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7.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Override PartName="/xl/charts/colors2.xml" ContentType="application/vnd.ms-office.chartcolorstyle+xml"/>
  <Override PartName="/xl/charts/style2.xml" ContentType="application/vnd.ms-office.chartstyle+xml"/>
  <Override PartName="/xl/charts/colors3.xml" ContentType="application/vnd.ms-office.chartcolorstyle+xml"/>
  <Override PartName="/xl/charts/style3.xml" ContentType="application/vnd.ms-office.chartstyle+xml"/>
  <Override PartName="/xl/charts/colors4.xml" ContentType="application/vnd.ms-office.chartcolorstyle+xml"/>
  <Override PartName="/xl/charts/style4.xml" ContentType="application/vnd.ms-office.chartstyle+xml"/>
  <Override PartName="/xl/charts/colors5.xml" ContentType="application/vnd.ms-office.chartcolorstyle+xml"/>
  <Override PartName="/xl/charts/style5.xml" ContentType="application/vnd.ms-office.chartstyle+xml"/>
  <Override PartName="/xl/charts/colors6.xml" ContentType="application/vnd.ms-office.chartcolorstyle+xml"/>
  <Override PartName="/xl/charts/style6.xml" ContentType="application/vnd.ms-office.chartstyle+xml"/>
  <Override PartName="/xl/charts/colors7.xml" ContentType="application/vnd.ms-office.chartcolorstyle+xml"/>
  <Override PartName="/xl/charts/style7.xml" ContentType="application/vnd.ms-office.chartstyle+xml"/>
  <Override PartName="/xl/charts/colors8.xml" ContentType="application/vnd.ms-office.chartcolorstyle+xml"/>
  <Override PartName="/xl/charts/style8.xml" ContentType="application/vnd.ms-office.chartstyle+xml"/>
  <Override PartName="/xl/charts/colors9.xml" ContentType="application/vnd.ms-office.chartcolorstyle+xml"/>
  <Override PartName="/xl/charts/style9.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bookViews>
    <workbookView xWindow="0" yWindow="0" windowWidth="19320" windowHeight="9330" tabRatio="822" firstSheet="2" activeTab="8"/>
  </bookViews>
  <sheets>
    <sheet name="READ THIS FIRST" sheetId="15" r:id="rId1"/>
    <sheet name="Historical Carbon Footprint" sheetId="21" r:id="rId2"/>
    <sheet name="Carbon Footprint and Forecast" sheetId="2" r:id="rId3"/>
    <sheet name="Projects" sheetId="16" r:id="rId4"/>
    <sheet name="Forecast Output" sheetId="40" r:id="rId5"/>
    <sheet name="CSM Factors" sheetId="25" r:id="rId6"/>
    <sheet name="CSM Output" sheetId="26" r:id="rId7"/>
    <sheet name="Emission factors" sheetId="11" r:id="rId8"/>
    <sheet name="Costs" sheetId="12" r:id="rId9"/>
    <sheet name="Data collection" sheetId="38" r:id="rId10"/>
    <sheet name="Boundary" sheetId="37" r:id="rId11"/>
    <sheet name="End use assumptions" sheetId="28" r:id="rId12"/>
    <sheet name="Space &amp; people allocations" sheetId="32" r:id="rId13"/>
    <sheet name="End use matrix" sheetId="29" r:id="rId14"/>
    <sheet name="Conversion Factors" sheetId="19" r:id="rId15"/>
    <sheet name="CF output" sheetId="14" state="hidden" r:id="rId16"/>
    <sheet name="Master data sheet - consumption" sheetId="34" r:id="rId17"/>
    <sheet name="Lists" sheetId="3" r:id="rId18"/>
  </sheets>
  <definedNames>
    <definedName name="_xlnm._FilterDatabase" localSheetId="2" hidden="1">'Carbon Footprint and Forecast'!$B$9:$R$458</definedName>
    <definedName name="_xlnm._FilterDatabase" localSheetId="3" hidden="1">Projects!$B$9:$Y$206</definedName>
    <definedName name="Allrenewables">Lists!$C$36:$C$46</definedName>
    <definedName name="Annualchange">Lists!$E$9:$E$21</definedName>
    <definedName name="BAUCampus">'Carbon Footprint and Forecast'!$F$11:$F$456</definedName>
    <definedName name="BAUData">'Carbon Footprint and Forecast'!$V$11:$BB$456</definedName>
    <definedName name="BAUEmissionSource">'Carbon Footprint and Forecast'!$N$11:$N$456</definedName>
    <definedName name="BAUYear">'Carbon Footprint and Forecast'!$V$8:$BB$8</definedName>
    <definedName name="Buildingtype">Lists!$C$59:$C$78</definedName>
    <definedName name="Campus">Lists!#REF!</definedName>
    <definedName name="CampusConsumption">'CF output'!$G$11:$L$36</definedName>
    <definedName name="CampusName">'CF output'!$G$8:$L$8</definedName>
    <definedName name="CFPTableEmissionsCampus">'CF output'!$D$8:$L$8</definedName>
    <definedName name="CFPTableEmissionsData">'CF output'!$D$11:$L$36</definedName>
    <definedName name="CFPTableEmissionsEmissionSource">'CF output'!$B$11:$B$36</definedName>
    <definedName name="CostsData">Costs!$D$10:$P$51</definedName>
    <definedName name="CostsEmissionSource">Costs!$B$10:$B$51</definedName>
    <definedName name="CostsYear">Costs!$D$9:$P$9</definedName>
    <definedName name="CSMOutputC">'CSM Output'!$F$56:$Z$80</definedName>
    <definedName name="CSMOutputCF">'CSM Output'!$F$10:$Z$35</definedName>
    <definedName name="CSMOutputCFP">'CSM Output'!$AB$10:$AV$35</definedName>
    <definedName name="CSMOutputCost">'CSM Output'!$F$83:$Z$108</definedName>
    <definedName name="CSMOutputCostP">'CSM Output'!$AB$83:$AV$108</definedName>
    <definedName name="CSMOutputCP">'CSM Output'!$AB$56:$AV$80</definedName>
    <definedName name="CurrentCFYear">'READ THIS FIRST'!$G$6</definedName>
    <definedName name="CurrentYear">Lists!$L$9:$L$20</definedName>
    <definedName name="Degradation">Lists!$J$9:$J$14</definedName>
    <definedName name="EmissionFactorsData">'Emission factors'!$D$10:$O$50</definedName>
    <definedName name="EmissionFactorsEmissionSource">'Emission factors'!$B$10:$B$50</definedName>
    <definedName name="EmissionFactorsYear">'Emission factors'!$D$9:$O$9</definedName>
    <definedName name="Emissiontype">Lists!$C$9:$C$32</definedName>
    <definedName name="EmissionTypePremisesGridElectricity">Lists!$C$9</definedName>
    <definedName name="EmissionTypePremisesNaturalGas">Lists!$C$10:$C$11</definedName>
    <definedName name="EmissionTypePremisesOther">Lists!$C$12</definedName>
    <definedName name="EmissionTypePremisesWater">Lists!$C$13:$C$14</definedName>
    <definedName name="EmissionTypeTransport">Lists!$C$24:$C$32</definedName>
    <definedName name="EmissionTypeWaste">Lists!$C$15:$C$23</definedName>
    <definedName name="EndUseAssumptionsCampus">'End use assumptions'!$E$8:$K$8</definedName>
    <definedName name="EndUseAssumptionsData">'End use assumptions'!$E$9:$K$53</definedName>
    <definedName name="EndUseAssumptionsEmissionsSource">'End use assumptions'!$C$9:$C$53</definedName>
    <definedName name="EndUseAssumptionsEndUse">'End use assumptions'!$D$9:$D$53</definedName>
    <definedName name="EndUseCampusAssumptions">'End use assumptions'!$F$9:$K$53</definedName>
    <definedName name="EndUseCampusName">'End use assumptions'!$F$8:$K$8</definedName>
    <definedName name="EndUseMatrixAllocation">'End use matrix'!$B$9:$B$67</definedName>
    <definedName name="EndUseMatrixData">'End use matrix'!$D$9:$AA$67</definedName>
    <definedName name="EndUseMatrixEmissionSource">'End use matrix'!$D$8:$AA$8</definedName>
    <definedName name="EndUseMatrixEndUse">'End use matrix'!$C$9:$C$67</definedName>
    <definedName name="EndUseMatrixPeopleAllocation">'End use matrix'!$B$9:$B$55</definedName>
    <definedName name="EndUseMatrixPeopleData">'End use matrix'!$D$9:$AA$55</definedName>
    <definedName name="EndUseMatrixPeopleEndUse">'End use matrix'!$C$9:$C$55</definedName>
    <definedName name="EndUseMatrixPeopleSplitCampus">'End use matrix'!$AE$8:$AJ$8</definedName>
    <definedName name="EndUseMatrixPeopleSplitData">'End use matrix'!$AE$9:$AJ$55</definedName>
    <definedName name="EstimateConfidence">Lists!$I$9:$I$11</definedName>
    <definedName name="Existing">Lists!$F$9:$F$10</definedName>
    <definedName name="Existingrenewableemissiontype">Lists!$C$36:$C$46</definedName>
    <definedName name="ForecastOutputC">'Forecast Output'!$F$73:$Z$97</definedName>
    <definedName name="ForecastOutputCF">'Forecast Output'!$F$10:$Z$35</definedName>
    <definedName name="ForecastOutputCFP">'Forecast Output'!$AB$10:$AV$35</definedName>
    <definedName name="ForecastOutputCost">'Forecast Output'!$F$100:$Z$125</definedName>
    <definedName name="ForecastOutputCostP">'Forecast Output'!$AB$100:$AV$125</definedName>
    <definedName name="ForecastOutputCP">'Forecast Output'!$AB$73:$AV$97</definedName>
    <definedName name="FrontEndCampus">'CSM Factors'!$B$10:$B$95</definedName>
    <definedName name="FrontEndData">'CSM Factors'!$D$10:$Q$95</definedName>
    <definedName name="FrontEndType">'CSM Factors'!$C$10:$C$95</definedName>
    <definedName name="FrontEndYear">'CSM Factors'!$D$9:$Q$9</definedName>
    <definedName name="Incomestream">Lists!$K$9:$K$11</definedName>
    <definedName name="MasterDataSheetData">'Master data sheet - consumption'!$E$11:$BX$216</definedName>
    <definedName name="MasterDataSheetEmissionSource">'Master data sheet - consumption'!$C$11:$C$216</definedName>
    <definedName name="MasterDataSheetYear">'Master data sheet - consumption'!$E$9:$BX$9</definedName>
    <definedName name="Nonrenewables">Lists!$C$9:$C$21,Lists!$C$26:$C$57</definedName>
    <definedName name="PeopleList">Lists!$P$9:$P$12</definedName>
    <definedName name="percentage">Lists!$R$9:$R$49</definedName>
    <definedName name="_xlnm.Print_Area" localSheetId="0">'READ THIS FIRST'!$A$2:$S$336</definedName>
    <definedName name="_xlnm.Print_Titles" localSheetId="0">'READ THIS FIRST'!$2:$5</definedName>
    <definedName name="Projectemissions">Lists!$C$9:$C$57</definedName>
    <definedName name="ProjectListCampus">Projects!$D$12:$D$206</definedName>
    <definedName name="ProjectListCarbonCosts">Projects!$Z$9:$AU$9</definedName>
    <definedName name="ProjectListData">Projects!$Z$12:$AU$214</definedName>
    <definedName name="ProjectListEmissionSource">Projects!$S$12:$S$214</definedName>
    <definedName name="ProjectListYear">Projects!$Z$8:$AU$8</definedName>
    <definedName name="ProjectStatus">Lists!$H$9:$H$15</definedName>
    <definedName name="Renewables">Lists!#REF!</definedName>
    <definedName name="Scope">Lists!$O$9:$O$11</definedName>
    <definedName name="Sourcetype">Lists!$C$81:$C$87</definedName>
    <definedName name="SourceTypeData">Lists!$C$50:$D$55</definedName>
    <definedName name="SpacePeopleAllocationsCampus">'Space &amp; people allocations'!$B$11:$B$52</definedName>
    <definedName name="SpacePeopleAllocationsData">'Space &amp; people allocations'!$D$11:$Q$52</definedName>
    <definedName name="SpacePeopleAllocationsPercentCampus">'Space &amp; people allocations'!$D$55:$I$55</definedName>
    <definedName name="SpacePeopleAllocationsPercentData">'Space &amp; people allocations'!$D$56:$I$60</definedName>
    <definedName name="SpacePeopleAllocationsPercentType">'Space &amp; people allocations'!$B$56:$B$60</definedName>
    <definedName name="SpacePeopleAllocationsType">'Space &amp; people allocations'!$C$11:$C$52</definedName>
    <definedName name="SpacePeopleAllocationsYear">'Space &amp; people allocations'!$D$9:$Q$9</definedName>
    <definedName name="Stationary">Lists!$C$81</definedName>
    <definedName name="SubEmissiontype">Lists!$C$22:$C$23</definedName>
    <definedName name="SubYearofchange">Lists!$G$11:$G$17</definedName>
    <definedName name="Tablesplitbyemission">'CF output'!$B$7:$D$36</definedName>
    <definedName name="Transportemissiontype">Lists!$E$36:$E$44</definedName>
    <definedName name="Type">Lists!$N$9:$N$12</definedName>
    <definedName name="UserInputCampusNames">'READ THIS FIRST'!$E$10:$E$14</definedName>
    <definedName name="Yearofchange">Lists!$G$9:$G$20</definedName>
    <definedName name="yesno">Lists!$Q$9:$Q$11</definedName>
  </definedNames>
  <calcPr calcId="145621"/>
</workbook>
</file>

<file path=xl/calcChain.xml><?xml version="1.0" encoding="utf-8"?>
<calcChain xmlns="http://schemas.openxmlformats.org/spreadsheetml/2006/main">
  <c r="H80" i="25" l="1"/>
  <c r="I80" i="25" s="1"/>
  <c r="J80" i="25" s="1"/>
  <c r="K80" i="25" s="1"/>
  <c r="L80" i="25" s="1"/>
  <c r="M80" i="25" s="1"/>
  <c r="N80" i="25" s="1"/>
  <c r="O80" i="25" s="1"/>
  <c r="P80" i="25" s="1"/>
  <c r="Q80" i="25" s="1"/>
  <c r="BK10" i="34" l="1"/>
  <c r="BJ10" i="34"/>
  <c r="BI10" i="34"/>
  <c r="BH10" i="34"/>
  <c r="BG10" i="34"/>
  <c r="AI8" i="29" l="1"/>
  <c r="AH8" i="29"/>
  <c r="AG8" i="29"/>
  <c r="AF8" i="29"/>
  <c r="AE8" i="29"/>
  <c r="B47" i="32" l="1"/>
  <c r="B46" i="32"/>
  <c r="B45" i="32"/>
  <c r="B44" i="32"/>
  <c r="B43" i="32"/>
  <c r="G40" i="25"/>
  <c r="F40" i="25"/>
  <c r="E40" i="25"/>
  <c r="D40" i="25"/>
  <c r="G39" i="25"/>
  <c r="F39" i="25"/>
  <c r="E39" i="25"/>
  <c r="D39" i="25"/>
  <c r="Q43" i="12" l="1"/>
  <c r="H43" i="12"/>
  <c r="I43" i="12" s="1"/>
  <c r="J43" i="12" s="1"/>
  <c r="K43" i="12" s="1"/>
  <c r="L43" i="12" s="1"/>
  <c r="M43" i="12" s="1"/>
  <c r="N43" i="12" s="1"/>
  <c r="O43" i="12" s="1"/>
  <c r="P43" i="12" s="1"/>
  <c r="Q42" i="12"/>
  <c r="H42" i="12"/>
  <c r="I42" i="12" s="1"/>
  <c r="J42" i="12" s="1"/>
  <c r="K42" i="12" s="1"/>
  <c r="L42" i="12" s="1"/>
  <c r="M42" i="12" s="1"/>
  <c r="N42" i="12" s="1"/>
  <c r="O42" i="12" s="1"/>
  <c r="P42" i="12" s="1"/>
  <c r="K53" i="28" l="1"/>
  <c r="J53" i="28"/>
  <c r="I53" i="28"/>
  <c r="H53" i="28"/>
  <c r="G53" i="28"/>
  <c r="F53" i="28"/>
  <c r="K52" i="28"/>
  <c r="J52" i="28"/>
  <c r="I52" i="28"/>
  <c r="H52" i="28"/>
  <c r="G52" i="28"/>
  <c r="F52" i="28"/>
  <c r="K51" i="28"/>
  <c r="J51" i="28"/>
  <c r="I51" i="28"/>
  <c r="H51" i="28"/>
  <c r="G51" i="28"/>
  <c r="F51" i="28"/>
  <c r="K50" i="28"/>
  <c r="J50" i="28"/>
  <c r="I50" i="28"/>
  <c r="H50" i="28"/>
  <c r="G50" i="28"/>
  <c r="F50" i="28"/>
  <c r="K49" i="28"/>
  <c r="J49" i="28"/>
  <c r="I49" i="28"/>
  <c r="H49" i="28"/>
  <c r="G49" i="28"/>
  <c r="F49" i="28"/>
  <c r="K48" i="28"/>
  <c r="J48" i="28"/>
  <c r="I48" i="28"/>
  <c r="H48" i="28"/>
  <c r="G48" i="28"/>
  <c r="F48" i="28"/>
  <c r="K47" i="28"/>
  <c r="J47" i="28"/>
  <c r="I47" i="28"/>
  <c r="H47" i="28"/>
  <c r="G47" i="28"/>
  <c r="F47" i="28"/>
  <c r="K46" i="28"/>
  <c r="J46" i="28"/>
  <c r="I46" i="28"/>
  <c r="H46" i="28"/>
  <c r="G46" i="28"/>
  <c r="F46" i="28"/>
  <c r="K45" i="28"/>
  <c r="J45" i="28"/>
  <c r="I45" i="28"/>
  <c r="H45" i="28"/>
  <c r="G45" i="28"/>
  <c r="F45" i="28"/>
  <c r="K44" i="28"/>
  <c r="J44" i="28"/>
  <c r="I44" i="28"/>
  <c r="H44" i="28"/>
  <c r="G44" i="28"/>
  <c r="F44" i="28"/>
  <c r="K43" i="28"/>
  <c r="J43" i="28"/>
  <c r="I43" i="28"/>
  <c r="H43" i="28"/>
  <c r="G43" i="28"/>
  <c r="F43" i="28"/>
  <c r="K42" i="28"/>
  <c r="J42" i="28"/>
  <c r="I42" i="28"/>
  <c r="H42" i="28"/>
  <c r="G42" i="28"/>
  <c r="F42" i="28"/>
  <c r="K41" i="28"/>
  <c r="J41" i="28"/>
  <c r="I41" i="28"/>
  <c r="H41" i="28"/>
  <c r="G41" i="28"/>
  <c r="F41" i="28"/>
  <c r="K40" i="28"/>
  <c r="J40" i="28"/>
  <c r="I40" i="28"/>
  <c r="H40" i="28"/>
  <c r="G40" i="28"/>
  <c r="F40" i="28"/>
  <c r="K39" i="28"/>
  <c r="J39" i="28"/>
  <c r="I39" i="28"/>
  <c r="H39" i="28"/>
  <c r="G39" i="28"/>
  <c r="F39" i="28"/>
  <c r="K38" i="28"/>
  <c r="J38" i="28"/>
  <c r="I38" i="28"/>
  <c r="H38" i="28"/>
  <c r="G38" i="28"/>
  <c r="F38" i="28"/>
  <c r="K37" i="28"/>
  <c r="J37" i="28"/>
  <c r="I37" i="28"/>
  <c r="H37" i="28"/>
  <c r="G37" i="28"/>
  <c r="F37" i="28"/>
  <c r="K36" i="28"/>
  <c r="J36" i="28"/>
  <c r="I36" i="28"/>
  <c r="H36" i="28"/>
  <c r="G36" i="28"/>
  <c r="F36" i="28"/>
  <c r="K35" i="28"/>
  <c r="J35" i="28"/>
  <c r="I35" i="28"/>
  <c r="H35" i="28"/>
  <c r="G35" i="28"/>
  <c r="F35" i="28"/>
  <c r="K34" i="28"/>
  <c r="J34" i="28"/>
  <c r="I34" i="28"/>
  <c r="H34" i="28"/>
  <c r="G34" i="28"/>
  <c r="F34" i="28"/>
  <c r="K33" i="28"/>
  <c r="J33" i="28"/>
  <c r="I33" i="28"/>
  <c r="H33" i="28"/>
  <c r="G33" i="28"/>
  <c r="F33" i="28"/>
  <c r="K31" i="28"/>
  <c r="J31" i="28"/>
  <c r="I31" i="28"/>
  <c r="H31" i="28"/>
  <c r="G31" i="28"/>
  <c r="F31" i="28"/>
  <c r="K30" i="28"/>
  <c r="J30" i="28"/>
  <c r="I30" i="28"/>
  <c r="H30" i="28"/>
  <c r="G30" i="28"/>
  <c r="F30" i="28"/>
  <c r="K29" i="28"/>
  <c r="J29" i="28"/>
  <c r="I29" i="28"/>
  <c r="H29" i="28"/>
  <c r="G29" i="28"/>
  <c r="F29" i="28"/>
  <c r="K28" i="28"/>
  <c r="J28" i="28"/>
  <c r="I28" i="28"/>
  <c r="H28" i="28"/>
  <c r="G28" i="28"/>
  <c r="F28" i="28"/>
  <c r="K27" i="28"/>
  <c r="J27" i="28"/>
  <c r="I27" i="28"/>
  <c r="H27" i="28"/>
  <c r="G27" i="28"/>
  <c r="F27" i="28"/>
  <c r="K26" i="28"/>
  <c r="J26" i="28"/>
  <c r="I26" i="28"/>
  <c r="H26" i="28"/>
  <c r="G26" i="28"/>
  <c r="F26" i="28"/>
  <c r="K25" i="28"/>
  <c r="J25" i="28"/>
  <c r="I25" i="28"/>
  <c r="H25" i="28"/>
  <c r="G25" i="28"/>
  <c r="F25" i="28"/>
  <c r="K23" i="28"/>
  <c r="J23" i="28"/>
  <c r="I23" i="28"/>
  <c r="H23" i="28"/>
  <c r="G23" i="28"/>
  <c r="F23" i="28"/>
  <c r="K22" i="28"/>
  <c r="J22" i="28"/>
  <c r="I22" i="28"/>
  <c r="H22" i="28"/>
  <c r="G22" i="28"/>
  <c r="F22" i="28"/>
  <c r="K21" i="28"/>
  <c r="J21" i="28"/>
  <c r="I21" i="28"/>
  <c r="H21" i="28"/>
  <c r="G21" i="28"/>
  <c r="F21" i="28"/>
  <c r="K20" i="28"/>
  <c r="J20" i="28"/>
  <c r="I20" i="28"/>
  <c r="H20" i="28"/>
  <c r="G20" i="28"/>
  <c r="F20" i="28"/>
  <c r="K19" i="28"/>
  <c r="J19" i="28"/>
  <c r="I19" i="28"/>
  <c r="H19" i="28"/>
  <c r="G19" i="28"/>
  <c r="F19" i="28"/>
  <c r="K18" i="28"/>
  <c r="J18" i="28"/>
  <c r="I18" i="28"/>
  <c r="H18" i="28"/>
  <c r="G18" i="28"/>
  <c r="F18" i="28"/>
  <c r="K17" i="28"/>
  <c r="J17" i="28"/>
  <c r="I17" i="28"/>
  <c r="H17" i="28"/>
  <c r="G17" i="28"/>
  <c r="F17" i="28"/>
  <c r="K15" i="28"/>
  <c r="J15" i="28"/>
  <c r="I15" i="28"/>
  <c r="H15" i="28"/>
  <c r="G15" i="28"/>
  <c r="K14" i="28"/>
  <c r="J14" i="28"/>
  <c r="I14" i="28"/>
  <c r="H14" i="28"/>
  <c r="G14" i="28"/>
  <c r="K13" i="28"/>
  <c r="J13" i="28"/>
  <c r="I13" i="28"/>
  <c r="H13" i="28"/>
  <c r="G13" i="28"/>
  <c r="F13" i="28"/>
  <c r="K12" i="28"/>
  <c r="J12" i="28"/>
  <c r="I12" i="28"/>
  <c r="H12" i="28"/>
  <c r="G12" i="28"/>
  <c r="F12" i="28"/>
  <c r="K11" i="28"/>
  <c r="J11" i="28"/>
  <c r="I11" i="28"/>
  <c r="H11" i="28"/>
  <c r="G11" i="28"/>
  <c r="F11" i="28"/>
  <c r="K10" i="28"/>
  <c r="J10" i="28"/>
  <c r="I10" i="28"/>
  <c r="H10" i="28"/>
  <c r="G10" i="28"/>
  <c r="K9" i="28"/>
  <c r="J9" i="28"/>
  <c r="I9" i="28"/>
  <c r="H9" i="28"/>
  <c r="G9" i="28"/>
  <c r="L21" i="14"/>
  <c r="J8" i="28"/>
  <c r="I8" i="28"/>
  <c r="H8" i="28"/>
  <c r="G8" i="28"/>
  <c r="F8" i="28"/>
  <c r="AB63" i="40"/>
  <c r="AB62" i="40"/>
  <c r="AB61" i="40"/>
  <c r="AB60" i="40"/>
  <c r="AB59" i="40"/>
  <c r="F63" i="40"/>
  <c r="F62" i="40"/>
  <c r="F61" i="40"/>
  <c r="F60" i="40"/>
  <c r="F59" i="40"/>
  <c r="BS10" i="34"/>
  <c r="BT10" i="34"/>
  <c r="BU10" i="34"/>
  <c r="BV10" i="34"/>
  <c r="BW10" i="34"/>
  <c r="BQ10" i="34"/>
  <c r="BP10" i="34"/>
  <c r="BO10" i="34"/>
  <c r="BN10" i="34"/>
  <c r="BM10" i="34"/>
  <c r="BE10" i="34"/>
  <c r="BD10" i="34"/>
  <c r="BC10" i="34"/>
  <c r="BB10" i="34"/>
  <c r="BA10" i="34"/>
  <c r="AY10" i="34"/>
  <c r="AX10" i="34"/>
  <c r="AW10" i="34"/>
  <c r="AV10" i="34"/>
  <c r="AU10" i="34"/>
  <c r="AS10" i="34"/>
  <c r="AR10" i="34"/>
  <c r="AQ10" i="34"/>
  <c r="AP10" i="34"/>
  <c r="AO10" i="34"/>
  <c r="AM10" i="34"/>
  <c r="AL10" i="34"/>
  <c r="AK10" i="34"/>
  <c r="AJ10" i="34"/>
  <c r="AI10" i="34"/>
  <c r="AG10" i="34"/>
  <c r="AF10" i="34"/>
  <c r="AE10" i="34"/>
  <c r="AD10" i="34"/>
  <c r="AC10" i="34"/>
  <c r="AA10" i="34"/>
  <c r="Z10" i="34"/>
  <c r="Y10" i="34"/>
  <c r="X10" i="34"/>
  <c r="W10" i="34"/>
  <c r="U10" i="34"/>
  <c r="T10" i="34"/>
  <c r="S10" i="34"/>
  <c r="R10" i="34"/>
  <c r="Q10" i="34"/>
  <c r="O10" i="34"/>
  <c r="N10" i="34"/>
  <c r="M10" i="34"/>
  <c r="L10" i="34"/>
  <c r="K10" i="34"/>
  <c r="I10" i="34"/>
  <c r="H10" i="34"/>
  <c r="G10" i="34"/>
  <c r="F10" i="34"/>
  <c r="E10" i="34"/>
  <c r="K8" i="14"/>
  <c r="J8" i="14"/>
  <c r="J21" i="14" s="1"/>
  <c r="I8" i="14"/>
  <c r="H8" i="14"/>
  <c r="G8" i="14"/>
  <c r="H55" i="32"/>
  <c r="G55" i="32"/>
  <c r="F55" i="32"/>
  <c r="E55" i="32"/>
  <c r="D55" i="32"/>
  <c r="B36" i="32"/>
  <c r="B35" i="32"/>
  <c r="B34" i="32"/>
  <c r="B33" i="32"/>
  <c r="B32" i="32"/>
  <c r="B31" i="32"/>
  <c r="B30" i="32"/>
  <c r="B29" i="32"/>
  <c r="B28" i="32"/>
  <c r="B27" i="32"/>
  <c r="B20" i="32"/>
  <c r="B19" i="32"/>
  <c r="B18" i="32"/>
  <c r="B17" i="32"/>
  <c r="B16" i="32"/>
  <c r="B15" i="32"/>
  <c r="B14" i="32"/>
  <c r="B13" i="32"/>
  <c r="B12" i="32"/>
  <c r="B11" i="32"/>
  <c r="B66" i="25"/>
  <c r="B65" i="25"/>
  <c r="B64" i="25"/>
  <c r="B63" i="25"/>
  <c r="B62" i="25"/>
  <c r="B36" i="25"/>
  <c r="B35" i="25"/>
  <c r="B34" i="25"/>
  <c r="B33" i="25"/>
  <c r="B32" i="25"/>
  <c r="B31" i="25"/>
  <c r="B30" i="25"/>
  <c r="B29" i="25"/>
  <c r="B28" i="25"/>
  <c r="B27" i="25"/>
  <c r="B19" i="25"/>
  <c r="B18" i="25"/>
  <c r="B17" i="25"/>
  <c r="B16" i="25"/>
  <c r="B15" i="25"/>
  <c r="B14" i="25"/>
  <c r="B13" i="25"/>
  <c r="B12" i="25"/>
  <c r="B11" i="25"/>
  <c r="B10" i="25"/>
  <c r="E10" i="25" l="1" a="1"/>
  <c r="E10" i="25" s="1"/>
  <c r="F10" i="25" a="1"/>
  <c r="F10" i="25" s="1"/>
  <c r="D10" i="25" a="1"/>
  <c r="D10" i="25" s="1"/>
  <c r="F11" i="25" a="1"/>
  <c r="F11" i="25" s="1"/>
  <c r="D11" i="25" a="1"/>
  <c r="D11" i="25" s="1"/>
  <c r="E11" i="25" a="1"/>
  <c r="E11" i="25" s="1"/>
  <c r="F15" i="25" a="1"/>
  <c r="F15" i="25" s="1"/>
  <c r="D15" i="25" a="1"/>
  <c r="D15" i="25" s="1"/>
  <c r="E15" i="25" a="1"/>
  <c r="E15" i="25" s="1"/>
  <c r="D12" i="25" a="1"/>
  <c r="D12" i="25" s="1"/>
  <c r="E12" i="25" a="1"/>
  <c r="E12" i="25" s="1"/>
  <c r="F12" i="25" a="1"/>
  <c r="F12" i="25" s="1"/>
  <c r="D16" i="25" a="1"/>
  <c r="D16" i="25" s="1"/>
  <c r="E16" i="25" a="1"/>
  <c r="E16" i="25" s="1"/>
  <c r="F16" i="25" a="1"/>
  <c r="F16" i="25" s="1"/>
  <c r="E14" i="25" a="1"/>
  <c r="E14" i="25" s="1"/>
  <c r="F14" i="25" a="1"/>
  <c r="F14" i="25" s="1"/>
  <c r="D14" i="25" a="1"/>
  <c r="D14" i="25" s="1"/>
  <c r="D13" i="25" a="1"/>
  <c r="D13" i="25" s="1"/>
  <c r="E13" i="25" a="1"/>
  <c r="E13" i="25" s="1"/>
  <c r="F13" i="25" a="1"/>
  <c r="F13" i="25" s="1"/>
  <c r="D17" i="25" a="1"/>
  <c r="D17" i="25" s="1"/>
  <c r="E17" i="25" a="1"/>
  <c r="E17" i="25" s="1"/>
  <c r="F17" i="25" a="1"/>
  <c r="F17" i="25" s="1"/>
  <c r="G18" i="25" a="1"/>
  <c r="G18" i="25" s="1"/>
  <c r="G29" i="25" a="1"/>
  <c r="G29" i="25" s="1"/>
  <c r="G33" i="25" a="1"/>
  <c r="G33" i="25" s="1"/>
  <c r="G66" i="25" a="1"/>
  <c r="G66" i="25" s="1"/>
  <c r="G30" i="25" a="1"/>
  <c r="G30" i="25" s="1"/>
  <c r="G34" i="25" a="1"/>
  <c r="G34" i="25" s="1"/>
  <c r="G67" i="25" a="1"/>
  <c r="G67" i="25" s="1"/>
  <c r="G20" i="25" a="1"/>
  <c r="G20" i="25" s="1"/>
  <c r="G16" i="25" a="1"/>
  <c r="G16" i="25" s="1"/>
  <c r="G27" i="25" a="1"/>
  <c r="G27" i="25" s="1"/>
  <c r="G31" i="25" a="1"/>
  <c r="G31" i="25" s="1"/>
  <c r="G35" i="25" a="1"/>
  <c r="G35" i="25" s="1"/>
  <c r="G19" i="25" a="1"/>
  <c r="G19" i="25" s="1"/>
  <c r="G17" i="25" a="1"/>
  <c r="G17" i="25" s="1"/>
  <c r="G28" i="25" a="1"/>
  <c r="G28" i="25" s="1"/>
  <c r="G32" i="25" a="1"/>
  <c r="G32" i="25" s="1"/>
  <c r="G36" i="25" a="1"/>
  <c r="G36" i="25" s="1"/>
  <c r="G65" i="25" a="1"/>
  <c r="G65" i="25" s="1"/>
  <c r="E27" i="25" a="1"/>
  <c r="E27" i="25" s="1"/>
  <c r="D36" i="25" a="1"/>
  <c r="D36" i="25" s="1"/>
  <c r="D35" i="25" a="1"/>
  <c r="D35" i="25" s="1"/>
  <c r="D34" i="25" a="1"/>
  <c r="D34" i="25" s="1"/>
  <c r="D33" i="25" a="1"/>
  <c r="D33" i="25" s="1"/>
  <c r="D32" i="25" a="1"/>
  <c r="D32" i="25" s="1"/>
  <c r="D31" i="25" a="1"/>
  <c r="D31" i="25" s="1"/>
  <c r="D30" i="25" a="1"/>
  <c r="D30" i="25" s="1"/>
  <c r="D29" i="25" a="1"/>
  <c r="D29" i="25" s="1"/>
  <c r="D28" i="25" a="1"/>
  <c r="D28" i="25" s="1"/>
  <c r="D20" i="25" a="1"/>
  <c r="D20" i="25" s="1"/>
  <c r="D19" i="25" a="1"/>
  <c r="D19" i="25" s="1"/>
  <c r="D18" i="25" a="1"/>
  <c r="D18" i="25" s="1"/>
  <c r="F67" i="25" a="1"/>
  <c r="F67" i="25" s="1"/>
  <c r="F66" i="25" a="1"/>
  <c r="F66" i="25" s="1"/>
  <c r="F65" i="25" a="1"/>
  <c r="F65" i="25" s="1"/>
  <c r="D27" i="25" a="1"/>
  <c r="D27" i="25" s="1"/>
  <c r="E31" i="25" a="1"/>
  <c r="E31" i="25" s="1"/>
  <c r="E29" i="25" a="1"/>
  <c r="E29" i="25" s="1"/>
  <c r="E19" i="25" a="1"/>
  <c r="E19" i="25" s="1"/>
  <c r="E67" i="25" a="1"/>
  <c r="E67" i="25" s="1"/>
  <c r="E66" i="25" a="1"/>
  <c r="E66" i="25" s="1"/>
  <c r="E65" i="25" a="1"/>
  <c r="E65" i="25" s="1"/>
  <c r="F36" i="25" a="1"/>
  <c r="F36" i="25" s="1"/>
  <c r="F35" i="25" a="1"/>
  <c r="F35" i="25" s="1"/>
  <c r="F34" i="25" a="1"/>
  <c r="F34" i="25" s="1"/>
  <c r="F33" i="25" a="1"/>
  <c r="F33" i="25" s="1"/>
  <c r="F32" i="25" a="1"/>
  <c r="F32" i="25" s="1"/>
  <c r="F31" i="25" a="1"/>
  <c r="F31" i="25" s="1"/>
  <c r="F30" i="25" a="1"/>
  <c r="F30" i="25" s="1"/>
  <c r="F29" i="25" a="1"/>
  <c r="F29" i="25" s="1"/>
  <c r="F28" i="25" a="1"/>
  <c r="F28" i="25" s="1"/>
  <c r="F20" i="25" a="1"/>
  <c r="F20" i="25" s="1"/>
  <c r="F19" i="25" a="1"/>
  <c r="F19" i="25" s="1"/>
  <c r="F18" i="25" a="1"/>
  <c r="F18" i="25" s="1"/>
  <c r="D67" i="25" a="1"/>
  <c r="D67" i="25" s="1"/>
  <c r="D66" i="25" a="1"/>
  <c r="D66" i="25" s="1"/>
  <c r="D65" i="25" a="1"/>
  <c r="D65" i="25" s="1"/>
  <c r="F27" i="25" a="1"/>
  <c r="F27" i="25" s="1"/>
  <c r="E36" i="25" a="1"/>
  <c r="E36" i="25" s="1"/>
  <c r="E35" i="25" a="1"/>
  <c r="E35" i="25" s="1"/>
  <c r="E34" i="25" a="1"/>
  <c r="E34" i="25" s="1"/>
  <c r="E33" i="25" a="1"/>
  <c r="E33" i="25" s="1"/>
  <c r="E32" i="25" a="1"/>
  <c r="E32" i="25" s="1"/>
  <c r="E30" i="25" a="1"/>
  <c r="E30" i="25" s="1"/>
  <c r="E28" i="25" a="1"/>
  <c r="E28" i="25" s="1"/>
  <c r="E20" i="25" a="1"/>
  <c r="E20" i="25" s="1"/>
  <c r="E18" i="25" a="1"/>
  <c r="E18" i="25" s="1"/>
  <c r="G21" i="14"/>
  <c r="K21" i="14"/>
  <c r="I21" i="14"/>
  <c r="H21" i="14"/>
  <c r="O16" i="21"/>
  <c r="N16" i="21"/>
  <c r="M16" i="21"/>
  <c r="P16" i="21"/>
  <c r="O108" i="26" l="1"/>
  <c r="AK108" i="26"/>
  <c r="O125" i="40"/>
  <c r="AK125" i="40"/>
  <c r="N108" i="26"/>
  <c r="N125" i="40"/>
  <c r="AJ108" i="26"/>
  <c r="AJ125" i="40"/>
  <c r="O35" i="26"/>
  <c r="O35" i="40"/>
  <c r="O65" i="40"/>
  <c r="AK35" i="26"/>
  <c r="AK35" i="40"/>
  <c r="AK65" i="40" s="1"/>
  <c r="AJ35" i="26"/>
  <c r="N65" i="40"/>
  <c r="AJ35" i="40"/>
  <c r="AJ65" i="40" s="1"/>
  <c r="N35" i="26"/>
  <c r="E81" i="25" s="1"/>
  <c r="N35" i="40"/>
  <c r="D21" i="14"/>
  <c r="F79" i="25" l="1"/>
  <c r="F81" i="25"/>
  <c r="Q51" i="12"/>
  <c r="H51" i="12" s="1"/>
  <c r="I51" i="12" s="1"/>
  <c r="J51" i="12" s="1"/>
  <c r="K51" i="12" s="1"/>
  <c r="L51" i="12" s="1"/>
  <c r="M51" i="12" s="1"/>
  <c r="N51" i="12" s="1"/>
  <c r="O51" i="12" s="1"/>
  <c r="P51" i="12" s="1"/>
  <c r="E41" i="12"/>
  <c r="F41" i="12"/>
  <c r="G41" i="12"/>
  <c r="H41" i="12"/>
  <c r="I41" i="12"/>
  <c r="J41" i="12"/>
  <c r="K41" i="12"/>
  <c r="L41" i="12"/>
  <c r="M41" i="12"/>
  <c r="N41" i="12"/>
  <c r="O41" i="12"/>
  <c r="P41" i="12"/>
  <c r="D41" i="12"/>
  <c r="E40" i="12"/>
  <c r="F40" i="12"/>
  <c r="G40" i="12"/>
  <c r="H40" i="12"/>
  <c r="I40" i="12"/>
  <c r="J40" i="12"/>
  <c r="K40" i="12"/>
  <c r="L40" i="12"/>
  <c r="M40" i="12"/>
  <c r="N40" i="12"/>
  <c r="O40" i="12"/>
  <c r="P40" i="12"/>
  <c r="D40" i="12"/>
  <c r="Q14" i="12"/>
  <c r="H14" i="12" s="1"/>
  <c r="I14" i="12" s="1"/>
  <c r="J14" i="12" s="1"/>
  <c r="K14" i="12" s="1"/>
  <c r="L14" i="12" s="1"/>
  <c r="M14" i="12" s="1"/>
  <c r="N14" i="12" s="1"/>
  <c r="O14" i="12" s="1"/>
  <c r="P14" i="12" s="1"/>
  <c r="E42" i="32"/>
  <c r="F42" i="32"/>
  <c r="D42" i="32"/>
  <c r="D26" i="32"/>
  <c r="F26" i="32"/>
  <c r="E26" i="32"/>
  <c r="E10" i="32"/>
  <c r="F10" i="32"/>
  <c r="D10" i="32"/>
  <c r="H52" i="32" l="1"/>
  <c r="I52" i="32"/>
  <c r="J52" i="32"/>
  <c r="K52" i="32"/>
  <c r="L52" i="32"/>
  <c r="M52" i="32"/>
  <c r="N52" i="32"/>
  <c r="O52" i="32"/>
  <c r="P52" i="32"/>
  <c r="Q52" i="32"/>
  <c r="H48" i="32"/>
  <c r="I48" i="32" s="1"/>
  <c r="J48" i="32" s="1"/>
  <c r="K48" i="32" s="1"/>
  <c r="L48" i="32" s="1"/>
  <c r="M48" i="32" s="1"/>
  <c r="N48" i="32" s="1"/>
  <c r="O48" i="32" s="1"/>
  <c r="P48" i="32" s="1"/>
  <c r="Q48" i="32" s="1"/>
  <c r="H47" i="32"/>
  <c r="I47" i="32" s="1"/>
  <c r="J47" i="32" s="1"/>
  <c r="K47" i="32" s="1"/>
  <c r="L47" i="32" s="1"/>
  <c r="M47" i="32" s="1"/>
  <c r="N47" i="32" s="1"/>
  <c r="O47" i="32" s="1"/>
  <c r="P47" i="32" s="1"/>
  <c r="Q47" i="32" s="1"/>
  <c r="H46" i="32"/>
  <c r="I46" i="32" s="1"/>
  <c r="J46" i="32" s="1"/>
  <c r="K46" i="32" s="1"/>
  <c r="L46" i="32" s="1"/>
  <c r="M46" i="32" s="1"/>
  <c r="N46" i="32" s="1"/>
  <c r="O46" i="32" s="1"/>
  <c r="P46" i="32" s="1"/>
  <c r="Q46" i="32" s="1"/>
  <c r="H45" i="32"/>
  <c r="H44" i="32"/>
  <c r="H36" i="32"/>
  <c r="I36" i="32" s="1"/>
  <c r="J36" i="32" s="1"/>
  <c r="K36" i="32" s="1"/>
  <c r="L36" i="32" s="1"/>
  <c r="M36" i="32" s="1"/>
  <c r="N36" i="32" s="1"/>
  <c r="O36" i="32" s="1"/>
  <c r="P36" i="32" s="1"/>
  <c r="Q36" i="32" s="1"/>
  <c r="H35" i="32"/>
  <c r="I35" i="32" s="1"/>
  <c r="J35" i="32" s="1"/>
  <c r="K35" i="32" s="1"/>
  <c r="L35" i="32" s="1"/>
  <c r="M35" i="32" s="1"/>
  <c r="N35" i="32" s="1"/>
  <c r="O35" i="32" s="1"/>
  <c r="P35" i="32" s="1"/>
  <c r="Q35" i="32" s="1"/>
  <c r="H34" i="32"/>
  <c r="I34" i="32" s="1"/>
  <c r="J34" i="32" s="1"/>
  <c r="K34" i="32" s="1"/>
  <c r="L34" i="32" s="1"/>
  <c r="M34" i="32" s="1"/>
  <c r="N34" i="32" s="1"/>
  <c r="O34" i="32" s="1"/>
  <c r="P34" i="32" s="1"/>
  <c r="Q34" i="32" s="1"/>
  <c r="H33" i="32"/>
  <c r="I33" i="32" s="1"/>
  <c r="J33" i="32" s="1"/>
  <c r="K33" i="32" s="1"/>
  <c r="L33" i="32" s="1"/>
  <c r="M33" i="32" s="1"/>
  <c r="N33" i="32" s="1"/>
  <c r="O33" i="32" s="1"/>
  <c r="P33" i="32" s="1"/>
  <c r="Q33" i="32" s="1"/>
  <c r="H32" i="32"/>
  <c r="I32" i="32" s="1"/>
  <c r="J32" i="32" s="1"/>
  <c r="K32" i="32" s="1"/>
  <c r="L32" i="32" s="1"/>
  <c r="M32" i="32" s="1"/>
  <c r="N32" i="32" s="1"/>
  <c r="O32" i="32" s="1"/>
  <c r="P32" i="32" s="1"/>
  <c r="Q32" i="32" s="1"/>
  <c r="H31" i="32"/>
  <c r="I31" i="32" s="1"/>
  <c r="J31" i="32" s="1"/>
  <c r="K31" i="32" s="1"/>
  <c r="L31" i="32" s="1"/>
  <c r="M31" i="32" s="1"/>
  <c r="N31" i="32" s="1"/>
  <c r="O31" i="32" s="1"/>
  <c r="P31" i="32" s="1"/>
  <c r="Q31" i="32" s="1"/>
  <c r="H30" i="32"/>
  <c r="I30" i="32" s="1"/>
  <c r="J30" i="32" s="1"/>
  <c r="K30" i="32" s="1"/>
  <c r="L30" i="32" s="1"/>
  <c r="M30" i="32" s="1"/>
  <c r="N30" i="32" s="1"/>
  <c r="O30" i="32" s="1"/>
  <c r="P30" i="32" s="1"/>
  <c r="Q30" i="32" s="1"/>
  <c r="H29" i="32"/>
  <c r="I29" i="32" s="1"/>
  <c r="J29" i="32" s="1"/>
  <c r="K29" i="32" s="1"/>
  <c r="L29" i="32" s="1"/>
  <c r="M29" i="32" s="1"/>
  <c r="N29" i="32" s="1"/>
  <c r="O29" i="32" s="1"/>
  <c r="P29" i="32" s="1"/>
  <c r="Q29" i="32" s="1"/>
  <c r="H28" i="32"/>
  <c r="I44" i="32" l="1"/>
  <c r="J44" i="32" s="1"/>
  <c r="K44" i="32" s="1"/>
  <c r="L44" i="32" s="1"/>
  <c r="M44" i="32" s="1"/>
  <c r="N44" i="32" s="1"/>
  <c r="O44" i="32" s="1"/>
  <c r="P44" i="32" s="1"/>
  <c r="Q44" i="32" s="1"/>
  <c r="E63" i="25" a="1"/>
  <c r="E63" i="25" s="1"/>
  <c r="F63" i="25" a="1"/>
  <c r="F63" i="25" s="1"/>
  <c r="D63" i="25" a="1"/>
  <c r="D63" i="25" s="1"/>
  <c r="G63" i="25" a="1"/>
  <c r="G63" i="25" s="1"/>
  <c r="I45" i="32"/>
  <c r="J45" i="32" s="1"/>
  <c r="K45" i="32" s="1"/>
  <c r="L45" i="32" s="1"/>
  <c r="M45" i="32" s="1"/>
  <c r="N45" i="32" s="1"/>
  <c r="O45" i="32" s="1"/>
  <c r="P45" i="32" s="1"/>
  <c r="Q45" i="32" s="1"/>
  <c r="F64" i="25" a="1"/>
  <c r="F64" i="25" s="1"/>
  <c r="D64" i="25" a="1"/>
  <c r="D64" i="25" s="1"/>
  <c r="G64" i="25" a="1"/>
  <c r="G64" i="25" s="1"/>
  <c r="E64" i="25" a="1"/>
  <c r="E64" i="25" s="1"/>
  <c r="I28" i="32"/>
  <c r="G42" i="32"/>
  <c r="H43" i="32"/>
  <c r="H27" i="32"/>
  <c r="G26" i="32"/>
  <c r="E16" i="28"/>
  <c r="E24" i="28"/>
  <c r="E32" i="28"/>
  <c r="E26" i="14"/>
  <c r="F26" i="14"/>
  <c r="F36" i="14"/>
  <c r="E36" i="14"/>
  <c r="H42" i="32" l="1"/>
  <c r="G62" i="25" a="1"/>
  <c r="G62" i="25" s="1"/>
  <c r="F62" i="25" a="1"/>
  <c r="F62" i="25" s="1"/>
  <c r="E62" i="25" a="1"/>
  <c r="E62" i="25" s="1"/>
  <c r="D62" i="25" a="1"/>
  <c r="D62" i="25" s="1"/>
  <c r="J28" i="32"/>
  <c r="I43" i="32"/>
  <c r="I42" i="32" s="1"/>
  <c r="I27" i="32"/>
  <c r="K28" i="32" l="1"/>
  <c r="J43" i="32"/>
  <c r="J42" i="32" s="1"/>
  <c r="J27" i="32"/>
  <c r="F23" i="25"/>
  <c r="E23" i="25"/>
  <c r="F22" i="25"/>
  <c r="E22" i="25"/>
  <c r="D23" i="25"/>
  <c r="D22" i="25"/>
  <c r="L28" i="32" l="1"/>
  <c r="K43" i="32"/>
  <c r="K42" i="32" s="1"/>
  <c r="K27" i="32"/>
  <c r="E13" i="34" a="1"/>
  <c r="E13" i="34" s="1"/>
  <c r="F13" i="34" a="1"/>
  <c r="F13" i="34" s="1"/>
  <c r="G13" i="34" a="1"/>
  <c r="G13" i="34" s="1"/>
  <c r="H13" i="34" a="1"/>
  <c r="H13" i="34" s="1"/>
  <c r="I13" i="34" a="1"/>
  <c r="I13" i="34" s="1"/>
  <c r="J13" i="34" a="1"/>
  <c r="J13" i="34" s="1"/>
  <c r="E15" i="34" a="1"/>
  <c r="E15" i="34" s="1"/>
  <c r="F15" i="34" a="1"/>
  <c r="F15" i="34" s="1"/>
  <c r="G15" i="34" a="1"/>
  <c r="G15" i="34" s="1"/>
  <c r="H15" i="34" a="1"/>
  <c r="H15" i="34" s="1"/>
  <c r="I15" i="34" a="1"/>
  <c r="I15" i="34" s="1"/>
  <c r="J15" i="34" a="1"/>
  <c r="J15" i="34" s="1"/>
  <c r="E16" i="34" a="1"/>
  <c r="E16" i="34" s="1"/>
  <c r="F16" i="34" a="1"/>
  <c r="F16" i="34" s="1"/>
  <c r="G16" i="34" a="1"/>
  <c r="G16" i="34" s="1"/>
  <c r="H16" i="34" a="1"/>
  <c r="H16" i="34" s="1"/>
  <c r="I16" i="34" a="1"/>
  <c r="I16" i="34" s="1"/>
  <c r="J16" i="34" a="1"/>
  <c r="J16" i="34" s="1"/>
  <c r="E20" i="34" a="1"/>
  <c r="E20" i="34" s="1"/>
  <c r="F20" i="34" a="1"/>
  <c r="F20" i="34" s="1"/>
  <c r="G20" i="34" a="1"/>
  <c r="G20" i="34" s="1"/>
  <c r="H20" i="34" a="1"/>
  <c r="H20" i="34" s="1"/>
  <c r="I20" i="34" a="1"/>
  <c r="I20" i="34" s="1"/>
  <c r="J20" i="34" a="1"/>
  <c r="J20" i="34" s="1"/>
  <c r="E22" i="34" a="1"/>
  <c r="E22" i="34" s="1"/>
  <c r="F22" i="34" a="1"/>
  <c r="F22" i="34" s="1"/>
  <c r="G22" i="34" a="1"/>
  <c r="G22" i="34" s="1"/>
  <c r="H22" i="34" a="1"/>
  <c r="H22" i="34" s="1"/>
  <c r="I22" i="34" a="1"/>
  <c r="I22" i="34" s="1"/>
  <c r="J22" i="34" a="1"/>
  <c r="J22" i="34" s="1"/>
  <c r="E23" i="34" a="1"/>
  <c r="E23" i="34" s="1"/>
  <c r="F23" i="34" a="1"/>
  <c r="F23" i="34" s="1"/>
  <c r="G23" i="34" a="1"/>
  <c r="G23" i="34" s="1"/>
  <c r="H23" i="34" a="1"/>
  <c r="H23" i="34" s="1"/>
  <c r="I23" i="34" a="1"/>
  <c r="I23" i="34" s="1"/>
  <c r="J23" i="34" a="1"/>
  <c r="J23" i="34" s="1"/>
  <c r="E27" i="34" a="1"/>
  <c r="E27" i="34" s="1"/>
  <c r="F27" i="34" a="1"/>
  <c r="F27" i="34" s="1"/>
  <c r="G27" i="34" a="1"/>
  <c r="G27" i="34" s="1"/>
  <c r="H27" i="34" a="1"/>
  <c r="H27" i="34" s="1"/>
  <c r="I27" i="34" a="1"/>
  <c r="I27" i="34" s="1"/>
  <c r="J27" i="34" a="1"/>
  <c r="J27" i="34" s="1"/>
  <c r="E29" i="34" a="1"/>
  <c r="E29" i="34" s="1"/>
  <c r="F29" i="34" a="1"/>
  <c r="F29" i="34" s="1"/>
  <c r="G29" i="34" a="1"/>
  <c r="G29" i="34" s="1"/>
  <c r="H29" i="34" a="1"/>
  <c r="H29" i="34" s="1"/>
  <c r="I29" i="34" a="1"/>
  <c r="I29" i="34" s="1"/>
  <c r="J29" i="34" a="1"/>
  <c r="J29" i="34" s="1"/>
  <c r="E30" i="34" a="1"/>
  <c r="E30" i="34" s="1"/>
  <c r="F30" i="34" a="1"/>
  <c r="F30" i="34" s="1"/>
  <c r="G30" i="34" a="1"/>
  <c r="G30" i="34" s="1"/>
  <c r="H30" i="34" a="1"/>
  <c r="H30" i="34" s="1"/>
  <c r="I30" i="34" a="1"/>
  <c r="I30" i="34" s="1"/>
  <c r="J30" i="34" a="1"/>
  <c r="J30" i="34" s="1"/>
  <c r="E34" i="34" a="1"/>
  <c r="E34" i="34" s="1"/>
  <c r="F34" i="34" a="1"/>
  <c r="F34" i="34" s="1"/>
  <c r="G34" i="34" a="1"/>
  <c r="G34" i="34" s="1"/>
  <c r="H34" i="34" a="1"/>
  <c r="H34" i="34" s="1"/>
  <c r="I34" i="34" a="1"/>
  <c r="I34" i="34" s="1"/>
  <c r="J34" i="34" a="1"/>
  <c r="J34" i="34" s="1"/>
  <c r="E36" i="34" a="1"/>
  <c r="E36" i="34" s="1"/>
  <c r="F36" i="34" a="1"/>
  <c r="F36" i="34" s="1"/>
  <c r="G36" i="34" a="1"/>
  <c r="G36" i="34" s="1"/>
  <c r="H36" i="34" a="1"/>
  <c r="H36" i="34" s="1"/>
  <c r="I36" i="34" a="1"/>
  <c r="I36" i="34" s="1"/>
  <c r="J36" i="34" a="1"/>
  <c r="J36" i="34" s="1"/>
  <c r="E37" i="34" a="1"/>
  <c r="E37" i="34" s="1"/>
  <c r="F37" i="34" a="1"/>
  <c r="F37" i="34" s="1"/>
  <c r="G37" i="34" a="1"/>
  <c r="G37" i="34" s="1"/>
  <c r="H37" i="34" a="1"/>
  <c r="H37" i="34" s="1"/>
  <c r="I37" i="34" a="1"/>
  <c r="I37" i="34" s="1"/>
  <c r="J37" i="34" a="1"/>
  <c r="J37" i="34" s="1"/>
  <c r="E39" i="34" a="1"/>
  <c r="E39" i="34" s="1"/>
  <c r="F39" i="34" a="1"/>
  <c r="F39" i="34" s="1"/>
  <c r="G39" i="34" a="1"/>
  <c r="G39" i="34" s="1"/>
  <c r="H39" i="34" a="1"/>
  <c r="H39" i="34" s="1"/>
  <c r="I39" i="34" a="1"/>
  <c r="I39" i="34" s="1"/>
  <c r="J39" i="34" a="1"/>
  <c r="J39" i="34" s="1"/>
  <c r="E40" i="34" a="1"/>
  <c r="E40" i="34" s="1"/>
  <c r="F40" i="34" a="1"/>
  <c r="F40" i="34" s="1"/>
  <c r="G40" i="34" a="1"/>
  <c r="G40" i="34" s="1"/>
  <c r="H40" i="34" a="1"/>
  <c r="H40" i="34" s="1"/>
  <c r="I40" i="34" a="1"/>
  <c r="I40" i="34" s="1"/>
  <c r="J40" i="34" a="1"/>
  <c r="J40" i="34" s="1"/>
  <c r="E42" i="34" a="1"/>
  <c r="E42" i="34" s="1"/>
  <c r="F42" i="34" a="1"/>
  <c r="F42" i="34" s="1"/>
  <c r="G42" i="34" a="1"/>
  <c r="G42" i="34" s="1"/>
  <c r="H42" i="34" a="1"/>
  <c r="H42" i="34" s="1"/>
  <c r="I42" i="34" a="1"/>
  <c r="I42" i="34" s="1"/>
  <c r="J42" i="34" a="1"/>
  <c r="J42" i="34" s="1"/>
  <c r="E45" i="34" a="1"/>
  <c r="E45" i="34" s="1"/>
  <c r="F45" i="34" a="1"/>
  <c r="F45" i="34" s="1"/>
  <c r="G45" i="34" a="1"/>
  <c r="G45" i="34" s="1"/>
  <c r="H45" i="34" a="1"/>
  <c r="H45" i="34" s="1"/>
  <c r="I45" i="34" a="1"/>
  <c r="I45" i="34" s="1"/>
  <c r="J45" i="34" a="1"/>
  <c r="J45" i="34" s="1"/>
  <c r="E47" i="34" a="1"/>
  <c r="E47" i="34" s="1"/>
  <c r="F47" i="34" a="1"/>
  <c r="F47" i="34" s="1"/>
  <c r="G47" i="34" a="1"/>
  <c r="G47" i="34" s="1"/>
  <c r="H47" i="34" a="1"/>
  <c r="H47" i="34" s="1"/>
  <c r="I47" i="34" a="1"/>
  <c r="I47" i="34" s="1"/>
  <c r="J47" i="34" a="1"/>
  <c r="J47" i="34" s="1"/>
  <c r="E48" i="34" a="1"/>
  <c r="E48" i="34" s="1"/>
  <c r="F48" i="34" a="1"/>
  <c r="F48" i="34" s="1"/>
  <c r="G48" i="34" a="1"/>
  <c r="G48" i="34" s="1"/>
  <c r="H48" i="34" a="1"/>
  <c r="H48" i="34" s="1"/>
  <c r="I48" i="34" a="1"/>
  <c r="I48" i="34" s="1"/>
  <c r="J48" i="34" a="1"/>
  <c r="J48" i="34" s="1"/>
  <c r="E50" i="34" a="1"/>
  <c r="E50" i="34" s="1"/>
  <c r="F50" i="34" a="1"/>
  <c r="F50" i="34" s="1"/>
  <c r="G50" i="34" a="1"/>
  <c r="G50" i="34" s="1"/>
  <c r="H50" i="34" a="1"/>
  <c r="H50" i="34" s="1"/>
  <c r="I50" i="34" a="1"/>
  <c r="I50" i="34" s="1"/>
  <c r="J50" i="34" a="1"/>
  <c r="J50" i="34" s="1"/>
  <c r="E51" i="34" a="1"/>
  <c r="E51" i="34" s="1"/>
  <c r="F51" i="34" a="1"/>
  <c r="F51" i="34" s="1"/>
  <c r="G51" i="34" a="1"/>
  <c r="G51" i="34" s="1"/>
  <c r="H51" i="34" a="1"/>
  <c r="H51" i="34" s="1"/>
  <c r="I51" i="34" a="1"/>
  <c r="I51" i="34" s="1"/>
  <c r="J51" i="34" a="1"/>
  <c r="J51" i="34" s="1"/>
  <c r="E54" i="34" a="1"/>
  <c r="E54" i="34" s="1"/>
  <c r="F54" i="34" a="1"/>
  <c r="F54" i="34" s="1"/>
  <c r="G54" i="34" a="1"/>
  <c r="G54" i="34" s="1"/>
  <c r="H54" i="34" a="1"/>
  <c r="H54" i="34" s="1"/>
  <c r="I54" i="34" a="1"/>
  <c r="I54" i="34" s="1"/>
  <c r="J54" i="34" a="1"/>
  <c r="J54" i="34" s="1"/>
  <c r="E55" i="34" a="1"/>
  <c r="E55" i="34" s="1"/>
  <c r="F55" i="34" a="1"/>
  <c r="F55" i="34" s="1"/>
  <c r="G55" i="34" a="1"/>
  <c r="G55" i="34" s="1"/>
  <c r="H55" i="34" a="1"/>
  <c r="H55" i="34" s="1"/>
  <c r="I55" i="34" a="1"/>
  <c r="I55" i="34" s="1"/>
  <c r="J55" i="34" a="1"/>
  <c r="J55" i="34" s="1"/>
  <c r="E57" i="34" a="1"/>
  <c r="E57" i="34" s="1"/>
  <c r="F57" i="34" a="1"/>
  <c r="F57" i="34" s="1"/>
  <c r="G57" i="34" a="1"/>
  <c r="G57" i="34" s="1"/>
  <c r="H57" i="34" a="1"/>
  <c r="H57" i="34" s="1"/>
  <c r="I57" i="34" a="1"/>
  <c r="I57" i="34" s="1"/>
  <c r="J57" i="34" a="1"/>
  <c r="J57" i="34" s="1"/>
  <c r="E58" i="34" a="1"/>
  <c r="E58" i="34" s="1"/>
  <c r="F58" i="34" a="1"/>
  <c r="F58" i="34" s="1"/>
  <c r="G58" i="34" a="1"/>
  <c r="G58" i="34" s="1"/>
  <c r="H58" i="34" a="1"/>
  <c r="H58" i="34" s="1"/>
  <c r="I58" i="34" a="1"/>
  <c r="I58" i="34" s="1"/>
  <c r="J58" i="34" a="1"/>
  <c r="J58" i="34" s="1"/>
  <c r="E61" i="34" a="1"/>
  <c r="E61" i="34" s="1"/>
  <c r="F61" i="34" a="1"/>
  <c r="F61" i="34" s="1"/>
  <c r="G61" i="34" a="1"/>
  <c r="G61" i="34" s="1"/>
  <c r="H61" i="34" a="1"/>
  <c r="H61" i="34" s="1"/>
  <c r="I61" i="34" a="1"/>
  <c r="I61" i="34" s="1"/>
  <c r="J61" i="34" a="1"/>
  <c r="J61" i="34" s="1"/>
  <c r="E62" i="34" a="1"/>
  <c r="E62" i="34" s="1"/>
  <c r="F62" i="34" a="1"/>
  <c r="F62" i="34" s="1"/>
  <c r="G62" i="34" a="1"/>
  <c r="G62" i="34" s="1"/>
  <c r="H62" i="34" a="1"/>
  <c r="H62" i="34" s="1"/>
  <c r="I62" i="34" a="1"/>
  <c r="I62" i="34" s="1"/>
  <c r="J62" i="34" a="1"/>
  <c r="J62" i="34" s="1"/>
  <c r="E64" i="34" a="1"/>
  <c r="E64" i="34" s="1"/>
  <c r="F64" i="34" a="1"/>
  <c r="F64" i="34" s="1"/>
  <c r="G64" i="34" a="1"/>
  <c r="G64" i="34" s="1"/>
  <c r="H64" i="34" a="1"/>
  <c r="H64" i="34" s="1"/>
  <c r="I64" i="34" a="1"/>
  <c r="I64" i="34" s="1"/>
  <c r="J64" i="34" a="1"/>
  <c r="J64" i="34" s="1"/>
  <c r="E65" i="34" a="1"/>
  <c r="E65" i="34" s="1"/>
  <c r="F65" i="34" a="1"/>
  <c r="F65" i="34" s="1"/>
  <c r="G65" i="34" a="1"/>
  <c r="G65" i="34" s="1"/>
  <c r="H65" i="34" a="1"/>
  <c r="H65" i="34" s="1"/>
  <c r="I65" i="34" a="1"/>
  <c r="I65" i="34" s="1"/>
  <c r="J65" i="34" a="1"/>
  <c r="J65" i="34" s="1"/>
  <c r="E68" i="34" a="1"/>
  <c r="E68" i="34" s="1"/>
  <c r="F68" i="34" a="1"/>
  <c r="F68" i="34" s="1"/>
  <c r="G68" i="34" a="1"/>
  <c r="G68" i="34" s="1"/>
  <c r="H68" i="34" a="1"/>
  <c r="H68" i="34" s="1"/>
  <c r="I68" i="34" a="1"/>
  <c r="I68" i="34" s="1"/>
  <c r="J68" i="34" a="1"/>
  <c r="J68" i="34" s="1"/>
  <c r="E69" i="34" a="1"/>
  <c r="E69" i="34" s="1"/>
  <c r="F69" i="34" a="1"/>
  <c r="F69" i="34" s="1"/>
  <c r="G69" i="34" a="1"/>
  <c r="G69" i="34" s="1"/>
  <c r="H69" i="34" a="1"/>
  <c r="H69" i="34" s="1"/>
  <c r="I69" i="34" a="1"/>
  <c r="I69" i="34" s="1"/>
  <c r="J69" i="34" a="1"/>
  <c r="J69" i="34" s="1"/>
  <c r="E71" i="34" a="1"/>
  <c r="E71" i="34" s="1"/>
  <c r="F71" i="34" a="1"/>
  <c r="F71" i="34" s="1"/>
  <c r="G71" i="34" a="1"/>
  <c r="G71" i="34" s="1"/>
  <c r="H71" i="34" a="1"/>
  <c r="H71" i="34" s="1"/>
  <c r="I71" i="34" a="1"/>
  <c r="I71" i="34" s="1"/>
  <c r="J71" i="34" a="1"/>
  <c r="J71" i="34" s="1"/>
  <c r="E72" i="34" a="1"/>
  <c r="E72" i="34" s="1"/>
  <c r="F72" i="34" a="1"/>
  <c r="F72" i="34" s="1"/>
  <c r="G72" i="34" a="1"/>
  <c r="G72" i="34" s="1"/>
  <c r="H72" i="34" a="1"/>
  <c r="H72" i="34" s="1"/>
  <c r="I72" i="34" a="1"/>
  <c r="I72" i="34" s="1"/>
  <c r="J72" i="34" a="1"/>
  <c r="J72" i="34" s="1"/>
  <c r="E74" i="34" a="1"/>
  <c r="E74" i="34" s="1"/>
  <c r="F74" i="34" a="1"/>
  <c r="F74" i="34" s="1"/>
  <c r="G74" i="34" a="1"/>
  <c r="G74" i="34" s="1"/>
  <c r="H74" i="34" a="1"/>
  <c r="H74" i="34" s="1"/>
  <c r="I74" i="34" a="1"/>
  <c r="I74" i="34" s="1"/>
  <c r="J74" i="34" a="1"/>
  <c r="J74" i="34" s="1"/>
  <c r="E75" i="34" a="1"/>
  <c r="E75" i="34" s="1"/>
  <c r="F75" i="34" a="1"/>
  <c r="F75" i="34" s="1"/>
  <c r="G75" i="34" a="1"/>
  <c r="G75" i="34" s="1"/>
  <c r="H75" i="34" a="1"/>
  <c r="H75" i="34" s="1"/>
  <c r="I75" i="34" a="1"/>
  <c r="I75" i="34" s="1"/>
  <c r="J75" i="34" a="1"/>
  <c r="J75" i="34" s="1"/>
  <c r="E77" i="34" a="1"/>
  <c r="E77" i="34" s="1"/>
  <c r="F77" i="34" a="1"/>
  <c r="F77" i="34" s="1"/>
  <c r="G77" i="34" a="1"/>
  <c r="G77" i="34" s="1"/>
  <c r="H77" i="34" a="1"/>
  <c r="H77" i="34" s="1"/>
  <c r="I77" i="34" a="1"/>
  <c r="I77" i="34" s="1"/>
  <c r="J77" i="34" a="1"/>
  <c r="J77" i="34" s="1"/>
  <c r="E79" i="34" a="1"/>
  <c r="E79" i="34" s="1"/>
  <c r="F79" i="34" a="1"/>
  <c r="F79" i="34" s="1"/>
  <c r="G79" i="34" a="1"/>
  <c r="G79" i="34" s="1"/>
  <c r="H79" i="34" a="1"/>
  <c r="H79" i="34" s="1"/>
  <c r="I79" i="34" a="1"/>
  <c r="I79" i="34" s="1"/>
  <c r="J79" i="34" a="1"/>
  <c r="J79" i="34" s="1"/>
  <c r="E80" i="34" a="1"/>
  <c r="E80" i="34" s="1"/>
  <c r="F80" i="34" a="1"/>
  <c r="F80" i="34" s="1"/>
  <c r="G80" i="34" a="1"/>
  <c r="G80" i="34" s="1"/>
  <c r="H80" i="34" a="1"/>
  <c r="H80" i="34" s="1"/>
  <c r="I80" i="34" a="1"/>
  <c r="I80" i="34" s="1"/>
  <c r="J80" i="34" a="1"/>
  <c r="J80" i="34" s="1"/>
  <c r="E83" i="34" a="1"/>
  <c r="E83" i="34" s="1"/>
  <c r="F83" i="34" a="1"/>
  <c r="F83" i="34" s="1"/>
  <c r="G83" i="34" a="1"/>
  <c r="G83" i="34" s="1"/>
  <c r="H83" i="34" a="1"/>
  <c r="H83" i="34" s="1"/>
  <c r="I83" i="34" a="1"/>
  <c r="I83" i="34" s="1"/>
  <c r="J83" i="34" a="1"/>
  <c r="J83" i="34" s="1"/>
  <c r="E85" i="34" a="1"/>
  <c r="E85" i="34" s="1"/>
  <c r="F85" i="34" a="1"/>
  <c r="F85" i="34" s="1"/>
  <c r="G85" i="34" a="1"/>
  <c r="G85" i="34" s="1"/>
  <c r="H85" i="34" a="1"/>
  <c r="H85" i="34" s="1"/>
  <c r="I85" i="34" a="1"/>
  <c r="I85" i="34" s="1"/>
  <c r="J85" i="34" a="1"/>
  <c r="J85" i="34" s="1"/>
  <c r="E86" i="34" a="1"/>
  <c r="E86" i="34" s="1"/>
  <c r="F86" i="34" a="1"/>
  <c r="F86" i="34" s="1"/>
  <c r="G86" i="34" a="1"/>
  <c r="G86" i="34" s="1"/>
  <c r="H86" i="34" a="1"/>
  <c r="H86" i="34" s="1"/>
  <c r="I86" i="34" a="1"/>
  <c r="I86" i="34" s="1"/>
  <c r="J86" i="34" a="1"/>
  <c r="J86" i="34" s="1"/>
  <c r="E90" i="34" a="1"/>
  <c r="E90" i="34" s="1"/>
  <c r="F90" i="34" a="1"/>
  <c r="F90" i="34" s="1"/>
  <c r="G90" i="34" a="1"/>
  <c r="G90" i="34" s="1"/>
  <c r="H90" i="34" a="1"/>
  <c r="H90" i="34" s="1"/>
  <c r="I90" i="34" a="1"/>
  <c r="I90" i="34" s="1"/>
  <c r="J90" i="34" a="1"/>
  <c r="J90" i="34" s="1"/>
  <c r="E92" i="34" a="1"/>
  <c r="E92" i="34" s="1"/>
  <c r="F92" i="34" a="1"/>
  <c r="F92" i="34" s="1"/>
  <c r="G92" i="34" a="1"/>
  <c r="G92" i="34" s="1"/>
  <c r="H92" i="34" a="1"/>
  <c r="H92" i="34" s="1"/>
  <c r="I92" i="34" a="1"/>
  <c r="I92" i="34" s="1"/>
  <c r="J92" i="34" a="1"/>
  <c r="J92" i="34" s="1"/>
  <c r="E93" i="34" a="1"/>
  <c r="E93" i="34" s="1"/>
  <c r="F93" i="34" a="1"/>
  <c r="F93" i="34" s="1"/>
  <c r="G93" i="34" a="1"/>
  <c r="G93" i="34" s="1"/>
  <c r="H93" i="34" a="1"/>
  <c r="H93" i="34" s="1"/>
  <c r="I93" i="34" a="1"/>
  <c r="I93" i="34" s="1"/>
  <c r="J93" i="34" a="1"/>
  <c r="J93" i="34" s="1"/>
  <c r="E97" i="34" a="1"/>
  <c r="E97" i="34" s="1"/>
  <c r="F97" i="34" a="1"/>
  <c r="F97" i="34" s="1"/>
  <c r="G97" i="34" a="1"/>
  <c r="G97" i="34" s="1"/>
  <c r="H97" i="34" a="1"/>
  <c r="H97" i="34" s="1"/>
  <c r="I97" i="34" a="1"/>
  <c r="I97" i="34" s="1"/>
  <c r="J97" i="34" a="1"/>
  <c r="J97" i="34" s="1"/>
  <c r="E99" i="34" a="1"/>
  <c r="E99" i="34" s="1"/>
  <c r="F99" i="34" a="1"/>
  <c r="F99" i="34" s="1"/>
  <c r="G99" i="34" a="1"/>
  <c r="G99" i="34" s="1"/>
  <c r="H99" i="34" a="1"/>
  <c r="H99" i="34" s="1"/>
  <c r="I99" i="34" a="1"/>
  <c r="I99" i="34" s="1"/>
  <c r="J99" i="34" a="1"/>
  <c r="J99" i="34" s="1"/>
  <c r="E100" i="34" a="1"/>
  <c r="E100" i="34" s="1"/>
  <c r="F100" i="34" a="1"/>
  <c r="F100" i="34" s="1"/>
  <c r="G100" i="34" a="1"/>
  <c r="G100" i="34" s="1"/>
  <c r="H100" i="34" a="1"/>
  <c r="H100" i="34" s="1"/>
  <c r="I100" i="34" a="1"/>
  <c r="I100" i="34" s="1"/>
  <c r="J100" i="34" a="1"/>
  <c r="J100" i="34" s="1"/>
  <c r="E104" i="34" a="1"/>
  <c r="E104" i="34" s="1"/>
  <c r="F104" i="34" a="1"/>
  <c r="F104" i="34" s="1"/>
  <c r="G104" i="34" a="1"/>
  <c r="G104" i="34" s="1"/>
  <c r="H104" i="34" a="1"/>
  <c r="H104" i="34" s="1"/>
  <c r="I104" i="34" a="1"/>
  <c r="I104" i="34" s="1"/>
  <c r="J104" i="34" a="1"/>
  <c r="J104" i="34" s="1"/>
  <c r="E106" i="34" a="1"/>
  <c r="E106" i="34" s="1"/>
  <c r="F106" i="34" a="1"/>
  <c r="F106" i="34" s="1"/>
  <c r="G106" i="34" a="1"/>
  <c r="G106" i="34" s="1"/>
  <c r="H106" i="34" a="1"/>
  <c r="H106" i="34" s="1"/>
  <c r="I106" i="34" a="1"/>
  <c r="I106" i="34" s="1"/>
  <c r="J106" i="34" a="1"/>
  <c r="J106" i="34" s="1"/>
  <c r="E107" i="34" a="1"/>
  <c r="E107" i="34" s="1"/>
  <c r="F107" i="34" a="1"/>
  <c r="F107" i="34" s="1"/>
  <c r="G107" i="34" a="1"/>
  <c r="G107" i="34" s="1"/>
  <c r="H107" i="34" a="1"/>
  <c r="H107" i="34" s="1"/>
  <c r="I107" i="34" a="1"/>
  <c r="I107" i="34" s="1"/>
  <c r="J107" i="34" a="1"/>
  <c r="J107" i="34" s="1"/>
  <c r="E109" i="34" a="1"/>
  <c r="E109" i="34" s="1"/>
  <c r="F109" i="34" a="1"/>
  <c r="F109" i="34" s="1"/>
  <c r="G109" i="34" a="1"/>
  <c r="G109" i="34" s="1"/>
  <c r="H109" i="34" a="1"/>
  <c r="H109" i="34" s="1"/>
  <c r="I109" i="34" a="1"/>
  <c r="I109" i="34" s="1"/>
  <c r="J109" i="34" a="1"/>
  <c r="J109" i="34" s="1"/>
  <c r="E110" i="34" a="1"/>
  <c r="E110" i="34" s="1"/>
  <c r="F110" i="34" a="1"/>
  <c r="F110" i="34" s="1"/>
  <c r="G110" i="34" a="1"/>
  <c r="G110" i="34" s="1"/>
  <c r="H110" i="34" a="1"/>
  <c r="H110" i="34" s="1"/>
  <c r="I110" i="34" a="1"/>
  <c r="I110" i="34" s="1"/>
  <c r="J110" i="34" a="1"/>
  <c r="J110" i="34" s="1"/>
  <c r="E112" i="34" a="1"/>
  <c r="E112" i="34" s="1"/>
  <c r="F112" i="34" a="1"/>
  <c r="F112" i="34" s="1"/>
  <c r="G112" i="34" a="1"/>
  <c r="G112" i="34" s="1"/>
  <c r="H112" i="34" a="1"/>
  <c r="H112" i="34" s="1"/>
  <c r="I112" i="34" a="1"/>
  <c r="I112" i="34" s="1"/>
  <c r="J112" i="34" a="1"/>
  <c r="J112" i="34" s="1"/>
  <c r="E115" i="34" a="1"/>
  <c r="E115" i="34" s="1"/>
  <c r="F115" i="34" a="1"/>
  <c r="F115" i="34" s="1"/>
  <c r="G115" i="34" a="1"/>
  <c r="G115" i="34" s="1"/>
  <c r="H115" i="34" a="1"/>
  <c r="H115" i="34" s="1"/>
  <c r="I115" i="34" a="1"/>
  <c r="I115" i="34" s="1"/>
  <c r="J115" i="34" a="1"/>
  <c r="J115" i="34" s="1"/>
  <c r="E120" i="34" a="1"/>
  <c r="E120" i="34" s="1"/>
  <c r="F120" i="34" a="1"/>
  <c r="F120" i="34" s="1"/>
  <c r="G120" i="34" a="1"/>
  <c r="G120" i="34" s="1"/>
  <c r="H120" i="34" a="1"/>
  <c r="H120" i="34" s="1"/>
  <c r="I120" i="34" a="1"/>
  <c r="I120" i="34" s="1"/>
  <c r="J120" i="34" a="1"/>
  <c r="J120" i="34" s="1"/>
  <c r="E125" i="34" a="1"/>
  <c r="E125" i="34" s="1"/>
  <c r="F125" i="34" a="1"/>
  <c r="F125" i="34" s="1"/>
  <c r="G125" i="34" a="1"/>
  <c r="G125" i="34" s="1"/>
  <c r="H125" i="34" a="1"/>
  <c r="H125" i="34" s="1"/>
  <c r="I125" i="34" a="1"/>
  <c r="I125" i="34" s="1"/>
  <c r="J125" i="34" a="1"/>
  <c r="J125" i="34" s="1"/>
  <c r="E130" i="34" a="1"/>
  <c r="E130" i="34" s="1"/>
  <c r="F130" i="34" a="1"/>
  <c r="F130" i="34" s="1"/>
  <c r="G130" i="34" a="1"/>
  <c r="G130" i="34" s="1"/>
  <c r="H130" i="34" a="1"/>
  <c r="H130" i="34" s="1"/>
  <c r="I130" i="34" a="1"/>
  <c r="I130" i="34" s="1"/>
  <c r="J130" i="34" a="1"/>
  <c r="J130" i="34" s="1"/>
  <c r="E135" i="34" a="1"/>
  <c r="E135" i="34" s="1"/>
  <c r="F135" i="34" a="1"/>
  <c r="F135" i="34" s="1"/>
  <c r="G135" i="34" a="1"/>
  <c r="G135" i="34" s="1"/>
  <c r="H135" i="34" a="1"/>
  <c r="H135" i="34" s="1"/>
  <c r="I135" i="34" a="1"/>
  <c r="I135" i="34" s="1"/>
  <c r="J135" i="34" a="1"/>
  <c r="J135" i="34" s="1"/>
  <c r="E140" i="34" a="1"/>
  <c r="E140" i="34" s="1"/>
  <c r="F140" i="34" a="1"/>
  <c r="F140" i="34" s="1"/>
  <c r="G140" i="34" a="1"/>
  <c r="G140" i="34" s="1"/>
  <c r="H140" i="34" a="1"/>
  <c r="H140" i="34" s="1"/>
  <c r="I140" i="34" a="1"/>
  <c r="I140" i="34" s="1"/>
  <c r="J140" i="34" a="1"/>
  <c r="J140" i="34" s="1"/>
  <c r="E145" i="34" a="1"/>
  <c r="E145" i="34" s="1"/>
  <c r="F145" i="34" a="1"/>
  <c r="F145" i="34" s="1"/>
  <c r="G145" i="34" a="1"/>
  <c r="G145" i="34" s="1"/>
  <c r="H145" i="34" a="1"/>
  <c r="H145" i="34" s="1"/>
  <c r="I145" i="34" a="1"/>
  <c r="I145" i="34" s="1"/>
  <c r="J145" i="34" a="1"/>
  <c r="J145" i="34" s="1"/>
  <c r="E150" i="34" a="1"/>
  <c r="E150" i="34" s="1"/>
  <c r="F150" i="34" a="1"/>
  <c r="F150" i="34" s="1"/>
  <c r="G150" i="34" a="1"/>
  <c r="G150" i="34" s="1"/>
  <c r="H150" i="34" a="1"/>
  <c r="H150" i="34" s="1"/>
  <c r="I150" i="34" a="1"/>
  <c r="I150" i="34" s="1"/>
  <c r="J150" i="34" a="1"/>
  <c r="J150" i="34" s="1"/>
  <c r="E155" i="34" a="1"/>
  <c r="E155" i="34" s="1"/>
  <c r="F155" i="34" a="1"/>
  <c r="F155" i="34" s="1"/>
  <c r="G155" i="34" a="1"/>
  <c r="G155" i="34" s="1"/>
  <c r="H155" i="34" a="1"/>
  <c r="H155" i="34" s="1"/>
  <c r="I155" i="34" a="1"/>
  <c r="I155" i="34" s="1"/>
  <c r="J155" i="34" a="1"/>
  <c r="J155" i="34" s="1"/>
  <c r="E160" i="34" a="1"/>
  <c r="E160" i="34" s="1"/>
  <c r="F160" i="34" a="1"/>
  <c r="F160" i="34" s="1"/>
  <c r="G160" i="34" a="1"/>
  <c r="G160" i="34" s="1"/>
  <c r="H160" i="34" a="1"/>
  <c r="H160" i="34" s="1"/>
  <c r="I160" i="34" a="1"/>
  <c r="I160" i="34" s="1"/>
  <c r="J160" i="34" a="1"/>
  <c r="J160" i="34" s="1"/>
  <c r="E165" i="34" a="1"/>
  <c r="E165" i="34" s="1"/>
  <c r="F165" i="34" a="1"/>
  <c r="F165" i="34" s="1"/>
  <c r="G165" i="34" a="1"/>
  <c r="G165" i="34" s="1"/>
  <c r="H165" i="34" a="1"/>
  <c r="H165" i="34" s="1"/>
  <c r="I165" i="34" a="1"/>
  <c r="I165" i="34" s="1"/>
  <c r="J165" i="34" a="1"/>
  <c r="J165" i="34" s="1"/>
  <c r="E170" i="34" a="1"/>
  <c r="E170" i="34" s="1"/>
  <c r="F170" i="34" a="1"/>
  <c r="F170" i="34" s="1"/>
  <c r="G170" i="34" a="1"/>
  <c r="G170" i="34" s="1"/>
  <c r="H170" i="34" a="1"/>
  <c r="H170" i="34" s="1"/>
  <c r="I170" i="34" a="1"/>
  <c r="I170" i="34" s="1"/>
  <c r="J170" i="34" a="1"/>
  <c r="J170" i="34" s="1"/>
  <c r="E171" i="34" a="1"/>
  <c r="E171" i="34" s="1"/>
  <c r="F171" i="34" a="1"/>
  <c r="F171" i="34" s="1"/>
  <c r="G171" i="34" a="1"/>
  <c r="G171" i="34" s="1"/>
  <c r="H171" i="34" a="1"/>
  <c r="H171" i="34" s="1"/>
  <c r="I171" i="34" a="1"/>
  <c r="I171" i="34" s="1"/>
  <c r="J171" i="34" a="1"/>
  <c r="J171" i="34" s="1"/>
  <c r="E172" i="34" a="1"/>
  <c r="E172" i="34" s="1"/>
  <c r="F172" i="34" a="1"/>
  <c r="F172" i="34" s="1"/>
  <c r="G172" i="34" a="1"/>
  <c r="G172" i="34" s="1"/>
  <c r="H172" i="34" a="1"/>
  <c r="H172" i="34" s="1"/>
  <c r="I172" i="34" a="1"/>
  <c r="I172" i="34" s="1"/>
  <c r="J172" i="34" a="1"/>
  <c r="J172" i="34" s="1"/>
  <c r="E175" i="34" a="1"/>
  <c r="E175" i="34" s="1"/>
  <c r="F175" i="34" a="1"/>
  <c r="F175" i="34" s="1"/>
  <c r="G175" i="34" a="1"/>
  <c r="G175" i="34" s="1"/>
  <c r="H175" i="34" a="1"/>
  <c r="H175" i="34" s="1"/>
  <c r="I175" i="34" a="1"/>
  <c r="I175" i="34" s="1"/>
  <c r="J175" i="34" a="1"/>
  <c r="J175" i="34" s="1"/>
  <c r="E176" i="34" a="1"/>
  <c r="E176" i="34" s="1"/>
  <c r="F176" i="34" a="1"/>
  <c r="F176" i="34" s="1"/>
  <c r="G176" i="34" a="1"/>
  <c r="G176" i="34" s="1"/>
  <c r="H176" i="34" a="1"/>
  <c r="H176" i="34" s="1"/>
  <c r="I176" i="34" a="1"/>
  <c r="I176" i="34" s="1"/>
  <c r="J176" i="34" a="1"/>
  <c r="J176" i="34" s="1"/>
  <c r="E177" i="34" a="1"/>
  <c r="E177" i="34" s="1"/>
  <c r="F177" i="34" a="1"/>
  <c r="F177" i="34" s="1"/>
  <c r="G177" i="34" a="1"/>
  <c r="G177" i="34" s="1"/>
  <c r="H177" i="34" a="1"/>
  <c r="H177" i="34" s="1"/>
  <c r="I177" i="34" a="1"/>
  <c r="I177" i="34" s="1"/>
  <c r="J177" i="34" a="1"/>
  <c r="J177" i="34" s="1"/>
  <c r="E180" i="34" a="1"/>
  <c r="E180" i="34" s="1"/>
  <c r="F180" i="34" a="1"/>
  <c r="F180" i="34" s="1"/>
  <c r="G180" i="34" a="1"/>
  <c r="G180" i="34" s="1"/>
  <c r="H180" i="34" a="1"/>
  <c r="H180" i="34" s="1"/>
  <c r="I180" i="34" a="1"/>
  <c r="I180" i="34" s="1"/>
  <c r="J180" i="34" a="1"/>
  <c r="J180" i="34" s="1"/>
  <c r="E181" i="34" a="1"/>
  <c r="E181" i="34" s="1"/>
  <c r="F181" i="34" a="1"/>
  <c r="F181" i="34" s="1"/>
  <c r="G181" i="34" a="1"/>
  <c r="G181" i="34" s="1"/>
  <c r="H181" i="34" a="1"/>
  <c r="H181" i="34" s="1"/>
  <c r="I181" i="34" a="1"/>
  <c r="I181" i="34" s="1"/>
  <c r="J181" i="34" a="1"/>
  <c r="J181" i="34" s="1"/>
  <c r="E182" i="34" a="1"/>
  <c r="E182" i="34" s="1"/>
  <c r="F182" i="34" a="1"/>
  <c r="F182" i="34" s="1"/>
  <c r="G182" i="34" a="1"/>
  <c r="G182" i="34" s="1"/>
  <c r="H182" i="34" a="1"/>
  <c r="H182" i="34" s="1"/>
  <c r="I182" i="34" a="1"/>
  <c r="I182" i="34" s="1"/>
  <c r="J182" i="34" a="1"/>
  <c r="J182" i="34" s="1"/>
  <c r="E185" i="34" a="1"/>
  <c r="E185" i="34" s="1"/>
  <c r="F185" i="34" a="1"/>
  <c r="F185" i="34" s="1"/>
  <c r="G185" i="34" a="1"/>
  <c r="G185" i="34" s="1"/>
  <c r="H185" i="34" a="1"/>
  <c r="H185" i="34" s="1"/>
  <c r="I185" i="34" a="1"/>
  <c r="I185" i="34" s="1"/>
  <c r="J185" i="34" a="1"/>
  <c r="J185" i="34" s="1"/>
  <c r="E186" i="34" a="1"/>
  <c r="E186" i="34" s="1"/>
  <c r="F186" i="34" a="1"/>
  <c r="F186" i="34" s="1"/>
  <c r="G186" i="34" a="1"/>
  <c r="G186" i="34" s="1"/>
  <c r="H186" i="34" a="1"/>
  <c r="H186" i="34" s="1"/>
  <c r="I186" i="34" a="1"/>
  <c r="I186" i="34" s="1"/>
  <c r="J186" i="34" a="1"/>
  <c r="J186" i="34" s="1"/>
  <c r="E187" i="34" a="1"/>
  <c r="E187" i="34" s="1"/>
  <c r="F187" i="34" a="1"/>
  <c r="F187" i="34" s="1"/>
  <c r="G187" i="34" a="1"/>
  <c r="G187" i="34" s="1"/>
  <c r="H187" i="34" a="1"/>
  <c r="H187" i="34" s="1"/>
  <c r="I187" i="34" a="1"/>
  <c r="I187" i="34" s="1"/>
  <c r="J187" i="34" a="1"/>
  <c r="J187" i="34" s="1"/>
  <c r="E190" i="34" a="1"/>
  <c r="E190" i="34" s="1"/>
  <c r="F190" i="34" a="1"/>
  <c r="F190" i="34" s="1"/>
  <c r="G190" i="34" a="1"/>
  <c r="G190" i="34" s="1"/>
  <c r="H190" i="34" a="1"/>
  <c r="H190" i="34" s="1"/>
  <c r="I190" i="34" a="1"/>
  <c r="I190" i="34" s="1"/>
  <c r="J190" i="34" a="1"/>
  <c r="J190" i="34" s="1"/>
  <c r="E191" i="34" a="1"/>
  <c r="E191" i="34" s="1"/>
  <c r="F191" i="34" a="1"/>
  <c r="F191" i="34" s="1"/>
  <c r="G191" i="34" a="1"/>
  <c r="G191" i="34" s="1"/>
  <c r="H191" i="34" a="1"/>
  <c r="H191" i="34" s="1"/>
  <c r="I191" i="34" a="1"/>
  <c r="I191" i="34" s="1"/>
  <c r="J191" i="34" a="1"/>
  <c r="J191" i="34" s="1"/>
  <c r="E192" i="34" a="1"/>
  <c r="E192" i="34" s="1"/>
  <c r="F192" i="34" a="1"/>
  <c r="F192" i="34" s="1"/>
  <c r="G192" i="34" a="1"/>
  <c r="G192" i="34" s="1"/>
  <c r="H192" i="34" a="1"/>
  <c r="H192" i="34" s="1"/>
  <c r="I192" i="34" a="1"/>
  <c r="I192" i="34" s="1"/>
  <c r="J192" i="34" a="1"/>
  <c r="J192" i="34" s="1"/>
  <c r="E195" i="34" a="1"/>
  <c r="E195" i="34" s="1"/>
  <c r="F195" i="34" a="1"/>
  <c r="F195" i="34" s="1"/>
  <c r="G195" i="34" a="1"/>
  <c r="G195" i="34" s="1"/>
  <c r="H195" i="34" a="1"/>
  <c r="H195" i="34" s="1"/>
  <c r="I195" i="34" a="1"/>
  <c r="I195" i="34" s="1"/>
  <c r="J195" i="34" a="1"/>
  <c r="J195" i="34" s="1"/>
  <c r="E196" i="34" a="1"/>
  <c r="E196" i="34" s="1"/>
  <c r="F196" i="34" a="1"/>
  <c r="F196" i="34" s="1"/>
  <c r="G196" i="34" a="1"/>
  <c r="G196" i="34" s="1"/>
  <c r="H196" i="34" a="1"/>
  <c r="H196" i="34" s="1"/>
  <c r="I196" i="34" a="1"/>
  <c r="I196" i="34" s="1"/>
  <c r="J196" i="34" a="1"/>
  <c r="J196" i="34" s="1"/>
  <c r="E197" i="34" a="1"/>
  <c r="E197" i="34" s="1"/>
  <c r="F197" i="34" a="1"/>
  <c r="F197" i="34" s="1"/>
  <c r="G197" i="34" a="1"/>
  <c r="G197" i="34" s="1"/>
  <c r="H197" i="34" a="1"/>
  <c r="H197" i="34" s="1"/>
  <c r="I197" i="34" a="1"/>
  <c r="I197" i="34" s="1"/>
  <c r="J197" i="34" a="1"/>
  <c r="J197" i="34" s="1"/>
  <c r="E200" i="34" a="1"/>
  <c r="E200" i="34" s="1"/>
  <c r="F200" i="34" a="1"/>
  <c r="F200" i="34" s="1"/>
  <c r="G200" i="34" a="1"/>
  <c r="G200" i="34" s="1"/>
  <c r="H200" i="34" a="1"/>
  <c r="H200" i="34" s="1"/>
  <c r="I200" i="34" a="1"/>
  <c r="I200" i="34" s="1"/>
  <c r="J200" i="34" a="1"/>
  <c r="J200" i="34" s="1"/>
  <c r="E201" i="34" a="1"/>
  <c r="E201" i="34" s="1"/>
  <c r="F201" i="34" a="1"/>
  <c r="F201" i="34" s="1"/>
  <c r="G201" i="34" a="1"/>
  <c r="G201" i="34" s="1"/>
  <c r="H201" i="34" a="1"/>
  <c r="H201" i="34" s="1"/>
  <c r="I201" i="34" a="1"/>
  <c r="I201" i="34" s="1"/>
  <c r="J201" i="34" a="1"/>
  <c r="J201" i="34" s="1"/>
  <c r="E202" i="34" a="1"/>
  <c r="E202" i="34" s="1"/>
  <c r="F202" i="34" a="1"/>
  <c r="F202" i="34" s="1"/>
  <c r="G202" i="34" a="1"/>
  <c r="G202" i="34" s="1"/>
  <c r="H202" i="34" a="1"/>
  <c r="H202" i="34" s="1"/>
  <c r="I202" i="34" a="1"/>
  <c r="I202" i="34" s="1"/>
  <c r="J202" i="34" a="1"/>
  <c r="J202" i="34" s="1"/>
  <c r="E205" i="34" a="1"/>
  <c r="E205" i="34" s="1"/>
  <c r="F205" i="34" a="1"/>
  <c r="F205" i="34" s="1"/>
  <c r="G205" i="34" a="1"/>
  <c r="G205" i="34" s="1"/>
  <c r="H205" i="34" a="1"/>
  <c r="H205" i="34" s="1"/>
  <c r="I205" i="34" a="1"/>
  <c r="I205" i="34" s="1"/>
  <c r="J205" i="34" a="1"/>
  <c r="J205" i="34" s="1"/>
  <c r="E206" i="34" a="1"/>
  <c r="E206" i="34" s="1"/>
  <c r="F206" i="34" a="1"/>
  <c r="F206" i="34" s="1"/>
  <c r="G206" i="34" a="1"/>
  <c r="G206" i="34" s="1"/>
  <c r="H206" i="34" a="1"/>
  <c r="H206" i="34" s="1"/>
  <c r="I206" i="34" a="1"/>
  <c r="I206" i="34" s="1"/>
  <c r="J206" i="34" a="1"/>
  <c r="J206" i="34" s="1"/>
  <c r="E207" i="34" a="1"/>
  <c r="E207" i="34" s="1"/>
  <c r="F207" i="34" a="1"/>
  <c r="F207" i="34" s="1"/>
  <c r="G207" i="34" a="1"/>
  <c r="G207" i="34" s="1"/>
  <c r="H207" i="34" a="1"/>
  <c r="H207" i="34" s="1"/>
  <c r="I207" i="34" a="1"/>
  <c r="I207" i="34" s="1"/>
  <c r="J207" i="34" a="1"/>
  <c r="J207" i="34" s="1"/>
  <c r="E210" i="34" a="1"/>
  <c r="E210" i="34" s="1"/>
  <c r="F210" i="34" a="1"/>
  <c r="F210" i="34" s="1"/>
  <c r="G210" i="34" a="1"/>
  <c r="G210" i="34" s="1"/>
  <c r="H210" i="34" a="1"/>
  <c r="H210" i="34" s="1"/>
  <c r="I210" i="34" a="1"/>
  <c r="I210" i="34" s="1"/>
  <c r="J210" i="34" a="1"/>
  <c r="J210" i="34" s="1"/>
  <c r="E211" i="34" a="1"/>
  <c r="E211" i="34" s="1"/>
  <c r="F211" i="34" a="1"/>
  <c r="F211" i="34" s="1"/>
  <c r="G211" i="34" a="1"/>
  <c r="G211" i="34" s="1"/>
  <c r="H211" i="34" a="1"/>
  <c r="H211" i="34" s="1"/>
  <c r="I211" i="34" a="1"/>
  <c r="I211" i="34" s="1"/>
  <c r="J211" i="34" a="1"/>
  <c r="J211" i="34" s="1"/>
  <c r="E212" i="34" a="1"/>
  <c r="E212" i="34" s="1"/>
  <c r="F212" i="34" a="1"/>
  <c r="F212" i="34" s="1"/>
  <c r="G212" i="34" a="1"/>
  <c r="G212" i="34" s="1"/>
  <c r="H212" i="34" a="1"/>
  <c r="H212" i="34" s="1"/>
  <c r="I212" i="34" a="1"/>
  <c r="I212" i="34" s="1"/>
  <c r="J212" i="34" a="1"/>
  <c r="J212" i="34" s="1"/>
  <c r="E215" i="34" a="1"/>
  <c r="E215" i="34" s="1"/>
  <c r="F215" i="34" a="1"/>
  <c r="F215" i="34" s="1"/>
  <c r="G215" i="34" a="1"/>
  <c r="G215" i="34" s="1"/>
  <c r="H215" i="34" a="1"/>
  <c r="H215" i="34" s="1"/>
  <c r="I215" i="34" a="1"/>
  <c r="I215" i="34" s="1"/>
  <c r="J215" i="34" a="1"/>
  <c r="J215" i="34" s="1"/>
  <c r="M28" i="32" l="1"/>
  <c r="L43" i="32"/>
  <c r="L42" i="32" s="1"/>
  <c r="L27" i="32"/>
  <c r="G68" i="25"/>
  <c r="F68" i="25"/>
  <c r="E68" i="25"/>
  <c r="D68" i="25"/>
  <c r="H37" i="32"/>
  <c r="H39" i="25" s="1"/>
  <c r="H38" i="32"/>
  <c r="H22" i="32"/>
  <c r="I22" i="32" s="1"/>
  <c r="J22" i="32" s="1"/>
  <c r="K22" i="32" s="1"/>
  <c r="L22" i="32" s="1"/>
  <c r="M22" i="32" s="1"/>
  <c r="N22" i="32" s="1"/>
  <c r="O22" i="32" s="1"/>
  <c r="P22" i="32" s="1"/>
  <c r="Q22" i="32" s="1"/>
  <c r="P9" i="32"/>
  <c r="I38" i="32" l="1"/>
  <c r="H40" i="25"/>
  <c r="N28" i="32"/>
  <c r="M43" i="32"/>
  <c r="M42" i="32" s="1"/>
  <c r="I37" i="32"/>
  <c r="I39" i="25" s="1"/>
  <c r="H26" i="32"/>
  <c r="M27" i="32"/>
  <c r="I68" i="25"/>
  <c r="H68" i="25"/>
  <c r="Q9" i="32"/>
  <c r="J38" i="32" l="1"/>
  <c r="I40" i="25"/>
  <c r="O28" i="32"/>
  <c r="N43" i="32"/>
  <c r="N42" i="32" s="1"/>
  <c r="N27" i="32"/>
  <c r="J37" i="32"/>
  <c r="J39" i="25" s="1"/>
  <c r="I26" i="32"/>
  <c r="J68" i="25"/>
  <c r="R216" i="16"/>
  <c r="R217" i="16"/>
  <c r="R218" i="16"/>
  <c r="R219" i="16"/>
  <c r="R220" i="16"/>
  <c r="R221" i="16"/>
  <c r="R222" i="16"/>
  <c r="R223" i="16"/>
  <c r="R224" i="16"/>
  <c r="R225" i="16"/>
  <c r="R226" i="16"/>
  <c r="R227" i="16"/>
  <c r="R228" i="16"/>
  <c r="R229" i="16"/>
  <c r="R230" i="16"/>
  <c r="R231" i="16"/>
  <c r="R232" i="16"/>
  <c r="R233" i="16"/>
  <c r="R234" i="16"/>
  <c r="R235" i="16"/>
  <c r="R236" i="16"/>
  <c r="R237" i="16"/>
  <c r="R238" i="16"/>
  <c r="R239" i="16"/>
  <c r="R240" i="16"/>
  <c r="R241" i="16"/>
  <c r="R242" i="16"/>
  <c r="R243" i="16"/>
  <c r="R244" i="16"/>
  <c r="R245" i="16"/>
  <c r="R246" i="16"/>
  <c r="R247" i="16"/>
  <c r="R248" i="16"/>
  <c r="R249" i="16"/>
  <c r="R250" i="16"/>
  <c r="R251" i="16"/>
  <c r="R215" i="16"/>
  <c r="P462" i="2"/>
  <c r="I10" i="2"/>
  <c r="K38" i="32" l="1"/>
  <c r="J40" i="25"/>
  <c r="P28" i="32"/>
  <c r="O43" i="32"/>
  <c r="O42" i="32" s="1"/>
  <c r="K37" i="32"/>
  <c r="K39" i="25" s="1"/>
  <c r="J26" i="32"/>
  <c r="O27" i="32"/>
  <c r="K68" i="25"/>
  <c r="L38" i="32" l="1"/>
  <c r="K40" i="25"/>
  <c r="Q28" i="32"/>
  <c r="P43" i="32"/>
  <c r="P42" i="32" s="1"/>
  <c r="P27" i="32"/>
  <c r="L37" i="32"/>
  <c r="L39" i="25" s="1"/>
  <c r="K26" i="32"/>
  <c r="L68" i="25"/>
  <c r="Z115" i="40"/>
  <c r="Y115" i="40"/>
  <c r="X115" i="40"/>
  <c r="W115" i="40"/>
  <c r="V115" i="40"/>
  <c r="U115" i="40"/>
  <c r="T115" i="40"/>
  <c r="S115" i="40"/>
  <c r="R115" i="40"/>
  <c r="Q115" i="40"/>
  <c r="P115" i="40"/>
  <c r="P88" i="40"/>
  <c r="Q88" i="40"/>
  <c r="R88" i="40"/>
  <c r="S88" i="40"/>
  <c r="T88" i="40"/>
  <c r="U88" i="40"/>
  <c r="V88" i="40"/>
  <c r="W88" i="40"/>
  <c r="X88" i="40"/>
  <c r="Y88" i="40"/>
  <c r="Z88" i="40"/>
  <c r="P25" i="40"/>
  <c r="Q25" i="40"/>
  <c r="R25" i="40"/>
  <c r="S25" i="40"/>
  <c r="T25" i="40"/>
  <c r="U25" i="40"/>
  <c r="V25" i="40"/>
  <c r="W25" i="40"/>
  <c r="X25" i="40"/>
  <c r="Y25" i="40"/>
  <c r="Z25" i="40"/>
  <c r="M38" i="32" l="1"/>
  <c r="L40" i="25"/>
  <c r="Q43" i="32"/>
  <c r="Q42" i="32" s="1"/>
  <c r="M37" i="32"/>
  <c r="M39" i="25" s="1"/>
  <c r="L26" i="32"/>
  <c r="Q27" i="32"/>
  <c r="M68" i="25"/>
  <c r="H11" i="14"/>
  <c r="I11" i="14"/>
  <c r="J11" i="14"/>
  <c r="K11" i="14"/>
  <c r="L11" i="14"/>
  <c r="H12" i="14"/>
  <c r="I12" i="14"/>
  <c r="J12" i="14"/>
  <c r="K12" i="14"/>
  <c r="L12" i="14"/>
  <c r="H13" i="14"/>
  <c r="I13" i="14"/>
  <c r="J13" i="14"/>
  <c r="K13" i="14"/>
  <c r="L13" i="14"/>
  <c r="H14" i="14"/>
  <c r="F216" i="34" s="1" a="1"/>
  <c r="F216" i="34" s="1"/>
  <c r="I14" i="14"/>
  <c r="G216" i="34" s="1" a="1"/>
  <c r="G216" i="34" s="1"/>
  <c r="J14" i="14"/>
  <c r="K14" i="14"/>
  <c r="L14" i="14"/>
  <c r="J216" i="34" s="1" a="1"/>
  <c r="J216" i="34" s="1"/>
  <c r="H15" i="14"/>
  <c r="I15" i="14"/>
  <c r="J15" i="14"/>
  <c r="K15" i="14"/>
  <c r="L15" i="14"/>
  <c r="I16" i="14"/>
  <c r="K16" i="14"/>
  <c r="H17" i="14"/>
  <c r="I17" i="14"/>
  <c r="J17" i="14"/>
  <c r="K17" i="14"/>
  <c r="L17" i="14"/>
  <c r="H18" i="14"/>
  <c r="I18" i="14"/>
  <c r="J18" i="14"/>
  <c r="K18" i="14"/>
  <c r="L18" i="14"/>
  <c r="H19" i="14"/>
  <c r="I19" i="14"/>
  <c r="J19" i="14"/>
  <c r="K19" i="14"/>
  <c r="L19" i="14"/>
  <c r="H20" i="14"/>
  <c r="I20" i="14"/>
  <c r="J20" i="14"/>
  <c r="K20" i="14"/>
  <c r="L20" i="14"/>
  <c r="H22" i="14"/>
  <c r="I22" i="14"/>
  <c r="J22" i="14"/>
  <c r="K22" i="14"/>
  <c r="L22" i="14"/>
  <c r="H23" i="14"/>
  <c r="I23" i="14"/>
  <c r="J23" i="14"/>
  <c r="K23" i="14"/>
  <c r="L23" i="14"/>
  <c r="H24" i="14"/>
  <c r="I24" i="14"/>
  <c r="J24" i="14"/>
  <c r="K24" i="14"/>
  <c r="L24" i="14"/>
  <c r="H25" i="14"/>
  <c r="I25" i="14"/>
  <c r="J25" i="14"/>
  <c r="K25" i="14"/>
  <c r="L25" i="14"/>
  <c r="H26" i="14"/>
  <c r="I26" i="14"/>
  <c r="J26" i="14"/>
  <c r="K26" i="14"/>
  <c r="L26" i="14"/>
  <c r="L27" i="14"/>
  <c r="L28" i="14"/>
  <c r="L29" i="14"/>
  <c r="H30" i="14"/>
  <c r="I30" i="14"/>
  <c r="J30" i="14"/>
  <c r="K30" i="14"/>
  <c r="L30" i="14"/>
  <c r="L31" i="14"/>
  <c r="L32" i="14"/>
  <c r="L33" i="14"/>
  <c r="L34" i="14"/>
  <c r="L35" i="14"/>
  <c r="H36" i="14"/>
  <c r="I36" i="14"/>
  <c r="J36" i="14"/>
  <c r="K36" i="14"/>
  <c r="L36" i="14"/>
  <c r="G12" i="14"/>
  <c r="G13" i="14"/>
  <c r="G14" i="14"/>
  <c r="E216" i="34" s="1" a="1"/>
  <c r="E216" i="34" s="1"/>
  <c r="G15" i="14"/>
  <c r="G17" i="14"/>
  <c r="G18" i="14"/>
  <c r="G19" i="14"/>
  <c r="G20" i="14"/>
  <c r="G22" i="14"/>
  <c r="G23" i="14"/>
  <c r="G24" i="14"/>
  <c r="G25" i="14"/>
  <c r="G26" i="14"/>
  <c r="G30" i="14"/>
  <c r="G36" i="14"/>
  <c r="N38" i="32" l="1"/>
  <c r="M40" i="25"/>
  <c r="H216" i="34" a="1"/>
  <c r="H216" i="34" s="1"/>
  <c r="I216" i="34" a="1"/>
  <c r="I216" i="34" s="1"/>
  <c r="N37" i="32"/>
  <c r="N39" i="25" s="1"/>
  <c r="M26" i="32"/>
  <c r="G111" i="34" a="1"/>
  <c r="G111" i="34" s="1"/>
  <c r="G113" i="34" a="1"/>
  <c r="G113" i="34" s="1"/>
  <c r="G114" i="34" a="1"/>
  <c r="G114" i="34" s="1"/>
  <c r="H76" i="34" a="1"/>
  <c r="H76" i="34" s="1"/>
  <c r="H78" i="34" a="1"/>
  <c r="H78" i="34" s="1"/>
  <c r="E114" i="34" a="1"/>
  <c r="E114" i="34" s="1"/>
  <c r="E113" i="34" a="1"/>
  <c r="E113" i="34" s="1"/>
  <c r="E111" i="34" a="1"/>
  <c r="E111" i="34" s="1"/>
  <c r="J111" i="34" a="1"/>
  <c r="J111" i="34" s="1"/>
  <c r="J113" i="34" a="1"/>
  <c r="J113" i="34" s="1"/>
  <c r="J114" i="34" a="1"/>
  <c r="J114" i="34" s="1"/>
  <c r="F111" i="34" a="1"/>
  <c r="F111" i="34" s="1"/>
  <c r="F113" i="34" a="1"/>
  <c r="F113" i="34" s="1"/>
  <c r="F114" i="34" a="1"/>
  <c r="F114" i="34" s="1"/>
  <c r="G76" i="34" a="1"/>
  <c r="G76" i="34" s="1"/>
  <c r="G78" i="34" a="1"/>
  <c r="G78" i="34" s="1"/>
  <c r="H41" i="34" a="1"/>
  <c r="H41" i="34" s="1"/>
  <c r="H44" i="34" a="1"/>
  <c r="H44" i="34" s="1"/>
  <c r="H43" i="34" a="1"/>
  <c r="H43" i="34" s="1"/>
  <c r="E76" i="34" a="1"/>
  <c r="E76" i="34" s="1"/>
  <c r="E78" i="34" a="1"/>
  <c r="E78" i="34" s="1"/>
  <c r="I114" i="34" a="1"/>
  <c r="I114" i="34" s="1"/>
  <c r="I111" i="34" a="1"/>
  <c r="I111" i="34" s="1"/>
  <c r="I113" i="34" a="1"/>
  <c r="I113" i="34" s="1"/>
  <c r="J76" i="34" a="1"/>
  <c r="J76" i="34" s="1"/>
  <c r="J78" i="34" a="1"/>
  <c r="J78" i="34" s="1"/>
  <c r="F76" i="34" a="1"/>
  <c r="F76" i="34" s="1"/>
  <c r="F78" i="34" a="1"/>
  <c r="F78" i="34" s="1"/>
  <c r="H114" i="34" a="1"/>
  <c r="H114" i="34" s="1"/>
  <c r="H111" i="34" a="1"/>
  <c r="H111" i="34" s="1"/>
  <c r="H113" i="34" a="1"/>
  <c r="H113" i="34" s="1"/>
  <c r="I76" i="34" a="1"/>
  <c r="I76" i="34" s="1"/>
  <c r="I78" i="34" a="1"/>
  <c r="I78" i="34" s="1"/>
  <c r="J41" i="34" a="1"/>
  <c r="J41" i="34" s="1"/>
  <c r="J44" i="34" a="1"/>
  <c r="J44" i="34" s="1"/>
  <c r="J43" i="34" a="1"/>
  <c r="J43" i="34" s="1"/>
  <c r="F41" i="34" a="1"/>
  <c r="F41" i="34" s="1"/>
  <c r="F44" i="34" a="1"/>
  <c r="F44" i="34" s="1"/>
  <c r="F43" i="34" a="1"/>
  <c r="F43" i="34" s="1"/>
  <c r="N68" i="25"/>
  <c r="D10" i="11"/>
  <c r="O38" i="32" l="1"/>
  <c r="N40" i="25"/>
  <c r="O37" i="32"/>
  <c r="O39" i="25" s="1"/>
  <c r="N26" i="32"/>
  <c r="O68" i="25"/>
  <c r="P38" i="32" l="1"/>
  <c r="O40" i="25"/>
  <c r="P37" i="32"/>
  <c r="P39" i="25" s="1"/>
  <c r="O26" i="32"/>
  <c r="Q68" i="25"/>
  <c r="P68" i="25"/>
  <c r="Q38" i="32" l="1"/>
  <c r="Q40" i="25" s="1"/>
  <c r="P40" i="25"/>
  <c r="Q37" i="32"/>
  <c r="Q39" i="25" s="1"/>
  <c r="P26" i="32"/>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44" i="16"/>
  <c r="H45" i="16"/>
  <c r="H46" i="16"/>
  <c r="H47" i="16"/>
  <c r="H48" i="16"/>
  <c r="H49" i="16"/>
  <c r="H50" i="16"/>
  <c r="H51" i="16"/>
  <c r="H52" i="16"/>
  <c r="H53" i="16"/>
  <c r="H54" i="16"/>
  <c r="H55" i="16"/>
  <c r="H56" i="16"/>
  <c r="H57" i="16"/>
  <c r="H58" i="16"/>
  <c r="H59" i="16"/>
  <c r="H60" i="16"/>
  <c r="H61" i="16"/>
  <c r="H62" i="16"/>
  <c r="H63" i="16"/>
  <c r="H64" i="16"/>
  <c r="H65" i="16"/>
  <c r="H66" i="16"/>
  <c r="H67" i="16"/>
  <c r="H68" i="16"/>
  <c r="H69" i="16"/>
  <c r="H70" i="16"/>
  <c r="H71" i="16"/>
  <c r="H72" i="16"/>
  <c r="H73" i="16"/>
  <c r="H74" i="16"/>
  <c r="H75" i="16"/>
  <c r="H76" i="16"/>
  <c r="H77" i="16"/>
  <c r="H78" i="16"/>
  <c r="H79" i="16"/>
  <c r="H80" i="16"/>
  <c r="H81" i="16"/>
  <c r="H82" i="16"/>
  <c r="H83" i="16"/>
  <c r="H84" i="16"/>
  <c r="H85" i="16"/>
  <c r="H86" i="16"/>
  <c r="H87" i="16"/>
  <c r="H88" i="16"/>
  <c r="H89" i="16"/>
  <c r="H90" i="16"/>
  <c r="H91" i="16"/>
  <c r="H92" i="16"/>
  <c r="H93" i="16"/>
  <c r="H94" i="16"/>
  <c r="H95" i="16"/>
  <c r="H96" i="16"/>
  <c r="H97" i="16"/>
  <c r="H98" i="16"/>
  <c r="H99" i="16"/>
  <c r="H100" i="16"/>
  <c r="H101" i="16"/>
  <c r="H102" i="16"/>
  <c r="H103" i="16"/>
  <c r="H104" i="16"/>
  <c r="H105" i="16"/>
  <c r="H106" i="16"/>
  <c r="H107" i="16"/>
  <c r="H108" i="16"/>
  <c r="H109" i="16"/>
  <c r="H110" i="16"/>
  <c r="H111" i="16"/>
  <c r="H112" i="16"/>
  <c r="H113" i="16"/>
  <c r="H114" i="16"/>
  <c r="H115" i="16"/>
  <c r="H116" i="16"/>
  <c r="H117" i="16"/>
  <c r="H118" i="16"/>
  <c r="H119" i="16"/>
  <c r="H120" i="16"/>
  <c r="H121" i="16"/>
  <c r="H122" i="16"/>
  <c r="H123" i="16"/>
  <c r="H124" i="16"/>
  <c r="H125" i="16"/>
  <c r="H126" i="16"/>
  <c r="H127" i="16"/>
  <c r="H128" i="16"/>
  <c r="H129" i="16"/>
  <c r="H130" i="16"/>
  <c r="H131" i="16"/>
  <c r="H132" i="16"/>
  <c r="H133" i="16"/>
  <c r="H134" i="16"/>
  <c r="H135" i="16"/>
  <c r="H136" i="16"/>
  <c r="H137" i="16"/>
  <c r="H138" i="16"/>
  <c r="H139" i="16"/>
  <c r="H140" i="16"/>
  <c r="H141" i="16"/>
  <c r="H142" i="16"/>
  <c r="H143" i="16"/>
  <c r="H144" i="16"/>
  <c r="H145" i="16"/>
  <c r="H146" i="16"/>
  <c r="H147" i="16"/>
  <c r="H148" i="16"/>
  <c r="H149" i="16"/>
  <c r="H150" i="16"/>
  <c r="H151" i="16"/>
  <c r="H152" i="16"/>
  <c r="H153" i="16"/>
  <c r="H154" i="16"/>
  <c r="H155" i="16"/>
  <c r="H156" i="16"/>
  <c r="H157" i="16"/>
  <c r="H158" i="16"/>
  <c r="H159" i="16"/>
  <c r="H160" i="16"/>
  <c r="H161" i="16"/>
  <c r="H162" i="16"/>
  <c r="H163" i="16"/>
  <c r="H164" i="16"/>
  <c r="H165" i="16"/>
  <c r="H166" i="16"/>
  <c r="H167" i="16"/>
  <c r="H168" i="16"/>
  <c r="H169" i="16"/>
  <c r="H170" i="16"/>
  <c r="H171" i="16"/>
  <c r="H172" i="16"/>
  <c r="H173" i="16"/>
  <c r="H174" i="16"/>
  <c r="H175" i="16"/>
  <c r="H176" i="16"/>
  <c r="H177" i="16"/>
  <c r="H178" i="16"/>
  <c r="H179" i="16"/>
  <c r="H180" i="16"/>
  <c r="H181" i="16"/>
  <c r="H182" i="16"/>
  <c r="H183" i="16"/>
  <c r="H184" i="16"/>
  <c r="H185" i="16"/>
  <c r="H186" i="16"/>
  <c r="H187" i="16"/>
  <c r="H188" i="16"/>
  <c r="H189" i="16"/>
  <c r="H190" i="16"/>
  <c r="H191" i="16"/>
  <c r="H192" i="16"/>
  <c r="H193" i="16"/>
  <c r="H194" i="16"/>
  <c r="H195" i="16"/>
  <c r="H196" i="16"/>
  <c r="H197" i="16"/>
  <c r="H198" i="16"/>
  <c r="H199" i="16"/>
  <c r="H200" i="16"/>
  <c r="H201" i="16"/>
  <c r="H202" i="16"/>
  <c r="H203" i="16"/>
  <c r="H204" i="16"/>
  <c r="H205" i="16"/>
  <c r="H206" i="16"/>
  <c r="P9" i="25"/>
  <c r="Q26" i="32" l="1"/>
  <c r="AP305" i="2"/>
  <c r="AP306" i="2"/>
  <c r="AP307" i="2"/>
  <c r="AP308" i="2"/>
  <c r="AP309" i="2"/>
  <c r="AP310" i="2"/>
  <c r="AP311" i="2"/>
  <c r="AP312" i="2"/>
  <c r="AP313" i="2"/>
  <c r="AP314" i="2"/>
  <c r="AP315" i="2"/>
  <c r="AP316" i="2"/>
  <c r="AP317" i="2"/>
  <c r="AP318" i="2"/>
  <c r="AP319" i="2"/>
  <c r="AP320" i="2"/>
  <c r="AP321" i="2"/>
  <c r="AP322" i="2"/>
  <c r="AP323" i="2"/>
  <c r="AP324" i="2"/>
  <c r="AP325" i="2"/>
  <c r="AP326" i="2"/>
  <c r="AP327" i="2"/>
  <c r="AP328" i="2"/>
  <c r="AP329" i="2"/>
  <c r="AP330" i="2"/>
  <c r="AP331" i="2"/>
  <c r="AP332" i="2"/>
  <c r="AP333" i="2"/>
  <c r="AP334" i="2"/>
  <c r="AP335" i="2"/>
  <c r="AP336" i="2"/>
  <c r="AP337" i="2"/>
  <c r="AP338" i="2"/>
  <c r="AP339" i="2"/>
  <c r="AP340" i="2"/>
  <c r="AP341" i="2"/>
  <c r="AP342" i="2"/>
  <c r="AP343" i="2"/>
  <c r="AP344" i="2"/>
  <c r="AP345" i="2"/>
  <c r="AP346" i="2"/>
  <c r="AP347" i="2"/>
  <c r="AP348" i="2"/>
  <c r="AP349" i="2"/>
  <c r="AP350" i="2"/>
  <c r="AP351" i="2"/>
  <c r="AP352" i="2"/>
  <c r="AP353" i="2"/>
  <c r="AP354" i="2"/>
  <c r="AP355" i="2"/>
  <c r="AP356" i="2"/>
  <c r="AP357" i="2"/>
  <c r="AP358" i="2"/>
  <c r="AP359" i="2"/>
  <c r="AP360" i="2"/>
  <c r="AP361" i="2"/>
  <c r="AP362" i="2"/>
  <c r="AP363" i="2"/>
  <c r="AP364" i="2"/>
  <c r="AP365" i="2"/>
  <c r="AP366" i="2"/>
  <c r="AP367" i="2"/>
  <c r="AP368" i="2"/>
  <c r="AP369" i="2"/>
  <c r="AP370" i="2"/>
  <c r="AP372" i="2"/>
  <c r="AP373" i="2"/>
  <c r="AP374" i="2"/>
  <c r="AP375" i="2"/>
  <c r="AP376" i="2"/>
  <c r="AP377" i="2"/>
  <c r="AP378" i="2"/>
  <c r="AP379" i="2"/>
  <c r="AP380" i="2"/>
  <c r="AP381" i="2"/>
  <c r="AP382" i="2"/>
  <c r="AP383" i="2"/>
  <c r="AP384" i="2"/>
  <c r="AP385" i="2"/>
  <c r="AP386" i="2"/>
  <c r="AP387" i="2"/>
  <c r="AP388" i="2"/>
  <c r="AP389" i="2"/>
  <c r="AP390" i="2"/>
  <c r="AP391" i="2"/>
  <c r="AP392" i="2"/>
  <c r="AP393" i="2"/>
  <c r="AP394" i="2"/>
  <c r="AP395" i="2"/>
  <c r="AP396" i="2"/>
  <c r="AP397" i="2"/>
  <c r="AP398" i="2"/>
  <c r="AP399" i="2"/>
  <c r="AP400" i="2"/>
  <c r="AP401" i="2"/>
  <c r="AP402" i="2"/>
  <c r="AP403" i="2"/>
  <c r="AP404" i="2"/>
  <c r="AP405" i="2"/>
  <c r="AP406" i="2"/>
  <c r="AP407" i="2"/>
  <c r="AP408" i="2"/>
  <c r="AP409" i="2"/>
  <c r="AP410" i="2"/>
  <c r="AP411" i="2"/>
  <c r="AP412" i="2"/>
  <c r="AP413" i="2"/>
  <c r="AP414" i="2"/>
  <c r="AP415" i="2"/>
  <c r="AP416" i="2"/>
  <c r="AP417" i="2"/>
  <c r="AP418" i="2"/>
  <c r="AP419" i="2"/>
  <c r="AP420" i="2"/>
  <c r="AP421" i="2"/>
  <c r="AP422" i="2"/>
  <c r="AP423" i="2"/>
  <c r="AP424" i="2"/>
  <c r="AP425" i="2"/>
  <c r="AP426" i="2"/>
  <c r="AP427" i="2"/>
  <c r="AP428" i="2"/>
  <c r="AP429" i="2"/>
  <c r="AP430" i="2"/>
  <c r="AP431" i="2"/>
  <c r="AP432" i="2"/>
  <c r="AP433" i="2"/>
  <c r="AP434" i="2"/>
  <c r="AP435" i="2"/>
  <c r="AP436" i="2"/>
  <c r="AP437" i="2"/>
  <c r="AP438" i="2"/>
  <c r="AP439" i="2"/>
  <c r="AP440" i="2"/>
  <c r="AP441" i="2"/>
  <c r="AP442" i="2"/>
  <c r="AP443" i="2"/>
  <c r="AP444" i="2"/>
  <c r="AP445" i="2"/>
  <c r="AP446" i="2"/>
  <c r="AP447" i="2"/>
  <c r="AP448" i="2"/>
  <c r="AP449" i="2"/>
  <c r="AP450" i="2"/>
  <c r="AP451" i="2"/>
  <c r="AP452" i="2"/>
  <c r="AP453" i="2"/>
  <c r="AP454" i="2"/>
  <c r="AP455" i="2"/>
  <c r="AP456" i="2"/>
  <c r="Q9" i="25"/>
  <c r="D16" i="21" l="1"/>
  <c r="AE108" i="26" s="1"/>
  <c r="E16" i="21"/>
  <c r="J65" i="40" s="1"/>
  <c r="F16" i="21"/>
  <c r="AF108" i="26" s="1"/>
  <c r="G16" i="21"/>
  <c r="K65" i="40" s="1"/>
  <c r="H16" i="21"/>
  <c r="K108" i="26" s="1"/>
  <c r="I16" i="21"/>
  <c r="L65" i="40" s="1"/>
  <c r="J16" i="21"/>
  <c r="AH108" i="26" s="1"/>
  <c r="K16" i="21"/>
  <c r="M65" i="40" s="1"/>
  <c r="L16" i="21"/>
  <c r="C16" i="21"/>
  <c r="I65" i="40" s="1"/>
  <c r="AE35" i="26" l="1"/>
  <c r="K35" i="26"/>
  <c r="AI35" i="26"/>
  <c r="L125" i="40"/>
  <c r="AH125" i="40"/>
  <c r="L35" i="26"/>
  <c r="L35" i="40"/>
  <c r="AH35" i="40"/>
  <c r="AH65" i="40" s="1"/>
  <c r="AF35" i="26"/>
  <c r="AF35" i="40"/>
  <c r="AF65" i="40" s="1"/>
  <c r="J35" i="40"/>
  <c r="L108" i="26"/>
  <c r="I35" i="26"/>
  <c r="I35" i="40"/>
  <c r="AE35" i="40"/>
  <c r="AE65" i="40" s="1"/>
  <c r="M35" i="26"/>
  <c r="M35" i="40"/>
  <c r="AI35" i="40"/>
  <c r="AI65" i="40" s="1"/>
  <c r="AG35" i="26"/>
  <c r="AG35" i="40"/>
  <c r="AG65" i="40" s="1"/>
  <c r="K35" i="40"/>
  <c r="AF125" i="40"/>
  <c r="J125" i="40"/>
  <c r="J108" i="26"/>
  <c r="M108" i="26"/>
  <c r="M125" i="40"/>
  <c r="AI125" i="40"/>
  <c r="AG108" i="26"/>
  <c r="AG125" i="40"/>
  <c r="K125" i="40"/>
  <c r="I108" i="26"/>
  <c r="I125" i="40"/>
  <c r="AE125" i="40"/>
  <c r="AI108" i="26"/>
  <c r="J35" i="26"/>
  <c r="E79" i="25"/>
  <c r="AH35" i="26"/>
  <c r="E10" i="11"/>
  <c r="D81" i="25" l="1"/>
  <c r="D79" i="25"/>
  <c r="R305" i="2"/>
  <c r="R306" i="2"/>
  <c r="R307" i="2"/>
  <c r="R308" i="2"/>
  <c r="R309" i="2"/>
  <c r="R310" i="2"/>
  <c r="R311" i="2"/>
  <c r="R312" i="2"/>
  <c r="R313" i="2"/>
  <c r="R314" i="2"/>
  <c r="R315" i="2"/>
  <c r="R316" i="2"/>
  <c r="R317" i="2"/>
  <c r="R318" i="2"/>
  <c r="R319" i="2"/>
  <c r="R320" i="2"/>
  <c r="R321" i="2"/>
  <c r="R322" i="2"/>
  <c r="R323" i="2"/>
  <c r="R324" i="2"/>
  <c r="R325" i="2"/>
  <c r="R326" i="2"/>
  <c r="R327"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365" i="2"/>
  <c r="R366" i="2"/>
  <c r="R367" i="2"/>
  <c r="R368" i="2"/>
  <c r="R369" i="2"/>
  <c r="R370" i="2"/>
  <c r="R371" i="2"/>
  <c r="R372" i="2"/>
  <c r="R373" i="2"/>
  <c r="R374" i="2"/>
  <c r="R375" i="2"/>
  <c r="R376" i="2"/>
  <c r="R377" i="2"/>
  <c r="R378" i="2"/>
  <c r="R379" i="2"/>
  <c r="R380" i="2"/>
  <c r="R381" i="2"/>
  <c r="R382" i="2"/>
  <c r="R383" i="2"/>
  <c r="R384" i="2"/>
  <c r="R385" i="2"/>
  <c r="R386" i="2"/>
  <c r="R387" i="2"/>
  <c r="R388" i="2"/>
  <c r="R389" i="2"/>
  <c r="R390" i="2"/>
  <c r="R391" i="2"/>
  <c r="R392" i="2"/>
  <c r="R393" i="2"/>
  <c r="R394" i="2"/>
  <c r="R395" i="2"/>
  <c r="R396" i="2"/>
  <c r="R397" i="2"/>
  <c r="R398" i="2"/>
  <c r="R399" i="2"/>
  <c r="R400" i="2"/>
  <c r="R401" i="2"/>
  <c r="R402" i="2"/>
  <c r="R403" i="2"/>
  <c r="R404" i="2"/>
  <c r="R405" i="2"/>
  <c r="R406" i="2"/>
  <c r="R407" i="2"/>
  <c r="R408" i="2"/>
  <c r="R409" i="2"/>
  <c r="R410" i="2"/>
  <c r="R411" i="2"/>
  <c r="R412" i="2"/>
  <c r="R413" i="2"/>
  <c r="R414" i="2"/>
  <c r="R415" i="2"/>
  <c r="R416" i="2"/>
  <c r="R417" i="2"/>
  <c r="R418" i="2"/>
  <c r="R419" i="2"/>
  <c r="R420" i="2"/>
  <c r="R421" i="2"/>
  <c r="R422" i="2"/>
  <c r="R423" i="2"/>
  <c r="R424" i="2"/>
  <c r="R425" i="2"/>
  <c r="R426" i="2"/>
  <c r="R427" i="2"/>
  <c r="R428" i="2"/>
  <c r="R429" i="2"/>
  <c r="R430" i="2"/>
  <c r="R431" i="2"/>
  <c r="R432" i="2"/>
  <c r="R433" i="2"/>
  <c r="R434" i="2"/>
  <c r="R435" i="2"/>
  <c r="R436" i="2"/>
  <c r="R437" i="2"/>
  <c r="R438" i="2"/>
  <c r="R439" i="2"/>
  <c r="R440" i="2"/>
  <c r="R441" i="2"/>
  <c r="R442" i="2"/>
  <c r="R443" i="2"/>
  <c r="R444" i="2"/>
  <c r="R445" i="2"/>
  <c r="R446" i="2"/>
  <c r="R447" i="2"/>
  <c r="R448" i="2"/>
  <c r="R449" i="2"/>
  <c r="R450" i="2"/>
  <c r="R451" i="2"/>
  <c r="R452" i="2"/>
  <c r="R453" i="2"/>
  <c r="R454" i="2"/>
  <c r="R455" i="2"/>
  <c r="R456" i="2"/>
  <c r="Q305" i="2"/>
  <c r="Q306" i="2"/>
  <c r="Q307" i="2"/>
  <c r="Q308" i="2"/>
  <c r="Q309" i="2"/>
  <c r="Q310" i="2"/>
  <c r="Q311" i="2"/>
  <c r="Q312" i="2"/>
  <c r="Q313" i="2"/>
  <c r="Q314" i="2"/>
  <c r="Q315" i="2"/>
  <c r="Q316" i="2"/>
  <c r="Q317" i="2"/>
  <c r="Q318" i="2"/>
  <c r="Q319" i="2"/>
  <c r="Q320" i="2"/>
  <c r="Q321" i="2"/>
  <c r="Q322" i="2"/>
  <c r="Q323" i="2"/>
  <c r="Q324" i="2"/>
  <c r="Q325" i="2"/>
  <c r="Q326" i="2"/>
  <c r="Q327" i="2"/>
  <c r="Q328" i="2"/>
  <c r="Q329" i="2"/>
  <c r="Q330" i="2"/>
  <c r="Q331" i="2"/>
  <c r="Q332" i="2"/>
  <c r="Q333" i="2"/>
  <c r="Q334" i="2"/>
  <c r="Q335" i="2"/>
  <c r="Q336" i="2"/>
  <c r="Q337" i="2"/>
  <c r="Q338" i="2"/>
  <c r="Q339" i="2"/>
  <c r="Q340" i="2"/>
  <c r="Q341" i="2"/>
  <c r="Q342" i="2"/>
  <c r="Q343" i="2"/>
  <c r="Q344" i="2"/>
  <c r="Q345" i="2"/>
  <c r="Q346" i="2"/>
  <c r="Q347" i="2"/>
  <c r="Q348" i="2"/>
  <c r="Q349" i="2"/>
  <c r="Q350" i="2"/>
  <c r="Q351" i="2"/>
  <c r="Q352" i="2"/>
  <c r="Q353" i="2"/>
  <c r="Q354" i="2"/>
  <c r="Q355" i="2"/>
  <c r="Q356" i="2"/>
  <c r="Q357" i="2"/>
  <c r="Q358" i="2"/>
  <c r="Q359" i="2"/>
  <c r="Q360" i="2"/>
  <c r="Q361" i="2"/>
  <c r="Q362" i="2"/>
  <c r="Q363" i="2"/>
  <c r="Q364" i="2"/>
  <c r="Q365" i="2"/>
  <c r="Q366" i="2"/>
  <c r="Q367" i="2"/>
  <c r="Q368" i="2"/>
  <c r="Q369" i="2"/>
  <c r="Q370" i="2"/>
  <c r="Q371" i="2"/>
  <c r="Q372" i="2"/>
  <c r="Q373" i="2"/>
  <c r="Q374" i="2"/>
  <c r="Q375" i="2"/>
  <c r="Q376" i="2"/>
  <c r="Q377" i="2"/>
  <c r="Q378" i="2"/>
  <c r="Q379" i="2"/>
  <c r="Q380" i="2"/>
  <c r="Q381" i="2"/>
  <c r="Q382" i="2"/>
  <c r="Q383" i="2"/>
  <c r="Q384" i="2"/>
  <c r="Q385" i="2"/>
  <c r="Q386" i="2"/>
  <c r="Q387" i="2"/>
  <c r="Q388" i="2"/>
  <c r="Q389" i="2"/>
  <c r="Q390" i="2"/>
  <c r="Q391" i="2"/>
  <c r="Q392" i="2"/>
  <c r="Q393" i="2"/>
  <c r="Q394" i="2"/>
  <c r="Q395" i="2"/>
  <c r="Q396" i="2"/>
  <c r="Q397" i="2"/>
  <c r="Q398" i="2"/>
  <c r="Q399" i="2"/>
  <c r="Q400" i="2"/>
  <c r="Q401" i="2"/>
  <c r="Q402" i="2"/>
  <c r="Q403" i="2"/>
  <c r="Q404" i="2"/>
  <c r="Q405" i="2"/>
  <c r="Q406" i="2"/>
  <c r="Q407" i="2"/>
  <c r="Q408" i="2"/>
  <c r="Q409" i="2"/>
  <c r="Q410" i="2"/>
  <c r="Q411" i="2"/>
  <c r="Q412" i="2"/>
  <c r="Q413" i="2"/>
  <c r="Q414" i="2"/>
  <c r="Q415" i="2"/>
  <c r="Q416" i="2"/>
  <c r="Q417" i="2"/>
  <c r="Q418" i="2"/>
  <c r="Q419" i="2"/>
  <c r="Q420" i="2"/>
  <c r="Q421" i="2"/>
  <c r="Q422" i="2"/>
  <c r="Q423" i="2"/>
  <c r="Q424" i="2"/>
  <c r="Q425" i="2"/>
  <c r="Q426" i="2"/>
  <c r="Q427" i="2"/>
  <c r="Q428" i="2"/>
  <c r="Q429" i="2"/>
  <c r="Q430" i="2"/>
  <c r="Q431" i="2"/>
  <c r="Q432" i="2"/>
  <c r="Q433" i="2"/>
  <c r="Q434" i="2"/>
  <c r="Q435" i="2"/>
  <c r="Q436" i="2"/>
  <c r="Q437" i="2"/>
  <c r="Q438" i="2"/>
  <c r="Q439" i="2"/>
  <c r="Q440" i="2"/>
  <c r="Q441" i="2"/>
  <c r="Q442" i="2"/>
  <c r="Q443" i="2"/>
  <c r="Q444" i="2"/>
  <c r="Q445" i="2"/>
  <c r="Q446" i="2"/>
  <c r="Q447" i="2"/>
  <c r="Q448" i="2"/>
  <c r="Q449" i="2"/>
  <c r="Q450" i="2"/>
  <c r="Q451" i="2"/>
  <c r="Q452" i="2"/>
  <c r="Q453" i="2"/>
  <c r="Q454" i="2"/>
  <c r="Q455" i="2"/>
  <c r="Q456" i="2"/>
  <c r="E9" i="34" l="1"/>
  <c r="AU20" i="16"/>
  <c r="Y13" i="16"/>
  <c r="Y14" i="16"/>
  <c r="Y15" i="16"/>
  <c r="Y16" i="16"/>
  <c r="Y17" i="16"/>
  <c r="Y18" i="16"/>
  <c r="Y19" i="16"/>
  <c r="Y20" i="16"/>
  <c r="Y21" i="16"/>
  <c r="Y22" i="16"/>
  <c r="Y23" i="16"/>
  <c r="Y24" i="16"/>
  <c r="Y25" i="16"/>
  <c r="Y26" i="16"/>
  <c r="Y27" i="16"/>
  <c r="Y28" i="16"/>
  <c r="Y29" i="16"/>
  <c r="Y30" i="16"/>
  <c r="Y31" i="16"/>
  <c r="Y32" i="16"/>
  <c r="Y33" i="16"/>
  <c r="Y34" i="16"/>
  <c r="Y35" i="16"/>
  <c r="Y36" i="16"/>
  <c r="Y37" i="16"/>
  <c r="Y38" i="16"/>
  <c r="Y39" i="16"/>
  <c r="Y40" i="16"/>
  <c r="Y41" i="16"/>
  <c r="Y42" i="16"/>
  <c r="Y43" i="16"/>
  <c r="Y44" i="16"/>
  <c r="Y45" i="16"/>
  <c r="Y46" i="16"/>
  <c r="Y47" i="16"/>
  <c r="Y48" i="16"/>
  <c r="Y49" i="16"/>
  <c r="Y50" i="16"/>
  <c r="Y51" i="16"/>
  <c r="Y52" i="16"/>
  <c r="Y53" i="16"/>
  <c r="Y54" i="16"/>
  <c r="Y55" i="16"/>
  <c r="Y56" i="16"/>
  <c r="Y57" i="16"/>
  <c r="Y58" i="16"/>
  <c r="Y59" i="16"/>
  <c r="Y60" i="16"/>
  <c r="Y61" i="16"/>
  <c r="Y62" i="16"/>
  <c r="Y63" i="16"/>
  <c r="Y64" i="16"/>
  <c r="Y65" i="16"/>
  <c r="Y66" i="16"/>
  <c r="Y67" i="16"/>
  <c r="Y68" i="16"/>
  <c r="Y69" i="16"/>
  <c r="Y70" i="16"/>
  <c r="Y71" i="16"/>
  <c r="Y72" i="16"/>
  <c r="Y73" i="16"/>
  <c r="Y74" i="16"/>
  <c r="Y75" i="16"/>
  <c r="Y76" i="16"/>
  <c r="Y77" i="16"/>
  <c r="Y78" i="16"/>
  <c r="Y79" i="16"/>
  <c r="Y80" i="16"/>
  <c r="Y81" i="16"/>
  <c r="Y82" i="16"/>
  <c r="Y83" i="16"/>
  <c r="Y84" i="16"/>
  <c r="Y85" i="16"/>
  <c r="Y86" i="16"/>
  <c r="Y87" i="16"/>
  <c r="Y88" i="16"/>
  <c r="Y89" i="16"/>
  <c r="Y90" i="16"/>
  <c r="Y91" i="16"/>
  <c r="Y92" i="16"/>
  <c r="Y93" i="16"/>
  <c r="Y94" i="16"/>
  <c r="Y95" i="16"/>
  <c r="Y96" i="16"/>
  <c r="Y97" i="16"/>
  <c r="Y98" i="16"/>
  <c r="Y99" i="16"/>
  <c r="Y100" i="16"/>
  <c r="Y101" i="16"/>
  <c r="Y102" i="16"/>
  <c r="Y103" i="16"/>
  <c r="Y104" i="16"/>
  <c r="Y105" i="16"/>
  <c r="Y106" i="16"/>
  <c r="Y107" i="16"/>
  <c r="Y108" i="16"/>
  <c r="Y109" i="16"/>
  <c r="Y110" i="16"/>
  <c r="Y111" i="16"/>
  <c r="Y112" i="16"/>
  <c r="Y113" i="16"/>
  <c r="Y114" i="16"/>
  <c r="Y115" i="16"/>
  <c r="Y116" i="16"/>
  <c r="Y117" i="16"/>
  <c r="Y118" i="16"/>
  <c r="Y119" i="16"/>
  <c r="Y120" i="16"/>
  <c r="Y121" i="16"/>
  <c r="Y122" i="16"/>
  <c r="Y123" i="16"/>
  <c r="Y124" i="16"/>
  <c r="Y125" i="16"/>
  <c r="Y126" i="16"/>
  <c r="Y127" i="16"/>
  <c r="Y128" i="16"/>
  <c r="Y129" i="16"/>
  <c r="Y130" i="16"/>
  <c r="Y131" i="16"/>
  <c r="Y132" i="16"/>
  <c r="Y133" i="16"/>
  <c r="Y134" i="16"/>
  <c r="Y135" i="16"/>
  <c r="Y136" i="16"/>
  <c r="Y137" i="16"/>
  <c r="Y138" i="16"/>
  <c r="Y139" i="16"/>
  <c r="Y140" i="16"/>
  <c r="Y141" i="16"/>
  <c r="Y142" i="16"/>
  <c r="Y143" i="16"/>
  <c r="Y144" i="16"/>
  <c r="Y145" i="16"/>
  <c r="Y146" i="16"/>
  <c r="Y147" i="16"/>
  <c r="Y148" i="16"/>
  <c r="Y149" i="16"/>
  <c r="Y150" i="16"/>
  <c r="Y151" i="16"/>
  <c r="Y152" i="16"/>
  <c r="Y153" i="16"/>
  <c r="Y154" i="16"/>
  <c r="Y155" i="16"/>
  <c r="Y156" i="16"/>
  <c r="Y157" i="16"/>
  <c r="Y158" i="16"/>
  <c r="Y159" i="16"/>
  <c r="Y160" i="16"/>
  <c r="Y161" i="16"/>
  <c r="Y162" i="16"/>
  <c r="Y163" i="16"/>
  <c r="Y164" i="16"/>
  <c r="Y165" i="16"/>
  <c r="Y166" i="16"/>
  <c r="Y167" i="16"/>
  <c r="Y168" i="16"/>
  <c r="Y169" i="16"/>
  <c r="Y170" i="16"/>
  <c r="Y171" i="16"/>
  <c r="Y172" i="16"/>
  <c r="Y173" i="16"/>
  <c r="Y174" i="16"/>
  <c r="Y175" i="16"/>
  <c r="Y176" i="16"/>
  <c r="Y177" i="16"/>
  <c r="Y178" i="16"/>
  <c r="Y179" i="16"/>
  <c r="Y180" i="16"/>
  <c r="Y181" i="16"/>
  <c r="Y182" i="16"/>
  <c r="Y183" i="16"/>
  <c r="Y184" i="16"/>
  <c r="Y185" i="16"/>
  <c r="Y186" i="16"/>
  <c r="Y187" i="16"/>
  <c r="Y188" i="16"/>
  <c r="Y189" i="16"/>
  <c r="Y190" i="16"/>
  <c r="Y191" i="16"/>
  <c r="Y192" i="16"/>
  <c r="Y193" i="16"/>
  <c r="Y194" i="16"/>
  <c r="Y195" i="16"/>
  <c r="Y196" i="16"/>
  <c r="Y197" i="16"/>
  <c r="Y198" i="16"/>
  <c r="Y199" i="16"/>
  <c r="Y200" i="16"/>
  <c r="Y201" i="16"/>
  <c r="Y202" i="16"/>
  <c r="Y203" i="16"/>
  <c r="Y204" i="16"/>
  <c r="Y205" i="16"/>
  <c r="Y206" i="16"/>
  <c r="X31" i="16"/>
  <c r="X32" i="16"/>
  <c r="X33" i="16"/>
  <c r="X34" i="16"/>
  <c r="X35" i="16"/>
  <c r="X36" i="16"/>
  <c r="X37" i="16"/>
  <c r="X38" i="16"/>
  <c r="X39" i="16"/>
  <c r="X40" i="16"/>
  <c r="X41" i="16"/>
  <c r="X42" i="16"/>
  <c r="X43" i="16"/>
  <c r="X44" i="16"/>
  <c r="X45" i="16"/>
  <c r="X46" i="16"/>
  <c r="X47" i="16"/>
  <c r="X48" i="16"/>
  <c r="X49" i="16"/>
  <c r="X50" i="16"/>
  <c r="X51" i="16"/>
  <c r="X52" i="16"/>
  <c r="X53" i="16"/>
  <c r="X54" i="16"/>
  <c r="X55" i="16"/>
  <c r="X56" i="16"/>
  <c r="X57" i="16"/>
  <c r="X58" i="16"/>
  <c r="X59" i="16"/>
  <c r="X60" i="16"/>
  <c r="X61" i="16"/>
  <c r="X62" i="16"/>
  <c r="X63" i="16"/>
  <c r="X64" i="16"/>
  <c r="X65" i="16"/>
  <c r="X66" i="16"/>
  <c r="X67" i="16"/>
  <c r="X68" i="16"/>
  <c r="X69" i="16"/>
  <c r="X70" i="16"/>
  <c r="X71" i="16"/>
  <c r="X72" i="16"/>
  <c r="X73" i="16"/>
  <c r="X74" i="16"/>
  <c r="X75" i="16"/>
  <c r="X76" i="16"/>
  <c r="X77" i="16"/>
  <c r="X78" i="16"/>
  <c r="X79" i="16"/>
  <c r="X80" i="16"/>
  <c r="X81" i="16"/>
  <c r="X82" i="16"/>
  <c r="X83" i="16"/>
  <c r="X84" i="16"/>
  <c r="X85" i="16"/>
  <c r="X86" i="16"/>
  <c r="X87" i="16"/>
  <c r="X88" i="16"/>
  <c r="X89" i="16"/>
  <c r="X90" i="16"/>
  <c r="X91" i="16"/>
  <c r="X92" i="16"/>
  <c r="X93" i="16"/>
  <c r="X94" i="16"/>
  <c r="X95" i="16"/>
  <c r="X96" i="16"/>
  <c r="X97" i="16"/>
  <c r="X98" i="16"/>
  <c r="X99" i="16"/>
  <c r="X100" i="16"/>
  <c r="X101" i="16"/>
  <c r="X102" i="16"/>
  <c r="X103" i="16"/>
  <c r="X104" i="16"/>
  <c r="X105" i="16"/>
  <c r="X106" i="16"/>
  <c r="X107" i="16"/>
  <c r="X108" i="16"/>
  <c r="X109" i="16"/>
  <c r="X110" i="16"/>
  <c r="X111" i="16"/>
  <c r="X112" i="16"/>
  <c r="X113" i="16"/>
  <c r="X114" i="16"/>
  <c r="X115" i="16"/>
  <c r="X116" i="16"/>
  <c r="X117" i="16"/>
  <c r="X118" i="16"/>
  <c r="X119" i="16"/>
  <c r="X120" i="16"/>
  <c r="X121" i="16"/>
  <c r="X122" i="16"/>
  <c r="X123" i="16"/>
  <c r="X124" i="16"/>
  <c r="X125" i="16"/>
  <c r="X126" i="16"/>
  <c r="X127" i="16"/>
  <c r="X128" i="16"/>
  <c r="X129" i="16"/>
  <c r="X130" i="16"/>
  <c r="X131" i="16"/>
  <c r="X132" i="16"/>
  <c r="X133" i="16"/>
  <c r="X134" i="16"/>
  <c r="X135" i="16"/>
  <c r="X136" i="16"/>
  <c r="X137" i="16"/>
  <c r="X138" i="16"/>
  <c r="X139" i="16"/>
  <c r="X140" i="16"/>
  <c r="X141" i="16"/>
  <c r="X142" i="16"/>
  <c r="X143" i="16"/>
  <c r="X144" i="16"/>
  <c r="X145" i="16"/>
  <c r="X146" i="16"/>
  <c r="X147" i="16"/>
  <c r="X148" i="16"/>
  <c r="X149" i="16"/>
  <c r="X150" i="16"/>
  <c r="X151" i="16"/>
  <c r="X152" i="16"/>
  <c r="X153" i="16"/>
  <c r="X154" i="16"/>
  <c r="X155" i="16"/>
  <c r="X156" i="16"/>
  <c r="X157" i="16"/>
  <c r="X158" i="16"/>
  <c r="X159" i="16"/>
  <c r="X160" i="16"/>
  <c r="X161" i="16"/>
  <c r="X162" i="16"/>
  <c r="X163" i="16"/>
  <c r="X164" i="16"/>
  <c r="X165" i="16"/>
  <c r="X166" i="16"/>
  <c r="X167" i="16"/>
  <c r="X168" i="16"/>
  <c r="X169" i="16"/>
  <c r="X170" i="16"/>
  <c r="X171" i="16"/>
  <c r="X172" i="16"/>
  <c r="X173" i="16"/>
  <c r="X174" i="16"/>
  <c r="X175" i="16"/>
  <c r="X176" i="16"/>
  <c r="X177" i="16"/>
  <c r="X178" i="16"/>
  <c r="X179" i="16"/>
  <c r="X180" i="16"/>
  <c r="X181" i="16"/>
  <c r="X182" i="16"/>
  <c r="X183" i="16"/>
  <c r="X184" i="16"/>
  <c r="X185" i="16"/>
  <c r="X186" i="16"/>
  <c r="X187" i="16"/>
  <c r="X188" i="16"/>
  <c r="X189" i="16"/>
  <c r="X190" i="16"/>
  <c r="X191" i="16"/>
  <c r="X192" i="16"/>
  <c r="X193" i="16"/>
  <c r="X194" i="16"/>
  <c r="X195" i="16"/>
  <c r="X196" i="16"/>
  <c r="X197" i="16"/>
  <c r="X198" i="16"/>
  <c r="X199" i="16"/>
  <c r="X200" i="16"/>
  <c r="X201" i="16"/>
  <c r="X202" i="16"/>
  <c r="X203" i="16"/>
  <c r="X204" i="16"/>
  <c r="X205" i="16"/>
  <c r="X206" i="16"/>
  <c r="X13" i="16"/>
  <c r="X14" i="16"/>
  <c r="X15" i="16"/>
  <c r="X16" i="16"/>
  <c r="X17" i="16"/>
  <c r="X18" i="16"/>
  <c r="X19" i="16"/>
  <c r="X21" i="16"/>
  <c r="X22" i="16"/>
  <c r="X23" i="16"/>
  <c r="X24" i="16"/>
  <c r="X25" i="16"/>
  <c r="X26" i="16"/>
  <c r="X27" i="16"/>
  <c r="X28" i="16"/>
  <c r="X29" i="16"/>
  <c r="X30" i="16"/>
  <c r="AU206" i="16"/>
  <c r="AU205" i="16"/>
  <c r="AU204" i="16"/>
  <c r="AU203" i="16"/>
  <c r="AU202" i="16"/>
  <c r="AU201" i="16"/>
  <c r="AU200" i="16"/>
  <c r="AU199" i="16"/>
  <c r="AU198" i="16"/>
  <c r="AU197" i="16"/>
  <c r="AU196" i="16"/>
  <c r="AU195" i="16"/>
  <c r="AU194" i="16"/>
  <c r="AU193" i="16"/>
  <c r="AU192" i="16"/>
  <c r="AU191" i="16"/>
  <c r="AU190" i="16"/>
  <c r="AU189" i="16"/>
  <c r="AU188" i="16"/>
  <c r="AU187" i="16"/>
  <c r="AU186" i="16"/>
  <c r="AU185" i="16"/>
  <c r="AU184" i="16"/>
  <c r="AU183" i="16"/>
  <c r="AU182" i="16"/>
  <c r="AU181" i="16"/>
  <c r="AU180" i="16"/>
  <c r="AU179" i="16"/>
  <c r="AU178" i="16"/>
  <c r="AU177" i="16"/>
  <c r="AU176" i="16"/>
  <c r="AU175" i="16"/>
  <c r="AU174" i="16"/>
  <c r="AU173" i="16"/>
  <c r="AU172" i="16"/>
  <c r="AU171" i="16"/>
  <c r="AU170" i="16"/>
  <c r="AU169" i="16"/>
  <c r="AU168" i="16"/>
  <c r="AU167" i="16"/>
  <c r="AU166" i="16"/>
  <c r="AU165" i="16"/>
  <c r="AU164" i="16"/>
  <c r="AU163" i="16"/>
  <c r="AU162" i="16"/>
  <c r="AU161" i="16"/>
  <c r="AU160" i="16"/>
  <c r="AU159" i="16"/>
  <c r="AU158" i="16"/>
  <c r="AU157" i="16"/>
  <c r="AU156" i="16"/>
  <c r="AU155" i="16"/>
  <c r="AU154" i="16"/>
  <c r="AU153" i="16"/>
  <c r="AU152" i="16"/>
  <c r="AU151" i="16"/>
  <c r="AU150" i="16"/>
  <c r="AU149" i="16"/>
  <c r="AU148" i="16"/>
  <c r="AU147" i="16"/>
  <c r="AU146" i="16"/>
  <c r="AU145" i="16"/>
  <c r="AU144" i="16"/>
  <c r="AU143" i="16"/>
  <c r="AU142" i="16"/>
  <c r="AU141" i="16"/>
  <c r="AU140" i="16"/>
  <c r="AU139" i="16"/>
  <c r="AU138" i="16"/>
  <c r="AU137" i="16"/>
  <c r="AU136" i="16"/>
  <c r="AU135" i="16"/>
  <c r="AU134" i="16"/>
  <c r="AU133" i="16"/>
  <c r="AU132" i="16"/>
  <c r="AU131" i="16"/>
  <c r="AU130" i="16"/>
  <c r="AU129" i="16"/>
  <c r="AU128" i="16"/>
  <c r="AU127" i="16"/>
  <c r="AU126" i="16"/>
  <c r="AU125" i="16"/>
  <c r="AU124" i="16"/>
  <c r="AU123" i="16"/>
  <c r="AU122" i="16"/>
  <c r="AU121" i="16"/>
  <c r="AU120" i="16"/>
  <c r="AU119" i="16"/>
  <c r="AU118" i="16"/>
  <c r="AU117" i="16"/>
  <c r="AU116" i="16"/>
  <c r="AU115" i="16"/>
  <c r="AU114" i="16"/>
  <c r="AU113" i="16"/>
  <c r="AU112" i="16"/>
  <c r="AU111" i="16"/>
  <c r="AU110" i="16"/>
  <c r="AU109" i="16"/>
  <c r="AU108" i="16"/>
  <c r="AU107" i="16"/>
  <c r="AU106" i="16"/>
  <c r="AU105" i="16"/>
  <c r="AU104" i="16"/>
  <c r="AU103" i="16"/>
  <c r="AU102" i="16"/>
  <c r="AU101" i="16"/>
  <c r="AU100" i="16"/>
  <c r="AU99" i="16"/>
  <c r="AU98" i="16"/>
  <c r="AU97" i="16"/>
  <c r="AU96" i="16"/>
  <c r="AU95" i="16"/>
  <c r="AU94" i="16"/>
  <c r="AU93" i="16"/>
  <c r="AU92" i="16"/>
  <c r="AU91" i="16"/>
  <c r="AU90" i="16"/>
  <c r="AU89" i="16"/>
  <c r="AU88" i="16"/>
  <c r="AU87" i="16"/>
  <c r="AU86" i="16"/>
  <c r="AU85" i="16"/>
  <c r="AU84" i="16"/>
  <c r="AU83" i="16"/>
  <c r="AU82" i="16"/>
  <c r="AU81" i="16"/>
  <c r="AU80" i="16"/>
  <c r="AU79" i="16"/>
  <c r="AU78" i="16"/>
  <c r="AU77" i="16"/>
  <c r="AU76" i="16"/>
  <c r="AU75" i="16"/>
  <c r="AU74" i="16"/>
  <c r="AU73" i="16"/>
  <c r="AU72" i="16"/>
  <c r="AU71" i="16"/>
  <c r="AU70" i="16"/>
  <c r="AU69" i="16"/>
  <c r="AU68" i="16"/>
  <c r="AU67" i="16"/>
  <c r="AU66" i="16"/>
  <c r="AU65" i="16"/>
  <c r="AU64" i="16"/>
  <c r="AU63" i="16"/>
  <c r="AU62" i="16"/>
  <c r="AU61" i="16"/>
  <c r="AU60" i="16"/>
  <c r="AU59" i="16"/>
  <c r="AU58" i="16"/>
  <c r="AU57" i="16"/>
  <c r="AU56" i="16"/>
  <c r="AU55" i="16"/>
  <c r="AU54" i="16"/>
  <c r="AU53" i="16"/>
  <c r="AU52" i="16"/>
  <c r="AU51" i="16"/>
  <c r="AU50" i="16"/>
  <c r="AU49" i="16"/>
  <c r="AU48" i="16"/>
  <c r="AU47" i="16"/>
  <c r="AU46" i="16"/>
  <c r="AU45" i="16"/>
  <c r="AU44" i="16"/>
  <c r="AU43" i="16"/>
  <c r="AU42" i="16"/>
  <c r="AU41" i="16"/>
  <c r="AU40" i="16"/>
  <c r="AU39" i="16"/>
  <c r="AU38" i="16"/>
  <c r="AU37" i="16"/>
  <c r="AU36" i="16"/>
  <c r="AU35" i="16"/>
  <c r="AU34" i="16"/>
  <c r="AU33" i="16"/>
  <c r="AU32" i="16"/>
  <c r="AU31" i="16"/>
  <c r="AU30" i="16"/>
  <c r="AU29" i="16"/>
  <c r="AU28" i="16"/>
  <c r="AU27" i="16"/>
  <c r="AU26" i="16"/>
  <c r="AU25" i="16"/>
  <c r="AU24" i="16"/>
  <c r="AU23" i="16"/>
  <c r="AU22" i="16"/>
  <c r="AU21" i="16"/>
  <c r="AU19" i="16"/>
  <c r="AU18" i="16"/>
  <c r="AU17" i="16"/>
  <c r="AU16" i="16"/>
  <c r="AU15" i="16"/>
  <c r="AU14" i="16"/>
  <c r="AU13" i="16"/>
  <c r="AS206" i="16"/>
  <c r="AS205" i="16"/>
  <c r="AS204" i="16"/>
  <c r="AS203" i="16"/>
  <c r="AS202" i="16"/>
  <c r="AS201" i="16"/>
  <c r="AS200" i="16"/>
  <c r="AS199" i="16"/>
  <c r="AS198" i="16"/>
  <c r="AS197" i="16"/>
  <c r="AS196" i="16"/>
  <c r="AS195" i="16"/>
  <c r="AS194" i="16"/>
  <c r="AS193" i="16"/>
  <c r="AS192" i="16"/>
  <c r="AS191" i="16"/>
  <c r="AS190" i="16"/>
  <c r="AS189" i="16"/>
  <c r="AS188" i="16"/>
  <c r="AS187" i="16"/>
  <c r="AS186" i="16"/>
  <c r="AS185" i="16"/>
  <c r="AS184" i="16"/>
  <c r="AS183" i="16"/>
  <c r="AS182" i="16"/>
  <c r="AS181" i="16"/>
  <c r="AS180" i="16"/>
  <c r="AS179" i="16"/>
  <c r="AS178" i="16"/>
  <c r="AS177" i="16"/>
  <c r="AS176" i="16"/>
  <c r="AS175" i="16"/>
  <c r="AS174" i="16"/>
  <c r="AS173" i="16"/>
  <c r="AS172" i="16"/>
  <c r="AS171" i="16"/>
  <c r="AS170" i="16"/>
  <c r="AS169" i="16"/>
  <c r="AS168" i="16"/>
  <c r="AS167" i="16"/>
  <c r="AS166" i="16"/>
  <c r="AS165" i="16"/>
  <c r="AS164" i="16"/>
  <c r="AS163" i="16"/>
  <c r="AS162" i="16"/>
  <c r="AS161" i="16"/>
  <c r="AS160" i="16"/>
  <c r="AS159" i="16"/>
  <c r="AS158" i="16"/>
  <c r="AS157" i="16"/>
  <c r="AS156" i="16"/>
  <c r="AS155" i="16"/>
  <c r="AS154" i="16"/>
  <c r="AS153" i="16"/>
  <c r="AS152" i="16"/>
  <c r="AS151" i="16"/>
  <c r="AS150" i="16"/>
  <c r="AS149" i="16"/>
  <c r="AS148" i="16"/>
  <c r="AS147" i="16"/>
  <c r="AS146" i="16"/>
  <c r="AS145" i="16"/>
  <c r="AS144" i="16"/>
  <c r="AS143" i="16"/>
  <c r="AS142" i="16"/>
  <c r="AS141" i="16"/>
  <c r="AS140" i="16"/>
  <c r="AS139" i="16"/>
  <c r="AS138" i="16"/>
  <c r="AS137" i="16"/>
  <c r="AS136" i="16"/>
  <c r="AS135" i="16"/>
  <c r="AS134" i="16"/>
  <c r="AS133" i="16"/>
  <c r="AS132" i="16"/>
  <c r="AS131" i="16"/>
  <c r="AS130" i="16"/>
  <c r="AS129" i="16"/>
  <c r="AS128" i="16"/>
  <c r="AS127" i="16"/>
  <c r="AS126" i="16"/>
  <c r="AS125" i="16"/>
  <c r="AS124" i="16"/>
  <c r="AS123" i="16"/>
  <c r="AS122" i="16"/>
  <c r="AS121" i="16"/>
  <c r="AS120" i="16"/>
  <c r="AS119" i="16"/>
  <c r="AS118" i="16"/>
  <c r="AS117" i="16"/>
  <c r="AS116" i="16"/>
  <c r="AS115" i="16"/>
  <c r="AS114" i="16"/>
  <c r="AS113" i="16"/>
  <c r="AS112" i="16"/>
  <c r="AS111" i="16"/>
  <c r="AS110" i="16"/>
  <c r="AS109" i="16"/>
  <c r="AS108" i="16"/>
  <c r="AS107" i="16"/>
  <c r="AS106" i="16"/>
  <c r="AS105" i="16"/>
  <c r="AS104" i="16"/>
  <c r="AS103" i="16"/>
  <c r="AS102" i="16"/>
  <c r="AS101" i="16"/>
  <c r="AS100" i="16"/>
  <c r="AS99" i="16"/>
  <c r="AS98" i="16"/>
  <c r="AS97" i="16"/>
  <c r="AS96" i="16"/>
  <c r="AS95" i="16"/>
  <c r="AS94" i="16"/>
  <c r="AS93" i="16"/>
  <c r="AS92" i="16"/>
  <c r="AS91" i="16"/>
  <c r="AS90" i="16"/>
  <c r="AS89" i="16"/>
  <c r="AS88" i="16"/>
  <c r="AS87" i="16"/>
  <c r="AS86" i="16"/>
  <c r="AS85" i="16"/>
  <c r="AS84" i="16"/>
  <c r="AS83" i="16"/>
  <c r="AS82" i="16"/>
  <c r="AS81" i="16"/>
  <c r="AS80" i="16"/>
  <c r="AS79" i="16"/>
  <c r="AS78" i="16"/>
  <c r="AS77" i="16"/>
  <c r="AS76" i="16"/>
  <c r="AS75" i="16"/>
  <c r="AS74" i="16"/>
  <c r="AS73" i="16"/>
  <c r="AS72" i="16"/>
  <c r="AS71" i="16"/>
  <c r="AS70" i="16"/>
  <c r="AS69" i="16"/>
  <c r="AS68" i="16"/>
  <c r="AS67" i="16"/>
  <c r="AS66" i="16"/>
  <c r="AS65" i="16"/>
  <c r="AS64" i="16"/>
  <c r="AS63" i="16"/>
  <c r="AS62" i="16"/>
  <c r="AS61" i="16"/>
  <c r="AS60" i="16"/>
  <c r="AS59" i="16"/>
  <c r="AS58" i="16"/>
  <c r="AS57" i="16"/>
  <c r="AS56" i="16"/>
  <c r="AS55" i="16"/>
  <c r="AS54" i="16"/>
  <c r="AS53" i="16"/>
  <c r="AS52" i="16"/>
  <c r="AS51" i="16"/>
  <c r="AS50" i="16"/>
  <c r="AS49" i="16"/>
  <c r="AS48" i="16"/>
  <c r="AS47" i="16"/>
  <c r="AS46" i="16"/>
  <c r="AS45" i="16"/>
  <c r="AS44" i="16"/>
  <c r="AS43" i="16"/>
  <c r="AS42" i="16"/>
  <c r="AS41" i="16"/>
  <c r="AS40" i="16"/>
  <c r="AS39" i="16"/>
  <c r="AS38" i="16"/>
  <c r="AS37" i="16"/>
  <c r="AS36" i="16"/>
  <c r="AS35" i="16"/>
  <c r="AS34" i="16"/>
  <c r="AS33" i="16"/>
  <c r="AS32" i="16"/>
  <c r="AS31" i="16"/>
  <c r="AS30" i="16"/>
  <c r="AS29" i="16"/>
  <c r="AS28" i="16"/>
  <c r="AS27" i="16"/>
  <c r="AS26" i="16"/>
  <c r="AS25" i="16"/>
  <c r="AS24" i="16"/>
  <c r="AS23" i="16"/>
  <c r="AS22" i="16"/>
  <c r="AS21" i="16"/>
  <c r="AS20" i="16"/>
  <c r="AS19" i="16"/>
  <c r="AS18" i="16"/>
  <c r="AS17" i="16"/>
  <c r="AS16" i="16"/>
  <c r="AS15" i="16"/>
  <c r="AS14" i="16"/>
  <c r="AS13" i="16"/>
  <c r="AQ206" i="16"/>
  <c r="AQ205" i="16"/>
  <c r="AQ204" i="16"/>
  <c r="AQ203" i="16"/>
  <c r="AQ202" i="16"/>
  <c r="AQ201" i="16"/>
  <c r="AQ200" i="16"/>
  <c r="AQ199" i="16"/>
  <c r="AQ198" i="16"/>
  <c r="AQ197" i="16"/>
  <c r="AQ196" i="16"/>
  <c r="AQ195" i="16"/>
  <c r="AQ194" i="16"/>
  <c r="AQ193" i="16"/>
  <c r="AQ192" i="16"/>
  <c r="AQ191" i="16"/>
  <c r="AQ190" i="16"/>
  <c r="AQ189" i="16"/>
  <c r="AQ188" i="16"/>
  <c r="AQ187" i="16"/>
  <c r="AQ186" i="16"/>
  <c r="AQ185" i="16"/>
  <c r="AQ184" i="16"/>
  <c r="AQ183" i="16"/>
  <c r="AQ182" i="16"/>
  <c r="AQ181" i="16"/>
  <c r="AQ180" i="16"/>
  <c r="AQ179" i="16"/>
  <c r="AQ178" i="16"/>
  <c r="AQ177" i="16"/>
  <c r="AQ176" i="16"/>
  <c r="AQ175" i="16"/>
  <c r="AQ174" i="16"/>
  <c r="AQ173" i="16"/>
  <c r="AQ172" i="16"/>
  <c r="AQ171" i="16"/>
  <c r="AQ170" i="16"/>
  <c r="AQ169" i="16"/>
  <c r="AQ168" i="16"/>
  <c r="AQ167" i="16"/>
  <c r="AQ166" i="16"/>
  <c r="AQ165" i="16"/>
  <c r="AQ164" i="16"/>
  <c r="AQ163" i="16"/>
  <c r="AQ162" i="16"/>
  <c r="AQ161" i="16"/>
  <c r="AQ160" i="16"/>
  <c r="AQ159" i="16"/>
  <c r="AQ158" i="16"/>
  <c r="AQ157" i="16"/>
  <c r="AQ156" i="16"/>
  <c r="AQ155" i="16"/>
  <c r="AQ154" i="16"/>
  <c r="AQ153" i="16"/>
  <c r="AQ152" i="16"/>
  <c r="AQ151" i="16"/>
  <c r="AQ150" i="16"/>
  <c r="AQ149" i="16"/>
  <c r="AQ148" i="16"/>
  <c r="AQ147" i="16"/>
  <c r="AQ146" i="16"/>
  <c r="AQ145" i="16"/>
  <c r="AQ144" i="16"/>
  <c r="AQ143" i="16"/>
  <c r="AQ142" i="16"/>
  <c r="AQ141" i="16"/>
  <c r="AQ140" i="16"/>
  <c r="AQ139" i="16"/>
  <c r="AQ138" i="16"/>
  <c r="AQ137" i="16"/>
  <c r="AQ136" i="16"/>
  <c r="AQ135" i="16"/>
  <c r="AQ134" i="16"/>
  <c r="AQ133" i="16"/>
  <c r="AQ132" i="16"/>
  <c r="AQ131" i="16"/>
  <c r="AQ130" i="16"/>
  <c r="AQ129" i="16"/>
  <c r="AQ128" i="16"/>
  <c r="AQ127" i="16"/>
  <c r="AQ126" i="16"/>
  <c r="AQ125" i="16"/>
  <c r="AQ124" i="16"/>
  <c r="AQ123" i="16"/>
  <c r="AQ122" i="16"/>
  <c r="AQ121" i="16"/>
  <c r="AQ120" i="16"/>
  <c r="AQ119" i="16"/>
  <c r="AQ118" i="16"/>
  <c r="AQ117" i="16"/>
  <c r="AQ116" i="16"/>
  <c r="AQ115" i="16"/>
  <c r="AQ114" i="16"/>
  <c r="AQ113" i="16"/>
  <c r="AQ112" i="16"/>
  <c r="AQ111" i="16"/>
  <c r="AQ110" i="16"/>
  <c r="AQ109" i="16"/>
  <c r="AQ108" i="16"/>
  <c r="AQ107" i="16"/>
  <c r="AQ106" i="16"/>
  <c r="AQ105" i="16"/>
  <c r="AQ104" i="16"/>
  <c r="AQ103" i="16"/>
  <c r="AQ102" i="16"/>
  <c r="AQ101" i="16"/>
  <c r="AQ100" i="16"/>
  <c r="AQ99" i="16"/>
  <c r="AQ98" i="16"/>
  <c r="AQ97" i="16"/>
  <c r="AQ96" i="16"/>
  <c r="AQ95" i="16"/>
  <c r="AQ94" i="16"/>
  <c r="AQ93" i="16"/>
  <c r="AQ92" i="16"/>
  <c r="AQ91" i="16"/>
  <c r="AQ90" i="16"/>
  <c r="AQ89" i="16"/>
  <c r="AQ88" i="16"/>
  <c r="AQ87" i="16"/>
  <c r="AQ86" i="16"/>
  <c r="AQ85" i="16"/>
  <c r="AQ84" i="16"/>
  <c r="AQ83" i="16"/>
  <c r="AQ82" i="16"/>
  <c r="AQ81" i="16"/>
  <c r="AQ80" i="16"/>
  <c r="AQ79" i="16"/>
  <c r="AQ78" i="16"/>
  <c r="AQ77" i="16"/>
  <c r="AQ76" i="16"/>
  <c r="AQ75" i="16"/>
  <c r="AQ74" i="16"/>
  <c r="AQ73" i="16"/>
  <c r="AQ72" i="16"/>
  <c r="AQ71" i="16"/>
  <c r="AQ70" i="16"/>
  <c r="AQ69" i="16"/>
  <c r="AQ68" i="16"/>
  <c r="AQ67" i="16"/>
  <c r="AQ66" i="16"/>
  <c r="AQ65" i="16"/>
  <c r="AQ64" i="16"/>
  <c r="AQ63" i="16"/>
  <c r="AQ62" i="16"/>
  <c r="AQ61" i="16"/>
  <c r="AQ60" i="16"/>
  <c r="AQ59" i="16"/>
  <c r="AQ58" i="16"/>
  <c r="AQ57" i="16"/>
  <c r="AQ56" i="16"/>
  <c r="AQ55" i="16"/>
  <c r="AQ54" i="16"/>
  <c r="AQ53" i="16"/>
  <c r="AQ52" i="16"/>
  <c r="AQ51" i="16"/>
  <c r="AQ50" i="16"/>
  <c r="AQ49" i="16"/>
  <c r="AQ48" i="16"/>
  <c r="AQ47" i="16"/>
  <c r="AQ46" i="16"/>
  <c r="AQ45" i="16"/>
  <c r="AQ44" i="16"/>
  <c r="AQ43" i="16"/>
  <c r="AQ42" i="16"/>
  <c r="AQ41" i="16"/>
  <c r="AQ40" i="16"/>
  <c r="AQ39" i="16"/>
  <c r="AQ38" i="16"/>
  <c r="AQ37" i="16"/>
  <c r="AQ36" i="16"/>
  <c r="AQ35" i="16"/>
  <c r="AQ34" i="16"/>
  <c r="AQ33" i="16"/>
  <c r="AQ32" i="16"/>
  <c r="AQ31" i="16"/>
  <c r="AQ30" i="16"/>
  <c r="AQ29" i="16"/>
  <c r="AQ28" i="16"/>
  <c r="AQ27" i="16"/>
  <c r="AQ26" i="16"/>
  <c r="AQ25" i="16"/>
  <c r="AQ24" i="16"/>
  <c r="AQ23" i="16"/>
  <c r="AQ22" i="16"/>
  <c r="AQ21" i="16"/>
  <c r="AQ19" i="16"/>
  <c r="AQ18" i="16"/>
  <c r="AQ17" i="16"/>
  <c r="AQ16" i="16"/>
  <c r="AQ15" i="16"/>
  <c r="AQ14" i="16"/>
  <c r="AQ13" i="16"/>
  <c r="AO206" i="16"/>
  <c r="AO205" i="16"/>
  <c r="AO204" i="16"/>
  <c r="AO203" i="16"/>
  <c r="AO202" i="16"/>
  <c r="AO201" i="16"/>
  <c r="AO200" i="16"/>
  <c r="AO199" i="16"/>
  <c r="AO198" i="16"/>
  <c r="AO197" i="16"/>
  <c r="AO196" i="16"/>
  <c r="AO195" i="16"/>
  <c r="AO194" i="16"/>
  <c r="AO193" i="16"/>
  <c r="AO192" i="16"/>
  <c r="AO191" i="16"/>
  <c r="AO190" i="16"/>
  <c r="AO189" i="16"/>
  <c r="AO188" i="16"/>
  <c r="AO187" i="16"/>
  <c r="AO186" i="16"/>
  <c r="AO185" i="16"/>
  <c r="AO184" i="16"/>
  <c r="AO183" i="16"/>
  <c r="AO182" i="16"/>
  <c r="AO181" i="16"/>
  <c r="AO180" i="16"/>
  <c r="AO179" i="16"/>
  <c r="AO178" i="16"/>
  <c r="AO177" i="16"/>
  <c r="AO176" i="16"/>
  <c r="AO175" i="16"/>
  <c r="AO174" i="16"/>
  <c r="AO173" i="16"/>
  <c r="AO172" i="16"/>
  <c r="AO171" i="16"/>
  <c r="AO170" i="16"/>
  <c r="AO169" i="16"/>
  <c r="AO168" i="16"/>
  <c r="AO167" i="16"/>
  <c r="AO166" i="16"/>
  <c r="AO165" i="16"/>
  <c r="AO164" i="16"/>
  <c r="AO163" i="16"/>
  <c r="AO162" i="16"/>
  <c r="AO161" i="16"/>
  <c r="AO160" i="16"/>
  <c r="AO159" i="16"/>
  <c r="AO158" i="16"/>
  <c r="AO157" i="16"/>
  <c r="AO156" i="16"/>
  <c r="AO155" i="16"/>
  <c r="AO154" i="16"/>
  <c r="AO153" i="16"/>
  <c r="AO152" i="16"/>
  <c r="AO151" i="16"/>
  <c r="AO150" i="16"/>
  <c r="AO149" i="16"/>
  <c r="AO148" i="16"/>
  <c r="AO147" i="16"/>
  <c r="AO146" i="16"/>
  <c r="AO145" i="16"/>
  <c r="AO144" i="16"/>
  <c r="AO143" i="16"/>
  <c r="AO142" i="16"/>
  <c r="AO141" i="16"/>
  <c r="AO140" i="16"/>
  <c r="AO139" i="16"/>
  <c r="AO138" i="16"/>
  <c r="AO137" i="16"/>
  <c r="AO136" i="16"/>
  <c r="AO135" i="16"/>
  <c r="AO134" i="16"/>
  <c r="AO133" i="16"/>
  <c r="AO132" i="16"/>
  <c r="AO131" i="16"/>
  <c r="AO130" i="16"/>
  <c r="AO129" i="16"/>
  <c r="AO128" i="16"/>
  <c r="AO127" i="16"/>
  <c r="AO126" i="16"/>
  <c r="AO125" i="16"/>
  <c r="AO124" i="16"/>
  <c r="AO123" i="16"/>
  <c r="AO122" i="16"/>
  <c r="AO121" i="16"/>
  <c r="AO120" i="16"/>
  <c r="AO119" i="16"/>
  <c r="AO118" i="16"/>
  <c r="AO117" i="16"/>
  <c r="AO116" i="16"/>
  <c r="AO115" i="16"/>
  <c r="AO114" i="16"/>
  <c r="AO113" i="16"/>
  <c r="AO112" i="16"/>
  <c r="AO111" i="16"/>
  <c r="AO110" i="16"/>
  <c r="AO109" i="16"/>
  <c r="AO108" i="16"/>
  <c r="AO107" i="16"/>
  <c r="AO106" i="16"/>
  <c r="AO105" i="16"/>
  <c r="AO104" i="16"/>
  <c r="AO103" i="16"/>
  <c r="AO102" i="16"/>
  <c r="AO101" i="16"/>
  <c r="AO100" i="16"/>
  <c r="AO99" i="16"/>
  <c r="AO98" i="16"/>
  <c r="AO97" i="16"/>
  <c r="AO96" i="16"/>
  <c r="AO95" i="16"/>
  <c r="AO94" i="16"/>
  <c r="AO93" i="16"/>
  <c r="AO92" i="16"/>
  <c r="AO91" i="16"/>
  <c r="AO90" i="16"/>
  <c r="AO89" i="16"/>
  <c r="AO88" i="16"/>
  <c r="AO87" i="16"/>
  <c r="AO86" i="16"/>
  <c r="AO85" i="16"/>
  <c r="AO84" i="16"/>
  <c r="AO83" i="16"/>
  <c r="AO82" i="16"/>
  <c r="AO81" i="16"/>
  <c r="AO80" i="16"/>
  <c r="AO79" i="16"/>
  <c r="AO78" i="16"/>
  <c r="AO77" i="16"/>
  <c r="AO76" i="16"/>
  <c r="AO75" i="16"/>
  <c r="AO74" i="16"/>
  <c r="AO73" i="16"/>
  <c r="AO72" i="16"/>
  <c r="AO71" i="16"/>
  <c r="AO70" i="16"/>
  <c r="AO69" i="16"/>
  <c r="AO68" i="16"/>
  <c r="AO67" i="16"/>
  <c r="AO66" i="16"/>
  <c r="AO65" i="16"/>
  <c r="AO64" i="16"/>
  <c r="AO63" i="16"/>
  <c r="AO62" i="16"/>
  <c r="AO61" i="16"/>
  <c r="AO60" i="16"/>
  <c r="AO59" i="16"/>
  <c r="AO58" i="16"/>
  <c r="AO57" i="16"/>
  <c r="AO56" i="16"/>
  <c r="AO55" i="16"/>
  <c r="AO54" i="16"/>
  <c r="AO53" i="16"/>
  <c r="AO52" i="16"/>
  <c r="AO51" i="16"/>
  <c r="AO50" i="16"/>
  <c r="AO49" i="16"/>
  <c r="AO48" i="16"/>
  <c r="AO47" i="16"/>
  <c r="AO46" i="16"/>
  <c r="AO45" i="16"/>
  <c r="AO44" i="16"/>
  <c r="AO43" i="16"/>
  <c r="AO42" i="16"/>
  <c r="AO41" i="16"/>
  <c r="AO40" i="16"/>
  <c r="AO39" i="16"/>
  <c r="AO38" i="16"/>
  <c r="AO37" i="16"/>
  <c r="AO36" i="16"/>
  <c r="AO35" i="16"/>
  <c r="AO34" i="16"/>
  <c r="AO33" i="16"/>
  <c r="AO32" i="16"/>
  <c r="AO31" i="16"/>
  <c r="AO30" i="16"/>
  <c r="AO29" i="16"/>
  <c r="AO28" i="16"/>
  <c r="AO27" i="16"/>
  <c r="AO26" i="16"/>
  <c r="AO25" i="16"/>
  <c r="AO24" i="16"/>
  <c r="AO23" i="16"/>
  <c r="AO22" i="16"/>
  <c r="AO21" i="16"/>
  <c r="AO20" i="16"/>
  <c r="AO19" i="16"/>
  <c r="AO18" i="16"/>
  <c r="AO17" i="16"/>
  <c r="AO16" i="16"/>
  <c r="AO15" i="16"/>
  <c r="AO14" i="16"/>
  <c r="AO13" i="16"/>
  <c r="AM206" i="16"/>
  <c r="AM205" i="16"/>
  <c r="AM204" i="16"/>
  <c r="AM203" i="16"/>
  <c r="AM202" i="16"/>
  <c r="AM201" i="16"/>
  <c r="AM200" i="16"/>
  <c r="AM199" i="16"/>
  <c r="AM198" i="16"/>
  <c r="AM197" i="16"/>
  <c r="AM196" i="16"/>
  <c r="AM195" i="16"/>
  <c r="AM194" i="16"/>
  <c r="AM193" i="16"/>
  <c r="AM192" i="16"/>
  <c r="AM191" i="16"/>
  <c r="AM190" i="16"/>
  <c r="AM189" i="16"/>
  <c r="AM188" i="16"/>
  <c r="AM187" i="16"/>
  <c r="AM186" i="16"/>
  <c r="AM185" i="16"/>
  <c r="AM184" i="16"/>
  <c r="AM183" i="16"/>
  <c r="AM182" i="16"/>
  <c r="AM181" i="16"/>
  <c r="AM180" i="16"/>
  <c r="AM179" i="16"/>
  <c r="AM178" i="16"/>
  <c r="AM177" i="16"/>
  <c r="AM176" i="16"/>
  <c r="AM175" i="16"/>
  <c r="AM174" i="16"/>
  <c r="AM173" i="16"/>
  <c r="AM172" i="16"/>
  <c r="AM171" i="16"/>
  <c r="AM170" i="16"/>
  <c r="AM169" i="16"/>
  <c r="AM168" i="16"/>
  <c r="AM167" i="16"/>
  <c r="AM166" i="16"/>
  <c r="AM165" i="16"/>
  <c r="AM164" i="16"/>
  <c r="AM163" i="16"/>
  <c r="AM162" i="16"/>
  <c r="AM161" i="16"/>
  <c r="AM160" i="16"/>
  <c r="AM159" i="16"/>
  <c r="AM158" i="16"/>
  <c r="AM157" i="16"/>
  <c r="AM156" i="16"/>
  <c r="AM155" i="16"/>
  <c r="AM154" i="16"/>
  <c r="AM153" i="16"/>
  <c r="AM152" i="16"/>
  <c r="AM151" i="16"/>
  <c r="AM150" i="16"/>
  <c r="AM149" i="16"/>
  <c r="AM148" i="16"/>
  <c r="AM147" i="16"/>
  <c r="AM146" i="16"/>
  <c r="AM145" i="16"/>
  <c r="AM144" i="16"/>
  <c r="AM143" i="16"/>
  <c r="AM142" i="16"/>
  <c r="AM141" i="16"/>
  <c r="AM140" i="16"/>
  <c r="AM139" i="16"/>
  <c r="AM138" i="16"/>
  <c r="AM137" i="16"/>
  <c r="AM136" i="16"/>
  <c r="AM135" i="16"/>
  <c r="AM134" i="16"/>
  <c r="AM133" i="16"/>
  <c r="AM132" i="16"/>
  <c r="AM131" i="16"/>
  <c r="AM130" i="16"/>
  <c r="AM129" i="16"/>
  <c r="AM128" i="16"/>
  <c r="AM127" i="16"/>
  <c r="AM126" i="16"/>
  <c r="AM125" i="16"/>
  <c r="AM124" i="16"/>
  <c r="AM123" i="16"/>
  <c r="AM122" i="16"/>
  <c r="AM121" i="16"/>
  <c r="AM120" i="16"/>
  <c r="AM119" i="16"/>
  <c r="AM118" i="16"/>
  <c r="AM117" i="16"/>
  <c r="AM116" i="16"/>
  <c r="AM115" i="16"/>
  <c r="AM114" i="16"/>
  <c r="AM113" i="16"/>
  <c r="AM112" i="16"/>
  <c r="AM111" i="16"/>
  <c r="AM110" i="16"/>
  <c r="AM109" i="16"/>
  <c r="AM108" i="16"/>
  <c r="AM107" i="16"/>
  <c r="AM106" i="16"/>
  <c r="AM105" i="16"/>
  <c r="AM104" i="16"/>
  <c r="AM103" i="16"/>
  <c r="AM102" i="16"/>
  <c r="AM101" i="16"/>
  <c r="AM100" i="16"/>
  <c r="AM99" i="16"/>
  <c r="AM98" i="16"/>
  <c r="AM97" i="16"/>
  <c r="AM96" i="16"/>
  <c r="AM95" i="16"/>
  <c r="AM94" i="16"/>
  <c r="AM93" i="16"/>
  <c r="AM92" i="16"/>
  <c r="AM91" i="16"/>
  <c r="AM90" i="16"/>
  <c r="AM89" i="16"/>
  <c r="AM88" i="16"/>
  <c r="AM87" i="16"/>
  <c r="AM86" i="16"/>
  <c r="AM85" i="16"/>
  <c r="AM84" i="16"/>
  <c r="AM83" i="16"/>
  <c r="AM82" i="16"/>
  <c r="AM81" i="16"/>
  <c r="AM80" i="16"/>
  <c r="AM79" i="16"/>
  <c r="AM78" i="16"/>
  <c r="AM77" i="16"/>
  <c r="AM76" i="16"/>
  <c r="AM75" i="16"/>
  <c r="AM74" i="16"/>
  <c r="AM73" i="16"/>
  <c r="AM72" i="16"/>
  <c r="AM71" i="16"/>
  <c r="AM70" i="16"/>
  <c r="AM69" i="16"/>
  <c r="AM68" i="16"/>
  <c r="AM67" i="16"/>
  <c r="AM66" i="16"/>
  <c r="AM65" i="16"/>
  <c r="AM64" i="16"/>
  <c r="AM63" i="16"/>
  <c r="AM62" i="16"/>
  <c r="AM61" i="16"/>
  <c r="AM60" i="16"/>
  <c r="AM59" i="16"/>
  <c r="AM58" i="16"/>
  <c r="AM57" i="16"/>
  <c r="AM56" i="16"/>
  <c r="AM55" i="16"/>
  <c r="AM54" i="16"/>
  <c r="AM53" i="16"/>
  <c r="AM52" i="16"/>
  <c r="AM51" i="16"/>
  <c r="AM50" i="16"/>
  <c r="AM49" i="16"/>
  <c r="AM48" i="16"/>
  <c r="AM47" i="16"/>
  <c r="AM46" i="16"/>
  <c r="AM45" i="16"/>
  <c r="AM44" i="16"/>
  <c r="AM43" i="16"/>
  <c r="AM42" i="16"/>
  <c r="AM41" i="16"/>
  <c r="AM40" i="16"/>
  <c r="AM39" i="16"/>
  <c r="AM38" i="16"/>
  <c r="AM37" i="16"/>
  <c r="AM36" i="16"/>
  <c r="AM35" i="16"/>
  <c r="AM34" i="16"/>
  <c r="AM33" i="16"/>
  <c r="AM32" i="16"/>
  <c r="AM31" i="16"/>
  <c r="AM30" i="16"/>
  <c r="AM29" i="16"/>
  <c r="AM28" i="16"/>
  <c r="AM27" i="16"/>
  <c r="AM26" i="16"/>
  <c r="AM25" i="16"/>
  <c r="AM24" i="16"/>
  <c r="AM23" i="16"/>
  <c r="AM22" i="16"/>
  <c r="AM21" i="16"/>
  <c r="AM19" i="16"/>
  <c r="AM18" i="16"/>
  <c r="AM17" i="16"/>
  <c r="AM16" i="16"/>
  <c r="AM15" i="16"/>
  <c r="AM14" i="16"/>
  <c r="AM13" i="16"/>
  <c r="AK206" i="16"/>
  <c r="AK205" i="16"/>
  <c r="AK204" i="16"/>
  <c r="AK203" i="16"/>
  <c r="AK202" i="16"/>
  <c r="AK201" i="16"/>
  <c r="AK200" i="16"/>
  <c r="AK199" i="16"/>
  <c r="AK198" i="16"/>
  <c r="AK197" i="16"/>
  <c r="AK196" i="16"/>
  <c r="AK195" i="16"/>
  <c r="AK194" i="16"/>
  <c r="AK193" i="16"/>
  <c r="AK192" i="16"/>
  <c r="AK191" i="16"/>
  <c r="AK190" i="16"/>
  <c r="AK189" i="16"/>
  <c r="AK188" i="16"/>
  <c r="AK187" i="16"/>
  <c r="AK186" i="16"/>
  <c r="AK185" i="16"/>
  <c r="AK184" i="16"/>
  <c r="AK183" i="16"/>
  <c r="AK182" i="16"/>
  <c r="AK181" i="16"/>
  <c r="AK180" i="16"/>
  <c r="AK179" i="16"/>
  <c r="AK178" i="16"/>
  <c r="AK177" i="16"/>
  <c r="AK176" i="16"/>
  <c r="AK175" i="16"/>
  <c r="AK174" i="16"/>
  <c r="AK173" i="16"/>
  <c r="AK172" i="16"/>
  <c r="AK171" i="16"/>
  <c r="AK170" i="16"/>
  <c r="AK169" i="16"/>
  <c r="AK168" i="16"/>
  <c r="AK167" i="16"/>
  <c r="AK166" i="16"/>
  <c r="AK165" i="16"/>
  <c r="AK164" i="16"/>
  <c r="AK163" i="16"/>
  <c r="AK162" i="16"/>
  <c r="AK161" i="16"/>
  <c r="AK160" i="16"/>
  <c r="AK159" i="16"/>
  <c r="AK158" i="16"/>
  <c r="AK157" i="16"/>
  <c r="AK156" i="16"/>
  <c r="AK155" i="16"/>
  <c r="AK154" i="16"/>
  <c r="AK153" i="16"/>
  <c r="AK152" i="16"/>
  <c r="AK151" i="16"/>
  <c r="AK150" i="16"/>
  <c r="AK149" i="16"/>
  <c r="AK148" i="16"/>
  <c r="AK147" i="16"/>
  <c r="AK146" i="16"/>
  <c r="AK145" i="16"/>
  <c r="AK144" i="16"/>
  <c r="AK143" i="16"/>
  <c r="AK142" i="16"/>
  <c r="AK141" i="16"/>
  <c r="AK140" i="16"/>
  <c r="AK139" i="16"/>
  <c r="AK138" i="16"/>
  <c r="AK137" i="16"/>
  <c r="AK136" i="16"/>
  <c r="AK135" i="16"/>
  <c r="AK134" i="16"/>
  <c r="AK133" i="16"/>
  <c r="AK132" i="16"/>
  <c r="AK131" i="16"/>
  <c r="AK130" i="16"/>
  <c r="AK129" i="16"/>
  <c r="AK128" i="16"/>
  <c r="AK127" i="16"/>
  <c r="AK126" i="16"/>
  <c r="AK125" i="16"/>
  <c r="AK124" i="16"/>
  <c r="AK123" i="16"/>
  <c r="AK122" i="16"/>
  <c r="AK121" i="16"/>
  <c r="AK120" i="16"/>
  <c r="AK119" i="16"/>
  <c r="AK118" i="16"/>
  <c r="AK117" i="16"/>
  <c r="AK116" i="16"/>
  <c r="AK115" i="16"/>
  <c r="AK114" i="16"/>
  <c r="AK113" i="16"/>
  <c r="AK112" i="16"/>
  <c r="AK111" i="16"/>
  <c r="AK110" i="16"/>
  <c r="AK109" i="16"/>
  <c r="AK108" i="16"/>
  <c r="AK107" i="16"/>
  <c r="AK106" i="16"/>
  <c r="AK105" i="16"/>
  <c r="AK104" i="16"/>
  <c r="AK103" i="16"/>
  <c r="AK102" i="16"/>
  <c r="AK101" i="16"/>
  <c r="AK100" i="16"/>
  <c r="AK99" i="16"/>
  <c r="AK98" i="16"/>
  <c r="AK97" i="16"/>
  <c r="AK96" i="16"/>
  <c r="AK95" i="16"/>
  <c r="AK94" i="16"/>
  <c r="AK93" i="16"/>
  <c r="AK92" i="16"/>
  <c r="AK91" i="16"/>
  <c r="AK90" i="16"/>
  <c r="AK89" i="16"/>
  <c r="AK88" i="16"/>
  <c r="AK87" i="16"/>
  <c r="AK86" i="16"/>
  <c r="AK85" i="16"/>
  <c r="AK84" i="16"/>
  <c r="AK83" i="16"/>
  <c r="AK82" i="16"/>
  <c r="AK81" i="16"/>
  <c r="AK80" i="16"/>
  <c r="AK79" i="16"/>
  <c r="AK78" i="16"/>
  <c r="AK77" i="16"/>
  <c r="AK76" i="16"/>
  <c r="AK75" i="16"/>
  <c r="AK74" i="16"/>
  <c r="AK73" i="16"/>
  <c r="AK72" i="16"/>
  <c r="AK71" i="16"/>
  <c r="AK70" i="16"/>
  <c r="AK69" i="16"/>
  <c r="AK68" i="16"/>
  <c r="AK67" i="16"/>
  <c r="AK66" i="16"/>
  <c r="AK65" i="16"/>
  <c r="AK64" i="16"/>
  <c r="AK63" i="16"/>
  <c r="AK62" i="16"/>
  <c r="AK61" i="16"/>
  <c r="AK60" i="16"/>
  <c r="AK59" i="16"/>
  <c r="AK58" i="16"/>
  <c r="AK57" i="16"/>
  <c r="AK56" i="16"/>
  <c r="AK55" i="16"/>
  <c r="AK54" i="16"/>
  <c r="AK53" i="16"/>
  <c r="AK52" i="16"/>
  <c r="AK51" i="16"/>
  <c r="AK50" i="16"/>
  <c r="AK49" i="16"/>
  <c r="AK48" i="16"/>
  <c r="AK47" i="16"/>
  <c r="AK46" i="16"/>
  <c r="AK45" i="16"/>
  <c r="AK44" i="16"/>
  <c r="AK43" i="16"/>
  <c r="AK42" i="16"/>
  <c r="AK41" i="16"/>
  <c r="AK40" i="16"/>
  <c r="AK39" i="16"/>
  <c r="AK38" i="16"/>
  <c r="AK37" i="16"/>
  <c r="AK36" i="16"/>
  <c r="AK35" i="16"/>
  <c r="AK34" i="16"/>
  <c r="AK33" i="16"/>
  <c r="AK32" i="16"/>
  <c r="AK31" i="16"/>
  <c r="AK30" i="16"/>
  <c r="AK29" i="16"/>
  <c r="AK28" i="16"/>
  <c r="AK27" i="16"/>
  <c r="AK26" i="16"/>
  <c r="AK25" i="16"/>
  <c r="AK24" i="16"/>
  <c r="AK23" i="16"/>
  <c r="AK22" i="16"/>
  <c r="AK21" i="16"/>
  <c r="AK20" i="16"/>
  <c r="AK19" i="16"/>
  <c r="AK18" i="16"/>
  <c r="AK17" i="16"/>
  <c r="AK16" i="16"/>
  <c r="AK15" i="16"/>
  <c r="AK14" i="16"/>
  <c r="AK13" i="16"/>
  <c r="AI206" i="16"/>
  <c r="AI205" i="16"/>
  <c r="AI204" i="16"/>
  <c r="AI203" i="16"/>
  <c r="AI202" i="16"/>
  <c r="AI201" i="16"/>
  <c r="AI200" i="16"/>
  <c r="AI199" i="16"/>
  <c r="AI198" i="16"/>
  <c r="AI197" i="16"/>
  <c r="AI196" i="16"/>
  <c r="AI195" i="16"/>
  <c r="AI194" i="16"/>
  <c r="AI193" i="16"/>
  <c r="AI192" i="16"/>
  <c r="AI191" i="16"/>
  <c r="AI190" i="16"/>
  <c r="AI189" i="16"/>
  <c r="AI188" i="16"/>
  <c r="AI187" i="16"/>
  <c r="AI186" i="16"/>
  <c r="AI185" i="16"/>
  <c r="AI184" i="16"/>
  <c r="AI183" i="16"/>
  <c r="AI182" i="16"/>
  <c r="AI181" i="16"/>
  <c r="AI180" i="16"/>
  <c r="AI179" i="16"/>
  <c r="AI178" i="16"/>
  <c r="AI177" i="16"/>
  <c r="AI176" i="16"/>
  <c r="AI175" i="16"/>
  <c r="AI174" i="16"/>
  <c r="AI173" i="16"/>
  <c r="AI172" i="16"/>
  <c r="AI171" i="16"/>
  <c r="AI170" i="16"/>
  <c r="AI169" i="16"/>
  <c r="AI168" i="16"/>
  <c r="AI167" i="16"/>
  <c r="AI166" i="16"/>
  <c r="AI165" i="16"/>
  <c r="AI164" i="16"/>
  <c r="AI163" i="16"/>
  <c r="AI162" i="16"/>
  <c r="AI161" i="16"/>
  <c r="AI160" i="16"/>
  <c r="AI159" i="16"/>
  <c r="AI158" i="16"/>
  <c r="AI157" i="16"/>
  <c r="AI156" i="16"/>
  <c r="AI155" i="16"/>
  <c r="AI154" i="16"/>
  <c r="AI153" i="16"/>
  <c r="AI152" i="16"/>
  <c r="AI151" i="16"/>
  <c r="AI150" i="16"/>
  <c r="AI149" i="16"/>
  <c r="AI148" i="16"/>
  <c r="AI147" i="16"/>
  <c r="AI146" i="16"/>
  <c r="AI145" i="16"/>
  <c r="AI144" i="16"/>
  <c r="AI143" i="16"/>
  <c r="AI142" i="16"/>
  <c r="AI141" i="16"/>
  <c r="AI140" i="16"/>
  <c r="AI139" i="16"/>
  <c r="AI138" i="16"/>
  <c r="AI137" i="16"/>
  <c r="AI136" i="16"/>
  <c r="AI135" i="16"/>
  <c r="AI134" i="16"/>
  <c r="AI133" i="16"/>
  <c r="AI132" i="16"/>
  <c r="AI131" i="16"/>
  <c r="AI130" i="16"/>
  <c r="AI129" i="16"/>
  <c r="AI128" i="16"/>
  <c r="AI127" i="16"/>
  <c r="AI126" i="16"/>
  <c r="AI125" i="16"/>
  <c r="AI124" i="16"/>
  <c r="AI123" i="16"/>
  <c r="AI122" i="16"/>
  <c r="AI121" i="16"/>
  <c r="AI120" i="16"/>
  <c r="AI119" i="16"/>
  <c r="AI118" i="16"/>
  <c r="AI117" i="16"/>
  <c r="AI116" i="16"/>
  <c r="AI115" i="16"/>
  <c r="AI114" i="16"/>
  <c r="AI113" i="16"/>
  <c r="AI112" i="16"/>
  <c r="AI111" i="16"/>
  <c r="AI110" i="16"/>
  <c r="AI109" i="16"/>
  <c r="AI108" i="16"/>
  <c r="AI107" i="16"/>
  <c r="AI106" i="16"/>
  <c r="AI105" i="16"/>
  <c r="AI104" i="16"/>
  <c r="AI103" i="16"/>
  <c r="AI102" i="16"/>
  <c r="AI101" i="16"/>
  <c r="AI100" i="16"/>
  <c r="AI99" i="16"/>
  <c r="AI98" i="16"/>
  <c r="AI97" i="16"/>
  <c r="AI96" i="16"/>
  <c r="AI95" i="16"/>
  <c r="AI94" i="16"/>
  <c r="AI93" i="16"/>
  <c r="AI92" i="16"/>
  <c r="AI91" i="16"/>
  <c r="AI90" i="16"/>
  <c r="AI89" i="16"/>
  <c r="AI88" i="16"/>
  <c r="AI87" i="16"/>
  <c r="AI86" i="16"/>
  <c r="AI85" i="16"/>
  <c r="AI84" i="16"/>
  <c r="AI83" i="16"/>
  <c r="AI82" i="16"/>
  <c r="AI81" i="16"/>
  <c r="AI80" i="16"/>
  <c r="AI79" i="16"/>
  <c r="AI78" i="16"/>
  <c r="AI77" i="16"/>
  <c r="AI76" i="16"/>
  <c r="AI75" i="16"/>
  <c r="AI74" i="16"/>
  <c r="AI73" i="16"/>
  <c r="AI72" i="16"/>
  <c r="AI71" i="16"/>
  <c r="AI70" i="16"/>
  <c r="AI69" i="16"/>
  <c r="AI68" i="16"/>
  <c r="AI67" i="16"/>
  <c r="AI66" i="16"/>
  <c r="AI65" i="16"/>
  <c r="AI64" i="16"/>
  <c r="AI63" i="16"/>
  <c r="AI62" i="16"/>
  <c r="AI61" i="16"/>
  <c r="AI60" i="16"/>
  <c r="AI59" i="16"/>
  <c r="AI58" i="16"/>
  <c r="AI57" i="16"/>
  <c r="AI56" i="16"/>
  <c r="AI55" i="16"/>
  <c r="AI54" i="16"/>
  <c r="AI53" i="16"/>
  <c r="AI52" i="16"/>
  <c r="AI51" i="16"/>
  <c r="AI50" i="16"/>
  <c r="AI49" i="16"/>
  <c r="AI48" i="16"/>
  <c r="AI47" i="16"/>
  <c r="AI46" i="16"/>
  <c r="AI45" i="16"/>
  <c r="AI44" i="16"/>
  <c r="AI43" i="16"/>
  <c r="AI42" i="16"/>
  <c r="AI41" i="16"/>
  <c r="AI40" i="16"/>
  <c r="AI39" i="16"/>
  <c r="AI38" i="16"/>
  <c r="AI37" i="16"/>
  <c r="AI36" i="16"/>
  <c r="AI35" i="16"/>
  <c r="AI34" i="16"/>
  <c r="AI33" i="16"/>
  <c r="AI32" i="16"/>
  <c r="AI31" i="16"/>
  <c r="AI30" i="16"/>
  <c r="AI29" i="16"/>
  <c r="AI28" i="16"/>
  <c r="AI27" i="16"/>
  <c r="AI26" i="16"/>
  <c r="AI25" i="16"/>
  <c r="AI24" i="16"/>
  <c r="AI23" i="16"/>
  <c r="AI22" i="16"/>
  <c r="AI21" i="16"/>
  <c r="AI19" i="16"/>
  <c r="AI18" i="16"/>
  <c r="AI17" i="16"/>
  <c r="AI16" i="16"/>
  <c r="AI15" i="16"/>
  <c r="AI14" i="16"/>
  <c r="AI13" i="16"/>
  <c r="AG206" i="16"/>
  <c r="AG205" i="16"/>
  <c r="AG204" i="16"/>
  <c r="AG203" i="16"/>
  <c r="AG202" i="16"/>
  <c r="AG201" i="16"/>
  <c r="AG200" i="16"/>
  <c r="AG199" i="16"/>
  <c r="AG198" i="16"/>
  <c r="AG197" i="16"/>
  <c r="AG196" i="16"/>
  <c r="AG195" i="16"/>
  <c r="AG194" i="16"/>
  <c r="AG193" i="16"/>
  <c r="AG192" i="16"/>
  <c r="AG191" i="16"/>
  <c r="AG190" i="16"/>
  <c r="AG189" i="16"/>
  <c r="AG188" i="16"/>
  <c r="AG187" i="16"/>
  <c r="AG186" i="16"/>
  <c r="AG185" i="16"/>
  <c r="AG184" i="16"/>
  <c r="AG183" i="16"/>
  <c r="AG182" i="16"/>
  <c r="AG181" i="16"/>
  <c r="AG180" i="16"/>
  <c r="AG179" i="16"/>
  <c r="AG178" i="16"/>
  <c r="AG177" i="16"/>
  <c r="AG176" i="16"/>
  <c r="AG175" i="16"/>
  <c r="AG174" i="16"/>
  <c r="AG173" i="16"/>
  <c r="AG172" i="16"/>
  <c r="AG171" i="16"/>
  <c r="AG170" i="16"/>
  <c r="AG169" i="16"/>
  <c r="AG168" i="16"/>
  <c r="AG167" i="16"/>
  <c r="AG166" i="16"/>
  <c r="AG165" i="16"/>
  <c r="AG164" i="16"/>
  <c r="AG163" i="16"/>
  <c r="AG162" i="16"/>
  <c r="AG161" i="16"/>
  <c r="AG160" i="16"/>
  <c r="AG159" i="16"/>
  <c r="AG158" i="16"/>
  <c r="AG157" i="16"/>
  <c r="AG156" i="16"/>
  <c r="AG155" i="16"/>
  <c r="AG154" i="16"/>
  <c r="AG153" i="16"/>
  <c r="AG152" i="16"/>
  <c r="AG151" i="16"/>
  <c r="AG150" i="16"/>
  <c r="AG149" i="16"/>
  <c r="AG148" i="16"/>
  <c r="AG147" i="16"/>
  <c r="AG146" i="16"/>
  <c r="AG145" i="16"/>
  <c r="AG144" i="16"/>
  <c r="AG143" i="16"/>
  <c r="AG142" i="16"/>
  <c r="AG141" i="16"/>
  <c r="AG140" i="16"/>
  <c r="AG139" i="16"/>
  <c r="AG138" i="16"/>
  <c r="AG137" i="16"/>
  <c r="AG136" i="16"/>
  <c r="AG135" i="16"/>
  <c r="AG134" i="16"/>
  <c r="AG133" i="16"/>
  <c r="AG132" i="16"/>
  <c r="AG131" i="16"/>
  <c r="AG130" i="16"/>
  <c r="AG129" i="16"/>
  <c r="AG128" i="16"/>
  <c r="AG127" i="16"/>
  <c r="AG126" i="16"/>
  <c r="AG125" i="16"/>
  <c r="AG124" i="16"/>
  <c r="AG123" i="16"/>
  <c r="AG122" i="16"/>
  <c r="AG121" i="16"/>
  <c r="AG120" i="16"/>
  <c r="AG119" i="16"/>
  <c r="AG118" i="16"/>
  <c r="AG117" i="16"/>
  <c r="AG116" i="16"/>
  <c r="AG115" i="16"/>
  <c r="AG114" i="16"/>
  <c r="AG113" i="16"/>
  <c r="AG112" i="16"/>
  <c r="AG111" i="16"/>
  <c r="AG110" i="16"/>
  <c r="AG109" i="16"/>
  <c r="AG108" i="16"/>
  <c r="AG107" i="16"/>
  <c r="AG106" i="16"/>
  <c r="AG105" i="16"/>
  <c r="AG104" i="16"/>
  <c r="AG103" i="16"/>
  <c r="AG102" i="16"/>
  <c r="AG101" i="16"/>
  <c r="AG100" i="16"/>
  <c r="AG99" i="16"/>
  <c r="AG98" i="16"/>
  <c r="AG97" i="16"/>
  <c r="AG96" i="16"/>
  <c r="AG95" i="16"/>
  <c r="AG94" i="16"/>
  <c r="AG93" i="16"/>
  <c r="AG92" i="16"/>
  <c r="AG91" i="16"/>
  <c r="AG90" i="16"/>
  <c r="AG89" i="16"/>
  <c r="AG88" i="16"/>
  <c r="AG87" i="16"/>
  <c r="AG86" i="16"/>
  <c r="AG85" i="16"/>
  <c r="AG84" i="16"/>
  <c r="AG83" i="16"/>
  <c r="AG82" i="16"/>
  <c r="AG81" i="16"/>
  <c r="AG80" i="16"/>
  <c r="AG79" i="16"/>
  <c r="AG78" i="16"/>
  <c r="AG77" i="16"/>
  <c r="AG76" i="16"/>
  <c r="AG75" i="16"/>
  <c r="AG74" i="16"/>
  <c r="AG73" i="16"/>
  <c r="AG72" i="16"/>
  <c r="AG71" i="16"/>
  <c r="AG70" i="16"/>
  <c r="AG69" i="16"/>
  <c r="AG68" i="16"/>
  <c r="AG67" i="16"/>
  <c r="AG66" i="16"/>
  <c r="AG65" i="16"/>
  <c r="AG64" i="16"/>
  <c r="AG63" i="16"/>
  <c r="AG62" i="16"/>
  <c r="AG61" i="16"/>
  <c r="AG60" i="16"/>
  <c r="AG59" i="16"/>
  <c r="AG58" i="16"/>
  <c r="AG57" i="16"/>
  <c r="AG56" i="16"/>
  <c r="AG55" i="16"/>
  <c r="AG54" i="16"/>
  <c r="AG53" i="16"/>
  <c r="AG52" i="16"/>
  <c r="AG51" i="16"/>
  <c r="AG50" i="16"/>
  <c r="AG49" i="16"/>
  <c r="AG48" i="16"/>
  <c r="AG47" i="16"/>
  <c r="AG46" i="16"/>
  <c r="AG45" i="16"/>
  <c r="AG44" i="16"/>
  <c r="AG43" i="16"/>
  <c r="AG42" i="16"/>
  <c r="AG41" i="16"/>
  <c r="AG40" i="16"/>
  <c r="AG39" i="16"/>
  <c r="AG38" i="16"/>
  <c r="AG37" i="16"/>
  <c r="AG36" i="16"/>
  <c r="AG35" i="16"/>
  <c r="AG34" i="16"/>
  <c r="AG33" i="16"/>
  <c r="AG32" i="16"/>
  <c r="AG31" i="16"/>
  <c r="AG30" i="16"/>
  <c r="AG29" i="16"/>
  <c r="AG28" i="16"/>
  <c r="AG27" i="16"/>
  <c r="AG26" i="16"/>
  <c r="AG25" i="16"/>
  <c r="AG24" i="16"/>
  <c r="AG23" i="16"/>
  <c r="AG22" i="16"/>
  <c r="AG21" i="16"/>
  <c r="AG20" i="16"/>
  <c r="AG19" i="16"/>
  <c r="AG18" i="16"/>
  <c r="AG17" i="16"/>
  <c r="AG16" i="16"/>
  <c r="AG15" i="16"/>
  <c r="AG14" i="16"/>
  <c r="AG13" i="16"/>
  <c r="AE206" i="16"/>
  <c r="AE205" i="16"/>
  <c r="AE204" i="16"/>
  <c r="AE203" i="16"/>
  <c r="AE202" i="16"/>
  <c r="AE201" i="16"/>
  <c r="AE200" i="16"/>
  <c r="AE199" i="16"/>
  <c r="AE198" i="16"/>
  <c r="AE197" i="16"/>
  <c r="AE196" i="16"/>
  <c r="AE195" i="16"/>
  <c r="AE194" i="16"/>
  <c r="AE193" i="16"/>
  <c r="AE192" i="16"/>
  <c r="AE191" i="16"/>
  <c r="AE190" i="16"/>
  <c r="AE189" i="16"/>
  <c r="AE188" i="16"/>
  <c r="AE187" i="16"/>
  <c r="AE186" i="16"/>
  <c r="AE185" i="16"/>
  <c r="AE184" i="16"/>
  <c r="AE183" i="16"/>
  <c r="AE182" i="16"/>
  <c r="AE181" i="16"/>
  <c r="AE180" i="16"/>
  <c r="AE179" i="16"/>
  <c r="AE178" i="16"/>
  <c r="AE177" i="16"/>
  <c r="AE176" i="16"/>
  <c r="AE175" i="16"/>
  <c r="AE174" i="16"/>
  <c r="AE173" i="16"/>
  <c r="AE172" i="16"/>
  <c r="AE171" i="16"/>
  <c r="AE170" i="16"/>
  <c r="AE169" i="16"/>
  <c r="AE168" i="16"/>
  <c r="AE167" i="16"/>
  <c r="AE166" i="16"/>
  <c r="AE165" i="16"/>
  <c r="AE164" i="16"/>
  <c r="AE163" i="16"/>
  <c r="AE162" i="16"/>
  <c r="AE161" i="16"/>
  <c r="AE160" i="16"/>
  <c r="AE159" i="16"/>
  <c r="AE158" i="16"/>
  <c r="AE157" i="16"/>
  <c r="AE156" i="16"/>
  <c r="AE155" i="16"/>
  <c r="AE154" i="16"/>
  <c r="AE153" i="16"/>
  <c r="AE152" i="16"/>
  <c r="AE151" i="16"/>
  <c r="AE150" i="16"/>
  <c r="AE149" i="16"/>
  <c r="AE148" i="16"/>
  <c r="AE147" i="16"/>
  <c r="AE146" i="16"/>
  <c r="AE145" i="16"/>
  <c r="AE144" i="16"/>
  <c r="AE143" i="16"/>
  <c r="AE142" i="16"/>
  <c r="AE141" i="16"/>
  <c r="AE140" i="16"/>
  <c r="AE139" i="16"/>
  <c r="AE138" i="16"/>
  <c r="AE137" i="16"/>
  <c r="AE136" i="16"/>
  <c r="AE135" i="16"/>
  <c r="AE134" i="16"/>
  <c r="AE133" i="16"/>
  <c r="AE132" i="16"/>
  <c r="AE131" i="16"/>
  <c r="AE130" i="16"/>
  <c r="AE129" i="16"/>
  <c r="AE128" i="16"/>
  <c r="AE127" i="16"/>
  <c r="AE126" i="16"/>
  <c r="AE125" i="16"/>
  <c r="AE124" i="16"/>
  <c r="AE123" i="16"/>
  <c r="AE122" i="16"/>
  <c r="AE121" i="16"/>
  <c r="AE120" i="16"/>
  <c r="AE119" i="16"/>
  <c r="AE118" i="16"/>
  <c r="AE117" i="16"/>
  <c r="AE116" i="16"/>
  <c r="AE115" i="16"/>
  <c r="AE114" i="16"/>
  <c r="AE113" i="16"/>
  <c r="AE112" i="16"/>
  <c r="AE111" i="16"/>
  <c r="AE110" i="16"/>
  <c r="AE109" i="16"/>
  <c r="AE108" i="16"/>
  <c r="AE107" i="16"/>
  <c r="AE106" i="16"/>
  <c r="AE105" i="16"/>
  <c r="AE104" i="16"/>
  <c r="AE103" i="16"/>
  <c r="AE102" i="16"/>
  <c r="AE101" i="16"/>
  <c r="AE100" i="16"/>
  <c r="AE99" i="16"/>
  <c r="AE98" i="16"/>
  <c r="AE97" i="16"/>
  <c r="AE96" i="16"/>
  <c r="AE95" i="16"/>
  <c r="AE94" i="16"/>
  <c r="AE93" i="16"/>
  <c r="AE92" i="16"/>
  <c r="AE91" i="16"/>
  <c r="AE90" i="16"/>
  <c r="AE89" i="16"/>
  <c r="AE88" i="16"/>
  <c r="AE87" i="16"/>
  <c r="AE86" i="16"/>
  <c r="AE85" i="16"/>
  <c r="AE84" i="16"/>
  <c r="AE83" i="16"/>
  <c r="AE82" i="16"/>
  <c r="AE81" i="16"/>
  <c r="AE80" i="16"/>
  <c r="AE79" i="16"/>
  <c r="AE78" i="16"/>
  <c r="AE77" i="16"/>
  <c r="AE76" i="16"/>
  <c r="AE75" i="16"/>
  <c r="AE74" i="16"/>
  <c r="AE73" i="16"/>
  <c r="AE72" i="16"/>
  <c r="AE71" i="16"/>
  <c r="AE70" i="16"/>
  <c r="AE69" i="16"/>
  <c r="AE68" i="16"/>
  <c r="AE67" i="16"/>
  <c r="AE66" i="16"/>
  <c r="AE65" i="16"/>
  <c r="AE64" i="16"/>
  <c r="AE63" i="16"/>
  <c r="AE62" i="16"/>
  <c r="AE61" i="16"/>
  <c r="AE60" i="16"/>
  <c r="AE59" i="16"/>
  <c r="AE58" i="16"/>
  <c r="AE57" i="16"/>
  <c r="AE56" i="16"/>
  <c r="AE55" i="16"/>
  <c r="AE54" i="16"/>
  <c r="AE53" i="16"/>
  <c r="AE52" i="16"/>
  <c r="AE51" i="16"/>
  <c r="AE50" i="16"/>
  <c r="AE49" i="16"/>
  <c r="AE48" i="16"/>
  <c r="AE47" i="16"/>
  <c r="AE46" i="16"/>
  <c r="AE45" i="16"/>
  <c r="AE44" i="16"/>
  <c r="AE43" i="16"/>
  <c r="AE42" i="16"/>
  <c r="AE41" i="16"/>
  <c r="AE40" i="16"/>
  <c r="AE39" i="16"/>
  <c r="AE38" i="16"/>
  <c r="AE37" i="16"/>
  <c r="AE36" i="16"/>
  <c r="AE35" i="16"/>
  <c r="AE34" i="16"/>
  <c r="AE33" i="16"/>
  <c r="AE32" i="16"/>
  <c r="AE31" i="16"/>
  <c r="AE30" i="16"/>
  <c r="AE29" i="16"/>
  <c r="AE28" i="16"/>
  <c r="AE27" i="16"/>
  <c r="AE26" i="16"/>
  <c r="AE25" i="16"/>
  <c r="AE24" i="16"/>
  <c r="AE23" i="16"/>
  <c r="AE22" i="16"/>
  <c r="AE21" i="16"/>
  <c r="AE19" i="16"/>
  <c r="AE18" i="16"/>
  <c r="AE17" i="16"/>
  <c r="AE16" i="16"/>
  <c r="AE15" i="16"/>
  <c r="AE14" i="16"/>
  <c r="AE13" i="16"/>
  <c r="AC206" i="16"/>
  <c r="AC205" i="16"/>
  <c r="AC204" i="16"/>
  <c r="AC203" i="16"/>
  <c r="AC202" i="16"/>
  <c r="AC201" i="16"/>
  <c r="AC200" i="16"/>
  <c r="AC199" i="16"/>
  <c r="AC198" i="16"/>
  <c r="AC197" i="16"/>
  <c r="AC196" i="16"/>
  <c r="AC195" i="16"/>
  <c r="AC194" i="16"/>
  <c r="AC193" i="16"/>
  <c r="AC192" i="16"/>
  <c r="AC191" i="16"/>
  <c r="AC190" i="16"/>
  <c r="AC189" i="16"/>
  <c r="AC188" i="16"/>
  <c r="AC187" i="16"/>
  <c r="AC186" i="16"/>
  <c r="AC185" i="16"/>
  <c r="AC184" i="16"/>
  <c r="AC183" i="16"/>
  <c r="AC182" i="16"/>
  <c r="AC181" i="16"/>
  <c r="AC180" i="16"/>
  <c r="AC179" i="16"/>
  <c r="AC178" i="16"/>
  <c r="AC177" i="16"/>
  <c r="AC176" i="16"/>
  <c r="AC175" i="16"/>
  <c r="AC174" i="16"/>
  <c r="AC173" i="16"/>
  <c r="AC172" i="16"/>
  <c r="AC171" i="16"/>
  <c r="AC170" i="16"/>
  <c r="AC169" i="16"/>
  <c r="AC168" i="16"/>
  <c r="AC167" i="16"/>
  <c r="AC166" i="16"/>
  <c r="AC165" i="16"/>
  <c r="AC164" i="16"/>
  <c r="AC163" i="16"/>
  <c r="AC162" i="16"/>
  <c r="AC161" i="16"/>
  <c r="AC160" i="16"/>
  <c r="AC159" i="16"/>
  <c r="AC158" i="16"/>
  <c r="AC157" i="16"/>
  <c r="AC156" i="16"/>
  <c r="AC155" i="16"/>
  <c r="AC154" i="16"/>
  <c r="AC153" i="16"/>
  <c r="AC152" i="16"/>
  <c r="AC151" i="16"/>
  <c r="AC150" i="16"/>
  <c r="AC149" i="16"/>
  <c r="AC148" i="16"/>
  <c r="AC147" i="16"/>
  <c r="AC146" i="16"/>
  <c r="AC145" i="16"/>
  <c r="AC144" i="16"/>
  <c r="AC143" i="16"/>
  <c r="AC142" i="16"/>
  <c r="AC141" i="16"/>
  <c r="AC140" i="16"/>
  <c r="AC139" i="16"/>
  <c r="AC138" i="16"/>
  <c r="AC137" i="16"/>
  <c r="AC136" i="16"/>
  <c r="AC135" i="16"/>
  <c r="AC134" i="16"/>
  <c r="AC133" i="16"/>
  <c r="AC132" i="16"/>
  <c r="AC131" i="16"/>
  <c r="AC130" i="16"/>
  <c r="AC129" i="16"/>
  <c r="AC128" i="16"/>
  <c r="AC127" i="16"/>
  <c r="AC126" i="16"/>
  <c r="AC125" i="16"/>
  <c r="AC124" i="16"/>
  <c r="AC123" i="16"/>
  <c r="AC122" i="16"/>
  <c r="AC121" i="16"/>
  <c r="AC120" i="16"/>
  <c r="AC119" i="16"/>
  <c r="AC118" i="16"/>
  <c r="AC117" i="16"/>
  <c r="AC116" i="16"/>
  <c r="AC115" i="16"/>
  <c r="AC114" i="16"/>
  <c r="AC113" i="16"/>
  <c r="AC112" i="16"/>
  <c r="AC111" i="16"/>
  <c r="AC110" i="16"/>
  <c r="AC109" i="16"/>
  <c r="AC108" i="16"/>
  <c r="AC107" i="16"/>
  <c r="AC106" i="16"/>
  <c r="AC105" i="16"/>
  <c r="AC104" i="16"/>
  <c r="AC103" i="16"/>
  <c r="AC102" i="16"/>
  <c r="AC101" i="16"/>
  <c r="AC100" i="16"/>
  <c r="AC99" i="16"/>
  <c r="AC98" i="16"/>
  <c r="AC97" i="16"/>
  <c r="AC96" i="16"/>
  <c r="AC95" i="16"/>
  <c r="AC94" i="16"/>
  <c r="AC93" i="16"/>
  <c r="AC92" i="16"/>
  <c r="AC91" i="16"/>
  <c r="AC90" i="16"/>
  <c r="AC89" i="16"/>
  <c r="AC88" i="16"/>
  <c r="AC87" i="16"/>
  <c r="AC86" i="16"/>
  <c r="AC85" i="16"/>
  <c r="AC84" i="16"/>
  <c r="AC83" i="16"/>
  <c r="AC82" i="16"/>
  <c r="AC81" i="16"/>
  <c r="AC80" i="16"/>
  <c r="AC79" i="16"/>
  <c r="AC78" i="16"/>
  <c r="AC77" i="16"/>
  <c r="AC76" i="16"/>
  <c r="AC75" i="16"/>
  <c r="AC74" i="16"/>
  <c r="AC73" i="16"/>
  <c r="AC72" i="16"/>
  <c r="AC71" i="16"/>
  <c r="AC70" i="16"/>
  <c r="AC69" i="16"/>
  <c r="AC68" i="16"/>
  <c r="AC67" i="16"/>
  <c r="AC66" i="16"/>
  <c r="AC65" i="16"/>
  <c r="AC64" i="16"/>
  <c r="AC63" i="16"/>
  <c r="AC62" i="16"/>
  <c r="AC61" i="16"/>
  <c r="AC60" i="16"/>
  <c r="AC59" i="16"/>
  <c r="AC58" i="16"/>
  <c r="AC57" i="16"/>
  <c r="AC56" i="16"/>
  <c r="AC55" i="16"/>
  <c r="AC54" i="16"/>
  <c r="AC53" i="16"/>
  <c r="AC52" i="16"/>
  <c r="AC51" i="16"/>
  <c r="AC50" i="16"/>
  <c r="AC49" i="16"/>
  <c r="AC48" i="16"/>
  <c r="AC47" i="16"/>
  <c r="AC46" i="16"/>
  <c r="AC45" i="16"/>
  <c r="AC44" i="16"/>
  <c r="AC43" i="16"/>
  <c r="AC42" i="16"/>
  <c r="AC41" i="16"/>
  <c r="AC40" i="16"/>
  <c r="AC39" i="16"/>
  <c r="AC38" i="16"/>
  <c r="AC37" i="16"/>
  <c r="AC36" i="16"/>
  <c r="AC35" i="16"/>
  <c r="AC34" i="16"/>
  <c r="AC33" i="16"/>
  <c r="AC32" i="16"/>
  <c r="AC31" i="16"/>
  <c r="AC30" i="16"/>
  <c r="AC29" i="16"/>
  <c r="AC28" i="16"/>
  <c r="AC27" i="16"/>
  <c r="AC26" i="16"/>
  <c r="AC25" i="16"/>
  <c r="AC24" i="16"/>
  <c r="AC23" i="16"/>
  <c r="AC22" i="16"/>
  <c r="AC21" i="16"/>
  <c r="AC20" i="16"/>
  <c r="AC19" i="16"/>
  <c r="AC18" i="16"/>
  <c r="AC17" i="16"/>
  <c r="AC16" i="16"/>
  <c r="AC15" i="16"/>
  <c r="AC14" i="16"/>
  <c r="AC13" i="16"/>
  <c r="AA13" i="16"/>
  <c r="AA14" i="16"/>
  <c r="AA15" i="16"/>
  <c r="AA16" i="16"/>
  <c r="AA17" i="16"/>
  <c r="AA18" i="16"/>
  <c r="AA19" i="16"/>
  <c r="AA21" i="16"/>
  <c r="AA22" i="16"/>
  <c r="AA23" i="16"/>
  <c r="AA24" i="16"/>
  <c r="AA25" i="16"/>
  <c r="AA26" i="16"/>
  <c r="AA27" i="16"/>
  <c r="AA28" i="16"/>
  <c r="AA29" i="16"/>
  <c r="AA30" i="16"/>
  <c r="AA31" i="16"/>
  <c r="AA32" i="16"/>
  <c r="AA33" i="16"/>
  <c r="AA34" i="16"/>
  <c r="AA35" i="16"/>
  <c r="AA36" i="16"/>
  <c r="AA37" i="16"/>
  <c r="AA38" i="16"/>
  <c r="AA39" i="16"/>
  <c r="AA40" i="16"/>
  <c r="AA41" i="16"/>
  <c r="AA42" i="16"/>
  <c r="AA43" i="16"/>
  <c r="AA44" i="16"/>
  <c r="AA45" i="16"/>
  <c r="AA46" i="16"/>
  <c r="AA47" i="16"/>
  <c r="AA48" i="16"/>
  <c r="AA49" i="16"/>
  <c r="AA50" i="16"/>
  <c r="AA51" i="16"/>
  <c r="AA52" i="16"/>
  <c r="AA53" i="16"/>
  <c r="AA54" i="16"/>
  <c r="AA55" i="16"/>
  <c r="AA56" i="16"/>
  <c r="AA57" i="16"/>
  <c r="AA58" i="16"/>
  <c r="AA59" i="16"/>
  <c r="AA60" i="16"/>
  <c r="AA61" i="16"/>
  <c r="AA62" i="16"/>
  <c r="AA63" i="16"/>
  <c r="AA64" i="16"/>
  <c r="AA65" i="16"/>
  <c r="AA66" i="16"/>
  <c r="AA67" i="16"/>
  <c r="AA68" i="16"/>
  <c r="AA69" i="16"/>
  <c r="AA70" i="16"/>
  <c r="AA71" i="16"/>
  <c r="AA72" i="16"/>
  <c r="AA73" i="16"/>
  <c r="AA74" i="16"/>
  <c r="AA75" i="16"/>
  <c r="AA76" i="16"/>
  <c r="AA77" i="16"/>
  <c r="AA78" i="16"/>
  <c r="AA79" i="16"/>
  <c r="AA80" i="16"/>
  <c r="AA81" i="16"/>
  <c r="AA82" i="16"/>
  <c r="AA83" i="16"/>
  <c r="AA84" i="16"/>
  <c r="AA85" i="16"/>
  <c r="AA86" i="16"/>
  <c r="AA87" i="16"/>
  <c r="AA88" i="16"/>
  <c r="AA89" i="16"/>
  <c r="AA90" i="16"/>
  <c r="AA91" i="16"/>
  <c r="AA92" i="16"/>
  <c r="AA93" i="16"/>
  <c r="AA94" i="16"/>
  <c r="AA95" i="16"/>
  <c r="AA96" i="16"/>
  <c r="AA97" i="16"/>
  <c r="AA98" i="16"/>
  <c r="AA99" i="16"/>
  <c r="AA100" i="16"/>
  <c r="AA101" i="16"/>
  <c r="AA102" i="16"/>
  <c r="AA103" i="16"/>
  <c r="AA104" i="16"/>
  <c r="AA105" i="16"/>
  <c r="AA106" i="16"/>
  <c r="AA107" i="16"/>
  <c r="AA108" i="16"/>
  <c r="AA109" i="16"/>
  <c r="AA110" i="16"/>
  <c r="AA111" i="16"/>
  <c r="AA112" i="16"/>
  <c r="AA113" i="16"/>
  <c r="AA114" i="16"/>
  <c r="AA115" i="16"/>
  <c r="AA116" i="16"/>
  <c r="AA117" i="16"/>
  <c r="AA118" i="16"/>
  <c r="AA119" i="16"/>
  <c r="AA120" i="16"/>
  <c r="AA121" i="16"/>
  <c r="AA122" i="16"/>
  <c r="AA123" i="16"/>
  <c r="AA124" i="16"/>
  <c r="AA125" i="16"/>
  <c r="AA126" i="16"/>
  <c r="AA127" i="16"/>
  <c r="AA128" i="16"/>
  <c r="AA129" i="16"/>
  <c r="AA130" i="16"/>
  <c r="AA131" i="16"/>
  <c r="AA132" i="16"/>
  <c r="AA133" i="16"/>
  <c r="AA134" i="16"/>
  <c r="AA135" i="16"/>
  <c r="AA136" i="16"/>
  <c r="AA137" i="16"/>
  <c r="AA138" i="16"/>
  <c r="AA139" i="16"/>
  <c r="AA140" i="16"/>
  <c r="AA141" i="16"/>
  <c r="AA142" i="16"/>
  <c r="AA143" i="16"/>
  <c r="AA144" i="16"/>
  <c r="AA145" i="16"/>
  <c r="AA146" i="16"/>
  <c r="AA147" i="16"/>
  <c r="AA148" i="16"/>
  <c r="AA149" i="16"/>
  <c r="AA150" i="16"/>
  <c r="AA151" i="16"/>
  <c r="AA152" i="16"/>
  <c r="AA153" i="16"/>
  <c r="AA154" i="16"/>
  <c r="AA155" i="16"/>
  <c r="AA156" i="16"/>
  <c r="AA157" i="16"/>
  <c r="AA158" i="16"/>
  <c r="AA159" i="16"/>
  <c r="AA160" i="16"/>
  <c r="AA161" i="16"/>
  <c r="AA162" i="16"/>
  <c r="AA163" i="16"/>
  <c r="AA164" i="16"/>
  <c r="AA165" i="16"/>
  <c r="AA166" i="16"/>
  <c r="AA167" i="16"/>
  <c r="AA168" i="16"/>
  <c r="AA169" i="16"/>
  <c r="AA170" i="16"/>
  <c r="AA171" i="16"/>
  <c r="AA172" i="16"/>
  <c r="AA173" i="16"/>
  <c r="AA174" i="16"/>
  <c r="AA175" i="16"/>
  <c r="AA176" i="16"/>
  <c r="AA177" i="16"/>
  <c r="AA178" i="16"/>
  <c r="AA179" i="16"/>
  <c r="AA180" i="16"/>
  <c r="AA181" i="16"/>
  <c r="AA182" i="16"/>
  <c r="AA183" i="16"/>
  <c r="AA184" i="16"/>
  <c r="AA185" i="16"/>
  <c r="AA186" i="16"/>
  <c r="AA187" i="16"/>
  <c r="AA188" i="16"/>
  <c r="AA189" i="16"/>
  <c r="AA190" i="16"/>
  <c r="AA191" i="16"/>
  <c r="AA192" i="16"/>
  <c r="AA193" i="16"/>
  <c r="AA194" i="16"/>
  <c r="AA195" i="16"/>
  <c r="AA196" i="16"/>
  <c r="AA197" i="16"/>
  <c r="AA198" i="16"/>
  <c r="AA199" i="16"/>
  <c r="AA200" i="16"/>
  <c r="AA201" i="16"/>
  <c r="AA202" i="16"/>
  <c r="AA203" i="16"/>
  <c r="AA204" i="16"/>
  <c r="AA205" i="16"/>
  <c r="AA206" i="16"/>
  <c r="AT206" i="16"/>
  <c r="AT205" i="16"/>
  <c r="AT204" i="16"/>
  <c r="AT203" i="16"/>
  <c r="AT202" i="16"/>
  <c r="AT201" i="16"/>
  <c r="AT200" i="16"/>
  <c r="AT199" i="16"/>
  <c r="AT198" i="16"/>
  <c r="AT197" i="16"/>
  <c r="AT196" i="16"/>
  <c r="AT195" i="16"/>
  <c r="AT194" i="16"/>
  <c r="AT193" i="16"/>
  <c r="AT192" i="16"/>
  <c r="AT191" i="16"/>
  <c r="AT190" i="16"/>
  <c r="AT189" i="16"/>
  <c r="AT188" i="16"/>
  <c r="AT187" i="16"/>
  <c r="AT186" i="16"/>
  <c r="AT185" i="16"/>
  <c r="AT184" i="16"/>
  <c r="AT183" i="16"/>
  <c r="AT182" i="16"/>
  <c r="AT181" i="16"/>
  <c r="AT180" i="16"/>
  <c r="AT179" i="16"/>
  <c r="AT178" i="16"/>
  <c r="AT177" i="16"/>
  <c r="AT176" i="16"/>
  <c r="AT175" i="16"/>
  <c r="AT174" i="16"/>
  <c r="AT173" i="16"/>
  <c r="AT172" i="16"/>
  <c r="AT171" i="16"/>
  <c r="AT170" i="16"/>
  <c r="AT169" i="16"/>
  <c r="AT168" i="16"/>
  <c r="AT167" i="16"/>
  <c r="AT166" i="16"/>
  <c r="AT165" i="16"/>
  <c r="AT164" i="16"/>
  <c r="AT163" i="16"/>
  <c r="AT162" i="16"/>
  <c r="AT161" i="16"/>
  <c r="AT160" i="16"/>
  <c r="AT159" i="16"/>
  <c r="AT158" i="16"/>
  <c r="AT157" i="16"/>
  <c r="AT156" i="16"/>
  <c r="AT155" i="16"/>
  <c r="AT154" i="16"/>
  <c r="AT153" i="16"/>
  <c r="AT152" i="16"/>
  <c r="AT151" i="16"/>
  <c r="AT150" i="16"/>
  <c r="AT149" i="16"/>
  <c r="AT148" i="16"/>
  <c r="AT147" i="16"/>
  <c r="AT146" i="16"/>
  <c r="AT145" i="16"/>
  <c r="AT144" i="16"/>
  <c r="AT143" i="16"/>
  <c r="AT142" i="16"/>
  <c r="AT141" i="16"/>
  <c r="AT140" i="16"/>
  <c r="AT139" i="16"/>
  <c r="AT138" i="16"/>
  <c r="AT137" i="16"/>
  <c r="AT136" i="16"/>
  <c r="AT135" i="16"/>
  <c r="AT134" i="16"/>
  <c r="AT133" i="16"/>
  <c r="AT132" i="16"/>
  <c r="AT131" i="16"/>
  <c r="AT130" i="16"/>
  <c r="AT129" i="16"/>
  <c r="AT128" i="16"/>
  <c r="AT127" i="16"/>
  <c r="AT126" i="16"/>
  <c r="AT125" i="16"/>
  <c r="AT124" i="16"/>
  <c r="AT123" i="16"/>
  <c r="AT122" i="16"/>
  <c r="AT121" i="16"/>
  <c r="AT120" i="16"/>
  <c r="AT119" i="16"/>
  <c r="AT118" i="16"/>
  <c r="AT117" i="16"/>
  <c r="AT116" i="16"/>
  <c r="AT115" i="16"/>
  <c r="AT114" i="16"/>
  <c r="AT113" i="16"/>
  <c r="AT112" i="16"/>
  <c r="AT111" i="16"/>
  <c r="AT110" i="16"/>
  <c r="AT109" i="16"/>
  <c r="AT108" i="16"/>
  <c r="AT107" i="16"/>
  <c r="AT106" i="16"/>
  <c r="AT105" i="16"/>
  <c r="AT104" i="16"/>
  <c r="AT103" i="16"/>
  <c r="AT102" i="16"/>
  <c r="AT101" i="16"/>
  <c r="AT100" i="16"/>
  <c r="AT99" i="16"/>
  <c r="AT98" i="16"/>
  <c r="AT97" i="16"/>
  <c r="AT96" i="16"/>
  <c r="AT95" i="16"/>
  <c r="AT94" i="16"/>
  <c r="AT93" i="16"/>
  <c r="AT92" i="16"/>
  <c r="AT91" i="16"/>
  <c r="AT90" i="16"/>
  <c r="AT89" i="16"/>
  <c r="AT88" i="16"/>
  <c r="AT87" i="16"/>
  <c r="AT86" i="16"/>
  <c r="AT85" i="16"/>
  <c r="AT84" i="16"/>
  <c r="AT83" i="16"/>
  <c r="AT82" i="16"/>
  <c r="AT81" i="16"/>
  <c r="AT80" i="16"/>
  <c r="AT79" i="16"/>
  <c r="AT78" i="16"/>
  <c r="AT77" i="16"/>
  <c r="AT76" i="16"/>
  <c r="AT75" i="16"/>
  <c r="AT74" i="16"/>
  <c r="AT73" i="16"/>
  <c r="AT72" i="16"/>
  <c r="AT71" i="16"/>
  <c r="AT70" i="16"/>
  <c r="AT69" i="16"/>
  <c r="AT68" i="16"/>
  <c r="AT67" i="16"/>
  <c r="AT66" i="16"/>
  <c r="AT65" i="16"/>
  <c r="AT64" i="16"/>
  <c r="AT63" i="16"/>
  <c r="AT62" i="16"/>
  <c r="AT61" i="16"/>
  <c r="AT60" i="16"/>
  <c r="AT59" i="16"/>
  <c r="AT58" i="16"/>
  <c r="AT57" i="16"/>
  <c r="AT56" i="16"/>
  <c r="AT55" i="16"/>
  <c r="AT54" i="16"/>
  <c r="AT53" i="16"/>
  <c r="AT52" i="16"/>
  <c r="AT51" i="16"/>
  <c r="AT50" i="16"/>
  <c r="AT49" i="16"/>
  <c r="AT48" i="16"/>
  <c r="AT47" i="16"/>
  <c r="AT46" i="16"/>
  <c r="AT45" i="16"/>
  <c r="AT44" i="16"/>
  <c r="AT43" i="16"/>
  <c r="AT42" i="16"/>
  <c r="AT41" i="16"/>
  <c r="AT40" i="16"/>
  <c r="AT39" i="16"/>
  <c r="AT38" i="16"/>
  <c r="AT37" i="16"/>
  <c r="AT36" i="16"/>
  <c r="AT35" i="16"/>
  <c r="AT34" i="16"/>
  <c r="AT33" i="16"/>
  <c r="AT32" i="16"/>
  <c r="AT31" i="16"/>
  <c r="AT30" i="16"/>
  <c r="AT29" i="16"/>
  <c r="AT28" i="16"/>
  <c r="AT27" i="16"/>
  <c r="AT26" i="16"/>
  <c r="AT25" i="16"/>
  <c r="AT24" i="16"/>
  <c r="AT23" i="16"/>
  <c r="AT22" i="16"/>
  <c r="AT21" i="16"/>
  <c r="AT19" i="16"/>
  <c r="AT18" i="16"/>
  <c r="AT17" i="16"/>
  <c r="AT16" i="16"/>
  <c r="AT15" i="16"/>
  <c r="AT14" i="16"/>
  <c r="AT13" i="16"/>
  <c r="AR206" i="16"/>
  <c r="AR205" i="16"/>
  <c r="AR204" i="16"/>
  <c r="AR203" i="16"/>
  <c r="AR202" i="16"/>
  <c r="AR201" i="16"/>
  <c r="AR200" i="16"/>
  <c r="AR199" i="16"/>
  <c r="AR198" i="16"/>
  <c r="AR197" i="16"/>
  <c r="AR196" i="16"/>
  <c r="AR195" i="16"/>
  <c r="AR194" i="16"/>
  <c r="AR193" i="16"/>
  <c r="AR192" i="16"/>
  <c r="AR191" i="16"/>
  <c r="AR190" i="16"/>
  <c r="AR189" i="16"/>
  <c r="AR188" i="16"/>
  <c r="AR187" i="16"/>
  <c r="AR186" i="16"/>
  <c r="AR185" i="16"/>
  <c r="AR184" i="16"/>
  <c r="AR183" i="16"/>
  <c r="AR182" i="16"/>
  <c r="AR181" i="16"/>
  <c r="AR180" i="16"/>
  <c r="AR179" i="16"/>
  <c r="AR178" i="16"/>
  <c r="AR177" i="16"/>
  <c r="AR176" i="16"/>
  <c r="AR175" i="16"/>
  <c r="AR174" i="16"/>
  <c r="AR173" i="16"/>
  <c r="AR172" i="16"/>
  <c r="AR171" i="16"/>
  <c r="AR170" i="16"/>
  <c r="AR169" i="16"/>
  <c r="AR168" i="16"/>
  <c r="AR167" i="16"/>
  <c r="AR166" i="16"/>
  <c r="AR165" i="16"/>
  <c r="AR164" i="16"/>
  <c r="AR163" i="16"/>
  <c r="AR162" i="16"/>
  <c r="AR161" i="16"/>
  <c r="AR160" i="16"/>
  <c r="AR159" i="16"/>
  <c r="AR158" i="16"/>
  <c r="AR157" i="16"/>
  <c r="AR156" i="16"/>
  <c r="AR155" i="16"/>
  <c r="AR154" i="16"/>
  <c r="AR153" i="16"/>
  <c r="AR152" i="16"/>
  <c r="AR151" i="16"/>
  <c r="AR150" i="16"/>
  <c r="AR149" i="16"/>
  <c r="AR148" i="16"/>
  <c r="AR147" i="16"/>
  <c r="AR146" i="16"/>
  <c r="AR145" i="16"/>
  <c r="AR144" i="16"/>
  <c r="AR143" i="16"/>
  <c r="AR142" i="16"/>
  <c r="AR141" i="16"/>
  <c r="AR140" i="16"/>
  <c r="AR139" i="16"/>
  <c r="AR138" i="16"/>
  <c r="AR137" i="16"/>
  <c r="AR136" i="16"/>
  <c r="AR135" i="16"/>
  <c r="AR134" i="16"/>
  <c r="AR133" i="16"/>
  <c r="AR132" i="16"/>
  <c r="AR131" i="16"/>
  <c r="AR130" i="16"/>
  <c r="AR129" i="16"/>
  <c r="AR128" i="16"/>
  <c r="AR127" i="16"/>
  <c r="AR126" i="16"/>
  <c r="AR125" i="16"/>
  <c r="AR124" i="16"/>
  <c r="AR123" i="16"/>
  <c r="AR122" i="16"/>
  <c r="AR121" i="16"/>
  <c r="AR120" i="16"/>
  <c r="AR119" i="16"/>
  <c r="AR118" i="16"/>
  <c r="AR117" i="16"/>
  <c r="AR116" i="16"/>
  <c r="AR115" i="16"/>
  <c r="AR114" i="16"/>
  <c r="AR113" i="16"/>
  <c r="AR112" i="16"/>
  <c r="AR111" i="16"/>
  <c r="AR110" i="16"/>
  <c r="AR109" i="16"/>
  <c r="AR108" i="16"/>
  <c r="AR107" i="16"/>
  <c r="AR106" i="16"/>
  <c r="AR105" i="16"/>
  <c r="AR104" i="16"/>
  <c r="AR103" i="16"/>
  <c r="AR102" i="16"/>
  <c r="AR101" i="16"/>
  <c r="AR100" i="16"/>
  <c r="AR99" i="16"/>
  <c r="AR98" i="16"/>
  <c r="AR97" i="16"/>
  <c r="AR96" i="16"/>
  <c r="AR95" i="16"/>
  <c r="AR94" i="16"/>
  <c r="AR93" i="16"/>
  <c r="AR92" i="16"/>
  <c r="AR91" i="16"/>
  <c r="AR90" i="16"/>
  <c r="AR89" i="16"/>
  <c r="AR88" i="16"/>
  <c r="AR87" i="16"/>
  <c r="AR86" i="16"/>
  <c r="AR85" i="16"/>
  <c r="AR84" i="16"/>
  <c r="AR83" i="16"/>
  <c r="AR82" i="16"/>
  <c r="AR81" i="16"/>
  <c r="AR80" i="16"/>
  <c r="AR79" i="16"/>
  <c r="AR78" i="16"/>
  <c r="AR77" i="16"/>
  <c r="AR76" i="16"/>
  <c r="AR75" i="16"/>
  <c r="AR74" i="16"/>
  <c r="AR73" i="16"/>
  <c r="AR72" i="16"/>
  <c r="AR71" i="16"/>
  <c r="AR70" i="16"/>
  <c r="AR69" i="16"/>
  <c r="AR68" i="16"/>
  <c r="AR67" i="16"/>
  <c r="AR66" i="16"/>
  <c r="AR65" i="16"/>
  <c r="AR64" i="16"/>
  <c r="AR63" i="16"/>
  <c r="AR62" i="16"/>
  <c r="AR61" i="16"/>
  <c r="AR60" i="16"/>
  <c r="AR59" i="16"/>
  <c r="AR58" i="16"/>
  <c r="AR57" i="16"/>
  <c r="AR56" i="16"/>
  <c r="AR55" i="16"/>
  <c r="AR54" i="16"/>
  <c r="AR53" i="16"/>
  <c r="AR52" i="16"/>
  <c r="AR51" i="16"/>
  <c r="AR50" i="16"/>
  <c r="AR49" i="16"/>
  <c r="AR48" i="16"/>
  <c r="AR47" i="16"/>
  <c r="AR46" i="16"/>
  <c r="AR45" i="16"/>
  <c r="AR44" i="16"/>
  <c r="AR43" i="16"/>
  <c r="AR42" i="16"/>
  <c r="AR41" i="16"/>
  <c r="AR40" i="16"/>
  <c r="AR39" i="16"/>
  <c r="AR38" i="16"/>
  <c r="AR37" i="16"/>
  <c r="AR36" i="16"/>
  <c r="AR35" i="16"/>
  <c r="AR34" i="16"/>
  <c r="AR33" i="16"/>
  <c r="AR32" i="16"/>
  <c r="AR31" i="16"/>
  <c r="AR30" i="16"/>
  <c r="AR29" i="16"/>
  <c r="AR28" i="16"/>
  <c r="AR27" i="16"/>
  <c r="AR26" i="16"/>
  <c r="AR25" i="16"/>
  <c r="AR24" i="16"/>
  <c r="AR23" i="16"/>
  <c r="AR22" i="16"/>
  <c r="AR21" i="16"/>
  <c r="AR20" i="16"/>
  <c r="AR19" i="16"/>
  <c r="AR18" i="16"/>
  <c r="AR17" i="16"/>
  <c r="AR16" i="16"/>
  <c r="AR15" i="16"/>
  <c r="AR14" i="16"/>
  <c r="AR13" i="16"/>
  <c r="AP206" i="16"/>
  <c r="AP205" i="16"/>
  <c r="AP204" i="16"/>
  <c r="AP203" i="16"/>
  <c r="AP202" i="16"/>
  <c r="AP201" i="16"/>
  <c r="AP200" i="16"/>
  <c r="AP199" i="16"/>
  <c r="AP198" i="16"/>
  <c r="AP197" i="16"/>
  <c r="AP196" i="16"/>
  <c r="AP195" i="16"/>
  <c r="AP194" i="16"/>
  <c r="AP193" i="16"/>
  <c r="AP192" i="16"/>
  <c r="AP191" i="16"/>
  <c r="AP190" i="16"/>
  <c r="AP189" i="16"/>
  <c r="AP188" i="16"/>
  <c r="AP187" i="16"/>
  <c r="AP186" i="16"/>
  <c r="AP185" i="16"/>
  <c r="AP184" i="16"/>
  <c r="AP183" i="16"/>
  <c r="AP182" i="16"/>
  <c r="AP181" i="16"/>
  <c r="AP180" i="16"/>
  <c r="AP179" i="16"/>
  <c r="AP178" i="16"/>
  <c r="AP177" i="16"/>
  <c r="AP176" i="16"/>
  <c r="AP175" i="16"/>
  <c r="AP174" i="16"/>
  <c r="AP173" i="16"/>
  <c r="AP172" i="16"/>
  <c r="AP171" i="16"/>
  <c r="AP170" i="16"/>
  <c r="AP169" i="16"/>
  <c r="AP168" i="16"/>
  <c r="AP167" i="16"/>
  <c r="AP166" i="16"/>
  <c r="AP165" i="16"/>
  <c r="AP164" i="16"/>
  <c r="AP163" i="16"/>
  <c r="AP162" i="16"/>
  <c r="AP161" i="16"/>
  <c r="AP160" i="16"/>
  <c r="AP159" i="16"/>
  <c r="AP158" i="16"/>
  <c r="AP157" i="16"/>
  <c r="AP156" i="16"/>
  <c r="AP155" i="16"/>
  <c r="AP154" i="16"/>
  <c r="AP153" i="16"/>
  <c r="AP152" i="16"/>
  <c r="AP151" i="16"/>
  <c r="AP150" i="16"/>
  <c r="AP149" i="16"/>
  <c r="AP148" i="16"/>
  <c r="AP147" i="16"/>
  <c r="AP146" i="16"/>
  <c r="AP145" i="16"/>
  <c r="AP144" i="16"/>
  <c r="AP143" i="16"/>
  <c r="AP142" i="16"/>
  <c r="AP141" i="16"/>
  <c r="AP140" i="16"/>
  <c r="AP139" i="16"/>
  <c r="AP138" i="16"/>
  <c r="AP137" i="16"/>
  <c r="AP136" i="16"/>
  <c r="AP135" i="16"/>
  <c r="AP134" i="16"/>
  <c r="AP133" i="16"/>
  <c r="AP132" i="16"/>
  <c r="AP131" i="16"/>
  <c r="AP130" i="16"/>
  <c r="AP129" i="16"/>
  <c r="AP128" i="16"/>
  <c r="AP127" i="16"/>
  <c r="AP126" i="16"/>
  <c r="AP125" i="16"/>
  <c r="AP124" i="16"/>
  <c r="AP123" i="16"/>
  <c r="AP122" i="16"/>
  <c r="AP121" i="16"/>
  <c r="AP120" i="16"/>
  <c r="AP119" i="16"/>
  <c r="AP118" i="16"/>
  <c r="AP117" i="16"/>
  <c r="AP116" i="16"/>
  <c r="AP115" i="16"/>
  <c r="AP114" i="16"/>
  <c r="AP113" i="16"/>
  <c r="AP112" i="16"/>
  <c r="AP111" i="16"/>
  <c r="AP110" i="16"/>
  <c r="AP109" i="16"/>
  <c r="AP108" i="16"/>
  <c r="AP107" i="16"/>
  <c r="AP106" i="16"/>
  <c r="AP105" i="16"/>
  <c r="AP104" i="16"/>
  <c r="AP103" i="16"/>
  <c r="AP102" i="16"/>
  <c r="AP101" i="16"/>
  <c r="AP100" i="16"/>
  <c r="AP99" i="16"/>
  <c r="AP98" i="16"/>
  <c r="AP97" i="16"/>
  <c r="AP96" i="16"/>
  <c r="AP95" i="16"/>
  <c r="AP94" i="16"/>
  <c r="AP93" i="16"/>
  <c r="AP92" i="16"/>
  <c r="AP91" i="16"/>
  <c r="AP90" i="16"/>
  <c r="AP89" i="16"/>
  <c r="AP88" i="16"/>
  <c r="AP87" i="16"/>
  <c r="AP86" i="16"/>
  <c r="AP85" i="16"/>
  <c r="AP84" i="16"/>
  <c r="AP83" i="16"/>
  <c r="AP82" i="16"/>
  <c r="AP81" i="16"/>
  <c r="AP80" i="16"/>
  <c r="AP79" i="16"/>
  <c r="AP78" i="16"/>
  <c r="AP77" i="16"/>
  <c r="AP76" i="16"/>
  <c r="AP75" i="16"/>
  <c r="AP74" i="16"/>
  <c r="AP73" i="16"/>
  <c r="AP72" i="16"/>
  <c r="AP71" i="16"/>
  <c r="AP70" i="16"/>
  <c r="AP69" i="16"/>
  <c r="AP68" i="16"/>
  <c r="AP67" i="16"/>
  <c r="AP66" i="16"/>
  <c r="AP65" i="16"/>
  <c r="AP64" i="16"/>
  <c r="AP63" i="16"/>
  <c r="AP62" i="16"/>
  <c r="AP61" i="16"/>
  <c r="AP60" i="16"/>
  <c r="AP59" i="16"/>
  <c r="AP58" i="16"/>
  <c r="AP57" i="16"/>
  <c r="AP56" i="16"/>
  <c r="AP55" i="16"/>
  <c r="AP54" i="16"/>
  <c r="AP53" i="16"/>
  <c r="AP52" i="16"/>
  <c r="AP51" i="16"/>
  <c r="AP50" i="16"/>
  <c r="AP49" i="16"/>
  <c r="AP48" i="16"/>
  <c r="AP47" i="16"/>
  <c r="AP46" i="16"/>
  <c r="AP45" i="16"/>
  <c r="AP44" i="16"/>
  <c r="AP43" i="16"/>
  <c r="AP42" i="16"/>
  <c r="AP41" i="16"/>
  <c r="AP40" i="16"/>
  <c r="AP39" i="16"/>
  <c r="AP38" i="16"/>
  <c r="AP37" i="16"/>
  <c r="AP36" i="16"/>
  <c r="AP35" i="16"/>
  <c r="AP34" i="16"/>
  <c r="AP33" i="16"/>
  <c r="AP32" i="16"/>
  <c r="AP31" i="16"/>
  <c r="AP30" i="16"/>
  <c r="AP29" i="16"/>
  <c r="AP28" i="16"/>
  <c r="AP27" i="16"/>
  <c r="AP26" i="16"/>
  <c r="AP25" i="16"/>
  <c r="AP24" i="16"/>
  <c r="AP23" i="16"/>
  <c r="AP22" i="16"/>
  <c r="AP21" i="16"/>
  <c r="AP19" i="16"/>
  <c r="AP18" i="16"/>
  <c r="AP17" i="16"/>
  <c r="AP16" i="16"/>
  <c r="AP15" i="16"/>
  <c r="AP14" i="16"/>
  <c r="AP13" i="16"/>
  <c r="AN206" i="16"/>
  <c r="AN205" i="16"/>
  <c r="AN204" i="16"/>
  <c r="AN203" i="16"/>
  <c r="AN202" i="16"/>
  <c r="AN201" i="16"/>
  <c r="AN200" i="16"/>
  <c r="AN199" i="16"/>
  <c r="AN198" i="16"/>
  <c r="AN197" i="16"/>
  <c r="AN196" i="16"/>
  <c r="AN195" i="16"/>
  <c r="AN194" i="16"/>
  <c r="AN193" i="16"/>
  <c r="AN192" i="16"/>
  <c r="AN191" i="16"/>
  <c r="AN190" i="16"/>
  <c r="AN189" i="16"/>
  <c r="AN188" i="16"/>
  <c r="AN187" i="16"/>
  <c r="AN186" i="16"/>
  <c r="AN185" i="16"/>
  <c r="AN184" i="16"/>
  <c r="AN183" i="16"/>
  <c r="AN182" i="16"/>
  <c r="AN181" i="16"/>
  <c r="AN180" i="16"/>
  <c r="AN179" i="16"/>
  <c r="AN178" i="16"/>
  <c r="AN177" i="16"/>
  <c r="AN176" i="16"/>
  <c r="AN175" i="16"/>
  <c r="AN174" i="16"/>
  <c r="AN173" i="16"/>
  <c r="AN172" i="16"/>
  <c r="AN171" i="16"/>
  <c r="AN170" i="16"/>
  <c r="AN169" i="16"/>
  <c r="AN168" i="16"/>
  <c r="AN167" i="16"/>
  <c r="AN166" i="16"/>
  <c r="AN165" i="16"/>
  <c r="AN164" i="16"/>
  <c r="AN163" i="16"/>
  <c r="AN162" i="16"/>
  <c r="AN161" i="16"/>
  <c r="AN160" i="16"/>
  <c r="AN159" i="16"/>
  <c r="AN158" i="16"/>
  <c r="AN157" i="16"/>
  <c r="AN156" i="16"/>
  <c r="AN155" i="16"/>
  <c r="AN154" i="16"/>
  <c r="AN153" i="16"/>
  <c r="AN152" i="16"/>
  <c r="AN151" i="16"/>
  <c r="AN150" i="16"/>
  <c r="AN149" i="16"/>
  <c r="AN148" i="16"/>
  <c r="AN147" i="16"/>
  <c r="AN146" i="16"/>
  <c r="AN145" i="16"/>
  <c r="AN144" i="16"/>
  <c r="AN143" i="16"/>
  <c r="AN142" i="16"/>
  <c r="AN141" i="16"/>
  <c r="AN140" i="16"/>
  <c r="AN139" i="16"/>
  <c r="AN138" i="16"/>
  <c r="AN137" i="16"/>
  <c r="AN136" i="16"/>
  <c r="AN135" i="16"/>
  <c r="AN134" i="16"/>
  <c r="AN133" i="16"/>
  <c r="AN132" i="16"/>
  <c r="AN131" i="16"/>
  <c r="AN130" i="16"/>
  <c r="AN129" i="16"/>
  <c r="AN128" i="16"/>
  <c r="AN127" i="16"/>
  <c r="AN126" i="16"/>
  <c r="AN125" i="16"/>
  <c r="AN124" i="16"/>
  <c r="AN123" i="16"/>
  <c r="AN122" i="16"/>
  <c r="AN121" i="16"/>
  <c r="AN120" i="16"/>
  <c r="AN119" i="16"/>
  <c r="AN118" i="16"/>
  <c r="AN117" i="16"/>
  <c r="AN116" i="16"/>
  <c r="AN115" i="16"/>
  <c r="AN114" i="16"/>
  <c r="AN113" i="16"/>
  <c r="AN112" i="16"/>
  <c r="AN111" i="16"/>
  <c r="AN110" i="16"/>
  <c r="AN109" i="16"/>
  <c r="AN108" i="16"/>
  <c r="AN107" i="16"/>
  <c r="AN106" i="16"/>
  <c r="AN105" i="16"/>
  <c r="AN104" i="16"/>
  <c r="AN103" i="16"/>
  <c r="AN102" i="16"/>
  <c r="AN101" i="16"/>
  <c r="AN100" i="16"/>
  <c r="AN99" i="16"/>
  <c r="AN98" i="16"/>
  <c r="AN97" i="16"/>
  <c r="AN96" i="16"/>
  <c r="AN95" i="16"/>
  <c r="AN94" i="16"/>
  <c r="AN93" i="16"/>
  <c r="AN92" i="16"/>
  <c r="AN91" i="16"/>
  <c r="AN90" i="16"/>
  <c r="AN89" i="16"/>
  <c r="AN88" i="16"/>
  <c r="AN87" i="16"/>
  <c r="AN86" i="16"/>
  <c r="AN85" i="16"/>
  <c r="AN84" i="16"/>
  <c r="AN83" i="16"/>
  <c r="AN82" i="16"/>
  <c r="AN81" i="16"/>
  <c r="AN80" i="16"/>
  <c r="AN79" i="16"/>
  <c r="AN78" i="16"/>
  <c r="AN77" i="16"/>
  <c r="AN76" i="16"/>
  <c r="AN75" i="16"/>
  <c r="AN74" i="16"/>
  <c r="AN73" i="16"/>
  <c r="AN72" i="16"/>
  <c r="AN71" i="16"/>
  <c r="AN70" i="16"/>
  <c r="AN69" i="16"/>
  <c r="AN68" i="16"/>
  <c r="AN67" i="16"/>
  <c r="AN66" i="16"/>
  <c r="AN65" i="16"/>
  <c r="AN64" i="16"/>
  <c r="AN63" i="16"/>
  <c r="AN62" i="16"/>
  <c r="AN61" i="16"/>
  <c r="AN60" i="16"/>
  <c r="AN59" i="16"/>
  <c r="AN58" i="16"/>
  <c r="AN57" i="16"/>
  <c r="AN56" i="16"/>
  <c r="AN55" i="16"/>
  <c r="AN54" i="16"/>
  <c r="AN53" i="16"/>
  <c r="AN52" i="16"/>
  <c r="AN51" i="16"/>
  <c r="AN50" i="16"/>
  <c r="AN49" i="16"/>
  <c r="AN48" i="16"/>
  <c r="AN47" i="16"/>
  <c r="AN46" i="16"/>
  <c r="AN45" i="16"/>
  <c r="AN44" i="16"/>
  <c r="AN43" i="16"/>
  <c r="AN42" i="16"/>
  <c r="AN41" i="16"/>
  <c r="AN40" i="16"/>
  <c r="AN39" i="16"/>
  <c r="AN38" i="16"/>
  <c r="AN37" i="16"/>
  <c r="AN36" i="16"/>
  <c r="AN35" i="16"/>
  <c r="AN34" i="16"/>
  <c r="AN33" i="16"/>
  <c r="AN32" i="16"/>
  <c r="AN31" i="16"/>
  <c r="AN30" i="16"/>
  <c r="AN29" i="16"/>
  <c r="AN28" i="16"/>
  <c r="AN27" i="16"/>
  <c r="AN26" i="16"/>
  <c r="AN25" i="16"/>
  <c r="AN24" i="16"/>
  <c r="AN23" i="16"/>
  <c r="AN22" i="16"/>
  <c r="AN21" i="16"/>
  <c r="AN20" i="16"/>
  <c r="AN19" i="16"/>
  <c r="AN18" i="16"/>
  <c r="AN17" i="16"/>
  <c r="AN16" i="16"/>
  <c r="AN15" i="16"/>
  <c r="AN14" i="16"/>
  <c r="AN13" i="16"/>
  <c r="AL206" i="16"/>
  <c r="AL205" i="16"/>
  <c r="AL204" i="16"/>
  <c r="AL203" i="16"/>
  <c r="AL202" i="16"/>
  <c r="AL201" i="16"/>
  <c r="AL200" i="16"/>
  <c r="AL199" i="16"/>
  <c r="AL198" i="16"/>
  <c r="AL197" i="16"/>
  <c r="AL196" i="16"/>
  <c r="AL195" i="16"/>
  <c r="AL194" i="16"/>
  <c r="AL193" i="16"/>
  <c r="AL192" i="16"/>
  <c r="AL191" i="16"/>
  <c r="AL190" i="16"/>
  <c r="AL189" i="16"/>
  <c r="AL188" i="16"/>
  <c r="AL187" i="16"/>
  <c r="AL186" i="16"/>
  <c r="AL185" i="16"/>
  <c r="AL184" i="16"/>
  <c r="AL183" i="16"/>
  <c r="AL182" i="16"/>
  <c r="AL181" i="16"/>
  <c r="AL180" i="16"/>
  <c r="AL179" i="16"/>
  <c r="AL178" i="16"/>
  <c r="AL177" i="16"/>
  <c r="AL176" i="16"/>
  <c r="AL175" i="16"/>
  <c r="AL174" i="16"/>
  <c r="AL173" i="16"/>
  <c r="AL172" i="16"/>
  <c r="AL171" i="16"/>
  <c r="AL170" i="16"/>
  <c r="AL169" i="16"/>
  <c r="AL168" i="16"/>
  <c r="AL167" i="16"/>
  <c r="AL166" i="16"/>
  <c r="AL165" i="16"/>
  <c r="AL164" i="16"/>
  <c r="AL163" i="16"/>
  <c r="AL162" i="16"/>
  <c r="AL161" i="16"/>
  <c r="AL160" i="16"/>
  <c r="AL159" i="16"/>
  <c r="AL158" i="16"/>
  <c r="AL157" i="16"/>
  <c r="AL156" i="16"/>
  <c r="AL155" i="16"/>
  <c r="AL154" i="16"/>
  <c r="AL153" i="16"/>
  <c r="AL152" i="16"/>
  <c r="AL151" i="16"/>
  <c r="AL150" i="16"/>
  <c r="AL149" i="16"/>
  <c r="AL148" i="16"/>
  <c r="AL147" i="16"/>
  <c r="AL146" i="16"/>
  <c r="AL145" i="16"/>
  <c r="AL144" i="16"/>
  <c r="AL143" i="16"/>
  <c r="AL142" i="16"/>
  <c r="AL141" i="16"/>
  <c r="AL140" i="16"/>
  <c r="AL139" i="16"/>
  <c r="AL138" i="16"/>
  <c r="AL137" i="16"/>
  <c r="AL136" i="16"/>
  <c r="AL135" i="16"/>
  <c r="AL134" i="16"/>
  <c r="AL133" i="16"/>
  <c r="AL132" i="16"/>
  <c r="AL131" i="16"/>
  <c r="AL130" i="16"/>
  <c r="AL129" i="16"/>
  <c r="AL128" i="16"/>
  <c r="AL127" i="16"/>
  <c r="AL126" i="16"/>
  <c r="AL125" i="16"/>
  <c r="AL124" i="16"/>
  <c r="AL123" i="16"/>
  <c r="AL122" i="16"/>
  <c r="AL121" i="16"/>
  <c r="AL120" i="16"/>
  <c r="AL119" i="16"/>
  <c r="AL118" i="16"/>
  <c r="AL117" i="16"/>
  <c r="AL116" i="16"/>
  <c r="AL115" i="16"/>
  <c r="AL114" i="16"/>
  <c r="AL113" i="16"/>
  <c r="AL112" i="16"/>
  <c r="AL111" i="16"/>
  <c r="AL110" i="16"/>
  <c r="AL109" i="16"/>
  <c r="AL108" i="16"/>
  <c r="AL107" i="16"/>
  <c r="AL106" i="16"/>
  <c r="AL105" i="16"/>
  <c r="AL104" i="16"/>
  <c r="AL103" i="16"/>
  <c r="AL102" i="16"/>
  <c r="AL101" i="16"/>
  <c r="AL100" i="16"/>
  <c r="AL99" i="16"/>
  <c r="AL98" i="16"/>
  <c r="AL97" i="16"/>
  <c r="AL96" i="16"/>
  <c r="AL95" i="16"/>
  <c r="AL94" i="16"/>
  <c r="AL93" i="16"/>
  <c r="AL92" i="16"/>
  <c r="AL91" i="16"/>
  <c r="AL90" i="16"/>
  <c r="AL89" i="16"/>
  <c r="AL88" i="16"/>
  <c r="AL87" i="16"/>
  <c r="AL86" i="16"/>
  <c r="AL85" i="16"/>
  <c r="AL84" i="16"/>
  <c r="AL83" i="16"/>
  <c r="AL82" i="16"/>
  <c r="AL81" i="16"/>
  <c r="AL80" i="16"/>
  <c r="AL79" i="16"/>
  <c r="AL78" i="16"/>
  <c r="AL77" i="16"/>
  <c r="AL76" i="16"/>
  <c r="AL75" i="16"/>
  <c r="AL74" i="16"/>
  <c r="AL73" i="16"/>
  <c r="AL72" i="16"/>
  <c r="AL71" i="16"/>
  <c r="AL70" i="16"/>
  <c r="AL69" i="16"/>
  <c r="AL68" i="16"/>
  <c r="AL67" i="16"/>
  <c r="AL66" i="16"/>
  <c r="AL65" i="16"/>
  <c r="AL64" i="16"/>
  <c r="AL63" i="16"/>
  <c r="AL62" i="16"/>
  <c r="AL61" i="16"/>
  <c r="AL60" i="16"/>
  <c r="AL59" i="16"/>
  <c r="AL58" i="16"/>
  <c r="AL57" i="16"/>
  <c r="AL56" i="16"/>
  <c r="AL55" i="16"/>
  <c r="AL54" i="16"/>
  <c r="AL53" i="16"/>
  <c r="AL52" i="16"/>
  <c r="AL51" i="16"/>
  <c r="AL50" i="16"/>
  <c r="AL49" i="16"/>
  <c r="AL48" i="16"/>
  <c r="AL47" i="16"/>
  <c r="AL46" i="16"/>
  <c r="AL45" i="16"/>
  <c r="AL44" i="16"/>
  <c r="AL43" i="16"/>
  <c r="AL42" i="16"/>
  <c r="AL41" i="16"/>
  <c r="AL40" i="16"/>
  <c r="AL39" i="16"/>
  <c r="AL38" i="16"/>
  <c r="AL37" i="16"/>
  <c r="AL36" i="16"/>
  <c r="AL35" i="16"/>
  <c r="AL34" i="16"/>
  <c r="AL33" i="16"/>
  <c r="AL32" i="16"/>
  <c r="AL31" i="16"/>
  <c r="AL30" i="16"/>
  <c r="AL29" i="16"/>
  <c r="AL28" i="16"/>
  <c r="AL27" i="16"/>
  <c r="AL26" i="16"/>
  <c r="AL25" i="16"/>
  <c r="AL24" i="16"/>
  <c r="AL23" i="16"/>
  <c r="AL22" i="16"/>
  <c r="AL21" i="16"/>
  <c r="AL19" i="16"/>
  <c r="AL18" i="16"/>
  <c r="AL17" i="16"/>
  <c r="AL16" i="16"/>
  <c r="AL15" i="16"/>
  <c r="AL14" i="16"/>
  <c r="AL13" i="16"/>
  <c r="AJ206" i="16"/>
  <c r="AJ205" i="16"/>
  <c r="AJ204" i="16"/>
  <c r="AJ203" i="16"/>
  <c r="AJ202" i="16"/>
  <c r="AJ201" i="16"/>
  <c r="AJ200" i="16"/>
  <c r="AJ199" i="16"/>
  <c r="AJ198" i="16"/>
  <c r="AJ197" i="16"/>
  <c r="AJ196" i="16"/>
  <c r="AJ195" i="16"/>
  <c r="AJ194" i="16"/>
  <c r="AJ193" i="16"/>
  <c r="AJ192" i="16"/>
  <c r="AJ191" i="16"/>
  <c r="AJ190" i="16"/>
  <c r="AJ189" i="16"/>
  <c r="AJ188" i="16"/>
  <c r="AJ187" i="16"/>
  <c r="AJ186" i="16"/>
  <c r="AJ185" i="16"/>
  <c r="AJ184" i="16"/>
  <c r="AJ183" i="16"/>
  <c r="AJ182" i="16"/>
  <c r="AJ181" i="16"/>
  <c r="AJ180" i="16"/>
  <c r="AJ179" i="16"/>
  <c r="AJ178" i="16"/>
  <c r="AJ177" i="16"/>
  <c r="AJ176" i="16"/>
  <c r="AJ175" i="16"/>
  <c r="AJ174" i="16"/>
  <c r="AJ173" i="16"/>
  <c r="AJ172" i="16"/>
  <c r="AJ171" i="16"/>
  <c r="AJ170" i="16"/>
  <c r="AJ169" i="16"/>
  <c r="AJ168" i="16"/>
  <c r="AJ167" i="16"/>
  <c r="AJ166" i="16"/>
  <c r="AJ165" i="16"/>
  <c r="AJ164" i="16"/>
  <c r="AJ163" i="16"/>
  <c r="AJ162" i="16"/>
  <c r="AJ161" i="16"/>
  <c r="AJ160" i="16"/>
  <c r="AJ159" i="16"/>
  <c r="AJ158" i="16"/>
  <c r="AJ157" i="16"/>
  <c r="AJ156" i="16"/>
  <c r="AJ155" i="16"/>
  <c r="AJ154" i="16"/>
  <c r="AJ153" i="16"/>
  <c r="AJ152" i="16"/>
  <c r="AJ151" i="16"/>
  <c r="AJ150" i="16"/>
  <c r="AJ149" i="16"/>
  <c r="AJ148" i="16"/>
  <c r="AJ147" i="16"/>
  <c r="AJ146" i="16"/>
  <c r="AJ145" i="16"/>
  <c r="AJ144" i="16"/>
  <c r="AJ143" i="16"/>
  <c r="AJ142" i="16"/>
  <c r="AJ141" i="16"/>
  <c r="AJ140" i="16"/>
  <c r="AJ139" i="16"/>
  <c r="AJ138" i="16"/>
  <c r="AJ137" i="16"/>
  <c r="AJ136" i="16"/>
  <c r="AJ135" i="16"/>
  <c r="AJ134" i="16"/>
  <c r="AJ133" i="16"/>
  <c r="AJ132" i="16"/>
  <c r="AJ131" i="16"/>
  <c r="AJ130" i="16"/>
  <c r="AJ129" i="16"/>
  <c r="AJ128" i="16"/>
  <c r="AJ127" i="16"/>
  <c r="AJ126" i="16"/>
  <c r="AJ125" i="16"/>
  <c r="AJ124" i="16"/>
  <c r="AJ123" i="16"/>
  <c r="AJ122" i="16"/>
  <c r="AJ121" i="16"/>
  <c r="AJ120" i="16"/>
  <c r="AJ119" i="16"/>
  <c r="AJ118" i="16"/>
  <c r="AJ117" i="16"/>
  <c r="AJ116" i="16"/>
  <c r="AJ115" i="16"/>
  <c r="AJ114" i="16"/>
  <c r="AJ113" i="16"/>
  <c r="AJ112" i="16"/>
  <c r="AJ111" i="16"/>
  <c r="AJ110" i="16"/>
  <c r="AJ109" i="16"/>
  <c r="AJ108" i="16"/>
  <c r="AJ107" i="16"/>
  <c r="AJ106" i="16"/>
  <c r="AJ105" i="16"/>
  <c r="AJ104" i="16"/>
  <c r="AJ103" i="16"/>
  <c r="AJ102" i="16"/>
  <c r="AJ101" i="16"/>
  <c r="AJ100" i="16"/>
  <c r="AJ99" i="16"/>
  <c r="AJ98" i="16"/>
  <c r="AJ97" i="16"/>
  <c r="AJ96" i="16"/>
  <c r="AJ95" i="16"/>
  <c r="AJ94" i="16"/>
  <c r="AJ93" i="16"/>
  <c r="AJ92" i="16"/>
  <c r="AJ91" i="16"/>
  <c r="AJ90" i="16"/>
  <c r="AJ89" i="16"/>
  <c r="AJ88" i="16"/>
  <c r="AJ87" i="16"/>
  <c r="AJ86" i="16"/>
  <c r="AJ85" i="16"/>
  <c r="AJ84" i="16"/>
  <c r="AJ83" i="16"/>
  <c r="AJ82" i="16"/>
  <c r="AJ81" i="16"/>
  <c r="AJ80" i="16"/>
  <c r="AJ79" i="16"/>
  <c r="AJ78" i="16"/>
  <c r="AJ77" i="16"/>
  <c r="AJ76" i="16"/>
  <c r="AJ75" i="16"/>
  <c r="AJ74" i="16"/>
  <c r="AJ73" i="16"/>
  <c r="AJ72" i="16"/>
  <c r="AJ71" i="16"/>
  <c r="AJ70" i="16"/>
  <c r="AJ69" i="16"/>
  <c r="AJ68" i="16"/>
  <c r="AJ67" i="16"/>
  <c r="AJ66" i="16"/>
  <c r="AJ65" i="16"/>
  <c r="AJ64" i="16"/>
  <c r="AJ63" i="16"/>
  <c r="AJ62" i="16"/>
  <c r="AJ61" i="16"/>
  <c r="AJ60" i="16"/>
  <c r="AJ59" i="16"/>
  <c r="AJ58" i="16"/>
  <c r="AJ57" i="16"/>
  <c r="AJ56" i="16"/>
  <c r="AJ55" i="16"/>
  <c r="AJ54" i="16"/>
  <c r="AJ53" i="16"/>
  <c r="AJ52" i="16"/>
  <c r="AJ51" i="16"/>
  <c r="AJ50" i="16"/>
  <c r="AJ49" i="16"/>
  <c r="AJ48" i="16"/>
  <c r="AJ47" i="16"/>
  <c r="AJ46" i="16"/>
  <c r="AJ45" i="16"/>
  <c r="AJ44" i="16"/>
  <c r="AJ43" i="16"/>
  <c r="AJ42" i="16"/>
  <c r="AJ41" i="16"/>
  <c r="AJ40" i="16"/>
  <c r="AJ39" i="16"/>
  <c r="AJ38" i="16"/>
  <c r="AJ37" i="16"/>
  <c r="AJ36" i="16"/>
  <c r="AJ35" i="16"/>
  <c r="AJ34" i="16"/>
  <c r="AJ33" i="16"/>
  <c r="AJ32" i="16"/>
  <c r="AJ31" i="16"/>
  <c r="AJ30" i="16"/>
  <c r="AJ29" i="16"/>
  <c r="AJ28" i="16"/>
  <c r="AJ27" i="16"/>
  <c r="AJ26" i="16"/>
  <c r="AJ25" i="16"/>
  <c r="AJ24" i="16"/>
  <c r="AJ23" i="16"/>
  <c r="AJ22" i="16"/>
  <c r="AJ21" i="16"/>
  <c r="AJ20" i="16"/>
  <c r="AJ19" i="16"/>
  <c r="AJ18" i="16"/>
  <c r="AJ17" i="16"/>
  <c r="AJ16" i="16"/>
  <c r="AJ15" i="16"/>
  <c r="AJ14" i="16"/>
  <c r="AJ13" i="16"/>
  <c r="AH206" i="16"/>
  <c r="AH205" i="16"/>
  <c r="AH204" i="16"/>
  <c r="AH203" i="16"/>
  <c r="AH202" i="16"/>
  <c r="AH201" i="16"/>
  <c r="AH200" i="16"/>
  <c r="AH199" i="16"/>
  <c r="AH198" i="16"/>
  <c r="AH197" i="16"/>
  <c r="AH196" i="16"/>
  <c r="AH195" i="16"/>
  <c r="AH194" i="16"/>
  <c r="AH193" i="16"/>
  <c r="AH192" i="16"/>
  <c r="AH191" i="16"/>
  <c r="AH190" i="16"/>
  <c r="AH189" i="16"/>
  <c r="AH188" i="16"/>
  <c r="AH187" i="16"/>
  <c r="AH186" i="16"/>
  <c r="AH185" i="16"/>
  <c r="AH184" i="16"/>
  <c r="AH183" i="16"/>
  <c r="AH182" i="16"/>
  <c r="AH181" i="16"/>
  <c r="AH180" i="16"/>
  <c r="AH179" i="16"/>
  <c r="AH178" i="16"/>
  <c r="AH177" i="16"/>
  <c r="AH176" i="16"/>
  <c r="AH175" i="16"/>
  <c r="AH174" i="16"/>
  <c r="AH173" i="16"/>
  <c r="AH172" i="16"/>
  <c r="AH171" i="16"/>
  <c r="AH170" i="16"/>
  <c r="AH169" i="16"/>
  <c r="AH168" i="16"/>
  <c r="AH167" i="16"/>
  <c r="AH166" i="16"/>
  <c r="AH165" i="16"/>
  <c r="AH164" i="16"/>
  <c r="AH163" i="16"/>
  <c r="AH162" i="16"/>
  <c r="AH161" i="16"/>
  <c r="AH160" i="16"/>
  <c r="AH159" i="16"/>
  <c r="AH158" i="16"/>
  <c r="AH157" i="16"/>
  <c r="AH156" i="16"/>
  <c r="AH155" i="16"/>
  <c r="AH154" i="16"/>
  <c r="AH153" i="16"/>
  <c r="AH152" i="16"/>
  <c r="AH151" i="16"/>
  <c r="AH150" i="16"/>
  <c r="AH149" i="16"/>
  <c r="AH148" i="16"/>
  <c r="AH147" i="16"/>
  <c r="AH146" i="16"/>
  <c r="AH145" i="16"/>
  <c r="AH144" i="16"/>
  <c r="AH143" i="16"/>
  <c r="AH142" i="16"/>
  <c r="AH141" i="16"/>
  <c r="AH140" i="16"/>
  <c r="AH139" i="16"/>
  <c r="AH138" i="16"/>
  <c r="AH137" i="16"/>
  <c r="AH136" i="16"/>
  <c r="AH135" i="16"/>
  <c r="AH134" i="16"/>
  <c r="AH133" i="16"/>
  <c r="AH132" i="16"/>
  <c r="AH131" i="16"/>
  <c r="AH130" i="16"/>
  <c r="AH129" i="16"/>
  <c r="AH128" i="16"/>
  <c r="AH127" i="16"/>
  <c r="AH126" i="16"/>
  <c r="AH125" i="16"/>
  <c r="AH124" i="16"/>
  <c r="AH123" i="16"/>
  <c r="AH122" i="16"/>
  <c r="AH121" i="16"/>
  <c r="AH120" i="16"/>
  <c r="AH119" i="16"/>
  <c r="AH118" i="16"/>
  <c r="AH117" i="16"/>
  <c r="AH116" i="16"/>
  <c r="AH115" i="16"/>
  <c r="AH114" i="16"/>
  <c r="AH113" i="16"/>
  <c r="AH112" i="16"/>
  <c r="AH111" i="16"/>
  <c r="AH110" i="16"/>
  <c r="AH109" i="16"/>
  <c r="AH108" i="16"/>
  <c r="AH107" i="16"/>
  <c r="AH106" i="16"/>
  <c r="AH105" i="16"/>
  <c r="AH104" i="16"/>
  <c r="AH103" i="16"/>
  <c r="AH102" i="16"/>
  <c r="AH101" i="16"/>
  <c r="AH100" i="16"/>
  <c r="AH99" i="16"/>
  <c r="AH98" i="16"/>
  <c r="AH97" i="16"/>
  <c r="AH96" i="16"/>
  <c r="AH95" i="16"/>
  <c r="AH94" i="16"/>
  <c r="AH93" i="16"/>
  <c r="AH92" i="16"/>
  <c r="AH91" i="16"/>
  <c r="AH90" i="16"/>
  <c r="AH89" i="16"/>
  <c r="AH88" i="16"/>
  <c r="AH87" i="16"/>
  <c r="AH86" i="16"/>
  <c r="AH85" i="16"/>
  <c r="AH84" i="16"/>
  <c r="AH83" i="16"/>
  <c r="AH82" i="16"/>
  <c r="AH81" i="16"/>
  <c r="AH80" i="16"/>
  <c r="AH79" i="16"/>
  <c r="AH78" i="16"/>
  <c r="AH77" i="16"/>
  <c r="AH76" i="16"/>
  <c r="AH75" i="16"/>
  <c r="AH74" i="16"/>
  <c r="AH73" i="16"/>
  <c r="AH72" i="16"/>
  <c r="AH71" i="16"/>
  <c r="AH70" i="16"/>
  <c r="AH69" i="16"/>
  <c r="AH68" i="16"/>
  <c r="AH67" i="16"/>
  <c r="AH66" i="16"/>
  <c r="AH65" i="16"/>
  <c r="AH64" i="16"/>
  <c r="AH63" i="16"/>
  <c r="AH62" i="16"/>
  <c r="AH61" i="16"/>
  <c r="AH60" i="16"/>
  <c r="AH59" i="16"/>
  <c r="AH58" i="16"/>
  <c r="AH57" i="16"/>
  <c r="AH56" i="16"/>
  <c r="AH55" i="16"/>
  <c r="AH54" i="16"/>
  <c r="AH53" i="16"/>
  <c r="AH52" i="16"/>
  <c r="AH51" i="16"/>
  <c r="AH50" i="16"/>
  <c r="AH49" i="16"/>
  <c r="AH48" i="16"/>
  <c r="AH47" i="16"/>
  <c r="AH46" i="16"/>
  <c r="AH45" i="16"/>
  <c r="AH44" i="16"/>
  <c r="AH43" i="16"/>
  <c r="AH42" i="16"/>
  <c r="AH41" i="16"/>
  <c r="AH40" i="16"/>
  <c r="AH39" i="16"/>
  <c r="AH38" i="16"/>
  <c r="AH37" i="16"/>
  <c r="AH36" i="16"/>
  <c r="AH35" i="16"/>
  <c r="AH34" i="16"/>
  <c r="AH33" i="16"/>
  <c r="AH32" i="16"/>
  <c r="AH31" i="16"/>
  <c r="AH30" i="16"/>
  <c r="AH29" i="16"/>
  <c r="AH28" i="16"/>
  <c r="AH27" i="16"/>
  <c r="AH26" i="16"/>
  <c r="AH25" i="16"/>
  <c r="AH24" i="16"/>
  <c r="AH23" i="16"/>
  <c r="AH22" i="16"/>
  <c r="AH21" i="16"/>
  <c r="AH19" i="16"/>
  <c r="AH18" i="16"/>
  <c r="AH17" i="16"/>
  <c r="AH16" i="16"/>
  <c r="AH15" i="16"/>
  <c r="AH14" i="16"/>
  <c r="AH13" i="16"/>
  <c r="AF206" i="16"/>
  <c r="AF205" i="16"/>
  <c r="AF204" i="16"/>
  <c r="AF203" i="16"/>
  <c r="AF202" i="16"/>
  <c r="AF201" i="16"/>
  <c r="AF200" i="16"/>
  <c r="AF199" i="16"/>
  <c r="AF198" i="16"/>
  <c r="AF197" i="16"/>
  <c r="AF196" i="16"/>
  <c r="AF195" i="16"/>
  <c r="AF194" i="16"/>
  <c r="AF193" i="16"/>
  <c r="AF192" i="16"/>
  <c r="AF191" i="16"/>
  <c r="AF190" i="16"/>
  <c r="AF189" i="16"/>
  <c r="AF188" i="16"/>
  <c r="AF187" i="16"/>
  <c r="AF186" i="16"/>
  <c r="AF185" i="16"/>
  <c r="AF184" i="16"/>
  <c r="AF183" i="16"/>
  <c r="AF182" i="16"/>
  <c r="AF181" i="16"/>
  <c r="AF180" i="16"/>
  <c r="AF179" i="16"/>
  <c r="AF178" i="16"/>
  <c r="AF177" i="16"/>
  <c r="AF176" i="16"/>
  <c r="AF175" i="16"/>
  <c r="AF174" i="16"/>
  <c r="AF173" i="16"/>
  <c r="AF172" i="16"/>
  <c r="AF171" i="16"/>
  <c r="AF170" i="16"/>
  <c r="AF169" i="16"/>
  <c r="AF168" i="16"/>
  <c r="AF167" i="16"/>
  <c r="AF166" i="16"/>
  <c r="AF165" i="16"/>
  <c r="AF164" i="16"/>
  <c r="AF163" i="16"/>
  <c r="AF162" i="16"/>
  <c r="AF161" i="16"/>
  <c r="AF160" i="16"/>
  <c r="AF159" i="16"/>
  <c r="AF158" i="16"/>
  <c r="AF157" i="16"/>
  <c r="AF156" i="16"/>
  <c r="AF155" i="16"/>
  <c r="AF154" i="16"/>
  <c r="AF153" i="16"/>
  <c r="AF152" i="16"/>
  <c r="AF151" i="16"/>
  <c r="AF150" i="16"/>
  <c r="AF149" i="16"/>
  <c r="AF148" i="16"/>
  <c r="AF147" i="16"/>
  <c r="AF146" i="16"/>
  <c r="AF145" i="16"/>
  <c r="AF144" i="16"/>
  <c r="AF143" i="16"/>
  <c r="AF142" i="16"/>
  <c r="AF141" i="16"/>
  <c r="AF140" i="16"/>
  <c r="AF139" i="16"/>
  <c r="AF138" i="16"/>
  <c r="AF137" i="16"/>
  <c r="AF136" i="16"/>
  <c r="AF135" i="16"/>
  <c r="AF134" i="16"/>
  <c r="AF133" i="16"/>
  <c r="AF132" i="16"/>
  <c r="AF131" i="16"/>
  <c r="AF130" i="16"/>
  <c r="AF129" i="16"/>
  <c r="AF128" i="16"/>
  <c r="AF127" i="16"/>
  <c r="AF126" i="16"/>
  <c r="AF125" i="16"/>
  <c r="AF124" i="16"/>
  <c r="AF123" i="16"/>
  <c r="AF122" i="16"/>
  <c r="AF121" i="16"/>
  <c r="AF120" i="16"/>
  <c r="AF119" i="16"/>
  <c r="AF118" i="16"/>
  <c r="AF117" i="16"/>
  <c r="AF116" i="16"/>
  <c r="AF115" i="16"/>
  <c r="AF114" i="16"/>
  <c r="AF113" i="16"/>
  <c r="AF112" i="16"/>
  <c r="AF111" i="16"/>
  <c r="AF110" i="16"/>
  <c r="AF109" i="16"/>
  <c r="AF108" i="16"/>
  <c r="AF107" i="16"/>
  <c r="AF106" i="16"/>
  <c r="AF105" i="16"/>
  <c r="AF104" i="16"/>
  <c r="AF103" i="16"/>
  <c r="AF102" i="16"/>
  <c r="AF101" i="16"/>
  <c r="AF100" i="16"/>
  <c r="AF99" i="16"/>
  <c r="AF98" i="16"/>
  <c r="AF97" i="16"/>
  <c r="AF96" i="16"/>
  <c r="AF95" i="16"/>
  <c r="AF94" i="16"/>
  <c r="AF93" i="16"/>
  <c r="AF92" i="16"/>
  <c r="AF91" i="16"/>
  <c r="AF90" i="16"/>
  <c r="AF89" i="16"/>
  <c r="AF88" i="16"/>
  <c r="AF87" i="16"/>
  <c r="AF86" i="16"/>
  <c r="AF85" i="16"/>
  <c r="AF84" i="16"/>
  <c r="AF83" i="16"/>
  <c r="AF82" i="16"/>
  <c r="AF81" i="16"/>
  <c r="AF80" i="16"/>
  <c r="AF79" i="16"/>
  <c r="AF78" i="16"/>
  <c r="AF77" i="16"/>
  <c r="AF76" i="16"/>
  <c r="AF75" i="16"/>
  <c r="AF74" i="16"/>
  <c r="AF73" i="16"/>
  <c r="AF72" i="16"/>
  <c r="AF71" i="16"/>
  <c r="AF70" i="16"/>
  <c r="AF69" i="16"/>
  <c r="AF68" i="16"/>
  <c r="AF67" i="16"/>
  <c r="AF66" i="16"/>
  <c r="AF65" i="16"/>
  <c r="AF64" i="16"/>
  <c r="AF63" i="16"/>
  <c r="AF62" i="16"/>
  <c r="AF61" i="16"/>
  <c r="AF60" i="16"/>
  <c r="AF59" i="16"/>
  <c r="AF58" i="16"/>
  <c r="AF57" i="16"/>
  <c r="AF56" i="16"/>
  <c r="AF55" i="16"/>
  <c r="AF54" i="16"/>
  <c r="AF53" i="16"/>
  <c r="AF52" i="16"/>
  <c r="AF51" i="16"/>
  <c r="AF50" i="16"/>
  <c r="AF49" i="16"/>
  <c r="AF48" i="16"/>
  <c r="AF47" i="16"/>
  <c r="AF46" i="16"/>
  <c r="AF45" i="16"/>
  <c r="AF44" i="16"/>
  <c r="AF43" i="16"/>
  <c r="AF42" i="16"/>
  <c r="AF41" i="16"/>
  <c r="AF40" i="16"/>
  <c r="AF39" i="16"/>
  <c r="AF38" i="16"/>
  <c r="AF37" i="16"/>
  <c r="AF36" i="16"/>
  <c r="AF35" i="16"/>
  <c r="AF34" i="16"/>
  <c r="AF33" i="16"/>
  <c r="AF32" i="16"/>
  <c r="AF31" i="16"/>
  <c r="AF30" i="16"/>
  <c r="AF29" i="16"/>
  <c r="AF28" i="16"/>
  <c r="AF27" i="16"/>
  <c r="AF26" i="16"/>
  <c r="AF25" i="16"/>
  <c r="AF24" i="16"/>
  <c r="AF23" i="16"/>
  <c r="AF22" i="16"/>
  <c r="AF21" i="16"/>
  <c r="AF20" i="16"/>
  <c r="AF19" i="16"/>
  <c r="AF18" i="16"/>
  <c r="AF17" i="16"/>
  <c r="AF16" i="16"/>
  <c r="AF15" i="16"/>
  <c r="AF14" i="16"/>
  <c r="AF13" i="16"/>
  <c r="AD206" i="16"/>
  <c r="AD205" i="16"/>
  <c r="AD204" i="16"/>
  <c r="AD203" i="16"/>
  <c r="AD202" i="16"/>
  <c r="AD201" i="16"/>
  <c r="AD200" i="16"/>
  <c r="AD199" i="16"/>
  <c r="AD198" i="16"/>
  <c r="AD197" i="16"/>
  <c r="AD196" i="16"/>
  <c r="AD195" i="16"/>
  <c r="AD194" i="16"/>
  <c r="AD193" i="16"/>
  <c r="AD192" i="16"/>
  <c r="AD191" i="16"/>
  <c r="AD190" i="16"/>
  <c r="AD189" i="16"/>
  <c r="AD188" i="16"/>
  <c r="AD187" i="16"/>
  <c r="AD186" i="16"/>
  <c r="AD185" i="16"/>
  <c r="AD184" i="16"/>
  <c r="AD183" i="16"/>
  <c r="AD182" i="16"/>
  <c r="AD181" i="16"/>
  <c r="AD180" i="16"/>
  <c r="AD179" i="16"/>
  <c r="AD178" i="16"/>
  <c r="AD177" i="16"/>
  <c r="AD176" i="16"/>
  <c r="AD175" i="16"/>
  <c r="AD174" i="16"/>
  <c r="AD173" i="16"/>
  <c r="AD172" i="16"/>
  <c r="AD171" i="16"/>
  <c r="AD170" i="16"/>
  <c r="AD169" i="16"/>
  <c r="AD168" i="16"/>
  <c r="AD167" i="16"/>
  <c r="AD166" i="16"/>
  <c r="AD165" i="16"/>
  <c r="AD164" i="16"/>
  <c r="AD163" i="16"/>
  <c r="AD162" i="16"/>
  <c r="AD161" i="16"/>
  <c r="AD160" i="16"/>
  <c r="AD159" i="16"/>
  <c r="AD158" i="16"/>
  <c r="AD157" i="16"/>
  <c r="AD156" i="16"/>
  <c r="AD155" i="16"/>
  <c r="AD154" i="16"/>
  <c r="AD153" i="16"/>
  <c r="AD152" i="16"/>
  <c r="AD151" i="16"/>
  <c r="AD150" i="16"/>
  <c r="AD149" i="16"/>
  <c r="AD148" i="16"/>
  <c r="AD147" i="16"/>
  <c r="AD146" i="16"/>
  <c r="AD145" i="16"/>
  <c r="AD144" i="16"/>
  <c r="AD143" i="16"/>
  <c r="AD142" i="16"/>
  <c r="AD141" i="16"/>
  <c r="AD140" i="16"/>
  <c r="AD139" i="16"/>
  <c r="AD138" i="16"/>
  <c r="AD137" i="16"/>
  <c r="AD136" i="16"/>
  <c r="AD135" i="16"/>
  <c r="AD134" i="16"/>
  <c r="AD133" i="16"/>
  <c r="AD132" i="16"/>
  <c r="AD131" i="16"/>
  <c r="AD130" i="16"/>
  <c r="AD129" i="16"/>
  <c r="AD128" i="16"/>
  <c r="AD127" i="16"/>
  <c r="AD126" i="16"/>
  <c r="AD125" i="16"/>
  <c r="AD124" i="16"/>
  <c r="AD123" i="16"/>
  <c r="AD122" i="16"/>
  <c r="AD121" i="16"/>
  <c r="AD120" i="16"/>
  <c r="AD119"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AD96" i="16"/>
  <c r="AD95" i="16"/>
  <c r="AD94" i="16"/>
  <c r="AD93" i="16"/>
  <c r="AD92" i="16"/>
  <c r="AD91" i="16"/>
  <c r="AD90" i="16"/>
  <c r="AD89" i="16"/>
  <c r="AD88" i="16"/>
  <c r="AD87" i="16"/>
  <c r="AD86" i="16"/>
  <c r="AD85" i="16"/>
  <c r="AD84" i="16"/>
  <c r="AD83" i="16"/>
  <c r="AD82" i="16"/>
  <c r="AD81" i="16"/>
  <c r="AD80" i="16"/>
  <c r="AD79" i="16"/>
  <c r="AD78" i="16"/>
  <c r="AD77" i="16"/>
  <c r="AD76" i="16"/>
  <c r="AD75" i="16"/>
  <c r="AD74" i="16"/>
  <c r="AD73" i="16"/>
  <c r="AD72" i="16"/>
  <c r="AD71" i="16"/>
  <c r="AD70" i="16"/>
  <c r="AD69" i="16"/>
  <c r="AD68" i="16"/>
  <c r="AD67" i="16"/>
  <c r="AD66" i="16"/>
  <c r="AD65" i="16"/>
  <c r="AD64" i="16"/>
  <c r="AD63" i="16"/>
  <c r="AD62" i="16"/>
  <c r="AD61" i="16"/>
  <c r="AD60" i="16"/>
  <c r="AD59" i="16"/>
  <c r="AD58" i="16"/>
  <c r="AD57" i="16"/>
  <c r="AD56" i="16"/>
  <c r="AD55" i="16"/>
  <c r="AD54" i="16"/>
  <c r="AD53" i="16"/>
  <c r="AD52" i="16"/>
  <c r="AD51" i="16"/>
  <c r="AD50" i="16"/>
  <c r="AD49" i="16"/>
  <c r="AD48" i="16"/>
  <c r="AD47" i="16"/>
  <c r="AD46" i="16"/>
  <c r="AD45" i="16"/>
  <c r="AD44" i="16"/>
  <c r="AD43" i="16"/>
  <c r="AD42" i="16"/>
  <c r="AD41" i="16"/>
  <c r="AD40" i="16"/>
  <c r="AD39" i="16"/>
  <c r="AD38" i="16"/>
  <c r="AD37" i="16"/>
  <c r="AD36" i="16"/>
  <c r="AD35" i="16"/>
  <c r="AD34" i="16"/>
  <c r="AD33" i="16"/>
  <c r="AD32" i="16"/>
  <c r="AD31" i="16"/>
  <c r="AD30" i="16"/>
  <c r="AD29" i="16"/>
  <c r="AD28" i="16"/>
  <c r="AD27" i="16"/>
  <c r="AD26" i="16"/>
  <c r="AD25" i="16"/>
  <c r="AD24" i="16"/>
  <c r="AD23" i="16"/>
  <c r="AD22" i="16"/>
  <c r="AD21" i="16"/>
  <c r="AD19" i="16"/>
  <c r="AD18" i="16"/>
  <c r="AD17" i="16"/>
  <c r="AD16" i="16"/>
  <c r="AD15" i="16"/>
  <c r="AD14" i="16"/>
  <c r="AD13" i="16"/>
  <c r="AB206" i="16"/>
  <c r="AB205" i="16"/>
  <c r="AB204" i="16"/>
  <c r="AB203" i="16"/>
  <c r="AB202" i="16"/>
  <c r="AB201" i="16"/>
  <c r="AB200" i="16"/>
  <c r="AB199" i="16"/>
  <c r="AB198" i="16"/>
  <c r="AB197" i="16"/>
  <c r="AB196" i="16"/>
  <c r="AB195" i="16"/>
  <c r="AB194" i="16"/>
  <c r="AB193" i="16"/>
  <c r="AB192" i="16"/>
  <c r="AB191" i="16"/>
  <c r="AB190" i="16"/>
  <c r="AB189" i="16"/>
  <c r="AB188" i="16"/>
  <c r="AB187" i="16"/>
  <c r="AB186" i="16"/>
  <c r="AB185" i="16"/>
  <c r="AB184" i="16"/>
  <c r="AB183" i="16"/>
  <c r="AB182" i="16"/>
  <c r="AB181" i="16"/>
  <c r="AB180" i="16"/>
  <c r="AB179" i="16"/>
  <c r="AB178" i="16"/>
  <c r="AB177" i="16"/>
  <c r="AB176" i="16"/>
  <c r="AB175" i="16"/>
  <c r="AB174" i="16"/>
  <c r="AB173" i="16"/>
  <c r="AB172" i="16"/>
  <c r="AB171" i="16"/>
  <c r="AB170" i="16"/>
  <c r="AB169" i="16"/>
  <c r="AB168" i="16"/>
  <c r="AB167" i="16"/>
  <c r="AB166" i="16"/>
  <c r="AB165" i="16"/>
  <c r="AB164" i="16"/>
  <c r="AB163" i="16"/>
  <c r="AB162" i="16"/>
  <c r="AB161" i="16"/>
  <c r="AB160" i="16"/>
  <c r="AB159" i="16"/>
  <c r="AB158" i="16"/>
  <c r="AB157" i="16"/>
  <c r="AB156" i="16"/>
  <c r="AB155" i="16"/>
  <c r="AB154" i="16"/>
  <c r="AB153" i="16"/>
  <c r="AB152" i="16"/>
  <c r="AB151" i="16"/>
  <c r="AB150" i="16"/>
  <c r="AB149" i="16"/>
  <c r="AB148" i="16"/>
  <c r="AB147" i="16"/>
  <c r="AB146" i="16"/>
  <c r="AB145" i="16"/>
  <c r="AB144" i="16"/>
  <c r="AB143" i="16"/>
  <c r="AB142" i="16"/>
  <c r="AB141" i="16"/>
  <c r="AB140" i="16"/>
  <c r="AB139" i="16"/>
  <c r="AB138" i="16"/>
  <c r="AB137" i="16"/>
  <c r="AB136" i="16"/>
  <c r="AB135" i="16"/>
  <c r="AB134" i="16"/>
  <c r="AB133" i="16"/>
  <c r="AB132" i="16"/>
  <c r="AB131" i="16"/>
  <c r="AB130" i="16"/>
  <c r="AB129" i="16"/>
  <c r="AB128" i="16"/>
  <c r="AB127" i="16"/>
  <c r="AB126" i="16"/>
  <c r="AB125" i="16"/>
  <c r="AB124" i="16"/>
  <c r="AB123" i="16"/>
  <c r="AB122" i="16"/>
  <c r="AB121" i="16"/>
  <c r="AB120" i="16"/>
  <c r="AB119" i="16"/>
  <c r="AB118" i="16"/>
  <c r="AB117" i="16"/>
  <c r="AB116" i="16"/>
  <c r="AB115" i="16"/>
  <c r="AB114" i="16"/>
  <c r="AB113" i="16"/>
  <c r="AB112" i="16"/>
  <c r="AB111" i="16"/>
  <c r="AB110" i="16"/>
  <c r="AB109" i="16"/>
  <c r="AB108" i="16"/>
  <c r="AB107" i="16"/>
  <c r="AB106" i="16"/>
  <c r="AB105" i="16"/>
  <c r="AB104" i="16"/>
  <c r="AB103" i="16"/>
  <c r="AB102" i="16"/>
  <c r="AB101" i="16"/>
  <c r="AB100" i="16"/>
  <c r="AB99" i="16"/>
  <c r="AB98" i="16"/>
  <c r="AB97" i="16"/>
  <c r="AB96" i="16"/>
  <c r="AB95" i="16"/>
  <c r="AB94" i="16"/>
  <c r="AB93" i="16"/>
  <c r="AB92" i="16"/>
  <c r="AB91" i="16"/>
  <c r="AB90" i="16"/>
  <c r="AB89" i="16"/>
  <c r="AB88" i="16"/>
  <c r="AB87" i="16"/>
  <c r="AB86" i="16"/>
  <c r="AB85" i="16"/>
  <c r="AB84" i="16"/>
  <c r="AB83" i="16"/>
  <c r="AB82" i="16"/>
  <c r="AB81" i="16"/>
  <c r="AB80" i="16"/>
  <c r="AB79" i="16"/>
  <c r="AB78" i="16"/>
  <c r="AB77" i="16"/>
  <c r="AB76" i="16"/>
  <c r="AB75" i="16"/>
  <c r="AB74" i="16"/>
  <c r="AB73" i="16"/>
  <c r="AB72" i="16"/>
  <c r="AB71" i="16"/>
  <c r="AB70" i="16"/>
  <c r="AB69" i="16"/>
  <c r="AB68" i="16"/>
  <c r="AB67" i="16"/>
  <c r="AB66" i="16"/>
  <c r="AB65" i="16"/>
  <c r="AB64" i="16"/>
  <c r="AB63" i="16"/>
  <c r="AB62" i="16"/>
  <c r="AB61" i="16"/>
  <c r="AB60" i="16"/>
  <c r="AB59" i="16"/>
  <c r="AB58" i="16"/>
  <c r="AB57" i="16"/>
  <c r="AB56" i="16"/>
  <c r="AB55" i="16"/>
  <c r="AB54" i="16"/>
  <c r="AB53" i="16"/>
  <c r="AB52" i="16"/>
  <c r="AB51" i="16"/>
  <c r="AB50" i="16"/>
  <c r="AB49" i="16"/>
  <c r="AB48" i="16"/>
  <c r="AB47" i="16"/>
  <c r="AB46" i="16"/>
  <c r="AB45" i="16"/>
  <c r="AB44" i="16"/>
  <c r="AB43" i="16"/>
  <c r="AB42" i="16"/>
  <c r="AB41" i="16"/>
  <c r="AB40" i="16"/>
  <c r="AB39" i="16"/>
  <c r="AB38" i="16"/>
  <c r="AB37" i="16"/>
  <c r="AB36" i="16"/>
  <c r="AB35" i="16"/>
  <c r="AB34" i="16"/>
  <c r="AB33" i="16"/>
  <c r="AB32" i="16"/>
  <c r="AB31" i="16"/>
  <c r="AB30" i="16"/>
  <c r="AB29" i="16"/>
  <c r="AB28" i="16"/>
  <c r="AB27" i="16"/>
  <c r="AB26" i="16"/>
  <c r="AB25" i="16"/>
  <c r="AB24" i="16"/>
  <c r="AB23" i="16"/>
  <c r="AB22" i="16"/>
  <c r="AB21" i="16"/>
  <c r="AB20" i="16"/>
  <c r="AB19" i="16"/>
  <c r="AB18" i="16"/>
  <c r="AB17" i="16"/>
  <c r="AB16" i="16"/>
  <c r="AB15" i="16"/>
  <c r="AB14" i="16"/>
  <c r="AB13" i="16"/>
  <c r="Z13" i="16"/>
  <c r="Z14" i="16"/>
  <c r="Z15" i="16"/>
  <c r="Z16" i="16"/>
  <c r="Z17" i="16"/>
  <c r="Z18" i="16"/>
  <c r="Z19" i="16"/>
  <c r="Z21" i="16"/>
  <c r="Z22" i="16"/>
  <c r="Z23" i="16"/>
  <c r="Z24" i="16"/>
  <c r="Z25" i="16"/>
  <c r="Z26" i="16"/>
  <c r="Z27" i="16"/>
  <c r="Z28" i="16"/>
  <c r="Z29" i="16"/>
  <c r="Z30" i="16"/>
  <c r="Z31" i="16"/>
  <c r="Z32" i="16"/>
  <c r="Z33" i="16"/>
  <c r="Z34" i="16"/>
  <c r="Z35" i="16"/>
  <c r="Z36" i="16"/>
  <c r="Z37" i="16"/>
  <c r="Z38" i="16"/>
  <c r="Z39" i="16"/>
  <c r="Z40" i="16"/>
  <c r="Z41" i="16"/>
  <c r="Z42" i="16"/>
  <c r="Z43" i="16"/>
  <c r="Z44" i="16"/>
  <c r="Z45" i="16"/>
  <c r="Z46" i="16"/>
  <c r="Z47" i="16"/>
  <c r="Z48" i="16"/>
  <c r="Z49" i="16"/>
  <c r="Z50" i="16"/>
  <c r="Z51" i="16"/>
  <c r="Z52" i="16"/>
  <c r="Z53" i="16"/>
  <c r="Z54" i="16"/>
  <c r="Z55" i="16"/>
  <c r="Z56" i="16"/>
  <c r="Z57" i="16"/>
  <c r="Z58" i="16"/>
  <c r="Z59" i="16"/>
  <c r="Z60" i="16"/>
  <c r="Z61" i="16"/>
  <c r="Z62" i="16"/>
  <c r="Z63" i="16"/>
  <c r="Z64" i="16"/>
  <c r="Z65" i="16"/>
  <c r="Z66" i="16"/>
  <c r="Z67" i="16"/>
  <c r="Z68" i="16"/>
  <c r="Z69" i="16"/>
  <c r="Z70" i="16"/>
  <c r="Z71" i="16"/>
  <c r="Z72" i="16"/>
  <c r="Z73" i="16"/>
  <c r="Z74" i="16"/>
  <c r="Z75" i="16"/>
  <c r="Z76" i="16"/>
  <c r="Z77" i="16"/>
  <c r="Z78" i="16"/>
  <c r="Z79" i="16"/>
  <c r="Z80" i="16"/>
  <c r="Z81" i="16"/>
  <c r="Z82" i="16"/>
  <c r="Z83" i="16"/>
  <c r="Z84" i="16"/>
  <c r="Z85" i="16"/>
  <c r="Z86" i="16"/>
  <c r="Z87" i="16"/>
  <c r="Z88" i="16"/>
  <c r="Z89" i="16"/>
  <c r="Z90" i="16"/>
  <c r="Z91" i="16"/>
  <c r="Z92" i="16"/>
  <c r="Z93" i="16"/>
  <c r="Z94" i="16"/>
  <c r="Z95" i="16"/>
  <c r="Z96" i="16"/>
  <c r="Z97" i="16"/>
  <c r="Z98" i="16"/>
  <c r="Z99" i="16"/>
  <c r="Z100" i="16"/>
  <c r="Z101" i="16"/>
  <c r="Z102" i="16"/>
  <c r="Z103" i="16"/>
  <c r="Z104" i="16"/>
  <c r="Z105" i="16"/>
  <c r="Z106" i="16"/>
  <c r="Z107" i="16"/>
  <c r="Z108" i="16"/>
  <c r="Z109" i="16"/>
  <c r="Z110" i="16"/>
  <c r="Z111" i="16"/>
  <c r="Z112" i="16"/>
  <c r="Z113" i="16"/>
  <c r="Z114" i="16"/>
  <c r="Z115" i="16"/>
  <c r="Z116" i="16"/>
  <c r="Z117" i="16"/>
  <c r="Z118" i="16"/>
  <c r="Z119" i="16"/>
  <c r="Z120" i="16"/>
  <c r="Z121" i="16"/>
  <c r="Z122" i="16"/>
  <c r="Z123" i="16"/>
  <c r="Z124" i="16"/>
  <c r="Z125" i="16"/>
  <c r="Z126" i="16"/>
  <c r="Z127" i="16"/>
  <c r="Z128" i="16"/>
  <c r="Z129" i="16"/>
  <c r="Z130" i="16"/>
  <c r="Z131" i="16"/>
  <c r="Z132" i="16"/>
  <c r="Z133" i="16"/>
  <c r="Z134" i="16"/>
  <c r="Z135" i="16"/>
  <c r="Z136" i="16"/>
  <c r="Z137" i="16"/>
  <c r="Z138" i="16"/>
  <c r="Z139" i="16"/>
  <c r="Z140" i="16"/>
  <c r="Z141" i="16"/>
  <c r="Z142" i="16"/>
  <c r="Z143" i="16"/>
  <c r="Z144" i="16"/>
  <c r="Z145" i="16"/>
  <c r="Z146" i="16"/>
  <c r="Z147" i="16"/>
  <c r="Z148" i="16"/>
  <c r="Z149" i="16"/>
  <c r="Z150" i="16"/>
  <c r="Z151" i="16"/>
  <c r="Z152" i="16"/>
  <c r="Z153" i="16"/>
  <c r="Z154" i="16"/>
  <c r="Z155" i="16"/>
  <c r="Z156" i="16"/>
  <c r="Z157" i="16"/>
  <c r="Z158" i="16"/>
  <c r="Z159" i="16"/>
  <c r="Z160" i="16"/>
  <c r="Z161" i="16"/>
  <c r="Z162" i="16"/>
  <c r="Z163" i="16"/>
  <c r="Z164" i="16"/>
  <c r="Z165" i="16"/>
  <c r="Z166" i="16"/>
  <c r="Z167" i="16"/>
  <c r="Z168" i="16"/>
  <c r="Z169" i="16"/>
  <c r="Z170" i="16"/>
  <c r="Z171" i="16"/>
  <c r="Z172" i="16"/>
  <c r="Z173" i="16"/>
  <c r="Z174" i="16"/>
  <c r="Z175" i="16"/>
  <c r="Z176" i="16"/>
  <c r="Z177" i="16"/>
  <c r="Z178" i="16"/>
  <c r="Z179" i="16"/>
  <c r="Z180" i="16"/>
  <c r="Z181" i="16"/>
  <c r="Z182" i="16"/>
  <c r="Z183" i="16"/>
  <c r="Z184" i="16"/>
  <c r="Z185" i="16"/>
  <c r="Z186" i="16"/>
  <c r="Z187" i="16"/>
  <c r="Z188" i="16"/>
  <c r="Z189" i="16"/>
  <c r="Z190" i="16"/>
  <c r="Z191" i="16"/>
  <c r="Z192" i="16"/>
  <c r="Z193" i="16"/>
  <c r="Z194" i="16"/>
  <c r="Z195" i="16"/>
  <c r="Z196" i="16"/>
  <c r="Z197" i="16"/>
  <c r="Z198" i="16"/>
  <c r="Z199" i="16"/>
  <c r="Z200" i="16"/>
  <c r="Z201" i="16"/>
  <c r="Z202" i="16"/>
  <c r="Z203" i="16"/>
  <c r="Z204" i="16"/>
  <c r="Z205" i="16"/>
  <c r="Z206" i="16"/>
  <c r="BB456" i="2"/>
  <c r="BB455" i="2"/>
  <c r="BB454" i="2"/>
  <c r="BB453" i="2"/>
  <c r="BB452" i="2"/>
  <c r="BB451" i="2"/>
  <c r="BB450" i="2"/>
  <c r="BB449" i="2"/>
  <c r="BB448" i="2"/>
  <c r="BB447" i="2"/>
  <c r="BB446" i="2"/>
  <c r="BB445" i="2"/>
  <c r="BB444" i="2"/>
  <c r="BB443" i="2"/>
  <c r="BB442" i="2"/>
  <c r="BB441" i="2"/>
  <c r="BB440" i="2"/>
  <c r="BB439" i="2"/>
  <c r="BB438" i="2"/>
  <c r="BB437" i="2"/>
  <c r="BB436" i="2"/>
  <c r="BB435" i="2"/>
  <c r="BB434" i="2"/>
  <c r="BB433" i="2"/>
  <c r="BB432" i="2"/>
  <c r="BB431" i="2"/>
  <c r="BB430" i="2"/>
  <c r="BB429" i="2"/>
  <c r="BB428" i="2"/>
  <c r="BB427" i="2"/>
  <c r="BB426" i="2"/>
  <c r="BB425" i="2"/>
  <c r="BB424" i="2"/>
  <c r="BB423" i="2"/>
  <c r="BB422" i="2"/>
  <c r="BB421" i="2"/>
  <c r="BB420" i="2"/>
  <c r="BB419" i="2"/>
  <c r="BB418" i="2"/>
  <c r="BB417" i="2"/>
  <c r="BB416" i="2"/>
  <c r="BB415" i="2"/>
  <c r="BB414" i="2"/>
  <c r="BB413" i="2"/>
  <c r="BB412" i="2"/>
  <c r="BB411" i="2"/>
  <c r="BB410" i="2"/>
  <c r="BB409" i="2"/>
  <c r="BB408" i="2"/>
  <c r="BB407" i="2"/>
  <c r="BB406" i="2"/>
  <c r="BB405" i="2"/>
  <c r="BB404" i="2"/>
  <c r="BB403" i="2"/>
  <c r="BB402" i="2"/>
  <c r="BB401" i="2"/>
  <c r="BB400" i="2"/>
  <c r="BB399" i="2"/>
  <c r="BB398" i="2"/>
  <c r="BB397" i="2"/>
  <c r="BB396" i="2"/>
  <c r="BB395" i="2"/>
  <c r="BB394" i="2"/>
  <c r="BB393" i="2"/>
  <c r="BB392" i="2"/>
  <c r="BB391" i="2"/>
  <c r="BB390" i="2"/>
  <c r="BB389" i="2"/>
  <c r="BB388" i="2"/>
  <c r="BB387" i="2"/>
  <c r="BB386" i="2"/>
  <c r="BB385" i="2"/>
  <c r="BB384" i="2"/>
  <c r="BB383" i="2"/>
  <c r="BB382" i="2"/>
  <c r="BB381" i="2"/>
  <c r="BB380" i="2"/>
  <c r="BB379" i="2"/>
  <c r="BB378" i="2"/>
  <c r="BB377" i="2"/>
  <c r="BB376" i="2"/>
  <c r="BB375" i="2"/>
  <c r="BB374" i="2"/>
  <c r="BB373" i="2"/>
  <c r="BB372" i="2"/>
  <c r="BB370" i="2"/>
  <c r="BB369" i="2"/>
  <c r="BB368" i="2"/>
  <c r="BB367" i="2"/>
  <c r="BB366" i="2"/>
  <c r="BB365" i="2"/>
  <c r="BB364" i="2"/>
  <c r="BB363" i="2"/>
  <c r="BB362" i="2"/>
  <c r="BB361" i="2"/>
  <c r="BB360" i="2"/>
  <c r="BB359" i="2"/>
  <c r="BB358" i="2"/>
  <c r="BB357" i="2"/>
  <c r="BB356" i="2"/>
  <c r="BB355" i="2"/>
  <c r="BB354" i="2"/>
  <c r="BB353" i="2"/>
  <c r="BB352" i="2"/>
  <c r="BB351" i="2"/>
  <c r="BB350" i="2"/>
  <c r="BB349" i="2"/>
  <c r="BB348" i="2"/>
  <c r="BB347" i="2"/>
  <c r="BB346" i="2"/>
  <c r="BB345" i="2"/>
  <c r="BB344" i="2"/>
  <c r="BB343" i="2"/>
  <c r="BB342" i="2"/>
  <c r="BB341" i="2"/>
  <c r="BB340" i="2"/>
  <c r="BB339" i="2"/>
  <c r="BB338" i="2"/>
  <c r="BB337" i="2"/>
  <c r="BB336" i="2"/>
  <c r="BB335" i="2"/>
  <c r="BB334" i="2"/>
  <c r="BB333" i="2"/>
  <c r="BB332" i="2"/>
  <c r="BB331" i="2"/>
  <c r="BB330" i="2"/>
  <c r="BB329" i="2"/>
  <c r="BB328" i="2"/>
  <c r="BB327" i="2"/>
  <c r="BB326" i="2"/>
  <c r="BB325" i="2"/>
  <c r="BB324" i="2"/>
  <c r="BB323" i="2"/>
  <c r="BB322" i="2"/>
  <c r="BB321" i="2"/>
  <c r="BB320" i="2"/>
  <c r="BB319" i="2"/>
  <c r="BB318" i="2"/>
  <c r="BB317" i="2"/>
  <c r="BB316" i="2"/>
  <c r="BB315" i="2"/>
  <c r="BB314" i="2"/>
  <c r="BB313" i="2"/>
  <c r="BB312" i="2"/>
  <c r="BB311" i="2"/>
  <c r="BB310" i="2"/>
  <c r="BB309" i="2"/>
  <c r="BB308" i="2"/>
  <c r="BB307" i="2"/>
  <c r="BB306" i="2"/>
  <c r="BB305" i="2"/>
  <c r="AY456" i="2"/>
  <c r="AY455" i="2"/>
  <c r="AY454" i="2"/>
  <c r="AY453" i="2"/>
  <c r="AY452" i="2"/>
  <c r="AY451" i="2"/>
  <c r="AY450" i="2"/>
  <c r="AY449" i="2"/>
  <c r="AY448" i="2"/>
  <c r="AY447" i="2"/>
  <c r="AY446" i="2"/>
  <c r="AY445" i="2"/>
  <c r="AY444" i="2"/>
  <c r="AY443" i="2"/>
  <c r="AY442" i="2"/>
  <c r="AY441" i="2"/>
  <c r="AY440" i="2"/>
  <c r="AY439" i="2"/>
  <c r="AY438" i="2"/>
  <c r="AY437" i="2"/>
  <c r="AY436" i="2"/>
  <c r="AY435" i="2"/>
  <c r="AY434" i="2"/>
  <c r="AY433" i="2"/>
  <c r="AY432" i="2"/>
  <c r="AY431" i="2"/>
  <c r="AY430" i="2"/>
  <c r="AY429" i="2"/>
  <c r="AY428" i="2"/>
  <c r="AY427" i="2"/>
  <c r="AY426" i="2"/>
  <c r="AY425" i="2"/>
  <c r="AY424" i="2"/>
  <c r="AY423" i="2"/>
  <c r="AY422" i="2"/>
  <c r="AY421" i="2"/>
  <c r="AY420" i="2"/>
  <c r="AY419" i="2"/>
  <c r="AY418" i="2"/>
  <c r="AY417" i="2"/>
  <c r="AY416" i="2"/>
  <c r="AY415" i="2"/>
  <c r="AY414" i="2"/>
  <c r="AY413" i="2"/>
  <c r="AY412" i="2"/>
  <c r="AY411" i="2"/>
  <c r="AY410" i="2"/>
  <c r="AY409" i="2"/>
  <c r="AY408" i="2"/>
  <c r="AY407" i="2"/>
  <c r="AY406" i="2"/>
  <c r="AY405" i="2"/>
  <c r="AY404" i="2"/>
  <c r="AY403" i="2"/>
  <c r="AY402" i="2"/>
  <c r="AY401" i="2"/>
  <c r="AY400" i="2"/>
  <c r="AY399" i="2"/>
  <c r="AY398" i="2"/>
  <c r="AY397" i="2"/>
  <c r="AY396" i="2"/>
  <c r="AY395" i="2"/>
  <c r="AY394" i="2"/>
  <c r="AY393" i="2"/>
  <c r="AY392" i="2"/>
  <c r="AY391" i="2"/>
  <c r="AY390" i="2"/>
  <c r="AY389" i="2"/>
  <c r="AY388" i="2"/>
  <c r="AY387" i="2"/>
  <c r="AY386" i="2"/>
  <c r="AY385" i="2"/>
  <c r="AY384" i="2"/>
  <c r="AY383" i="2"/>
  <c r="AY382" i="2"/>
  <c r="AY381" i="2"/>
  <c r="AY380" i="2"/>
  <c r="AY379" i="2"/>
  <c r="AY378" i="2"/>
  <c r="AY377" i="2"/>
  <c r="AY376" i="2"/>
  <c r="AY375" i="2"/>
  <c r="AY374" i="2"/>
  <c r="AY373" i="2"/>
  <c r="AY372" i="2"/>
  <c r="AY370" i="2"/>
  <c r="AY369" i="2"/>
  <c r="AY368" i="2"/>
  <c r="AY367" i="2"/>
  <c r="AY366" i="2"/>
  <c r="AY365" i="2"/>
  <c r="AY364" i="2"/>
  <c r="AY363" i="2"/>
  <c r="AY362" i="2"/>
  <c r="AY361" i="2"/>
  <c r="AY360" i="2"/>
  <c r="AY359" i="2"/>
  <c r="AY358" i="2"/>
  <c r="AY357" i="2"/>
  <c r="AY356" i="2"/>
  <c r="AY355" i="2"/>
  <c r="AY354" i="2"/>
  <c r="AY353" i="2"/>
  <c r="AY352" i="2"/>
  <c r="AY351" i="2"/>
  <c r="AY350" i="2"/>
  <c r="AY349" i="2"/>
  <c r="AY348" i="2"/>
  <c r="AY347" i="2"/>
  <c r="AY346" i="2"/>
  <c r="AY345" i="2"/>
  <c r="AY344" i="2"/>
  <c r="AY343" i="2"/>
  <c r="AY342" i="2"/>
  <c r="AY341" i="2"/>
  <c r="AY340" i="2"/>
  <c r="AY339" i="2"/>
  <c r="AY338" i="2"/>
  <c r="AY337" i="2"/>
  <c r="AY336" i="2"/>
  <c r="AY335" i="2"/>
  <c r="AY334" i="2"/>
  <c r="AY333" i="2"/>
  <c r="AY332" i="2"/>
  <c r="AY331" i="2"/>
  <c r="AY330" i="2"/>
  <c r="AY329" i="2"/>
  <c r="AY328" i="2"/>
  <c r="AY327" i="2"/>
  <c r="AY326" i="2"/>
  <c r="AY325" i="2"/>
  <c r="AY324" i="2"/>
  <c r="AY323" i="2"/>
  <c r="AY322" i="2"/>
  <c r="AY321" i="2"/>
  <c r="AY320" i="2"/>
  <c r="AY319" i="2"/>
  <c r="AY318" i="2"/>
  <c r="AY317" i="2"/>
  <c r="AY316" i="2"/>
  <c r="AY315" i="2"/>
  <c r="AY314" i="2"/>
  <c r="AY313" i="2"/>
  <c r="AY312" i="2"/>
  <c r="AY311" i="2"/>
  <c r="AY310" i="2"/>
  <c r="AY309" i="2"/>
  <c r="AY308" i="2"/>
  <c r="AY307" i="2"/>
  <c r="AY306" i="2"/>
  <c r="AY305" i="2"/>
  <c r="AV456" i="2"/>
  <c r="AV455" i="2"/>
  <c r="AV454" i="2"/>
  <c r="AV453" i="2"/>
  <c r="AV452" i="2"/>
  <c r="AV451" i="2"/>
  <c r="AV450" i="2"/>
  <c r="AV449" i="2"/>
  <c r="AV448" i="2"/>
  <c r="AV447" i="2"/>
  <c r="AV446" i="2"/>
  <c r="AV445" i="2"/>
  <c r="AV444" i="2"/>
  <c r="AV443" i="2"/>
  <c r="AV442" i="2"/>
  <c r="AV441" i="2"/>
  <c r="AV440" i="2"/>
  <c r="AV439" i="2"/>
  <c r="AV438" i="2"/>
  <c r="AV437" i="2"/>
  <c r="AV436" i="2"/>
  <c r="AV435" i="2"/>
  <c r="AV434" i="2"/>
  <c r="AV433" i="2"/>
  <c r="AV432" i="2"/>
  <c r="AV431" i="2"/>
  <c r="AV430" i="2"/>
  <c r="AV429" i="2"/>
  <c r="AV428" i="2"/>
  <c r="AV427" i="2"/>
  <c r="AV426" i="2"/>
  <c r="AV425" i="2"/>
  <c r="AV424" i="2"/>
  <c r="AV423" i="2"/>
  <c r="AV422" i="2"/>
  <c r="AV421" i="2"/>
  <c r="AV420" i="2"/>
  <c r="AV419" i="2"/>
  <c r="AV418" i="2"/>
  <c r="AV417" i="2"/>
  <c r="AV416" i="2"/>
  <c r="AV415" i="2"/>
  <c r="AV414" i="2"/>
  <c r="AV413" i="2"/>
  <c r="AV412" i="2"/>
  <c r="AV411" i="2"/>
  <c r="AV410" i="2"/>
  <c r="AV409" i="2"/>
  <c r="AV408" i="2"/>
  <c r="AV407" i="2"/>
  <c r="AV406" i="2"/>
  <c r="AV405" i="2"/>
  <c r="AV404" i="2"/>
  <c r="AV403" i="2"/>
  <c r="AV402" i="2"/>
  <c r="AV401" i="2"/>
  <c r="AV400" i="2"/>
  <c r="AV399" i="2"/>
  <c r="AV398" i="2"/>
  <c r="AV397" i="2"/>
  <c r="AV396" i="2"/>
  <c r="AV395" i="2"/>
  <c r="AV394" i="2"/>
  <c r="AV393" i="2"/>
  <c r="AV392" i="2"/>
  <c r="AV391" i="2"/>
  <c r="AV390" i="2"/>
  <c r="AV389" i="2"/>
  <c r="AV388" i="2"/>
  <c r="AV387" i="2"/>
  <c r="AV386" i="2"/>
  <c r="AV385" i="2"/>
  <c r="AV384" i="2"/>
  <c r="AV383" i="2"/>
  <c r="AV382" i="2"/>
  <c r="AV381" i="2"/>
  <c r="AV380" i="2"/>
  <c r="AV379" i="2"/>
  <c r="AV378" i="2"/>
  <c r="AV377" i="2"/>
  <c r="AV376" i="2"/>
  <c r="AV375" i="2"/>
  <c r="AV374" i="2"/>
  <c r="AV373" i="2"/>
  <c r="AV372" i="2"/>
  <c r="AV370" i="2"/>
  <c r="AV369" i="2"/>
  <c r="AV368" i="2"/>
  <c r="AV367" i="2"/>
  <c r="AV366" i="2"/>
  <c r="AV365" i="2"/>
  <c r="AV364" i="2"/>
  <c r="AV363" i="2"/>
  <c r="AV362" i="2"/>
  <c r="AV361" i="2"/>
  <c r="AV360" i="2"/>
  <c r="AV359" i="2"/>
  <c r="AV358" i="2"/>
  <c r="AV357" i="2"/>
  <c r="AV356" i="2"/>
  <c r="AV355" i="2"/>
  <c r="AV354" i="2"/>
  <c r="AV353" i="2"/>
  <c r="AV352" i="2"/>
  <c r="AV351" i="2"/>
  <c r="AV350" i="2"/>
  <c r="AV349" i="2"/>
  <c r="AV348" i="2"/>
  <c r="AV347" i="2"/>
  <c r="AV346" i="2"/>
  <c r="AV345" i="2"/>
  <c r="AV344" i="2"/>
  <c r="AV343" i="2"/>
  <c r="AV342" i="2"/>
  <c r="AV341" i="2"/>
  <c r="AV340" i="2"/>
  <c r="AV339" i="2"/>
  <c r="AV338" i="2"/>
  <c r="AV337" i="2"/>
  <c r="AV336" i="2"/>
  <c r="AV335" i="2"/>
  <c r="AV334" i="2"/>
  <c r="AV333" i="2"/>
  <c r="AV332" i="2"/>
  <c r="AV331" i="2"/>
  <c r="AV330" i="2"/>
  <c r="AV329" i="2"/>
  <c r="AV328" i="2"/>
  <c r="AV327" i="2"/>
  <c r="AV326" i="2"/>
  <c r="AV325" i="2"/>
  <c r="AV324" i="2"/>
  <c r="AV323" i="2"/>
  <c r="AV322" i="2"/>
  <c r="AV321" i="2"/>
  <c r="AV320" i="2"/>
  <c r="AV319" i="2"/>
  <c r="AV318" i="2"/>
  <c r="AV317" i="2"/>
  <c r="AV316" i="2"/>
  <c r="AV315" i="2"/>
  <c r="AV314" i="2"/>
  <c r="AV313" i="2"/>
  <c r="AV312" i="2"/>
  <c r="AV311" i="2"/>
  <c r="AV310" i="2"/>
  <c r="AV309" i="2"/>
  <c r="AV308" i="2"/>
  <c r="AV307" i="2"/>
  <c r="AV306" i="2"/>
  <c r="AV305" i="2"/>
  <c r="AS456" i="2"/>
  <c r="AS455" i="2"/>
  <c r="AS454" i="2"/>
  <c r="AS453" i="2"/>
  <c r="AS452" i="2"/>
  <c r="AS451" i="2"/>
  <c r="AS450" i="2"/>
  <c r="AS449" i="2"/>
  <c r="AS448" i="2"/>
  <c r="AS447" i="2"/>
  <c r="AS446" i="2"/>
  <c r="AS445" i="2"/>
  <c r="AS444" i="2"/>
  <c r="AS443" i="2"/>
  <c r="AS442" i="2"/>
  <c r="AS441" i="2"/>
  <c r="AS440" i="2"/>
  <c r="AS439" i="2"/>
  <c r="AS438" i="2"/>
  <c r="AS437" i="2"/>
  <c r="AS436" i="2"/>
  <c r="AS435" i="2"/>
  <c r="AS434" i="2"/>
  <c r="AS433" i="2"/>
  <c r="AS432" i="2"/>
  <c r="AS431" i="2"/>
  <c r="AS430" i="2"/>
  <c r="AS429" i="2"/>
  <c r="AS428" i="2"/>
  <c r="AS427" i="2"/>
  <c r="AS426" i="2"/>
  <c r="AS425" i="2"/>
  <c r="AS424" i="2"/>
  <c r="AS423" i="2"/>
  <c r="AS422" i="2"/>
  <c r="AS421" i="2"/>
  <c r="AS420" i="2"/>
  <c r="AS419" i="2"/>
  <c r="AS418" i="2"/>
  <c r="AS417" i="2"/>
  <c r="AS416" i="2"/>
  <c r="AS415" i="2"/>
  <c r="AS414" i="2"/>
  <c r="AS413" i="2"/>
  <c r="AS412" i="2"/>
  <c r="AS411" i="2"/>
  <c r="AS410" i="2"/>
  <c r="AS409" i="2"/>
  <c r="AS408" i="2"/>
  <c r="AS407" i="2"/>
  <c r="AS406" i="2"/>
  <c r="AS405" i="2"/>
  <c r="AS404" i="2"/>
  <c r="AS403" i="2"/>
  <c r="AS402" i="2"/>
  <c r="AS401" i="2"/>
  <c r="AS400" i="2"/>
  <c r="AS399" i="2"/>
  <c r="AS398" i="2"/>
  <c r="AS397" i="2"/>
  <c r="AS396" i="2"/>
  <c r="AS395" i="2"/>
  <c r="AS394" i="2"/>
  <c r="AS393" i="2"/>
  <c r="AS392" i="2"/>
  <c r="AS391" i="2"/>
  <c r="AS390" i="2"/>
  <c r="AS389" i="2"/>
  <c r="AS388" i="2"/>
  <c r="AS387" i="2"/>
  <c r="AS386" i="2"/>
  <c r="AS385" i="2"/>
  <c r="AS384" i="2"/>
  <c r="AS383" i="2"/>
  <c r="AS382" i="2"/>
  <c r="AS381" i="2"/>
  <c r="AS380" i="2"/>
  <c r="AS379" i="2"/>
  <c r="AS378" i="2"/>
  <c r="AS377" i="2"/>
  <c r="AS376" i="2"/>
  <c r="AS375" i="2"/>
  <c r="AS374" i="2"/>
  <c r="AS373" i="2"/>
  <c r="AS372" i="2"/>
  <c r="AS370" i="2"/>
  <c r="AS369" i="2"/>
  <c r="AS368" i="2"/>
  <c r="AS367" i="2"/>
  <c r="AS366" i="2"/>
  <c r="AS365" i="2"/>
  <c r="AS364" i="2"/>
  <c r="AS363" i="2"/>
  <c r="AS362" i="2"/>
  <c r="AS361" i="2"/>
  <c r="AS360" i="2"/>
  <c r="AS359" i="2"/>
  <c r="AS358" i="2"/>
  <c r="AS357" i="2"/>
  <c r="AS356" i="2"/>
  <c r="AS355" i="2"/>
  <c r="AS354" i="2"/>
  <c r="AS353" i="2"/>
  <c r="AS352" i="2"/>
  <c r="AS351" i="2"/>
  <c r="AS350" i="2"/>
  <c r="AS349" i="2"/>
  <c r="AS348" i="2"/>
  <c r="AS347" i="2"/>
  <c r="AS346" i="2"/>
  <c r="AS345" i="2"/>
  <c r="AS344" i="2"/>
  <c r="AS343" i="2"/>
  <c r="AS342" i="2"/>
  <c r="AS341" i="2"/>
  <c r="AS340" i="2"/>
  <c r="AS339" i="2"/>
  <c r="AS338" i="2"/>
  <c r="AS337" i="2"/>
  <c r="AS336" i="2"/>
  <c r="AS335" i="2"/>
  <c r="AS334" i="2"/>
  <c r="AS333" i="2"/>
  <c r="AS332" i="2"/>
  <c r="AS331" i="2"/>
  <c r="AS330" i="2"/>
  <c r="AS329" i="2"/>
  <c r="AS328" i="2"/>
  <c r="AS327" i="2"/>
  <c r="AS326" i="2"/>
  <c r="AS325" i="2"/>
  <c r="AS324" i="2"/>
  <c r="AS323" i="2"/>
  <c r="AS322" i="2"/>
  <c r="AS321" i="2"/>
  <c r="AS320" i="2"/>
  <c r="AS319" i="2"/>
  <c r="AS318" i="2"/>
  <c r="AS317" i="2"/>
  <c r="AS316" i="2"/>
  <c r="AS315" i="2"/>
  <c r="AS314" i="2"/>
  <c r="AS313" i="2"/>
  <c r="AS312" i="2"/>
  <c r="AS311" i="2"/>
  <c r="AS310" i="2"/>
  <c r="AS309" i="2"/>
  <c r="AS308" i="2"/>
  <c r="AS307" i="2"/>
  <c r="AS306" i="2"/>
  <c r="AS305" i="2"/>
  <c r="AM456" i="2"/>
  <c r="AM455" i="2"/>
  <c r="AM454" i="2"/>
  <c r="AM453" i="2"/>
  <c r="AM452" i="2"/>
  <c r="AM451" i="2"/>
  <c r="AM450" i="2"/>
  <c r="AM449" i="2"/>
  <c r="AM448" i="2"/>
  <c r="AM447" i="2"/>
  <c r="AM446" i="2"/>
  <c r="AM445" i="2"/>
  <c r="AM444" i="2"/>
  <c r="AM443" i="2"/>
  <c r="AM442" i="2"/>
  <c r="AM441" i="2"/>
  <c r="AM440" i="2"/>
  <c r="AM439" i="2"/>
  <c r="AM438" i="2"/>
  <c r="AM437" i="2"/>
  <c r="AM436" i="2"/>
  <c r="AM435" i="2"/>
  <c r="AM434" i="2"/>
  <c r="AM433" i="2"/>
  <c r="AM432" i="2"/>
  <c r="AM431" i="2"/>
  <c r="AM430" i="2"/>
  <c r="AM429" i="2"/>
  <c r="AM428" i="2"/>
  <c r="AM427" i="2"/>
  <c r="AM426" i="2"/>
  <c r="AM425" i="2"/>
  <c r="AM424" i="2"/>
  <c r="AM423" i="2"/>
  <c r="AM422" i="2"/>
  <c r="AM421" i="2"/>
  <c r="AM420" i="2"/>
  <c r="AM419" i="2"/>
  <c r="AM418" i="2"/>
  <c r="AM417" i="2"/>
  <c r="AM416" i="2"/>
  <c r="AM415" i="2"/>
  <c r="AM414" i="2"/>
  <c r="AM413" i="2"/>
  <c r="AM412" i="2"/>
  <c r="AM411" i="2"/>
  <c r="AM410" i="2"/>
  <c r="AM409" i="2"/>
  <c r="AM408" i="2"/>
  <c r="AM407" i="2"/>
  <c r="AM406" i="2"/>
  <c r="AM405" i="2"/>
  <c r="AM404" i="2"/>
  <c r="AM403" i="2"/>
  <c r="AM402" i="2"/>
  <c r="AM401" i="2"/>
  <c r="AM400" i="2"/>
  <c r="AM399" i="2"/>
  <c r="AM398" i="2"/>
  <c r="AM397" i="2"/>
  <c r="AM396" i="2"/>
  <c r="AM395" i="2"/>
  <c r="AM394" i="2"/>
  <c r="AM393" i="2"/>
  <c r="AM392" i="2"/>
  <c r="AM391" i="2"/>
  <c r="AM390" i="2"/>
  <c r="AM389" i="2"/>
  <c r="AM388" i="2"/>
  <c r="AM387" i="2"/>
  <c r="AM386" i="2"/>
  <c r="AM385" i="2"/>
  <c r="AM384" i="2"/>
  <c r="AM383" i="2"/>
  <c r="AM382" i="2"/>
  <c r="AM381" i="2"/>
  <c r="AM380" i="2"/>
  <c r="AM379" i="2"/>
  <c r="AM378" i="2"/>
  <c r="AM377" i="2"/>
  <c r="AM376" i="2"/>
  <c r="AM375" i="2"/>
  <c r="AM374" i="2"/>
  <c r="AM373" i="2"/>
  <c r="AM372" i="2"/>
  <c r="AM370" i="2"/>
  <c r="AM369" i="2"/>
  <c r="AM368" i="2"/>
  <c r="AM367" i="2"/>
  <c r="AM366" i="2"/>
  <c r="AM365" i="2"/>
  <c r="AM364" i="2"/>
  <c r="AM363" i="2"/>
  <c r="AM362" i="2"/>
  <c r="AM361" i="2"/>
  <c r="AM360" i="2"/>
  <c r="AM359" i="2"/>
  <c r="AM358" i="2"/>
  <c r="AM357" i="2"/>
  <c r="AM356" i="2"/>
  <c r="AM355" i="2"/>
  <c r="AM354" i="2"/>
  <c r="AM353" i="2"/>
  <c r="AM352" i="2"/>
  <c r="AM351" i="2"/>
  <c r="AM350" i="2"/>
  <c r="AM349" i="2"/>
  <c r="AM348" i="2"/>
  <c r="AM347" i="2"/>
  <c r="AM346" i="2"/>
  <c r="AM345" i="2"/>
  <c r="AM344" i="2"/>
  <c r="AM343" i="2"/>
  <c r="AM342" i="2"/>
  <c r="AM341" i="2"/>
  <c r="AM340" i="2"/>
  <c r="AM339" i="2"/>
  <c r="AM338" i="2"/>
  <c r="AM337" i="2"/>
  <c r="AM336" i="2"/>
  <c r="AM335" i="2"/>
  <c r="AM334" i="2"/>
  <c r="AM333" i="2"/>
  <c r="AM332" i="2"/>
  <c r="AM331" i="2"/>
  <c r="AM330" i="2"/>
  <c r="AM329" i="2"/>
  <c r="AM328" i="2"/>
  <c r="AM327" i="2"/>
  <c r="AM326" i="2"/>
  <c r="AM325" i="2"/>
  <c r="AM324" i="2"/>
  <c r="AM323" i="2"/>
  <c r="AM322" i="2"/>
  <c r="AM321" i="2"/>
  <c r="AM320" i="2"/>
  <c r="AM319" i="2"/>
  <c r="AM318" i="2"/>
  <c r="AM317" i="2"/>
  <c r="AM316" i="2"/>
  <c r="AM315" i="2"/>
  <c r="AM314" i="2"/>
  <c r="AM313" i="2"/>
  <c r="AM312" i="2"/>
  <c r="AM311" i="2"/>
  <c r="AM310" i="2"/>
  <c r="AM309" i="2"/>
  <c r="AM308" i="2"/>
  <c r="AM307" i="2"/>
  <c r="AM306" i="2"/>
  <c r="AM305" i="2"/>
  <c r="AJ456" i="2"/>
  <c r="AJ455" i="2"/>
  <c r="AJ454" i="2"/>
  <c r="AJ453" i="2"/>
  <c r="AJ452" i="2"/>
  <c r="AJ451" i="2"/>
  <c r="AJ450" i="2"/>
  <c r="AJ449" i="2"/>
  <c r="AJ448" i="2"/>
  <c r="AJ447" i="2"/>
  <c r="AJ446" i="2"/>
  <c r="AJ445" i="2"/>
  <c r="AJ444" i="2"/>
  <c r="AJ443" i="2"/>
  <c r="AJ442" i="2"/>
  <c r="AJ441" i="2"/>
  <c r="AJ440" i="2"/>
  <c r="AJ439" i="2"/>
  <c r="AJ438" i="2"/>
  <c r="AJ437" i="2"/>
  <c r="AJ436" i="2"/>
  <c r="AJ435" i="2"/>
  <c r="AJ434" i="2"/>
  <c r="AJ433" i="2"/>
  <c r="AJ432" i="2"/>
  <c r="AJ431" i="2"/>
  <c r="AJ430" i="2"/>
  <c r="AJ429" i="2"/>
  <c r="AJ428" i="2"/>
  <c r="AJ427" i="2"/>
  <c r="AJ426" i="2"/>
  <c r="AJ425" i="2"/>
  <c r="AJ424" i="2"/>
  <c r="AJ423" i="2"/>
  <c r="AJ422" i="2"/>
  <c r="AJ421" i="2"/>
  <c r="AJ420" i="2"/>
  <c r="AJ419" i="2"/>
  <c r="AJ418" i="2"/>
  <c r="AJ417" i="2"/>
  <c r="AJ416" i="2"/>
  <c r="AJ415" i="2"/>
  <c r="AJ414" i="2"/>
  <c r="AJ413" i="2"/>
  <c r="AJ412" i="2"/>
  <c r="AJ411" i="2"/>
  <c r="AJ410" i="2"/>
  <c r="AJ409" i="2"/>
  <c r="AJ408" i="2"/>
  <c r="AJ407" i="2"/>
  <c r="AJ406" i="2"/>
  <c r="AJ405" i="2"/>
  <c r="AJ404" i="2"/>
  <c r="AJ403" i="2"/>
  <c r="AJ402" i="2"/>
  <c r="AJ401" i="2"/>
  <c r="AJ400" i="2"/>
  <c r="AJ399" i="2"/>
  <c r="AJ398" i="2"/>
  <c r="AJ397" i="2"/>
  <c r="AJ396" i="2"/>
  <c r="AJ395" i="2"/>
  <c r="AJ394" i="2"/>
  <c r="AJ393" i="2"/>
  <c r="AJ392" i="2"/>
  <c r="AJ391" i="2"/>
  <c r="AJ390" i="2"/>
  <c r="AJ389" i="2"/>
  <c r="AJ388" i="2"/>
  <c r="AJ387" i="2"/>
  <c r="AJ386" i="2"/>
  <c r="AJ385" i="2"/>
  <c r="AJ384" i="2"/>
  <c r="AJ383" i="2"/>
  <c r="AJ382" i="2"/>
  <c r="AJ381" i="2"/>
  <c r="AJ380" i="2"/>
  <c r="AJ379" i="2"/>
  <c r="AJ378" i="2"/>
  <c r="AJ377" i="2"/>
  <c r="AJ376" i="2"/>
  <c r="AJ375" i="2"/>
  <c r="AJ374" i="2"/>
  <c r="AJ373" i="2"/>
  <c r="AJ372" i="2"/>
  <c r="AJ370" i="2"/>
  <c r="AJ369" i="2"/>
  <c r="AJ368" i="2"/>
  <c r="AJ367" i="2"/>
  <c r="AJ366" i="2"/>
  <c r="AJ365" i="2"/>
  <c r="AJ364" i="2"/>
  <c r="AJ363" i="2"/>
  <c r="AJ362" i="2"/>
  <c r="AJ361" i="2"/>
  <c r="AJ360" i="2"/>
  <c r="AJ359" i="2"/>
  <c r="AJ358" i="2"/>
  <c r="AJ357" i="2"/>
  <c r="AJ356" i="2"/>
  <c r="AJ355" i="2"/>
  <c r="AJ354" i="2"/>
  <c r="AJ353" i="2"/>
  <c r="AJ352" i="2"/>
  <c r="AJ351" i="2"/>
  <c r="AJ350" i="2"/>
  <c r="AJ349" i="2"/>
  <c r="AJ348" i="2"/>
  <c r="AJ347" i="2"/>
  <c r="AJ346" i="2"/>
  <c r="AJ345" i="2"/>
  <c r="AJ344" i="2"/>
  <c r="AJ343" i="2"/>
  <c r="AJ342" i="2"/>
  <c r="AJ341" i="2"/>
  <c r="AJ340" i="2"/>
  <c r="AJ339" i="2"/>
  <c r="AJ338" i="2"/>
  <c r="AJ337" i="2"/>
  <c r="AJ336" i="2"/>
  <c r="AJ335" i="2"/>
  <c r="AJ334" i="2"/>
  <c r="AJ333" i="2"/>
  <c r="AJ332" i="2"/>
  <c r="AJ331" i="2"/>
  <c r="AJ330" i="2"/>
  <c r="AJ329" i="2"/>
  <c r="AJ328" i="2"/>
  <c r="AJ327" i="2"/>
  <c r="AJ326" i="2"/>
  <c r="AJ325" i="2"/>
  <c r="AJ324" i="2"/>
  <c r="AJ323" i="2"/>
  <c r="AJ322" i="2"/>
  <c r="AJ321" i="2"/>
  <c r="AJ320" i="2"/>
  <c r="AJ319" i="2"/>
  <c r="AJ318" i="2"/>
  <c r="AJ317" i="2"/>
  <c r="AJ316" i="2"/>
  <c r="AJ315" i="2"/>
  <c r="AJ314" i="2"/>
  <c r="AJ313" i="2"/>
  <c r="AJ312" i="2"/>
  <c r="AJ311" i="2"/>
  <c r="AJ310" i="2"/>
  <c r="AJ309" i="2"/>
  <c r="AJ308" i="2"/>
  <c r="AJ307" i="2"/>
  <c r="AJ306" i="2"/>
  <c r="AJ305" i="2"/>
  <c r="AG456" i="2"/>
  <c r="AG455" i="2"/>
  <c r="AG454" i="2"/>
  <c r="AG453" i="2"/>
  <c r="AG452" i="2"/>
  <c r="AG451" i="2"/>
  <c r="AG450" i="2"/>
  <c r="AG449" i="2"/>
  <c r="AG448" i="2"/>
  <c r="AG447" i="2"/>
  <c r="AG446" i="2"/>
  <c r="AG445" i="2"/>
  <c r="AG444" i="2"/>
  <c r="AG443" i="2"/>
  <c r="AG442" i="2"/>
  <c r="AG441" i="2"/>
  <c r="AG440" i="2"/>
  <c r="AG439" i="2"/>
  <c r="AG438" i="2"/>
  <c r="AG437" i="2"/>
  <c r="AG436" i="2"/>
  <c r="AG435" i="2"/>
  <c r="AG434" i="2"/>
  <c r="AG433" i="2"/>
  <c r="AG432" i="2"/>
  <c r="AG431" i="2"/>
  <c r="AG430" i="2"/>
  <c r="AG429" i="2"/>
  <c r="AG428" i="2"/>
  <c r="AG427" i="2"/>
  <c r="AG426" i="2"/>
  <c r="AG425" i="2"/>
  <c r="AG424" i="2"/>
  <c r="AG423" i="2"/>
  <c r="AG422" i="2"/>
  <c r="AG421" i="2"/>
  <c r="AG420" i="2"/>
  <c r="AG419" i="2"/>
  <c r="AG418" i="2"/>
  <c r="AG417" i="2"/>
  <c r="AG416" i="2"/>
  <c r="AG415" i="2"/>
  <c r="AG414" i="2"/>
  <c r="AG413" i="2"/>
  <c r="AG412" i="2"/>
  <c r="AG411" i="2"/>
  <c r="AG410" i="2"/>
  <c r="AG409" i="2"/>
  <c r="AG408" i="2"/>
  <c r="AG407" i="2"/>
  <c r="AG406" i="2"/>
  <c r="AG405" i="2"/>
  <c r="AG404" i="2"/>
  <c r="AG403" i="2"/>
  <c r="AG402" i="2"/>
  <c r="AG401" i="2"/>
  <c r="AG400" i="2"/>
  <c r="AG399" i="2"/>
  <c r="AG398" i="2"/>
  <c r="AG397" i="2"/>
  <c r="AG396" i="2"/>
  <c r="AG395" i="2"/>
  <c r="AG394" i="2"/>
  <c r="AG393" i="2"/>
  <c r="AG392" i="2"/>
  <c r="AG391" i="2"/>
  <c r="AG390" i="2"/>
  <c r="AG389" i="2"/>
  <c r="AG388" i="2"/>
  <c r="AG387" i="2"/>
  <c r="AG386" i="2"/>
  <c r="AG385" i="2"/>
  <c r="AG384" i="2"/>
  <c r="AG383" i="2"/>
  <c r="AG382" i="2"/>
  <c r="AG381" i="2"/>
  <c r="AG380" i="2"/>
  <c r="AG379" i="2"/>
  <c r="AG378" i="2"/>
  <c r="AG377" i="2"/>
  <c r="AG376" i="2"/>
  <c r="AG375" i="2"/>
  <c r="AG374" i="2"/>
  <c r="AG373" i="2"/>
  <c r="AG372" i="2"/>
  <c r="AG370" i="2"/>
  <c r="AG369" i="2"/>
  <c r="AG368" i="2"/>
  <c r="AG367" i="2"/>
  <c r="AG366" i="2"/>
  <c r="AG365" i="2"/>
  <c r="AG364" i="2"/>
  <c r="AG363" i="2"/>
  <c r="AG362" i="2"/>
  <c r="AG361" i="2"/>
  <c r="AG360" i="2"/>
  <c r="AG359" i="2"/>
  <c r="AG358" i="2"/>
  <c r="AG357" i="2"/>
  <c r="AG356" i="2"/>
  <c r="AG355" i="2"/>
  <c r="AG354" i="2"/>
  <c r="AG353" i="2"/>
  <c r="AG352" i="2"/>
  <c r="AG351" i="2"/>
  <c r="AG350" i="2"/>
  <c r="AG349" i="2"/>
  <c r="AG348" i="2"/>
  <c r="AG347" i="2"/>
  <c r="AG346" i="2"/>
  <c r="AG345" i="2"/>
  <c r="AG344" i="2"/>
  <c r="AG343" i="2"/>
  <c r="AG342" i="2"/>
  <c r="AG341" i="2"/>
  <c r="AG340" i="2"/>
  <c r="AG339" i="2"/>
  <c r="AG338" i="2"/>
  <c r="AG337" i="2"/>
  <c r="AG336" i="2"/>
  <c r="AG335" i="2"/>
  <c r="AG334" i="2"/>
  <c r="AG333" i="2"/>
  <c r="AG332" i="2"/>
  <c r="AG331" i="2"/>
  <c r="AG330" i="2"/>
  <c r="AG329" i="2"/>
  <c r="AG328" i="2"/>
  <c r="AG327" i="2"/>
  <c r="AG326" i="2"/>
  <c r="AG325" i="2"/>
  <c r="AG324" i="2"/>
  <c r="AG323" i="2"/>
  <c r="AG322" i="2"/>
  <c r="AG321" i="2"/>
  <c r="AG320" i="2"/>
  <c r="AG319" i="2"/>
  <c r="AG318" i="2"/>
  <c r="AG317" i="2"/>
  <c r="AG316" i="2"/>
  <c r="AG315" i="2"/>
  <c r="AG314" i="2"/>
  <c r="AG313" i="2"/>
  <c r="AG312" i="2"/>
  <c r="AG311" i="2"/>
  <c r="AG310" i="2"/>
  <c r="AG309" i="2"/>
  <c r="AG308" i="2"/>
  <c r="AG307" i="2"/>
  <c r="AG306" i="2"/>
  <c r="AG305" i="2"/>
  <c r="AD456" i="2"/>
  <c r="AD455" i="2"/>
  <c r="AD454" i="2"/>
  <c r="AD453" i="2"/>
  <c r="AD452" i="2"/>
  <c r="AD451" i="2"/>
  <c r="AD450" i="2"/>
  <c r="AD449" i="2"/>
  <c r="AD448" i="2"/>
  <c r="AD447" i="2"/>
  <c r="AD446" i="2"/>
  <c r="AD445" i="2"/>
  <c r="AD444" i="2"/>
  <c r="AD443" i="2"/>
  <c r="AD442" i="2"/>
  <c r="AD441" i="2"/>
  <c r="AD440" i="2"/>
  <c r="AD439" i="2"/>
  <c r="AD438" i="2"/>
  <c r="AD437" i="2"/>
  <c r="AD436" i="2"/>
  <c r="AD435" i="2"/>
  <c r="AD434" i="2"/>
  <c r="AD433" i="2"/>
  <c r="AD432" i="2"/>
  <c r="AD431" i="2"/>
  <c r="AD430" i="2"/>
  <c r="AD429" i="2"/>
  <c r="AD428" i="2"/>
  <c r="AD427" i="2"/>
  <c r="AD426" i="2"/>
  <c r="AD425" i="2"/>
  <c r="AD424" i="2"/>
  <c r="AD423" i="2"/>
  <c r="AD422" i="2"/>
  <c r="AD421" i="2"/>
  <c r="AD420" i="2"/>
  <c r="AD419" i="2"/>
  <c r="AD418" i="2"/>
  <c r="AD417" i="2"/>
  <c r="AD416" i="2"/>
  <c r="AD415" i="2"/>
  <c r="AD414" i="2"/>
  <c r="AD413" i="2"/>
  <c r="AD412" i="2"/>
  <c r="AD411" i="2"/>
  <c r="AD410" i="2"/>
  <c r="AD409" i="2"/>
  <c r="AD408" i="2"/>
  <c r="AD407" i="2"/>
  <c r="AD406" i="2"/>
  <c r="AD405" i="2"/>
  <c r="AD404" i="2"/>
  <c r="AD403" i="2"/>
  <c r="AD402" i="2"/>
  <c r="AD401" i="2"/>
  <c r="AD400" i="2"/>
  <c r="AD399" i="2"/>
  <c r="AD398" i="2"/>
  <c r="AD397" i="2"/>
  <c r="AD396" i="2"/>
  <c r="AD395" i="2"/>
  <c r="AD394" i="2"/>
  <c r="AD393" i="2"/>
  <c r="AD392" i="2"/>
  <c r="AD391" i="2"/>
  <c r="AD390" i="2"/>
  <c r="AD389" i="2"/>
  <c r="AD388" i="2"/>
  <c r="AD387" i="2"/>
  <c r="AD386" i="2"/>
  <c r="AD385" i="2"/>
  <c r="AD384" i="2"/>
  <c r="AD383" i="2"/>
  <c r="AD382" i="2"/>
  <c r="AD381" i="2"/>
  <c r="AD380" i="2"/>
  <c r="AD379" i="2"/>
  <c r="AD378" i="2"/>
  <c r="AD377" i="2"/>
  <c r="AD376" i="2"/>
  <c r="AD375" i="2"/>
  <c r="AD374" i="2"/>
  <c r="AD373" i="2"/>
  <c r="AD372" i="2"/>
  <c r="AD370" i="2"/>
  <c r="AD369" i="2"/>
  <c r="AD368" i="2"/>
  <c r="AD367" i="2"/>
  <c r="AD366" i="2"/>
  <c r="AD365" i="2"/>
  <c r="AD364" i="2"/>
  <c r="AD363" i="2"/>
  <c r="AD362" i="2"/>
  <c r="AD361" i="2"/>
  <c r="AD360" i="2"/>
  <c r="AD359" i="2"/>
  <c r="AD358" i="2"/>
  <c r="AD357" i="2"/>
  <c r="AD356" i="2"/>
  <c r="AD355" i="2"/>
  <c r="AD354" i="2"/>
  <c r="AD353" i="2"/>
  <c r="AD352" i="2"/>
  <c r="AD351" i="2"/>
  <c r="AD350" i="2"/>
  <c r="AD349" i="2"/>
  <c r="AD348" i="2"/>
  <c r="AD347" i="2"/>
  <c r="AD346" i="2"/>
  <c r="AD345" i="2"/>
  <c r="AD344" i="2"/>
  <c r="AD343" i="2"/>
  <c r="AD342" i="2"/>
  <c r="AD341" i="2"/>
  <c r="AD340" i="2"/>
  <c r="AD339" i="2"/>
  <c r="AD338" i="2"/>
  <c r="AD337" i="2"/>
  <c r="AD336" i="2"/>
  <c r="AD335" i="2"/>
  <c r="AD334" i="2"/>
  <c r="AD333" i="2"/>
  <c r="AD332" i="2"/>
  <c r="AD331" i="2"/>
  <c r="AD330" i="2"/>
  <c r="AD329" i="2"/>
  <c r="AD328" i="2"/>
  <c r="AD327" i="2"/>
  <c r="AD326" i="2"/>
  <c r="AD325" i="2"/>
  <c r="AD324" i="2"/>
  <c r="AD323" i="2"/>
  <c r="AD322" i="2"/>
  <c r="AD321" i="2"/>
  <c r="AD320" i="2"/>
  <c r="AD319" i="2"/>
  <c r="AD318" i="2"/>
  <c r="AD317" i="2"/>
  <c r="AD316" i="2"/>
  <c r="AD315" i="2"/>
  <c r="AD314" i="2"/>
  <c r="AD313" i="2"/>
  <c r="AD312" i="2"/>
  <c r="AD311" i="2"/>
  <c r="AD310" i="2"/>
  <c r="AD309" i="2"/>
  <c r="AD308" i="2"/>
  <c r="AD307" i="2"/>
  <c r="AD306" i="2"/>
  <c r="AD305" i="2"/>
  <c r="AA456" i="2"/>
  <c r="AA455" i="2"/>
  <c r="AA454" i="2"/>
  <c r="AA453" i="2"/>
  <c r="AA452" i="2"/>
  <c r="AA451" i="2"/>
  <c r="AA450" i="2"/>
  <c r="AA449" i="2"/>
  <c r="AA448" i="2"/>
  <c r="AA447" i="2"/>
  <c r="AA446" i="2"/>
  <c r="AA445" i="2"/>
  <c r="AA444" i="2"/>
  <c r="AA443" i="2"/>
  <c r="AA442" i="2"/>
  <c r="AA441" i="2"/>
  <c r="AA440" i="2"/>
  <c r="AA439" i="2"/>
  <c r="AA438" i="2"/>
  <c r="AA437" i="2"/>
  <c r="AA436" i="2"/>
  <c r="AA435" i="2"/>
  <c r="AA434" i="2"/>
  <c r="AA433" i="2"/>
  <c r="AA432" i="2"/>
  <c r="AA431" i="2"/>
  <c r="AA430" i="2"/>
  <c r="AA429" i="2"/>
  <c r="AA428" i="2"/>
  <c r="AA427" i="2"/>
  <c r="AA426" i="2"/>
  <c r="AA425" i="2"/>
  <c r="AA424" i="2"/>
  <c r="AA423" i="2"/>
  <c r="AA422" i="2"/>
  <c r="AA421" i="2"/>
  <c r="AA420" i="2"/>
  <c r="AA419" i="2"/>
  <c r="AA418" i="2"/>
  <c r="AA417" i="2"/>
  <c r="AA416" i="2"/>
  <c r="AA415" i="2"/>
  <c r="AA414" i="2"/>
  <c r="AA413" i="2"/>
  <c r="AA412" i="2"/>
  <c r="AA411" i="2"/>
  <c r="AA410" i="2"/>
  <c r="AA409" i="2"/>
  <c r="AA408" i="2"/>
  <c r="AA407" i="2"/>
  <c r="AA406" i="2"/>
  <c r="AA405" i="2"/>
  <c r="AA404" i="2"/>
  <c r="AA403" i="2"/>
  <c r="AA402" i="2"/>
  <c r="AA401" i="2"/>
  <c r="AA400" i="2"/>
  <c r="AA399" i="2"/>
  <c r="AA398" i="2"/>
  <c r="AA397" i="2"/>
  <c r="AA396" i="2"/>
  <c r="AA395" i="2"/>
  <c r="AA394" i="2"/>
  <c r="AA393" i="2"/>
  <c r="AA392" i="2"/>
  <c r="AA391" i="2"/>
  <c r="AA390" i="2"/>
  <c r="AA389" i="2"/>
  <c r="AA388" i="2"/>
  <c r="AA387" i="2"/>
  <c r="AA386" i="2"/>
  <c r="AA385" i="2"/>
  <c r="AA384" i="2"/>
  <c r="AA383" i="2"/>
  <c r="AA382" i="2"/>
  <c r="AA381" i="2"/>
  <c r="AA380" i="2"/>
  <c r="AA379" i="2"/>
  <c r="AA378" i="2"/>
  <c r="AA377" i="2"/>
  <c r="AA376" i="2"/>
  <c r="AA375" i="2"/>
  <c r="AA374" i="2"/>
  <c r="AA373" i="2"/>
  <c r="AA372" i="2"/>
  <c r="AA370" i="2"/>
  <c r="AA369" i="2"/>
  <c r="AA368" i="2"/>
  <c r="AA367" i="2"/>
  <c r="AA366" i="2"/>
  <c r="AA365" i="2"/>
  <c r="AA364" i="2"/>
  <c r="AA363" i="2"/>
  <c r="AA362" i="2"/>
  <c r="AA361" i="2"/>
  <c r="AA360" i="2"/>
  <c r="AA359" i="2"/>
  <c r="AA358" i="2"/>
  <c r="AA357" i="2"/>
  <c r="AA356" i="2"/>
  <c r="AA355" i="2"/>
  <c r="AA354" i="2"/>
  <c r="AA353" i="2"/>
  <c r="AA352" i="2"/>
  <c r="AA351" i="2"/>
  <c r="AA350" i="2"/>
  <c r="AA349" i="2"/>
  <c r="AA348" i="2"/>
  <c r="AA347" i="2"/>
  <c r="AA346" i="2"/>
  <c r="AA345" i="2"/>
  <c r="AA344" i="2"/>
  <c r="AA343" i="2"/>
  <c r="AA342" i="2"/>
  <c r="AA341" i="2"/>
  <c r="AA340" i="2"/>
  <c r="AA339" i="2"/>
  <c r="AA338" i="2"/>
  <c r="AA337" i="2"/>
  <c r="AA336" i="2"/>
  <c r="AA335" i="2"/>
  <c r="AA334" i="2"/>
  <c r="AA333" i="2"/>
  <c r="AA332" i="2"/>
  <c r="AA331" i="2"/>
  <c r="AA330" i="2"/>
  <c r="AA329" i="2"/>
  <c r="AA328" i="2"/>
  <c r="AA327" i="2"/>
  <c r="AA326" i="2"/>
  <c r="AA325" i="2"/>
  <c r="AA324" i="2"/>
  <c r="AA323" i="2"/>
  <c r="AA322" i="2"/>
  <c r="AA321" i="2"/>
  <c r="AA320" i="2"/>
  <c r="AA319" i="2"/>
  <c r="AA318" i="2"/>
  <c r="AA317" i="2"/>
  <c r="AA316" i="2"/>
  <c r="AA315" i="2"/>
  <c r="AA314" i="2"/>
  <c r="AA313" i="2"/>
  <c r="AA312" i="2"/>
  <c r="AA311" i="2"/>
  <c r="AA310" i="2"/>
  <c r="AA309" i="2"/>
  <c r="AA308" i="2"/>
  <c r="AA307" i="2"/>
  <c r="AA306" i="2"/>
  <c r="AA305" i="2"/>
  <c r="X305" i="2"/>
  <c r="X306" i="2"/>
  <c r="X307" i="2"/>
  <c r="X308" i="2"/>
  <c r="X309" i="2"/>
  <c r="X310" i="2"/>
  <c r="X311" i="2"/>
  <c r="X312" i="2"/>
  <c r="X313" i="2"/>
  <c r="X314" i="2"/>
  <c r="X315" i="2"/>
  <c r="X316" i="2"/>
  <c r="X317" i="2"/>
  <c r="X318" i="2"/>
  <c r="X319" i="2"/>
  <c r="X320" i="2"/>
  <c r="X321" i="2"/>
  <c r="X322" i="2"/>
  <c r="X323" i="2"/>
  <c r="X324" i="2"/>
  <c r="X325" i="2"/>
  <c r="X326" i="2"/>
  <c r="X327" i="2"/>
  <c r="X328" i="2"/>
  <c r="X329" i="2"/>
  <c r="X330" i="2"/>
  <c r="X331" i="2"/>
  <c r="X332" i="2"/>
  <c r="X333" i="2"/>
  <c r="X334" i="2"/>
  <c r="X335" i="2"/>
  <c r="X336" i="2"/>
  <c r="X337" i="2"/>
  <c r="X338" i="2"/>
  <c r="X339" i="2"/>
  <c r="X340" i="2"/>
  <c r="X341" i="2"/>
  <c r="X342" i="2"/>
  <c r="X343" i="2"/>
  <c r="X344" i="2"/>
  <c r="X345" i="2"/>
  <c r="X346" i="2"/>
  <c r="X347" i="2"/>
  <c r="X348" i="2"/>
  <c r="X349" i="2"/>
  <c r="X350" i="2"/>
  <c r="X351" i="2"/>
  <c r="X352" i="2"/>
  <c r="X353" i="2"/>
  <c r="X354" i="2"/>
  <c r="X355" i="2"/>
  <c r="X356" i="2"/>
  <c r="X357" i="2"/>
  <c r="X358" i="2"/>
  <c r="X359" i="2"/>
  <c r="X360" i="2"/>
  <c r="X361" i="2"/>
  <c r="X362" i="2"/>
  <c r="X363" i="2"/>
  <c r="X364" i="2"/>
  <c r="X365" i="2"/>
  <c r="X366" i="2"/>
  <c r="X367" i="2"/>
  <c r="X368" i="2"/>
  <c r="X369" i="2"/>
  <c r="X370" i="2"/>
  <c r="X372" i="2"/>
  <c r="X373" i="2"/>
  <c r="X374" i="2"/>
  <c r="X375" i="2"/>
  <c r="X376" i="2"/>
  <c r="X377" i="2"/>
  <c r="X378" i="2"/>
  <c r="X379" i="2"/>
  <c r="X380" i="2"/>
  <c r="X381" i="2"/>
  <c r="X382" i="2"/>
  <c r="X383" i="2"/>
  <c r="X384" i="2"/>
  <c r="X385" i="2"/>
  <c r="X386" i="2"/>
  <c r="X387" i="2"/>
  <c r="X388" i="2"/>
  <c r="X389" i="2"/>
  <c r="X390" i="2"/>
  <c r="X391" i="2"/>
  <c r="X392" i="2"/>
  <c r="X393" i="2"/>
  <c r="X394" i="2"/>
  <c r="X395" i="2"/>
  <c r="X396" i="2"/>
  <c r="X397" i="2"/>
  <c r="X398" i="2"/>
  <c r="X399" i="2"/>
  <c r="X400" i="2"/>
  <c r="X401" i="2"/>
  <c r="X402" i="2"/>
  <c r="X403" i="2"/>
  <c r="X404" i="2"/>
  <c r="X405" i="2"/>
  <c r="X406" i="2"/>
  <c r="X407" i="2"/>
  <c r="X408" i="2"/>
  <c r="X409" i="2"/>
  <c r="X410" i="2"/>
  <c r="X411" i="2"/>
  <c r="X412" i="2"/>
  <c r="X413" i="2"/>
  <c r="X414" i="2"/>
  <c r="X415" i="2"/>
  <c r="X416" i="2"/>
  <c r="X417" i="2"/>
  <c r="X418" i="2"/>
  <c r="X419" i="2"/>
  <c r="X420" i="2"/>
  <c r="X421" i="2"/>
  <c r="X422" i="2"/>
  <c r="X423" i="2"/>
  <c r="X424" i="2"/>
  <c r="X425" i="2"/>
  <c r="X426" i="2"/>
  <c r="X427" i="2"/>
  <c r="X428" i="2"/>
  <c r="X429" i="2"/>
  <c r="X430" i="2"/>
  <c r="X431" i="2"/>
  <c r="X432" i="2"/>
  <c r="X433" i="2"/>
  <c r="X434" i="2"/>
  <c r="X435" i="2"/>
  <c r="X436" i="2"/>
  <c r="X437" i="2"/>
  <c r="X438" i="2"/>
  <c r="X439" i="2"/>
  <c r="X440" i="2"/>
  <c r="X441" i="2"/>
  <c r="X442" i="2"/>
  <c r="X443" i="2"/>
  <c r="X444" i="2"/>
  <c r="X445" i="2"/>
  <c r="X446" i="2"/>
  <c r="X447" i="2"/>
  <c r="X448" i="2"/>
  <c r="X449" i="2"/>
  <c r="X450" i="2"/>
  <c r="X451" i="2"/>
  <c r="X452" i="2"/>
  <c r="X453" i="2"/>
  <c r="X454" i="2"/>
  <c r="X455" i="2"/>
  <c r="X456" i="2"/>
  <c r="BA456" i="2"/>
  <c r="BA455" i="2"/>
  <c r="BA454" i="2"/>
  <c r="BA453" i="2"/>
  <c r="BA452" i="2"/>
  <c r="BA451" i="2"/>
  <c r="BA450" i="2"/>
  <c r="BA449" i="2"/>
  <c r="BA448" i="2"/>
  <c r="BA447" i="2"/>
  <c r="BA446" i="2"/>
  <c r="BA445" i="2"/>
  <c r="BA444" i="2"/>
  <c r="BA443" i="2"/>
  <c r="BA442" i="2"/>
  <c r="BA441" i="2"/>
  <c r="BA440" i="2"/>
  <c r="BA439" i="2"/>
  <c r="BA438" i="2"/>
  <c r="BA437" i="2"/>
  <c r="BA436" i="2"/>
  <c r="BA435" i="2"/>
  <c r="BA434" i="2"/>
  <c r="BA433" i="2"/>
  <c r="BA432" i="2"/>
  <c r="BA431" i="2"/>
  <c r="BA430" i="2"/>
  <c r="BA429" i="2"/>
  <c r="BA428" i="2"/>
  <c r="BA427" i="2"/>
  <c r="BA426" i="2"/>
  <c r="BA425" i="2"/>
  <c r="BA424" i="2"/>
  <c r="BA423" i="2"/>
  <c r="BA422" i="2"/>
  <c r="BA421" i="2"/>
  <c r="BA420" i="2"/>
  <c r="BA419" i="2"/>
  <c r="BA418" i="2"/>
  <c r="BA417" i="2"/>
  <c r="BA416" i="2"/>
  <c r="BA415" i="2"/>
  <c r="BA414" i="2"/>
  <c r="BA413" i="2"/>
  <c r="BA412" i="2"/>
  <c r="BA411" i="2"/>
  <c r="BA410" i="2"/>
  <c r="BA409" i="2"/>
  <c r="BA408" i="2"/>
  <c r="BA407" i="2"/>
  <c r="BA406" i="2"/>
  <c r="BA405" i="2"/>
  <c r="BA404" i="2"/>
  <c r="BA403" i="2"/>
  <c r="BA402" i="2"/>
  <c r="BA401" i="2"/>
  <c r="BA400" i="2"/>
  <c r="BA399" i="2"/>
  <c r="BA398" i="2"/>
  <c r="BA397" i="2"/>
  <c r="BA396" i="2"/>
  <c r="BA395" i="2"/>
  <c r="BA394" i="2"/>
  <c r="BA393" i="2"/>
  <c r="BA392" i="2"/>
  <c r="BA391" i="2"/>
  <c r="BA390" i="2"/>
  <c r="BA389" i="2"/>
  <c r="BA388" i="2"/>
  <c r="BA387" i="2"/>
  <c r="BA386" i="2"/>
  <c r="BA385" i="2"/>
  <c r="BA384" i="2"/>
  <c r="BA383" i="2"/>
  <c r="BA382" i="2"/>
  <c r="BA381" i="2"/>
  <c r="BA380" i="2"/>
  <c r="BA379" i="2"/>
  <c r="BA378" i="2"/>
  <c r="BA377" i="2"/>
  <c r="BA376" i="2"/>
  <c r="BA375" i="2"/>
  <c r="BA374" i="2"/>
  <c r="BA373" i="2"/>
  <c r="BA372" i="2"/>
  <c r="BA370" i="2"/>
  <c r="BA369" i="2"/>
  <c r="BA368" i="2"/>
  <c r="BA367" i="2"/>
  <c r="BA366" i="2"/>
  <c r="BA365" i="2"/>
  <c r="BA364" i="2"/>
  <c r="BA363" i="2"/>
  <c r="BA362" i="2"/>
  <c r="BA361" i="2"/>
  <c r="BA360" i="2"/>
  <c r="BA359" i="2"/>
  <c r="BA358" i="2"/>
  <c r="BA357" i="2"/>
  <c r="BA356" i="2"/>
  <c r="BA355" i="2"/>
  <c r="BA354" i="2"/>
  <c r="BA353" i="2"/>
  <c r="BA352" i="2"/>
  <c r="BA351" i="2"/>
  <c r="BA350" i="2"/>
  <c r="BA349" i="2"/>
  <c r="BA348" i="2"/>
  <c r="BA347" i="2"/>
  <c r="BA346" i="2"/>
  <c r="BA345" i="2"/>
  <c r="BA344" i="2"/>
  <c r="BA343" i="2"/>
  <c r="BA342" i="2"/>
  <c r="BA341" i="2"/>
  <c r="BA340" i="2"/>
  <c r="BA339" i="2"/>
  <c r="BA338" i="2"/>
  <c r="BA337" i="2"/>
  <c r="BA336" i="2"/>
  <c r="BA335" i="2"/>
  <c r="BA334" i="2"/>
  <c r="BA333" i="2"/>
  <c r="BA332" i="2"/>
  <c r="BA331" i="2"/>
  <c r="BA330" i="2"/>
  <c r="BA329" i="2"/>
  <c r="BA328" i="2"/>
  <c r="BA327" i="2"/>
  <c r="BA326" i="2"/>
  <c r="BA325" i="2"/>
  <c r="BA324" i="2"/>
  <c r="BA323" i="2"/>
  <c r="BA322" i="2"/>
  <c r="BA321" i="2"/>
  <c r="BA320" i="2"/>
  <c r="BA319" i="2"/>
  <c r="BA318" i="2"/>
  <c r="BA317" i="2"/>
  <c r="BA316" i="2"/>
  <c r="BA315" i="2"/>
  <c r="BA314" i="2"/>
  <c r="BA313" i="2"/>
  <c r="BA312" i="2"/>
  <c r="BA311" i="2"/>
  <c r="BA310" i="2"/>
  <c r="BA309" i="2"/>
  <c r="BA308" i="2"/>
  <c r="BA307" i="2"/>
  <c r="BA306" i="2"/>
  <c r="BA305" i="2"/>
  <c r="AX456" i="2"/>
  <c r="AX455" i="2"/>
  <c r="AX454" i="2"/>
  <c r="AX453" i="2"/>
  <c r="AX452" i="2"/>
  <c r="AX451" i="2"/>
  <c r="AX450" i="2"/>
  <c r="AX449" i="2"/>
  <c r="AX448" i="2"/>
  <c r="AX447" i="2"/>
  <c r="AX446" i="2"/>
  <c r="AX445" i="2"/>
  <c r="AX444" i="2"/>
  <c r="AX443" i="2"/>
  <c r="AX442" i="2"/>
  <c r="AX441" i="2"/>
  <c r="AX440" i="2"/>
  <c r="AX439" i="2"/>
  <c r="AX438" i="2"/>
  <c r="AX437" i="2"/>
  <c r="AX436" i="2"/>
  <c r="AX435" i="2"/>
  <c r="AX434" i="2"/>
  <c r="AX433" i="2"/>
  <c r="AX432" i="2"/>
  <c r="AX431" i="2"/>
  <c r="AX430" i="2"/>
  <c r="AX429" i="2"/>
  <c r="AX428" i="2"/>
  <c r="AX427" i="2"/>
  <c r="AX426" i="2"/>
  <c r="AX425" i="2"/>
  <c r="AX424" i="2"/>
  <c r="AX423" i="2"/>
  <c r="AX422" i="2"/>
  <c r="AX421" i="2"/>
  <c r="AX420" i="2"/>
  <c r="AX419" i="2"/>
  <c r="AX418" i="2"/>
  <c r="AX417" i="2"/>
  <c r="AX416" i="2"/>
  <c r="AX415" i="2"/>
  <c r="AX414" i="2"/>
  <c r="AX413" i="2"/>
  <c r="AX412" i="2"/>
  <c r="AX411" i="2"/>
  <c r="AX410" i="2"/>
  <c r="AX409" i="2"/>
  <c r="AX408" i="2"/>
  <c r="AX407" i="2"/>
  <c r="AX406" i="2"/>
  <c r="AX405" i="2"/>
  <c r="AX404" i="2"/>
  <c r="AX403" i="2"/>
  <c r="AX402" i="2"/>
  <c r="AX401" i="2"/>
  <c r="AX400" i="2"/>
  <c r="AX399" i="2"/>
  <c r="AX398" i="2"/>
  <c r="AX397" i="2"/>
  <c r="AX396" i="2"/>
  <c r="AX395" i="2"/>
  <c r="AX394" i="2"/>
  <c r="AX393" i="2"/>
  <c r="AX392" i="2"/>
  <c r="AX391" i="2"/>
  <c r="AX390" i="2"/>
  <c r="AX389" i="2"/>
  <c r="AX388" i="2"/>
  <c r="AX387" i="2"/>
  <c r="AX386" i="2"/>
  <c r="AX385" i="2"/>
  <c r="AX384" i="2"/>
  <c r="AX383" i="2"/>
  <c r="AX382" i="2"/>
  <c r="AX381" i="2"/>
  <c r="AX380" i="2"/>
  <c r="AX379" i="2"/>
  <c r="AX378" i="2"/>
  <c r="AX377" i="2"/>
  <c r="AX376" i="2"/>
  <c r="AX375" i="2"/>
  <c r="AX374" i="2"/>
  <c r="AX373" i="2"/>
  <c r="AX372" i="2"/>
  <c r="AX370" i="2"/>
  <c r="AX369" i="2"/>
  <c r="AX368" i="2"/>
  <c r="AX367" i="2"/>
  <c r="AX366" i="2"/>
  <c r="AX365" i="2"/>
  <c r="AX364" i="2"/>
  <c r="AX363" i="2"/>
  <c r="AX362" i="2"/>
  <c r="AX361" i="2"/>
  <c r="AX360" i="2"/>
  <c r="AX359" i="2"/>
  <c r="AX358" i="2"/>
  <c r="AX357" i="2"/>
  <c r="AX356" i="2"/>
  <c r="AX355" i="2"/>
  <c r="AX354" i="2"/>
  <c r="AX353" i="2"/>
  <c r="AX352" i="2"/>
  <c r="AX351" i="2"/>
  <c r="AX350" i="2"/>
  <c r="AX349" i="2"/>
  <c r="AX348" i="2"/>
  <c r="AX347" i="2"/>
  <c r="AX346" i="2"/>
  <c r="AX345" i="2"/>
  <c r="AX344" i="2"/>
  <c r="AX343" i="2"/>
  <c r="AX342" i="2"/>
  <c r="AX341" i="2"/>
  <c r="AX340" i="2"/>
  <c r="AX339" i="2"/>
  <c r="AX338" i="2"/>
  <c r="AX337" i="2"/>
  <c r="AX336" i="2"/>
  <c r="AX335" i="2"/>
  <c r="AX334" i="2"/>
  <c r="AX333" i="2"/>
  <c r="AX332" i="2"/>
  <c r="AX331" i="2"/>
  <c r="AX330" i="2"/>
  <c r="AX329" i="2"/>
  <c r="AX328" i="2"/>
  <c r="AX327" i="2"/>
  <c r="AX326" i="2"/>
  <c r="AX325" i="2"/>
  <c r="AX324" i="2"/>
  <c r="AX323" i="2"/>
  <c r="AX322" i="2"/>
  <c r="AX321" i="2"/>
  <c r="AX320" i="2"/>
  <c r="AX319" i="2"/>
  <c r="AX318" i="2"/>
  <c r="AX317" i="2"/>
  <c r="AX316" i="2"/>
  <c r="AX315" i="2"/>
  <c r="AX314" i="2"/>
  <c r="AX313" i="2"/>
  <c r="AX312" i="2"/>
  <c r="AX311" i="2"/>
  <c r="AX310" i="2"/>
  <c r="AX309" i="2"/>
  <c r="AX308" i="2"/>
  <c r="AX307" i="2"/>
  <c r="AX306" i="2"/>
  <c r="AX305" i="2"/>
  <c r="AU456" i="2"/>
  <c r="AU455" i="2"/>
  <c r="AU454" i="2"/>
  <c r="AU453" i="2"/>
  <c r="AU452" i="2"/>
  <c r="AU451" i="2"/>
  <c r="AU450" i="2"/>
  <c r="AU449" i="2"/>
  <c r="AU448" i="2"/>
  <c r="AU447" i="2"/>
  <c r="AU446" i="2"/>
  <c r="AU445" i="2"/>
  <c r="AU444" i="2"/>
  <c r="AU443" i="2"/>
  <c r="AU442" i="2"/>
  <c r="AU441" i="2"/>
  <c r="AU440" i="2"/>
  <c r="AU439" i="2"/>
  <c r="AU438" i="2"/>
  <c r="AU437" i="2"/>
  <c r="AU436" i="2"/>
  <c r="AU435" i="2"/>
  <c r="AU434" i="2"/>
  <c r="AU433" i="2"/>
  <c r="AU432" i="2"/>
  <c r="AU431" i="2"/>
  <c r="AU430" i="2"/>
  <c r="AU429" i="2"/>
  <c r="AU428" i="2"/>
  <c r="AU427" i="2"/>
  <c r="AU426" i="2"/>
  <c r="AU425" i="2"/>
  <c r="AU424" i="2"/>
  <c r="AU423" i="2"/>
  <c r="AU422" i="2"/>
  <c r="AU421" i="2"/>
  <c r="AU420" i="2"/>
  <c r="AU419" i="2"/>
  <c r="AU418" i="2"/>
  <c r="AU417" i="2"/>
  <c r="AU416" i="2"/>
  <c r="AU415" i="2"/>
  <c r="AU414" i="2"/>
  <c r="AU413" i="2"/>
  <c r="AU412" i="2"/>
  <c r="AU411" i="2"/>
  <c r="AU410" i="2"/>
  <c r="AU409" i="2"/>
  <c r="AU408" i="2"/>
  <c r="AU407" i="2"/>
  <c r="AU406" i="2"/>
  <c r="AU405" i="2"/>
  <c r="AU404" i="2"/>
  <c r="AU403" i="2"/>
  <c r="AU402" i="2"/>
  <c r="AU401" i="2"/>
  <c r="AU400" i="2"/>
  <c r="AU399" i="2"/>
  <c r="AU398" i="2"/>
  <c r="AU397" i="2"/>
  <c r="AU396" i="2"/>
  <c r="AU395" i="2"/>
  <c r="AU394" i="2"/>
  <c r="AU393" i="2"/>
  <c r="AU392" i="2"/>
  <c r="AU391" i="2"/>
  <c r="AU390" i="2"/>
  <c r="AU389" i="2"/>
  <c r="AU388" i="2"/>
  <c r="AU387" i="2"/>
  <c r="AU386" i="2"/>
  <c r="AU385" i="2"/>
  <c r="AU384" i="2"/>
  <c r="AU383" i="2"/>
  <c r="AU382" i="2"/>
  <c r="AU381" i="2"/>
  <c r="AU380" i="2"/>
  <c r="AU379" i="2"/>
  <c r="AU378" i="2"/>
  <c r="AU377" i="2"/>
  <c r="AU376" i="2"/>
  <c r="AU375" i="2"/>
  <c r="AU374" i="2"/>
  <c r="AU373" i="2"/>
  <c r="AU372" i="2"/>
  <c r="AU370" i="2"/>
  <c r="AU369" i="2"/>
  <c r="AU368" i="2"/>
  <c r="AU367" i="2"/>
  <c r="AU366" i="2"/>
  <c r="AU365" i="2"/>
  <c r="AU364" i="2"/>
  <c r="AU363" i="2"/>
  <c r="AU362" i="2"/>
  <c r="AU361" i="2"/>
  <c r="AU360" i="2"/>
  <c r="AU359" i="2"/>
  <c r="AU358" i="2"/>
  <c r="AU357" i="2"/>
  <c r="AU356" i="2"/>
  <c r="AU355" i="2"/>
  <c r="AU354" i="2"/>
  <c r="AU353" i="2"/>
  <c r="AU352" i="2"/>
  <c r="AU351" i="2"/>
  <c r="AU350" i="2"/>
  <c r="AU349" i="2"/>
  <c r="AU348" i="2"/>
  <c r="AU347" i="2"/>
  <c r="AU346" i="2"/>
  <c r="AU345" i="2"/>
  <c r="AU344" i="2"/>
  <c r="AU343" i="2"/>
  <c r="AU342" i="2"/>
  <c r="AU341" i="2"/>
  <c r="AU340" i="2"/>
  <c r="AU339" i="2"/>
  <c r="AU338" i="2"/>
  <c r="AU337" i="2"/>
  <c r="AU336" i="2"/>
  <c r="AU335" i="2"/>
  <c r="AU334" i="2"/>
  <c r="AU333" i="2"/>
  <c r="AU332" i="2"/>
  <c r="AU331" i="2"/>
  <c r="AU330" i="2"/>
  <c r="AU329" i="2"/>
  <c r="AU328" i="2"/>
  <c r="AU327" i="2"/>
  <c r="AU326" i="2"/>
  <c r="AU325" i="2"/>
  <c r="AU324" i="2"/>
  <c r="AU323" i="2"/>
  <c r="AU322" i="2"/>
  <c r="AU321" i="2"/>
  <c r="AU320" i="2"/>
  <c r="AU319" i="2"/>
  <c r="AU318" i="2"/>
  <c r="AU317" i="2"/>
  <c r="AU316" i="2"/>
  <c r="AU315" i="2"/>
  <c r="AU314" i="2"/>
  <c r="AU313" i="2"/>
  <c r="AU312" i="2"/>
  <c r="AU311" i="2"/>
  <c r="AU310" i="2"/>
  <c r="AU309" i="2"/>
  <c r="AU308" i="2"/>
  <c r="AU307" i="2"/>
  <c r="AU306" i="2"/>
  <c r="AU305" i="2"/>
  <c r="AR456" i="2"/>
  <c r="AR455" i="2"/>
  <c r="AR454" i="2"/>
  <c r="AR453" i="2"/>
  <c r="AR452" i="2"/>
  <c r="AR451" i="2"/>
  <c r="AR450" i="2"/>
  <c r="AR449" i="2"/>
  <c r="AR448" i="2"/>
  <c r="AR447" i="2"/>
  <c r="AR446" i="2"/>
  <c r="AR445" i="2"/>
  <c r="AR444" i="2"/>
  <c r="AR443" i="2"/>
  <c r="AR442" i="2"/>
  <c r="AR441" i="2"/>
  <c r="AR440" i="2"/>
  <c r="AR439" i="2"/>
  <c r="AR438" i="2"/>
  <c r="AR437" i="2"/>
  <c r="AR436" i="2"/>
  <c r="AR435" i="2"/>
  <c r="AR434" i="2"/>
  <c r="AR433" i="2"/>
  <c r="AR432" i="2"/>
  <c r="AR431" i="2"/>
  <c r="AR430" i="2"/>
  <c r="AR429" i="2"/>
  <c r="AR428" i="2"/>
  <c r="AR427" i="2"/>
  <c r="AR426" i="2"/>
  <c r="AR425" i="2"/>
  <c r="AR424" i="2"/>
  <c r="AR423" i="2"/>
  <c r="AR422" i="2"/>
  <c r="AR421" i="2"/>
  <c r="AR420" i="2"/>
  <c r="AR419" i="2"/>
  <c r="AR418" i="2"/>
  <c r="AR417" i="2"/>
  <c r="AR416" i="2"/>
  <c r="AR415" i="2"/>
  <c r="AR414" i="2"/>
  <c r="AR413" i="2"/>
  <c r="AR412" i="2"/>
  <c r="AR411" i="2"/>
  <c r="AR410" i="2"/>
  <c r="AR409" i="2"/>
  <c r="AR408" i="2"/>
  <c r="AR407" i="2"/>
  <c r="AR406" i="2"/>
  <c r="AR405" i="2"/>
  <c r="AR404" i="2"/>
  <c r="AR403" i="2"/>
  <c r="AR402" i="2"/>
  <c r="AR401" i="2"/>
  <c r="AR400" i="2"/>
  <c r="AR399" i="2"/>
  <c r="AR398" i="2"/>
  <c r="AR397" i="2"/>
  <c r="AR396" i="2"/>
  <c r="AR395" i="2"/>
  <c r="AR394" i="2"/>
  <c r="AR393" i="2"/>
  <c r="AR392" i="2"/>
  <c r="AR391" i="2"/>
  <c r="AR390" i="2"/>
  <c r="AR389" i="2"/>
  <c r="AR388" i="2"/>
  <c r="AR387" i="2"/>
  <c r="AR386" i="2"/>
  <c r="AR385" i="2"/>
  <c r="AR384" i="2"/>
  <c r="AR383" i="2"/>
  <c r="AR382" i="2"/>
  <c r="AR381" i="2"/>
  <c r="AR380" i="2"/>
  <c r="AR379" i="2"/>
  <c r="AR378" i="2"/>
  <c r="AR377" i="2"/>
  <c r="AR376" i="2"/>
  <c r="AR375" i="2"/>
  <c r="AR374" i="2"/>
  <c r="AR373" i="2"/>
  <c r="AR372" i="2"/>
  <c r="AR370" i="2"/>
  <c r="AR369" i="2"/>
  <c r="AR368" i="2"/>
  <c r="AR367" i="2"/>
  <c r="AR366" i="2"/>
  <c r="AR365" i="2"/>
  <c r="AR364" i="2"/>
  <c r="AR363" i="2"/>
  <c r="AR362" i="2"/>
  <c r="AR361" i="2"/>
  <c r="AR360" i="2"/>
  <c r="AR359" i="2"/>
  <c r="AR358" i="2"/>
  <c r="AR357" i="2"/>
  <c r="AR356" i="2"/>
  <c r="AR355" i="2"/>
  <c r="AR354" i="2"/>
  <c r="AR353" i="2"/>
  <c r="AR352" i="2"/>
  <c r="AR351" i="2"/>
  <c r="AR350" i="2"/>
  <c r="AR349" i="2"/>
  <c r="AR348" i="2"/>
  <c r="AR347" i="2"/>
  <c r="AR346" i="2"/>
  <c r="AR345" i="2"/>
  <c r="AR344" i="2"/>
  <c r="AR343" i="2"/>
  <c r="AR342" i="2"/>
  <c r="AR341" i="2"/>
  <c r="AR340" i="2"/>
  <c r="AR339" i="2"/>
  <c r="AR338" i="2"/>
  <c r="AR337" i="2"/>
  <c r="AR336" i="2"/>
  <c r="AR335" i="2"/>
  <c r="AR334" i="2"/>
  <c r="AR333" i="2"/>
  <c r="AR332" i="2"/>
  <c r="AR331" i="2"/>
  <c r="AR330" i="2"/>
  <c r="AR329" i="2"/>
  <c r="AR328" i="2"/>
  <c r="AR327" i="2"/>
  <c r="AR326" i="2"/>
  <c r="AR325" i="2"/>
  <c r="AR324" i="2"/>
  <c r="AR323" i="2"/>
  <c r="AR322" i="2"/>
  <c r="AR321" i="2"/>
  <c r="AR320" i="2"/>
  <c r="AR319" i="2"/>
  <c r="AR318" i="2"/>
  <c r="AR317" i="2"/>
  <c r="AR316" i="2"/>
  <c r="AR315" i="2"/>
  <c r="AR314" i="2"/>
  <c r="AR313" i="2"/>
  <c r="AR312" i="2"/>
  <c r="AR311" i="2"/>
  <c r="AR310" i="2"/>
  <c r="AR309" i="2"/>
  <c r="AR308" i="2"/>
  <c r="AR307" i="2"/>
  <c r="AR306" i="2"/>
  <c r="AR305" i="2"/>
  <c r="AO456" i="2"/>
  <c r="AO455" i="2"/>
  <c r="AO454" i="2"/>
  <c r="AO453" i="2"/>
  <c r="AO452" i="2"/>
  <c r="AO451" i="2"/>
  <c r="AO450" i="2"/>
  <c r="AO449" i="2"/>
  <c r="AO448" i="2"/>
  <c r="AO447" i="2"/>
  <c r="AO446" i="2"/>
  <c r="AO445" i="2"/>
  <c r="AO444" i="2"/>
  <c r="AO443" i="2"/>
  <c r="AO442" i="2"/>
  <c r="AO441" i="2"/>
  <c r="AO440" i="2"/>
  <c r="AO439" i="2"/>
  <c r="AO438" i="2"/>
  <c r="AO437" i="2"/>
  <c r="AO436" i="2"/>
  <c r="AO435" i="2"/>
  <c r="AO434" i="2"/>
  <c r="AO433" i="2"/>
  <c r="AO432" i="2"/>
  <c r="AO431" i="2"/>
  <c r="AO430" i="2"/>
  <c r="AO429" i="2"/>
  <c r="AO428" i="2"/>
  <c r="AO427" i="2"/>
  <c r="AO426" i="2"/>
  <c r="AO425" i="2"/>
  <c r="AO424" i="2"/>
  <c r="AO423" i="2"/>
  <c r="AO422" i="2"/>
  <c r="AO421" i="2"/>
  <c r="AO420" i="2"/>
  <c r="AO419" i="2"/>
  <c r="AO418" i="2"/>
  <c r="AO417" i="2"/>
  <c r="AO416" i="2"/>
  <c r="AO415" i="2"/>
  <c r="AO414" i="2"/>
  <c r="AO413" i="2"/>
  <c r="AO412" i="2"/>
  <c r="AO411" i="2"/>
  <c r="AO410" i="2"/>
  <c r="AO409" i="2"/>
  <c r="AO408" i="2"/>
  <c r="AO407" i="2"/>
  <c r="AO406" i="2"/>
  <c r="AO405" i="2"/>
  <c r="AO404" i="2"/>
  <c r="AO403" i="2"/>
  <c r="AO402" i="2"/>
  <c r="AO401" i="2"/>
  <c r="AO400" i="2"/>
  <c r="AO399" i="2"/>
  <c r="AO398" i="2"/>
  <c r="AO397" i="2"/>
  <c r="AO396" i="2"/>
  <c r="AO395" i="2"/>
  <c r="AO394" i="2"/>
  <c r="AO393" i="2"/>
  <c r="AO392" i="2"/>
  <c r="AO391" i="2"/>
  <c r="AO390" i="2"/>
  <c r="AO389" i="2"/>
  <c r="AO388" i="2"/>
  <c r="AO387" i="2"/>
  <c r="AO386" i="2"/>
  <c r="AO385" i="2"/>
  <c r="AO384" i="2"/>
  <c r="AO383" i="2"/>
  <c r="AO382" i="2"/>
  <c r="AO381" i="2"/>
  <c r="AO380" i="2"/>
  <c r="AO379" i="2"/>
  <c r="AO378" i="2"/>
  <c r="AO377" i="2"/>
  <c r="AO376" i="2"/>
  <c r="AO375" i="2"/>
  <c r="AO374" i="2"/>
  <c r="AO373" i="2"/>
  <c r="AO372" i="2"/>
  <c r="AO370" i="2"/>
  <c r="AO369" i="2"/>
  <c r="AO368" i="2"/>
  <c r="AO367" i="2"/>
  <c r="AO366" i="2"/>
  <c r="AO365" i="2"/>
  <c r="AO364" i="2"/>
  <c r="AO363" i="2"/>
  <c r="AO362" i="2"/>
  <c r="AO361" i="2"/>
  <c r="AO360" i="2"/>
  <c r="AO359" i="2"/>
  <c r="AO358" i="2"/>
  <c r="AO357" i="2"/>
  <c r="AO356" i="2"/>
  <c r="AO355" i="2"/>
  <c r="AO354" i="2"/>
  <c r="AO353" i="2"/>
  <c r="AO352" i="2"/>
  <c r="AO351" i="2"/>
  <c r="AO350" i="2"/>
  <c r="AO349" i="2"/>
  <c r="AO348" i="2"/>
  <c r="AO347" i="2"/>
  <c r="AO346" i="2"/>
  <c r="AO345" i="2"/>
  <c r="AO344" i="2"/>
  <c r="AO343" i="2"/>
  <c r="AO342" i="2"/>
  <c r="AO341" i="2"/>
  <c r="AO340" i="2"/>
  <c r="AO339" i="2"/>
  <c r="AO338" i="2"/>
  <c r="AO337" i="2"/>
  <c r="AO336" i="2"/>
  <c r="AO335" i="2"/>
  <c r="AO334" i="2"/>
  <c r="AO333" i="2"/>
  <c r="AO332" i="2"/>
  <c r="AO331" i="2"/>
  <c r="AO330" i="2"/>
  <c r="AO329" i="2"/>
  <c r="AO328" i="2"/>
  <c r="AO327" i="2"/>
  <c r="AO326" i="2"/>
  <c r="AO325" i="2"/>
  <c r="AO324" i="2"/>
  <c r="AO323" i="2"/>
  <c r="AO322" i="2"/>
  <c r="AO321" i="2"/>
  <c r="AO320" i="2"/>
  <c r="AO319" i="2"/>
  <c r="AO318" i="2"/>
  <c r="AO317" i="2"/>
  <c r="AO316" i="2"/>
  <c r="AO315" i="2"/>
  <c r="AO314" i="2"/>
  <c r="AO313" i="2"/>
  <c r="AO312" i="2"/>
  <c r="AO311" i="2"/>
  <c r="AO310" i="2"/>
  <c r="AO309" i="2"/>
  <c r="AO308" i="2"/>
  <c r="AO307" i="2"/>
  <c r="AO306" i="2"/>
  <c r="AO305" i="2"/>
  <c r="AL456" i="2"/>
  <c r="AL455" i="2"/>
  <c r="AL454" i="2"/>
  <c r="AL453" i="2"/>
  <c r="AL452" i="2"/>
  <c r="AL451" i="2"/>
  <c r="AL450" i="2"/>
  <c r="AL449" i="2"/>
  <c r="AL448" i="2"/>
  <c r="AL447" i="2"/>
  <c r="AL446" i="2"/>
  <c r="AL445" i="2"/>
  <c r="AL444" i="2"/>
  <c r="AL443" i="2"/>
  <c r="AL442" i="2"/>
  <c r="AL441" i="2"/>
  <c r="AL440" i="2"/>
  <c r="AL439" i="2"/>
  <c r="AL438" i="2"/>
  <c r="AL437" i="2"/>
  <c r="AL436" i="2"/>
  <c r="AL435" i="2"/>
  <c r="AL434" i="2"/>
  <c r="AL433" i="2"/>
  <c r="AL432" i="2"/>
  <c r="AL431" i="2"/>
  <c r="AL430" i="2"/>
  <c r="AL429" i="2"/>
  <c r="AL428" i="2"/>
  <c r="AL427" i="2"/>
  <c r="AL426" i="2"/>
  <c r="AL425" i="2"/>
  <c r="AL424" i="2"/>
  <c r="AL423" i="2"/>
  <c r="AL422" i="2"/>
  <c r="AL421" i="2"/>
  <c r="AL420" i="2"/>
  <c r="AL419" i="2"/>
  <c r="AL418" i="2"/>
  <c r="AL417" i="2"/>
  <c r="AL416" i="2"/>
  <c r="AL415" i="2"/>
  <c r="AL414" i="2"/>
  <c r="AL413" i="2"/>
  <c r="AL412" i="2"/>
  <c r="AL411" i="2"/>
  <c r="AL410" i="2"/>
  <c r="AL409" i="2"/>
  <c r="AL408" i="2"/>
  <c r="AL407" i="2"/>
  <c r="AL406" i="2"/>
  <c r="AL405" i="2"/>
  <c r="AL404" i="2"/>
  <c r="AL403" i="2"/>
  <c r="AL402" i="2"/>
  <c r="AL401" i="2"/>
  <c r="AL400" i="2"/>
  <c r="AL399" i="2"/>
  <c r="AL398" i="2"/>
  <c r="AL397" i="2"/>
  <c r="AL396" i="2"/>
  <c r="AL395" i="2"/>
  <c r="AL394" i="2"/>
  <c r="AL393" i="2"/>
  <c r="AL392" i="2"/>
  <c r="AL391" i="2"/>
  <c r="AL390" i="2"/>
  <c r="AL389" i="2"/>
  <c r="AL388" i="2"/>
  <c r="AL387" i="2"/>
  <c r="AL386" i="2"/>
  <c r="AL385" i="2"/>
  <c r="AL384" i="2"/>
  <c r="AL383" i="2"/>
  <c r="AL382" i="2"/>
  <c r="AL381" i="2"/>
  <c r="AL380" i="2"/>
  <c r="AL379" i="2"/>
  <c r="AL378" i="2"/>
  <c r="AL377" i="2"/>
  <c r="AL376" i="2"/>
  <c r="AL375" i="2"/>
  <c r="AL374" i="2"/>
  <c r="AL373" i="2"/>
  <c r="AL372" i="2"/>
  <c r="AL370" i="2"/>
  <c r="AL369" i="2"/>
  <c r="AL368" i="2"/>
  <c r="AL367" i="2"/>
  <c r="AL366" i="2"/>
  <c r="AL365" i="2"/>
  <c r="AL364" i="2"/>
  <c r="AL363" i="2"/>
  <c r="AL362" i="2"/>
  <c r="AL361" i="2"/>
  <c r="AL360" i="2"/>
  <c r="AL359" i="2"/>
  <c r="AL358" i="2"/>
  <c r="AL357" i="2"/>
  <c r="AL356" i="2"/>
  <c r="AL355" i="2"/>
  <c r="AL354" i="2"/>
  <c r="AL353" i="2"/>
  <c r="AL352" i="2"/>
  <c r="AL351" i="2"/>
  <c r="AL350" i="2"/>
  <c r="AL349" i="2"/>
  <c r="AL348" i="2"/>
  <c r="AL347" i="2"/>
  <c r="AL346" i="2"/>
  <c r="AL345" i="2"/>
  <c r="AL344" i="2"/>
  <c r="AL343" i="2"/>
  <c r="AL342" i="2"/>
  <c r="AL341" i="2"/>
  <c r="AL340" i="2"/>
  <c r="AL339" i="2"/>
  <c r="AL338" i="2"/>
  <c r="AL337" i="2"/>
  <c r="AL336" i="2"/>
  <c r="AL335" i="2"/>
  <c r="AL334" i="2"/>
  <c r="AL333" i="2"/>
  <c r="AL332" i="2"/>
  <c r="AL331" i="2"/>
  <c r="AL330" i="2"/>
  <c r="AL329" i="2"/>
  <c r="AL328" i="2"/>
  <c r="AL327" i="2"/>
  <c r="AL326" i="2"/>
  <c r="AL325" i="2"/>
  <c r="AL324" i="2"/>
  <c r="AL323" i="2"/>
  <c r="AL322" i="2"/>
  <c r="AL321" i="2"/>
  <c r="AL320" i="2"/>
  <c r="AL319" i="2"/>
  <c r="AL318" i="2"/>
  <c r="AL317" i="2"/>
  <c r="AL316" i="2"/>
  <c r="AL315" i="2"/>
  <c r="AL314" i="2"/>
  <c r="AL313" i="2"/>
  <c r="AL312" i="2"/>
  <c r="AL311" i="2"/>
  <c r="AL310" i="2"/>
  <c r="AL309" i="2"/>
  <c r="AL308" i="2"/>
  <c r="AL307" i="2"/>
  <c r="AL306" i="2"/>
  <c r="AL305" i="2"/>
  <c r="AI456" i="2"/>
  <c r="AI455" i="2"/>
  <c r="AI454" i="2"/>
  <c r="AI453" i="2"/>
  <c r="AI452" i="2"/>
  <c r="AI451" i="2"/>
  <c r="AI450" i="2"/>
  <c r="AI449" i="2"/>
  <c r="AI448" i="2"/>
  <c r="AI447" i="2"/>
  <c r="AI446" i="2"/>
  <c r="AI445" i="2"/>
  <c r="AI444" i="2"/>
  <c r="AI443" i="2"/>
  <c r="AI442" i="2"/>
  <c r="AI441" i="2"/>
  <c r="AI440" i="2"/>
  <c r="AI439" i="2"/>
  <c r="AI438" i="2"/>
  <c r="AI437" i="2"/>
  <c r="AI436" i="2"/>
  <c r="AI435" i="2"/>
  <c r="AI434" i="2"/>
  <c r="AI433" i="2"/>
  <c r="AI432" i="2"/>
  <c r="AI431" i="2"/>
  <c r="AI430" i="2"/>
  <c r="AI429" i="2"/>
  <c r="AI428" i="2"/>
  <c r="AI427" i="2"/>
  <c r="AI426" i="2"/>
  <c r="AI425" i="2"/>
  <c r="AI424" i="2"/>
  <c r="AI423" i="2"/>
  <c r="AI422" i="2"/>
  <c r="AI421" i="2"/>
  <c r="AI420" i="2"/>
  <c r="AI419" i="2"/>
  <c r="AI418" i="2"/>
  <c r="AI417" i="2"/>
  <c r="AI416" i="2"/>
  <c r="AI415" i="2"/>
  <c r="AI414" i="2"/>
  <c r="AI413" i="2"/>
  <c r="AI412" i="2"/>
  <c r="AI411" i="2"/>
  <c r="AI410" i="2"/>
  <c r="AI409" i="2"/>
  <c r="AI408" i="2"/>
  <c r="AI407" i="2"/>
  <c r="AI406" i="2"/>
  <c r="AI405" i="2"/>
  <c r="AI404" i="2"/>
  <c r="AI403" i="2"/>
  <c r="AI402" i="2"/>
  <c r="AI401" i="2"/>
  <c r="AI400" i="2"/>
  <c r="AI399" i="2"/>
  <c r="AI398" i="2"/>
  <c r="AI397" i="2"/>
  <c r="AI396" i="2"/>
  <c r="AI395" i="2"/>
  <c r="AI394" i="2"/>
  <c r="AI393" i="2"/>
  <c r="AI392" i="2"/>
  <c r="AI391" i="2"/>
  <c r="AI390" i="2"/>
  <c r="AI389" i="2"/>
  <c r="AI388" i="2"/>
  <c r="AI387" i="2"/>
  <c r="AI386" i="2"/>
  <c r="AI385" i="2"/>
  <c r="AI384" i="2"/>
  <c r="AI383" i="2"/>
  <c r="AI382" i="2"/>
  <c r="AI381" i="2"/>
  <c r="AI380" i="2"/>
  <c r="AI379" i="2"/>
  <c r="AI378" i="2"/>
  <c r="AI377" i="2"/>
  <c r="AI376" i="2"/>
  <c r="AI375" i="2"/>
  <c r="AI374" i="2"/>
  <c r="AI373" i="2"/>
  <c r="AI372" i="2"/>
  <c r="AI370" i="2"/>
  <c r="AI369" i="2"/>
  <c r="AI368" i="2"/>
  <c r="AI367" i="2"/>
  <c r="AI366" i="2"/>
  <c r="AI365" i="2"/>
  <c r="AI364" i="2"/>
  <c r="AI363" i="2"/>
  <c r="AI362" i="2"/>
  <c r="AI361" i="2"/>
  <c r="AI360" i="2"/>
  <c r="AI359" i="2"/>
  <c r="AI358" i="2"/>
  <c r="AI357" i="2"/>
  <c r="AI356" i="2"/>
  <c r="AI355" i="2"/>
  <c r="AI354" i="2"/>
  <c r="AI353" i="2"/>
  <c r="AI352" i="2"/>
  <c r="AI351" i="2"/>
  <c r="AI350" i="2"/>
  <c r="AI349" i="2"/>
  <c r="AI348" i="2"/>
  <c r="AI347" i="2"/>
  <c r="AI346" i="2"/>
  <c r="AI345" i="2"/>
  <c r="AI344" i="2"/>
  <c r="AI343" i="2"/>
  <c r="AI342" i="2"/>
  <c r="AI341" i="2"/>
  <c r="AI340" i="2"/>
  <c r="AI339" i="2"/>
  <c r="AI338" i="2"/>
  <c r="AI337" i="2"/>
  <c r="AI336" i="2"/>
  <c r="AI335" i="2"/>
  <c r="AI334" i="2"/>
  <c r="AI333" i="2"/>
  <c r="AI332" i="2"/>
  <c r="AI331" i="2"/>
  <c r="AI330" i="2"/>
  <c r="AI329" i="2"/>
  <c r="AI328" i="2"/>
  <c r="AI327" i="2"/>
  <c r="AI326" i="2"/>
  <c r="AI325" i="2"/>
  <c r="AI324" i="2"/>
  <c r="AI323" i="2"/>
  <c r="AI322" i="2"/>
  <c r="AI321" i="2"/>
  <c r="AI320" i="2"/>
  <c r="AI319" i="2"/>
  <c r="AI318" i="2"/>
  <c r="AI317" i="2"/>
  <c r="AI316" i="2"/>
  <c r="AI315" i="2"/>
  <c r="AI314" i="2"/>
  <c r="AI313" i="2"/>
  <c r="AI312" i="2"/>
  <c r="AI311" i="2"/>
  <c r="AI310" i="2"/>
  <c r="AI309" i="2"/>
  <c r="AI308" i="2"/>
  <c r="AI307" i="2"/>
  <c r="AI306" i="2"/>
  <c r="AI305"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F402" i="2"/>
  <c r="AF401" i="2"/>
  <c r="AF400" i="2"/>
  <c r="AF399" i="2"/>
  <c r="AF398" i="2"/>
  <c r="AF397" i="2"/>
  <c r="AF396" i="2"/>
  <c r="AF395" i="2"/>
  <c r="AF394" i="2"/>
  <c r="AF393" i="2"/>
  <c r="AF392" i="2"/>
  <c r="AF391" i="2"/>
  <c r="AF390" i="2"/>
  <c r="AF389" i="2"/>
  <c r="AF388" i="2"/>
  <c r="AF387" i="2"/>
  <c r="AF386" i="2"/>
  <c r="AF385" i="2"/>
  <c r="AF384" i="2"/>
  <c r="AF383" i="2"/>
  <c r="AF382" i="2"/>
  <c r="AF381" i="2"/>
  <c r="AF380" i="2"/>
  <c r="AF379" i="2"/>
  <c r="AF378" i="2"/>
  <c r="AF377" i="2"/>
  <c r="AF376" i="2"/>
  <c r="AF375" i="2"/>
  <c r="AF374" i="2"/>
  <c r="AF373" i="2"/>
  <c r="AF372" i="2"/>
  <c r="AF370" i="2"/>
  <c r="AF369" i="2"/>
  <c r="AF368" i="2"/>
  <c r="AF367" i="2"/>
  <c r="AF366" i="2"/>
  <c r="AF365" i="2"/>
  <c r="AF364" i="2"/>
  <c r="AF363" i="2"/>
  <c r="AF362" i="2"/>
  <c r="AF361" i="2"/>
  <c r="AF360" i="2"/>
  <c r="AF359" i="2"/>
  <c r="AF358" i="2"/>
  <c r="AF357" i="2"/>
  <c r="AF356" i="2"/>
  <c r="AF355" i="2"/>
  <c r="AF354" i="2"/>
  <c r="AF353" i="2"/>
  <c r="AF352" i="2"/>
  <c r="AF351" i="2"/>
  <c r="AF350" i="2"/>
  <c r="AF349" i="2"/>
  <c r="AF348" i="2"/>
  <c r="AF347" i="2"/>
  <c r="AF346" i="2"/>
  <c r="AF345" i="2"/>
  <c r="AF344" i="2"/>
  <c r="AF343" i="2"/>
  <c r="AF342" i="2"/>
  <c r="AF341" i="2"/>
  <c r="AF340" i="2"/>
  <c r="AF339" i="2"/>
  <c r="AF338" i="2"/>
  <c r="AF337" i="2"/>
  <c r="AF336" i="2"/>
  <c r="AF335" i="2"/>
  <c r="AF334" i="2"/>
  <c r="AF333" i="2"/>
  <c r="AF332" i="2"/>
  <c r="AF331" i="2"/>
  <c r="AF330" i="2"/>
  <c r="AF329" i="2"/>
  <c r="AF328" i="2"/>
  <c r="AF327" i="2"/>
  <c r="AF326" i="2"/>
  <c r="AF325" i="2"/>
  <c r="AF324" i="2"/>
  <c r="AF323" i="2"/>
  <c r="AF322" i="2"/>
  <c r="AF321" i="2"/>
  <c r="AF320" i="2"/>
  <c r="AF319" i="2"/>
  <c r="AF318" i="2"/>
  <c r="AF317" i="2"/>
  <c r="AF316" i="2"/>
  <c r="AF315" i="2"/>
  <c r="AF314" i="2"/>
  <c r="AF313" i="2"/>
  <c r="AF312" i="2"/>
  <c r="AF311" i="2"/>
  <c r="AF310" i="2"/>
  <c r="AF309" i="2"/>
  <c r="AF308" i="2"/>
  <c r="AF307" i="2"/>
  <c r="AF306" i="2"/>
  <c r="AF305" i="2"/>
  <c r="AC456" i="2"/>
  <c r="AC455" i="2"/>
  <c r="AC454" i="2"/>
  <c r="AC453" i="2"/>
  <c r="AC452" i="2"/>
  <c r="AC451" i="2"/>
  <c r="AC450" i="2"/>
  <c r="AC449" i="2"/>
  <c r="AC448" i="2"/>
  <c r="AC447" i="2"/>
  <c r="AC446" i="2"/>
  <c r="AC445" i="2"/>
  <c r="AC444" i="2"/>
  <c r="AC443" i="2"/>
  <c r="AC442" i="2"/>
  <c r="AC441" i="2"/>
  <c r="AC440" i="2"/>
  <c r="AC439" i="2"/>
  <c r="AC438" i="2"/>
  <c r="AC437" i="2"/>
  <c r="AC436" i="2"/>
  <c r="AC435" i="2"/>
  <c r="AC434" i="2"/>
  <c r="AC433" i="2"/>
  <c r="AC432" i="2"/>
  <c r="AC431" i="2"/>
  <c r="AC430" i="2"/>
  <c r="AC429" i="2"/>
  <c r="AC428" i="2"/>
  <c r="AC427" i="2"/>
  <c r="AC426" i="2"/>
  <c r="AC425" i="2"/>
  <c r="AC424" i="2"/>
  <c r="AC423" i="2"/>
  <c r="AC422" i="2"/>
  <c r="AC421" i="2"/>
  <c r="AC420" i="2"/>
  <c r="AC419" i="2"/>
  <c r="AC418" i="2"/>
  <c r="AC417" i="2"/>
  <c r="AC416" i="2"/>
  <c r="AC415" i="2"/>
  <c r="AC414" i="2"/>
  <c r="AC413" i="2"/>
  <c r="AC412" i="2"/>
  <c r="AC411" i="2"/>
  <c r="AC410" i="2"/>
  <c r="AC409" i="2"/>
  <c r="AC408" i="2"/>
  <c r="AC407" i="2"/>
  <c r="AC406" i="2"/>
  <c r="AC405" i="2"/>
  <c r="AC404" i="2"/>
  <c r="AC403" i="2"/>
  <c r="AC402" i="2"/>
  <c r="AC401" i="2"/>
  <c r="AC400" i="2"/>
  <c r="AC399" i="2"/>
  <c r="AC398" i="2"/>
  <c r="AC397" i="2"/>
  <c r="AC396" i="2"/>
  <c r="AC395" i="2"/>
  <c r="AC394" i="2"/>
  <c r="AC393" i="2"/>
  <c r="AC392" i="2"/>
  <c r="AC391" i="2"/>
  <c r="AC390" i="2"/>
  <c r="AC389" i="2"/>
  <c r="AC388" i="2"/>
  <c r="AC387" i="2"/>
  <c r="AC386" i="2"/>
  <c r="AC385" i="2"/>
  <c r="AC384" i="2"/>
  <c r="AC383" i="2"/>
  <c r="AC382" i="2"/>
  <c r="AC381" i="2"/>
  <c r="AC380" i="2"/>
  <c r="AC379" i="2"/>
  <c r="AC378" i="2"/>
  <c r="AC377" i="2"/>
  <c r="AC376" i="2"/>
  <c r="AC375" i="2"/>
  <c r="AC374" i="2"/>
  <c r="AC373" i="2"/>
  <c r="AC372" i="2"/>
  <c r="AC370" i="2"/>
  <c r="AC369" i="2"/>
  <c r="AC368" i="2"/>
  <c r="AC367" i="2"/>
  <c r="AC366" i="2"/>
  <c r="AC365" i="2"/>
  <c r="AC364" i="2"/>
  <c r="AC363" i="2"/>
  <c r="AC362" i="2"/>
  <c r="AC361" i="2"/>
  <c r="AC360" i="2"/>
  <c r="AC359" i="2"/>
  <c r="AC358" i="2"/>
  <c r="AC357" i="2"/>
  <c r="AC356" i="2"/>
  <c r="AC355" i="2"/>
  <c r="AC354" i="2"/>
  <c r="AC353" i="2"/>
  <c r="AC352" i="2"/>
  <c r="AC351" i="2"/>
  <c r="AC350" i="2"/>
  <c r="AC349" i="2"/>
  <c r="AC348" i="2"/>
  <c r="AC347" i="2"/>
  <c r="AC346" i="2"/>
  <c r="AC345" i="2"/>
  <c r="AC344" i="2"/>
  <c r="AC343" i="2"/>
  <c r="AC342" i="2"/>
  <c r="AC341" i="2"/>
  <c r="AC340" i="2"/>
  <c r="AC339" i="2"/>
  <c r="AC338" i="2"/>
  <c r="AC337" i="2"/>
  <c r="AC336" i="2"/>
  <c r="AC335" i="2"/>
  <c r="AC334" i="2"/>
  <c r="AC333" i="2"/>
  <c r="AC332" i="2"/>
  <c r="AC331" i="2"/>
  <c r="AC330" i="2"/>
  <c r="AC329" i="2"/>
  <c r="AC328" i="2"/>
  <c r="AC327" i="2"/>
  <c r="AC326" i="2"/>
  <c r="AC325" i="2"/>
  <c r="AC324" i="2"/>
  <c r="AC323" i="2"/>
  <c r="AC322" i="2"/>
  <c r="AC321" i="2"/>
  <c r="AC320" i="2"/>
  <c r="AC319" i="2"/>
  <c r="AC318" i="2"/>
  <c r="AC317" i="2"/>
  <c r="AC316" i="2"/>
  <c r="AC315" i="2"/>
  <c r="AC314" i="2"/>
  <c r="AC313" i="2"/>
  <c r="AC312" i="2"/>
  <c r="AC311" i="2"/>
  <c r="AC310" i="2"/>
  <c r="AC309" i="2"/>
  <c r="AC308" i="2"/>
  <c r="AC307" i="2"/>
  <c r="AC306" i="2"/>
  <c r="AC305" i="2"/>
  <c r="Z456" i="2"/>
  <c r="Z455" i="2"/>
  <c r="Z454" i="2"/>
  <c r="Z453" i="2"/>
  <c r="Z452" i="2"/>
  <c r="Z451" i="2"/>
  <c r="Z450" i="2"/>
  <c r="Z449" i="2"/>
  <c r="Z448" i="2"/>
  <c r="Z447" i="2"/>
  <c r="Z446" i="2"/>
  <c r="Z445" i="2"/>
  <c r="Z444" i="2"/>
  <c r="Z443" i="2"/>
  <c r="Z442" i="2"/>
  <c r="Z441" i="2"/>
  <c r="Z440" i="2"/>
  <c r="Z439" i="2"/>
  <c r="Z438" i="2"/>
  <c r="Z437" i="2"/>
  <c r="Z436" i="2"/>
  <c r="Z435" i="2"/>
  <c r="Z434" i="2"/>
  <c r="Z433" i="2"/>
  <c r="Z432" i="2"/>
  <c r="Z431" i="2"/>
  <c r="Z430" i="2"/>
  <c r="Z429" i="2"/>
  <c r="Z428" i="2"/>
  <c r="Z427" i="2"/>
  <c r="Z426" i="2"/>
  <c r="Z425" i="2"/>
  <c r="Z424" i="2"/>
  <c r="Z423" i="2"/>
  <c r="Z422" i="2"/>
  <c r="Z421" i="2"/>
  <c r="Z420" i="2"/>
  <c r="Z419" i="2"/>
  <c r="Z418" i="2"/>
  <c r="Z417" i="2"/>
  <c r="Z416" i="2"/>
  <c r="Z415" i="2"/>
  <c r="Z414" i="2"/>
  <c r="Z413" i="2"/>
  <c r="Z412" i="2"/>
  <c r="Z411" i="2"/>
  <c r="Z410" i="2"/>
  <c r="Z409" i="2"/>
  <c r="Z408" i="2"/>
  <c r="Z407" i="2"/>
  <c r="Z406" i="2"/>
  <c r="Z405" i="2"/>
  <c r="Z404" i="2"/>
  <c r="Z403" i="2"/>
  <c r="Z402" i="2"/>
  <c r="Z401" i="2"/>
  <c r="Z400" i="2"/>
  <c r="Z399" i="2"/>
  <c r="Z398" i="2"/>
  <c r="Z397" i="2"/>
  <c r="Z396" i="2"/>
  <c r="Z395" i="2"/>
  <c r="Z394" i="2"/>
  <c r="Z393" i="2"/>
  <c r="Z392" i="2"/>
  <c r="Z391" i="2"/>
  <c r="Z390" i="2"/>
  <c r="Z389" i="2"/>
  <c r="Z388" i="2"/>
  <c r="Z387" i="2"/>
  <c r="Z386" i="2"/>
  <c r="Z385" i="2"/>
  <c r="Z384" i="2"/>
  <c r="Z383" i="2"/>
  <c r="Z382" i="2"/>
  <c r="Z381" i="2"/>
  <c r="Z380" i="2"/>
  <c r="Z379" i="2"/>
  <c r="Z378" i="2"/>
  <c r="Z377" i="2"/>
  <c r="Z376" i="2"/>
  <c r="Z375" i="2"/>
  <c r="Z374" i="2"/>
  <c r="Z373" i="2"/>
  <c r="Z372" i="2"/>
  <c r="Z370" i="2"/>
  <c r="Z369" i="2"/>
  <c r="Z368" i="2"/>
  <c r="Z367" i="2"/>
  <c r="Z366" i="2"/>
  <c r="Z365" i="2"/>
  <c r="Z364" i="2"/>
  <c r="Z363" i="2"/>
  <c r="Z362" i="2"/>
  <c r="Z361" i="2"/>
  <c r="Z360" i="2"/>
  <c r="Z359" i="2"/>
  <c r="Z358" i="2"/>
  <c r="Z357" i="2"/>
  <c r="Z356" i="2"/>
  <c r="Z355" i="2"/>
  <c r="Z354" i="2"/>
  <c r="Z353" i="2"/>
  <c r="Z352" i="2"/>
  <c r="Z351" i="2"/>
  <c r="Z350" i="2"/>
  <c r="Z349" i="2"/>
  <c r="Z348" i="2"/>
  <c r="Z347" i="2"/>
  <c r="Z346" i="2"/>
  <c r="Z345" i="2"/>
  <c r="Z344" i="2"/>
  <c r="Z343" i="2"/>
  <c r="Z342" i="2"/>
  <c r="Z341" i="2"/>
  <c r="Z340" i="2"/>
  <c r="Z339" i="2"/>
  <c r="Z338" i="2"/>
  <c r="Z337" i="2"/>
  <c r="Z336" i="2"/>
  <c r="Z335" i="2"/>
  <c r="Z334" i="2"/>
  <c r="Z333" i="2"/>
  <c r="Z332" i="2"/>
  <c r="Z331" i="2"/>
  <c r="Z330" i="2"/>
  <c r="Z329" i="2"/>
  <c r="Z328" i="2"/>
  <c r="Z327" i="2"/>
  <c r="Z326" i="2"/>
  <c r="Z325" i="2"/>
  <c r="Z324" i="2"/>
  <c r="Z323" i="2"/>
  <c r="Z322" i="2"/>
  <c r="Z321" i="2"/>
  <c r="Z320" i="2"/>
  <c r="Z319" i="2"/>
  <c r="Z318" i="2"/>
  <c r="Z317" i="2"/>
  <c r="Z316" i="2"/>
  <c r="Z315" i="2"/>
  <c r="Z314" i="2"/>
  <c r="Z313" i="2"/>
  <c r="Z312" i="2"/>
  <c r="Z311" i="2"/>
  <c r="Z310" i="2"/>
  <c r="Z309" i="2"/>
  <c r="Z308" i="2"/>
  <c r="Z307" i="2"/>
  <c r="Z306" i="2"/>
  <c r="Z305" i="2"/>
  <c r="W305" i="2"/>
  <c r="W306" i="2"/>
  <c r="W307" i="2"/>
  <c r="W308" i="2"/>
  <c r="W309" i="2"/>
  <c r="W310" i="2"/>
  <c r="W311" i="2"/>
  <c r="W312" i="2"/>
  <c r="W313" i="2"/>
  <c r="W314" i="2"/>
  <c r="W315" i="2"/>
  <c r="W316" i="2"/>
  <c r="W317" i="2"/>
  <c r="W318" i="2"/>
  <c r="W319" i="2"/>
  <c r="W320" i="2"/>
  <c r="W321" i="2"/>
  <c r="W322" i="2"/>
  <c r="W323" i="2"/>
  <c r="W324" i="2"/>
  <c r="W325" i="2"/>
  <c r="W326" i="2"/>
  <c r="W327" i="2"/>
  <c r="W328" i="2"/>
  <c r="W329" i="2"/>
  <c r="W330" i="2"/>
  <c r="W331" i="2"/>
  <c r="W332" i="2"/>
  <c r="W333" i="2"/>
  <c r="W334" i="2"/>
  <c r="W335" i="2"/>
  <c r="W336" i="2"/>
  <c r="W337" i="2"/>
  <c r="W338" i="2"/>
  <c r="W339" i="2"/>
  <c r="W340" i="2"/>
  <c r="W341" i="2"/>
  <c r="W342" i="2"/>
  <c r="W343" i="2"/>
  <c r="W344" i="2"/>
  <c r="W345" i="2"/>
  <c r="W346" i="2"/>
  <c r="W347" i="2"/>
  <c r="W348" i="2"/>
  <c r="W349" i="2"/>
  <c r="W350" i="2"/>
  <c r="W351" i="2"/>
  <c r="W352" i="2"/>
  <c r="W353" i="2"/>
  <c r="W354" i="2"/>
  <c r="W355" i="2"/>
  <c r="W356" i="2"/>
  <c r="W357" i="2"/>
  <c r="W358" i="2"/>
  <c r="W359" i="2"/>
  <c r="W360" i="2"/>
  <c r="W361" i="2"/>
  <c r="W362" i="2"/>
  <c r="W363" i="2"/>
  <c r="W364" i="2"/>
  <c r="W365" i="2"/>
  <c r="W366" i="2"/>
  <c r="W367" i="2"/>
  <c r="W368" i="2"/>
  <c r="W369" i="2"/>
  <c r="W370" i="2"/>
  <c r="W372" i="2"/>
  <c r="W373" i="2"/>
  <c r="W374" i="2"/>
  <c r="W375" i="2"/>
  <c r="W376" i="2"/>
  <c r="W377" i="2"/>
  <c r="W378" i="2"/>
  <c r="W379" i="2"/>
  <c r="W380" i="2"/>
  <c r="W381" i="2"/>
  <c r="W382" i="2"/>
  <c r="W383" i="2"/>
  <c r="W384" i="2"/>
  <c r="W385" i="2"/>
  <c r="W386" i="2"/>
  <c r="W387" i="2"/>
  <c r="W388" i="2"/>
  <c r="W389" i="2"/>
  <c r="W390" i="2"/>
  <c r="W391" i="2"/>
  <c r="W392" i="2"/>
  <c r="W393" i="2"/>
  <c r="W394" i="2"/>
  <c r="W395" i="2"/>
  <c r="W396" i="2"/>
  <c r="W397" i="2"/>
  <c r="W398" i="2"/>
  <c r="W399" i="2"/>
  <c r="W400" i="2"/>
  <c r="W401" i="2"/>
  <c r="W402" i="2"/>
  <c r="W403" i="2"/>
  <c r="W404" i="2"/>
  <c r="W405" i="2"/>
  <c r="W406" i="2"/>
  <c r="W407" i="2"/>
  <c r="W408" i="2"/>
  <c r="W409" i="2"/>
  <c r="W410" i="2"/>
  <c r="W411" i="2"/>
  <c r="W412" i="2"/>
  <c r="W413" i="2"/>
  <c r="W414" i="2"/>
  <c r="W415" i="2"/>
  <c r="W416" i="2"/>
  <c r="W417" i="2"/>
  <c r="W418" i="2"/>
  <c r="W419" i="2"/>
  <c r="W420" i="2"/>
  <c r="W421" i="2"/>
  <c r="W422" i="2"/>
  <c r="W423" i="2"/>
  <c r="W424" i="2"/>
  <c r="W425" i="2"/>
  <c r="W426" i="2"/>
  <c r="W427" i="2"/>
  <c r="W428" i="2"/>
  <c r="W429" i="2"/>
  <c r="W430" i="2"/>
  <c r="W431" i="2"/>
  <c r="W432" i="2"/>
  <c r="W433" i="2"/>
  <c r="W434" i="2"/>
  <c r="W435" i="2"/>
  <c r="W436" i="2"/>
  <c r="W437" i="2"/>
  <c r="W438" i="2"/>
  <c r="W439" i="2"/>
  <c r="W440" i="2"/>
  <c r="W441" i="2"/>
  <c r="W442" i="2"/>
  <c r="W443" i="2"/>
  <c r="W444" i="2"/>
  <c r="W445" i="2"/>
  <c r="W446" i="2"/>
  <c r="W447" i="2"/>
  <c r="W448" i="2"/>
  <c r="W449" i="2"/>
  <c r="W450" i="2"/>
  <c r="W451" i="2"/>
  <c r="W452" i="2"/>
  <c r="W453" i="2"/>
  <c r="W454" i="2"/>
  <c r="W455" i="2"/>
  <c r="W456" i="2"/>
  <c r="I35" i="14"/>
  <c r="I34" i="14"/>
  <c r="I27" i="14"/>
  <c r="I28" i="14"/>
  <c r="I32" i="14"/>
  <c r="I31" i="14"/>
  <c r="AZ207" i="2"/>
  <c r="Y206" i="2"/>
  <c r="AB203" i="2"/>
  <c r="AW202" i="2"/>
  <c r="Y198" i="2"/>
  <c r="K31" i="14"/>
  <c r="H35" i="14"/>
  <c r="AW195" i="2"/>
  <c r="AB194" i="2"/>
  <c r="V190" i="2"/>
  <c r="H27" i="14"/>
  <c r="H32" i="14"/>
  <c r="H31" i="14"/>
  <c r="J35" i="14"/>
  <c r="AW183" i="2"/>
  <c r="J34" i="14"/>
  <c r="J27" i="14"/>
  <c r="J32" i="14"/>
  <c r="G35" i="14"/>
  <c r="AW171" i="2"/>
  <c r="AZ170" i="2"/>
  <c r="AZ168" i="2"/>
  <c r="AT167" i="2"/>
  <c r="G34" i="14"/>
  <c r="G27" i="14"/>
  <c r="AT163" i="2"/>
  <c r="G32" i="14"/>
  <c r="G31" i="14"/>
  <c r="AT183" i="2"/>
  <c r="AW206" i="2"/>
  <c r="AZ139" i="2"/>
  <c r="AW139" i="2"/>
  <c r="AT139" i="2"/>
  <c r="AQ139" i="2"/>
  <c r="AN139" i="2"/>
  <c r="AK139" i="2"/>
  <c r="AH139" i="2"/>
  <c r="AE139" i="2"/>
  <c r="AB139" i="2"/>
  <c r="Y139" i="2"/>
  <c r="V139" i="2"/>
  <c r="AN46" i="2"/>
  <c r="AZ46" i="2"/>
  <c r="AW46" i="2"/>
  <c r="AT46" i="2"/>
  <c r="AQ46" i="2"/>
  <c r="AK46" i="2"/>
  <c r="AH46" i="2"/>
  <c r="AE46" i="2"/>
  <c r="Y46" i="2"/>
  <c r="V46" i="2"/>
  <c r="AT186" i="2" l="1"/>
  <c r="AZ194" i="2"/>
  <c r="AB195" i="2"/>
  <c r="V164" i="2"/>
  <c r="AQ176" i="2"/>
  <c r="V184" i="2"/>
  <c r="V186" i="2"/>
  <c r="I33" i="14"/>
  <c r="J29" i="14"/>
  <c r="K29" i="14"/>
  <c r="I29" i="14"/>
  <c r="AW200" i="2"/>
  <c r="K27" i="14"/>
  <c r="K35" i="14"/>
  <c r="G28" i="14"/>
  <c r="AW167" i="2"/>
  <c r="G33" i="14"/>
  <c r="J28" i="14"/>
  <c r="AZ179" i="2"/>
  <c r="J33" i="14"/>
  <c r="H28" i="14"/>
  <c r="AT191" i="2"/>
  <c r="H33" i="14"/>
  <c r="AT199" i="2"/>
  <c r="K28" i="14"/>
  <c r="AW203" i="2"/>
  <c r="K33" i="14"/>
  <c r="AZ203" i="2"/>
  <c r="Y207" i="2"/>
  <c r="AK191" i="2"/>
  <c r="AQ179" i="2"/>
  <c r="H29" i="14"/>
  <c r="Y200" i="2"/>
  <c r="AE204" i="2"/>
  <c r="AW207" i="2"/>
  <c r="AN187" i="2"/>
  <c r="AE192" i="2"/>
  <c r="Y196" i="2"/>
  <c r="AH180" i="2"/>
  <c r="AH162" i="2"/>
  <c r="V166" i="2"/>
  <c r="AE173" i="2"/>
  <c r="J31" i="14"/>
  <c r="AK199" i="2"/>
  <c r="AZ195" i="2"/>
  <c r="AB168" i="2"/>
  <c r="G29" i="14"/>
  <c r="AE208" i="2"/>
  <c r="Y188" i="2"/>
  <c r="AH175" i="2"/>
  <c r="V183" i="2"/>
  <c r="V163" i="2"/>
  <c r="V167" i="2"/>
  <c r="V171" i="2"/>
  <c r="AT190" i="2"/>
  <c r="H34" i="14"/>
  <c r="AW198" i="2"/>
  <c r="K32" i="14"/>
  <c r="Y202" i="2"/>
  <c r="K34" i="14"/>
  <c r="F9" i="34"/>
  <c r="G9" i="34" s="1"/>
  <c r="H9" i="34" s="1"/>
  <c r="I9" i="34" s="1"/>
  <c r="J9" i="34" s="1"/>
  <c r="AQ199" i="2"/>
  <c r="AH203" i="2"/>
  <c r="AE207" i="2"/>
  <c r="V187" i="2"/>
  <c r="AT187" i="2"/>
  <c r="AQ191" i="2"/>
  <c r="AH195" i="2"/>
  <c r="AN175" i="2"/>
  <c r="Y179" i="2"/>
  <c r="AW179" i="2"/>
  <c r="AB183" i="2"/>
  <c r="AZ183" i="2"/>
  <c r="AB163" i="2"/>
  <c r="AZ163" i="2"/>
  <c r="AB167" i="2"/>
  <c r="AZ167" i="2"/>
  <c r="AE171" i="2"/>
  <c r="Y199" i="2"/>
  <c r="AW199" i="2"/>
  <c r="AN203" i="2"/>
  <c r="AK207" i="2"/>
  <c r="AB187" i="2"/>
  <c r="AZ187" i="2"/>
  <c r="Y191" i="2"/>
  <c r="AW191" i="2"/>
  <c r="AN195" i="2"/>
  <c r="V175" i="2"/>
  <c r="AT175" i="2"/>
  <c r="AE179" i="2"/>
  <c r="AH183" i="2"/>
  <c r="AH163" i="2"/>
  <c r="AH167" i="2"/>
  <c r="AK171" i="2"/>
  <c r="AE199" i="2"/>
  <c r="V203" i="2"/>
  <c r="AT203" i="2"/>
  <c r="AQ207" i="2"/>
  <c r="AH187" i="2"/>
  <c r="AE191" i="2"/>
  <c r="V195" i="2"/>
  <c r="AT195" i="2"/>
  <c r="AB175" i="2"/>
  <c r="AZ175" i="2"/>
  <c r="AK179" i="2"/>
  <c r="AN183" i="2"/>
  <c r="AN163" i="2"/>
  <c r="AN167" i="2"/>
  <c r="AT171" i="2"/>
  <c r="AB199" i="2"/>
  <c r="AN199" i="2"/>
  <c r="AZ199" i="2"/>
  <c r="AE203" i="2"/>
  <c r="AQ203" i="2"/>
  <c r="V207" i="2"/>
  <c r="AH207" i="2"/>
  <c r="AT207" i="2"/>
  <c r="Y187" i="2"/>
  <c r="AK187" i="2"/>
  <c r="AW187" i="2"/>
  <c r="AB191" i="2"/>
  <c r="AN191" i="2"/>
  <c r="AZ191" i="2"/>
  <c r="AE195" i="2"/>
  <c r="AQ195" i="2"/>
  <c r="Y175" i="2"/>
  <c r="AK175" i="2"/>
  <c r="AW175" i="2"/>
  <c r="V179" i="2"/>
  <c r="AH179" i="2"/>
  <c r="AT179" i="2"/>
  <c r="AE183" i="2"/>
  <c r="AQ183" i="2"/>
  <c r="Y163" i="2"/>
  <c r="AK163" i="2"/>
  <c r="AW163" i="2"/>
  <c r="AE167" i="2"/>
  <c r="AQ167" i="2"/>
  <c r="Y171" i="2"/>
  <c r="AQ171" i="2"/>
  <c r="V199" i="2"/>
  <c r="AH199" i="2"/>
  <c r="Y203" i="2"/>
  <c r="AK203" i="2"/>
  <c r="AB207" i="2"/>
  <c r="AN207" i="2"/>
  <c r="AE187" i="2"/>
  <c r="AQ187" i="2"/>
  <c r="V191" i="2"/>
  <c r="AH191" i="2"/>
  <c r="Y195" i="2"/>
  <c r="AK195" i="2"/>
  <c r="AE175" i="2"/>
  <c r="AQ175" i="2"/>
  <c r="AB179" i="2"/>
  <c r="AN179" i="2"/>
  <c r="Y183" i="2"/>
  <c r="AK183" i="2"/>
  <c r="AE163" i="2"/>
  <c r="AQ163" i="2"/>
  <c r="Y167" i="2"/>
  <c r="AK167" i="2"/>
  <c r="AH171" i="2"/>
  <c r="AZ166" i="2"/>
  <c r="AW170" i="2"/>
  <c r="AZ174" i="2"/>
  <c r="AZ178" i="2"/>
  <c r="AZ182" i="2"/>
  <c r="AZ186" i="2"/>
  <c r="AW194" i="2"/>
  <c r="AT198" i="2"/>
  <c r="AT202" i="2"/>
  <c r="AT206" i="2"/>
  <c r="AB198" i="2"/>
  <c r="AZ202" i="2"/>
  <c r="AB206" i="2"/>
  <c r="Y190" i="2"/>
  <c r="V174" i="2"/>
  <c r="AT182" i="2"/>
  <c r="AK162" i="2"/>
  <c r="AZ171" i="2"/>
  <c r="AZ164" i="2"/>
  <c r="AW172" i="2"/>
  <c r="AZ204" i="2"/>
  <c r="AT168" i="2"/>
  <c r="AZ176" i="2"/>
  <c r="AW192" i="2"/>
  <c r="AW208" i="2"/>
  <c r="AZ198" i="2"/>
  <c r="AB202" i="2"/>
  <c r="AZ206" i="2"/>
  <c r="AE186" i="2"/>
  <c r="AW188" i="2"/>
  <c r="AW190" i="2"/>
  <c r="AE194" i="2"/>
  <c r="AW196" i="2"/>
  <c r="AE178" i="2"/>
  <c r="AT184" i="2"/>
  <c r="AW164" i="2"/>
  <c r="AN170" i="2"/>
  <c r="AZ161" i="2"/>
  <c r="AT169" i="2"/>
  <c r="AT177" i="2"/>
  <c r="AT181" i="2"/>
  <c r="AW189" i="2"/>
  <c r="AW193" i="2"/>
  <c r="Z20" i="16"/>
  <c r="AA20" i="16"/>
  <c r="X20" i="16"/>
  <c r="AD20" i="16"/>
  <c r="AH20" i="16"/>
  <c r="AL20" i="16"/>
  <c r="AP20" i="16"/>
  <c r="AT20" i="16"/>
  <c r="AE20" i="16"/>
  <c r="AI20" i="16"/>
  <c r="AM20" i="16"/>
  <c r="AQ20" i="16"/>
  <c r="AW181" i="2"/>
  <c r="AK198" i="2"/>
  <c r="AK202" i="2"/>
  <c r="AK206" i="2"/>
  <c r="AH186" i="2"/>
  <c r="AH190" i="2"/>
  <c r="AN194" i="2"/>
  <c r="AQ174" i="2"/>
  <c r="AH178" i="2"/>
  <c r="V182" i="2"/>
  <c r="AT162" i="2"/>
  <c r="AK166" i="2"/>
  <c r="AK169" i="2"/>
  <c r="AN198" i="2"/>
  <c r="AN202" i="2"/>
  <c r="AN206" i="2"/>
  <c r="AQ186" i="2"/>
  <c r="AK190" i="2"/>
  <c r="AQ194" i="2"/>
  <c r="AT174" i="2"/>
  <c r="AQ182" i="2"/>
  <c r="V162" i="2"/>
  <c r="AB170" i="2"/>
  <c r="AH200" i="2"/>
  <c r="AH204" i="2"/>
  <c r="AN208" i="2"/>
  <c r="AH188" i="2"/>
  <c r="AN192" i="2"/>
  <c r="AH196" i="2"/>
  <c r="V176" i="2"/>
  <c r="AT176" i="2"/>
  <c r="AK180" i="2"/>
  <c r="Y184" i="2"/>
  <c r="AW184" i="2"/>
  <c r="Y164" i="2"/>
  <c r="AQ166" i="2"/>
  <c r="AK168" i="2"/>
  <c r="AQ170" i="2"/>
  <c r="V172" i="2"/>
  <c r="AK200" i="2"/>
  <c r="AQ204" i="2"/>
  <c r="AQ208" i="2"/>
  <c r="AK188" i="2"/>
  <c r="AQ192" i="2"/>
  <c r="AK196" i="2"/>
  <c r="AE176" i="2"/>
  <c r="V180" i="2"/>
  <c r="AT180" i="2"/>
  <c r="AH184" i="2"/>
  <c r="AH164" i="2"/>
  <c r="AN168" i="2"/>
  <c r="AB172" i="2"/>
  <c r="V200" i="2"/>
  <c r="AT200" i="2"/>
  <c r="V204" i="2"/>
  <c r="AT204" i="2"/>
  <c r="AB208" i="2"/>
  <c r="AZ208" i="2"/>
  <c r="V188" i="2"/>
  <c r="AT188" i="2"/>
  <c r="AB192" i="2"/>
  <c r="AZ192" i="2"/>
  <c r="V196" i="2"/>
  <c r="AT196" i="2"/>
  <c r="AH176" i="2"/>
  <c r="Y180" i="2"/>
  <c r="AW180" i="2"/>
  <c r="AK184" i="2"/>
  <c r="Y162" i="2"/>
  <c r="AW162" i="2"/>
  <c r="AK164" i="2"/>
  <c r="Y166" i="2"/>
  <c r="Y168" i="2"/>
  <c r="AW168" i="2"/>
  <c r="AE170" i="2"/>
  <c r="AN172" i="2"/>
  <c r="Y201" i="2"/>
  <c r="V205" i="2"/>
  <c r="Y177" i="2"/>
  <c r="V161" i="2"/>
  <c r="AW169" i="2"/>
  <c r="AH197" i="2"/>
  <c r="AE198" i="2"/>
  <c r="AQ198" i="2"/>
  <c r="AW201" i="2"/>
  <c r="AE202" i="2"/>
  <c r="AQ202" i="2"/>
  <c r="AT205" i="2"/>
  <c r="AE206" i="2"/>
  <c r="AQ206" i="2"/>
  <c r="Y186" i="2"/>
  <c r="AK186" i="2"/>
  <c r="AW186" i="2"/>
  <c r="AB190" i="2"/>
  <c r="AN190" i="2"/>
  <c r="AZ190" i="2"/>
  <c r="V194" i="2"/>
  <c r="AH194" i="2"/>
  <c r="AT194" i="2"/>
  <c r="AE174" i="2"/>
  <c r="AW177" i="2"/>
  <c r="AQ178" i="2"/>
  <c r="AE182" i="2"/>
  <c r="AK161" i="2"/>
  <c r="AB162" i="2"/>
  <c r="AN162" i="2"/>
  <c r="AZ162" i="2"/>
  <c r="AH165" i="2"/>
  <c r="AE166" i="2"/>
  <c r="AT166" i="2"/>
  <c r="V170" i="2"/>
  <c r="AH170" i="2"/>
  <c r="AT170" i="2"/>
  <c r="AQ172" i="2"/>
  <c r="V198" i="2"/>
  <c r="AH198" i="2"/>
  <c r="V202" i="2"/>
  <c r="AH202" i="2"/>
  <c r="V206" i="2"/>
  <c r="AH206" i="2"/>
  <c r="AB186" i="2"/>
  <c r="AN186" i="2"/>
  <c r="AN189" i="2"/>
  <c r="AE190" i="2"/>
  <c r="AQ190" i="2"/>
  <c r="Y194" i="2"/>
  <c r="AK194" i="2"/>
  <c r="AH174" i="2"/>
  <c r="V178" i="2"/>
  <c r="AT178" i="2"/>
  <c r="V181" i="2"/>
  <c r="AH182" i="2"/>
  <c r="AE162" i="2"/>
  <c r="AQ162" i="2"/>
  <c r="AW165" i="2"/>
  <c r="AH166" i="2"/>
  <c r="AW166" i="2"/>
  <c r="Y169" i="2"/>
  <c r="Y170" i="2"/>
  <c r="AK170" i="2"/>
  <c r="AK197" i="2"/>
  <c r="AB200" i="2"/>
  <c r="AN200" i="2"/>
  <c r="AZ200" i="2"/>
  <c r="AH201" i="2"/>
  <c r="Y204" i="2"/>
  <c r="AK204" i="2"/>
  <c r="AW204" i="2"/>
  <c r="Y205" i="2"/>
  <c r="AW205" i="2"/>
  <c r="V208" i="2"/>
  <c r="AH208" i="2"/>
  <c r="AT208" i="2"/>
  <c r="V185" i="2"/>
  <c r="AB188" i="2"/>
  <c r="AN188" i="2"/>
  <c r="AZ188" i="2"/>
  <c r="AZ189" i="2"/>
  <c r="V192" i="2"/>
  <c r="AH192" i="2"/>
  <c r="AT192" i="2"/>
  <c r="AB193" i="2"/>
  <c r="AB196" i="2"/>
  <c r="AN196" i="2"/>
  <c r="AZ196" i="2"/>
  <c r="AN173" i="2"/>
  <c r="Y176" i="2"/>
  <c r="AK176" i="2"/>
  <c r="AW176" i="2"/>
  <c r="AB177" i="2"/>
  <c r="AZ177" i="2"/>
  <c r="AB180" i="2"/>
  <c r="AN180" i="2"/>
  <c r="AZ180" i="2"/>
  <c r="AB181" i="2"/>
  <c r="AZ181" i="2"/>
  <c r="AB184" i="2"/>
  <c r="AN184" i="2"/>
  <c r="AZ184" i="2"/>
  <c r="Y161" i="2"/>
  <c r="AQ161" i="2"/>
  <c r="AB164" i="2"/>
  <c r="AQ164" i="2"/>
  <c r="AK165" i="2"/>
  <c r="AZ165" i="2"/>
  <c r="AE168" i="2"/>
  <c r="AQ168" i="2"/>
  <c r="AB169" i="2"/>
  <c r="AN169" i="2"/>
  <c r="AZ169" i="2"/>
  <c r="AE172" i="2"/>
  <c r="AT172" i="2"/>
  <c r="V197" i="2"/>
  <c r="AT197" i="2"/>
  <c r="AE200" i="2"/>
  <c r="AQ200" i="2"/>
  <c r="AK201" i="2"/>
  <c r="AB204" i="2"/>
  <c r="AN204" i="2"/>
  <c r="AH205" i="2"/>
  <c r="Y208" i="2"/>
  <c r="AK208" i="2"/>
  <c r="AH185" i="2"/>
  <c r="AE188" i="2"/>
  <c r="AQ188" i="2"/>
  <c r="Y192" i="2"/>
  <c r="AK192" i="2"/>
  <c r="AN193" i="2"/>
  <c r="AE196" i="2"/>
  <c r="AQ196" i="2"/>
  <c r="AW173" i="2"/>
  <c r="AB176" i="2"/>
  <c r="AN176" i="2"/>
  <c r="AK177" i="2"/>
  <c r="AE180" i="2"/>
  <c r="AQ180" i="2"/>
  <c r="AE181" i="2"/>
  <c r="AE184" i="2"/>
  <c r="AQ184" i="2"/>
  <c r="AE161" i="2"/>
  <c r="AT161" i="2"/>
  <c r="AE164" i="2"/>
  <c r="AT164" i="2"/>
  <c r="Y165" i="2"/>
  <c r="AN165" i="2"/>
  <c r="V168" i="2"/>
  <c r="AH168" i="2"/>
  <c r="AE169" i="2"/>
  <c r="AQ169" i="2"/>
  <c r="AH172" i="2"/>
  <c r="AZ172" i="2"/>
  <c r="Y197" i="2"/>
  <c r="AW197" i="2"/>
  <c r="V201" i="2"/>
  <c r="AT201" i="2"/>
  <c r="AK205" i="2"/>
  <c r="AT185" i="2"/>
  <c r="AB189" i="2"/>
  <c r="AZ193" i="2"/>
  <c r="V173" i="2"/>
  <c r="AN177" i="2"/>
  <c r="AN181" i="2"/>
  <c r="AH161" i="2"/>
  <c r="AW161" i="2"/>
  <c r="AB165" i="2"/>
  <c r="AT165" i="2"/>
  <c r="V169" i="2"/>
  <c r="AH169" i="2"/>
  <c r="AB197" i="2"/>
  <c r="AN197" i="2"/>
  <c r="AZ197" i="2"/>
  <c r="AB201" i="2"/>
  <c r="AN201" i="2"/>
  <c r="AZ201" i="2"/>
  <c r="AB205" i="2"/>
  <c r="AN205" i="2"/>
  <c r="AZ205" i="2"/>
  <c r="AE197" i="2"/>
  <c r="AQ197" i="2"/>
  <c r="AE201" i="2"/>
  <c r="AQ201" i="2"/>
  <c r="AE205" i="2"/>
  <c r="AQ205" i="2"/>
  <c r="Y185" i="2"/>
  <c r="AK185" i="2"/>
  <c r="AW185" i="2"/>
  <c r="AE189" i="2"/>
  <c r="AQ189" i="2"/>
  <c r="AE193" i="2"/>
  <c r="AQ193" i="2"/>
  <c r="AB185" i="2"/>
  <c r="AN185" i="2"/>
  <c r="AZ185" i="2"/>
  <c r="V189" i="2"/>
  <c r="AH189" i="2"/>
  <c r="AT189" i="2"/>
  <c r="V193" i="2"/>
  <c r="AH193" i="2"/>
  <c r="AT193" i="2"/>
  <c r="AE185" i="2"/>
  <c r="AQ185" i="2"/>
  <c r="Y189" i="2"/>
  <c r="AK189" i="2"/>
  <c r="Y193" i="2"/>
  <c r="AK193" i="2"/>
  <c r="Y173" i="2"/>
  <c r="AH173" i="2"/>
  <c r="AQ173" i="2"/>
  <c r="AZ173" i="2"/>
  <c r="AB173" i="2"/>
  <c r="AK173" i="2"/>
  <c r="AT173" i="2"/>
  <c r="Y174" i="2"/>
  <c r="AK174" i="2"/>
  <c r="AW174" i="2"/>
  <c r="AE177" i="2"/>
  <c r="AQ177" i="2"/>
  <c r="Y178" i="2"/>
  <c r="AK178" i="2"/>
  <c r="AW178" i="2"/>
  <c r="Y181" i="2"/>
  <c r="AH181" i="2"/>
  <c r="AQ181" i="2"/>
  <c r="Y182" i="2"/>
  <c r="AK182" i="2"/>
  <c r="AW182" i="2"/>
  <c r="AB174" i="2"/>
  <c r="AN174" i="2"/>
  <c r="V177" i="2"/>
  <c r="AH177" i="2"/>
  <c r="AB178" i="2"/>
  <c r="AN178" i="2"/>
  <c r="AK181" i="2"/>
  <c r="AB182" i="2"/>
  <c r="AN182" i="2"/>
  <c r="Y172" i="2"/>
  <c r="AK172" i="2"/>
  <c r="AB171" i="2"/>
  <c r="AN171" i="2"/>
  <c r="AB166" i="2"/>
  <c r="AN166" i="2"/>
  <c r="V165" i="2"/>
  <c r="AE165" i="2"/>
  <c r="AQ165" i="2"/>
  <c r="AN164" i="2"/>
  <c r="AB161" i="2"/>
  <c r="AN161" i="2"/>
  <c r="AB46" i="2"/>
  <c r="K9" i="34"/>
  <c r="K30" i="34" l="1" a="1"/>
  <c r="K30" i="34" s="1"/>
  <c r="K40" i="34" a="1"/>
  <c r="K40" i="34" s="1"/>
  <c r="K37" i="34" a="1"/>
  <c r="K37" i="34" s="1"/>
  <c r="K34" i="34" a="1"/>
  <c r="K34" i="34" s="1"/>
  <c r="K36" i="34" a="1"/>
  <c r="K36" i="34" s="1"/>
  <c r="K27" i="34" a="1"/>
  <c r="K27" i="34" s="1"/>
  <c r="K64" i="34" a="1"/>
  <c r="K64" i="34" s="1"/>
  <c r="K190" i="34" a="1"/>
  <c r="K190" i="34" s="1"/>
  <c r="K170" i="34" a="1"/>
  <c r="K170" i="34" s="1"/>
  <c r="K130" i="34" a="1"/>
  <c r="K130" i="34" s="1"/>
  <c r="K110" i="34" a="1"/>
  <c r="K110" i="34" s="1"/>
  <c r="K145" i="34" a="1"/>
  <c r="K145" i="34" s="1"/>
  <c r="K113" i="34" a="1"/>
  <c r="K113" i="34" s="1"/>
  <c r="K100" i="34" a="1"/>
  <c r="K100" i="34" s="1"/>
  <c r="K75" i="34" a="1"/>
  <c r="K75" i="34" s="1"/>
  <c r="K99" i="34" a="1"/>
  <c r="K99" i="34" s="1"/>
  <c r="K80" i="34" a="1"/>
  <c r="K80" i="34" s="1"/>
  <c r="K68" i="34" a="1"/>
  <c r="K68" i="34" s="1"/>
  <c r="K185" i="34" a="1"/>
  <c r="K185" i="34" s="1"/>
  <c r="K200" i="34" a="1"/>
  <c r="K200" i="34" s="1"/>
  <c r="K180" i="34" a="1"/>
  <c r="K180" i="34" s="1"/>
  <c r="K140" i="34" a="1"/>
  <c r="K140" i="34" s="1"/>
  <c r="K112" i="34" a="1"/>
  <c r="K112" i="34" s="1"/>
  <c r="K155" i="34" a="1"/>
  <c r="K155" i="34" s="1"/>
  <c r="K115" i="34" a="1"/>
  <c r="K115" i="34" s="1"/>
  <c r="K106" i="34" a="1"/>
  <c r="K106" i="34" s="1"/>
  <c r="K77" i="34" a="1"/>
  <c r="K77" i="34" s="1"/>
  <c r="K42" i="34" a="1"/>
  <c r="K42" i="34" s="1"/>
  <c r="K71" i="34" a="1"/>
  <c r="K71" i="34" s="1"/>
  <c r="K205" i="34" a="1"/>
  <c r="K205" i="34" s="1"/>
  <c r="K195" i="34" a="1"/>
  <c r="K195" i="34" s="1"/>
  <c r="K210" i="34" a="1"/>
  <c r="K210" i="34" s="1"/>
  <c r="K150" i="34" a="1"/>
  <c r="K150" i="34" s="1"/>
  <c r="K114" i="34" a="1"/>
  <c r="K114" i="34" s="1"/>
  <c r="K104" i="34" a="1"/>
  <c r="K104" i="34" s="1"/>
  <c r="K165" i="34" a="1"/>
  <c r="K165" i="34" s="1"/>
  <c r="K61" i="34" a="1"/>
  <c r="K61" i="34" s="1"/>
  <c r="K160" i="34" a="1"/>
  <c r="K160" i="34" s="1"/>
  <c r="K175" i="34" a="1"/>
  <c r="K175" i="34" s="1"/>
  <c r="K125" i="34" a="1"/>
  <c r="K125" i="34" s="1"/>
  <c r="K79" i="34" a="1"/>
  <c r="K79" i="34" s="1"/>
  <c r="K72" i="34" a="1"/>
  <c r="K72" i="34" s="1"/>
  <c r="K45" i="34" a="1"/>
  <c r="K45" i="34" s="1"/>
  <c r="K120" i="34" a="1"/>
  <c r="K120" i="34" s="1"/>
  <c r="K97" i="34" a="1"/>
  <c r="K97" i="34" s="1"/>
  <c r="K74" i="34" a="1"/>
  <c r="K74" i="34" s="1"/>
  <c r="K111" i="34" a="1"/>
  <c r="K111" i="34" s="1"/>
  <c r="K62" i="34" a="1"/>
  <c r="K62" i="34" s="1"/>
  <c r="K76" i="34" a="1"/>
  <c r="K76" i="34" s="1"/>
  <c r="K135" i="34" a="1"/>
  <c r="K135" i="34" s="1"/>
  <c r="K65" i="34" a="1"/>
  <c r="K65" i="34" s="1"/>
  <c r="K39" i="34" a="1"/>
  <c r="K39" i="34" s="1"/>
  <c r="K215" i="34" a="1"/>
  <c r="K215" i="34" s="1"/>
  <c r="K107" i="34" a="1"/>
  <c r="K107" i="34" s="1"/>
  <c r="K109" i="34" a="1"/>
  <c r="K109" i="34" s="1"/>
  <c r="K29" i="34" a="1"/>
  <c r="K29" i="34" s="1"/>
  <c r="K69" i="34" a="1"/>
  <c r="K69" i="34" s="1"/>
  <c r="K216" i="34" a="1"/>
  <c r="K216" i="34" s="1"/>
  <c r="K78" i="34" a="1"/>
  <c r="K78" i="34" s="1"/>
  <c r="I10" i="14"/>
  <c r="K10" i="14"/>
  <c r="Q9" i="34"/>
  <c r="Q29" i="34" l="1" a="1"/>
  <c r="Q29" i="34" s="1"/>
  <c r="Q125" i="34" a="1"/>
  <c r="Q125" i="34" s="1"/>
  <c r="Q39" i="34" a="1"/>
  <c r="Q39" i="34" s="1"/>
  <c r="Q165" i="34" a="1"/>
  <c r="Q165" i="34" s="1"/>
  <c r="Q42" i="34" a="1"/>
  <c r="Q42" i="34" s="1"/>
  <c r="Q200" i="34" a="1"/>
  <c r="Q200" i="34" s="1"/>
  <c r="Q145" i="34" a="1"/>
  <c r="Q145" i="34" s="1"/>
  <c r="Q34" i="34" a="1"/>
  <c r="Q34" i="34" s="1"/>
  <c r="Q120" i="34" a="1"/>
  <c r="Q120" i="34" s="1"/>
  <c r="Q62" i="34" a="1"/>
  <c r="Q62" i="34" s="1"/>
  <c r="Q210" i="34" a="1"/>
  <c r="Q210" i="34" s="1"/>
  <c r="Q155" i="34" a="1"/>
  <c r="Q155" i="34" s="1"/>
  <c r="Q99" i="34" a="1"/>
  <c r="Q99" i="34" s="1"/>
  <c r="Q190" i="34" a="1"/>
  <c r="Q190" i="34" s="1"/>
  <c r="Q69" i="34" a="1"/>
  <c r="Q69" i="34" s="1"/>
  <c r="Q215" i="34" a="1"/>
  <c r="Q215" i="34" s="1"/>
  <c r="Q76" i="34" a="1"/>
  <c r="Q76" i="34" s="1"/>
  <c r="Q97" i="34" a="1"/>
  <c r="Q97" i="34" s="1"/>
  <c r="Q79" i="34" a="1"/>
  <c r="Q79" i="34" s="1"/>
  <c r="Q61" i="34" a="1"/>
  <c r="Q61" i="34" s="1"/>
  <c r="Q150" i="34" a="1"/>
  <c r="Q150" i="34" s="1"/>
  <c r="Q71" i="34" a="1"/>
  <c r="Q71" i="34" s="1"/>
  <c r="Q115" i="34" a="1"/>
  <c r="Q115" i="34" s="1"/>
  <c r="Q180" i="34" a="1"/>
  <c r="Q180" i="34" s="1"/>
  <c r="Q80" i="34" a="1"/>
  <c r="Q80" i="34" s="1"/>
  <c r="Q113" i="34" a="1"/>
  <c r="Q113" i="34" s="1"/>
  <c r="Q170" i="34" a="1"/>
  <c r="Q170" i="34" s="1"/>
  <c r="Q36" i="34" a="1"/>
  <c r="Q36" i="34" s="1"/>
  <c r="Q30" i="34" a="1"/>
  <c r="Q30" i="34" s="1"/>
  <c r="Q78" i="34" a="1"/>
  <c r="Q78" i="34" s="1"/>
  <c r="Q109" i="34" a="1"/>
  <c r="Q109" i="34" s="1"/>
  <c r="Q65" i="34" a="1"/>
  <c r="Q65" i="34" s="1"/>
  <c r="Q111" i="34" a="1"/>
  <c r="Q111" i="34" s="1"/>
  <c r="Q45" i="34" a="1"/>
  <c r="Q45" i="34" s="1"/>
  <c r="Q175" i="34" a="1"/>
  <c r="Q175" i="34" s="1"/>
  <c r="Q104" i="34" a="1"/>
  <c r="Q104" i="34" s="1"/>
  <c r="Q195" i="34" a="1"/>
  <c r="Q195" i="34" s="1"/>
  <c r="Q77" i="34" a="1"/>
  <c r="Q77" i="34" s="1"/>
  <c r="Q112" i="34" a="1"/>
  <c r="Q112" i="34" s="1"/>
  <c r="Q185" i="34" a="1"/>
  <c r="Q185" i="34" s="1"/>
  <c r="Q75" i="34" a="1"/>
  <c r="Q75" i="34" s="1"/>
  <c r="Q110" i="34" a="1"/>
  <c r="Q110" i="34" s="1"/>
  <c r="Q64" i="34" a="1"/>
  <c r="Q64" i="34" s="1"/>
  <c r="Q37" i="34" a="1"/>
  <c r="Q37" i="34" s="1"/>
  <c r="Q216" i="34" a="1"/>
  <c r="Q216" i="34" s="1"/>
  <c r="Q107" i="34" a="1"/>
  <c r="Q107" i="34" s="1"/>
  <c r="Q135" i="34" a="1"/>
  <c r="Q135" i="34" s="1"/>
  <c r="Q74" i="34" a="1"/>
  <c r="Q74" i="34" s="1"/>
  <c r="Q72" i="34" a="1"/>
  <c r="Q72" i="34" s="1"/>
  <c r="Q160" i="34" a="1"/>
  <c r="Q160" i="34" s="1"/>
  <c r="Q114" i="34" a="1"/>
  <c r="Q114" i="34" s="1"/>
  <c r="Q205" i="34" a="1"/>
  <c r="Q205" i="34" s="1"/>
  <c r="Q106" i="34" a="1"/>
  <c r="Q106" i="34" s="1"/>
  <c r="Q140" i="34" a="1"/>
  <c r="Q140" i="34" s="1"/>
  <c r="Q68" i="34" a="1"/>
  <c r="Q68" i="34" s="1"/>
  <c r="Q100" i="34" a="1"/>
  <c r="Q100" i="34" s="1"/>
  <c r="Q130" i="34" a="1"/>
  <c r="Q130" i="34" s="1"/>
  <c r="Q27" i="34" a="1"/>
  <c r="Q27" i="34" s="1"/>
  <c r="Q40" i="34" a="1"/>
  <c r="Q40" i="34" s="1"/>
  <c r="V11" i="2"/>
  <c r="V12" i="2"/>
  <c r="V13" i="2"/>
  <c r="V16" i="2"/>
  <c r="V17" i="2"/>
  <c r="V19" i="2"/>
  <c r="V20" i="2"/>
  <c r="V21" i="2"/>
  <c r="V23" i="2"/>
  <c r="V24" i="2"/>
  <c r="V25" i="2"/>
  <c r="V27" i="2"/>
  <c r="V28" i="2"/>
  <c r="V29" i="2"/>
  <c r="V31" i="2"/>
  <c r="V32" i="2"/>
  <c r="V33" i="2"/>
  <c r="V34" i="2"/>
  <c r="V36" i="2"/>
  <c r="V37" i="2"/>
  <c r="V38" i="2"/>
  <c r="V39" i="2"/>
  <c r="V40" i="2"/>
  <c r="V41" i="2"/>
  <c r="V42" i="2"/>
  <c r="V43" i="2"/>
  <c r="V44" i="2"/>
  <c r="V45" i="2"/>
  <c r="V47" i="2"/>
  <c r="V48" i="2"/>
  <c r="V49" i="2"/>
  <c r="V50" i="2"/>
  <c r="V51" i="2"/>
  <c r="V52" i="2"/>
  <c r="V53" i="2"/>
  <c r="V54" i="2"/>
  <c r="V55" i="2"/>
  <c r="V56" i="2"/>
  <c r="V57" i="2"/>
  <c r="V58" i="2"/>
  <c r="V59" i="2"/>
  <c r="V60" i="2"/>
  <c r="V61" i="2"/>
  <c r="V62" i="2"/>
  <c r="V63" i="2"/>
  <c r="V65" i="2"/>
  <c r="V66" i="2"/>
  <c r="V67" i="2"/>
  <c r="V68" i="2"/>
  <c r="V69" i="2"/>
  <c r="V70" i="2"/>
  <c r="V71" i="2"/>
  <c r="V72" i="2"/>
  <c r="V73" i="2"/>
  <c r="V74" i="2"/>
  <c r="V75" i="2"/>
  <c r="V76" i="2"/>
  <c r="V77" i="2"/>
  <c r="V78" i="2"/>
  <c r="V79" i="2"/>
  <c r="V80" i="2"/>
  <c r="V81" i="2"/>
  <c r="V82" i="2"/>
  <c r="V83" i="2"/>
  <c r="V84" i="2"/>
  <c r="V85" i="2"/>
  <c r="V86" i="2"/>
  <c r="V87" i="2"/>
  <c r="V88" i="2"/>
  <c r="V89" i="2"/>
  <c r="V90" i="2"/>
  <c r="V91" i="2"/>
  <c r="V92" i="2"/>
  <c r="V93" i="2"/>
  <c r="V94" i="2"/>
  <c r="V95" i="2"/>
  <c r="V96" i="2"/>
  <c r="V97" i="2"/>
  <c r="V98" i="2"/>
  <c r="V99" i="2"/>
  <c r="V100" i="2"/>
  <c r="V101" i="2"/>
  <c r="V102" i="2"/>
  <c r="V103" i="2"/>
  <c r="V104" i="2"/>
  <c r="V105" i="2"/>
  <c r="V106" i="2"/>
  <c r="V107" i="2"/>
  <c r="V108" i="2"/>
  <c r="V109" i="2"/>
  <c r="V110" i="2"/>
  <c r="V111" i="2"/>
  <c r="V112" i="2"/>
  <c r="V113" i="2"/>
  <c r="V114" i="2"/>
  <c r="V115" i="2"/>
  <c r="V116" i="2"/>
  <c r="V117" i="2"/>
  <c r="V118" i="2"/>
  <c r="V119" i="2"/>
  <c r="V120" i="2"/>
  <c r="V121" i="2"/>
  <c r="V122" i="2"/>
  <c r="V123" i="2"/>
  <c r="V124" i="2"/>
  <c r="V125" i="2"/>
  <c r="V126" i="2"/>
  <c r="V127" i="2"/>
  <c r="V128" i="2"/>
  <c r="V129" i="2"/>
  <c r="V130" i="2"/>
  <c r="V131" i="2"/>
  <c r="V132" i="2"/>
  <c r="V133" i="2"/>
  <c r="V134" i="2"/>
  <c r="V135" i="2"/>
  <c r="V136" i="2"/>
  <c r="V137" i="2"/>
  <c r="V138" i="2"/>
  <c r="V140" i="2"/>
  <c r="V141" i="2"/>
  <c r="V143" i="2"/>
  <c r="V144" i="2"/>
  <c r="V145" i="2"/>
  <c r="V146" i="2"/>
  <c r="V147" i="2"/>
  <c r="V148" i="2"/>
  <c r="V149" i="2"/>
  <c r="V150" i="2"/>
  <c r="V151" i="2"/>
  <c r="V152" i="2"/>
  <c r="V153" i="2"/>
  <c r="V155" i="2"/>
  <c r="V156" i="2"/>
  <c r="V157" i="2"/>
  <c r="V158" i="2"/>
  <c r="V159" i="2"/>
  <c r="V160" i="2"/>
  <c r="V209" i="2"/>
  <c r="V210" i="2"/>
  <c r="V211" i="2"/>
  <c r="V212" i="2"/>
  <c r="V213" i="2"/>
  <c r="V214" i="2"/>
  <c r="V215" i="2"/>
  <c r="V216" i="2"/>
  <c r="V217" i="2"/>
  <c r="V218" i="2"/>
  <c r="V219" i="2"/>
  <c r="V220" i="2"/>
  <c r="V221" i="2"/>
  <c r="V222" i="2"/>
  <c r="V223" i="2"/>
  <c r="V224" i="2"/>
  <c r="V225" i="2"/>
  <c r="V226" i="2"/>
  <c r="V227" i="2"/>
  <c r="V228" i="2"/>
  <c r="V229" i="2"/>
  <c r="V230" i="2"/>
  <c r="V231" i="2"/>
  <c r="V232" i="2"/>
  <c r="V233" i="2"/>
  <c r="V234" i="2"/>
  <c r="V235" i="2"/>
  <c r="V236" i="2"/>
  <c r="V237" i="2"/>
  <c r="V238" i="2"/>
  <c r="V239" i="2"/>
  <c r="V240" i="2"/>
  <c r="V241" i="2"/>
  <c r="V242" i="2"/>
  <c r="V243" i="2"/>
  <c r="V244" i="2"/>
  <c r="V245" i="2"/>
  <c r="V246" i="2"/>
  <c r="V247" i="2"/>
  <c r="V248" i="2"/>
  <c r="V249" i="2"/>
  <c r="V250" i="2"/>
  <c r="V251" i="2"/>
  <c r="V252" i="2"/>
  <c r="V253" i="2"/>
  <c r="V254" i="2"/>
  <c r="V255" i="2"/>
  <c r="V256" i="2"/>
  <c r="V257" i="2"/>
  <c r="V258" i="2"/>
  <c r="V259" i="2"/>
  <c r="V260" i="2"/>
  <c r="V261" i="2"/>
  <c r="V262" i="2"/>
  <c r="V263" i="2"/>
  <c r="V264" i="2"/>
  <c r="V265" i="2"/>
  <c r="V266" i="2"/>
  <c r="V267" i="2"/>
  <c r="V268" i="2"/>
  <c r="V269" i="2"/>
  <c r="V270" i="2"/>
  <c r="V271" i="2"/>
  <c r="V272" i="2"/>
  <c r="V273" i="2"/>
  <c r="V274" i="2"/>
  <c r="V275" i="2"/>
  <c r="V276" i="2"/>
  <c r="V277" i="2"/>
  <c r="V278" i="2"/>
  <c r="V279" i="2"/>
  <c r="V280" i="2"/>
  <c r="V281" i="2"/>
  <c r="V282" i="2"/>
  <c r="V283" i="2"/>
  <c r="V284" i="2"/>
  <c r="V285" i="2"/>
  <c r="V286" i="2"/>
  <c r="V287" i="2"/>
  <c r="V288" i="2"/>
  <c r="V289" i="2"/>
  <c r="V290" i="2"/>
  <c r="V291" i="2"/>
  <c r="V292" i="2"/>
  <c r="V293" i="2"/>
  <c r="V294" i="2"/>
  <c r="V295" i="2"/>
  <c r="V296" i="2"/>
  <c r="V297" i="2"/>
  <c r="V298" i="2"/>
  <c r="V299" i="2"/>
  <c r="V300" i="2"/>
  <c r="V301" i="2"/>
  <c r="V302" i="2"/>
  <c r="V303" i="2"/>
  <c r="V304" i="2"/>
  <c r="V305" i="2"/>
  <c r="V306" i="2"/>
  <c r="V307" i="2"/>
  <c r="V308" i="2"/>
  <c r="V309" i="2"/>
  <c r="V310" i="2"/>
  <c r="V311" i="2"/>
  <c r="V312" i="2"/>
  <c r="V313" i="2"/>
  <c r="V314" i="2"/>
  <c r="V315" i="2"/>
  <c r="V316" i="2"/>
  <c r="V317" i="2"/>
  <c r="V318" i="2"/>
  <c r="V319" i="2"/>
  <c r="V320" i="2"/>
  <c r="V321" i="2"/>
  <c r="V322" i="2"/>
  <c r="V323" i="2"/>
  <c r="V324" i="2"/>
  <c r="V325" i="2"/>
  <c r="V326" i="2"/>
  <c r="V327" i="2"/>
  <c r="V328" i="2"/>
  <c r="V329" i="2"/>
  <c r="V330" i="2"/>
  <c r="V331" i="2"/>
  <c r="V332" i="2"/>
  <c r="V333" i="2"/>
  <c r="V334" i="2"/>
  <c r="V335" i="2"/>
  <c r="V336" i="2"/>
  <c r="V337" i="2"/>
  <c r="V338" i="2"/>
  <c r="V339" i="2"/>
  <c r="V340" i="2"/>
  <c r="V341" i="2"/>
  <c r="V342" i="2"/>
  <c r="V343" i="2"/>
  <c r="V344" i="2"/>
  <c r="V345" i="2"/>
  <c r="V346" i="2"/>
  <c r="V347" i="2"/>
  <c r="V348" i="2"/>
  <c r="V349" i="2"/>
  <c r="V350" i="2"/>
  <c r="V351" i="2"/>
  <c r="V352" i="2"/>
  <c r="V353" i="2"/>
  <c r="V354" i="2"/>
  <c r="V355" i="2"/>
  <c r="V356" i="2"/>
  <c r="V357" i="2"/>
  <c r="V358" i="2"/>
  <c r="V359" i="2"/>
  <c r="V360" i="2"/>
  <c r="V361" i="2"/>
  <c r="V362" i="2"/>
  <c r="V363" i="2"/>
  <c r="V364" i="2"/>
  <c r="V365" i="2"/>
  <c r="V366" i="2"/>
  <c r="V367" i="2"/>
  <c r="V368" i="2"/>
  <c r="V369" i="2"/>
  <c r="V370" i="2"/>
  <c r="V371" i="2"/>
  <c r="V372" i="2"/>
  <c r="V373" i="2"/>
  <c r="V374" i="2"/>
  <c r="V375" i="2"/>
  <c r="V376" i="2"/>
  <c r="V377" i="2"/>
  <c r="V378" i="2"/>
  <c r="V379" i="2"/>
  <c r="V380" i="2"/>
  <c r="V381" i="2"/>
  <c r="V382" i="2"/>
  <c r="V383" i="2"/>
  <c r="V384" i="2"/>
  <c r="V385" i="2"/>
  <c r="V386" i="2"/>
  <c r="V387" i="2"/>
  <c r="V388" i="2"/>
  <c r="V389" i="2"/>
  <c r="V390" i="2"/>
  <c r="V391" i="2"/>
  <c r="V392" i="2"/>
  <c r="V393" i="2"/>
  <c r="V394" i="2"/>
  <c r="V395" i="2"/>
  <c r="V396" i="2"/>
  <c r="V397" i="2"/>
  <c r="V398" i="2"/>
  <c r="V399" i="2"/>
  <c r="V400" i="2"/>
  <c r="V401" i="2"/>
  <c r="V402" i="2"/>
  <c r="V403" i="2"/>
  <c r="V404" i="2"/>
  <c r="V405" i="2"/>
  <c r="V406" i="2"/>
  <c r="V407" i="2"/>
  <c r="V408" i="2"/>
  <c r="V409" i="2"/>
  <c r="V410" i="2"/>
  <c r="V411" i="2"/>
  <c r="V412" i="2"/>
  <c r="V413" i="2"/>
  <c r="V414" i="2"/>
  <c r="V415" i="2"/>
  <c r="V416" i="2"/>
  <c r="V417" i="2"/>
  <c r="V418" i="2"/>
  <c r="V419" i="2"/>
  <c r="V420" i="2"/>
  <c r="V421" i="2"/>
  <c r="V422" i="2"/>
  <c r="V423" i="2"/>
  <c r="V424" i="2"/>
  <c r="V425" i="2"/>
  <c r="V426" i="2"/>
  <c r="V427" i="2"/>
  <c r="V428" i="2"/>
  <c r="V429" i="2"/>
  <c r="V430" i="2"/>
  <c r="V431" i="2"/>
  <c r="V432" i="2"/>
  <c r="V433" i="2"/>
  <c r="V434" i="2"/>
  <c r="V435" i="2"/>
  <c r="V436" i="2"/>
  <c r="V437" i="2"/>
  <c r="V438" i="2"/>
  <c r="V439" i="2"/>
  <c r="V440" i="2"/>
  <c r="V441" i="2"/>
  <c r="V442" i="2"/>
  <c r="V443" i="2"/>
  <c r="V444" i="2"/>
  <c r="V445" i="2"/>
  <c r="V446" i="2"/>
  <c r="V447" i="2"/>
  <c r="V448" i="2"/>
  <c r="V449" i="2"/>
  <c r="V450" i="2"/>
  <c r="V451" i="2"/>
  <c r="V452" i="2"/>
  <c r="V453" i="2"/>
  <c r="V454" i="2"/>
  <c r="V455" i="2"/>
  <c r="V456" i="2"/>
  <c r="Y11" i="2"/>
  <c r="Y12" i="2"/>
  <c r="Y13" i="2"/>
  <c r="Y16" i="2"/>
  <c r="Y17" i="2"/>
  <c r="Y19" i="2"/>
  <c r="Y20" i="2"/>
  <c r="Y21" i="2"/>
  <c r="Y23" i="2"/>
  <c r="Y24" i="2"/>
  <c r="Y25" i="2"/>
  <c r="Y27" i="2"/>
  <c r="Y28" i="2"/>
  <c r="Y29" i="2"/>
  <c r="Y31" i="2"/>
  <c r="Y32" i="2"/>
  <c r="Y33" i="2"/>
  <c r="Y34" i="2"/>
  <c r="Y36" i="2"/>
  <c r="Y37" i="2"/>
  <c r="Y38" i="2"/>
  <c r="Y39" i="2"/>
  <c r="Y40" i="2"/>
  <c r="Y41" i="2"/>
  <c r="Y42" i="2"/>
  <c r="Y43" i="2"/>
  <c r="Y44" i="2"/>
  <c r="Y45" i="2"/>
  <c r="Y47" i="2"/>
  <c r="Y48" i="2"/>
  <c r="Y49" i="2"/>
  <c r="Y50" i="2"/>
  <c r="Y51" i="2"/>
  <c r="Y52" i="2"/>
  <c r="Y53" i="2"/>
  <c r="Y54" i="2"/>
  <c r="Y55" i="2"/>
  <c r="Y56" i="2"/>
  <c r="Y57" i="2"/>
  <c r="Y58" i="2"/>
  <c r="Y59" i="2"/>
  <c r="Y60" i="2"/>
  <c r="Y61" i="2"/>
  <c r="Y62" i="2"/>
  <c r="Y63" i="2"/>
  <c r="Y65" i="2"/>
  <c r="Y66" i="2"/>
  <c r="Y67" i="2"/>
  <c r="Y68" i="2"/>
  <c r="Y69" i="2"/>
  <c r="Y70" i="2"/>
  <c r="Y71" i="2"/>
  <c r="Y72" i="2"/>
  <c r="Y73" i="2"/>
  <c r="Y74" i="2"/>
  <c r="Y75" i="2"/>
  <c r="Y76" i="2"/>
  <c r="Y77" i="2"/>
  <c r="Y78" i="2"/>
  <c r="Y79" i="2"/>
  <c r="Y80" i="2"/>
  <c r="Y81" i="2"/>
  <c r="Y82" i="2"/>
  <c r="Y83" i="2"/>
  <c r="Y84" i="2"/>
  <c r="Y85" i="2"/>
  <c r="Y86" i="2"/>
  <c r="Y87" i="2"/>
  <c r="Y88" i="2"/>
  <c r="Y89" i="2"/>
  <c r="Y90" i="2"/>
  <c r="Y91" i="2"/>
  <c r="Y92" i="2"/>
  <c r="Y93" i="2"/>
  <c r="Y94" i="2"/>
  <c r="Y95" i="2"/>
  <c r="Y96" i="2"/>
  <c r="Y97" i="2"/>
  <c r="Y98" i="2"/>
  <c r="Y99" i="2"/>
  <c r="Y100" i="2"/>
  <c r="Y101" i="2"/>
  <c r="Y102" i="2"/>
  <c r="Y103" i="2"/>
  <c r="Y104" i="2"/>
  <c r="Y105" i="2"/>
  <c r="Y106" i="2"/>
  <c r="Y107" i="2"/>
  <c r="Y108" i="2"/>
  <c r="Y109" i="2"/>
  <c r="Y110" i="2"/>
  <c r="Y111" i="2"/>
  <c r="Y112" i="2"/>
  <c r="Y113" i="2"/>
  <c r="Y114" i="2"/>
  <c r="Y115" i="2"/>
  <c r="Y116" i="2"/>
  <c r="Y117" i="2"/>
  <c r="Y118" i="2"/>
  <c r="Y119" i="2"/>
  <c r="Y120" i="2"/>
  <c r="Y121" i="2"/>
  <c r="Y122" i="2"/>
  <c r="Y123" i="2"/>
  <c r="Y124" i="2"/>
  <c r="Y125" i="2"/>
  <c r="Y126" i="2"/>
  <c r="Y127" i="2"/>
  <c r="Y128" i="2"/>
  <c r="Y129" i="2"/>
  <c r="Y130" i="2"/>
  <c r="Y131" i="2"/>
  <c r="Y132" i="2"/>
  <c r="Y133" i="2"/>
  <c r="Y134" i="2"/>
  <c r="Y135" i="2"/>
  <c r="Y136" i="2"/>
  <c r="Y137" i="2"/>
  <c r="Y138" i="2"/>
  <c r="Y140" i="2"/>
  <c r="Y141" i="2"/>
  <c r="Y143" i="2"/>
  <c r="Y144" i="2"/>
  <c r="Y145" i="2"/>
  <c r="Y146" i="2"/>
  <c r="Y147" i="2"/>
  <c r="Y148" i="2"/>
  <c r="Y149" i="2"/>
  <c r="Y150" i="2"/>
  <c r="Y151" i="2"/>
  <c r="Y152" i="2"/>
  <c r="Y153" i="2"/>
  <c r="Y155" i="2"/>
  <c r="Y156" i="2"/>
  <c r="Y157" i="2"/>
  <c r="Y158" i="2"/>
  <c r="Y159" i="2"/>
  <c r="Y160" i="2"/>
  <c r="Y209" i="2"/>
  <c r="Y210" i="2"/>
  <c r="Y211" i="2"/>
  <c r="Y212" i="2"/>
  <c r="Y213" i="2"/>
  <c r="Y214" i="2"/>
  <c r="P96" i="40" s="1"/>
  <c r="Y215" i="2"/>
  <c r="Y216" i="2"/>
  <c r="Y217" i="2"/>
  <c r="Y218" i="2"/>
  <c r="Y219" i="2"/>
  <c r="Y220" i="2"/>
  <c r="P97" i="40" s="1"/>
  <c r="Y221" i="2"/>
  <c r="Y222" i="2"/>
  <c r="Y223" i="2"/>
  <c r="Y224" i="2"/>
  <c r="Y225" i="2"/>
  <c r="Y226" i="2"/>
  <c r="Y227" i="2"/>
  <c r="Y228" i="2"/>
  <c r="Y229" i="2"/>
  <c r="Y230" i="2"/>
  <c r="Y231" i="2"/>
  <c r="Y232" i="2"/>
  <c r="Y233" i="2"/>
  <c r="Y234" i="2"/>
  <c r="Y235" i="2"/>
  <c r="Y236" i="2"/>
  <c r="Y237" i="2"/>
  <c r="Y238" i="2"/>
  <c r="Y239" i="2"/>
  <c r="Y240" i="2"/>
  <c r="Y241" i="2"/>
  <c r="Y242" i="2"/>
  <c r="Y243" i="2"/>
  <c r="Y244" i="2"/>
  <c r="Y245" i="2"/>
  <c r="Y246" i="2"/>
  <c r="Y247" i="2"/>
  <c r="Y248" i="2"/>
  <c r="Y249" i="2"/>
  <c r="Y250" i="2"/>
  <c r="Y251" i="2"/>
  <c r="Y252" i="2"/>
  <c r="Y253" i="2"/>
  <c r="Y254" i="2"/>
  <c r="Y255" i="2"/>
  <c r="Y256" i="2"/>
  <c r="Y257" i="2"/>
  <c r="Y258" i="2"/>
  <c r="Y259" i="2"/>
  <c r="Y260" i="2"/>
  <c r="Y261" i="2"/>
  <c r="Y262" i="2"/>
  <c r="Y263" i="2"/>
  <c r="Y264" i="2"/>
  <c r="Y265" i="2"/>
  <c r="Y266" i="2"/>
  <c r="Y267" i="2"/>
  <c r="Y268" i="2"/>
  <c r="Y269" i="2"/>
  <c r="Y270" i="2"/>
  <c r="Y271" i="2"/>
  <c r="Y272" i="2"/>
  <c r="Y273" i="2"/>
  <c r="Y274" i="2"/>
  <c r="Y275" i="2"/>
  <c r="Y276" i="2"/>
  <c r="Y277" i="2"/>
  <c r="Y278" i="2"/>
  <c r="Y279" i="2"/>
  <c r="Y280" i="2"/>
  <c r="Y281" i="2"/>
  <c r="Y282" i="2"/>
  <c r="Y283" i="2"/>
  <c r="Y284" i="2"/>
  <c r="Y285" i="2"/>
  <c r="Y286" i="2"/>
  <c r="Y287" i="2"/>
  <c r="Y288" i="2"/>
  <c r="Y289" i="2"/>
  <c r="Y290" i="2"/>
  <c r="Y291" i="2"/>
  <c r="Y292" i="2"/>
  <c r="Y293" i="2"/>
  <c r="Y294" i="2"/>
  <c r="Y295" i="2"/>
  <c r="Y296" i="2"/>
  <c r="Y297" i="2"/>
  <c r="Y298" i="2"/>
  <c r="Y299" i="2"/>
  <c r="Y300" i="2"/>
  <c r="Y301" i="2"/>
  <c r="Y302" i="2"/>
  <c r="Y303" i="2"/>
  <c r="Y304" i="2"/>
  <c r="P77" i="40" s="1"/>
  <c r="Y305" i="2"/>
  <c r="Y306" i="2"/>
  <c r="Y307" i="2"/>
  <c r="Y308" i="2"/>
  <c r="Y309" i="2"/>
  <c r="Y310" i="2"/>
  <c r="Y311" i="2"/>
  <c r="Y312" i="2"/>
  <c r="Y313" i="2"/>
  <c r="Y314" i="2"/>
  <c r="Y315" i="2"/>
  <c r="Y316" i="2"/>
  <c r="Y317" i="2"/>
  <c r="Y318" i="2"/>
  <c r="Y319" i="2"/>
  <c r="Y320" i="2"/>
  <c r="Y321" i="2"/>
  <c r="Y322" i="2"/>
  <c r="Y323" i="2"/>
  <c r="Y324" i="2"/>
  <c r="Y325" i="2"/>
  <c r="Y326" i="2"/>
  <c r="Y327" i="2"/>
  <c r="Y328" i="2"/>
  <c r="Y329" i="2"/>
  <c r="Y330" i="2"/>
  <c r="Y331" i="2"/>
  <c r="Y332" i="2"/>
  <c r="Y333" i="2"/>
  <c r="Y334" i="2"/>
  <c r="Y335" i="2"/>
  <c r="Y336" i="2"/>
  <c r="Y337" i="2"/>
  <c r="Y338" i="2"/>
  <c r="Y339" i="2"/>
  <c r="Y340" i="2"/>
  <c r="Y341" i="2"/>
  <c r="Y342" i="2"/>
  <c r="Y343" i="2"/>
  <c r="Y344" i="2"/>
  <c r="Y345" i="2"/>
  <c r="Y346" i="2"/>
  <c r="Y347" i="2"/>
  <c r="Y348" i="2"/>
  <c r="Y349" i="2"/>
  <c r="Y350" i="2"/>
  <c r="Y351" i="2"/>
  <c r="Y352" i="2"/>
  <c r="Y353" i="2"/>
  <c r="Y354" i="2"/>
  <c r="Y355" i="2"/>
  <c r="Y356" i="2"/>
  <c r="Y357" i="2"/>
  <c r="Y358" i="2"/>
  <c r="Y359" i="2"/>
  <c r="Y360" i="2"/>
  <c r="Y361" i="2"/>
  <c r="Y362" i="2"/>
  <c r="Y363" i="2"/>
  <c r="Y364" i="2"/>
  <c r="Y365" i="2"/>
  <c r="Y366" i="2"/>
  <c r="Y367" i="2"/>
  <c r="Y368" i="2"/>
  <c r="Y369" i="2"/>
  <c r="Y370" i="2"/>
  <c r="Y371" i="2"/>
  <c r="Y372" i="2"/>
  <c r="Y373" i="2"/>
  <c r="Y374" i="2"/>
  <c r="Y375" i="2"/>
  <c r="Y376" i="2"/>
  <c r="Y377" i="2"/>
  <c r="Y378" i="2"/>
  <c r="Y379" i="2"/>
  <c r="Y380" i="2"/>
  <c r="Y381" i="2"/>
  <c r="Y382" i="2"/>
  <c r="Y383" i="2"/>
  <c r="Y384" i="2"/>
  <c r="Y385" i="2"/>
  <c r="Y386" i="2"/>
  <c r="Y387" i="2"/>
  <c r="Y388" i="2"/>
  <c r="Y389" i="2"/>
  <c r="Y390" i="2"/>
  <c r="Y391" i="2"/>
  <c r="Y392" i="2"/>
  <c r="Y393" i="2"/>
  <c r="Y394" i="2"/>
  <c r="Y395" i="2"/>
  <c r="Y396" i="2"/>
  <c r="Y397" i="2"/>
  <c r="Y398" i="2"/>
  <c r="Y399" i="2"/>
  <c r="Y400" i="2"/>
  <c r="Y401" i="2"/>
  <c r="Y402" i="2"/>
  <c r="Y403" i="2"/>
  <c r="Y404" i="2"/>
  <c r="Y405" i="2"/>
  <c r="Y406" i="2"/>
  <c r="Y407" i="2"/>
  <c r="Y408" i="2"/>
  <c r="Y409" i="2"/>
  <c r="Y410" i="2"/>
  <c r="Y411" i="2"/>
  <c r="Y412" i="2"/>
  <c r="Y413" i="2"/>
  <c r="Y414" i="2"/>
  <c r="Y415" i="2"/>
  <c r="Y416" i="2"/>
  <c r="Y417" i="2"/>
  <c r="Y418" i="2"/>
  <c r="Y419" i="2"/>
  <c r="Y420" i="2"/>
  <c r="Y421" i="2"/>
  <c r="Y422" i="2"/>
  <c r="Y423" i="2"/>
  <c r="Y424" i="2"/>
  <c r="Y425" i="2"/>
  <c r="Y426" i="2"/>
  <c r="Y427" i="2"/>
  <c r="Y428" i="2"/>
  <c r="Y429" i="2"/>
  <c r="Y430" i="2"/>
  <c r="Y431" i="2"/>
  <c r="Y432" i="2"/>
  <c r="Y433" i="2"/>
  <c r="Y434" i="2"/>
  <c r="Y435" i="2"/>
  <c r="Y436" i="2"/>
  <c r="Y437" i="2"/>
  <c r="Y438" i="2"/>
  <c r="Y439" i="2"/>
  <c r="Y440" i="2"/>
  <c r="Y441" i="2"/>
  <c r="Y442" i="2"/>
  <c r="Y443" i="2"/>
  <c r="Y444" i="2"/>
  <c r="Y445" i="2"/>
  <c r="Y446" i="2"/>
  <c r="Y447" i="2"/>
  <c r="Y448" i="2"/>
  <c r="Y449" i="2"/>
  <c r="Y450" i="2"/>
  <c r="Y451" i="2"/>
  <c r="Y452" i="2"/>
  <c r="Y453" i="2"/>
  <c r="Y454" i="2"/>
  <c r="Y455" i="2"/>
  <c r="Y456" i="2"/>
  <c r="AB11" i="2"/>
  <c r="AB12" i="2"/>
  <c r="AB13" i="2"/>
  <c r="AB16" i="2"/>
  <c r="AB17" i="2"/>
  <c r="AB19" i="2"/>
  <c r="AB20" i="2"/>
  <c r="AB21" i="2"/>
  <c r="AB23" i="2"/>
  <c r="AB24" i="2"/>
  <c r="AB25" i="2"/>
  <c r="AB27" i="2"/>
  <c r="AB28" i="2"/>
  <c r="AB29" i="2"/>
  <c r="AB31" i="2"/>
  <c r="AB32" i="2"/>
  <c r="AB33" i="2"/>
  <c r="AB34" i="2"/>
  <c r="AB36" i="2"/>
  <c r="AB37" i="2"/>
  <c r="AB38" i="2"/>
  <c r="AB39" i="2"/>
  <c r="AB40" i="2"/>
  <c r="AB41" i="2"/>
  <c r="AB42" i="2"/>
  <c r="AB43" i="2"/>
  <c r="AB44" i="2"/>
  <c r="AB45" i="2"/>
  <c r="AB47" i="2"/>
  <c r="AB48" i="2"/>
  <c r="AB49" i="2"/>
  <c r="AB50" i="2"/>
  <c r="AB51" i="2"/>
  <c r="AB52" i="2"/>
  <c r="AB53" i="2"/>
  <c r="AB54" i="2"/>
  <c r="AB55" i="2"/>
  <c r="AB56" i="2"/>
  <c r="AB57" i="2"/>
  <c r="AB58" i="2"/>
  <c r="AB59" i="2"/>
  <c r="AB60" i="2"/>
  <c r="AB61" i="2"/>
  <c r="AB62" i="2"/>
  <c r="AB63" i="2"/>
  <c r="AB65" i="2"/>
  <c r="AB66" i="2"/>
  <c r="AB67" i="2"/>
  <c r="AB68" i="2"/>
  <c r="AB69" i="2"/>
  <c r="AB70" i="2"/>
  <c r="AB71" i="2"/>
  <c r="AB72" i="2"/>
  <c r="AB73" i="2"/>
  <c r="AB74" i="2"/>
  <c r="AB75" i="2"/>
  <c r="AB76" i="2"/>
  <c r="AB77" i="2"/>
  <c r="AB78" i="2"/>
  <c r="AB79" i="2"/>
  <c r="AB80" i="2"/>
  <c r="AB81" i="2"/>
  <c r="AB82" i="2"/>
  <c r="AB83" i="2"/>
  <c r="AB84" i="2"/>
  <c r="AB85" i="2"/>
  <c r="AB86" i="2"/>
  <c r="AB87" i="2"/>
  <c r="AB88" i="2"/>
  <c r="AB89" i="2"/>
  <c r="AB90" i="2"/>
  <c r="AB91" i="2"/>
  <c r="AB92" i="2"/>
  <c r="AB93" i="2"/>
  <c r="AB94" i="2"/>
  <c r="AB95" i="2"/>
  <c r="AB96" i="2"/>
  <c r="AB97" i="2"/>
  <c r="AB98" i="2"/>
  <c r="AB99" i="2"/>
  <c r="AB100" i="2"/>
  <c r="AB101" i="2"/>
  <c r="AB102" i="2"/>
  <c r="AB103" i="2"/>
  <c r="AB104" i="2"/>
  <c r="AB105" i="2"/>
  <c r="AB106" i="2"/>
  <c r="AB107" i="2"/>
  <c r="AB108" i="2"/>
  <c r="AB109" i="2"/>
  <c r="AB110" i="2"/>
  <c r="AB111" i="2"/>
  <c r="AB112" i="2"/>
  <c r="AB113" i="2"/>
  <c r="AB114" i="2"/>
  <c r="AB115" i="2"/>
  <c r="AB116" i="2"/>
  <c r="AB117" i="2"/>
  <c r="AB118" i="2"/>
  <c r="AB119" i="2"/>
  <c r="AB120" i="2"/>
  <c r="AB121" i="2"/>
  <c r="AB122" i="2"/>
  <c r="AB123" i="2"/>
  <c r="AB124" i="2"/>
  <c r="AB125" i="2"/>
  <c r="AB126" i="2"/>
  <c r="AB127" i="2"/>
  <c r="AB128" i="2"/>
  <c r="AB129" i="2"/>
  <c r="AB130" i="2"/>
  <c r="AB131" i="2"/>
  <c r="AB132" i="2"/>
  <c r="AB133" i="2"/>
  <c r="AB134" i="2"/>
  <c r="AB135" i="2"/>
  <c r="AB136" i="2"/>
  <c r="AB137" i="2"/>
  <c r="AB138" i="2"/>
  <c r="AB140" i="2"/>
  <c r="AB141" i="2"/>
  <c r="AB143" i="2"/>
  <c r="AB144" i="2"/>
  <c r="AB145" i="2"/>
  <c r="AB146" i="2"/>
  <c r="AB147" i="2"/>
  <c r="AB148" i="2"/>
  <c r="AB149" i="2"/>
  <c r="AB150" i="2"/>
  <c r="AB151" i="2"/>
  <c r="AB152" i="2"/>
  <c r="AB153" i="2"/>
  <c r="AB155" i="2"/>
  <c r="AB156" i="2"/>
  <c r="AB157" i="2"/>
  <c r="AB158" i="2"/>
  <c r="AB159" i="2"/>
  <c r="AB160" i="2"/>
  <c r="AB209" i="2"/>
  <c r="AB210" i="2"/>
  <c r="AB211" i="2"/>
  <c r="AB212" i="2"/>
  <c r="AB213" i="2"/>
  <c r="AB214" i="2"/>
  <c r="Q96" i="40" s="1"/>
  <c r="AB215" i="2"/>
  <c r="AB216" i="2"/>
  <c r="AB217" i="2"/>
  <c r="AB218" i="2"/>
  <c r="AB219" i="2"/>
  <c r="AB220" i="2"/>
  <c r="Q97" i="40" s="1"/>
  <c r="AB221" i="2"/>
  <c r="AB222" i="2"/>
  <c r="AB223" i="2"/>
  <c r="AB224" i="2"/>
  <c r="AB225" i="2"/>
  <c r="AB226" i="2"/>
  <c r="AB227" i="2"/>
  <c r="AB228" i="2"/>
  <c r="AB229" i="2"/>
  <c r="AB230" i="2"/>
  <c r="AB231" i="2"/>
  <c r="AB232" i="2"/>
  <c r="AB233" i="2"/>
  <c r="AB234" i="2"/>
  <c r="AB235" i="2"/>
  <c r="AB236" i="2"/>
  <c r="AB237" i="2"/>
  <c r="AB238" i="2"/>
  <c r="AB239" i="2"/>
  <c r="AB240" i="2"/>
  <c r="AB241" i="2"/>
  <c r="AB242" i="2"/>
  <c r="AB243" i="2"/>
  <c r="AB244" i="2"/>
  <c r="AB245" i="2"/>
  <c r="AB246" i="2"/>
  <c r="AB247" i="2"/>
  <c r="AB248" i="2"/>
  <c r="AB249" i="2"/>
  <c r="AB250" i="2"/>
  <c r="AB251" i="2"/>
  <c r="AB252" i="2"/>
  <c r="AB253" i="2"/>
  <c r="AB254" i="2"/>
  <c r="AB255" i="2"/>
  <c r="AB256" i="2"/>
  <c r="AB257" i="2"/>
  <c r="AB258" i="2"/>
  <c r="AB259" i="2"/>
  <c r="AB260" i="2"/>
  <c r="AB261" i="2"/>
  <c r="AB262" i="2"/>
  <c r="AB263" i="2"/>
  <c r="AB264" i="2"/>
  <c r="AB265" i="2"/>
  <c r="AB266" i="2"/>
  <c r="AB267" i="2"/>
  <c r="AB268" i="2"/>
  <c r="AB269" i="2"/>
  <c r="AB270" i="2"/>
  <c r="AB271" i="2"/>
  <c r="AB272" i="2"/>
  <c r="AB273" i="2"/>
  <c r="AB274" i="2"/>
  <c r="AB275" i="2"/>
  <c r="AB276" i="2"/>
  <c r="AB277" i="2"/>
  <c r="AB278" i="2"/>
  <c r="AB279" i="2"/>
  <c r="AB280" i="2"/>
  <c r="AB281" i="2"/>
  <c r="AB282" i="2"/>
  <c r="AB283" i="2"/>
  <c r="AB284" i="2"/>
  <c r="AB285" i="2"/>
  <c r="AB286" i="2"/>
  <c r="AB287" i="2"/>
  <c r="AB288" i="2"/>
  <c r="AB289" i="2"/>
  <c r="AB290" i="2"/>
  <c r="AB291" i="2"/>
  <c r="AB292" i="2"/>
  <c r="AB293" i="2"/>
  <c r="AB294" i="2"/>
  <c r="AB295" i="2"/>
  <c r="AB296" i="2"/>
  <c r="AB297" i="2"/>
  <c r="AB298" i="2"/>
  <c r="AB299" i="2"/>
  <c r="AB300" i="2"/>
  <c r="Q81" i="40" s="1"/>
  <c r="AB301" i="2"/>
  <c r="AB302" i="2"/>
  <c r="AB303" i="2"/>
  <c r="AB304" i="2"/>
  <c r="AB305" i="2"/>
  <c r="AB306" i="2"/>
  <c r="AB307" i="2"/>
  <c r="AB308" i="2"/>
  <c r="AB309" i="2"/>
  <c r="AB310" i="2"/>
  <c r="AB311" i="2"/>
  <c r="AB312" i="2"/>
  <c r="AB313" i="2"/>
  <c r="AB314" i="2"/>
  <c r="AB315" i="2"/>
  <c r="AB316" i="2"/>
  <c r="AB317" i="2"/>
  <c r="AB318" i="2"/>
  <c r="AB319" i="2"/>
  <c r="AB320" i="2"/>
  <c r="AB321" i="2"/>
  <c r="AB322" i="2"/>
  <c r="AB323" i="2"/>
  <c r="AB324" i="2"/>
  <c r="AB325" i="2"/>
  <c r="AB326" i="2"/>
  <c r="AB327" i="2"/>
  <c r="AB328" i="2"/>
  <c r="AB329" i="2"/>
  <c r="AB330" i="2"/>
  <c r="AB331" i="2"/>
  <c r="AB332" i="2"/>
  <c r="AB333" i="2"/>
  <c r="AB334" i="2"/>
  <c r="AB335" i="2"/>
  <c r="AB336" i="2"/>
  <c r="AB337" i="2"/>
  <c r="AB338" i="2"/>
  <c r="AB339" i="2"/>
  <c r="AB340" i="2"/>
  <c r="AB341" i="2"/>
  <c r="AB342" i="2"/>
  <c r="AB343" i="2"/>
  <c r="AB344" i="2"/>
  <c r="AB345" i="2"/>
  <c r="AB346" i="2"/>
  <c r="AB347" i="2"/>
  <c r="AB348" i="2"/>
  <c r="AB349" i="2"/>
  <c r="AB350" i="2"/>
  <c r="AB351" i="2"/>
  <c r="AB352" i="2"/>
  <c r="AB353" i="2"/>
  <c r="AB354" i="2"/>
  <c r="AB355" i="2"/>
  <c r="AB356" i="2"/>
  <c r="AB357" i="2"/>
  <c r="AB358" i="2"/>
  <c r="AB359" i="2"/>
  <c r="AB360" i="2"/>
  <c r="AB361" i="2"/>
  <c r="AB362" i="2"/>
  <c r="AB363" i="2"/>
  <c r="AB364" i="2"/>
  <c r="AB365" i="2"/>
  <c r="AB366" i="2"/>
  <c r="AB367" i="2"/>
  <c r="AB368" i="2"/>
  <c r="AB369" i="2"/>
  <c r="AB370" i="2"/>
  <c r="AB371" i="2"/>
  <c r="AB372" i="2"/>
  <c r="AB373" i="2"/>
  <c r="AB374" i="2"/>
  <c r="AB375" i="2"/>
  <c r="AB376" i="2"/>
  <c r="AB377" i="2"/>
  <c r="AB378" i="2"/>
  <c r="AB379" i="2"/>
  <c r="AB380" i="2"/>
  <c r="AB381" i="2"/>
  <c r="AB382" i="2"/>
  <c r="AB383" i="2"/>
  <c r="AB384" i="2"/>
  <c r="AB385" i="2"/>
  <c r="AB386" i="2"/>
  <c r="AB387" i="2"/>
  <c r="AB388" i="2"/>
  <c r="AB389" i="2"/>
  <c r="AB390" i="2"/>
  <c r="AB391" i="2"/>
  <c r="AB392" i="2"/>
  <c r="AB393" i="2"/>
  <c r="AB394" i="2"/>
  <c r="AB395" i="2"/>
  <c r="AB396" i="2"/>
  <c r="AB397" i="2"/>
  <c r="AB398" i="2"/>
  <c r="AB399" i="2"/>
  <c r="AB400" i="2"/>
  <c r="AB401" i="2"/>
  <c r="AB402" i="2"/>
  <c r="AB403" i="2"/>
  <c r="AB404" i="2"/>
  <c r="AB405" i="2"/>
  <c r="AB406" i="2"/>
  <c r="AB407" i="2"/>
  <c r="AB408" i="2"/>
  <c r="AB409" i="2"/>
  <c r="AB410" i="2"/>
  <c r="AB411" i="2"/>
  <c r="AB412" i="2"/>
  <c r="AB413" i="2"/>
  <c r="AB414" i="2"/>
  <c r="AB415" i="2"/>
  <c r="AB416" i="2"/>
  <c r="AB417" i="2"/>
  <c r="AB418" i="2"/>
  <c r="AB419" i="2"/>
  <c r="AB420" i="2"/>
  <c r="AB421" i="2"/>
  <c r="AB422" i="2"/>
  <c r="AB423" i="2"/>
  <c r="AB424" i="2"/>
  <c r="AB425" i="2"/>
  <c r="AB426" i="2"/>
  <c r="AB427" i="2"/>
  <c r="AB428" i="2"/>
  <c r="AB429" i="2"/>
  <c r="AB430" i="2"/>
  <c r="AB431" i="2"/>
  <c r="AB432" i="2"/>
  <c r="AB433" i="2"/>
  <c r="AB434" i="2"/>
  <c r="AB435" i="2"/>
  <c r="AB436" i="2"/>
  <c r="AB437" i="2"/>
  <c r="AB438" i="2"/>
  <c r="AB439" i="2"/>
  <c r="AB440" i="2"/>
  <c r="AB441" i="2"/>
  <c r="AB442" i="2"/>
  <c r="AB443" i="2"/>
  <c r="AB444" i="2"/>
  <c r="AB445" i="2"/>
  <c r="AB446" i="2"/>
  <c r="AB447" i="2"/>
  <c r="AB448" i="2"/>
  <c r="AB449" i="2"/>
  <c r="AB450" i="2"/>
  <c r="AB451" i="2"/>
  <c r="AB452" i="2"/>
  <c r="AB453" i="2"/>
  <c r="AB454" i="2"/>
  <c r="AB455" i="2"/>
  <c r="AB456" i="2"/>
  <c r="AE11" i="2"/>
  <c r="AE12" i="2"/>
  <c r="AE13" i="2"/>
  <c r="AE16" i="2"/>
  <c r="AE17" i="2"/>
  <c r="AE19" i="2"/>
  <c r="AE20" i="2"/>
  <c r="AE21" i="2"/>
  <c r="AE23" i="2"/>
  <c r="AE24" i="2"/>
  <c r="AE25" i="2"/>
  <c r="AE27" i="2"/>
  <c r="AE28" i="2"/>
  <c r="AE29" i="2"/>
  <c r="AE31" i="2"/>
  <c r="AE32" i="2"/>
  <c r="AE33" i="2"/>
  <c r="AE34" i="2"/>
  <c r="AE36" i="2"/>
  <c r="AE37" i="2"/>
  <c r="AE38" i="2"/>
  <c r="AE39" i="2"/>
  <c r="AE40" i="2"/>
  <c r="AE41" i="2"/>
  <c r="AE42" i="2"/>
  <c r="AE43" i="2"/>
  <c r="AE44" i="2"/>
  <c r="AE45" i="2"/>
  <c r="AE47" i="2"/>
  <c r="AE48" i="2"/>
  <c r="AE49" i="2"/>
  <c r="AE50" i="2"/>
  <c r="AE51" i="2"/>
  <c r="AE52" i="2"/>
  <c r="AE53" i="2"/>
  <c r="AE54" i="2"/>
  <c r="AE55" i="2"/>
  <c r="AE56" i="2"/>
  <c r="AE57" i="2"/>
  <c r="AE58" i="2"/>
  <c r="AE59" i="2"/>
  <c r="AE60" i="2"/>
  <c r="AE61" i="2"/>
  <c r="AE62" i="2"/>
  <c r="AE63" i="2"/>
  <c r="AE65" i="2"/>
  <c r="AE66" i="2"/>
  <c r="AE67" i="2"/>
  <c r="AE68" i="2"/>
  <c r="AE69" i="2"/>
  <c r="AE70" i="2"/>
  <c r="AE71" i="2"/>
  <c r="AE72" i="2"/>
  <c r="AE73" i="2"/>
  <c r="AE74" i="2"/>
  <c r="AE75" i="2"/>
  <c r="AE76" i="2"/>
  <c r="AE77" i="2"/>
  <c r="AE78" i="2"/>
  <c r="AE79" i="2"/>
  <c r="AE80" i="2"/>
  <c r="AE81" i="2"/>
  <c r="AE82" i="2"/>
  <c r="AE83" i="2"/>
  <c r="AE84" i="2"/>
  <c r="AE85" i="2"/>
  <c r="AE86" i="2"/>
  <c r="AE87" i="2"/>
  <c r="AE88" i="2"/>
  <c r="AE89" i="2"/>
  <c r="AE90" i="2"/>
  <c r="AE91" i="2"/>
  <c r="AE92" i="2"/>
  <c r="AE93" i="2"/>
  <c r="AE94" i="2"/>
  <c r="AE95" i="2"/>
  <c r="AE96" i="2"/>
  <c r="AE97" i="2"/>
  <c r="AE98" i="2"/>
  <c r="AE99" i="2"/>
  <c r="AE100" i="2"/>
  <c r="AE101" i="2"/>
  <c r="AE102" i="2"/>
  <c r="AE103" i="2"/>
  <c r="AE104" i="2"/>
  <c r="AE105" i="2"/>
  <c r="AE106" i="2"/>
  <c r="AE107" i="2"/>
  <c r="AE108" i="2"/>
  <c r="AE109" i="2"/>
  <c r="AE110" i="2"/>
  <c r="AE111" i="2"/>
  <c r="AE112" i="2"/>
  <c r="AE113" i="2"/>
  <c r="AE114" i="2"/>
  <c r="AE115" i="2"/>
  <c r="AE116" i="2"/>
  <c r="AE117" i="2"/>
  <c r="AE118" i="2"/>
  <c r="AE119" i="2"/>
  <c r="AE120" i="2"/>
  <c r="AE121" i="2"/>
  <c r="AE122" i="2"/>
  <c r="AE123" i="2"/>
  <c r="AE124" i="2"/>
  <c r="AE125" i="2"/>
  <c r="AE126" i="2"/>
  <c r="AE127" i="2"/>
  <c r="AE128" i="2"/>
  <c r="AE129" i="2"/>
  <c r="AE130" i="2"/>
  <c r="AE131" i="2"/>
  <c r="AE132" i="2"/>
  <c r="AE133" i="2"/>
  <c r="AE134" i="2"/>
  <c r="AE135" i="2"/>
  <c r="AE136" i="2"/>
  <c r="AE137" i="2"/>
  <c r="AE138" i="2"/>
  <c r="AE140" i="2"/>
  <c r="AE141" i="2"/>
  <c r="AE143" i="2"/>
  <c r="AE144" i="2"/>
  <c r="AE145" i="2"/>
  <c r="AE146" i="2"/>
  <c r="AE147" i="2"/>
  <c r="AE148" i="2"/>
  <c r="AE149" i="2"/>
  <c r="AE150" i="2"/>
  <c r="AE151" i="2"/>
  <c r="AE152" i="2"/>
  <c r="AE153" i="2"/>
  <c r="AE155" i="2"/>
  <c r="AE156" i="2"/>
  <c r="AE157" i="2"/>
  <c r="AE158" i="2"/>
  <c r="AE159" i="2"/>
  <c r="AE160" i="2"/>
  <c r="AE209" i="2"/>
  <c r="AE210" i="2"/>
  <c r="AE211" i="2"/>
  <c r="AE212" i="2"/>
  <c r="AE213" i="2"/>
  <c r="AE214" i="2"/>
  <c r="R96" i="40" s="1"/>
  <c r="AE215" i="2"/>
  <c r="AE216" i="2"/>
  <c r="AE217" i="2"/>
  <c r="AE218" i="2"/>
  <c r="AE219" i="2"/>
  <c r="AE220" i="2"/>
  <c r="R97" i="40" s="1"/>
  <c r="AE221" i="2"/>
  <c r="AE222" i="2"/>
  <c r="AE223" i="2"/>
  <c r="AE224" i="2"/>
  <c r="AE225" i="2"/>
  <c r="AE226" i="2"/>
  <c r="AE227" i="2"/>
  <c r="AE228" i="2"/>
  <c r="AE229" i="2"/>
  <c r="AE230" i="2"/>
  <c r="AE231" i="2"/>
  <c r="AE232" i="2"/>
  <c r="AE233" i="2"/>
  <c r="AE234" i="2"/>
  <c r="AE235" i="2"/>
  <c r="AE236" i="2"/>
  <c r="AE237" i="2"/>
  <c r="AE238" i="2"/>
  <c r="AE239" i="2"/>
  <c r="AE240" i="2"/>
  <c r="AE241" i="2"/>
  <c r="AE242" i="2"/>
  <c r="AE243" i="2"/>
  <c r="AE244" i="2"/>
  <c r="AE245" i="2"/>
  <c r="AE246" i="2"/>
  <c r="AE247" i="2"/>
  <c r="AE248" i="2"/>
  <c r="AE249" i="2"/>
  <c r="AE250" i="2"/>
  <c r="AE251" i="2"/>
  <c r="AE252" i="2"/>
  <c r="AE253" i="2"/>
  <c r="AE254" i="2"/>
  <c r="AE255" i="2"/>
  <c r="AE256" i="2"/>
  <c r="AE257" i="2"/>
  <c r="AE258" i="2"/>
  <c r="AE259" i="2"/>
  <c r="AE260" i="2"/>
  <c r="AE261" i="2"/>
  <c r="AE262" i="2"/>
  <c r="AE263" i="2"/>
  <c r="AE264" i="2"/>
  <c r="AE265" i="2"/>
  <c r="AE266" i="2"/>
  <c r="AE267" i="2"/>
  <c r="AE268" i="2"/>
  <c r="AE269" i="2"/>
  <c r="AE270" i="2"/>
  <c r="AE271" i="2"/>
  <c r="AE272" i="2"/>
  <c r="AE273" i="2"/>
  <c r="AE274" i="2"/>
  <c r="AE275" i="2"/>
  <c r="AE276" i="2"/>
  <c r="AE277" i="2"/>
  <c r="AE278" i="2"/>
  <c r="AE279" i="2"/>
  <c r="AE280" i="2"/>
  <c r="AE281" i="2"/>
  <c r="AE282" i="2"/>
  <c r="AE283" i="2"/>
  <c r="AE284" i="2"/>
  <c r="AE285" i="2"/>
  <c r="AE286" i="2"/>
  <c r="AE287" i="2"/>
  <c r="AE288" i="2"/>
  <c r="AE289" i="2"/>
  <c r="AE290" i="2"/>
  <c r="AE291" i="2"/>
  <c r="AE292" i="2"/>
  <c r="AE293" i="2"/>
  <c r="AE294" i="2"/>
  <c r="AE295" i="2"/>
  <c r="AE296" i="2"/>
  <c r="AE297" i="2"/>
  <c r="AE298" i="2"/>
  <c r="AE299" i="2"/>
  <c r="AE300" i="2"/>
  <c r="R81" i="40" s="1"/>
  <c r="AE301" i="2"/>
  <c r="AE302" i="2"/>
  <c r="AE303" i="2"/>
  <c r="AE304" i="2"/>
  <c r="R77" i="40" s="1"/>
  <c r="AE305" i="2"/>
  <c r="AE306" i="2"/>
  <c r="AE307" i="2"/>
  <c r="AE308" i="2"/>
  <c r="AE309" i="2"/>
  <c r="AE310" i="2"/>
  <c r="AE311" i="2"/>
  <c r="AE312" i="2"/>
  <c r="AE313" i="2"/>
  <c r="AE314" i="2"/>
  <c r="AE315" i="2"/>
  <c r="AE316" i="2"/>
  <c r="AE317" i="2"/>
  <c r="AE318" i="2"/>
  <c r="AE319" i="2"/>
  <c r="AE320" i="2"/>
  <c r="AE321" i="2"/>
  <c r="AE322" i="2"/>
  <c r="AE323" i="2"/>
  <c r="AE324" i="2"/>
  <c r="AE325" i="2"/>
  <c r="AE326" i="2"/>
  <c r="AE327" i="2"/>
  <c r="AE328" i="2"/>
  <c r="AE329" i="2"/>
  <c r="AE330" i="2"/>
  <c r="AE331" i="2"/>
  <c r="AE332" i="2"/>
  <c r="AE333" i="2"/>
  <c r="AE334" i="2"/>
  <c r="AE335" i="2"/>
  <c r="AE336" i="2"/>
  <c r="AE337" i="2"/>
  <c r="AE338" i="2"/>
  <c r="AE339" i="2"/>
  <c r="AE340" i="2"/>
  <c r="AE341" i="2"/>
  <c r="AE342" i="2"/>
  <c r="AE343" i="2"/>
  <c r="AE344" i="2"/>
  <c r="AE345" i="2"/>
  <c r="AE346" i="2"/>
  <c r="AE347" i="2"/>
  <c r="AE348" i="2"/>
  <c r="AE349" i="2"/>
  <c r="AE350" i="2"/>
  <c r="AE351" i="2"/>
  <c r="AE352" i="2"/>
  <c r="AE353" i="2"/>
  <c r="AE354" i="2"/>
  <c r="AE355" i="2"/>
  <c r="AE356" i="2"/>
  <c r="AE357" i="2"/>
  <c r="AE358" i="2"/>
  <c r="AE359" i="2"/>
  <c r="AE360" i="2"/>
  <c r="AE361" i="2"/>
  <c r="AE362" i="2"/>
  <c r="AE363" i="2"/>
  <c r="AE364" i="2"/>
  <c r="AE365" i="2"/>
  <c r="AE366" i="2"/>
  <c r="AE367" i="2"/>
  <c r="AE368" i="2"/>
  <c r="AE369" i="2"/>
  <c r="AE370" i="2"/>
  <c r="AE371" i="2"/>
  <c r="AE372" i="2"/>
  <c r="AE373" i="2"/>
  <c r="AE374" i="2"/>
  <c r="AE375" i="2"/>
  <c r="AE376" i="2"/>
  <c r="AE377" i="2"/>
  <c r="AE378" i="2"/>
  <c r="AE379" i="2"/>
  <c r="AE380" i="2"/>
  <c r="AE381" i="2"/>
  <c r="AE382" i="2"/>
  <c r="AE383" i="2"/>
  <c r="AE384" i="2"/>
  <c r="AE385" i="2"/>
  <c r="AE386" i="2"/>
  <c r="AE387" i="2"/>
  <c r="AE388" i="2"/>
  <c r="AE389" i="2"/>
  <c r="AE390" i="2"/>
  <c r="AE391" i="2"/>
  <c r="AE392" i="2"/>
  <c r="AE393" i="2"/>
  <c r="AE394" i="2"/>
  <c r="AE395" i="2"/>
  <c r="AE396" i="2"/>
  <c r="AE397" i="2"/>
  <c r="AE398" i="2"/>
  <c r="AE399" i="2"/>
  <c r="AE400" i="2"/>
  <c r="AE401" i="2"/>
  <c r="AE402" i="2"/>
  <c r="AE403" i="2"/>
  <c r="AE404" i="2"/>
  <c r="AE405" i="2"/>
  <c r="AE406" i="2"/>
  <c r="AE407" i="2"/>
  <c r="AE408" i="2"/>
  <c r="AE409" i="2"/>
  <c r="AE410" i="2"/>
  <c r="AE411" i="2"/>
  <c r="AE412" i="2"/>
  <c r="AE413" i="2"/>
  <c r="AE414" i="2"/>
  <c r="AE415" i="2"/>
  <c r="AE416" i="2"/>
  <c r="AE417" i="2"/>
  <c r="AE418" i="2"/>
  <c r="AE419" i="2"/>
  <c r="AE420" i="2"/>
  <c r="AE421" i="2"/>
  <c r="AE422" i="2"/>
  <c r="AE423" i="2"/>
  <c r="AE424" i="2"/>
  <c r="AE425" i="2"/>
  <c r="AE426" i="2"/>
  <c r="AE427" i="2"/>
  <c r="AE428" i="2"/>
  <c r="AE429" i="2"/>
  <c r="AE430" i="2"/>
  <c r="AE431" i="2"/>
  <c r="AE432" i="2"/>
  <c r="AE433" i="2"/>
  <c r="AE434" i="2"/>
  <c r="AE435" i="2"/>
  <c r="AE436" i="2"/>
  <c r="AE437" i="2"/>
  <c r="AE438" i="2"/>
  <c r="AE439" i="2"/>
  <c r="AE440" i="2"/>
  <c r="AE441" i="2"/>
  <c r="AE442" i="2"/>
  <c r="AE443" i="2"/>
  <c r="AE444" i="2"/>
  <c r="AE445" i="2"/>
  <c r="AE446" i="2"/>
  <c r="AE447" i="2"/>
  <c r="AE448" i="2"/>
  <c r="AE449" i="2"/>
  <c r="AE450" i="2"/>
  <c r="AE451" i="2"/>
  <c r="AE452" i="2"/>
  <c r="AE453" i="2"/>
  <c r="AE454" i="2"/>
  <c r="AE455" i="2"/>
  <c r="AE456" i="2"/>
  <c r="R9" i="34"/>
  <c r="S9" i="34" s="1"/>
  <c r="T9" i="34" s="1"/>
  <c r="U9" i="34" s="1"/>
  <c r="V9" i="34" s="1"/>
  <c r="L9" i="34"/>
  <c r="W9" i="34"/>
  <c r="X9" i="34" l="1"/>
  <c r="Y9" i="34" s="1"/>
  <c r="Z9" i="34" s="1"/>
  <c r="AA9" i="34" s="1"/>
  <c r="AB9" i="34" s="1"/>
  <c r="W130" i="34" a="1"/>
  <c r="W130" i="34" s="1"/>
  <c r="W72" i="34" a="1"/>
  <c r="W72" i="34" s="1"/>
  <c r="W75" i="34" a="1"/>
  <c r="W75" i="34" s="1"/>
  <c r="W111" i="34" a="1"/>
  <c r="W111" i="34" s="1"/>
  <c r="W115" i="34" a="1"/>
  <c r="W115" i="34" s="1"/>
  <c r="W69" i="34" a="1"/>
  <c r="W69" i="34" s="1"/>
  <c r="W145" i="34" a="1"/>
  <c r="W145" i="34" s="1"/>
  <c r="W185" i="34" a="1"/>
  <c r="W185" i="34" s="1"/>
  <c r="W200" i="34" a="1"/>
  <c r="W200" i="34" s="1"/>
  <c r="W68" i="34" a="1"/>
  <c r="W68" i="34" s="1"/>
  <c r="W135" i="34" a="1"/>
  <c r="W135" i="34" s="1"/>
  <c r="W112" i="34" a="1"/>
  <c r="W112" i="34" s="1"/>
  <c r="W109" i="34" a="1"/>
  <c r="W109" i="34" s="1"/>
  <c r="W30" i="34" a="1"/>
  <c r="W30" i="34" s="1"/>
  <c r="W150" i="34" a="1"/>
  <c r="W150" i="34" s="1"/>
  <c r="W99" i="34" a="1"/>
  <c r="W99" i="34" s="1"/>
  <c r="W42" i="34" a="1"/>
  <c r="W42" i="34" s="1"/>
  <c r="W140" i="34" a="1"/>
  <c r="W140" i="34" s="1"/>
  <c r="W107" i="34" a="1"/>
  <c r="W107" i="34" s="1"/>
  <c r="W77" i="34" a="1"/>
  <c r="W77" i="34" s="1"/>
  <c r="W78" i="34" a="1"/>
  <c r="W78" i="34" s="1"/>
  <c r="W36" i="34" a="1"/>
  <c r="W36" i="34" s="1"/>
  <c r="W61" i="34" a="1"/>
  <c r="W61" i="34" s="1"/>
  <c r="W155" i="34" a="1"/>
  <c r="W155" i="34" s="1"/>
  <c r="W165" i="34" a="1"/>
  <c r="W165" i="34" s="1"/>
  <c r="W65" i="34" a="1"/>
  <c r="W65" i="34" s="1"/>
  <c r="W190" i="34" a="1"/>
  <c r="W190" i="34" s="1"/>
  <c r="W106" i="34" a="1"/>
  <c r="W106" i="34" s="1"/>
  <c r="W216" i="34" a="1"/>
  <c r="W216" i="34" s="1"/>
  <c r="W195" i="34" a="1"/>
  <c r="W195" i="34" s="1"/>
  <c r="W170" i="34" a="1"/>
  <c r="W170" i="34" s="1"/>
  <c r="W79" i="34" a="1"/>
  <c r="W79" i="34" s="1"/>
  <c r="W210" i="34" a="1"/>
  <c r="W210" i="34" s="1"/>
  <c r="W39" i="34" a="1"/>
  <c r="W39" i="34" s="1"/>
  <c r="W205" i="34" a="1"/>
  <c r="W205" i="34" s="1"/>
  <c r="W37" i="34" a="1"/>
  <c r="W37" i="34" s="1"/>
  <c r="W104" i="34" a="1"/>
  <c r="W104" i="34" s="1"/>
  <c r="W113" i="34" a="1"/>
  <c r="W113" i="34" s="1"/>
  <c r="W97" i="34" a="1"/>
  <c r="W97" i="34" s="1"/>
  <c r="W62" i="34" a="1"/>
  <c r="W62" i="34" s="1"/>
  <c r="W125" i="34" a="1"/>
  <c r="W125" i="34" s="1"/>
  <c r="W100" i="34" a="1"/>
  <c r="W100" i="34" s="1"/>
  <c r="W40" i="34" a="1"/>
  <c r="W40" i="34" s="1"/>
  <c r="W114" i="34" a="1"/>
  <c r="W114" i="34" s="1"/>
  <c r="W64" i="34" a="1"/>
  <c r="W64" i="34" s="1"/>
  <c r="W175" i="34" a="1"/>
  <c r="W175" i="34" s="1"/>
  <c r="W80" i="34" a="1"/>
  <c r="W80" i="34" s="1"/>
  <c r="W76" i="34" a="1"/>
  <c r="W76" i="34" s="1"/>
  <c r="W120" i="34" a="1"/>
  <c r="W120" i="34" s="1"/>
  <c r="W29" i="34" a="1"/>
  <c r="W29" i="34" s="1"/>
  <c r="W74" i="34" a="1"/>
  <c r="W74" i="34" s="1"/>
  <c r="W71" i="34" a="1"/>
  <c r="W71" i="34" s="1"/>
  <c r="W27" i="34" a="1"/>
  <c r="W27" i="34" s="1"/>
  <c r="W160" i="34" a="1"/>
  <c r="W160" i="34" s="1"/>
  <c r="W110" i="34" a="1"/>
  <c r="W110" i="34" s="1"/>
  <c r="W45" i="34" a="1"/>
  <c r="W45" i="34" s="1"/>
  <c r="W180" i="34" a="1"/>
  <c r="W180" i="34" s="1"/>
  <c r="W215" i="34" a="1"/>
  <c r="W215" i="34" s="1"/>
  <c r="W34" i="34" a="1"/>
  <c r="W34" i="34" s="1"/>
  <c r="R89" i="40"/>
  <c r="P89" i="40"/>
  <c r="Q89" i="40"/>
  <c r="P94" i="40"/>
  <c r="P81" i="40"/>
  <c r="Q77" i="40"/>
  <c r="R94" i="40"/>
  <c r="Q94" i="40"/>
  <c r="AD371" i="2"/>
  <c r="AC371" i="2"/>
  <c r="AG371" i="2"/>
  <c r="AF371" i="2"/>
  <c r="X371" i="2"/>
  <c r="W371" i="2"/>
  <c r="AA371" i="2"/>
  <c r="Z371" i="2"/>
  <c r="M9" i="34"/>
  <c r="N9" i="34" s="1"/>
  <c r="L62" i="34" a="1"/>
  <c r="L62" i="34" s="1"/>
  <c r="R62" i="34" s="1" a="1"/>
  <c r="R62" i="34" s="1"/>
  <c r="X62" i="34" s="1" a="1"/>
  <c r="X62" i="34" s="1"/>
  <c r="L36" i="34" a="1"/>
  <c r="L36" i="34" s="1"/>
  <c r="R36" i="34" s="1" a="1"/>
  <c r="R36" i="34" s="1"/>
  <c r="X36" i="34" s="1" a="1"/>
  <c r="X36" i="34" s="1"/>
  <c r="L64" i="34" a="1"/>
  <c r="L64" i="34" s="1"/>
  <c r="R64" i="34" s="1" a="1"/>
  <c r="R64" i="34" s="1"/>
  <c r="X64" i="34" s="1" a="1"/>
  <c r="X64" i="34" s="1"/>
  <c r="L65" i="34" a="1"/>
  <c r="L65" i="34" s="1"/>
  <c r="R65" i="34" s="1" a="1"/>
  <c r="R65" i="34" s="1"/>
  <c r="X65" i="34" s="1" a="1"/>
  <c r="X65" i="34" s="1"/>
  <c r="L43" i="34" a="1"/>
  <c r="L43" i="34" s="1"/>
  <c r="R43" i="34" s="1" a="1"/>
  <c r="R43" i="34" s="1"/>
  <c r="X43" i="34" s="1" a="1"/>
  <c r="X43" i="34" s="1"/>
  <c r="L145" i="34" a="1"/>
  <c r="L145" i="34" s="1"/>
  <c r="R145" i="34" s="1" a="1"/>
  <c r="R145" i="34" s="1"/>
  <c r="X145" i="34" s="1" a="1"/>
  <c r="X145" i="34" s="1"/>
  <c r="L155" i="34" a="1"/>
  <c r="L155" i="34" s="1"/>
  <c r="R155" i="34" s="1" a="1"/>
  <c r="R155" i="34" s="1"/>
  <c r="X155" i="34" s="1" a="1"/>
  <c r="X155" i="34" s="1"/>
  <c r="L125" i="34" a="1"/>
  <c r="L125" i="34" s="1"/>
  <c r="R125" i="34" s="1" a="1"/>
  <c r="R125" i="34" s="1"/>
  <c r="X125" i="34" s="1" a="1"/>
  <c r="X125" i="34" s="1"/>
  <c r="L113" i="34" a="1"/>
  <c r="L113" i="34" s="1"/>
  <c r="R113" i="34" s="1" a="1"/>
  <c r="R113" i="34" s="1"/>
  <c r="X113" i="34" s="1" a="1"/>
  <c r="X113" i="34" s="1"/>
  <c r="L100" i="34" a="1"/>
  <c r="L100" i="34" s="1"/>
  <c r="R100" i="34" s="1" a="1"/>
  <c r="R100" i="34" s="1"/>
  <c r="X100" i="34" s="1" a="1"/>
  <c r="X100" i="34" s="1"/>
  <c r="L34" i="34" a="1"/>
  <c r="L34" i="34" s="1"/>
  <c r="R34" i="34" s="1" a="1"/>
  <c r="R34" i="34" s="1"/>
  <c r="X34" i="34" s="1" a="1"/>
  <c r="X34" i="34" s="1"/>
  <c r="L205" i="34" a="1"/>
  <c r="L205" i="34" s="1"/>
  <c r="R205" i="34" s="1" a="1"/>
  <c r="R205" i="34" s="1"/>
  <c r="X205" i="34" s="1" a="1"/>
  <c r="X205" i="34" s="1"/>
  <c r="L210" i="34" a="1"/>
  <c r="L210" i="34" s="1"/>
  <c r="R210" i="34" s="1" a="1"/>
  <c r="R210" i="34" s="1"/>
  <c r="X210" i="34" s="1" a="1"/>
  <c r="X210" i="34" s="1"/>
  <c r="L170" i="34" a="1"/>
  <c r="L170" i="34" s="1"/>
  <c r="R170" i="34" s="1" a="1"/>
  <c r="R170" i="34" s="1"/>
  <c r="X170" i="34" s="1" a="1"/>
  <c r="X170" i="34" s="1"/>
  <c r="L130" i="34" a="1"/>
  <c r="L130" i="34" s="1"/>
  <c r="R130" i="34" s="1" a="1"/>
  <c r="R130" i="34" s="1"/>
  <c r="X130" i="34" s="1" a="1"/>
  <c r="X130" i="34" s="1"/>
  <c r="L110" i="34" a="1"/>
  <c r="L110" i="34" s="1"/>
  <c r="R110" i="34" s="1" a="1"/>
  <c r="R110" i="34" s="1"/>
  <c r="X110" i="34" s="1" a="1"/>
  <c r="X110" i="34" s="1"/>
  <c r="L175" i="34" a="1"/>
  <c r="L175" i="34" s="1"/>
  <c r="R175" i="34" s="1" a="1"/>
  <c r="R175" i="34" s="1"/>
  <c r="X175" i="34" s="1" a="1"/>
  <c r="X175" i="34" s="1"/>
  <c r="L45" i="34" a="1"/>
  <c r="L45" i="34" s="1"/>
  <c r="R45" i="34" s="1" a="1"/>
  <c r="R45" i="34" s="1"/>
  <c r="X45" i="34" s="1" a="1"/>
  <c r="X45" i="34" s="1"/>
  <c r="L78" i="34" a="1"/>
  <c r="L78" i="34" s="1"/>
  <c r="R78" i="34" s="1" a="1"/>
  <c r="R78" i="34" s="1"/>
  <c r="X78" i="34" s="1" a="1"/>
  <c r="X78" i="34" s="1"/>
  <c r="L41" i="34" a="1"/>
  <c r="L41" i="34" s="1"/>
  <c r="R41" i="34" s="1" a="1"/>
  <c r="R41" i="34" s="1"/>
  <c r="X41" i="34" s="1" a="1"/>
  <c r="X41" i="34" s="1"/>
  <c r="L74" i="34" a="1"/>
  <c r="L74" i="34" s="1"/>
  <c r="R74" i="34" s="1" a="1"/>
  <c r="R74" i="34" s="1"/>
  <c r="X74" i="34" s="1" a="1"/>
  <c r="X74" i="34" s="1"/>
  <c r="L44" i="34" a="1"/>
  <c r="L44" i="34" s="1"/>
  <c r="R44" i="34" s="1" a="1"/>
  <c r="R44" i="34" s="1"/>
  <c r="X44" i="34" s="1" a="1"/>
  <c r="X44" i="34" s="1"/>
  <c r="L115" i="34" a="1"/>
  <c r="L115" i="34" s="1"/>
  <c r="R115" i="34" s="1" a="1"/>
  <c r="R115" i="34" s="1"/>
  <c r="X115" i="34" s="1" a="1"/>
  <c r="X115" i="34" s="1"/>
  <c r="L106" i="34" a="1"/>
  <c r="L106" i="34" s="1"/>
  <c r="R106" i="34" s="1" a="1"/>
  <c r="R106" i="34" s="1"/>
  <c r="X106" i="34" s="1" a="1"/>
  <c r="X106" i="34" s="1"/>
  <c r="L75" i="34" a="1"/>
  <c r="L75" i="34" s="1"/>
  <c r="R75" i="34" s="1" a="1"/>
  <c r="R75" i="34" s="1"/>
  <c r="X75" i="34" s="1" a="1"/>
  <c r="X75" i="34" s="1"/>
  <c r="L42" i="34" a="1"/>
  <c r="L42" i="34" s="1"/>
  <c r="R42" i="34" s="1" a="1"/>
  <c r="R42" i="34" s="1"/>
  <c r="X42" i="34" s="1" a="1"/>
  <c r="X42" i="34" s="1"/>
  <c r="L216" i="34" a="1"/>
  <c r="L216" i="34" s="1"/>
  <c r="R216" i="34" s="1" a="1"/>
  <c r="R216" i="34" s="1"/>
  <c r="X216" i="34" s="1" a="1"/>
  <c r="X216" i="34" s="1"/>
  <c r="L180" i="34" a="1"/>
  <c r="L180" i="34" s="1"/>
  <c r="R180" i="34" s="1" a="1"/>
  <c r="R180" i="34" s="1"/>
  <c r="X180" i="34" s="1" a="1"/>
  <c r="X180" i="34" s="1"/>
  <c r="L140" i="34" a="1"/>
  <c r="L140" i="34" s="1"/>
  <c r="R140" i="34" s="1" a="1"/>
  <c r="R140" i="34" s="1"/>
  <c r="X140" i="34" s="1" a="1"/>
  <c r="X140" i="34" s="1"/>
  <c r="L112" i="34" a="1"/>
  <c r="L112" i="34" s="1"/>
  <c r="R112" i="34" s="1" a="1"/>
  <c r="R112" i="34" s="1"/>
  <c r="X112" i="34" s="1" a="1"/>
  <c r="X112" i="34" s="1"/>
  <c r="L99" i="34" a="1"/>
  <c r="L99" i="34" s="1"/>
  <c r="R99" i="34" s="1" a="1"/>
  <c r="R99" i="34" s="1"/>
  <c r="X99" i="34" s="1" a="1"/>
  <c r="X99" i="34" s="1"/>
  <c r="L195" i="34" a="1"/>
  <c r="L195" i="34" s="1"/>
  <c r="R195" i="34" s="1" a="1"/>
  <c r="R195" i="34" s="1"/>
  <c r="X195" i="34" s="1" a="1"/>
  <c r="X195" i="34" s="1"/>
  <c r="L80" i="34" a="1"/>
  <c r="L80" i="34" s="1"/>
  <c r="R80" i="34" s="1" a="1"/>
  <c r="R80" i="34" s="1"/>
  <c r="X80" i="34" s="1" a="1"/>
  <c r="X80" i="34" s="1"/>
  <c r="L40" i="34" a="1"/>
  <c r="L40" i="34" s="1"/>
  <c r="R40" i="34" s="1" a="1"/>
  <c r="R40" i="34" s="1"/>
  <c r="X40" i="34" s="1" a="1"/>
  <c r="X40" i="34" s="1"/>
  <c r="L109" i="34" a="1"/>
  <c r="L109" i="34" s="1"/>
  <c r="R109" i="34" s="1" a="1"/>
  <c r="R109" i="34" s="1"/>
  <c r="X109" i="34" s="1" a="1"/>
  <c r="X109" i="34" s="1"/>
  <c r="L77" i="34" a="1"/>
  <c r="L77" i="34" s="1"/>
  <c r="R77" i="34" s="1" a="1"/>
  <c r="R77" i="34" s="1"/>
  <c r="X77" i="34" s="1" a="1"/>
  <c r="X77" i="34" s="1"/>
  <c r="L37" i="34" a="1"/>
  <c r="L37" i="34" s="1"/>
  <c r="R37" i="34" s="1" a="1"/>
  <c r="R37" i="34" s="1"/>
  <c r="X37" i="34" s="1" a="1"/>
  <c r="X37" i="34" s="1"/>
  <c r="L190" i="34" a="1"/>
  <c r="L190" i="34" s="1"/>
  <c r="R190" i="34" s="1" a="1"/>
  <c r="R190" i="34" s="1"/>
  <c r="X190" i="34" s="1" a="1"/>
  <c r="X190" i="34" s="1"/>
  <c r="L150" i="34" a="1"/>
  <c r="L150" i="34" s="1"/>
  <c r="R150" i="34" s="1" a="1"/>
  <c r="R150" i="34" s="1"/>
  <c r="X150" i="34" s="1" a="1"/>
  <c r="X150" i="34" s="1"/>
  <c r="L114" i="34" a="1"/>
  <c r="L114" i="34" s="1"/>
  <c r="R114" i="34" s="1" a="1"/>
  <c r="R114" i="34" s="1"/>
  <c r="X114" i="34" s="1" a="1"/>
  <c r="X114" i="34" s="1"/>
  <c r="L104" i="34" a="1"/>
  <c r="L104" i="34" s="1"/>
  <c r="R104" i="34" s="1" a="1"/>
  <c r="R104" i="34" s="1"/>
  <c r="X104" i="34" s="1" a="1"/>
  <c r="X104" i="34" s="1"/>
  <c r="L215" i="34" a="1"/>
  <c r="L215" i="34" s="1"/>
  <c r="R215" i="34" s="1" a="1"/>
  <c r="R215" i="34" s="1"/>
  <c r="X215" i="34" s="1" a="1"/>
  <c r="X215" i="34" s="1"/>
  <c r="L97" i="34" a="1"/>
  <c r="L97" i="34" s="1"/>
  <c r="R97" i="34" s="1" a="1"/>
  <c r="R97" i="34" s="1"/>
  <c r="X97" i="34" s="1" a="1"/>
  <c r="X97" i="34" s="1"/>
  <c r="L160" i="34" a="1"/>
  <c r="L160" i="34" s="1"/>
  <c r="R160" i="34" s="1" a="1"/>
  <c r="R160" i="34" s="1"/>
  <c r="X160" i="34" s="1" a="1"/>
  <c r="X160" i="34" s="1"/>
  <c r="L39" i="34" a="1"/>
  <c r="L39" i="34" s="1"/>
  <c r="R39" i="34" s="1" a="1"/>
  <c r="R39" i="34" s="1"/>
  <c r="X39" i="34" s="1" a="1"/>
  <c r="X39" i="34" s="1"/>
  <c r="L27" i="34" a="1"/>
  <c r="L27" i="34" s="1"/>
  <c r="R27" i="34" s="1" a="1"/>
  <c r="R27" i="34" s="1"/>
  <c r="X27" i="34" s="1" a="1"/>
  <c r="X27" i="34" s="1"/>
  <c r="L79" i="34" a="1"/>
  <c r="L79" i="34" s="1"/>
  <c r="R79" i="34" s="1" a="1"/>
  <c r="R79" i="34" s="1"/>
  <c r="X79" i="34" s="1" a="1"/>
  <c r="X79" i="34" s="1"/>
  <c r="L111" i="34" a="1"/>
  <c r="L111" i="34" s="1"/>
  <c r="R111" i="34" s="1" a="1"/>
  <c r="R111" i="34" s="1"/>
  <c r="X111" i="34" s="1" a="1"/>
  <c r="X111" i="34" s="1"/>
  <c r="L200" i="34" a="1"/>
  <c r="L200" i="34" s="1"/>
  <c r="R200" i="34" s="1" a="1"/>
  <c r="R200" i="34" s="1"/>
  <c r="X200" i="34" s="1" a="1"/>
  <c r="X200" i="34" s="1"/>
  <c r="L72" i="34" a="1"/>
  <c r="L72" i="34" s="1"/>
  <c r="R72" i="34" s="1" a="1"/>
  <c r="R72" i="34" s="1"/>
  <c r="X72" i="34" s="1" a="1"/>
  <c r="X72" i="34" s="1"/>
  <c r="L76" i="34" a="1"/>
  <c r="L76" i="34" s="1"/>
  <c r="R76" i="34" s="1" a="1"/>
  <c r="R76" i="34" s="1"/>
  <c r="X76" i="34" s="1" a="1"/>
  <c r="X76" i="34" s="1"/>
  <c r="L71" i="34" a="1"/>
  <c r="L71" i="34" s="1"/>
  <c r="R71" i="34" s="1" a="1"/>
  <c r="R71" i="34" s="1"/>
  <c r="X71" i="34" s="1" a="1"/>
  <c r="X71" i="34" s="1"/>
  <c r="L61" i="34" a="1"/>
  <c r="L61" i="34" s="1"/>
  <c r="R61" i="34" s="1" a="1"/>
  <c r="R61" i="34" s="1"/>
  <c r="X61" i="34" s="1" a="1"/>
  <c r="X61" i="34" s="1"/>
  <c r="L135" i="34" a="1"/>
  <c r="L135" i="34" s="1"/>
  <c r="R135" i="34" s="1" a="1"/>
  <c r="R135" i="34" s="1"/>
  <c r="X135" i="34" s="1" a="1"/>
  <c r="X135" i="34" s="1"/>
  <c r="L29" i="34" a="1"/>
  <c r="L29" i="34" s="1"/>
  <c r="R29" i="34" s="1" a="1"/>
  <c r="R29" i="34" s="1"/>
  <c r="X29" i="34" s="1" a="1"/>
  <c r="X29" i="34" s="1"/>
  <c r="L120" i="34" a="1"/>
  <c r="L120" i="34" s="1"/>
  <c r="R120" i="34" s="1" a="1"/>
  <c r="R120" i="34" s="1"/>
  <c r="X120" i="34" s="1" a="1"/>
  <c r="X120" i="34" s="1"/>
  <c r="L68" i="34" a="1"/>
  <c r="L68" i="34" s="1"/>
  <c r="R68" i="34" s="1" a="1"/>
  <c r="R68" i="34" s="1"/>
  <c r="X68" i="34" s="1" a="1"/>
  <c r="X68" i="34" s="1"/>
  <c r="L165" i="34" a="1"/>
  <c r="L165" i="34" s="1"/>
  <c r="R165" i="34" s="1" a="1"/>
  <c r="R165" i="34" s="1"/>
  <c r="X165" i="34" s="1" a="1"/>
  <c r="X165" i="34" s="1"/>
  <c r="L185" i="34" a="1"/>
  <c r="L185" i="34" s="1"/>
  <c r="R185" i="34" s="1" a="1"/>
  <c r="R185" i="34" s="1"/>
  <c r="X185" i="34" s="1" a="1"/>
  <c r="X185" i="34" s="1"/>
  <c r="L107" i="34" a="1"/>
  <c r="L107" i="34" s="1"/>
  <c r="R107" i="34" s="1" a="1"/>
  <c r="R107" i="34" s="1"/>
  <c r="X107" i="34" s="1" a="1"/>
  <c r="X107" i="34" s="1"/>
  <c r="L69" i="34" a="1"/>
  <c r="L69" i="34" s="1"/>
  <c r="R69" i="34" s="1" a="1"/>
  <c r="R69" i="34" s="1"/>
  <c r="X69" i="34" s="1" a="1"/>
  <c r="X69" i="34" s="1"/>
  <c r="L30" i="34" a="1"/>
  <c r="L30" i="34" s="1"/>
  <c r="R30" i="34" s="1" a="1"/>
  <c r="R30" i="34" s="1"/>
  <c r="X30" i="34" s="1" a="1"/>
  <c r="X30" i="34" s="1"/>
  <c r="R91" i="40"/>
  <c r="P91" i="40"/>
  <c r="R86" i="40"/>
  <c r="Q84" i="40"/>
  <c r="Q95" i="40"/>
  <c r="P85" i="40"/>
  <c r="R84" i="40"/>
  <c r="R95" i="40"/>
  <c r="Q85" i="40"/>
  <c r="P87" i="40"/>
  <c r="P83" i="40"/>
  <c r="P93" i="40"/>
  <c r="R85" i="40"/>
  <c r="Q87" i="40"/>
  <c r="Q83" i="40"/>
  <c r="Q93" i="40"/>
  <c r="P86" i="40"/>
  <c r="R87" i="40"/>
  <c r="R83" i="40"/>
  <c r="R93" i="40"/>
  <c r="Q86" i="40"/>
  <c r="Q91" i="40"/>
  <c r="P84" i="40"/>
  <c r="P95" i="40"/>
  <c r="D36" i="14"/>
  <c r="D20" i="14"/>
  <c r="D22" i="14"/>
  <c r="AC9" i="34"/>
  <c r="AD9" i="34" l="1"/>
  <c r="AE9" i="34" s="1"/>
  <c r="AF9" i="34" s="1"/>
  <c r="AG9" i="34" s="1"/>
  <c r="AH9" i="34" s="1"/>
  <c r="AD165" i="34" a="1"/>
  <c r="AD165" i="34" s="1"/>
  <c r="AD215" i="34" a="1"/>
  <c r="AD215" i="34" s="1"/>
  <c r="AD40" i="34" a="1"/>
  <c r="AD40" i="34" s="1"/>
  <c r="AD42" i="34" a="1"/>
  <c r="AD42" i="34" s="1"/>
  <c r="AD45" i="34" a="1"/>
  <c r="AD45" i="34" s="1"/>
  <c r="AD100" i="34" a="1"/>
  <c r="AD100" i="34" s="1"/>
  <c r="AD36" i="34" a="1"/>
  <c r="AD36" i="34" s="1"/>
  <c r="AC160" i="34" a="1"/>
  <c r="AC160" i="34" s="1"/>
  <c r="AC175" i="34" a="1"/>
  <c r="AC175" i="34" s="1"/>
  <c r="AC113" i="34" a="1"/>
  <c r="AC113" i="34" s="1"/>
  <c r="AC195" i="34" a="1"/>
  <c r="AC195" i="34" s="1"/>
  <c r="AC36" i="34" a="1"/>
  <c r="AC36" i="34" s="1"/>
  <c r="AC30" i="34" a="1"/>
  <c r="AC30" i="34" s="1"/>
  <c r="AC69" i="34" a="1"/>
  <c r="AC69" i="34" s="1"/>
  <c r="AD104" i="34" a="1"/>
  <c r="AD104" i="34" s="1"/>
  <c r="AD75" i="34" a="1"/>
  <c r="AD75" i="34" s="1"/>
  <c r="AD175" i="34" a="1"/>
  <c r="AD175" i="34" s="1"/>
  <c r="AD113" i="34" a="1"/>
  <c r="AD113" i="34" s="1"/>
  <c r="AD62" i="34" a="1"/>
  <c r="AD62" i="34" s="1"/>
  <c r="AC27" i="34" a="1"/>
  <c r="AC27" i="34" s="1"/>
  <c r="AC64" i="34" a="1"/>
  <c r="AC64" i="34" s="1"/>
  <c r="AC104" i="34" a="1"/>
  <c r="AC104" i="34" s="1"/>
  <c r="AC216" i="34" a="1"/>
  <c r="AC216" i="34" s="1"/>
  <c r="AC78" i="34" a="1"/>
  <c r="AC78" i="34" s="1"/>
  <c r="AC109" i="34" a="1"/>
  <c r="AC109" i="34" s="1"/>
  <c r="AC115" i="34" a="1"/>
  <c r="AC115" i="34" s="1"/>
  <c r="AD68" i="34" a="1"/>
  <c r="AD68" i="34" s="1"/>
  <c r="AD120" i="34" a="1"/>
  <c r="AD120" i="34" s="1"/>
  <c r="AD111" i="34" a="1"/>
  <c r="AD111" i="34" s="1"/>
  <c r="AD114" i="34" a="1"/>
  <c r="AD114" i="34" s="1"/>
  <c r="AD195" i="34" a="1"/>
  <c r="AD195" i="34" s="1"/>
  <c r="AD106" i="34" a="1"/>
  <c r="AD106" i="34" s="1"/>
  <c r="AD110" i="34" a="1"/>
  <c r="AD110" i="34" s="1"/>
  <c r="AD125" i="34" a="1"/>
  <c r="AD125" i="34" s="1"/>
  <c r="AC71" i="34" a="1"/>
  <c r="AC71" i="34" s="1"/>
  <c r="AC114" i="34" a="1"/>
  <c r="AC114" i="34" s="1"/>
  <c r="AC37" i="34" a="1"/>
  <c r="AC37" i="34" s="1"/>
  <c r="AC106" i="34" a="1"/>
  <c r="AC106" i="34" s="1"/>
  <c r="AC77" i="34" a="1"/>
  <c r="AC77" i="34" s="1"/>
  <c r="AC112" i="34" a="1"/>
  <c r="AC112" i="34" s="1"/>
  <c r="AC111" i="34" a="1"/>
  <c r="AC111" i="34" s="1"/>
  <c r="AD80" i="34" a="1"/>
  <c r="AD80" i="34" s="1"/>
  <c r="AD29" i="34" a="1"/>
  <c r="AD29" i="34" s="1"/>
  <c r="AD79" i="34" a="1"/>
  <c r="AD79" i="34" s="1"/>
  <c r="AD150" i="34" a="1"/>
  <c r="AD150" i="34" s="1"/>
  <c r="AD99" i="34" a="1"/>
  <c r="AD99" i="34" s="1"/>
  <c r="AD115" i="34" a="1"/>
  <c r="AD115" i="34" s="1"/>
  <c r="AD130" i="34" a="1"/>
  <c r="AD130" i="34" s="1"/>
  <c r="AD155" i="34" a="1"/>
  <c r="AD155" i="34" s="1"/>
  <c r="AC34" i="34" a="1"/>
  <c r="AC34" i="34" s="1"/>
  <c r="AC74" i="34" a="1"/>
  <c r="AC74" i="34" s="1"/>
  <c r="AC40" i="34" a="1"/>
  <c r="AC40" i="34" s="1"/>
  <c r="AC205" i="34" a="1"/>
  <c r="AC205" i="34" s="1"/>
  <c r="AC190" i="34" a="1"/>
  <c r="AC190" i="34" s="1"/>
  <c r="AC107" i="34" a="1"/>
  <c r="AC107" i="34" s="1"/>
  <c r="AC135" i="34" a="1"/>
  <c r="AC135" i="34" s="1"/>
  <c r="AC75" i="34" a="1"/>
  <c r="AC75" i="34" s="1"/>
  <c r="AD30" i="34" a="1"/>
  <c r="AD30" i="34" s="1"/>
  <c r="AD135" i="34" a="1"/>
  <c r="AD135" i="34" s="1"/>
  <c r="AD27" i="34" a="1"/>
  <c r="AD27" i="34" s="1"/>
  <c r="AD190" i="34" a="1"/>
  <c r="AD190" i="34" s="1"/>
  <c r="AD112" i="34" a="1"/>
  <c r="AD112" i="34" s="1"/>
  <c r="AD44" i="34" a="1"/>
  <c r="AD44" i="34" s="1"/>
  <c r="AD170" i="34" a="1"/>
  <c r="AD170" i="34" s="1"/>
  <c r="AD145" i="34" a="1"/>
  <c r="AD145" i="34" s="1"/>
  <c r="AC215" i="34" a="1"/>
  <c r="AC215" i="34" s="1"/>
  <c r="AC29" i="34" a="1"/>
  <c r="AC29" i="34" s="1"/>
  <c r="AC100" i="34" a="1"/>
  <c r="AC100" i="34" s="1"/>
  <c r="AC39" i="34" a="1"/>
  <c r="AC39" i="34" s="1"/>
  <c r="AC65" i="34" a="1"/>
  <c r="AC65" i="34" s="1"/>
  <c r="AC140" i="34" a="1"/>
  <c r="AC140" i="34" s="1"/>
  <c r="AC68" i="34" a="1"/>
  <c r="AC68" i="34" s="1"/>
  <c r="AC72" i="34" a="1"/>
  <c r="AC72" i="34" s="1"/>
  <c r="AD69" i="34" a="1"/>
  <c r="AD69" i="34" s="1"/>
  <c r="AD37" i="34" a="1"/>
  <c r="AD37" i="34" s="1"/>
  <c r="AD140" i="34" a="1"/>
  <c r="AD140" i="34" s="1"/>
  <c r="AD74" i="34" a="1"/>
  <c r="AD74" i="34" s="1"/>
  <c r="AD210" i="34" a="1"/>
  <c r="AD210" i="34" s="1"/>
  <c r="AD43" i="34" a="1"/>
  <c r="AD43" i="34" s="1"/>
  <c r="AC180" i="34" a="1"/>
  <c r="AC180" i="34" s="1"/>
  <c r="AC120" i="34" a="1"/>
  <c r="AC120" i="34" s="1"/>
  <c r="AC125" i="34" a="1"/>
  <c r="AC125" i="34" s="1"/>
  <c r="AC210" i="34" a="1"/>
  <c r="AC210" i="34" s="1"/>
  <c r="AC165" i="34" a="1"/>
  <c r="AC165" i="34" s="1"/>
  <c r="AC42" i="34" a="1"/>
  <c r="AC42" i="34" s="1"/>
  <c r="AC200" i="34" a="1"/>
  <c r="AC200" i="34" s="1"/>
  <c r="AC130" i="34" a="1"/>
  <c r="AC130" i="34" s="1"/>
  <c r="AD200" i="34" a="1"/>
  <c r="AD200" i="34" s="1"/>
  <c r="AD39" i="34" a="1"/>
  <c r="AD39" i="34" s="1"/>
  <c r="AD71" i="34" a="1"/>
  <c r="AD71" i="34" s="1"/>
  <c r="AD160" i="34" a="1"/>
  <c r="AD160" i="34" s="1"/>
  <c r="AD77" i="34" a="1"/>
  <c r="AD77" i="34" s="1"/>
  <c r="AD180" i="34" a="1"/>
  <c r="AD180" i="34" s="1"/>
  <c r="AD41" i="34" a="1"/>
  <c r="AD41" i="34" s="1"/>
  <c r="AD205" i="34" a="1"/>
  <c r="AD205" i="34" s="1"/>
  <c r="AD65" i="34" a="1"/>
  <c r="AD65" i="34" s="1"/>
  <c r="AC45" i="34" a="1"/>
  <c r="AC45" i="34" s="1"/>
  <c r="AC76" i="34" a="1"/>
  <c r="AC76" i="34" s="1"/>
  <c r="AC62" i="34" a="1"/>
  <c r="AC62" i="34" s="1"/>
  <c r="AC79" i="34" a="1"/>
  <c r="AC79" i="34" s="1"/>
  <c r="AC155" i="34" a="1"/>
  <c r="AC155" i="34" s="1"/>
  <c r="AC99" i="34" a="1"/>
  <c r="AC99" i="34" s="1"/>
  <c r="AC185" i="34" a="1"/>
  <c r="AC185" i="34" s="1"/>
  <c r="AD72" i="34" a="1"/>
  <c r="AD72" i="34" s="1"/>
  <c r="AD61" i="34" a="1"/>
  <c r="AD61" i="34" s="1"/>
  <c r="AD107" i="34" a="1"/>
  <c r="AD107" i="34" s="1"/>
  <c r="AD185" i="34" a="1"/>
  <c r="AD185" i="34" s="1"/>
  <c r="AD76" i="34" a="1"/>
  <c r="AD76" i="34" s="1"/>
  <c r="AD97" i="34" a="1"/>
  <c r="AD97" i="34" s="1"/>
  <c r="AD109" i="34" a="1"/>
  <c r="AD109" i="34" s="1"/>
  <c r="AD216" i="34" a="1"/>
  <c r="AD216" i="34" s="1"/>
  <c r="AD78" i="34" a="1"/>
  <c r="AD78" i="34" s="1"/>
  <c r="AD34" i="34" a="1"/>
  <c r="AD34" i="34" s="1"/>
  <c r="AD64" i="34" a="1"/>
  <c r="AD64" i="34" s="1"/>
  <c r="AC110" i="34" a="1"/>
  <c r="AC110" i="34" s="1"/>
  <c r="AC80" i="34" a="1"/>
  <c r="AC80" i="34" s="1"/>
  <c r="AC97" i="34" a="1"/>
  <c r="AC97" i="34" s="1"/>
  <c r="AC170" i="34" a="1"/>
  <c r="AC170" i="34" s="1"/>
  <c r="AC61" i="34" a="1"/>
  <c r="AC61" i="34" s="1"/>
  <c r="AC150" i="34" a="1"/>
  <c r="AC150" i="34" s="1"/>
  <c r="AC145" i="34" a="1"/>
  <c r="AC145" i="34" s="1"/>
  <c r="N43" i="34" a="1"/>
  <c r="N43" i="34" s="1"/>
  <c r="T43" i="34" s="1" a="1"/>
  <c r="T43" i="34" s="1"/>
  <c r="Z43" i="34" s="1" a="1"/>
  <c r="Z43" i="34" s="1"/>
  <c r="AF43" i="34" s="1" a="1"/>
  <c r="AF43" i="34" s="1"/>
  <c r="N44" i="34" a="1"/>
  <c r="N44" i="34" s="1"/>
  <c r="T44" i="34" s="1" a="1"/>
  <c r="T44" i="34" s="1"/>
  <c r="Z44" i="34" s="1" a="1"/>
  <c r="Z44" i="34" s="1"/>
  <c r="AF44" i="34" s="1" a="1"/>
  <c r="AF44" i="34" s="1"/>
  <c r="N40" i="34" a="1"/>
  <c r="N40" i="34" s="1"/>
  <c r="T40" i="34" s="1" a="1"/>
  <c r="T40" i="34" s="1"/>
  <c r="Z40" i="34" s="1" a="1"/>
  <c r="Z40" i="34" s="1"/>
  <c r="AF40" i="34" s="1" a="1"/>
  <c r="AF40" i="34" s="1"/>
  <c r="N61" i="34" a="1"/>
  <c r="N61" i="34" s="1"/>
  <c r="T61" i="34" s="1" a="1"/>
  <c r="T61" i="34" s="1"/>
  <c r="Z61" i="34" s="1" a="1"/>
  <c r="Z61" i="34" s="1"/>
  <c r="AF61" i="34" s="1" a="1"/>
  <c r="AF61" i="34" s="1"/>
  <c r="N64" i="34" a="1"/>
  <c r="N64" i="34" s="1"/>
  <c r="T64" i="34" s="1" a="1"/>
  <c r="T64" i="34" s="1"/>
  <c r="Z64" i="34" s="1" a="1"/>
  <c r="Z64" i="34" s="1"/>
  <c r="AF64" i="34" s="1" a="1"/>
  <c r="AF64" i="34" s="1"/>
  <c r="N37" i="34" a="1"/>
  <c r="N37" i="34" s="1"/>
  <c r="T37" i="34" s="1" a="1"/>
  <c r="T37" i="34" s="1"/>
  <c r="Z37" i="34" s="1" a="1"/>
  <c r="Z37" i="34" s="1"/>
  <c r="AF37" i="34" s="1" a="1"/>
  <c r="AF37" i="34" s="1"/>
  <c r="N29" i="34" a="1"/>
  <c r="N29" i="34" s="1"/>
  <c r="T29" i="34" s="1" a="1"/>
  <c r="T29" i="34" s="1"/>
  <c r="Z29" i="34" s="1" a="1"/>
  <c r="Z29" i="34" s="1"/>
  <c r="AF29" i="34" s="1" a="1"/>
  <c r="AF29" i="34" s="1"/>
  <c r="N45" i="34" a="1"/>
  <c r="N45" i="34" s="1"/>
  <c r="T45" i="34" s="1" a="1"/>
  <c r="T45" i="34" s="1"/>
  <c r="Z45" i="34" s="1" a="1"/>
  <c r="Z45" i="34" s="1"/>
  <c r="AF45" i="34" s="1" a="1"/>
  <c r="AF45" i="34" s="1"/>
  <c r="N42" i="34" a="1"/>
  <c r="N42" i="34" s="1"/>
  <c r="T42" i="34" s="1" a="1"/>
  <c r="T42" i="34" s="1"/>
  <c r="Z42" i="34" s="1" a="1"/>
  <c r="Z42" i="34" s="1"/>
  <c r="AF42" i="34" s="1" a="1"/>
  <c r="AF42" i="34" s="1"/>
  <c r="N62" i="34" a="1"/>
  <c r="N62" i="34" s="1"/>
  <c r="T62" i="34" s="1" a="1"/>
  <c r="T62" i="34" s="1"/>
  <c r="Z62" i="34" s="1" a="1"/>
  <c r="Z62" i="34" s="1"/>
  <c r="AF62" i="34" s="1" a="1"/>
  <c r="AF62" i="34" s="1"/>
  <c r="N180" i="34" a="1"/>
  <c r="N180" i="34" s="1"/>
  <c r="T180" i="34" s="1" a="1"/>
  <c r="T180" i="34" s="1"/>
  <c r="Z180" i="34" s="1" a="1"/>
  <c r="Z180" i="34" s="1"/>
  <c r="AF180" i="34" s="1" a="1"/>
  <c r="AF180" i="34" s="1"/>
  <c r="N110" i="34" a="1"/>
  <c r="N110" i="34" s="1"/>
  <c r="T110" i="34" s="1" a="1"/>
  <c r="T110" i="34" s="1"/>
  <c r="Z110" i="34" s="1" a="1"/>
  <c r="Z110" i="34" s="1"/>
  <c r="AF110" i="34" s="1" a="1"/>
  <c r="AF110" i="34" s="1"/>
  <c r="N78" i="34" a="1"/>
  <c r="N78" i="34" s="1"/>
  <c r="T78" i="34" s="1" a="1"/>
  <c r="T78" i="34" s="1"/>
  <c r="Z78" i="34" s="1" a="1"/>
  <c r="Z78" i="34" s="1"/>
  <c r="AF78" i="34" s="1" a="1"/>
  <c r="AF78" i="34" s="1"/>
  <c r="N39" i="34" a="1"/>
  <c r="N39" i="34" s="1"/>
  <c r="T39" i="34" s="1" a="1"/>
  <c r="T39" i="34" s="1"/>
  <c r="Z39" i="34" s="1" a="1"/>
  <c r="Z39" i="34" s="1"/>
  <c r="AF39" i="34" s="1" a="1"/>
  <c r="AF39" i="34" s="1"/>
  <c r="N27" i="34" a="1"/>
  <c r="N27" i="34" s="1"/>
  <c r="T27" i="34" s="1" a="1"/>
  <c r="T27" i="34" s="1"/>
  <c r="Z27" i="34" s="1" a="1"/>
  <c r="Z27" i="34" s="1"/>
  <c r="AF27" i="34" s="1" a="1"/>
  <c r="AF27" i="34" s="1"/>
  <c r="N160" i="34" a="1"/>
  <c r="N160" i="34" s="1"/>
  <c r="T160" i="34" s="1" a="1"/>
  <c r="T160" i="34" s="1"/>
  <c r="Z160" i="34" s="1" a="1"/>
  <c r="Z160" i="34" s="1"/>
  <c r="AF160" i="34" s="1" a="1"/>
  <c r="AF160" i="34" s="1"/>
  <c r="N195" i="34" a="1"/>
  <c r="N195" i="34" s="1"/>
  <c r="T195" i="34" s="1" a="1"/>
  <c r="T195" i="34" s="1"/>
  <c r="Z195" i="34" s="1" a="1"/>
  <c r="Z195" i="34" s="1"/>
  <c r="AF195" i="34" s="1" a="1"/>
  <c r="AF195" i="34" s="1"/>
  <c r="N155" i="34" a="1"/>
  <c r="N155" i="34" s="1"/>
  <c r="T155" i="34" s="1" a="1"/>
  <c r="T155" i="34" s="1"/>
  <c r="Z155" i="34" s="1" a="1"/>
  <c r="Z155" i="34" s="1"/>
  <c r="AF155" i="34" s="1" a="1"/>
  <c r="AF155" i="34" s="1"/>
  <c r="N115" i="34" a="1"/>
  <c r="N115" i="34" s="1"/>
  <c r="T115" i="34" s="1" a="1"/>
  <c r="T115" i="34" s="1"/>
  <c r="Z115" i="34" s="1" a="1"/>
  <c r="Z115" i="34" s="1"/>
  <c r="AF115" i="34" s="1" a="1"/>
  <c r="AF115" i="34" s="1"/>
  <c r="N106" i="34" a="1"/>
  <c r="N106" i="34" s="1"/>
  <c r="T106" i="34" s="1" a="1"/>
  <c r="T106" i="34" s="1"/>
  <c r="Z106" i="34" s="1" a="1"/>
  <c r="Z106" i="34" s="1"/>
  <c r="AF106" i="34" s="1" a="1"/>
  <c r="AF106" i="34" s="1"/>
  <c r="N130" i="34" a="1"/>
  <c r="N130" i="34" s="1"/>
  <c r="T130" i="34" s="1" a="1"/>
  <c r="T130" i="34" s="1"/>
  <c r="Z130" i="34" s="1" a="1"/>
  <c r="Z130" i="34" s="1"/>
  <c r="AF130" i="34" s="1" a="1"/>
  <c r="AF130" i="34" s="1"/>
  <c r="N71" i="34" a="1"/>
  <c r="N71" i="34" s="1"/>
  <c r="T71" i="34" s="1" a="1"/>
  <c r="T71" i="34" s="1"/>
  <c r="Z71" i="34" s="1" a="1"/>
  <c r="Z71" i="34" s="1"/>
  <c r="AF71" i="34" s="1" a="1"/>
  <c r="AF71" i="34" s="1"/>
  <c r="N75" i="34" a="1"/>
  <c r="N75" i="34" s="1"/>
  <c r="T75" i="34" s="1" a="1"/>
  <c r="T75" i="34" s="1"/>
  <c r="Z75" i="34" s="1" a="1"/>
  <c r="Z75" i="34" s="1"/>
  <c r="AF75" i="34" s="1" a="1"/>
  <c r="AF75" i="34" s="1"/>
  <c r="N34" i="34" a="1"/>
  <c r="N34" i="34" s="1"/>
  <c r="T34" i="34" s="1" a="1"/>
  <c r="T34" i="34" s="1"/>
  <c r="Z34" i="34" s="1" a="1"/>
  <c r="Z34" i="34" s="1"/>
  <c r="AF34" i="34" s="1" a="1"/>
  <c r="AF34" i="34" s="1"/>
  <c r="N69" i="34" a="1"/>
  <c r="N69" i="34" s="1"/>
  <c r="T69" i="34" s="1" a="1"/>
  <c r="T69" i="34" s="1"/>
  <c r="Z69" i="34" s="1" a="1"/>
  <c r="Z69" i="34" s="1"/>
  <c r="AF69" i="34" s="1" a="1"/>
  <c r="AF69" i="34" s="1"/>
  <c r="N112" i="34" a="1"/>
  <c r="N112" i="34" s="1"/>
  <c r="T112" i="34" s="1" a="1"/>
  <c r="T112" i="34" s="1"/>
  <c r="Z112" i="34" s="1" a="1"/>
  <c r="Z112" i="34" s="1"/>
  <c r="AF112" i="34" s="1" a="1"/>
  <c r="AF112" i="34" s="1"/>
  <c r="N99" i="34" a="1"/>
  <c r="N99" i="34" s="1"/>
  <c r="T99" i="34" s="1" a="1"/>
  <c r="T99" i="34" s="1"/>
  <c r="Z99" i="34" s="1" a="1"/>
  <c r="Z99" i="34" s="1"/>
  <c r="AF99" i="34" s="1" a="1"/>
  <c r="AF99" i="34" s="1"/>
  <c r="N80" i="34" a="1"/>
  <c r="N80" i="34" s="1"/>
  <c r="T80" i="34" s="1" a="1"/>
  <c r="T80" i="34" s="1"/>
  <c r="Z80" i="34" s="1" a="1"/>
  <c r="Z80" i="34" s="1"/>
  <c r="AF80" i="34" s="1" a="1"/>
  <c r="AF80" i="34" s="1"/>
  <c r="N30" i="34" a="1"/>
  <c r="N30" i="34" s="1"/>
  <c r="T30" i="34" s="1" a="1"/>
  <c r="T30" i="34" s="1"/>
  <c r="Z30" i="34" s="1" a="1"/>
  <c r="Z30" i="34" s="1"/>
  <c r="AF30" i="34" s="1" a="1"/>
  <c r="AF30" i="34" s="1"/>
  <c r="N200" i="34" a="1"/>
  <c r="N200" i="34" s="1"/>
  <c r="T200" i="34" s="1" a="1"/>
  <c r="T200" i="34" s="1"/>
  <c r="Z200" i="34" s="1" a="1"/>
  <c r="Z200" i="34" s="1"/>
  <c r="AF200" i="34" s="1" a="1"/>
  <c r="AF200" i="34" s="1"/>
  <c r="N150" i="34" a="1"/>
  <c r="N150" i="34" s="1"/>
  <c r="T150" i="34" s="1" a="1"/>
  <c r="T150" i="34" s="1"/>
  <c r="Z150" i="34" s="1" a="1"/>
  <c r="Z150" i="34" s="1"/>
  <c r="AF150" i="34" s="1" a="1"/>
  <c r="AF150" i="34" s="1"/>
  <c r="N205" i="34" a="1"/>
  <c r="N205" i="34" s="1"/>
  <c r="T205" i="34" s="1" a="1"/>
  <c r="T205" i="34" s="1"/>
  <c r="Z205" i="34" s="1" a="1"/>
  <c r="Z205" i="34" s="1"/>
  <c r="AF205" i="34" s="1" a="1"/>
  <c r="AF205" i="34" s="1"/>
  <c r="N165" i="34" a="1"/>
  <c r="N165" i="34" s="1"/>
  <c r="T165" i="34" s="1" a="1"/>
  <c r="T165" i="34" s="1"/>
  <c r="Z165" i="34" s="1" a="1"/>
  <c r="Z165" i="34" s="1"/>
  <c r="AF165" i="34" s="1" a="1"/>
  <c r="AF165" i="34" s="1"/>
  <c r="N125" i="34" a="1"/>
  <c r="N125" i="34" s="1"/>
  <c r="T125" i="34" s="1" a="1"/>
  <c r="T125" i="34" s="1"/>
  <c r="Z125" i="34" s="1" a="1"/>
  <c r="Z125" i="34" s="1"/>
  <c r="AF125" i="34" s="1" a="1"/>
  <c r="AF125" i="34" s="1"/>
  <c r="N109" i="34" a="1"/>
  <c r="N109" i="34" s="1"/>
  <c r="T109" i="34" s="1" a="1"/>
  <c r="T109" i="34" s="1"/>
  <c r="Z109" i="34" s="1" a="1"/>
  <c r="Z109" i="34" s="1"/>
  <c r="AF109" i="34" s="1" a="1"/>
  <c r="AF109" i="34" s="1"/>
  <c r="N74" i="34" a="1"/>
  <c r="N74" i="34" s="1"/>
  <c r="T74" i="34" s="1" a="1"/>
  <c r="T74" i="34" s="1"/>
  <c r="Z74" i="34" s="1" a="1"/>
  <c r="Z74" i="34" s="1"/>
  <c r="AF74" i="34" s="1" a="1"/>
  <c r="AF74" i="34" s="1"/>
  <c r="N77" i="34" a="1"/>
  <c r="N77" i="34" s="1"/>
  <c r="T77" i="34" s="1" a="1"/>
  <c r="T77" i="34" s="1"/>
  <c r="Z77" i="34" s="1" a="1"/>
  <c r="Z77" i="34" s="1"/>
  <c r="AF77" i="34" s="1" a="1"/>
  <c r="AF77" i="34" s="1"/>
  <c r="N170" i="34" a="1"/>
  <c r="N170" i="34" s="1"/>
  <c r="T170" i="34" s="1" a="1"/>
  <c r="T170" i="34" s="1"/>
  <c r="Z170" i="34" s="1" a="1"/>
  <c r="Z170" i="34" s="1"/>
  <c r="AF170" i="34" s="1" a="1"/>
  <c r="AF170" i="34" s="1"/>
  <c r="N114" i="34" a="1"/>
  <c r="N114" i="34" s="1"/>
  <c r="T114" i="34" s="1" a="1"/>
  <c r="T114" i="34" s="1"/>
  <c r="Z114" i="34" s="1" a="1"/>
  <c r="Z114" i="34" s="1"/>
  <c r="AF114" i="34" s="1" a="1"/>
  <c r="AF114" i="34" s="1"/>
  <c r="N104" i="34" a="1"/>
  <c r="N104" i="34" s="1"/>
  <c r="T104" i="34" s="1" a="1"/>
  <c r="T104" i="34" s="1"/>
  <c r="Z104" i="34" s="1" a="1"/>
  <c r="Z104" i="34" s="1"/>
  <c r="AF104" i="34" s="1" a="1"/>
  <c r="AF104" i="34" s="1"/>
  <c r="N41" i="34" a="1"/>
  <c r="N41" i="34" s="1"/>
  <c r="T41" i="34" s="1" a="1"/>
  <c r="T41" i="34" s="1"/>
  <c r="Z41" i="34" s="1" a="1"/>
  <c r="Z41" i="34" s="1"/>
  <c r="AF41" i="34" s="1" a="1"/>
  <c r="AF41" i="34" s="1"/>
  <c r="N190" i="34" a="1"/>
  <c r="N190" i="34" s="1"/>
  <c r="T190" i="34" s="1" a="1"/>
  <c r="T190" i="34" s="1"/>
  <c r="Z190" i="34" s="1" a="1"/>
  <c r="Z190" i="34" s="1"/>
  <c r="AF190" i="34" s="1" a="1"/>
  <c r="AF190" i="34" s="1"/>
  <c r="N215" i="34" a="1"/>
  <c r="N215" i="34" s="1"/>
  <c r="T215" i="34" s="1" a="1"/>
  <c r="T215" i="34" s="1"/>
  <c r="Z215" i="34" s="1" a="1"/>
  <c r="Z215" i="34" s="1"/>
  <c r="AF215" i="34" s="1" a="1"/>
  <c r="AF215" i="34" s="1"/>
  <c r="N175" i="34" a="1"/>
  <c r="N175" i="34" s="1"/>
  <c r="T175" i="34" s="1" a="1"/>
  <c r="T175" i="34" s="1"/>
  <c r="Z175" i="34" s="1" a="1"/>
  <c r="Z175" i="34" s="1"/>
  <c r="AF175" i="34" s="1" a="1"/>
  <c r="AF175" i="34" s="1"/>
  <c r="N135" i="34" a="1"/>
  <c r="N135" i="34" s="1"/>
  <c r="T135" i="34" s="1" a="1"/>
  <c r="T135" i="34" s="1"/>
  <c r="Z135" i="34" s="1" a="1"/>
  <c r="Z135" i="34" s="1"/>
  <c r="AF135" i="34" s="1" a="1"/>
  <c r="AF135" i="34" s="1"/>
  <c r="N111" i="34" a="1"/>
  <c r="N111" i="34" s="1"/>
  <c r="T111" i="34" s="1" a="1"/>
  <c r="T111" i="34" s="1"/>
  <c r="Z111" i="34" s="1" a="1"/>
  <c r="Z111" i="34" s="1"/>
  <c r="AF111" i="34" s="1" a="1"/>
  <c r="AF111" i="34" s="1"/>
  <c r="N97" i="34" a="1"/>
  <c r="N97" i="34" s="1"/>
  <c r="T97" i="34" s="1" a="1"/>
  <c r="T97" i="34" s="1"/>
  <c r="Z97" i="34" s="1" a="1"/>
  <c r="Z97" i="34" s="1"/>
  <c r="AF97" i="34" s="1" a="1"/>
  <c r="AF97" i="34" s="1"/>
  <c r="N76" i="34" a="1"/>
  <c r="N76" i="34" s="1"/>
  <c r="T76" i="34" s="1" a="1"/>
  <c r="T76" i="34" s="1"/>
  <c r="Z76" i="34" s="1" a="1"/>
  <c r="Z76" i="34" s="1"/>
  <c r="AF76" i="34" s="1" a="1"/>
  <c r="AF76" i="34" s="1"/>
  <c r="N113" i="34" a="1"/>
  <c r="N113" i="34" s="1"/>
  <c r="T113" i="34" s="1" a="1"/>
  <c r="T113" i="34" s="1"/>
  <c r="Z113" i="34" s="1" a="1"/>
  <c r="Z113" i="34" s="1"/>
  <c r="AF113" i="34" s="1" a="1"/>
  <c r="AF113" i="34" s="1"/>
  <c r="N216" i="34" a="1"/>
  <c r="N216" i="34" s="1"/>
  <c r="T216" i="34" s="1" a="1"/>
  <c r="T216" i="34" s="1"/>
  <c r="Z216" i="34" s="1" a="1"/>
  <c r="Z216" i="34" s="1"/>
  <c r="AF216" i="34" s="1" a="1"/>
  <c r="AF216" i="34" s="1"/>
  <c r="N65" i="34" a="1"/>
  <c r="N65" i="34" s="1"/>
  <c r="T65" i="34" s="1" a="1"/>
  <c r="T65" i="34" s="1"/>
  <c r="Z65" i="34" s="1" a="1"/>
  <c r="Z65" i="34" s="1"/>
  <c r="AF65" i="34" s="1" a="1"/>
  <c r="AF65" i="34" s="1"/>
  <c r="N100" i="34" a="1"/>
  <c r="N100" i="34" s="1"/>
  <c r="T100" i="34" s="1" a="1"/>
  <c r="T100" i="34" s="1"/>
  <c r="Z100" i="34" s="1" a="1"/>
  <c r="Z100" i="34" s="1"/>
  <c r="AF100" i="34" s="1" a="1"/>
  <c r="AF100" i="34" s="1"/>
  <c r="N68" i="34" a="1"/>
  <c r="N68" i="34" s="1"/>
  <c r="T68" i="34" s="1" a="1"/>
  <c r="T68" i="34" s="1"/>
  <c r="Z68" i="34" s="1" a="1"/>
  <c r="Z68" i="34" s="1"/>
  <c r="AF68" i="34" s="1" a="1"/>
  <c r="AF68" i="34" s="1"/>
  <c r="N210" i="34" a="1"/>
  <c r="N210" i="34" s="1"/>
  <c r="T210" i="34" s="1" a="1"/>
  <c r="T210" i="34" s="1"/>
  <c r="Z210" i="34" s="1" a="1"/>
  <c r="Z210" i="34" s="1"/>
  <c r="AF210" i="34" s="1" a="1"/>
  <c r="AF210" i="34" s="1"/>
  <c r="N145" i="34" a="1"/>
  <c r="N145" i="34" s="1"/>
  <c r="T145" i="34" s="1" a="1"/>
  <c r="T145" i="34" s="1"/>
  <c r="Z145" i="34" s="1" a="1"/>
  <c r="Z145" i="34" s="1"/>
  <c r="AF145" i="34" s="1" a="1"/>
  <c r="AF145" i="34" s="1"/>
  <c r="N72" i="34" a="1"/>
  <c r="N72" i="34" s="1"/>
  <c r="T72" i="34" s="1" a="1"/>
  <c r="T72" i="34" s="1"/>
  <c r="Z72" i="34" s="1" a="1"/>
  <c r="Z72" i="34" s="1"/>
  <c r="AF72" i="34" s="1" a="1"/>
  <c r="AF72" i="34" s="1"/>
  <c r="N107" i="34" a="1"/>
  <c r="N107" i="34" s="1"/>
  <c r="T107" i="34" s="1" a="1"/>
  <c r="T107" i="34" s="1"/>
  <c r="Z107" i="34" s="1" a="1"/>
  <c r="Z107" i="34" s="1"/>
  <c r="AF107" i="34" s="1" a="1"/>
  <c r="AF107" i="34" s="1"/>
  <c r="N36" i="34" a="1"/>
  <c r="N36" i="34" s="1"/>
  <c r="T36" i="34" s="1" a="1"/>
  <c r="T36" i="34" s="1"/>
  <c r="Z36" i="34" s="1" a="1"/>
  <c r="Z36" i="34" s="1"/>
  <c r="AF36" i="34" s="1" a="1"/>
  <c r="AF36" i="34" s="1"/>
  <c r="N185" i="34" a="1"/>
  <c r="N185" i="34" s="1"/>
  <c r="T185" i="34" s="1" a="1"/>
  <c r="T185" i="34" s="1"/>
  <c r="Z185" i="34" s="1" a="1"/>
  <c r="Z185" i="34" s="1"/>
  <c r="AF185" i="34" s="1" a="1"/>
  <c r="AF185" i="34" s="1"/>
  <c r="N140" i="34" a="1"/>
  <c r="N140" i="34" s="1"/>
  <c r="T140" i="34" s="1" a="1"/>
  <c r="T140" i="34" s="1"/>
  <c r="Z140" i="34" s="1" a="1"/>
  <c r="Z140" i="34" s="1"/>
  <c r="AF140" i="34" s="1" a="1"/>
  <c r="AF140" i="34" s="1"/>
  <c r="N79" i="34" a="1"/>
  <c r="N79" i="34" s="1"/>
  <c r="T79" i="34" s="1" a="1"/>
  <c r="T79" i="34" s="1"/>
  <c r="Z79" i="34" s="1" a="1"/>
  <c r="Z79" i="34" s="1"/>
  <c r="AF79" i="34" s="1" a="1"/>
  <c r="AF79" i="34" s="1"/>
  <c r="N120" i="34" a="1"/>
  <c r="N120" i="34" s="1"/>
  <c r="T120" i="34" s="1" a="1"/>
  <c r="T120" i="34" s="1"/>
  <c r="Z120" i="34" s="1" a="1"/>
  <c r="Z120" i="34" s="1"/>
  <c r="AF120" i="34" s="1" a="1"/>
  <c r="AF120" i="34" s="1"/>
  <c r="M29" i="34" a="1"/>
  <c r="M29" i="34" s="1"/>
  <c r="S29" i="34" s="1" a="1"/>
  <c r="S29" i="34" s="1"/>
  <c r="Y29" i="34" s="1" a="1"/>
  <c r="Y29" i="34" s="1"/>
  <c r="AE29" i="34" s="1" a="1"/>
  <c r="AE29" i="34" s="1"/>
  <c r="M27" i="34" a="1"/>
  <c r="M27" i="34" s="1"/>
  <c r="S27" i="34" s="1" a="1"/>
  <c r="S27" i="34" s="1"/>
  <c r="Y27" i="34" s="1" a="1"/>
  <c r="Y27" i="34" s="1"/>
  <c r="AE27" i="34" s="1" a="1"/>
  <c r="AE27" i="34" s="1"/>
  <c r="M37" i="34" a="1"/>
  <c r="M37" i="34" s="1"/>
  <c r="S37" i="34" s="1" a="1"/>
  <c r="S37" i="34" s="1"/>
  <c r="Y37" i="34" s="1" a="1"/>
  <c r="Y37" i="34" s="1"/>
  <c r="AE37" i="34" s="1" a="1"/>
  <c r="AE37" i="34" s="1"/>
  <c r="M80" i="34" a="1"/>
  <c r="M80" i="34" s="1"/>
  <c r="S80" i="34" s="1" a="1"/>
  <c r="S80" i="34" s="1"/>
  <c r="Y80" i="34" s="1" a="1"/>
  <c r="Y80" i="34" s="1"/>
  <c r="AE80" i="34" s="1" a="1"/>
  <c r="AE80" i="34" s="1"/>
  <c r="M39" i="34" a="1"/>
  <c r="M39" i="34" s="1"/>
  <c r="S39" i="34" s="1" a="1"/>
  <c r="S39" i="34" s="1"/>
  <c r="Y39" i="34" s="1" a="1"/>
  <c r="Y39" i="34" s="1"/>
  <c r="AE39" i="34" s="1" a="1"/>
  <c r="AE39" i="34" s="1"/>
  <c r="M68" i="34" a="1"/>
  <c r="M68" i="34" s="1"/>
  <c r="S68" i="34" s="1" a="1"/>
  <c r="S68" i="34" s="1"/>
  <c r="Y68" i="34" s="1" a="1"/>
  <c r="Y68" i="34" s="1"/>
  <c r="AE68" i="34" s="1" a="1"/>
  <c r="AE68" i="34" s="1"/>
  <c r="M72" i="34" a="1"/>
  <c r="M72" i="34" s="1"/>
  <c r="S72" i="34" s="1" a="1"/>
  <c r="S72" i="34" s="1"/>
  <c r="Y72" i="34" s="1" a="1"/>
  <c r="Y72" i="34" s="1"/>
  <c r="AE72" i="34" s="1" a="1"/>
  <c r="AE72" i="34" s="1"/>
  <c r="M45" i="34" a="1"/>
  <c r="M45" i="34" s="1"/>
  <c r="S45" i="34" s="1" a="1"/>
  <c r="S45" i="34" s="1"/>
  <c r="Y45" i="34" s="1" a="1"/>
  <c r="Y45" i="34" s="1"/>
  <c r="AE45" i="34" s="1" a="1"/>
  <c r="AE45" i="34" s="1"/>
  <c r="M210" i="34" a="1"/>
  <c r="M210" i="34" s="1"/>
  <c r="S210" i="34" s="1" a="1"/>
  <c r="S210" i="34" s="1"/>
  <c r="Y210" i="34" s="1" a="1"/>
  <c r="Y210" i="34" s="1"/>
  <c r="AE210" i="34" s="1" a="1"/>
  <c r="AE210" i="34" s="1"/>
  <c r="M215" i="34" a="1"/>
  <c r="M215" i="34" s="1"/>
  <c r="S215" i="34" s="1" a="1"/>
  <c r="S215" i="34" s="1"/>
  <c r="Y215" i="34" s="1" a="1"/>
  <c r="Y215" i="34" s="1"/>
  <c r="AE215" i="34" s="1" a="1"/>
  <c r="AE215" i="34" s="1"/>
  <c r="M155" i="34" a="1"/>
  <c r="M155" i="34" s="1"/>
  <c r="S155" i="34" s="1" a="1"/>
  <c r="S155" i="34" s="1"/>
  <c r="Y155" i="34" s="1" a="1"/>
  <c r="Y155" i="34" s="1"/>
  <c r="AE155" i="34" s="1" a="1"/>
  <c r="AE155" i="34" s="1"/>
  <c r="M115" i="34" a="1"/>
  <c r="M115" i="34" s="1"/>
  <c r="S115" i="34" s="1" a="1"/>
  <c r="S115" i="34" s="1"/>
  <c r="Y115" i="34" s="1" a="1"/>
  <c r="Y115" i="34" s="1"/>
  <c r="AE115" i="34" s="1" a="1"/>
  <c r="AE115" i="34" s="1"/>
  <c r="M106" i="34" a="1"/>
  <c r="M106" i="34" s="1"/>
  <c r="S106" i="34" s="1" a="1"/>
  <c r="S106" i="34" s="1"/>
  <c r="Y106" i="34" s="1" a="1"/>
  <c r="Y106" i="34" s="1"/>
  <c r="AE106" i="34" s="1" a="1"/>
  <c r="AE106" i="34" s="1"/>
  <c r="M180" i="34" a="1"/>
  <c r="M180" i="34" s="1"/>
  <c r="S180" i="34" s="1" a="1"/>
  <c r="S180" i="34" s="1"/>
  <c r="Y180" i="34" s="1" a="1"/>
  <c r="Y180" i="34" s="1"/>
  <c r="AE180" i="34" s="1" a="1"/>
  <c r="AE180" i="34" s="1"/>
  <c r="M170" i="34" a="1"/>
  <c r="M170" i="34" s="1"/>
  <c r="S170" i="34" s="1" a="1"/>
  <c r="S170" i="34" s="1"/>
  <c r="Y170" i="34" s="1" a="1"/>
  <c r="Y170" i="34" s="1"/>
  <c r="AE170" i="34" s="1" a="1"/>
  <c r="AE170" i="34" s="1"/>
  <c r="M130" i="34" a="1"/>
  <c r="M130" i="34" s="1"/>
  <c r="S130" i="34" s="1" a="1"/>
  <c r="S130" i="34" s="1"/>
  <c r="Y130" i="34" s="1" a="1"/>
  <c r="Y130" i="34" s="1"/>
  <c r="AE130" i="34" s="1" a="1"/>
  <c r="AE130" i="34" s="1"/>
  <c r="M110" i="34" a="1"/>
  <c r="M110" i="34" s="1"/>
  <c r="S110" i="34" s="1" a="1"/>
  <c r="S110" i="34" s="1"/>
  <c r="Y110" i="34" s="1" a="1"/>
  <c r="Y110" i="34" s="1"/>
  <c r="AE110" i="34" s="1" a="1"/>
  <c r="AE110" i="34" s="1"/>
  <c r="M36" i="34" a="1"/>
  <c r="M36" i="34" s="1"/>
  <c r="S36" i="34" s="1" a="1"/>
  <c r="S36" i="34" s="1"/>
  <c r="Y36" i="34" s="1" a="1"/>
  <c r="Y36" i="34" s="1"/>
  <c r="AE36" i="34" s="1" a="1"/>
  <c r="AE36" i="34" s="1"/>
  <c r="M71" i="34" a="1"/>
  <c r="M71" i="34" s="1"/>
  <c r="S71" i="34" s="1" a="1"/>
  <c r="S71" i="34" s="1"/>
  <c r="Y71" i="34" s="1" a="1"/>
  <c r="Y71" i="34" s="1"/>
  <c r="AE71" i="34" s="1" a="1"/>
  <c r="AE71" i="34" s="1"/>
  <c r="M64" i="34" a="1"/>
  <c r="M64" i="34" s="1"/>
  <c r="S64" i="34" s="1" a="1"/>
  <c r="S64" i="34" s="1"/>
  <c r="Y64" i="34" s="1" a="1"/>
  <c r="Y64" i="34" s="1"/>
  <c r="AE64" i="34" s="1" a="1"/>
  <c r="AE64" i="34" s="1"/>
  <c r="M77" i="34" a="1"/>
  <c r="M77" i="34" s="1"/>
  <c r="S77" i="34" s="1" a="1"/>
  <c r="S77" i="34" s="1"/>
  <c r="Y77" i="34" s="1" a="1"/>
  <c r="Y77" i="34" s="1"/>
  <c r="AE77" i="34" s="1" a="1"/>
  <c r="AE77" i="34" s="1"/>
  <c r="M40" i="34" a="1"/>
  <c r="M40" i="34" s="1"/>
  <c r="S40" i="34" s="1" a="1"/>
  <c r="S40" i="34" s="1"/>
  <c r="Y40" i="34" s="1" a="1"/>
  <c r="Y40" i="34" s="1"/>
  <c r="AE40" i="34" s="1" a="1"/>
  <c r="AE40" i="34" s="1"/>
  <c r="M62" i="34" a="1"/>
  <c r="M62" i="34" s="1"/>
  <c r="S62" i="34" s="1" a="1"/>
  <c r="S62" i="34" s="1"/>
  <c r="Y62" i="34" s="1" a="1"/>
  <c r="Y62" i="34" s="1"/>
  <c r="AE62" i="34" s="1" a="1"/>
  <c r="AE62" i="34" s="1"/>
  <c r="M216" i="34" a="1"/>
  <c r="M216" i="34" s="1"/>
  <c r="S216" i="34" s="1" a="1"/>
  <c r="S216" i="34" s="1"/>
  <c r="Y216" i="34" s="1" a="1"/>
  <c r="Y216" i="34" s="1"/>
  <c r="AE216" i="34" s="1" a="1"/>
  <c r="AE216" i="34" s="1"/>
  <c r="M165" i="34" a="1"/>
  <c r="M165" i="34" s="1"/>
  <c r="S165" i="34" s="1" a="1"/>
  <c r="S165" i="34" s="1"/>
  <c r="Y165" i="34" s="1" a="1"/>
  <c r="Y165" i="34" s="1"/>
  <c r="AE165" i="34" s="1" a="1"/>
  <c r="AE165" i="34" s="1"/>
  <c r="M125" i="34" a="1"/>
  <c r="M125" i="34" s="1"/>
  <c r="S125" i="34" s="1" a="1"/>
  <c r="S125" i="34" s="1"/>
  <c r="Y125" i="34" s="1" a="1"/>
  <c r="Y125" i="34" s="1"/>
  <c r="AE125" i="34" s="1" a="1"/>
  <c r="AE125" i="34" s="1"/>
  <c r="M109" i="34" a="1"/>
  <c r="M109" i="34" s="1"/>
  <c r="S109" i="34" s="1" a="1"/>
  <c r="S109" i="34" s="1"/>
  <c r="Y109" i="34" s="1" a="1"/>
  <c r="Y109" i="34" s="1"/>
  <c r="AE109" i="34" s="1" a="1"/>
  <c r="AE109" i="34" s="1"/>
  <c r="M140" i="34" a="1"/>
  <c r="M140" i="34" s="1"/>
  <c r="S140" i="34" s="1" a="1"/>
  <c r="S140" i="34" s="1"/>
  <c r="Y140" i="34" s="1" a="1"/>
  <c r="Y140" i="34" s="1"/>
  <c r="AE140" i="34" s="1" a="1"/>
  <c r="AE140" i="34" s="1"/>
  <c r="M112" i="34" a="1"/>
  <c r="M112" i="34" s="1"/>
  <c r="S112" i="34" s="1" a="1"/>
  <c r="S112" i="34" s="1"/>
  <c r="Y112" i="34" s="1" a="1"/>
  <c r="Y112" i="34" s="1"/>
  <c r="AE112" i="34" s="1" a="1"/>
  <c r="AE112" i="34" s="1"/>
  <c r="M99" i="34" a="1"/>
  <c r="M99" i="34" s="1"/>
  <c r="S99" i="34" s="1" a="1"/>
  <c r="S99" i="34" s="1"/>
  <c r="Y99" i="34" s="1" a="1"/>
  <c r="Y99" i="34" s="1"/>
  <c r="AE99" i="34" s="1" a="1"/>
  <c r="AE99" i="34" s="1"/>
  <c r="M30" i="34" a="1"/>
  <c r="M30" i="34" s="1"/>
  <c r="S30" i="34" s="1" a="1"/>
  <c r="S30" i="34" s="1"/>
  <c r="Y30" i="34" s="1" a="1"/>
  <c r="Y30" i="34" s="1"/>
  <c r="AE30" i="34" s="1" a="1"/>
  <c r="AE30" i="34" s="1"/>
  <c r="M65" i="34" a="1"/>
  <c r="M65" i="34" s="1"/>
  <c r="S65" i="34" s="1" a="1"/>
  <c r="S65" i="34" s="1"/>
  <c r="Y65" i="34" s="1" a="1"/>
  <c r="Y65" i="34" s="1"/>
  <c r="AE65" i="34" s="1" a="1"/>
  <c r="AE65" i="34" s="1"/>
  <c r="M195" i="34" a="1"/>
  <c r="M195" i="34" s="1"/>
  <c r="S195" i="34" s="1" a="1"/>
  <c r="S195" i="34" s="1"/>
  <c r="Y195" i="34" s="1" a="1"/>
  <c r="Y195" i="34" s="1"/>
  <c r="AE195" i="34" s="1" a="1"/>
  <c r="AE195" i="34" s="1"/>
  <c r="M175" i="34" a="1"/>
  <c r="M175" i="34" s="1"/>
  <c r="S175" i="34" s="1" a="1"/>
  <c r="S175" i="34" s="1"/>
  <c r="Y175" i="34" s="1" a="1"/>
  <c r="Y175" i="34" s="1"/>
  <c r="AE175" i="34" s="1" a="1"/>
  <c r="AE175" i="34" s="1"/>
  <c r="M135" i="34" a="1"/>
  <c r="M135" i="34" s="1"/>
  <c r="S135" i="34" s="1" a="1"/>
  <c r="S135" i="34" s="1"/>
  <c r="Y135" i="34" s="1" a="1"/>
  <c r="Y135" i="34" s="1"/>
  <c r="AE135" i="34" s="1" a="1"/>
  <c r="AE135" i="34" s="1"/>
  <c r="M111" i="34" a="1"/>
  <c r="M111" i="34" s="1"/>
  <c r="S111" i="34" s="1" a="1"/>
  <c r="S111" i="34" s="1"/>
  <c r="Y111" i="34" s="1" a="1"/>
  <c r="Y111" i="34" s="1"/>
  <c r="AE111" i="34" s="1" a="1"/>
  <c r="AE111" i="34" s="1"/>
  <c r="M150" i="34" a="1"/>
  <c r="M150" i="34" s="1"/>
  <c r="S150" i="34" s="1" a="1"/>
  <c r="S150" i="34" s="1"/>
  <c r="Y150" i="34" s="1" a="1"/>
  <c r="Y150" i="34" s="1"/>
  <c r="AE150" i="34" s="1" a="1"/>
  <c r="AE150" i="34" s="1"/>
  <c r="M190" i="34" a="1"/>
  <c r="M190" i="34" s="1"/>
  <c r="S190" i="34" s="1" a="1"/>
  <c r="S190" i="34" s="1"/>
  <c r="Y190" i="34" s="1" a="1"/>
  <c r="Y190" i="34" s="1"/>
  <c r="AE190" i="34" s="1" a="1"/>
  <c r="AE190" i="34" s="1"/>
  <c r="M205" i="34" a="1"/>
  <c r="M205" i="34" s="1"/>
  <c r="S205" i="34" s="1" a="1"/>
  <c r="S205" i="34" s="1"/>
  <c r="Y205" i="34" s="1" a="1"/>
  <c r="Y205" i="34" s="1"/>
  <c r="AE205" i="34" s="1" a="1"/>
  <c r="AE205" i="34" s="1"/>
  <c r="M113" i="34" a="1"/>
  <c r="M113" i="34" s="1"/>
  <c r="S113" i="34" s="1" a="1"/>
  <c r="S113" i="34" s="1"/>
  <c r="Y113" i="34" s="1" a="1"/>
  <c r="Y113" i="34" s="1"/>
  <c r="AE113" i="34" s="1" a="1"/>
  <c r="AE113" i="34" s="1"/>
  <c r="M104" i="34" a="1"/>
  <c r="M104" i="34" s="1"/>
  <c r="S104" i="34" s="1" a="1"/>
  <c r="S104" i="34" s="1"/>
  <c r="Y104" i="34" s="1" a="1"/>
  <c r="Y104" i="34" s="1"/>
  <c r="AE104" i="34" s="1" a="1"/>
  <c r="AE104" i="34" s="1"/>
  <c r="M97" i="34" a="1"/>
  <c r="M97" i="34" s="1"/>
  <c r="S97" i="34" s="1" a="1"/>
  <c r="S97" i="34" s="1"/>
  <c r="Y97" i="34" s="1" a="1"/>
  <c r="Y97" i="34" s="1"/>
  <c r="AE97" i="34" s="1" a="1"/>
  <c r="AE97" i="34" s="1"/>
  <c r="M34" i="34" a="1"/>
  <c r="M34" i="34" s="1"/>
  <c r="S34" i="34" s="1" a="1"/>
  <c r="S34" i="34" s="1"/>
  <c r="Y34" i="34" s="1" a="1"/>
  <c r="Y34" i="34" s="1"/>
  <c r="AE34" i="34" s="1" a="1"/>
  <c r="AE34" i="34" s="1"/>
  <c r="M200" i="34" a="1"/>
  <c r="M200" i="34" s="1"/>
  <c r="S200" i="34" s="1" a="1"/>
  <c r="S200" i="34" s="1"/>
  <c r="Y200" i="34" s="1" a="1"/>
  <c r="Y200" i="34" s="1"/>
  <c r="AE200" i="34" s="1" a="1"/>
  <c r="AE200" i="34" s="1"/>
  <c r="M145" i="34" a="1"/>
  <c r="M145" i="34" s="1"/>
  <c r="S145" i="34" s="1" a="1"/>
  <c r="S145" i="34" s="1"/>
  <c r="Y145" i="34" s="1" a="1"/>
  <c r="Y145" i="34" s="1"/>
  <c r="AE145" i="34" s="1" a="1"/>
  <c r="AE145" i="34" s="1"/>
  <c r="M160" i="34" a="1"/>
  <c r="M160" i="34" s="1"/>
  <c r="S160" i="34" s="1" a="1"/>
  <c r="S160" i="34" s="1"/>
  <c r="Y160" i="34" s="1" a="1"/>
  <c r="Y160" i="34" s="1"/>
  <c r="AE160" i="34" s="1" a="1"/>
  <c r="AE160" i="34" s="1"/>
  <c r="M120" i="34" a="1"/>
  <c r="M120" i="34" s="1"/>
  <c r="S120" i="34" s="1" a="1"/>
  <c r="S120" i="34" s="1"/>
  <c r="Y120" i="34" s="1" a="1"/>
  <c r="Y120" i="34" s="1"/>
  <c r="AE120" i="34" s="1" a="1"/>
  <c r="AE120" i="34" s="1"/>
  <c r="M78" i="34" a="1"/>
  <c r="M78" i="34" s="1"/>
  <c r="S78" i="34" s="1" a="1"/>
  <c r="S78" i="34" s="1"/>
  <c r="Y78" i="34" s="1" a="1"/>
  <c r="Y78" i="34" s="1"/>
  <c r="AE78" i="34" s="1" a="1"/>
  <c r="AE78" i="34" s="1"/>
  <c r="M79" i="34" a="1"/>
  <c r="M79" i="34" s="1"/>
  <c r="S79" i="34" s="1" a="1"/>
  <c r="S79" i="34" s="1"/>
  <c r="Y79" i="34" s="1" a="1"/>
  <c r="Y79" i="34" s="1"/>
  <c r="AE79" i="34" s="1" a="1"/>
  <c r="AE79" i="34" s="1"/>
  <c r="M69" i="34" a="1"/>
  <c r="M69" i="34" s="1"/>
  <c r="S69" i="34" s="1" a="1"/>
  <c r="S69" i="34" s="1"/>
  <c r="Y69" i="34" s="1" a="1"/>
  <c r="Y69" i="34" s="1"/>
  <c r="AE69" i="34" s="1" a="1"/>
  <c r="AE69" i="34" s="1"/>
  <c r="M185" i="34" a="1"/>
  <c r="M185" i="34" s="1"/>
  <c r="S185" i="34" s="1" a="1"/>
  <c r="S185" i="34" s="1"/>
  <c r="Y185" i="34" s="1" a="1"/>
  <c r="Y185" i="34" s="1"/>
  <c r="AE185" i="34" s="1" a="1"/>
  <c r="AE185" i="34" s="1"/>
  <c r="M114" i="34" a="1"/>
  <c r="M114" i="34" s="1"/>
  <c r="S114" i="34" s="1" a="1"/>
  <c r="S114" i="34" s="1"/>
  <c r="Y114" i="34" s="1" a="1"/>
  <c r="Y114" i="34" s="1"/>
  <c r="AE114" i="34" s="1" a="1"/>
  <c r="AE114" i="34" s="1"/>
  <c r="M76" i="34" a="1"/>
  <c r="M76" i="34" s="1"/>
  <c r="S76" i="34" s="1" a="1"/>
  <c r="S76" i="34" s="1"/>
  <c r="Y76" i="34" s="1" a="1"/>
  <c r="Y76" i="34" s="1"/>
  <c r="AE76" i="34" s="1" a="1"/>
  <c r="AE76" i="34" s="1"/>
  <c r="M74" i="34" a="1"/>
  <c r="M74" i="34" s="1"/>
  <c r="S74" i="34" s="1" a="1"/>
  <c r="S74" i="34" s="1"/>
  <c r="Y74" i="34" s="1" a="1"/>
  <c r="Y74" i="34" s="1"/>
  <c r="AE74" i="34" s="1" a="1"/>
  <c r="AE74" i="34" s="1"/>
  <c r="M61" i="34" a="1"/>
  <c r="M61" i="34" s="1"/>
  <c r="S61" i="34" s="1" a="1"/>
  <c r="S61" i="34" s="1"/>
  <c r="Y61" i="34" s="1" a="1"/>
  <c r="Y61" i="34" s="1"/>
  <c r="AE61" i="34" s="1" a="1"/>
  <c r="AE61" i="34" s="1"/>
  <c r="M75" i="34" a="1"/>
  <c r="M75" i="34" s="1"/>
  <c r="S75" i="34" s="1" a="1"/>
  <c r="S75" i="34" s="1"/>
  <c r="Y75" i="34" s="1" a="1"/>
  <c r="Y75" i="34" s="1"/>
  <c r="AE75" i="34" s="1" a="1"/>
  <c r="AE75" i="34" s="1"/>
  <c r="M100" i="34" a="1"/>
  <c r="M100" i="34" s="1"/>
  <c r="S100" i="34" s="1" a="1"/>
  <c r="S100" i="34" s="1"/>
  <c r="Y100" i="34" s="1" a="1"/>
  <c r="Y100" i="34" s="1"/>
  <c r="AE100" i="34" s="1" a="1"/>
  <c r="AE100" i="34" s="1"/>
  <c r="M107" i="34" a="1"/>
  <c r="M107" i="34" s="1"/>
  <c r="S107" i="34" s="1" a="1"/>
  <c r="S107" i="34" s="1"/>
  <c r="Y107" i="34" s="1" a="1"/>
  <c r="Y107" i="34" s="1"/>
  <c r="AE107" i="34" s="1" a="1"/>
  <c r="AE107" i="34" s="1"/>
  <c r="M42" i="34" a="1"/>
  <c r="M42" i="34" s="1"/>
  <c r="S42" i="34" s="1" a="1"/>
  <c r="S42" i="34" s="1"/>
  <c r="Y42" i="34" s="1" a="1"/>
  <c r="Y42" i="34" s="1"/>
  <c r="AE42" i="34" s="1" a="1"/>
  <c r="AE42" i="34" s="1"/>
  <c r="O9" i="34"/>
  <c r="AI9" i="34"/>
  <c r="AJ9" i="34" l="1"/>
  <c r="AK9" i="34" s="1"/>
  <c r="AL9" i="34" s="1"/>
  <c r="AM9" i="34" s="1"/>
  <c r="AN9" i="34" s="1"/>
  <c r="AK170" i="34" a="1"/>
  <c r="AK170" i="34" s="1"/>
  <c r="AL78" i="34" a="1"/>
  <c r="AL78" i="34" s="1"/>
  <c r="AI170" i="34" a="1"/>
  <c r="AI170" i="34" s="1"/>
  <c r="AI99" i="34" a="1"/>
  <c r="AI99" i="34" s="1"/>
  <c r="AI200" i="34" a="1"/>
  <c r="AI200" i="34" s="1"/>
  <c r="AI65" i="34" a="1"/>
  <c r="AI65" i="34" s="1"/>
  <c r="AI190" i="34" a="1"/>
  <c r="AI190" i="34" s="1"/>
  <c r="AI106" i="34" a="1"/>
  <c r="AI106" i="34" s="1"/>
  <c r="AI104" i="34" a="1"/>
  <c r="AI104" i="34" s="1"/>
  <c r="AI69" i="34" a="1"/>
  <c r="AI69" i="34" s="1"/>
  <c r="AJ100" i="34" a="1"/>
  <c r="AJ100" i="34" s="1"/>
  <c r="AL140" i="34" a="1"/>
  <c r="AL140" i="34" s="1"/>
  <c r="AI97" i="34" a="1"/>
  <c r="AI97" i="34" s="1"/>
  <c r="AI155" i="34" a="1"/>
  <c r="AI155" i="34" s="1"/>
  <c r="AI42" i="34" a="1"/>
  <c r="AI42" i="34" s="1"/>
  <c r="AI39" i="34" a="1"/>
  <c r="AI39" i="34" s="1"/>
  <c r="AI205" i="34" a="1"/>
  <c r="AI205" i="34" s="1"/>
  <c r="AI37" i="34" a="1"/>
  <c r="AI37" i="34" s="1"/>
  <c r="AI64" i="34" a="1"/>
  <c r="AI64" i="34" s="1"/>
  <c r="AI30" i="34" a="1"/>
  <c r="AI30" i="34" s="1"/>
  <c r="AK77" i="34" a="1"/>
  <c r="AK77" i="34" s="1"/>
  <c r="AL115" i="34" a="1"/>
  <c r="AL115" i="34" s="1"/>
  <c r="AI80" i="34" a="1"/>
  <c r="AI80" i="34" s="1"/>
  <c r="AI79" i="34" a="1"/>
  <c r="AI79" i="34" s="1"/>
  <c r="AI165" i="34" a="1"/>
  <c r="AI165" i="34" s="1"/>
  <c r="AJ140" i="34" a="1"/>
  <c r="AJ140" i="34" s="1"/>
  <c r="AI100" i="34" a="1"/>
  <c r="AI100" i="34" s="1"/>
  <c r="AI40" i="34" a="1"/>
  <c r="AI40" i="34" s="1"/>
  <c r="AI114" i="34" a="1"/>
  <c r="AI114" i="34" s="1"/>
  <c r="AI27" i="34" a="1"/>
  <c r="AI27" i="34" s="1"/>
  <c r="AI36" i="34" a="1"/>
  <c r="AI36" i="34" s="1"/>
  <c r="AK80" i="34" a="1"/>
  <c r="AK80" i="34" s="1"/>
  <c r="AL44" i="34" a="1"/>
  <c r="AL44" i="34" s="1"/>
  <c r="AI110" i="34" a="1"/>
  <c r="AI110" i="34" s="1"/>
  <c r="AI62" i="34" a="1"/>
  <c r="AI62" i="34" s="1"/>
  <c r="AI210" i="34" a="1"/>
  <c r="AI210" i="34" s="1"/>
  <c r="AI29" i="34" a="1"/>
  <c r="AI29" i="34" s="1"/>
  <c r="AJ135" i="34" a="1"/>
  <c r="AJ135" i="34" s="1"/>
  <c r="AI74" i="34" a="1"/>
  <c r="AI74" i="34" s="1"/>
  <c r="AI71" i="34" a="1"/>
  <c r="AI71" i="34" s="1"/>
  <c r="AI195" i="34" a="1"/>
  <c r="AI195" i="34" s="1"/>
  <c r="AK76" i="34" a="1"/>
  <c r="AK76" i="34" s="1"/>
  <c r="AL107" i="34" a="1"/>
  <c r="AL107" i="34" s="1"/>
  <c r="AJ64" i="34" a="1"/>
  <c r="AJ64" i="34" s="1"/>
  <c r="AI76" i="34" a="1"/>
  <c r="AI76" i="34" s="1"/>
  <c r="AI125" i="34" a="1"/>
  <c r="AI125" i="34" s="1"/>
  <c r="AI215" i="34" a="1"/>
  <c r="AI215" i="34" s="1"/>
  <c r="AI34" i="34" a="1"/>
  <c r="AI34" i="34" s="1"/>
  <c r="AI115" i="34" a="1"/>
  <c r="AI115" i="34" s="1"/>
  <c r="AI113" i="34" a="1"/>
  <c r="AI113" i="34" s="1"/>
  <c r="AK97" i="34" a="1"/>
  <c r="AK97" i="34" s="1"/>
  <c r="AL205" i="34" a="1"/>
  <c r="AL205" i="34" s="1"/>
  <c r="AI145" i="34" a="1"/>
  <c r="AI145" i="34" s="1"/>
  <c r="AI45" i="34" a="1"/>
  <c r="AI45" i="34" s="1"/>
  <c r="AJ39" i="34" a="1"/>
  <c r="AJ39" i="34" s="1"/>
  <c r="AI120" i="34" a="1"/>
  <c r="AI120" i="34" s="1"/>
  <c r="AI72" i="34" a="1"/>
  <c r="AI72" i="34" s="1"/>
  <c r="AI75" i="34" a="1"/>
  <c r="AI75" i="34" s="1"/>
  <c r="AI111" i="34" a="1"/>
  <c r="AI111" i="34" s="1"/>
  <c r="AI109" i="34" a="1"/>
  <c r="AI109" i="34" s="1"/>
  <c r="AI175" i="34" a="1"/>
  <c r="AI175" i="34" s="1"/>
  <c r="AK165" i="34" a="1"/>
  <c r="AK165" i="34" s="1"/>
  <c r="AL75" i="34" a="1"/>
  <c r="AL75" i="34" s="1"/>
  <c r="AI150" i="34" a="1"/>
  <c r="AI150" i="34" s="1"/>
  <c r="AI180" i="34" a="1"/>
  <c r="AI180" i="34" s="1"/>
  <c r="AI68" i="34" a="1"/>
  <c r="AI68" i="34" s="1"/>
  <c r="AI135" i="34" a="1"/>
  <c r="AI135" i="34" s="1"/>
  <c r="AI112" i="34" a="1"/>
  <c r="AI112" i="34" s="1"/>
  <c r="AI78" i="34" a="1"/>
  <c r="AI78" i="34" s="1"/>
  <c r="AJ75" i="34" a="1"/>
  <c r="AJ75" i="34" s="1"/>
  <c r="AI160" i="34" a="1"/>
  <c r="AI160" i="34" s="1"/>
  <c r="AK65" i="34" a="1"/>
  <c r="AK65" i="34" s="1"/>
  <c r="AL200" i="34" a="1"/>
  <c r="AL200" i="34" s="1"/>
  <c r="AI61" i="34" a="1"/>
  <c r="AI61" i="34" s="1"/>
  <c r="AI185" i="34" a="1"/>
  <c r="AI185" i="34" s="1"/>
  <c r="AI130" i="34" a="1"/>
  <c r="AI130" i="34" s="1"/>
  <c r="AI140" i="34" a="1"/>
  <c r="AI140" i="34" s="1"/>
  <c r="AI107" i="34" a="1"/>
  <c r="AI107" i="34" s="1"/>
  <c r="AI77" i="34" a="1"/>
  <c r="AI77" i="34" s="1"/>
  <c r="AI216" i="34" a="1"/>
  <c r="AI216" i="34" s="1"/>
  <c r="O65" i="34" a="1"/>
  <c r="O65" i="34" s="1"/>
  <c r="U65" i="34" s="1" a="1"/>
  <c r="U65" i="34" s="1"/>
  <c r="AA65" i="34" s="1" a="1"/>
  <c r="AA65" i="34" s="1"/>
  <c r="AG65" i="34" s="1" a="1"/>
  <c r="AG65" i="34" s="1"/>
  <c r="O40" i="34" a="1"/>
  <c r="O40" i="34" s="1"/>
  <c r="U40" i="34" s="1" a="1"/>
  <c r="U40" i="34" s="1"/>
  <c r="AA40" i="34" s="1" a="1"/>
  <c r="AA40" i="34" s="1"/>
  <c r="AG40" i="34" s="1" a="1"/>
  <c r="AG40" i="34" s="1"/>
  <c r="O36" i="34" a="1"/>
  <c r="O36" i="34" s="1"/>
  <c r="U36" i="34" s="1" a="1"/>
  <c r="U36" i="34" s="1"/>
  <c r="AA36" i="34" s="1" a="1"/>
  <c r="AA36" i="34" s="1"/>
  <c r="AG36" i="34" s="1" a="1"/>
  <c r="AG36" i="34" s="1"/>
  <c r="O30" i="34" a="1"/>
  <c r="O30" i="34" s="1"/>
  <c r="U30" i="34" s="1" a="1"/>
  <c r="U30" i="34" s="1"/>
  <c r="AA30" i="34" s="1" a="1"/>
  <c r="AA30" i="34" s="1"/>
  <c r="AG30" i="34" s="1" a="1"/>
  <c r="AG30" i="34" s="1"/>
  <c r="O34" i="34" a="1"/>
  <c r="O34" i="34" s="1"/>
  <c r="U34" i="34" s="1" a="1"/>
  <c r="U34" i="34" s="1"/>
  <c r="AA34" i="34" s="1" a="1"/>
  <c r="AA34" i="34" s="1"/>
  <c r="AG34" i="34" s="1" a="1"/>
  <c r="AG34" i="34" s="1"/>
  <c r="O29" i="34" a="1"/>
  <c r="O29" i="34" s="1"/>
  <c r="U29" i="34" s="1" a="1"/>
  <c r="U29" i="34" s="1"/>
  <c r="AA29" i="34" s="1" a="1"/>
  <c r="AA29" i="34" s="1"/>
  <c r="AG29" i="34" s="1" a="1"/>
  <c r="AG29" i="34" s="1"/>
  <c r="AM29" i="34" s="1" a="1"/>
  <c r="AM29" i="34" s="1"/>
  <c r="O68" i="34" a="1"/>
  <c r="O68" i="34" s="1"/>
  <c r="U68" i="34" s="1" a="1"/>
  <c r="U68" i="34" s="1"/>
  <c r="AA68" i="34" s="1" a="1"/>
  <c r="AA68" i="34" s="1"/>
  <c r="AG68" i="34" s="1" a="1"/>
  <c r="AG68" i="34" s="1"/>
  <c r="O42" i="34" a="1"/>
  <c r="O42" i="34" s="1"/>
  <c r="U42" i="34" s="1" a="1"/>
  <c r="U42" i="34" s="1"/>
  <c r="AA42" i="34" s="1" a="1"/>
  <c r="AA42" i="34" s="1"/>
  <c r="AG42" i="34" s="1" a="1"/>
  <c r="AG42" i="34" s="1"/>
  <c r="O185" i="34" a="1"/>
  <c r="O185" i="34" s="1"/>
  <c r="U185" i="34" s="1" a="1"/>
  <c r="U185" i="34" s="1"/>
  <c r="AA185" i="34" s="1" a="1"/>
  <c r="AA185" i="34" s="1"/>
  <c r="AG185" i="34" s="1" a="1"/>
  <c r="AG185" i="34" s="1"/>
  <c r="O200" i="34" a="1"/>
  <c r="O200" i="34" s="1"/>
  <c r="U200" i="34" s="1" a="1"/>
  <c r="U200" i="34" s="1"/>
  <c r="AA200" i="34" s="1" a="1"/>
  <c r="AA200" i="34" s="1"/>
  <c r="AG200" i="34" s="1" a="1"/>
  <c r="AG200" i="34" s="1"/>
  <c r="O180" i="34" a="1"/>
  <c r="O180" i="34" s="1"/>
  <c r="U180" i="34" s="1" a="1"/>
  <c r="U180" i="34" s="1"/>
  <c r="AA180" i="34" s="1" a="1"/>
  <c r="AA180" i="34" s="1"/>
  <c r="AG180" i="34" s="1" a="1"/>
  <c r="AG180" i="34" s="1"/>
  <c r="O140" i="34" a="1"/>
  <c r="O140" i="34" s="1"/>
  <c r="U140" i="34" s="1" a="1"/>
  <c r="U140" i="34" s="1"/>
  <c r="AA140" i="34" s="1" a="1"/>
  <c r="AA140" i="34" s="1"/>
  <c r="AG140" i="34" s="1" a="1"/>
  <c r="AG140" i="34" s="1"/>
  <c r="O112" i="34" a="1"/>
  <c r="O112" i="34" s="1"/>
  <c r="U112" i="34" s="1" a="1"/>
  <c r="U112" i="34" s="1"/>
  <c r="AA112" i="34" s="1" a="1"/>
  <c r="AA112" i="34" s="1"/>
  <c r="AG112" i="34" s="1" a="1"/>
  <c r="AG112" i="34" s="1"/>
  <c r="O155" i="34" a="1"/>
  <c r="O155" i="34" s="1"/>
  <c r="U155" i="34" s="1" a="1"/>
  <c r="U155" i="34" s="1"/>
  <c r="AA155" i="34" s="1" a="1"/>
  <c r="AA155" i="34" s="1"/>
  <c r="AG155" i="34" s="1" a="1"/>
  <c r="AG155" i="34" s="1"/>
  <c r="AM155" i="34" s="1" a="1"/>
  <c r="AM155" i="34" s="1"/>
  <c r="O115" i="34" a="1"/>
  <c r="O115" i="34" s="1"/>
  <c r="U115" i="34" s="1" a="1"/>
  <c r="U115" i="34" s="1"/>
  <c r="AA115" i="34" s="1" a="1"/>
  <c r="AA115" i="34" s="1"/>
  <c r="AG115" i="34" s="1" a="1"/>
  <c r="AG115" i="34" s="1"/>
  <c r="O106" i="34" a="1"/>
  <c r="O106" i="34" s="1"/>
  <c r="U106" i="34" s="1" a="1"/>
  <c r="U106" i="34" s="1"/>
  <c r="AA106" i="34" s="1" a="1"/>
  <c r="AA106" i="34" s="1"/>
  <c r="AG106" i="34" s="1" a="1"/>
  <c r="AG106" i="34" s="1"/>
  <c r="O77" i="34" a="1"/>
  <c r="O77" i="34" s="1"/>
  <c r="U77" i="34" s="1" a="1"/>
  <c r="U77" i="34" s="1"/>
  <c r="AA77" i="34" s="1" a="1"/>
  <c r="AA77" i="34" s="1"/>
  <c r="AG77" i="34" s="1" a="1"/>
  <c r="AG77" i="34" s="1"/>
  <c r="O45" i="34" a="1"/>
  <c r="O45" i="34" s="1"/>
  <c r="U45" i="34" s="1" a="1"/>
  <c r="U45" i="34" s="1"/>
  <c r="AA45" i="34" s="1" a="1"/>
  <c r="AA45" i="34" s="1"/>
  <c r="AG45" i="34" s="1" a="1"/>
  <c r="AG45" i="34" s="1"/>
  <c r="O27" i="34" a="1"/>
  <c r="O27" i="34" s="1"/>
  <c r="U27" i="34" s="1" a="1"/>
  <c r="U27" i="34" s="1"/>
  <c r="AA27" i="34" s="1" a="1"/>
  <c r="AA27" i="34" s="1"/>
  <c r="AG27" i="34" s="1" a="1"/>
  <c r="AG27" i="34" s="1"/>
  <c r="O71" i="34" a="1"/>
  <c r="O71" i="34" s="1"/>
  <c r="U71" i="34" s="1" a="1"/>
  <c r="U71" i="34" s="1"/>
  <c r="AA71" i="34" s="1" a="1"/>
  <c r="AA71" i="34" s="1"/>
  <c r="AG71" i="34" s="1" a="1"/>
  <c r="AG71" i="34" s="1"/>
  <c r="O205" i="34" a="1"/>
  <c r="O205" i="34" s="1"/>
  <c r="U205" i="34" s="1" a="1"/>
  <c r="U205" i="34" s="1"/>
  <c r="AA205" i="34" s="1" a="1"/>
  <c r="AA205" i="34" s="1"/>
  <c r="AG205" i="34" s="1" a="1"/>
  <c r="AG205" i="34" s="1"/>
  <c r="O195" i="34" a="1"/>
  <c r="O195" i="34" s="1"/>
  <c r="U195" i="34" s="1" a="1"/>
  <c r="U195" i="34" s="1"/>
  <c r="AA195" i="34" s="1" a="1"/>
  <c r="AA195" i="34" s="1"/>
  <c r="AG195" i="34" s="1" a="1"/>
  <c r="AG195" i="34" s="1"/>
  <c r="AM195" i="34" s="1" a="1"/>
  <c r="AM195" i="34" s="1"/>
  <c r="O210" i="34" a="1"/>
  <c r="O210" i="34" s="1"/>
  <c r="U210" i="34" s="1" a="1"/>
  <c r="U210" i="34" s="1"/>
  <c r="AA210" i="34" s="1" a="1"/>
  <c r="AA210" i="34" s="1"/>
  <c r="AG210" i="34" s="1" a="1"/>
  <c r="AG210" i="34" s="1"/>
  <c r="O150" i="34" a="1"/>
  <c r="O150" i="34" s="1"/>
  <c r="U150" i="34" s="1" a="1"/>
  <c r="U150" i="34" s="1"/>
  <c r="AA150" i="34" s="1" a="1"/>
  <c r="AA150" i="34" s="1"/>
  <c r="AG150" i="34" s="1" a="1"/>
  <c r="AG150" i="34" s="1"/>
  <c r="O114" i="34" a="1"/>
  <c r="O114" i="34" s="1"/>
  <c r="U114" i="34" s="1" a="1"/>
  <c r="U114" i="34" s="1"/>
  <c r="AA114" i="34" s="1" a="1"/>
  <c r="AA114" i="34" s="1"/>
  <c r="AG114" i="34" s="1" a="1"/>
  <c r="AG114" i="34" s="1"/>
  <c r="O104" i="34" a="1"/>
  <c r="O104" i="34" s="1"/>
  <c r="U104" i="34" s="1" a="1"/>
  <c r="U104" i="34" s="1"/>
  <c r="AA104" i="34" s="1" a="1"/>
  <c r="AA104" i="34" s="1"/>
  <c r="AG104" i="34" s="1" a="1"/>
  <c r="AG104" i="34" s="1"/>
  <c r="O165" i="34" a="1"/>
  <c r="O165" i="34" s="1"/>
  <c r="U165" i="34" s="1" a="1"/>
  <c r="U165" i="34" s="1"/>
  <c r="AA165" i="34" s="1" a="1"/>
  <c r="AA165" i="34" s="1"/>
  <c r="AG165" i="34" s="1" a="1"/>
  <c r="AG165" i="34" s="1"/>
  <c r="O125" i="34" a="1"/>
  <c r="O125" i="34" s="1"/>
  <c r="U125" i="34" s="1" a="1"/>
  <c r="U125" i="34" s="1"/>
  <c r="AA125" i="34" s="1" a="1"/>
  <c r="AA125" i="34" s="1"/>
  <c r="AG125" i="34" s="1" a="1"/>
  <c r="AG125" i="34" s="1"/>
  <c r="O109" i="34" a="1"/>
  <c r="O109" i="34" s="1"/>
  <c r="U109" i="34" s="1" a="1"/>
  <c r="U109" i="34" s="1"/>
  <c r="AA109" i="34" s="1" a="1"/>
  <c r="AA109" i="34" s="1"/>
  <c r="AG109" i="34" s="1" a="1"/>
  <c r="AG109" i="34" s="1"/>
  <c r="O79" i="34" a="1"/>
  <c r="O79" i="34" s="1"/>
  <c r="U79" i="34" s="1" a="1"/>
  <c r="U79" i="34" s="1"/>
  <c r="AA79" i="34" s="1" a="1"/>
  <c r="AA79" i="34" s="1"/>
  <c r="AG79" i="34" s="1" a="1"/>
  <c r="AG79" i="34" s="1"/>
  <c r="AM79" i="34" s="1" a="1"/>
  <c r="AM79" i="34" s="1"/>
  <c r="O74" i="34" a="1"/>
  <c r="O74" i="34" s="1"/>
  <c r="U74" i="34" s="1" a="1"/>
  <c r="U74" i="34" s="1"/>
  <c r="AA74" i="34" s="1" a="1"/>
  <c r="AA74" i="34" s="1"/>
  <c r="AG74" i="34" s="1" a="1"/>
  <c r="AG74" i="34" s="1"/>
  <c r="O61" i="34" a="1"/>
  <c r="O61" i="34" s="1"/>
  <c r="U61" i="34" s="1" a="1"/>
  <c r="U61" i="34" s="1"/>
  <c r="AA61" i="34" s="1" a="1"/>
  <c r="AA61" i="34" s="1"/>
  <c r="AG61" i="34" s="1" a="1"/>
  <c r="AG61" i="34" s="1"/>
  <c r="O215" i="34" a="1"/>
  <c r="O215" i="34" s="1"/>
  <c r="U215" i="34" s="1" a="1"/>
  <c r="U215" i="34" s="1"/>
  <c r="AA215" i="34" s="1" a="1"/>
  <c r="AA215" i="34" s="1"/>
  <c r="AG215" i="34" s="1" a="1"/>
  <c r="AG215" i="34" s="1"/>
  <c r="O216" i="34" a="1"/>
  <c r="O216" i="34" s="1"/>
  <c r="U216" i="34" s="1" a="1"/>
  <c r="U216" i="34" s="1"/>
  <c r="AA216" i="34" s="1" a="1"/>
  <c r="AA216" i="34" s="1"/>
  <c r="AG216" i="34" s="1" a="1"/>
  <c r="AG216" i="34" s="1"/>
  <c r="O160" i="34" a="1"/>
  <c r="O160" i="34" s="1"/>
  <c r="U160" i="34" s="1" a="1"/>
  <c r="U160" i="34" s="1"/>
  <c r="AA160" i="34" s="1" a="1"/>
  <c r="AA160" i="34" s="1"/>
  <c r="AG160" i="34" s="1" a="1"/>
  <c r="AG160" i="34" s="1"/>
  <c r="AM160" i="34" s="1" a="1"/>
  <c r="AM160" i="34" s="1"/>
  <c r="O120" i="34" a="1"/>
  <c r="O120" i="34" s="1"/>
  <c r="U120" i="34" s="1" a="1"/>
  <c r="U120" i="34" s="1"/>
  <c r="AA120" i="34" s="1" a="1"/>
  <c r="AA120" i="34" s="1"/>
  <c r="AG120" i="34" s="1" a="1"/>
  <c r="AG120" i="34" s="1"/>
  <c r="O107" i="34" a="1"/>
  <c r="O107" i="34" s="1"/>
  <c r="U107" i="34" s="1" a="1"/>
  <c r="U107" i="34" s="1"/>
  <c r="AA107" i="34" s="1" a="1"/>
  <c r="AA107" i="34" s="1"/>
  <c r="AG107" i="34" s="1" a="1"/>
  <c r="AG107" i="34" s="1"/>
  <c r="O175" i="34" a="1"/>
  <c r="O175" i="34" s="1"/>
  <c r="U175" i="34" s="1" a="1"/>
  <c r="U175" i="34" s="1"/>
  <c r="AA175" i="34" s="1" a="1"/>
  <c r="AA175" i="34" s="1"/>
  <c r="AG175" i="34" s="1" a="1"/>
  <c r="AG175" i="34" s="1"/>
  <c r="AM175" i="34" s="1" a="1"/>
  <c r="AM175" i="34" s="1"/>
  <c r="O135" i="34" a="1"/>
  <c r="O135" i="34" s="1"/>
  <c r="U135" i="34" s="1" a="1"/>
  <c r="U135" i="34" s="1"/>
  <c r="AA135" i="34" s="1" a="1"/>
  <c r="AA135" i="34" s="1"/>
  <c r="AG135" i="34" s="1" a="1"/>
  <c r="AG135" i="34" s="1"/>
  <c r="O111" i="34" a="1"/>
  <c r="O111" i="34" s="1"/>
  <c r="U111" i="34" s="1" a="1"/>
  <c r="U111" i="34" s="1"/>
  <c r="AA111" i="34" s="1" a="1"/>
  <c r="AA111" i="34" s="1"/>
  <c r="AG111" i="34" s="1" a="1"/>
  <c r="AG111" i="34" s="1"/>
  <c r="O62" i="34" a="1"/>
  <c r="O62" i="34" s="1"/>
  <c r="U62" i="34" s="1" a="1"/>
  <c r="U62" i="34" s="1"/>
  <c r="AA62" i="34" s="1" a="1"/>
  <c r="AA62" i="34" s="1"/>
  <c r="AG62" i="34" s="1" a="1"/>
  <c r="AG62" i="34" s="1"/>
  <c r="O80" i="34" a="1"/>
  <c r="O80" i="34" s="1"/>
  <c r="U80" i="34" s="1" a="1"/>
  <c r="U80" i="34" s="1"/>
  <c r="AA80" i="34" s="1" a="1"/>
  <c r="AA80" i="34" s="1"/>
  <c r="AG80" i="34" s="1" a="1"/>
  <c r="AG80" i="34" s="1"/>
  <c r="O76" i="34" a="1"/>
  <c r="O76" i="34" s="1"/>
  <c r="U76" i="34" s="1" a="1"/>
  <c r="U76" i="34" s="1"/>
  <c r="AA76" i="34" s="1" a="1"/>
  <c r="AA76" i="34" s="1"/>
  <c r="AG76" i="34" s="1" a="1"/>
  <c r="AG76" i="34" s="1"/>
  <c r="AM76" i="34" s="1" a="1"/>
  <c r="AM76" i="34" s="1"/>
  <c r="O190" i="34" a="1"/>
  <c r="O190" i="34" s="1"/>
  <c r="U190" i="34" s="1" a="1"/>
  <c r="U190" i="34" s="1"/>
  <c r="AA190" i="34" s="1" a="1"/>
  <c r="AA190" i="34" s="1"/>
  <c r="AG190" i="34" s="1" a="1"/>
  <c r="AG190" i="34" s="1"/>
  <c r="O110" i="34" a="1"/>
  <c r="O110" i="34" s="1"/>
  <c r="U110" i="34" s="1" a="1"/>
  <c r="U110" i="34" s="1"/>
  <c r="AA110" i="34" s="1" a="1"/>
  <c r="AA110" i="34" s="1"/>
  <c r="AG110" i="34" s="1" a="1"/>
  <c r="AG110" i="34" s="1"/>
  <c r="O100" i="34" a="1"/>
  <c r="O100" i="34" s="1"/>
  <c r="U100" i="34" s="1" a="1"/>
  <c r="U100" i="34" s="1"/>
  <c r="AA100" i="34" s="1" a="1"/>
  <c r="AA100" i="34" s="1"/>
  <c r="AG100" i="34" s="1" a="1"/>
  <c r="AG100" i="34" s="1"/>
  <c r="AM100" i="34" s="1" a="1"/>
  <c r="AM100" i="34" s="1"/>
  <c r="O37" i="34" a="1"/>
  <c r="O37" i="34" s="1"/>
  <c r="U37" i="34" s="1" a="1"/>
  <c r="U37" i="34" s="1"/>
  <c r="AA37" i="34" s="1" a="1"/>
  <c r="AA37" i="34" s="1"/>
  <c r="AG37" i="34" s="1" a="1"/>
  <c r="AG37" i="34" s="1"/>
  <c r="O69" i="34" a="1"/>
  <c r="O69" i="34" s="1"/>
  <c r="U69" i="34" s="1" a="1"/>
  <c r="U69" i="34" s="1"/>
  <c r="AA69" i="34" s="1" a="1"/>
  <c r="AA69" i="34" s="1"/>
  <c r="AG69" i="34" s="1" a="1"/>
  <c r="AG69" i="34" s="1"/>
  <c r="AM69" i="34" s="1" a="1"/>
  <c r="AM69" i="34" s="1"/>
  <c r="O170" i="34" a="1"/>
  <c r="O170" i="34" s="1"/>
  <c r="U170" i="34" s="1" a="1"/>
  <c r="U170" i="34" s="1"/>
  <c r="AA170" i="34" s="1" a="1"/>
  <c r="AA170" i="34" s="1"/>
  <c r="AG170" i="34" s="1" a="1"/>
  <c r="AG170" i="34" s="1"/>
  <c r="AM170" i="34" s="1" a="1"/>
  <c r="AM170" i="34" s="1"/>
  <c r="O113" i="34" a="1"/>
  <c r="O113" i="34" s="1"/>
  <c r="U113" i="34" s="1" a="1"/>
  <c r="U113" i="34" s="1"/>
  <c r="AA113" i="34" s="1" a="1"/>
  <c r="AA113" i="34" s="1"/>
  <c r="AG113" i="34" s="1" a="1"/>
  <c r="AG113" i="34" s="1"/>
  <c r="AM113" i="34" s="1" a="1"/>
  <c r="AM113" i="34" s="1"/>
  <c r="O75" i="34" a="1"/>
  <c r="O75" i="34" s="1"/>
  <c r="U75" i="34" s="1" a="1"/>
  <c r="U75" i="34" s="1"/>
  <c r="AA75" i="34" s="1" a="1"/>
  <c r="AA75" i="34" s="1"/>
  <c r="AG75" i="34" s="1" a="1"/>
  <c r="AG75" i="34" s="1"/>
  <c r="AM75" i="34" s="1" a="1"/>
  <c r="AM75" i="34" s="1"/>
  <c r="O72" i="34" a="1"/>
  <c r="O72" i="34" s="1"/>
  <c r="U72" i="34" s="1" a="1"/>
  <c r="U72" i="34" s="1"/>
  <c r="AA72" i="34" s="1" a="1"/>
  <c r="AA72" i="34" s="1"/>
  <c r="AG72" i="34" s="1" a="1"/>
  <c r="AG72" i="34" s="1"/>
  <c r="AM72" i="34" s="1" a="1"/>
  <c r="AM72" i="34" s="1"/>
  <c r="O99" i="34" a="1"/>
  <c r="O99" i="34" s="1"/>
  <c r="U99" i="34" s="1" a="1"/>
  <c r="U99" i="34" s="1"/>
  <c r="AA99" i="34" s="1" a="1"/>
  <c r="AA99" i="34" s="1"/>
  <c r="AG99" i="34" s="1" a="1"/>
  <c r="AG99" i="34" s="1"/>
  <c r="O130" i="34" a="1"/>
  <c r="O130" i="34" s="1"/>
  <c r="U130" i="34" s="1" a="1"/>
  <c r="U130" i="34" s="1"/>
  <c r="AA130" i="34" s="1" a="1"/>
  <c r="AA130" i="34" s="1"/>
  <c r="AG130" i="34" s="1" a="1"/>
  <c r="AG130" i="34" s="1"/>
  <c r="AM130" i="34" s="1" a="1"/>
  <c r="AM130" i="34" s="1"/>
  <c r="O145" i="34" a="1"/>
  <c r="O145" i="34" s="1"/>
  <c r="U145" i="34" s="1" a="1"/>
  <c r="U145" i="34" s="1"/>
  <c r="AA145" i="34" s="1" a="1"/>
  <c r="AA145" i="34" s="1"/>
  <c r="AG145" i="34" s="1" a="1"/>
  <c r="AG145" i="34" s="1"/>
  <c r="AM145" i="34" s="1" a="1"/>
  <c r="AM145" i="34" s="1"/>
  <c r="O97" i="34" a="1"/>
  <c r="O97" i="34" s="1"/>
  <c r="U97" i="34" s="1" a="1"/>
  <c r="U97" i="34" s="1"/>
  <c r="AA97" i="34" s="1" a="1"/>
  <c r="AA97" i="34" s="1"/>
  <c r="AG97" i="34" s="1" a="1"/>
  <c r="AG97" i="34" s="1"/>
  <c r="AM97" i="34" s="1" a="1"/>
  <c r="AM97" i="34" s="1"/>
  <c r="O78" i="34" a="1"/>
  <c r="O78" i="34" s="1"/>
  <c r="U78" i="34" s="1" a="1"/>
  <c r="U78" i="34" s="1"/>
  <c r="AA78" i="34" s="1" a="1"/>
  <c r="AA78" i="34" s="1"/>
  <c r="AG78" i="34" s="1" a="1"/>
  <c r="AG78" i="34" s="1"/>
  <c r="AM78" i="34" s="1" a="1"/>
  <c r="AM78" i="34" s="1"/>
  <c r="O39" i="34" a="1"/>
  <c r="O39" i="34" s="1"/>
  <c r="U39" i="34" s="1" a="1"/>
  <c r="U39" i="34" s="1"/>
  <c r="AA39" i="34" s="1" a="1"/>
  <c r="AA39" i="34" s="1"/>
  <c r="AG39" i="34" s="1" a="1"/>
  <c r="AG39" i="34" s="1"/>
  <c r="AM39" i="34" s="1" a="1"/>
  <c r="AM39" i="34" s="1"/>
  <c r="O64" i="34" a="1"/>
  <c r="O64" i="34" s="1"/>
  <c r="U64" i="34" s="1" a="1"/>
  <c r="U64" i="34" s="1"/>
  <c r="AA64" i="34" s="1" a="1"/>
  <c r="AA64" i="34" s="1"/>
  <c r="AG64" i="34" s="1" a="1"/>
  <c r="AG64" i="34" s="1"/>
  <c r="AM64" i="34" s="1" a="1"/>
  <c r="AM64" i="34" s="1"/>
  <c r="P9" i="34"/>
  <c r="AO9" i="34"/>
  <c r="AM99" i="34" l="1" a="1"/>
  <c r="AM99" i="34" s="1"/>
  <c r="AM110" i="34" a="1"/>
  <c r="AM110" i="34" s="1"/>
  <c r="AM107" i="34" a="1"/>
  <c r="AM107" i="34" s="1"/>
  <c r="AM109" i="34" a="1"/>
  <c r="AM109" i="34" s="1"/>
  <c r="AM205" i="34" a="1"/>
  <c r="AM205" i="34" s="1"/>
  <c r="AM112" i="34" a="1"/>
  <c r="AM112" i="34" s="1"/>
  <c r="AM34" i="34" a="1"/>
  <c r="AM34" i="34" s="1"/>
  <c r="AJ195" i="34" a="1"/>
  <c r="AJ195" i="34" s="1"/>
  <c r="AJ205" i="34" a="1"/>
  <c r="AJ205" i="34" s="1"/>
  <c r="AL170" i="34" a="1"/>
  <c r="AL170" i="34" s="1"/>
  <c r="AK113" i="34" a="1"/>
  <c r="AK113" i="34" s="1"/>
  <c r="AJ200" i="34" a="1"/>
  <c r="AJ200" i="34" s="1"/>
  <c r="AL150" i="34" a="1"/>
  <c r="AL150" i="34" s="1"/>
  <c r="AK195" i="34" a="1"/>
  <c r="AK195" i="34" s="1"/>
  <c r="AJ110" i="34" a="1"/>
  <c r="AJ110" i="34" s="1"/>
  <c r="AL104" i="34" a="1"/>
  <c r="AL104" i="34" s="1"/>
  <c r="AK145" i="34" a="1"/>
  <c r="AK145" i="34" s="1"/>
  <c r="AJ30" i="34" a="1"/>
  <c r="AJ30" i="34" s="1"/>
  <c r="AL43" i="34" a="1"/>
  <c r="AL43" i="34" s="1"/>
  <c r="AK37" i="34" a="1"/>
  <c r="AK37" i="34" s="1"/>
  <c r="AJ40" i="34" a="1"/>
  <c r="AJ40" i="34" s="1"/>
  <c r="AL62" i="34" a="1"/>
  <c r="AL62" i="34" s="1"/>
  <c r="AK115" i="34" a="1"/>
  <c r="AK115" i="34" s="1"/>
  <c r="AL99" i="34" a="1"/>
  <c r="AL99" i="34" s="1"/>
  <c r="AK112" i="34" a="1"/>
  <c r="AK112" i="34" s="1"/>
  <c r="AJ190" i="34" a="1"/>
  <c r="AJ190" i="34" s="1"/>
  <c r="AL61" i="34" a="1"/>
  <c r="AL61" i="34" s="1"/>
  <c r="AK68" i="34" a="1"/>
  <c r="AK68" i="34" s="1"/>
  <c r="AJ210" i="34" a="1"/>
  <c r="AJ210" i="34" s="1"/>
  <c r="AL130" i="34" a="1"/>
  <c r="AL130" i="34" s="1"/>
  <c r="AK62" i="34" a="1"/>
  <c r="AK62" i="34" s="1"/>
  <c r="AM190" i="34" a="1"/>
  <c r="AM190" i="34" s="1"/>
  <c r="AM120" i="34" a="1"/>
  <c r="AM120" i="34" s="1"/>
  <c r="AM125" i="34" a="1"/>
  <c r="AM125" i="34" s="1"/>
  <c r="AM71" i="34" a="1"/>
  <c r="AM71" i="34" s="1"/>
  <c r="AM140" i="34" a="1"/>
  <c r="AM140" i="34" s="1"/>
  <c r="AM30" i="34" a="1"/>
  <c r="AM30" i="34" s="1"/>
  <c r="AL111" i="34" a="1"/>
  <c r="AL111" i="34" s="1"/>
  <c r="AK78" i="34" a="1"/>
  <c r="AK78" i="34" s="1"/>
  <c r="AJ106" i="34" a="1"/>
  <c r="AJ106" i="34" s="1"/>
  <c r="AJ65" i="34" a="1"/>
  <c r="AJ65" i="34" s="1"/>
  <c r="AL114" i="34" a="1"/>
  <c r="AL114" i="34" s="1"/>
  <c r="AK104" i="34" a="1"/>
  <c r="AK104" i="34" s="1"/>
  <c r="AJ61" i="34" a="1"/>
  <c r="AJ61" i="34" s="1"/>
  <c r="AL76" i="34" a="1"/>
  <c r="AL76" i="34" s="1"/>
  <c r="AJ215" i="34" a="1"/>
  <c r="AJ215" i="34" s="1"/>
  <c r="AL42" i="34" a="1"/>
  <c r="AL42" i="34" s="1"/>
  <c r="AK155" i="34" a="1"/>
  <c r="AK155" i="34" s="1"/>
  <c r="AJ37" i="34" a="1"/>
  <c r="AJ37" i="34" s="1"/>
  <c r="AL155" i="34" a="1"/>
  <c r="AL155" i="34" s="1"/>
  <c r="AK64" i="34" a="1"/>
  <c r="AK64" i="34" s="1"/>
  <c r="AJ120" i="34" a="1"/>
  <c r="AJ120" i="34" s="1"/>
  <c r="AJ77" i="34" a="1"/>
  <c r="AJ77" i="34" s="1"/>
  <c r="AL109" i="34" a="1"/>
  <c r="AL109" i="34" s="1"/>
  <c r="AJ45" i="34" a="1"/>
  <c r="AJ45" i="34" s="1"/>
  <c r="AL110" i="34" a="1"/>
  <c r="AL110" i="34" s="1"/>
  <c r="AK180" i="34" a="1"/>
  <c r="AK180" i="34" s="1"/>
  <c r="AL30" i="34" a="1"/>
  <c r="AL30" i="34" s="1"/>
  <c r="AK30" i="34" a="1"/>
  <c r="AK30" i="34" s="1"/>
  <c r="AM165" i="34" a="1"/>
  <c r="AM165" i="34" s="1"/>
  <c r="AM27" i="34" a="1"/>
  <c r="AM27" i="34" s="1"/>
  <c r="AM180" i="34" a="1"/>
  <c r="AM180" i="34" s="1"/>
  <c r="AM36" i="34" a="1"/>
  <c r="AM36" i="34" s="1"/>
  <c r="AJ115" i="34" a="1"/>
  <c r="AJ115" i="34" s="1"/>
  <c r="AJ216" i="34" a="1"/>
  <c r="AJ216" i="34" s="1"/>
  <c r="AL210" i="34" a="1"/>
  <c r="AL210" i="34" s="1"/>
  <c r="AK75" i="34" a="1"/>
  <c r="AK75" i="34" s="1"/>
  <c r="AJ72" i="34" a="1"/>
  <c r="AJ72" i="34" s="1"/>
  <c r="AL97" i="34" a="1"/>
  <c r="AL97" i="34" s="1"/>
  <c r="AK100" i="34" a="1"/>
  <c r="AK100" i="34" s="1"/>
  <c r="AJ155" i="34" a="1"/>
  <c r="AJ155" i="34" s="1"/>
  <c r="AJ34" i="34" a="1"/>
  <c r="AJ34" i="34" s="1"/>
  <c r="AL72" i="34" a="1"/>
  <c r="AL72" i="34" s="1"/>
  <c r="AJ69" i="34" a="1"/>
  <c r="AJ69" i="34" s="1"/>
  <c r="AL195" i="34" a="1"/>
  <c r="AL195" i="34" s="1"/>
  <c r="AK71" i="34" a="1"/>
  <c r="AK71" i="34" s="1"/>
  <c r="AJ62" i="34" a="1"/>
  <c r="AJ62" i="34" s="1"/>
  <c r="AL112" i="34" a="1"/>
  <c r="AL112" i="34" s="1"/>
  <c r="AK140" i="34" a="1"/>
  <c r="AK140" i="34" s="1"/>
  <c r="AL215" i="34" a="1"/>
  <c r="AL215" i="34" s="1"/>
  <c r="AJ74" i="34" a="1"/>
  <c r="AJ74" i="34" s="1"/>
  <c r="AL106" i="34" a="1"/>
  <c r="AL106" i="34" s="1"/>
  <c r="AK40" i="34" a="1"/>
  <c r="AK40" i="34" s="1"/>
  <c r="AJ114" i="34" a="1"/>
  <c r="AJ114" i="34" s="1"/>
  <c r="AJ41" i="34" a="1"/>
  <c r="AJ41" i="34" s="1"/>
  <c r="AL77" i="34" a="1"/>
  <c r="AL77" i="34" s="1"/>
  <c r="AK205" i="34" a="1"/>
  <c r="AK205" i="34" s="1"/>
  <c r="AM80" i="34" a="1"/>
  <c r="AM80" i="34" s="1"/>
  <c r="AM216" i="34" a="1"/>
  <c r="AM216" i="34" s="1"/>
  <c r="AM104" i="34" a="1"/>
  <c r="AM104" i="34" s="1"/>
  <c r="AM45" i="34" a="1"/>
  <c r="AM45" i="34" s="1"/>
  <c r="AM200" i="34" a="1"/>
  <c r="AM200" i="34" s="1"/>
  <c r="AM40" i="34" a="1"/>
  <c r="AM40" i="34" s="1"/>
  <c r="AL120" i="34" a="1"/>
  <c r="AL120" i="34" s="1"/>
  <c r="AK79" i="34" a="1"/>
  <c r="AK79" i="34" s="1"/>
  <c r="AJ130" i="34" a="1"/>
  <c r="AJ130" i="34" s="1"/>
  <c r="AJ78" i="34" a="1"/>
  <c r="AJ78" i="34" s="1"/>
  <c r="AL145" i="34" a="1"/>
  <c r="AL145" i="34" s="1"/>
  <c r="AK107" i="34" a="1"/>
  <c r="AK107" i="34" s="1"/>
  <c r="AK27" i="34" a="1"/>
  <c r="AK27" i="34" s="1"/>
  <c r="AJ113" i="34" a="1"/>
  <c r="AJ113" i="34" s="1"/>
  <c r="AL69" i="34" a="1"/>
  <c r="AL69" i="34" s="1"/>
  <c r="AK109" i="34" a="1"/>
  <c r="AK109" i="34" s="1"/>
  <c r="AJ68" i="34" a="1"/>
  <c r="AJ68" i="34" s="1"/>
  <c r="AJ160" i="34" a="1"/>
  <c r="AJ160" i="34" s="1"/>
  <c r="AL125" i="34" a="1"/>
  <c r="AL125" i="34" s="1"/>
  <c r="AK111" i="34" a="1"/>
  <c r="AK111" i="34" s="1"/>
  <c r="AJ79" i="34" a="1"/>
  <c r="AJ79" i="34" s="1"/>
  <c r="AJ76" i="34" a="1"/>
  <c r="AJ76" i="34" s="1"/>
  <c r="AL65" i="34" a="1"/>
  <c r="AL65" i="34" s="1"/>
  <c r="AL80" i="34" a="1"/>
  <c r="AL80" i="34" s="1"/>
  <c r="AK99" i="34" a="1"/>
  <c r="AK99" i="34" s="1"/>
  <c r="AL135" i="34" a="1"/>
  <c r="AL135" i="34" s="1"/>
  <c r="AK120" i="34" a="1"/>
  <c r="AK120" i="34" s="1"/>
  <c r="AM62" i="34" a="1"/>
  <c r="AM62" i="34" s="1"/>
  <c r="AM215" i="34" a="1"/>
  <c r="AM215" i="34" s="1"/>
  <c r="AM114" i="34" a="1"/>
  <c r="AM114" i="34" s="1"/>
  <c r="AM77" i="34" a="1"/>
  <c r="AM77" i="34" s="1"/>
  <c r="AM185" i="34" a="1"/>
  <c r="AM185" i="34" s="1"/>
  <c r="AM65" i="34" a="1"/>
  <c r="AM65" i="34" s="1"/>
  <c r="AJ44" i="34" a="1"/>
  <c r="AJ44" i="34" s="1"/>
  <c r="AL37" i="34" a="1"/>
  <c r="AL37" i="34" s="1"/>
  <c r="AK45" i="34" a="1"/>
  <c r="AK45" i="34" s="1"/>
  <c r="AK69" i="34" a="1"/>
  <c r="AK69" i="34" s="1"/>
  <c r="AK29" i="34" a="1"/>
  <c r="AK29" i="34" s="1"/>
  <c r="AJ165" i="34" a="1"/>
  <c r="AJ165" i="34" s="1"/>
  <c r="AJ145" i="34" a="1"/>
  <c r="AJ145" i="34" s="1"/>
  <c r="AL45" i="34" a="1"/>
  <c r="AL45" i="34" s="1"/>
  <c r="AK215" i="34" a="1"/>
  <c r="AK215" i="34" s="1"/>
  <c r="AJ71" i="34" a="1"/>
  <c r="AJ71" i="34" s="1"/>
  <c r="AL165" i="34" a="1"/>
  <c r="AL165" i="34" s="1"/>
  <c r="AK135" i="34" a="1"/>
  <c r="AK135" i="34" s="1"/>
  <c r="AL190" i="34" a="1"/>
  <c r="AL190" i="34" s="1"/>
  <c r="AK200" i="34" a="1"/>
  <c r="AK200" i="34" s="1"/>
  <c r="AL185" i="34" a="1"/>
  <c r="AL185" i="34" s="1"/>
  <c r="AJ111" i="34" a="1"/>
  <c r="AJ111" i="34" s="1"/>
  <c r="AJ180" i="34" a="1"/>
  <c r="AJ180" i="34" s="1"/>
  <c r="AL74" i="34" a="1"/>
  <c r="AL74" i="34" s="1"/>
  <c r="AK190" i="34" a="1"/>
  <c r="AK190" i="34" s="1"/>
  <c r="AJ99" i="34" a="1"/>
  <c r="AJ99" i="34" s="1"/>
  <c r="AP99" i="34" s="1" a="1"/>
  <c r="AP99" i="34" s="1"/>
  <c r="AJ109" i="34" a="1"/>
  <c r="AJ109" i="34" s="1"/>
  <c r="AL68" i="34" a="1"/>
  <c r="AL68" i="34" s="1"/>
  <c r="AK61" i="34" a="1"/>
  <c r="AK61" i="34" s="1"/>
  <c r="AM111" i="34" a="1"/>
  <c r="AM111" i="34" s="1"/>
  <c r="AM61" i="34" a="1"/>
  <c r="AM61" i="34" s="1"/>
  <c r="AM150" i="34" a="1"/>
  <c r="AM150" i="34" s="1"/>
  <c r="AM106" i="34" a="1"/>
  <c r="AM106" i="34" s="1"/>
  <c r="AM42" i="34" a="1"/>
  <c r="AM42" i="34" s="1"/>
  <c r="AJ36" i="34" a="1"/>
  <c r="AJ36" i="34" s="1"/>
  <c r="AL39" i="34" a="1"/>
  <c r="AL39" i="34" s="1"/>
  <c r="AK130" i="34" a="1"/>
  <c r="AK130" i="34" s="1"/>
  <c r="AK150" i="34" a="1"/>
  <c r="AK150" i="34" s="1"/>
  <c r="AJ170" i="34" a="1"/>
  <c r="AJ170" i="34" s="1"/>
  <c r="AL29" i="34" a="1"/>
  <c r="AL29" i="34" s="1"/>
  <c r="AK210" i="34" a="1"/>
  <c r="AK210" i="34" s="1"/>
  <c r="AL160" i="34" a="1"/>
  <c r="AL160" i="34" s="1"/>
  <c r="AK36" i="34" a="1"/>
  <c r="AK36" i="34" s="1"/>
  <c r="AJ125" i="34" a="1"/>
  <c r="AJ125" i="34" s="1"/>
  <c r="AL41" i="34" a="1"/>
  <c r="AL41" i="34" s="1"/>
  <c r="AK34" i="34" a="1"/>
  <c r="AK34" i="34" s="1"/>
  <c r="AJ29" i="34" a="1"/>
  <c r="AJ29" i="34" s="1"/>
  <c r="AJ185" i="34" a="1"/>
  <c r="AJ185" i="34" s="1"/>
  <c r="AL216" i="34" a="1"/>
  <c r="AL216" i="34" s="1"/>
  <c r="AK114" i="34" a="1"/>
  <c r="AK114" i="34" s="1"/>
  <c r="AJ27" i="34" a="1"/>
  <c r="AJ27" i="34" s="1"/>
  <c r="AL40" i="34" a="1"/>
  <c r="AL40" i="34" s="1"/>
  <c r="AK39" i="34" a="1"/>
  <c r="AK39" i="34" s="1"/>
  <c r="AL175" i="34" a="1"/>
  <c r="AL175" i="34" s="1"/>
  <c r="AK160" i="34" a="1"/>
  <c r="AK160" i="34" s="1"/>
  <c r="AL79" i="34" a="1"/>
  <c r="AL79" i="34" s="1"/>
  <c r="AK175" i="34" a="1"/>
  <c r="AK175" i="34" s="1"/>
  <c r="AM37" i="34" a="1"/>
  <c r="AM37" i="34" s="1"/>
  <c r="AM135" i="34" a="1"/>
  <c r="AM135" i="34" s="1"/>
  <c r="AM74" i="34" a="1"/>
  <c r="AM74" i="34" s="1"/>
  <c r="AM210" i="34" a="1"/>
  <c r="AM210" i="34" s="1"/>
  <c r="AM115" i="34" a="1"/>
  <c r="AM115" i="34" s="1"/>
  <c r="AM68" i="34" a="1"/>
  <c r="AM68" i="34" s="1"/>
  <c r="AJ104" i="34" a="1"/>
  <c r="AJ104" i="34" s="1"/>
  <c r="AJ43" i="34" a="1"/>
  <c r="AJ43" i="34" s="1"/>
  <c r="AL71" i="34" a="1"/>
  <c r="AL71" i="34" s="1"/>
  <c r="AK216" i="34" a="1"/>
  <c r="AK216" i="34" s="1"/>
  <c r="AL27" i="34" a="1"/>
  <c r="AL27" i="34" s="1"/>
  <c r="AK110" i="34" a="1"/>
  <c r="AK110" i="34" s="1"/>
  <c r="AJ175" i="34" a="1"/>
  <c r="AJ175" i="34" s="1"/>
  <c r="AL34" i="34" a="1"/>
  <c r="AL34" i="34" s="1"/>
  <c r="AK125" i="34" a="1"/>
  <c r="AK125" i="34" s="1"/>
  <c r="AJ80" i="34" a="1"/>
  <c r="AJ80" i="34" s="1"/>
  <c r="AJ107" i="34" a="1"/>
  <c r="AJ107" i="34" s="1"/>
  <c r="AL113" i="34" a="1"/>
  <c r="AL113" i="34" s="1"/>
  <c r="AK185" i="34" a="1"/>
  <c r="AK185" i="34" s="1"/>
  <c r="AL36" i="34" a="1"/>
  <c r="AL36" i="34" s="1"/>
  <c r="AJ42" i="34" a="1"/>
  <c r="AJ42" i="34" s="1"/>
  <c r="AL180" i="34" a="1"/>
  <c r="AL180" i="34" s="1"/>
  <c r="AK106" i="34" a="1"/>
  <c r="AK106" i="34" s="1"/>
  <c r="AJ150" i="34" a="1"/>
  <c r="AJ150" i="34" s="1"/>
  <c r="AJ97" i="34" a="1"/>
  <c r="AJ97" i="34" s="1"/>
  <c r="AL100" i="34" a="1"/>
  <c r="AL100" i="34" s="1"/>
  <c r="AK74" i="34" a="1"/>
  <c r="AK74" i="34" s="1"/>
  <c r="AJ112" i="34" a="1"/>
  <c r="AJ112" i="34" s="1"/>
  <c r="AL64" i="34" a="1"/>
  <c r="AL64" i="34" s="1"/>
  <c r="AK72" i="34" a="1"/>
  <c r="AK72" i="34" s="1"/>
  <c r="AK42" i="34" a="1"/>
  <c r="AK42" i="34" s="1"/>
  <c r="AQ42" i="34" s="1" a="1"/>
  <c r="AQ42" i="34" s="1"/>
  <c r="AP9" i="34"/>
  <c r="AQ9" i="34" s="1"/>
  <c r="AR9" i="34" s="1"/>
  <c r="AO77" i="34" a="1"/>
  <c r="AO77" i="34" s="1"/>
  <c r="AO185" i="34" a="1"/>
  <c r="AO185" i="34" s="1"/>
  <c r="AO111" i="34" a="1"/>
  <c r="AO111" i="34" s="1"/>
  <c r="AO215" i="34" a="1"/>
  <c r="AO215" i="34" s="1"/>
  <c r="AO195" i="34" a="1"/>
  <c r="AO195" i="34" s="1"/>
  <c r="AO39" i="34" a="1"/>
  <c r="AO39" i="34" s="1"/>
  <c r="AO104" i="34" a="1"/>
  <c r="AO104" i="34" s="1"/>
  <c r="AO200" i="34" a="1"/>
  <c r="AO200" i="34" s="1"/>
  <c r="AO112" i="34" a="1"/>
  <c r="AO112" i="34" s="1"/>
  <c r="AO113" i="34" a="1"/>
  <c r="AO113" i="34" s="1"/>
  <c r="AO210" i="34" a="1"/>
  <c r="AO210" i="34" s="1"/>
  <c r="AO114" i="34" a="1"/>
  <c r="AO114" i="34" s="1"/>
  <c r="AO79" i="34" a="1"/>
  <c r="AO79" i="34" s="1"/>
  <c r="AO30" i="34" a="1"/>
  <c r="AO30" i="34" s="1"/>
  <c r="AO107" i="34" a="1"/>
  <c r="AO107" i="34" s="1"/>
  <c r="AO61" i="34" a="1"/>
  <c r="AO61" i="34" s="1"/>
  <c r="AO75" i="34" a="1"/>
  <c r="AO75" i="34" s="1"/>
  <c r="AO145" i="34" a="1"/>
  <c r="AO145" i="34" s="1"/>
  <c r="AO125" i="34" a="1"/>
  <c r="AO125" i="34" s="1"/>
  <c r="AO64" i="34" a="1"/>
  <c r="AO64" i="34" s="1"/>
  <c r="AO42" i="34" a="1"/>
  <c r="AO42" i="34" s="1"/>
  <c r="AO106" i="34" a="1"/>
  <c r="AO106" i="34" s="1"/>
  <c r="AO99" i="34" a="1"/>
  <c r="AO99" i="34" s="1"/>
  <c r="AO135" i="34" a="1"/>
  <c r="AO135" i="34" s="1"/>
  <c r="AO150" i="34" a="1"/>
  <c r="AO150" i="34" s="1"/>
  <c r="AO115" i="34" a="1"/>
  <c r="AO115" i="34" s="1"/>
  <c r="AO71" i="34" a="1"/>
  <c r="AO71" i="34" s="1"/>
  <c r="AO62" i="34" a="1"/>
  <c r="AO62" i="34" s="1"/>
  <c r="AO40" i="34" a="1"/>
  <c r="AO40" i="34" s="1"/>
  <c r="AO80" i="34" a="1"/>
  <c r="AO80" i="34" s="1"/>
  <c r="AO140" i="34" a="1"/>
  <c r="AO140" i="34" s="1"/>
  <c r="AO175" i="34" a="1"/>
  <c r="AO175" i="34" s="1"/>
  <c r="AO72" i="34" a="1"/>
  <c r="AO72" i="34" s="1"/>
  <c r="AO76" i="34" a="1"/>
  <c r="AO76" i="34" s="1"/>
  <c r="AO37" i="34" a="1"/>
  <c r="AO37" i="34" s="1"/>
  <c r="AO155" i="34" a="1"/>
  <c r="AO155" i="34" s="1"/>
  <c r="AO190" i="34" a="1"/>
  <c r="AO190" i="34" s="1"/>
  <c r="AO170" i="34" a="1"/>
  <c r="AO170" i="34" s="1"/>
  <c r="AO160" i="34" a="1"/>
  <c r="AO160" i="34" s="1"/>
  <c r="AO68" i="34" a="1"/>
  <c r="AO68" i="34" s="1"/>
  <c r="AO120" i="34" a="1"/>
  <c r="AO120" i="34" s="1"/>
  <c r="AO74" i="34" a="1"/>
  <c r="AO74" i="34" s="1"/>
  <c r="AO110" i="34" a="1"/>
  <c r="AO110" i="34" s="1"/>
  <c r="AP42" i="34" a="1"/>
  <c r="AP42" i="34" s="1"/>
  <c r="AO100" i="34" a="1"/>
  <c r="AO100" i="34" s="1"/>
  <c r="AO216" i="34" a="1"/>
  <c r="AO216" i="34" s="1"/>
  <c r="AO130" i="34" a="1"/>
  <c r="AO130" i="34" s="1"/>
  <c r="AO180" i="34" a="1"/>
  <c r="AO180" i="34" s="1"/>
  <c r="AO109" i="34" a="1"/>
  <c r="AO109" i="34" s="1"/>
  <c r="AP39" i="34" a="1"/>
  <c r="AP39" i="34" s="1"/>
  <c r="AO34" i="34" a="1"/>
  <c r="AO34" i="34" s="1"/>
  <c r="AO36" i="34" a="1"/>
  <c r="AO36" i="34" s="1"/>
  <c r="AO205" i="34" a="1"/>
  <c r="AO205" i="34" s="1"/>
  <c r="AO97" i="34" a="1"/>
  <c r="AO97" i="34" s="1"/>
  <c r="AO65" i="34" a="1"/>
  <c r="AO65" i="34" s="1"/>
  <c r="AO78" i="34" a="1"/>
  <c r="AO78" i="34" s="1"/>
  <c r="AO45" i="34" a="1"/>
  <c r="AO45" i="34" s="1"/>
  <c r="AO29" i="34" a="1"/>
  <c r="AO29" i="34" s="1"/>
  <c r="AO27" i="34" a="1"/>
  <c r="AO27" i="34" s="1"/>
  <c r="AO165" i="34" a="1"/>
  <c r="AO165" i="34" s="1"/>
  <c r="AO69" i="34" a="1"/>
  <c r="AO69" i="34" s="1"/>
  <c r="P57" i="34" a="1"/>
  <c r="P57" i="34" s="1"/>
  <c r="V57" i="34" s="1" a="1"/>
  <c r="V57" i="34" s="1"/>
  <c r="AB57" i="34" s="1" a="1"/>
  <c r="AB57" i="34" s="1"/>
  <c r="AH57" i="34" s="1" a="1"/>
  <c r="AH57" i="34" s="1"/>
  <c r="AN57" i="34" s="1" a="1"/>
  <c r="AN57" i="34" s="1"/>
  <c r="P93" i="34" a="1"/>
  <c r="P93" i="34" s="1"/>
  <c r="V93" i="34" s="1" a="1"/>
  <c r="V93" i="34" s="1"/>
  <c r="AB93" i="34" s="1" a="1"/>
  <c r="AB93" i="34" s="1"/>
  <c r="AH93" i="34" s="1" a="1"/>
  <c r="AH93" i="34" s="1"/>
  <c r="AN93" i="34" s="1" a="1"/>
  <c r="AN93" i="34" s="1"/>
  <c r="P41" i="34" a="1"/>
  <c r="P41" i="34" s="1"/>
  <c r="V41" i="34" s="1" a="1"/>
  <c r="V41" i="34" s="1"/>
  <c r="AB41" i="34" s="1" a="1"/>
  <c r="AB41" i="34" s="1"/>
  <c r="AH41" i="34" s="1" a="1"/>
  <c r="AH41" i="34" s="1"/>
  <c r="AN41" i="34" s="1" a="1"/>
  <c r="AN41" i="34" s="1"/>
  <c r="P22" i="34" a="1"/>
  <c r="P22" i="34" s="1"/>
  <c r="V22" i="34" s="1" a="1"/>
  <c r="V22" i="34" s="1"/>
  <c r="AB22" i="34" s="1" a="1"/>
  <c r="AB22" i="34" s="1"/>
  <c r="AH22" i="34" s="1" a="1"/>
  <c r="AH22" i="34" s="1"/>
  <c r="AN22" i="34" s="1" a="1"/>
  <c r="AN22" i="34" s="1"/>
  <c r="P62" i="34" a="1"/>
  <c r="P62" i="34" s="1"/>
  <c r="V62" i="34" s="1" a="1"/>
  <c r="V62" i="34" s="1"/>
  <c r="AB62" i="34" s="1" a="1"/>
  <c r="AB62" i="34" s="1"/>
  <c r="AH62" i="34" s="1" a="1"/>
  <c r="AH62" i="34" s="1"/>
  <c r="AN62" i="34" s="1" a="1"/>
  <c r="AN62" i="34" s="1"/>
  <c r="P65" i="34" a="1"/>
  <c r="P65" i="34" s="1"/>
  <c r="V65" i="34" s="1" a="1"/>
  <c r="V65" i="34" s="1"/>
  <c r="AB65" i="34" s="1" a="1"/>
  <c r="AB65" i="34" s="1"/>
  <c r="AH65" i="34" s="1" a="1"/>
  <c r="AH65" i="34" s="1"/>
  <c r="AN65" i="34" s="1" a="1"/>
  <c r="AN65" i="34" s="1"/>
  <c r="P30" i="34" a="1"/>
  <c r="P30" i="34" s="1"/>
  <c r="V30" i="34" s="1" a="1"/>
  <c r="V30" i="34" s="1"/>
  <c r="AB30" i="34" s="1" a="1"/>
  <c r="AB30" i="34" s="1"/>
  <c r="AH30" i="34" s="1" a="1"/>
  <c r="AH30" i="34" s="1"/>
  <c r="AN30" i="34" s="1" a="1"/>
  <c r="AN30" i="34" s="1"/>
  <c r="P42" i="34" a="1"/>
  <c r="P42" i="34" s="1"/>
  <c r="V42" i="34" s="1" a="1"/>
  <c r="V42" i="34" s="1"/>
  <c r="AB42" i="34" s="1" a="1"/>
  <c r="AB42" i="34" s="1"/>
  <c r="AH42" i="34" s="1" a="1"/>
  <c r="AH42" i="34" s="1"/>
  <c r="AN42" i="34" s="1" a="1"/>
  <c r="AN42" i="34" s="1"/>
  <c r="P43" i="34" a="1"/>
  <c r="P43" i="34" s="1"/>
  <c r="V43" i="34" s="1" a="1"/>
  <c r="V43" i="34" s="1"/>
  <c r="AB43" i="34" s="1" a="1"/>
  <c r="AB43" i="34" s="1"/>
  <c r="AH43" i="34" s="1" a="1"/>
  <c r="AH43" i="34" s="1"/>
  <c r="AN43" i="34" s="1" a="1"/>
  <c r="AN43" i="34" s="1"/>
  <c r="P64" i="34" a="1"/>
  <c r="P64" i="34" s="1"/>
  <c r="V64" i="34" s="1" a="1"/>
  <c r="V64" i="34" s="1"/>
  <c r="AB64" i="34" s="1" a="1"/>
  <c r="AB64" i="34" s="1"/>
  <c r="AH64" i="34" s="1" a="1"/>
  <c r="AH64" i="34" s="1"/>
  <c r="AN64" i="34" s="1" a="1"/>
  <c r="AN64" i="34" s="1"/>
  <c r="P74" i="34" a="1"/>
  <c r="P74" i="34" s="1"/>
  <c r="V74" i="34" s="1" a="1"/>
  <c r="V74" i="34" s="1"/>
  <c r="AB74" i="34" s="1" a="1"/>
  <c r="AB74" i="34" s="1"/>
  <c r="AH74" i="34" s="1" a="1"/>
  <c r="AH74" i="34" s="1"/>
  <c r="AN74" i="34" s="1" a="1"/>
  <c r="AN74" i="34" s="1"/>
  <c r="P45" i="34" a="1"/>
  <c r="P45" i="34" s="1"/>
  <c r="V45" i="34" s="1" a="1"/>
  <c r="V45" i="34" s="1"/>
  <c r="AB45" i="34" s="1" a="1"/>
  <c r="AB45" i="34" s="1"/>
  <c r="AH45" i="34" s="1" a="1"/>
  <c r="AH45" i="34" s="1"/>
  <c r="AN45" i="34" s="1" a="1"/>
  <c r="AN45" i="34" s="1"/>
  <c r="P44" i="34" a="1"/>
  <c r="P44" i="34" s="1"/>
  <c r="V44" i="34" s="1" a="1"/>
  <c r="V44" i="34" s="1"/>
  <c r="AB44" i="34" s="1" a="1"/>
  <c r="AB44" i="34" s="1"/>
  <c r="AH44" i="34" s="1" a="1"/>
  <c r="AH44" i="34" s="1"/>
  <c r="AN44" i="34" s="1" a="1"/>
  <c r="AN44" i="34" s="1"/>
  <c r="P106" i="34" a="1"/>
  <c r="P106" i="34" s="1"/>
  <c r="V106" i="34" s="1" a="1"/>
  <c r="V106" i="34" s="1"/>
  <c r="AB106" i="34" s="1" a="1"/>
  <c r="AB106" i="34" s="1"/>
  <c r="AH106" i="34" s="1" a="1"/>
  <c r="AH106" i="34" s="1"/>
  <c r="AN106" i="34" s="1" a="1"/>
  <c r="AN106" i="34" s="1"/>
  <c r="P75" i="34" a="1"/>
  <c r="P75" i="34" s="1"/>
  <c r="V75" i="34" s="1" a="1"/>
  <c r="V75" i="34" s="1"/>
  <c r="AB75" i="34" s="1" a="1"/>
  <c r="AB75" i="34" s="1"/>
  <c r="AH75" i="34" s="1" a="1"/>
  <c r="AH75" i="34" s="1"/>
  <c r="AN75" i="34" s="1" a="1"/>
  <c r="AN75" i="34" s="1"/>
  <c r="P20" i="34" a="1"/>
  <c r="P20" i="34" s="1"/>
  <c r="V20" i="34" s="1" a="1"/>
  <c r="V20" i="34" s="1"/>
  <c r="AB20" i="34" s="1" a="1"/>
  <c r="AB20" i="34" s="1"/>
  <c r="AH20" i="34" s="1" a="1"/>
  <c r="AH20" i="34" s="1"/>
  <c r="AN20" i="34" s="1" a="1"/>
  <c r="AN20" i="34" s="1"/>
  <c r="P216" i="34" a="1"/>
  <c r="P216" i="34" s="1"/>
  <c r="V216" i="34" s="1" a="1"/>
  <c r="V216" i="34" s="1"/>
  <c r="AB216" i="34" s="1" a="1"/>
  <c r="AB216" i="34" s="1"/>
  <c r="AH216" i="34" s="1" a="1"/>
  <c r="AH216" i="34" s="1"/>
  <c r="AN216" i="34" s="1" a="1"/>
  <c r="AN216" i="34" s="1"/>
  <c r="P180" i="34" a="1"/>
  <c r="P180" i="34" s="1"/>
  <c r="V180" i="34" s="1" a="1"/>
  <c r="V180" i="34" s="1"/>
  <c r="AB180" i="34" s="1" a="1"/>
  <c r="AB180" i="34" s="1"/>
  <c r="AH180" i="34" s="1" a="1"/>
  <c r="AH180" i="34" s="1"/>
  <c r="AN180" i="34" s="1" a="1"/>
  <c r="AN180" i="34" s="1"/>
  <c r="P140" i="34" a="1"/>
  <c r="P140" i="34" s="1"/>
  <c r="V140" i="34" s="1" a="1"/>
  <c r="V140" i="34" s="1"/>
  <c r="AB140" i="34" s="1" a="1"/>
  <c r="AB140" i="34" s="1"/>
  <c r="AH140" i="34" s="1" a="1"/>
  <c r="AH140" i="34" s="1"/>
  <c r="AN140" i="34" s="1" a="1"/>
  <c r="AN140" i="34" s="1"/>
  <c r="P112" i="34" a="1"/>
  <c r="P112" i="34" s="1"/>
  <c r="V112" i="34" s="1" a="1"/>
  <c r="V112" i="34" s="1"/>
  <c r="AB112" i="34" s="1" a="1"/>
  <c r="AB112" i="34" s="1"/>
  <c r="AH112" i="34" s="1" a="1"/>
  <c r="AH112" i="34" s="1"/>
  <c r="AN112" i="34" s="1" a="1"/>
  <c r="AN112" i="34" s="1"/>
  <c r="P99" i="34" a="1"/>
  <c r="P99" i="34" s="1"/>
  <c r="V99" i="34" s="1" a="1"/>
  <c r="V99" i="34" s="1"/>
  <c r="AB99" i="34" s="1" a="1"/>
  <c r="AB99" i="34" s="1"/>
  <c r="AH99" i="34" s="1" a="1"/>
  <c r="AH99" i="34" s="1"/>
  <c r="AN99" i="34" s="1" a="1"/>
  <c r="AN99" i="34" s="1"/>
  <c r="P205" i="34" a="1"/>
  <c r="P205" i="34" s="1"/>
  <c r="V205" i="34" s="1" a="1"/>
  <c r="V205" i="34" s="1"/>
  <c r="AB205" i="34" s="1" a="1"/>
  <c r="AB205" i="34" s="1"/>
  <c r="AH205" i="34" s="1" a="1"/>
  <c r="AH205" i="34" s="1"/>
  <c r="AN205" i="34" s="1" a="1"/>
  <c r="AN205" i="34" s="1"/>
  <c r="P58" i="34" a="1"/>
  <c r="P58" i="34" s="1"/>
  <c r="V58" i="34" s="1" a="1"/>
  <c r="V58" i="34" s="1"/>
  <c r="AB58" i="34" s="1" a="1"/>
  <c r="AB58" i="34" s="1"/>
  <c r="AH58" i="34" s="1" a="1"/>
  <c r="AH58" i="34" s="1"/>
  <c r="AN58" i="34" s="1" a="1"/>
  <c r="AN58" i="34" s="1"/>
  <c r="P80" i="34" a="1"/>
  <c r="P80" i="34" s="1"/>
  <c r="V80" i="34" s="1" a="1"/>
  <c r="V80" i="34" s="1"/>
  <c r="AB80" i="34" s="1" a="1"/>
  <c r="AB80" i="34" s="1"/>
  <c r="AH80" i="34" s="1" a="1"/>
  <c r="AH80" i="34" s="1"/>
  <c r="AN80" i="34" s="1" a="1"/>
  <c r="AN80" i="34" s="1"/>
  <c r="P61" i="34" a="1"/>
  <c r="P61" i="34" s="1"/>
  <c r="V61" i="34" s="1" a="1"/>
  <c r="V61" i="34" s="1"/>
  <c r="AB61" i="34" s="1" a="1"/>
  <c r="AB61" i="34" s="1"/>
  <c r="AH61" i="34" s="1" a="1"/>
  <c r="AH61" i="34" s="1"/>
  <c r="AN61" i="34" s="1" a="1"/>
  <c r="AN61" i="34" s="1"/>
  <c r="P207" i="34" a="1"/>
  <c r="P207" i="34" s="1"/>
  <c r="V207" i="34" s="1" a="1"/>
  <c r="V207" i="34" s="1"/>
  <c r="AB207" i="34" s="1" a="1"/>
  <c r="AB207" i="34" s="1"/>
  <c r="AH207" i="34" s="1" a="1"/>
  <c r="AH207" i="34" s="1"/>
  <c r="AN207" i="34" s="1" a="1"/>
  <c r="AN207" i="34" s="1"/>
  <c r="P34" i="34" a="1"/>
  <c r="P34" i="34" s="1"/>
  <c r="V34" i="34" s="1" a="1"/>
  <c r="V34" i="34" s="1"/>
  <c r="AB34" i="34" s="1" a="1"/>
  <c r="AB34" i="34" s="1"/>
  <c r="AH34" i="34" s="1" a="1"/>
  <c r="AH34" i="34" s="1"/>
  <c r="AN34" i="34" s="1" a="1"/>
  <c r="AN34" i="34" s="1"/>
  <c r="P175" i="34" a="1"/>
  <c r="P175" i="34" s="1"/>
  <c r="V175" i="34" s="1" a="1"/>
  <c r="V175" i="34" s="1"/>
  <c r="AB175" i="34" s="1" a="1"/>
  <c r="AB175" i="34" s="1"/>
  <c r="AH175" i="34" s="1" a="1"/>
  <c r="AH175" i="34" s="1"/>
  <c r="AN175" i="34" s="1" a="1"/>
  <c r="AN175" i="34" s="1"/>
  <c r="P145" i="34" a="1"/>
  <c r="P145" i="34" s="1"/>
  <c r="V145" i="34" s="1" a="1"/>
  <c r="V145" i="34" s="1"/>
  <c r="AB145" i="34" s="1" a="1"/>
  <c r="AB145" i="34" s="1"/>
  <c r="AH145" i="34" s="1" a="1"/>
  <c r="AH145" i="34" s="1"/>
  <c r="AN145" i="34" s="1" a="1"/>
  <c r="AN145" i="34" s="1"/>
  <c r="P109" i="34" a="1"/>
  <c r="P109" i="34" s="1"/>
  <c r="V109" i="34" s="1" a="1"/>
  <c r="V109" i="34" s="1"/>
  <c r="AB109" i="34" s="1" a="1"/>
  <c r="AB109" i="34" s="1"/>
  <c r="AH109" i="34" s="1" a="1"/>
  <c r="AH109" i="34" s="1"/>
  <c r="AN109" i="34" s="1" a="1"/>
  <c r="AN109" i="34" s="1"/>
  <c r="P92" i="34" a="1"/>
  <c r="P92" i="34" s="1"/>
  <c r="V92" i="34" s="1" a="1"/>
  <c r="V92" i="34" s="1"/>
  <c r="AB92" i="34" s="1" a="1"/>
  <c r="AB92" i="34" s="1"/>
  <c r="AH92" i="34" s="1" a="1"/>
  <c r="AH92" i="34" s="1"/>
  <c r="AN92" i="34" s="1" a="1"/>
  <c r="AN92" i="34" s="1"/>
  <c r="P77" i="34" a="1"/>
  <c r="P77" i="34" s="1"/>
  <c r="V77" i="34" s="1" a="1"/>
  <c r="V77" i="34" s="1"/>
  <c r="AB77" i="34" s="1" a="1"/>
  <c r="AB77" i="34" s="1"/>
  <c r="AH77" i="34" s="1" a="1"/>
  <c r="AH77" i="34" s="1"/>
  <c r="AN77" i="34" s="1" a="1"/>
  <c r="AN77" i="34" s="1"/>
  <c r="P37" i="34" a="1"/>
  <c r="P37" i="34" s="1"/>
  <c r="V37" i="34" s="1" a="1"/>
  <c r="V37" i="34" s="1"/>
  <c r="AB37" i="34" s="1" a="1"/>
  <c r="AB37" i="34" s="1"/>
  <c r="AH37" i="34" s="1" a="1"/>
  <c r="AH37" i="34" s="1"/>
  <c r="AN37" i="34" s="1" a="1"/>
  <c r="AN37" i="34" s="1"/>
  <c r="P23" i="34" a="1"/>
  <c r="P23" i="34" s="1"/>
  <c r="V23" i="34" s="1" a="1"/>
  <c r="V23" i="34" s="1"/>
  <c r="AB23" i="34" s="1" a="1"/>
  <c r="AB23" i="34" s="1"/>
  <c r="AH23" i="34" s="1" a="1"/>
  <c r="AH23" i="34" s="1"/>
  <c r="AN23" i="34" s="1" a="1"/>
  <c r="AN23" i="34" s="1"/>
  <c r="P190" i="34" a="1"/>
  <c r="P190" i="34" s="1"/>
  <c r="V190" i="34" s="1" a="1"/>
  <c r="V190" i="34" s="1"/>
  <c r="AB190" i="34" s="1" a="1"/>
  <c r="AB190" i="34" s="1"/>
  <c r="AH190" i="34" s="1" a="1"/>
  <c r="AH190" i="34" s="1"/>
  <c r="AN190" i="34" s="1" a="1"/>
  <c r="AN190" i="34" s="1"/>
  <c r="P150" i="34" a="1"/>
  <c r="P150" i="34" s="1"/>
  <c r="V150" i="34" s="1" a="1"/>
  <c r="V150" i="34" s="1"/>
  <c r="AB150" i="34" s="1" a="1"/>
  <c r="AB150" i="34" s="1"/>
  <c r="AH150" i="34" s="1" a="1"/>
  <c r="AH150" i="34" s="1"/>
  <c r="AN150" i="34" s="1" a="1"/>
  <c r="AN150" i="34" s="1"/>
  <c r="P114" i="34" a="1"/>
  <c r="P114" i="34" s="1"/>
  <c r="V114" i="34" s="1" a="1"/>
  <c r="V114" i="34" s="1"/>
  <c r="AB114" i="34" s="1" a="1"/>
  <c r="AB114" i="34" s="1"/>
  <c r="AH114" i="34" s="1" a="1"/>
  <c r="AH114" i="34" s="1"/>
  <c r="AN114" i="34" s="1" a="1"/>
  <c r="AN114" i="34" s="1"/>
  <c r="P104" i="34" a="1"/>
  <c r="P104" i="34" s="1"/>
  <c r="V104" i="34" s="1" a="1"/>
  <c r="V104" i="34" s="1"/>
  <c r="AB104" i="34" s="1" a="1"/>
  <c r="AB104" i="34" s="1"/>
  <c r="AH104" i="34" s="1" a="1"/>
  <c r="AH104" i="34" s="1"/>
  <c r="AN104" i="34" s="1" a="1"/>
  <c r="AN104" i="34" s="1"/>
  <c r="P165" i="34" a="1"/>
  <c r="P165" i="34" s="1"/>
  <c r="V165" i="34" s="1" a="1"/>
  <c r="V165" i="34" s="1"/>
  <c r="AB165" i="34" s="1" a="1"/>
  <c r="AB165" i="34" s="1"/>
  <c r="AH165" i="34" s="1" a="1"/>
  <c r="AH165" i="34" s="1"/>
  <c r="AN165" i="34" s="1" a="1"/>
  <c r="AN165" i="34" s="1"/>
  <c r="P115" i="34" a="1"/>
  <c r="P115" i="34" s="1"/>
  <c r="V115" i="34" s="1" a="1"/>
  <c r="V115" i="34" s="1"/>
  <c r="AB115" i="34" s="1" a="1"/>
  <c r="AB115" i="34" s="1"/>
  <c r="AH115" i="34" s="1" a="1"/>
  <c r="AH115" i="34" s="1"/>
  <c r="AN115" i="34" s="1" a="1"/>
  <c r="AN115" i="34" s="1"/>
  <c r="P69" i="34" a="1"/>
  <c r="P69" i="34" s="1"/>
  <c r="V69" i="34" s="1" a="1"/>
  <c r="V69" i="34" s="1"/>
  <c r="AB69" i="34" s="1" a="1"/>
  <c r="AB69" i="34" s="1"/>
  <c r="AH69" i="34" s="1" a="1"/>
  <c r="AH69" i="34" s="1"/>
  <c r="AN69" i="34" s="1" a="1"/>
  <c r="AN69" i="34" s="1"/>
  <c r="P195" i="34" a="1"/>
  <c r="P195" i="34" s="1"/>
  <c r="V195" i="34" s="1" a="1"/>
  <c r="V195" i="34" s="1"/>
  <c r="AB195" i="34" s="1" a="1"/>
  <c r="AB195" i="34" s="1"/>
  <c r="AH195" i="34" s="1" a="1"/>
  <c r="AH195" i="34" s="1"/>
  <c r="AN195" i="34" s="1" a="1"/>
  <c r="AN195" i="34" s="1"/>
  <c r="P135" i="34" a="1"/>
  <c r="P135" i="34" s="1"/>
  <c r="V135" i="34" s="1" a="1"/>
  <c r="V135" i="34" s="1"/>
  <c r="AB135" i="34" s="1" a="1"/>
  <c r="AB135" i="34" s="1"/>
  <c r="AH135" i="34" s="1" a="1"/>
  <c r="AH135" i="34" s="1"/>
  <c r="AN135" i="34" s="1" a="1"/>
  <c r="AN135" i="34" s="1"/>
  <c r="P111" i="34" a="1"/>
  <c r="P111" i="34" s="1"/>
  <c r="V111" i="34" s="1" a="1"/>
  <c r="V111" i="34" s="1"/>
  <c r="AB111" i="34" s="1" a="1"/>
  <c r="AB111" i="34" s="1"/>
  <c r="AH111" i="34" s="1" a="1"/>
  <c r="AH111" i="34" s="1"/>
  <c r="AN111" i="34" s="1" a="1"/>
  <c r="AN111" i="34" s="1"/>
  <c r="P97" i="34" a="1"/>
  <c r="P97" i="34" s="1"/>
  <c r="V97" i="34" s="1" a="1"/>
  <c r="V97" i="34" s="1"/>
  <c r="AB97" i="34" s="1" a="1"/>
  <c r="AB97" i="34" s="1"/>
  <c r="AH97" i="34" s="1" a="1"/>
  <c r="AH97" i="34" s="1"/>
  <c r="AN97" i="34" s="1" a="1"/>
  <c r="AN97" i="34" s="1"/>
  <c r="P79" i="34" a="1"/>
  <c r="P79" i="34" s="1"/>
  <c r="V79" i="34" s="1" a="1"/>
  <c r="V79" i="34" s="1"/>
  <c r="AB79" i="34" s="1" a="1"/>
  <c r="AB79" i="34" s="1"/>
  <c r="AH79" i="34" s="1" a="1"/>
  <c r="AH79" i="34" s="1"/>
  <c r="AN79" i="34" s="1" a="1"/>
  <c r="AN79" i="34" s="1"/>
  <c r="P29" i="34" a="1"/>
  <c r="P29" i="34" s="1"/>
  <c r="V29" i="34" s="1" a="1"/>
  <c r="V29" i="34" s="1"/>
  <c r="AB29" i="34" s="1" a="1"/>
  <c r="AB29" i="34" s="1"/>
  <c r="AH29" i="34" s="1" a="1"/>
  <c r="AH29" i="34" s="1"/>
  <c r="AN29" i="34" s="1" a="1"/>
  <c r="AN29" i="34" s="1"/>
  <c r="P215" i="34" a="1"/>
  <c r="P215" i="34" s="1"/>
  <c r="V215" i="34" s="1" a="1"/>
  <c r="V215" i="34" s="1"/>
  <c r="AB215" i="34" s="1" a="1"/>
  <c r="AB215" i="34" s="1"/>
  <c r="AH215" i="34" s="1" a="1"/>
  <c r="AH215" i="34" s="1"/>
  <c r="AN215" i="34" s="1" a="1"/>
  <c r="AN215" i="34" s="1"/>
  <c r="P125" i="34" a="1"/>
  <c r="P125" i="34" s="1"/>
  <c r="V125" i="34" s="1" a="1"/>
  <c r="V125" i="34" s="1"/>
  <c r="AB125" i="34" s="1" a="1"/>
  <c r="AB125" i="34" s="1"/>
  <c r="AH125" i="34" s="1" a="1"/>
  <c r="AH125" i="34" s="1"/>
  <c r="AN125" i="34" s="1" a="1"/>
  <c r="AN125" i="34" s="1"/>
  <c r="P200" i="34" a="1"/>
  <c r="P200" i="34" s="1"/>
  <c r="V200" i="34" s="1" a="1"/>
  <c r="V200" i="34" s="1"/>
  <c r="AB200" i="34" s="1" a="1"/>
  <c r="AB200" i="34" s="1"/>
  <c r="AH200" i="34" s="1" a="1"/>
  <c r="AH200" i="34" s="1"/>
  <c r="AN200" i="34" s="1" a="1"/>
  <c r="AN200" i="34" s="1"/>
  <c r="P160" i="34" a="1"/>
  <c r="P160" i="34" s="1"/>
  <c r="V160" i="34" s="1" a="1"/>
  <c r="V160" i="34" s="1"/>
  <c r="AB160" i="34" s="1" a="1"/>
  <c r="AB160" i="34" s="1"/>
  <c r="AH160" i="34" s="1" a="1"/>
  <c r="AH160" i="34" s="1"/>
  <c r="AN160" i="34" s="1" a="1"/>
  <c r="AN160" i="34" s="1"/>
  <c r="P120" i="34" a="1"/>
  <c r="P120" i="34" s="1"/>
  <c r="V120" i="34" s="1" a="1"/>
  <c r="V120" i="34" s="1"/>
  <c r="AB120" i="34" s="1" a="1"/>
  <c r="AB120" i="34" s="1"/>
  <c r="AH120" i="34" s="1" a="1"/>
  <c r="AH120" i="34" s="1"/>
  <c r="AN120" i="34" s="1" a="1"/>
  <c r="AN120" i="34" s="1"/>
  <c r="P107" i="34" a="1"/>
  <c r="P107" i="34" s="1"/>
  <c r="V107" i="34" s="1" a="1"/>
  <c r="V107" i="34" s="1"/>
  <c r="AB107" i="34" s="1" a="1"/>
  <c r="AB107" i="34" s="1"/>
  <c r="AH107" i="34" s="1" a="1"/>
  <c r="AH107" i="34" s="1"/>
  <c r="AN107" i="34" s="1" a="1"/>
  <c r="AN107" i="34" s="1"/>
  <c r="P185" i="34" a="1"/>
  <c r="P185" i="34" s="1"/>
  <c r="V185" i="34" s="1" a="1"/>
  <c r="V185" i="34" s="1"/>
  <c r="AB185" i="34" s="1" a="1"/>
  <c r="AB185" i="34" s="1"/>
  <c r="AH185" i="34" s="1" a="1"/>
  <c r="AH185" i="34" s="1"/>
  <c r="AN185" i="34" s="1" a="1"/>
  <c r="AN185" i="34" s="1"/>
  <c r="P155" i="34" a="1"/>
  <c r="P155" i="34" s="1"/>
  <c r="V155" i="34" s="1" a="1"/>
  <c r="V155" i="34" s="1"/>
  <c r="AB155" i="34" s="1" a="1"/>
  <c r="AB155" i="34" s="1"/>
  <c r="AH155" i="34" s="1" a="1"/>
  <c r="AH155" i="34" s="1"/>
  <c r="AN155" i="34" s="1" a="1"/>
  <c r="AN155" i="34" s="1"/>
  <c r="P113" i="34" a="1"/>
  <c r="P113" i="34" s="1"/>
  <c r="V113" i="34" s="1" a="1"/>
  <c r="V113" i="34" s="1"/>
  <c r="AB113" i="34" s="1" a="1"/>
  <c r="AB113" i="34" s="1"/>
  <c r="AH113" i="34" s="1" a="1"/>
  <c r="AH113" i="34" s="1"/>
  <c r="AN113" i="34" s="1" a="1"/>
  <c r="AN113" i="34" s="1"/>
  <c r="P210" i="34" a="1"/>
  <c r="P210" i="34" s="1"/>
  <c r="V210" i="34" s="1" a="1"/>
  <c r="V210" i="34" s="1"/>
  <c r="AB210" i="34" s="1" a="1"/>
  <c r="AB210" i="34" s="1"/>
  <c r="AH210" i="34" s="1" a="1"/>
  <c r="AH210" i="34" s="1"/>
  <c r="AN210" i="34" s="1" a="1"/>
  <c r="AN210" i="34" s="1"/>
  <c r="P72" i="34" a="1"/>
  <c r="P72" i="34" s="1"/>
  <c r="V72" i="34" s="1" a="1"/>
  <c r="V72" i="34" s="1"/>
  <c r="AB72" i="34" s="1" a="1"/>
  <c r="AB72" i="34" s="1"/>
  <c r="AH72" i="34" s="1" a="1"/>
  <c r="AH72" i="34" s="1"/>
  <c r="AN72" i="34" s="1" a="1"/>
  <c r="AN72" i="34" s="1"/>
  <c r="P55" i="34" a="1"/>
  <c r="P55" i="34" s="1"/>
  <c r="V55" i="34" s="1" a="1"/>
  <c r="V55" i="34" s="1"/>
  <c r="AB55" i="34" s="1" a="1"/>
  <c r="AB55" i="34" s="1"/>
  <c r="AH55" i="34" s="1" a="1"/>
  <c r="AH55" i="34" s="1"/>
  <c r="AN55" i="34" s="1" a="1"/>
  <c r="AN55" i="34" s="1"/>
  <c r="P76" i="34" a="1"/>
  <c r="P76" i="34" s="1"/>
  <c r="V76" i="34" s="1" a="1"/>
  <c r="V76" i="34" s="1"/>
  <c r="AB76" i="34" s="1" a="1"/>
  <c r="AB76" i="34" s="1"/>
  <c r="AH76" i="34" s="1" a="1"/>
  <c r="AH76" i="34" s="1"/>
  <c r="AN76" i="34" s="1" a="1"/>
  <c r="AN76" i="34" s="1"/>
  <c r="P71" i="34" a="1"/>
  <c r="P71" i="34" s="1"/>
  <c r="V71" i="34" s="1" a="1"/>
  <c r="V71" i="34" s="1"/>
  <c r="AB71" i="34" s="1" a="1"/>
  <c r="AB71" i="34" s="1"/>
  <c r="AH71" i="34" s="1" a="1"/>
  <c r="AH71" i="34" s="1"/>
  <c r="AN71" i="34" s="1" a="1"/>
  <c r="AN71" i="34" s="1"/>
  <c r="P192" i="34" a="1"/>
  <c r="P192" i="34" s="1"/>
  <c r="V192" i="34" s="1" a="1"/>
  <c r="V192" i="34" s="1"/>
  <c r="AB192" i="34" s="1" a="1"/>
  <c r="AB192" i="34" s="1"/>
  <c r="AH192" i="34" s="1" a="1"/>
  <c r="AH192" i="34" s="1"/>
  <c r="AN192" i="34" s="1" a="1"/>
  <c r="AN192" i="34" s="1"/>
  <c r="P177" i="34" a="1"/>
  <c r="P177" i="34" s="1"/>
  <c r="V177" i="34" s="1" a="1"/>
  <c r="V177" i="34" s="1"/>
  <c r="AB177" i="34" s="1" a="1"/>
  <c r="AB177" i="34" s="1"/>
  <c r="AH177" i="34" s="1" a="1"/>
  <c r="AH177" i="34" s="1"/>
  <c r="AN177" i="34" s="1" a="1"/>
  <c r="AN177" i="34" s="1"/>
  <c r="P182" i="34" a="1"/>
  <c r="P182" i="34" s="1"/>
  <c r="V182" i="34" s="1" a="1"/>
  <c r="V182" i="34" s="1"/>
  <c r="AB182" i="34" s="1" a="1"/>
  <c r="AB182" i="34" s="1"/>
  <c r="AH182" i="34" s="1" a="1"/>
  <c r="AH182" i="34" s="1"/>
  <c r="AN182" i="34" s="1" a="1"/>
  <c r="AN182" i="34" s="1"/>
  <c r="P78" i="34" a="1"/>
  <c r="P78" i="34" s="1"/>
  <c r="V78" i="34" s="1" a="1"/>
  <c r="V78" i="34" s="1"/>
  <c r="AB78" i="34" s="1" a="1"/>
  <c r="AB78" i="34" s="1"/>
  <c r="AH78" i="34" s="1" a="1"/>
  <c r="AH78" i="34" s="1"/>
  <c r="AN78" i="34" s="1" a="1"/>
  <c r="AN78" i="34" s="1"/>
  <c r="P27" i="34" a="1"/>
  <c r="P27" i="34" s="1"/>
  <c r="V27" i="34" s="1" a="1"/>
  <c r="V27" i="34" s="1"/>
  <c r="AB27" i="34" s="1" a="1"/>
  <c r="AB27" i="34" s="1"/>
  <c r="AH27" i="34" s="1" a="1"/>
  <c r="AH27" i="34" s="1"/>
  <c r="AN27" i="34" s="1" a="1"/>
  <c r="AN27" i="34" s="1"/>
  <c r="P172" i="34" a="1"/>
  <c r="P172" i="34" s="1"/>
  <c r="V172" i="34" s="1" a="1"/>
  <c r="V172" i="34" s="1"/>
  <c r="AB172" i="34" s="1" a="1"/>
  <c r="AB172" i="34" s="1"/>
  <c r="AH172" i="34" s="1" a="1"/>
  <c r="AH172" i="34" s="1"/>
  <c r="AN172" i="34" s="1" a="1"/>
  <c r="AN172" i="34" s="1"/>
  <c r="P40" i="34" a="1"/>
  <c r="P40" i="34" s="1"/>
  <c r="V40" i="34" s="1" a="1"/>
  <c r="V40" i="34" s="1"/>
  <c r="AB40" i="34" s="1" a="1"/>
  <c r="AB40" i="34" s="1"/>
  <c r="AH40" i="34" s="1" a="1"/>
  <c r="AH40" i="34" s="1"/>
  <c r="AN40" i="34" s="1" a="1"/>
  <c r="AN40" i="34" s="1"/>
  <c r="P110" i="34" a="1"/>
  <c r="P110" i="34" s="1"/>
  <c r="V110" i="34" s="1" a="1"/>
  <c r="V110" i="34" s="1"/>
  <c r="AB110" i="34" s="1" a="1"/>
  <c r="AB110" i="34" s="1"/>
  <c r="AH110" i="34" s="1" a="1"/>
  <c r="AH110" i="34" s="1"/>
  <c r="AN110" i="34" s="1" a="1"/>
  <c r="AN110" i="34" s="1"/>
  <c r="P36" i="34" a="1"/>
  <c r="P36" i="34" s="1"/>
  <c r="V36" i="34" s="1" a="1"/>
  <c r="V36" i="34" s="1"/>
  <c r="AB36" i="34" s="1" a="1"/>
  <c r="AB36" i="34" s="1"/>
  <c r="AH36" i="34" s="1" a="1"/>
  <c r="AH36" i="34" s="1"/>
  <c r="AN36" i="34" s="1" a="1"/>
  <c r="AN36" i="34" s="1"/>
  <c r="P212" i="34" a="1"/>
  <c r="P212" i="34" s="1"/>
  <c r="V212" i="34" s="1" a="1"/>
  <c r="V212" i="34" s="1"/>
  <c r="AB212" i="34" s="1" a="1"/>
  <c r="AB212" i="34" s="1"/>
  <c r="AH212" i="34" s="1" a="1"/>
  <c r="AH212" i="34" s="1"/>
  <c r="AN212" i="34" s="1" a="1"/>
  <c r="AN212" i="34" s="1"/>
  <c r="P100" i="34" a="1"/>
  <c r="P100" i="34" s="1"/>
  <c r="V100" i="34" s="1" a="1"/>
  <c r="V100" i="34" s="1"/>
  <c r="AB100" i="34" s="1" a="1"/>
  <c r="AB100" i="34" s="1"/>
  <c r="AH100" i="34" s="1" a="1"/>
  <c r="AH100" i="34" s="1"/>
  <c r="AN100" i="34" s="1" a="1"/>
  <c r="AN100" i="34" s="1"/>
  <c r="P170" i="34" a="1"/>
  <c r="P170" i="34" s="1"/>
  <c r="V170" i="34" s="1" a="1"/>
  <c r="V170" i="34" s="1"/>
  <c r="AB170" i="34" s="1" a="1"/>
  <c r="AB170" i="34" s="1"/>
  <c r="AH170" i="34" s="1" a="1"/>
  <c r="AH170" i="34" s="1"/>
  <c r="AN170" i="34" s="1" a="1"/>
  <c r="AN170" i="34" s="1"/>
  <c r="P197" i="34" a="1"/>
  <c r="P197" i="34" s="1"/>
  <c r="V197" i="34" s="1" a="1"/>
  <c r="V197" i="34" s="1"/>
  <c r="AB197" i="34" s="1" a="1"/>
  <c r="AB197" i="34" s="1"/>
  <c r="AH197" i="34" s="1" a="1"/>
  <c r="AH197" i="34" s="1"/>
  <c r="AN197" i="34" s="1" a="1"/>
  <c r="AN197" i="34" s="1"/>
  <c r="P130" i="34" a="1"/>
  <c r="P130" i="34" s="1"/>
  <c r="V130" i="34" s="1" a="1"/>
  <c r="V130" i="34" s="1"/>
  <c r="AB130" i="34" s="1" a="1"/>
  <c r="AB130" i="34" s="1"/>
  <c r="AH130" i="34" s="1" a="1"/>
  <c r="AH130" i="34" s="1"/>
  <c r="AN130" i="34" s="1" a="1"/>
  <c r="AN130" i="34" s="1"/>
  <c r="P68" i="34" a="1"/>
  <c r="P68" i="34" s="1"/>
  <c r="V68" i="34" s="1" a="1"/>
  <c r="V68" i="34" s="1"/>
  <c r="AB68" i="34" s="1" a="1"/>
  <c r="AB68" i="34" s="1"/>
  <c r="AH68" i="34" s="1" a="1"/>
  <c r="AH68" i="34" s="1"/>
  <c r="AN68" i="34" s="1" a="1"/>
  <c r="AN68" i="34" s="1"/>
  <c r="P54" i="34" a="1"/>
  <c r="P54" i="34" s="1"/>
  <c r="V54" i="34" s="1" a="1"/>
  <c r="V54" i="34" s="1"/>
  <c r="AB54" i="34" s="1" a="1"/>
  <c r="AB54" i="34" s="1"/>
  <c r="AH54" i="34" s="1" a="1"/>
  <c r="AH54" i="34" s="1"/>
  <c r="AN54" i="34" s="1" a="1"/>
  <c r="AN54" i="34" s="1"/>
  <c r="P187" i="34" a="1"/>
  <c r="P187" i="34" s="1"/>
  <c r="V187" i="34" s="1" a="1"/>
  <c r="V187" i="34" s="1"/>
  <c r="AB187" i="34" s="1" a="1"/>
  <c r="AB187" i="34" s="1"/>
  <c r="AH187" i="34" s="1" a="1"/>
  <c r="AH187" i="34" s="1"/>
  <c r="AN187" i="34" s="1" a="1"/>
  <c r="AN187" i="34" s="1"/>
  <c r="P90" i="34" a="1"/>
  <c r="P90" i="34" s="1"/>
  <c r="V90" i="34" s="1" a="1"/>
  <c r="V90" i="34" s="1"/>
  <c r="AB90" i="34" s="1" a="1"/>
  <c r="AB90" i="34" s="1"/>
  <c r="AH90" i="34" s="1" a="1"/>
  <c r="AH90" i="34" s="1"/>
  <c r="AN90" i="34" s="1" a="1"/>
  <c r="AN90" i="34" s="1"/>
  <c r="P39" i="34" a="1"/>
  <c r="P39" i="34" s="1"/>
  <c r="V39" i="34" s="1" a="1"/>
  <c r="V39" i="34" s="1"/>
  <c r="AB39" i="34" s="1" a="1"/>
  <c r="AB39" i="34" s="1"/>
  <c r="AH39" i="34" s="1" a="1"/>
  <c r="AH39" i="34" s="1"/>
  <c r="AN39" i="34" s="1" a="1"/>
  <c r="AN39" i="34" s="1"/>
  <c r="P202" i="34" a="1"/>
  <c r="P202" i="34" s="1"/>
  <c r="V202" i="34" s="1" a="1"/>
  <c r="V202" i="34" s="1"/>
  <c r="AB202" i="34" s="1" a="1"/>
  <c r="AB202" i="34" s="1"/>
  <c r="AH202" i="34" s="1" a="1"/>
  <c r="AH202" i="34" s="1"/>
  <c r="AN202" i="34" s="1" a="1"/>
  <c r="AN202" i="34" s="1"/>
  <c r="AU9" i="34"/>
  <c r="AP185" i="34" l="1" a="1"/>
  <c r="AP185" i="34" s="1"/>
  <c r="AP69" i="34" a="1"/>
  <c r="AP69" i="34" s="1"/>
  <c r="AP190" i="34" a="1"/>
  <c r="AP190" i="34" s="1"/>
  <c r="AP30" i="34" a="1"/>
  <c r="AP30" i="34" s="1"/>
  <c r="AP77" i="34" a="1"/>
  <c r="AP77" i="34" s="1"/>
  <c r="AQ99" i="34" a="1"/>
  <c r="AQ99" i="34" s="1"/>
  <c r="AW99" i="34" s="1" a="1"/>
  <c r="AW99" i="34" s="1"/>
  <c r="AP175" i="34" a="1"/>
  <c r="AP175" i="34" s="1"/>
  <c r="AV175" i="34" s="1" a="1"/>
  <c r="AV175" i="34" s="1"/>
  <c r="AP61" i="34" a="1"/>
  <c r="AP61" i="34" s="1"/>
  <c r="AV61" i="34" s="1" a="1"/>
  <c r="AV61" i="34" s="1"/>
  <c r="AP74" i="34" a="1"/>
  <c r="AP74" i="34" s="1"/>
  <c r="AP216" i="34" a="1"/>
  <c r="AP216" i="34" s="1"/>
  <c r="AP140" i="34" a="1"/>
  <c r="AP140" i="34" s="1"/>
  <c r="AQ109" i="34" a="1"/>
  <c r="AQ109" i="34" s="1"/>
  <c r="AQ210" i="34" a="1"/>
  <c r="AQ210" i="34" s="1"/>
  <c r="AP150" i="34" a="1"/>
  <c r="AP150" i="34" s="1"/>
  <c r="AP80" i="34" a="1"/>
  <c r="AP80" i="34" s="1"/>
  <c r="AP43" i="34" a="1"/>
  <c r="AP43" i="34" s="1"/>
  <c r="AQ175" i="34" a="1"/>
  <c r="AQ175" i="34" s="1"/>
  <c r="AQ190" i="34" a="1"/>
  <c r="AQ190" i="34" s="1"/>
  <c r="AQ45" i="34" a="1"/>
  <c r="AQ45" i="34" s="1"/>
  <c r="AQ111" i="34" a="1"/>
  <c r="AQ111" i="34" s="1"/>
  <c r="AQ107" i="34" a="1"/>
  <c r="AQ107" i="34" s="1"/>
  <c r="AQ40" i="34" a="1"/>
  <c r="AQ40" i="34" s="1"/>
  <c r="AQ75" i="34" a="1"/>
  <c r="AQ75" i="34" s="1"/>
  <c r="AW75" i="34" s="1" a="1"/>
  <c r="AW75" i="34" s="1"/>
  <c r="AQ30" i="34" a="1"/>
  <c r="AQ30" i="34" s="1"/>
  <c r="AQ64" i="34" a="1"/>
  <c r="AQ64" i="34" s="1"/>
  <c r="AQ104" i="34" a="1"/>
  <c r="AQ104" i="34" s="1"/>
  <c r="AQ113" i="34" a="1"/>
  <c r="AQ113" i="34" s="1"/>
  <c r="AP205" i="34" a="1"/>
  <c r="AP205" i="34" s="1"/>
  <c r="AP130" i="34" a="1"/>
  <c r="AP130" i="34" s="1"/>
  <c r="AP110" i="34" a="1"/>
  <c r="AP110" i="34" s="1"/>
  <c r="AP135" i="34" a="1"/>
  <c r="AP135" i="34" s="1"/>
  <c r="AQ74" i="34" a="1"/>
  <c r="AQ74" i="34" s="1"/>
  <c r="AQ185" i="34" a="1"/>
  <c r="AQ185" i="34" s="1"/>
  <c r="AQ130" i="34" a="1"/>
  <c r="AQ130" i="34" s="1"/>
  <c r="AP111" i="34" a="1"/>
  <c r="AP111" i="34" s="1"/>
  <c r="AP76" i="34" a="1"/>
  <c r="AP76" i="34" s="1"/>
  <c r="AQ27" i="34" a="1"/>
  <c r="AQ27" i="34" s="1"/>
  <c r="AP155" i="34" a="1"/>
  <c r="AP155" i="34" s="1"/>
  <c r="AP37" i="34" a="1"/>
  <c r="AP37" i="34" s="1"/>
  <c r="AP65" i="34" a="1"/>
  <c r="AP65" i="34" s="1"/>
  <c r="AV65" i="34" s="1" a="1"/>
  <c r="AV65" i="34" s="1"/>
  <c r="AQ62" i="34" a="1"/>
  <c r="AQ62" i="34" s="1"/>
  <c r="AQ115" i="34" a="1"/>
  <c r="AQ115" i="34" s="1"/>
  <c r="AQ195" i="34" a="1"/>
  <c r="AQ195" i="34" s="1"/>
  <c r="AP100" i="34" a="1"/>
  <c r="AP100" i="34" s="1"/>
  <c r="AQ76" i="34" a="1"/>
  <c r="AQ76" i="34" s="1"/>
  <c r="AP75" i="34" a="1"/>
  <c r="AP75" i="34" s="1"/>
  <c r="AP97" i="34" a="1"/>
  <c r="AP97" i="34" s="1"/>
  <c r="AP107" i="34" a="1"/>
  <c r="AP107" i="34" s="1"/>
  <c r="AQ216" i="34" a="1"/>
  <c r="AQ216" i="34" s="1"/>
  <c r="AP125" i="34" a="1"/>
  <c r="AP125" i="34" s="1"/>
  <c r="AQ215" i="34" a="1"/>
  <c r="AQ215" i="34" s="1"/>
  <c r="AP44" i="34" a="1"/>
  <c r="AP44" i="34" s="1"/>
  <c r="AP79" i="34" a="1"/>
  <c r="AP79" i="34" s="1"/>
  <c r="AQ205" i="34" a="1"/>
  <c r="AQ205" i="34" s="1"/>
  <c r="AW205" i="34" s="1" a="1"/>
  <c r="AW205" i="34" s="1"/>
  <c r="AQ140" i="34" a="1"/>
  <c r="AQ140" i="34" s="1"/>
  <c r="AW140" i="34" s="1" a="1"/>
  <c r="AW140" i="34" s="1"/>
  <c r="AQ100" i="34" a="1"/>
  <c r="AQ100" i="34" s="1"/>
  <c r="AW100" i="34" s="1" a="1"/>
  <c r="AW100" i="34" s="1"/>
  <c r="AP106" i="34" a="1"/>
  <c r="AP106" i="34" s="1"/>
  <c r="AP210" i="34" a="1"/>
  <c r="AP210" i="34" s="1"/>
  <c r="AP200" i="34" a="1"/>
  <c r="AP200" i="34" s="1"/>
  <c r="AP64" i="34" a="1"/>
  <c r="AP64" i="34" s="1"/>
  <c r="AQ65" i="34" a="1"/>
  <c r="AQ65" i="34" s="1"/>
  <c r="AQ39" i="34" a="1"/>
  <c r="AQ39" i="34" s="1"/>
  <c r="AW39" i="34" s="1" a="1"/>
  <c r="AW39" i="34" s="1"/>
  <c r="AQ36" i="34" a="1"/>
  <c r="AQ36" i="34" s="1"/>
  <c r="AW36" i="34" s="1" a="1"/>
  <c r="AW36" i="34" s="1"/>
  <c r="AP36" i="34" a="1"/>
  <c r="AP36" i="34" s="1"/>
  <c r="AV36" i="34" s="1" a="1"/>
  <c r="AV36" i="34" s="1"/>
  <c r="AP145" i="34" a="1"/>
  <c r="AP145" i="34" s="1"/>
  <c r="AQ120" i="34" a="1"/>
  <c r="AQ120" i="34" s="1"/>
  <c r="AP41" i="34" a="1"/>
  <c r="AP41" i="34" s="1"/>
  <c r="AP72" i="34" a="1"/>
  <c r="AP72" i="34" s="1"/>
  <c r="AQ180" i="34" a="1"/>
  <c r="AQ180" i="34" s="1"/>
  <c r="AQ155" i="34" a="1"/>
  <c r="AQ155" i="34" s="1"/>
  <c r="AW155" i="34" s="1" a="1"/>
  <c r="AW155" i="34" s="1"/>
  <c r="AQ78" i="34" a="1"/>
  <c r="AQ78" i="34" s="1"/>
  <c r="AW78" i="34" s="1" a="1"/>
  <c r="AW78" i="34" s="1"/>
  <c r="AP40" i="34" a="1"/>
  <c r="AP40" i="34" s="1"/>
  <c r="AQ106" i="34" a="1"/>
  <c r="AQ106" i="34" s="1"/>
  <c r="AQ125" i="34" a="1"/>
  <c r="AQ125" i="34" s="1"/>
  <c r="AP104" i="34" a="1"/>
  <c r="AP104" i="34" s="1"/>
  <c r="AP27" i="34" a="1"/>
  <c r="AP27" i="34" s="1"/>
  <c r="AQ61" i="34" a="1"/>
  <c r="AQ61" i="34" s="1"/>
  <c r="AQ200" i="34" a="1"/>
  <c r="AQ200" i="34" s="1"/>
  <c r="AW200" i="34" s="1" a="1"/>
  <c r="AW200" i="34" s="1"/>
  <c r="AP165" i="34" a="1"/>
  <c r="AP165" i="34" s="1"/>
  <c r="AV165" i="34" s="1" a="1"/>
  <c r="AV165" i="34" s="1"/>
  <c r="AP160" i="34" a="1"/>
  <c r="AP160" i="34" s="1"/>
  <c r="AV160" i="34" s="1" a="1"/>
  <c r="AV160" i="34" s="1"/>
  <c r="AP114" i="34" a="1"/>
  <c r="AP114" i="34" s="1"/>
  <c r="AP62" i="34" a="1"/>
  <c r="AP62" i="34" s="1"/>
  <c r="AQ68" i="34" a="1"/>
  <c r="AQ68" i="34" s="1"/>
  <c r="AQ37" i="34" a="1"/>
  <c r="AQ37" i="34" s="1"/>
  <c r="AQ77" i="34" a="1"/>
  <c r="AQ77" i="34" s="1"/>
  <c r="AQ97" i="34" a="1"/>
  <c r="AQ97" i="34" s="1"/>
  <c r="AW97" i="34" s="1" a="1"/>
  <c r="AW97" i="34" s="1"/>
  <c r="AQ114" i="34" a="1"/>
  <c r="AQ114" i="34" s="1"/>
  <c r="AP109" i="34" a="1"/>
  <c r="AP109" i="34" s="1"/>
  <c r="AV109" i="34" s="1" a="1"/>
  <c r="AV109" i="34" s="1"/>
  <c r="AQ29" i="34" a="1"/>
  <c r="AQ29" i="34" s="1"/>
  <c r="AP68" i="34" a="1"/>
  <c r="AP68" i="34" s="1"/>
  <c r="AP78" i="34" a="1"/>
  <c r="AP78" i="34" s="1"/>
  <c r="AQ71" i="34" a="1"/>
  <c r="AQ71" i="34" s="1"/>
  <c r="AP45" i="34" a="1"/>
  <c r="AP45" i="34" s="1"/>
  <c r="AP215" i="34" a="1"/>
  <c r="AP215" i="34" s="1"/>
  <c r="AV215" i="34" s="1" a="1"/>
  <c r="AV215" i="34" s="1"/>
  <c r="AQ112" i="34" a="1"/>
  <c r="AQ112" i="34" s="1"/>
  <c r="AW112" i="34" s="1" a="1"/>
  <c r="AW112" i="34" s="1"/>
  <c r="AQ145" i="34" a="1"/>
  <c r="AQ145" i="34" s="1"/>
  <c r="AW145" i="34" s="1" a="1"/>
  <c r="AW145" i="34" s="1"/>
  <c r="AP195" i="34" a="1"/>
  <c r="AP195" i="34" s="1"/>
  <c r="AQ72" i="34" a="1"/>
  <c r="AQ72" i="34" s="1"/>
  <c r="AQ110" i="34" a="1"/>
  <c r="AQ110" i="34" s="1"/>
  <c r="AP29" i="34" a="1"/>
  <c r="AP29" i="34" s="1"/>
  <c r="AP170" i="34" a="1"/>
  <c r="AP170" i="34" s="1"/>
  <c r="AQ135" i="34" a="1"/>
  <c r="AQ135" i="34" s="1"/>
  <c r="AQ79" i="34" a="1"/>
  <c r="AQ79" i="34" s="1"/>
  <c r="AW79" i="34" s="1" a="1"/>
  <c r="AW79" i="34" s="1"/>
  <c r="AP115" i="34" a="1"/>
  <c r="AP115" i="34" s="1"/>
  <c r="AV115" i="34" s="1" a="1"/>
  <c r="AV115" i="34" s="1"/>
  <c r="AP120" i="34" a="1"/>
  <c r="AP120" i="34" s="1"/>
  <c r="AQ170" i="34" a="1"/>
  <c r="AQ170" i="34" s="1"/>
  <c r="AQ80" i="34" a="1"/>
  <c r="AQ80" i="34" s="1"/>
  <c r="AQ165" i="34" a="1"/>
  <c r="AQ165" i="34" s="1"/>
  <c r="AP112" i="34" a="1"/>
  <c r="AP112" i="34" s="1"/>
  <c r="AQ160" i="34" a="1"/>
  <c r="AQ160" i="34" s="1"/>
  <c r="AW160" i="34" s="1" a="1"/>
  <c r="AW160" i="34" s="1"/>
  <c r="AQ34" i="34" a="1"/>
  <c r="AQ34" i="34" s="1"/>
  <c r="AQ150" i="34" a="1"/>
  <c r="AQ150" i="34" s="1"/>
  <c r="AW150" i="34" s="1" a="1"/>
  <c r="AW150" i="34" s="1"/>
  <c r="AP180" i="34" a="1"/>
  <c r="AP180" i="34" s="1"/>
  <c r="AP71" i="34" a="1"/>
  <c r="AP71" i="34" s="1"/>
  <c r="AQ69" i="34" a="1"/>
  <c r="AQ69" i="34" s="1"/>
  <c r="AP113" i="34" a="1"/>
  <c r="AP113" i="34" s="1"/>
  <c r="AP34" i="34" a="1"/>
  <c r="AP34" i="34" s="1"/>
  <c r="AV9" i="34"/>
  <c r="AW9" i="34" s="1"/>
  <c r="AX9" i="34" s="1"/>
  <c r="AY9" i="34" s="1"/>
  <c r="AZ9" i="34" s="1"/>
  <c r="AU165" i="34" a="1"/>
  <c r="AU165" i="34" s="1"/>
  <c r="AU45" i="34" a="1"/>
  <c r="AU45" i="34" s="1"/>
  <c r="AU74" i="34" a="1"/>
  <c r="AU74" i="34" s="1"/>
  <c r="AU68" i="34" a="1"/>
  <c r="AU68" i="34" s="1"/>
  <c r="AU64" i="34" a="1"/>
  <c r="AU64" i="34" s="1"/>
  <c r="AU61" i="34" a="1"/>
  <c r="AU61" i="34" s="1"/>
  <c r="AU79" i="34" a="1"/>
  <c r="AU79" i="34" s="1"/>
  <c r="AV34" i="34" a="1"/>
  <c r="AV34" i="34" s="1"/>
  <c r="AU27" i="34" a="1"/>
  <c r="AU27" i="34" s="1"/>
  <c r="AU65" i="34" a="1"/>
  <c r="AU65" i="34" s="1"/>
  <c r="AU180" i="34" a="1"/>
  <c r="AU180" i="34" s="1"/>
  <c r="AU160" i="34" a="1"/>
  <c r="AU160" i="34" s="1"/>
  <c r="AU155" i="34" a="1"/>
  <c r="AU155" i="34" s="1"/>
  <c r="AU76" i="34" a="1"/>
  <c r="AU76" i="34" s="1"/>
  <c r="AU115" i="34" a="1"/>
  <c r="AU115" i="34" s="1"/>
  <c r="AU107" i="34" a="1"/>
  <c r="AU107" i="34" s="1"/>
  <c r="AU114" i="34" a="1"/>
  <c r="AU114" i="34" s="1"/>
  <c r="AU200" i="34" a="1"/>
  <c r="AU200" i="34" s="1"/>
  <c r="AV37" i="34" a="1"/>
  <c r="AV37" i="34" s="1"/>
  <c r="AV75" i="34" a="1"/>
  <c r="AV75" i="34" s="1"/>
  <c r="AV97" i="34" a="1"/>
  <c r="AV97" i="34" s="1"/>
  <c r="AV107" i="34" a="1"/>
  <c r="AV107" i="34" s="1"/>
  <c r="AU37" i="34" a="1"/>
  <c r="AU37" i="34" s="1"/>
  <c r="AU140" i="34" a="1"/>
  <c r="AU140" i="34" s="1"/>
  <c r="AU80" i="34" a="1"/>
  <c r="AU80" i="34" s="1"/>
  <c r="AW215" i="34" a="1"/>
  <c r="AW215" i="34" s="1"/>
  <c r="AV44" i="34" a="1"/>
  <c r="AV44" i="34" s="1"/>
  <c r="AV79" i="34" a="1"/>
  <c r="AV79" i="34" s="1"/>
  <c r="AU145" i="34" a="1"/>
  <c r="AU145" i="34" s="1"/>
  <c r="AU104" i="34" a="1"/>
  <c r="AU104" i="34" s="1"/>
  <c r="AU195" i="34" a="1"/>
  <c r="AU195" i="34" s="1"/>
  <c r="AV106" i="34" a="1"/>
  <c r="AV106" i="34" s="1"/>
  <c r="AV210" i="34" a="1"/>
  <c r="AV210" i="34" s="1"/>
  <c r="AU29" i="34" a="1"/>
  <c r="AU29" i="34" s="1"/>
  <c r="AU97" i="34" a="1"/>
  <c r="AU97" i="34" s="1"/>
  <c r="AV150" i="34" a="1"/>
  <c r="AV150" i="34" s="1"/>
  <c r="AV80" i="34" a="1"/>
  <c r="AV80" i="34" s="1"/>
  <c r="AV43" i="34" a="1"/>
  <c r="AV43" i="34" s="1"/>
  <c r="AU40" i="34" a="1"/>
  <c r="AU40" i="34" s="1"/>
  <c r="AW120" i="34" a="1"/>
  <c r="AW120" i="34" s="1"/>
  <c r="AW111" i="34" a="1"/>
  <c r="AW111" i="34" s="1"/>
  <c r="AU75" i="34" a="1"/>
  <c r="AU75" i="34" s="1"/>
  <c r="AU210" i="34" a="1"/>
  <c r="AU210" i="34" s="1"/>
  <c r="AU69" i="34" a="1"/>
  <c r="AU69" i="34" s="1"/>
  <c r="AV40" i="34" a="1"/>
  <c r="AV40" i="34" s="1"/>
  <c r="AU78" i="34" a="1"/>
  <c r="AU78" i="34" s="1"/>
  <c r="AU205" i="34" a="1"/>
  <c r="AU205" i="34" s="1"/>
  <c r="AU34" i="34" a="1"/>
  <c r="AU34" i="34" s="1"/>
  <c r="AU130" i="34" a="1"/>
  <c r="AU130" i="34" s="1"/>
  <c r="AW125" i="34" a="1"/>
  <c r="AW125" i="34" s="1"/>
  <c r="AV104" i="34" a="1"/>
  <c r="AV104" i="34" s="1"/>
  <c r="AV27" i="34" a="1"/>
  <c r="AV27" i="34" s="1"/>
  <c r="AU72" i="34" a="1"/>
  <c r="AU72" i="34" s="1"/>
  <c r="AU99" i="34" a="1"/>
  <c r="AU99" i="34" s="1"/>
  <c r="AW107" i="34" a="1"/>
  <c r="AW107" i="34" s="1"/>
  <c r="AV114" i="34" a="1"/>
  <c r="AV114" i="34" s="1"/>
  <c r="AU112" i="34" a="1"/>
  <c r="AU112" i="34" s="1"/>
  <c r="AU39" i="34" a="1"/>
  <c r="AU39" i="34" s="1"/>
  <c r="AU215" i="34" a="1"/>
  <c r="AU215" i="34" s="1"/>
  <c r="AU185" i="34" a="1"/>
  <c r="AU185" i="34" s="1"/>
  <c r="AW68" i="34" a="1"/>
  <c r="AW68" i="34" s="1"/>
  <c r="AW37" i="34" a="1"/>
  <c r="AW37" i="34" s="1"/>
  <c r="AW113" i="34" a="1"/>
  <c r="AW113" i="34" s="1"/>
  <c r="AU216" i="34" a="1"/>
  <c r="AU216" i="34" s="1"/>
  <c r="AU100" i="34" a="1"/>
  <c r="AU100" i="34" s="1"/>
  <c r="AU120" i="34" a="1"/>
  <c r="AU120" i="34" s="1"/>
  <c r="AW175" i="34" a="1"/>
  <c r="AW175" i="34" s="1"/>
  <c r="AW114" i="34" a="1"/>
  <c r="AW114" i="34" s="1"/>
  <c r="AU175" i="34" a="1"/>
  <c r="AU175" i="34" s="1"/>
  <c r="AU62" i="34" a="1"/>
  <c r="AU62" i="34" s="1"/>
  <c r="AU106" i="34" a="1"/>
  <c r="AU106" i="34" s="1"/>
  <c r="AV78" i="34" a="1"/>
  <c r="AV78" i="34" s="1"/>
  <c r="AW40" i="34" a="1"/>
  <c r="AW40" i="34" s="1"/>
  <c r="AW71" i="34" a="1"/>
  <c r="AW71" i="34" s="1"/>
  <c r="AU77" i="34" a="1"/>
  <c r="AU77" i="34" s="1"/>
  <c r="AV30" i="34" a="1"/>
  <c r="AV30" i="34" s="1"/>
  <c r="AV205" i="34" a="1"/>
  <c r="AV205" i="34" s="1"/>
  <c r="AV140" i="34" a="1"/>
  <c r="AV140" i="34" s="1"/>
  <c r="AU170" i="34" a="1"/>
  <c r="AU170" i="34" s="1"/>
  <c r="AV185" i="34" a="1"/>
  <c r="AV185" i="34" s="1"/>
  <c r="AW210" i="34" a="1"/>
  <c r="AW210" i="34" s="1"/>
  <c r="AV99" i="34" a="1"/>
  <c r="AV99" i="34" s="1"/>
  <c r="AU71" i="34" a="1"/>
  <c r="AU71" i="34" s="1"/>
  <c r="AU150" i="34" a="1"/>
  <c r="AU150" i="34" s="1"/>
  <c r="AV74" i="34" a="1"/>
  <c r="AV74" i="34" s="1"/>
  <c r="AV69" i="34" a="1"/>
  <c r="AV69" i="34" s="1"/>
  <c r="AV216" i="34" a="1"/>
  <c r="AV216" i="34" s="1"/>
  <c r="AR76" i="34" a="1"/>
  <c r="AR76" i="34" s="1"/>
  <c r="AR106" i="34" a="1"/>
  <c r="AR106" i="34" s="1"/>
  <c r="AR216" i="34" a="1"/>
  <c r="AR216" i="34" s="1"/>
  <c r="AR110" i="34" a="1"/>
  <c r="AR110" i="34" s="1"/>
  <c r="AX110" i="34" s="1" a="1"/>
  <c r="AX110" i="34" s="1"/>
  <c r="AR145" i="34" a="1"/>
  <c r="AR145" i="34" s="1"/>
  <c r="AX145" i="34" s="1" a="1"/>
  <c r="AX145" i="34" s="1"/>
  <c r="AR69" i="34" a="1"/>
  <c r="AR69" i="34" s="1"/>
  <c r="AX69" i="34" s="1" a="1"/>
  <c r="AX69" i="34" s="1"/>
  <c r="AR107" i="34" a="1"/>
  <c r="AR107" i="34" s="1"/>
  <c r="AR130" i="34" a="1"/>
  <c r="AR130" i="34" s="1"/>
  <c r="AR155" i="34" a="1"/>
  <c r="AR155" i="34" s="1"/>
  <c r="AR78" i="34" a="1"/>
  <c r="AR78" i="34" s="1"/>
  <c r="AR180" i="34" a="1"/>
  <c r="AR180" i="34" s="1"/>
  <c r="AR175" i="34" a="1"/>
  <c r="AR175" i="34" s="1"/>
  <c r="AX175" i="34" s="1" a="1"/>
  <c r="AX175" i="34" s="1"/>
  <c r="AR160" i="34" a="1"/>
  <c r="AR160" i="34" s="1"/>
  <c r="AX160" i="34" s="1" a="1"/>
  <c r="AX160" i="34" s="1"/>
  <c r="AR97" i="34" a="1"/>
  <c r="AR97" i="34" s="1"/>
  <c r="AX97" i="34" s="1" a="1"/>
  <c r="AX97" i="34" s="1"/>
  <c r="AR45" i="34" a="1"/>
  <c r="AR45" i="34" s="1"/>
  <c r="AR71" i="34" a="1"/>
  <c r="AR71" i="34" s="1"/>
  <c r="AR195" i="34" a="1"/>
  <c r="AR195" i="34" s="1"/>
  <c r="AR37" i="34" a="1"/>
  <c r="AR37" i="34" s="1"/>
  <c r="AR40" i="34" a="1"/>
  <c r="AR40" i="34" s="1"/>
  <c r="AS9" i="34"/>
  <c r="AR205" i="34" a="1"/>
  <c r="AR205" i="34" s="1"/>
  <c r="AX205" i="34" s="1" a="1"/>
  <c r="AX205" i="34" s="1"/>
  <c r="AR41" i="34" a="1"/>
  <c r="AR41" i="34" s="1"/>
  <c r="AX41" i="34" s="1" a="1"/>
  <c r="AX41" i="34" s="1"/>
  <c r="AR42" i="34" a="1"/>
  <c r="AR42" i="34" s="1"/>
  <c r="AR215" i="34" a="1"/>
  <c r="AR215" i="34" s="1"/>
  <c r="AR64" i="34" a="1"/>
  <c r="AR64" i="34" s="1"/>
  <c r="AR150" i="34" a="1"/>
  <c r="AR150" i="34" s="1"/>
  <c r="AR170" i="34" a="1"/>
  <c r="AR170" i="34" s="1"/>
  <c r="AR44" i="34" a="1"/>
  <c r="AR44" i="34" s="1"/>
  <c r="AX44" i="34" s="1" a="1"/>
  <c r="AX44" i="34" s="1"/>
  <c r="AR77" i="34" a="1"/>
  <c r="AR77" i="34" s="1"/>
  <c r="AX77" i="34" s="1" a="1"/>
  <c r="AX77" i="34" s="1"/>
  <c r="AR43" i="34" a="1"/>
  <c r="AR43" i="34" s="1"/>
  <c r="AX43" i="34" s="1" a="1"/>
  <c r="AX43" i="34" s="1"/>
  <c r="AR190" i="34" a="1"/>
  <c r="AR190" i="34" s="1"/>
  <c r="AR39" i="34" a="1"/>
  <c r="AR39" i="34" s="1"/>
  <c r="AR104" i="34" a="1"/>
  <c r="AR104" i="34" s="1"/>
  <c r="AR74" i="34" a="1"/>
  <c r="AR74" i="34" s="1"/>
  <c r="AR99" i="34" a="1"/>
  <c r="AR99" i="34" s="1"/>
  <c r="AR140" i="34" a="1"/>
  <c r="AR140" i="34" s="1"/>
  <c r="AX140" i="34" s="1" a="1"/>
  <c r="AX140" i="34" s="1"/>
  <c r="AR125" i="34" a="1"/>
  <c r="AR125" i="34" s="1"/>
  <c r="AX125" i="34" s="1" a="1"/>
  <c r="AX125" i="34" s="1"/>
  <c r="AR120" i="34" a="1"/>
  <c r="AR120" i="34" s="1"/>
  <c r="AX120" i="34" s="1" a="1"/>
  <c r="AX120" i="34" s="1"/>
  <c r="AR165" i="34" a="1"/>
  <c r="AR165" i="34" s="1"/>
  <c r="AR72" i="34" a="1"/>
  <c r="AR72" i="34" s="1"/>
  <c r="AR200" i="34" a="1"/>
  <c r="AR200" i="34" s="1"/>
  <c r="AR79" i="34" a="1"/>
  <c r="AR79" i="34" s="1"/>
  <c r="AR30" i="34" a="1"/>
  <c r="AR30" i="34" s="1"/>
  <c r="AR68" i="34" a="1"/>
  <c r="AR68" i="34" s="1"/>
  <c r="AX68" i="34" s="1" a="1"/>
  <c r="AX68" i="34" s="1"/>
  <c r="AR112" i="34" a="1"/>
  <c r="AR112" i="34" s="1"/>
  <c r="AX112" i="34" s="1" a="1"/>
  <c r="AX112" i="34" s="1"/>
  <c r="AR185" i="34" a="1"/>
  <c r="AR185" i="34" s="1"/>
  <c r="AX185" i="34" s="1" a="1"/>
  <c r="AX185" i="34" s="1"/>
  <c r="AR115" i="34" a="1"/>
  <c r="AR115" i="34" s="1"/>
  <c r="AR65" i="34" a="1"/>
  <c r="AR65" i="34" s="1"/>
  <c r="AR75" i="34" a="1"/>
  <c r="AR75" i="34" s="1"/>
  <c r="AR100" i="34" a="1"/>
  <c r="AR100" i="34" s="1"/>
  <c r="AR27" i="34" a="1"/>
  <c r="AR27" i="34" s="1"/>
  <c r="AR36" i="34" a="1"/>
  <c r="AR36" i="34" s="1"/>
  <c r="AX36" i="34" s="1" a="1"/>
  <c r="AX36" i="34" s="1"/>
  <c r="AR80" i="34" a="1"/>
  <c r="AR80" i="34" s="1"/>
  <c r="AX80" i="34" s="1" a="1"/>
  <c r="AX80" i="34" s="1"/>
  <c r="AR61" i="34" a="1"/>
  <c r="AR61" i="34" s="1"/>
  <c r="AX61" i="34" s="1" a="1"/>
  <c r="AX61" i="34" s="1"/>
  <c r="AR34" i="34" a="1"/>
  <c r="AR34" i="34" s="1"/>
  <c r="AR113" i="34" a="1"/>
  <c r="AR113" i="34" s="1"/>
  <c r="AR210" i="34" a="1"/>
  <c r="AR210" i="34" s="1"/>
  <c r="AR111" i="34" a="1"/>
  <c r="AR111" i="34" s="1"/>
  <c r="AR135" i="34" a="1"/>
  <c r="AR135" i="34" s="1"/>
  <c r="AR114" i="34" a="1"/>
  <c r="AR114" i="34" s="1"/>
  <c r="AX114" i="34" s="1" a="1"/>
  <c r="AX114" i="34" s="1"/>
  <c r="AR109" i="34" a="1"/>
  <c r="AR109" i="34" s="1"/>
  <c r="AX109" i="34" s="1" a="1"/>
  <c r="AX109" i="34" s="1"/>
  <c r="AR62" i="34" a="1"/>
  <c r="AR62" i="34" s="1"/>
  <c r="AX62" i="34" s="1" a="1"/>
  <c r="AX62" i="34" s="1"/>
  <c r="AR29" i="34" a="1"/>
  <c r="AR29" i="34" s="1"/>
  <c r="AU36" i="34" a="1"/>
  <c r="AU36" i="34" s="1"/>
  <c r="AU109" i="34" a="1"/>
  <c r="AU109" i="34" s="1"/>
  <c r="AW72" i="34" a="1"/>
  <c r="AW72" i="34" s="1"/>
  <c r="AU110" i="34" a="1"/>
  <c r="AU110" i="34" s="1"/>
  <c r="AU190" i="34" a="1"/>
  <c r="AU190" i="34" s="1"/>
  <c r="AW135" i="34" a="1"/>
  <c r="AW135" i="34" s="1"/>
  <c r="AU135" i="34" a="1"/>
  <c r="AU135" i="34" s="1"/>
  <c r="AU42" i="34" a="1"/>
  <c r="AU42" i="34" s="1"/>
  <c r="AU125" i="34" a="1"/>
  <c r="AU125" i="34" s="1"/>
  <c r="AU30" i="34" a="1"/>
  <c r="AU30" i="34" s="1"/>
  <c r="AU113" i="34" a="1"/>
  <c r="AU113" i="34" s="1"/>
  <c r="AV120" i="34" a="1"/>
  <c r="AV120" i="34" s="1"/>
  <c r="AU111" i="34" a="1"/>
  <c r="AU111" i="34" s="1"/>
  <c r="W502" i="2"/>
  <c r="W501" i="2"/>
  <c r="W500" i="2"/>
  <c r="W499" i="2"/>
  <c r="W498" i="2"/>
  <c r="W497" i="2"/>
  <c r="W496" i="2"/>
  <c r="W495" i="2"/>
  <c r="W494" i="2"/>
  <c r="W493" i="2"/>
  <c r="W492" i="2"/>
  <c r="W491" i="2"/>
  <c r="W490" i="2"/>
  <c r="W489" i="2"/>
  <c r="W488" i="2"/>
  <c r="W487" i="2"/>
  <c r="W486" i="2"/>
  <c r="W485" i="2"/>
  <c r="W484" i="2"/>
  <c r="W483" i="2"/>
  <c r="W482" i="2"/>
  <c r="W481" i="2"/>
  <c r="W480" i="2"/>
  <c r="W479" i="2"/>
  <c r="W478" i="2"/>
  <c r="W477" i="2"/>
  <c r="W476" i="2"/>
  <c r="W475" i="2"/>
  <c r="W474" i="2"/>
  <c r="W473" i="2"/>
  <c r="W472" i="2"/>
  <c r="W471" i="2"/>
  <c r="W470" i="2"/>
  <c r="W469" i="2"/>
  <c r="W468" i="2"/>
  <c r="W467" i="2"/>
  <c r="W466" i="2"/>
  <c r="W465" i="2"/>
  <c r="W464" i="2"/>
  <c r="Q502" i="2"/>
  <c r="Q501" i="2"/>
  <c r="Q500" i="2"/>
  <c r="Q499" i="2"/>
  <c r="Q498" i="2"/>
  <c r="Q497" i="2"/>
  <c r="Q496" i="2"/>
  <c r="Q495" i="2"/>
  <c r="Q494" i="2"/>
  <c r="Q493" i="2"/>
  <c r="Q492" i="2"/>
  <c r="Q491" i="2"/>
  <c r="Q490" i="2"/>
  <c r="Q489" i="2"/>
  <c r="Q488" i="2"/>
  <c r="Q487" i="2"/>
  <c r="Q486" i="2"/>
  <c r="Q485" i="2"/>
  <c r="Q484" i="2"/>
  <c r="Q483" i="2"/>
  <c r="Q482" i="2"/>
  <c r="Q481" i="2"/>
  <c r="Q480" i="2"/>
  <c r="Q479" i="2"/>
  <c r="Q478" i="2"/>
  <c r="Q477" i="2"/>
  <c r="Q476" i="2"/>
  <c r="Q475" i="2"/>
  <c r="Q474" i="2"/>
  <c r="Q473" i="2"/>
  <c r="Q472" i="2"/>
  <c r="Q471" i="2"/>
  <c r="Q470" i="2"/>
  <c r="Q469" i="2"/>
  <c r="Q468" i="2"/>
  <c r="Q467" i="2"/>
  <c r="Q466" i="2"/>
  <c r="Q465" i="2"/>
  <c r="Q464" i="2"/>
  <c r="Q463" i="2"/>
  <c r="Q12" i="12"/>
  <c r="BA9" i="34"/>
  <c r="AW190" i="34" l="1" a="1"/>
  <c r="AW190" i="34" s="1"/>
  <c r="AX135" i="34" a="1"/>
  <c r="AX135" i="34" s="1"/>
  <c r="AX27" i="34" a="1"/>
  <c r="AX27" i="34" s="1"/>
  <c r="AX30" i="34" a="1"/>
  <c r="AX30" i="34" s="1"/>
  <c r="AX99" i="34" a="1"/>
  <c r="AX99" i="34" s="1"/>
  <c r="AX170" i="34" a="1"/>
  <c r="AX170" i="34" s="1"/>
  <c r="AX40" i="34" a="1"/>
  <c r="AX40" i="34" s="1"/>
  <c r="AX180" i="34" a="1"/>
  <c r="AX180" i="34" s="1"/>
  <c r="AX216" i="34" a="1"/>
  <c r="AX216" i="34" s="1"/>
  <c r="AV130" i="34" a="1"/>
  <c r="AV130" i="34" s="1"/>
  <c r="AV190" i="34" a="1"/>
  <c r="AV190" i="34" s="1"/>
  <c r="AV68" i="34" a="1"/>
  <c r="AV68" i="34" s="1"/>
  <c r="AW106" i="34" a="1"/>
  <c r="AW106" i="34" s="1"/>
  <c r="AV145" i="34" a="1"/>
  <c r="AV145" i="34" s="1"/>
  <c r="AW65" i="34" a="1"/>
  <c r="AW65" i="34" s="1"/>
  <c r="AW76" i="34" a="1"/>
  <c r="AW76" i="34" s="1"/>
  <c r="AW185" i="34" a="1"/>
  <c r="AW185" i="34" s="1"/>
  <c r="AV195" i="34" a="1"/>
  <c r="AV195" i="34" s="1"/>
  <c r="AX111" i="34" a="1"/>
  <c r="AX111" i="34" s="1"/>
  <c r="AX100" i="34" a="1"/>
  <c r="AX100" i="34" s="1"/>
  <c r="AX79" i="34" a="1"/>
  <c r="AX79" i="34" s="1"/>
  <c r="AX74" i="34" a="1"/>
  <c r="AX74" i="34" s="1"/>
  <c r="AX150" i="34" a="1"/>
  <c r="AX150" i="34" s="1"/>
  <c r="AX37" i="34" a="1"/>
  <c r="AX37" i="34" s="1"/>
  <c r="AX78" i="34" a="1"/>
  <c r="AX78" i="34" s="1"/>
  <c r="AX106" i="34" a="1"/>
  <c r="AX106" i="34" s="1"/>
  <c r="AW109" i="34" a="1"/>
  <c r="AW109" i="34" s="1"/>
  <c r="AW180" i="34" a="1"/>
  <c r="AW180" i="34" s="1"/>
  <c r="AV64" i="34" a="1"/>
  <c r="AV64" i="34" s="1"/>
  <c r="AV100" i="34" a="1"/>
  <c r="AV100" i="34" s="1"/>
  <c r="AW27" i="34" a="1"/>
  <c r="AW27" i="34" s="1"/>
  <c r="AX210" i="34" a="1"/>
  <c r="AX210" i="34" s="1"/>
  <c r="AX75" i="34" a="1"/>
  <c r="AX75" i="34" s="1"/>
  <c r="AX200" i="34" a="1"/>
  <c r="AX200" i="34" s="1"/>
  <c r="AX104" i="34" a="1"/>
  <c r="AX104" i="34" s="1"/>
  <c r="AX64" i="34" a="1"/>
  <c r="AX64" i="34" s="1"/>
  <c r="AX195" i="34" a="1"/>
  <c r="AX195" i="34" s="1"/>
  <c r="AX155" i="34" a="1"/>
  <c r="AX155" i="34" s="1"/>
  <c r="AX76" i="34" a="1"/>
  <c r="AX76" i="34" s="1"/>
  <c r="BD76" i="34" s="1" a="1"/>
  <c r="BD76" i="34" s="1"/>
  <c r="AV42" i="34" a="1"/>
  <c r="AV42" i="34" s="1"/>
  <c r="AW29" i="34" a="1"/>
  <c r="AW29" i="34" s="1"/>
  <c r="AV72" i="34" a="1"/>
  <c r="AV72" i="34" s="1"/>
  <c r="AV125" i="34" a="1"/>
  <c r="AV125" i="34" s="1"/>
  <c r="AW115" i="34" a="1"/>
  <c r="AW115" i="34" s="1"/>
  <c r="AV76" i="34" a="1"/>
  <c r="AV76" i="34" s="1"/>
  <c r="AW69" i="34" a="1"/>
  <c r="AW69" i="34" s="1"/>
  <c r="AX113" i="34" a="1"/>
  <c r="AX113" i="34" s="1"/>
  <c r="AX65" i="34" a="1"/>
  <c r="AX65" i="34" s="1"/>
  <c r="AX72" i="34" a="1"/>
  <c r="AX72" i="34" s="1"/>
  <c r="AX39" i="34" a="1"/>
  <c r="AX39" i="34" s="1"/>
  <c r="AX215" i="34" a="1"/>
  <c r="AX215" i="34" s="1"/>
  <c r="AX71" i="34" a="1"/>
  <c r="AX71" i="34" s="1"/>
  <c r="AX130" i="34" a="1"/>
  <c r="AX130" i="34" s="1"/>
  <c r="AW42" i="34" a="1"/>
  <c r="AW42" i="34" s="1"/>
  <c r="AV45" i="34" a="1"/>
  <c r="AV45" i="34" s="1"/>
  <c r="AW61" i="34" a="1"/>
  <c r="AW61" i="34" s="1"/>
  <c r="AV200" i="34" a="1"/>
  <c r="AV200" i="34" s="1"/>
  <c r="AW62" i="34" a="1"/>
  <c r="AW62" i="34" s="1"/>
  <c r="AW45" i="34" a="1"/>
  <c r="AW45" i="34" s="1"/>
  <c r="AV170" i="34" a="1"/>
  <c r="AV170" i="34" s="1"/>
  <c r="AV29" i="34" a="1"/>
  <c r="AV29" i="34" s="1"/>
  <c r="AW110" i="34" a="1"/>
  <c r="AW110" i="34" s="1"/>
  <c r="BC110" i="34" s="1" a="1"/>
  <c r="BC110" i="34" s="1"/>
  <c r="AX29" i="34" a="1"/>
  <c r="AX29" i="34" s="1"/>
  <c r="AX34" i="34" a="1"/>
  <c r="AX34" i="34" s="1"/>
  <c r="AX115" i="34" a="1"/>
  <c r="AX115" i="34" s="1"/>
  <c r="AX165" i="34" a="1"/>
  <c r="AX165" i="34" s="1"/>
  <c r="AX190" i="34" a="1"/>
  <c r="AX190" i="34" s="1"/>
  <c r="AX42" i="34" a="1"/>
  <c r="AX42" i="34" s="1"/>
  <c r="AX45" i="34" a="1"/>
  <c r="AX45" i="34" s="1"/>
  <c r="AX107" i="34" a="1"/>
  <c r="AX107" i="34" s="1"/>
  <c r="BD107" i="34" s="1" a="1"/>
  <c r="BD107" i="34" s="1"/>
  <c r="AV77" i="34" a="1"/>
  <c r="AV77" i="34" s="1"/>
  <c r="AV39" i="34" a="1"/>
  <c r="AV39" i="34" s="1"/>
  <c r="AW77" i="34" a="1"/>
  <c r="AW77" i="34" s="1"/>
  <c r="AV62" i="34" a="1"/>
  <c r="AV62" i="34" s="1"/>
  <c r="AV41" i="34" a="1"/>
  <c r="AV41" i="34" s="1"/>
  <c r="AW216" i="34" a="1"/>
  <c r="AW216" i="34" s="1"/>
  <c r="AW64" i="34" a="1"/>
  <c r="AW64" i="34" s="1"/>
  <c r="AV111" i="34" a="1"/>
  <c r="AV111" i="34" s="1"/>
  <c r="AV135" i="34" a="1"/>
  <c r="AV135" i="34" s="1"/>
  <c r="BB135" i="34" s="1" a="1"/>
  <c r="BB135" i="34" s="1"/>
  <c r="AV155" i="34" a="1"/>
  <c r="AV155" i="34" s="1"/>
  <c r="AW130" i="34" a="1"/>
  <c r="AW130" i="34" s="1"/>
  <c r="AV113" i="34" a="1"/>
  <c r="AV113" i="34" s="1"/>
  <c r="AV110" i="34" a="1"/>
  <c r="AV110" i="34" s="1"/>
  <c r="AV112" i="34" a="1"/>
  <c r="AV112" i="34" s="1"/>
  <c r="AW80" i="34" a="1"/>
  <c r="AW80" i="34" s="1"/>
  <c r="AW195" i="34" a="1"/>
  <c r="AW195" i="34" s="1"/>
  <c r="AW165" i="34" a="1"/>
  <c r="AW165" i="34" s="1"/>
  <c r="BC165" i="34" s="1" a="1"/>
  <c r="BC165" i="34" s="1"/>
  <c r="AW104" i="34" a="1"/>
  <c r="AW104" i="34" s="1"/>
  <c r="AV71" i="34" a="1"/>
  <c r="AV71" i="34" s="1"/>
  <c r="AW170" i="34" a="1"/>
  <c r="AW170" i="34" s="1"/>
  <c r="AV180" i="34" a="1"/>
  <c r="AV180" i="34" s="1"/>
  <c r="AW74" i="34" a="1"/>
  <c r="AW74" i="34" s="1"/>
  <c r="AW30" i="34" a="1"/>
  <c r="AW30" i="34" s="1"/>
  <c r="AW34" i="34" a="1"/>
  <c r="AW34" i="34" s="1"/>
  <c r="BB9" i="34"/>
  <c r="BC9" i="34" s="1"/>
  <c r="BD9" i="34" s="1"/>
  <c r="BE9" i="34" s="1"/>
  <c r="BF9" i="34" s="1"/>
  <c r="BA190" i="34" a="1"/>
  <c r="BA190" i="34" s="1"/>
  <c r="BA150" i="34" a="1"/>
  <c r="BA150" i="34" s="1"/>
  <c r="BA62" i="34" a="1"/>
  <c r="BA62" i="34" s="1"/>
  <c r="BA112" i="34" a="1"/>
  <c r="BA112" i="34" s="1"/>
  <c r="BA205" i="34" a="1"/>
  <c r="BA205" i="34" s="1"/>
  <c r="BA210" i="34" a="1"/>
  <c r="BA210" i="34" s="1"/>
  <c r="BA37" i="34" a="1"/>
  <c r="BA37" i="34" s="1"/>
  <c r="BA160" i="34" a="1"/>
  <c r="BA160" i="34" s="1"/>
  <c r="BA125" i="34" a="1"/>
  <c r="BA125" i="34" s="1"/>
  <c r="BA71" i="34" a="1"/>
  <c r="BA71" i="34" s="1"/>
  <c r="BA72" i="34" a="1"/>
  <c r="BA72" i="34" s="1"/>
  <c r="BA78" i="34" a="1"/>
  <c r="BA78" i="34" s="1"/>
  <c r="BA29" i="34" a="1"/>
  <c r="BA29" i="34" s="1"/>
  <c r="BA145" i="34" a="1"/>
  <c r="BA145" i="34" s="1"/>
  <c r="BA42" i="34" a="1"/>
  <c r="BA42" i="34" s="1"/>
  <c r="BA110" i="34" a="1"/>
  <c r="BA110" i="34" s="1"/>
  <c r="BA175" i="34" a="1"/>
  <c r="BA175" i="34" s="1"/>
  <c r="BA75" i="34" a="1"/>
  <c r="BA75" i="34" s="1"/>
  <c r="BA111" i="34" a="1"/>
  <c r="BA111" i="34" s="1"/>
  <c r="BA135" i="34" a="1"/>
  <c r="BA135" i="34" s="1"/>
  <c r="BA69" i="34" a="1"/>
  <c r="BA69" i="34" s="1"/>
  <c r="BB80" i="34" a="1"/>
  <c r="BB80" i="34" s="1"/>
  <c r="BA115" i="34" a="1"/>
  <c r="BA115" i="34" s="1"/>
  <c r="BA180" i="34" a="1"/>
  <c r="BA180" i="34" s="1"/>
  <c r="BA109" i="34" a="1"/>
  <c r="BA109" i="34" s="1"/>
  <c r="AS80" i="34" a="1"/>
  <c r="AS80" i="34" s="1"/>
  <c r="AY80" i="34" s="1" a="1"/>
  <c r="AY80" i="34" s="1"/>
  <c r="AS155" i="34" a="1"/>
  <c r="AS155" i="34" s="1"/>
  <c r="AY155" i="34" s="1" a="1"/>
  <c r="AY155" i="34" s="1"/>
  <c r="AS37" i="34" a="1"/>
  <c r="AS37" i="34" s="1"/>
  <c r="AY37" i="34" s="1" a="1"/>
  <c r="AY37" i="34" s="1"/>
  <c r="AS185" i="34" a="1"/>
  <c r="AS185" i="34" s="1"/>
  <c r="AY185" i="34" s="1" a="1"/>
  <c r="AY185" i="34" s="1"/>
  <c r="AS120" i="34" a="1"/>
  <c r="AS120" i="34" s="1"/>
  <c r="AY120" i="34" s="1" a="1"/>
  <c r="AY120" i="34" s="1"/>
  <c r="AS42" i="34" a="1"/>
  <c r="AS42" i="34" s="1"/>
  <c r="AY42" i="34" s="1" a="1"/>
  <c r="AY42" i="34" s="1"/>
  <c r="AS76" i="34" a="1"/>
  <c r="AS76" i="34" s="1"/>
  <c r="AY76" i="34" s="1" a="1"/>
  <c r="AY76" i="34" s="1"/>
  <c r="AS34" i="34" a="1"/>
  <c r="AS34" i="34" s="1"/>
  <c r="AY34" i="34" s="1" a="1"/>
  <c r="AY34" i="34" s="1"/>
  <c r="AT9" i="34"/>
  <c r="AS78" i="34" a="1"/>
  <c r="AS78" i="34" s="1"/>
  <c r="AY78" i="34" s="1" a="1"/>
  <c r="AY78" i="34" s="1"/>
  <c r="AS175" i="34" a="1"/>
  <c r="AS175" i="34" s="1"/>
  <c r="AY175" i="34" s="1" a="1"/>
  <c r="AY175" i="34" s="1"/>
  <c r="AS200" i="34" a="1"/>
  <c r="AS200" i="34" s="1"/>
  <c r="AY200" i="34" s="1" a="1"/>
  <c r="AY200" i="34" s="1"/>
  <c r="AS62" i="34" a="1"/>
  <c r="AS62" i="34" s="1"/>
  <c r="AY62" i="34" s="1" a="1"/>
  <c r="AY62" i="34" s="1"/>
  <c r="AS36" i="34" a="1"/>
  <c r="AS36" i="34" s="1"/>
  <c r="AY36" i="34" s="1" a="1"/>
  <c r="AY36" i="34" s="1"/>
  <c r="AS215" i="34" a="1"/>
  <c r="AS215" i="34" s="1"/>
  <c r="AY215" i="34" s="1" a="1"/>
  <c r="AY215" i="34" s="1"/>
  <c r="AS29" i="34" a="1"/>
  <c r="AS29" i="34" s="1"/>
  <c r="AY29" i="34" s="1" a="1"/>
  <c r="AY29" i="34" s="1"/>
  <c r="AS61" i="34" a="1"/>
  <c r="AS61" i="34" s="1"/>
  <c r="AY61" i="34" s="1" a="1"/>
  <c r="AY61" i="34" s="1"/>
  <c r="AS68" i="34" a="1"/>
  <c r="AS68" i="34" s="1"/>
  <c r="AY68" i="34" s="1" a="1"/>
  <c r="AY68" i="34" s="1"/>
  <c r="AS107" i="34" a="1"/>
  <c r="AS107" i="34" s="1"/>
  <c r="AY107" i="34" s="1" a="1"/>
  <c r="AY107" i="34" s="1"/>
  <c r="AS64" i="34" a="1"/>
  <c r="AS64" i="34" s="1"/>
  <c r="AY64" i="34" s="1" a="1"/>
  <c r="AY64" i="34" s="1"/>
  <c r="AS79" i="34" a="1"/>
  <c r="AS79" i="34" s="1"/>
  <c r="AY79" i="34" s="1" a="1"/>
  <c r="AY79" i="34" s="1"/>
  <c r="AS75" i="34" a="1"/>
  <c r="AS75" i="34" s="1"/>
  <c r="AY75" i="34" s="1" a="1"/>
  <c r="AY75" i="34" s="1"/>
  <c r="AS109" i="34" a="1"/>
  <c r="AS109" i="34" s="1"/>
  <c r="AY109" i="34" s="1" a="1"/>
  <c r="AY109" i="34" s="1"/>
  <c r="AS30" i="34" a="1"/>
  <c r="AS30" i="34" s="1"/>
  <c r="AY30" i="34" s="1" a="1"/>
  <c r="AY30" i="34" s="1"/>
  <c r="AS216" i="34" a="1"/>
  <c r="AS216" i="34" s="1"/>
  <c r="AY216" i="34" s="1" a="1"/>
  <c r="AY216" i="34" s="1"/>
  <c r="AS39" i="34" a="1"/>
  <c r="AS39" i="34" s="1"/>
  <c r="AY39" i="34" s="1" a="1"/>
  <c r="AY39" i="34" s="1"/>
  <c r="AS165" i="34" a="1"/>
  <c r="AS165" i="34" s="1"/>
  <c r="AY165" i="34" s="1" a="1"/>
  <c r="AY165" i="34" s="1"/>
  <c r="AS114" i="34" a="1"/>
  <c r="AS114" i="34" s="1"/>
  <c r="AY114" i="34" s="1" a="1"/>
  <c r="AY114" i="34" s="1"/>
  <c r="AS65" i="34" a="1"/>
  <c r="AS65" i="34" s="1"/>
  <c r="AY65" i="34" s="1" a="1"/>
  <c r="AY65" i="34" s="1"/>
  <c r="AS74" i="34" a="1"/>
  <c r="AS74" i="34" s="1"/>
  <c r="AY74" i="34" s="1" a="1"/>
  <c r="AY74" i="34" s="1"/>
  <c r="AS145" i="34" a="1"/>
  <c r="AS145" i="34" s="1"/>
  <c r="AY145" i="34" s="1" a="1"/>
  <c r="AY145" i="34" s="1"/>
  <c r="AS210" i="34" a="1"/>
  <c r="AS210" i="34" s="1"/>
  <c r="AY210" i="34" s="1" a="1"/>
  <c r="AY210" i="34" s="1"/>
  <c r="AS130" i="34" a="1"/>
  <c r="AS130" i="34" s="1"/>
  <c r="AY130" i="34" s="1" a="1"/>
  <c r="AY130" i="34" s="1"/>
  <c r="AS195" i="34" a="1"/>
  <c r="AS195" i="34" s="1"/>
  <c r="AY195" i="34" s="1" a="1"/>
  <c r="AY195" i="34" s="1"/>
  <c r="AS69" i="34" a="1"/>
  <c r="AS69" i="34" s="1"/>
  <c r="AY69" i="34" s="1" a="1"/>
  <c r="AY69" i="34" s="1"/>
  <c r="AS205" i="34" a="1"/>
  <c r="AS205" i="34" s="1"/>
  <c r="AY205" i="34" s="1" a="1"/>
  <c r="AY205" i="34" s="1"/>
  <c r="AS97" i="34" a="1"/>
  <c r="AS97" i="34" s="1"/>
  <c r="AY97" i="34" s="1" a="1"/>
  <c r="AY97" i="34" s="1"/>
  <c r="AS125" i="34" a="1"/>
  <c r="AS125" i="34" s="1"/>
  <c r="AY125" i="34" s="1" a="1"/>
  <c r="AY125" i="34" s="1"/>
  <c r="AS170" i="34" a="1"/>
  <c r="AS170" i="34" s="1"/>
  <c r="AY170" i="34" s="1" a="1"/>
  <c r="AY170" i="34" s="1"/>
  <c r="AS45" i="34" a="1"/>
  <c r="AS45" i="34" s="1"/>
  <c r="AY45" i="34" s="1" a="1"/>
  <c r="AY45" i="34" s="1"/>
  <c r="AS115" i="34" a="1"/>
  <c r="AS115" i="34" s="1"/>
  <c r="AY115" i="34" s="1" a="1"/>
  <c r="AY115" i="34" s="1"/>
  <c r="AS99" i="34" a="1"/>
  <c r="AS99" i="34" s="1"/>
  <c r="AY99" i="34" s="1" a="1"/>
  <c r="AY99" i="34" s="1"/>
  <c r="AS27" i="34" a="1"/>
  <c r="AS27" i="34" s="1"/>
  <c r="AY27" i="34" s="1" a="1"/>
  <c r="AY27" i="34" s="1"/>
  <c r="AS72" i="34" a="1"/>
  <c r="AS72" i="34" s="1"/>
  <c r="AY72" i="34" s="1" a="1"/>
  <c r="AY72" i="34" s="1"/>
  <c r="AS150" i="34" a="1"/>
  <c r="AS150" i="34" s="1"/>
  <c r="AY150" i="34" s="1" a="1"/>
  <c r="AY150" i="34" s="1"/>
  <c r="AS100" i="34" a="1"/>
  <c r="AS100" i="34" s="1"/>
  <c r="AY100" i="34" s="1" a="1"/>
  <c r="AY100" i="34" s="1"/>
  <c r="AS106" i="34" a="1"/>
  <c r="AS106" i="34" s="1"/>
  <c r="AY106" i="34" s="1" a="1"/>
  <c r="AY106" i="34" s="1"/>
  <c r="AS190" i="34" a="1"/>
  <c r="AS190" i="34" s="1"/>
  <c r="AY190" i="34" s="1" a="1"/>
  <c r="AY190" i="34" s="1"/>
  <c r="AS77" i="34" a="1"/>
  <c r="AS77" i="34" s="1"/>
  <c r="AY77" i="34" s="1" a="1"/>
  <c r="AY77" i="34" s="1"/>
  <c r="AS113" i="34" a="1"/>
  <c r="AS113" i="34" s="1"/>
  <c r="AY113" i="34" s="1" a="1"/>
  <c r="AY113" i="34" s="1"/>
  <c r="AS112" i="34" a="1"/>
  <c r="AS112" i="34" s="1"/>
  <c r="AY112" i="34" s="1" a="1"/>
  <c r="AY112" i="34" s="1"/>
  <c r="AS111" i="34" a="1"/>
  <c r="AS111" i="34" s="1"/>
  <c r="AY111" i="34" s="1" a="1"/>
  <c r="AY111" i="34" s="1"/>
  <c r="AS140" i="34" a="1"/>
  <c r="AS140" i="34" s="1"/>
  <c r="AY140" i="34" s="1" a="1"/>
  <c r="AY140" i="34" s="1"/>
  <c r="AS110" i="34" a="1"/>
  <c r="AS110" i="34" s="1"/>
  <c r="AY110" i="34" s="1" a="1"/>
  <c r="AY110" i="34" s="1"/>
  <c r="AS180" i="34" a="1"/>
  <c r="AS180" i="34" s="1"/>
  <c r="AY180" i="34" s="1" a="1"/>
  <c r="AY180" i="34" s="1"/>
  <c r="AS135" i="34" a="1"/>
  <c r="AS135" i="34" s="1"/>
  <c r="AY135" i="34" s="1" a="1"/>
  <c r="AY135" i="34" s="1"/>
  <c r="AS40" i="34" a="1"/>
  <c r="AS40" i="34" s="1"/>
  <c r="AY40" i="34" s="1" a="1"/>
  <c r="AY40" i="34" s="1"/>
  <c r="AS160" i="34" a="1"/>
  <c r="AS160" i="34" s="1"/>
  <c r="AY160" i="34" s="1" a="1"/>
  <c r="AY160" i="34" s="1"/>
  <c r="AS104" i="34" a="1"/>
  <c r="AS104" i="34" s="1"/>
  <c r="AY104" i="34" s="1" a="1"/>
  <c r="AY104" i="34" s="1"/>
  <c r="AS71" i="34" a="1"/>
  <c r="AS71" i="34" s="1"/>
  <c r="AY71" i="34" s="1" a="1"/>
  <c r="AY71" i="34" s="1"/>
  <c r="BA195" i="34" a="1"/>
  <c r="BA195" i="34" s="1"/>
  <c r="BA200" i="34" a="1"/>
  <c r="BA200" i="34" s="1"/>
  <c r="BA79" i="34" a="1"/>
  <c r="BA79" i="34" s="1"/>
  <c r="BA45" i="34" a="1"/>
  <c r="BA45" i="34" s="1"/>
  <c r="BA36" i="34" a="1"/>
  <c r="BA36" i="34" s="1"/>
  <c r="BA170" i="34" a="1"/>
  <c r="BA170" i="34" s="1"/>
  <c r="BA120" i="34" a="1"/>
  <c r="BA120" i="34" s="1"/>
  <c r="BA185" i="34" a="1"/>
  <c r="BA185" i="34" s="1"/>
  <c r="BA99" i="34" a="1"/>
  <c r="BA99" i="34" s="1"/>
  <c r="BB145" i="34" a="1"/>
  <c r="BB145" i="34" s="1"/>
  <c r="BA104" i="34" a="1"/>
  <c r="BA104" i="34" s="1"/>
  <c r="BA80" i="34" a="1"/>
  <c r="BA80" i="34" s="1"/>
  <c r="BA65" i="34" a="1"/>
  <c r="BA65" i="34" s="1"/>
  <c r="BA61" i="34" a="1"/>
  <c r="BA61" i="34" s="1"/>
  <c r="BA165" i="34" a="1"/>
  <c r="BA165" i="34" s="1"/>
  <c r="BA113" i="34" a="1"/>
  <c r="BA113" i="34" s="1"/>
  <c r="BB170" i="34" a="1"/>
  <c r="BB170" i="34" s="1"/>
  <c r="BA77" i="34" a="1"/>
  <c r="BA77" i="34" s="1"/>
  <c r="BA106" i="34" a="1"/>
  <c r="BA106" i="34" s="1"/>
  <c r="BA100" i="34" a="1"/>
  <c r="BA100" i="34" s="1"/>
  <c r="BA215" i="34" a="1"/>
  <c r="BA215" i="34" s="1"/>
  <c r="BA130" i="34" a="1"/>
  <c r="BA130" i="34" s="1"/>
  <c r="BA40" i="34" a="1"/>
  <c r="BA40" i="34" s="1"/>
  <c r="BA140" i="34" a="1"/>
  <c r="BA140" i="34" s="1"/>
  <c r="BA114" i="34" a="1"/>
  <c r="BA114" i="34" s="1"/>
  <c r="BA76" i="34" a="1"/>
  <c r="BA76" i="34" s="1"/>
  <c r="BA68" i="34" a="1"/>
  <c r="BA68" i="34" s="1"/>
  <c r="BA30" i="34" a="1"/>
  <c r="BA30" i="34" s="1"/>
  <c r="BD200" i="34" a="1"/>
  <c r="BD200" i="34" s="1"/>
  <c r="BA216" i="34" a="1"/>
  <c r="BA216" i="34" s="1"/>
  <c r="BA39" i="34" a="1"/>
  <c r="BA39" i="34" s="1"/>
  <c r="BA34" i="34" a="1"/>
  <c r="BA34" i="34" s="1"/>
  <c r="BA97" i="34" a="1"/>
  <c r="BA97" i="34" s="1"/>
  <c r="BA107" i="34" a="1"/>
  <c r="BA107" i="34" s="1"/>
  <c r="BA155" i="34" a="1"/>
  <c r="BA155" i="34" s="1"/>
  <c r="BA27" i="34" a="1"/>
  <c r="BA27" i="34" s="1"/>
  <c r="BA64" i="34" a="1"/>
  <c r="BA64" i="34" s="1"/>
  <c r="BA74" i="34" a="1"/>
  <c r="BA74" i="34" s="1"/>
  <c r="Q462" i="2"/>
  <c r="G41" i="34" a="1"/>
  <c r="G41" i="34" s="1"/>
  <c r="M41" i="34" s="1" a="1"/>
  <c r="M41" i="34" s="1"/>
  <c r="S41" i="34" s="1" a="1"/>
  <c r="S41" i="34" s="1"/>
  <c r="Y41" i="34" s="1" a="1"/>
  <c r="Y41" i="34" s="1"/>
  <c r="AE41" i="34" s="1" a="1"/>
  <c r="AE41" i="34" s="1"/>
  <c r="AK41" i="34" s="1" a="1"/>
  <c r="AK41" i="34" s="1"/>
  <c r="AQ41" i="34" s="1" a="1"/>
  <c r="AQ41" i="34" s="1"/>
  <c r="AW41" i="34" s="1" a="1"/>
  <c r="AW41" i="34" s="1"/>
  <c r="I41" i="34" a="1"/>
  <c r="I41" i="34" s="1"/>
  <c r="O41" i="34" s="1" a="1"/>
  <c r="O41" i="34" s="1"/>
  <c r="U41" i="34" s="1" a="1"/>
  <c r="U41" i="34" s="1"/>
  <c r="AA41" i="34" s="1" a="1"/>
  <c r="AA41" i="34" s="1"/>
  <c r="AG41" i="34" s="1" a="1"/>
  <c r="AG41" i="34" s="1"/>
  <c r="AM41" i="34" s="1" a="1"/>
  <c r="AM41" i="34" s="1"/>
  <c r="AS41" i="34" s="1" a="1"/>
  <c r="AS41" i="34" s="1"/>
  <c r="AY41" i="34" s="1" a="1"/>
  <c r="AY41" i="34" s="1"/>
  <c r="BE41" i="34" s="1" a="1"/>
  <c r="BE41" i="34" s="1"/>
  <c r="G43" i="34" a="1"/>
  <c r="G43" i="34" s="1"/>
  <c r="M43" i="34" s="1" a="1"/>
  <c r="M43" i="34" s="1"/>
  <c r="S43" i="34" s="1" a="1"/>
  <c r="S43" i="34" s="1"/>
  <c r="Y43" i="34" s="1" a="1"/>
  <c r="Y43" i="34" s="1"/>
  <c r="AE43" i="34" s="1" a="1"/>
  <c r="AE43" i="34" s="1"/>
  <c r="AK43" i="34" s="1" a="1"/>
  <c r="AK43" i="34" s="1"/>
  <c r="AQ43" i="34" s="1" a="1"/>
  <c r="AQ43" i="34" s="1"/>
  <c r="AW43" i="34" s="1" a="1"/>
  <c r="AW43" i="34" s="1"/>
  <c r="BC43" i="34" s="1" a="1"/>
  <c r="BC43" i="34" s="1"/>
  <c r="I43" i="34" a="1"/>
  <c r="I43" i="34" s="1"/>
  <c r="O43" i="34" s="1" a="1"/>
  <c r="O43" i="34" s="1"/>
  <c r="U43" i="34" s="1" a="1"/>
  <c r="U43" i="34" s="1"/>
  <c r="AA43" i="34" s="1" a="1"/>
  <c r="AA43" i="34" s="1"/>
  <c r="AG43" i="34" s="1" a="1"/>
  <c r="AG43" i="34" s="1"/>
  <c r="AM43" i="34" s="1" a="1"/>
  <c r="AM43" i="34" s="1"/>
  <c r="AS43" i="34" s="1" a="1"/>
  <c r="AS43" i="34" s="1"/>
  <c r="AY43" i="34" s="1" a="1"/>
  <c r="AY43" i="34" s="1"/>
  <c r="G44" i="34" a="1"/>
  <c r="G44" i="34" s="1"/>
  <c r="M44" i="34" s="1" a="1"/>
  <c r="M44" i="34" s="1"/>
  <c r="S44" i="34" s="1" a="1"/>
  <c r="S44" i="34" s="1"/>
  <c r="Y44" i="34" s="1" a="1"/>
  <c r="Y44" i="34" s="1"/>
  <c r="AE44" i="34" s="1" a="1"/>
  <c r="AE44" i="34" s="1"/>
  <c r="AK44" i="34" s="1" a="1"/>
  <c r="AK44" i="34" s="1"/>
  <c r="AQ44" i="34" s="1" a="1"/>
  <c r="AQ44" i="34" s="1"/>
  <c r="AW44" i="34" s="1" a="1"/>
  <c r="AW44" i="34" s="1"/>
  <c r="I44" i="34" a="1"/>
  <c r="I44" i="34" s="1"/>
  <c r="O44" i="34" s="1" a="1"/>
  <c r="O44" i="34" s="1"/>
  <c r="U44" i="34" s="1" a="1"/>
  <c r="U44" i="34" s="1"/>
  <c r="AA44" i="34" s="1" a="1"/>
  <c r="AA44" i="34" s="1"/>
  <c r="AG44" i="34" s="1" a="1"/>
  <c r="AG44" i="34" s="1"/>
  <c r="AM44" i="34" s="1" a="1"/>
  <c r="AM44" i="34" s="1"/>
  <c r="AS44" i="34" s="1" a="1"/>
  <c r="AS44" i="34" s="1"/>
  <c r="AY44" i="34" s="1" a="1"/>
  <c r="AY44" i="34" s="1"/>
  <c r="G16" i="28"/>
  <c r="I16" i="28"/>
  <c r="K16" i="28"/>
  <c r="F24" i="28"/>
  <c r="G24" i="28"/>
  <c r="H24" i="28"/>
  <c r="I24" i="28"/>
  <c r="J24" i="28"/>
  <c r="K24" i="28"/>
  <c r="F32" i="28"/>
  <c r="G32" i="28"/>
  <c r="H32" i="28"/>
  <c r="I32" i="28"/>
  <c r="J32" i="28"/>
  <c r="K32" i="28"/>
  <c r="BG9" i="34"/>
  <c r="BC99" i="34" l="1" a="1"/>
  <c r="BC99" i="34" s="1"/>
  <c r="BE43" i="34" a="1"/>
  <c r="BE43" i="34" s="1"/>
  <c r="BC200" i="34" a="1"/>
  <c r="BC200" i="34" s="1"/>
  <c r="BD64" i="34" a="1"/>
  <c r="BD64" i="34" s="1"/>
  <c r="BB165" i="34" a="1"/>
  <c r="BB165" i="34" s="1"/>
  <c r="BD111" i="34" a="1"/>
  <c r="BD111" i="34" s="1"/>
  <c r="BJ111" i="34" s="1" a="1"/>
  <c r="BJ111" i="34" s="1"/>
  <c r="BD75" i="34" a="1"/>
  <c r="BD75" i="34" s="1"/>
  <c r="BJ75" i="34" s="1" a="1"/>
  <c r="BJ75" i="34" s="1"/>
  <c r="BB99" i="34" a="1"/>
  <c r="BB99" i="34" s="1"/>
  <c r="BC41" i="34" a="1"/>
  <c r="BC41" i="34" s="1"/>
  <c r="BB125" i="34" a="1"/>
  <c r="BB125" i="34" s="1"/>
  <c r="BB215" i="34" a="1"/>
  <c r="BB215" i="34" s="1"/>
  <c r="BD210" i="34" a="1"/>
  <c r="BD210" i="34" s="1"/>
  <c r="BB205" i="34" a="1"/>
  <c r="BB205" i="34" s="1"/>
  <c r="BD61" i="34" a="1"/>
  <c r="BD61" i="34" s="1"/>
  <c r="BB42" i="34" a="1"/>
  <c r="BB42" i="34" s="1"/>
  <c r="BC145" i="34" a="1"/>
  <c r="BC145" i="34" s="1"/>
  <c r="BB64" i="34" a="1"/>
  <c r="BB64" i="34" s="1"/>
  <c r="BD140" i="34" a="1"/>
  <c r="BD140" i="34" s="1"/>
  <c r="BD112" i="34" a="1"/>
  <c r="BD112" i="34" s="1"/>
  <c r="BC97" i="34" a="1"/>
  <c r="BC97" i="34" s="1"/>
  <c r="BB36" i="34" a="1"/>
  <c r="BB36" i="34" s="1"/>
  <c r="BC109" i="34" a="1"/>
  <c r="BC109" i="34" s="1"/>
  <c r="BI109" i="34" s="1" a="1"/>
  <c r="BI109" i="34" s="1"/>
  <c r="BE180" i="34" a="1"/>
  <c r="BE180" i="34" s="1"/>
  <c r="BK180" i="34" s="1" a="1"/>
  <c r="BK180" i="34" s="1"/>
  <c r="BE106" i="34" a="1"/>
  <c r="BE106" i="34" s="1"/>
  <c r="BE170" i="34" a="1"/>
  <c r="BE170" i="34" s="1"/>
  <c r="BE145" i="34" a="1"/>
  <c r="BE145" i="34" s="1"/>
  <c r="BE109" i="34" a="1"/>
  <c r="BE109" i="34" s="1"/>
  <c r="BE215" i="34" a="1"/>
  <c r="BE215" i="34" s="1"/>
  <c r="BE76" i="34" a="1"/>
  <c r="BE76" i="34" s="1"/>
  <c r="BE44" i="34" a="1"/>
  <c r="BE44" i="34" s="1"/>
  <c r="BK44" i="34" s="1" a="1"/>
  <c r="BK44" i="34" s="1"/>
  <c r="BB72" i="34" a="1"/>
  <c r="BB72" i="34" s="1"/>
  <c r="BC180" i="34" a="1"/>
  <c r="BC180" i="34" s="1"/>
  <c r="BD78" i="34" a="1"/>
  <c r="BD78" i="34" s="1"/>
  <c r="BC130" i="34" a="1"/>
  <c r="BC130" i="34" s="1"/>
  <c r="BC78" i="34" a="1"/>
  <c r="BC78" i="34" s="1"/>
  <c r="BC150" i="34" a="1"/>
  <c r="BC150" i="34" s="1"/>
  <c r="BB76" i="34" a="1"/>
  <c r="BB76" i="34" s="1"/>
  <c r="BC195" i="34" a="1"/>
  <c r="BC195" i="34" s="1"/>
  <c r="BB100" i="34" a="1"/>
  <c r="BB100" i="34" s="1"/>
  <c r="BH100" i="34" s="1" a="1"/>
  <c r="BH100" i="34" s="1"/>
  <c r="BC106" i="34" a="1"/>
  <c r="BC106" i="34" s="1"/>
  <c r="BC44" i="34" a="1"/>
  <c r="BC44" i="34" s="1"/>
  <c r="BD195" i="34" a="1"/>
  <c r="BD195" i="34" s="1"/>
  <c r="BB110" i="34" a="1"/>
  <c r="BB110" i="34" s="1"/>
  <c r="BD79" i="34" a="1"/>
  <c r="BD79" i="34" s="1"/>
  <c r="BD27" i="34" a="1"/>
  <c r="BD27" i="34" s="1"/>
  <c r="BB74" i="34" a="1"/>
  <c r="BB74" i="34" s="1"/>
  <c r="BC30" i="34" a="1"/>
  <c r="BC30" i="34" s="1"/>
  <c r="BI30" i="34" s="1" a="1"/>
  <c r="BI30" i="34" s="1"/>
  <c r="BD215" i="34" a="1"/>
  <c r="BD215" i="34" s="1"/>
  <c r="BD216" i="34" a="1"/>
  <c r="BD216" i="34" s="1"/>
  <c r="BB160" i="34" a="1"/>
  <c r="BB160" i="34" s="1"/>
  <c r="BD175" i="34" a="1"/>
  <c r="BD175" i="34" s="1"/>
  <c r="BE140" i="34" a="1"/>
  <c r="BE140" i="34" s="1"/>
  <c r="BE150" i="34" a="1"/>
  <c r="BE150" i="34" s="1"/>
  <c r="BE97" i="34" a="1"/>
  <c r="BE97" i="34" s="1"/>
  <c r="BK97" i="34" s="1" a="1"/>
  <c r="BK97" i="34" s="1"/>
  <c r="BE65" i="34" a="1"/>
  <c r="BE65" i="34" s="1"/>
  <c r="BK65" i="34" s="1" a="1"/>
  <c r="BK65" i="34" s="1"/>
  <c r="BE79" i="34" a="1"/>
  <c r="BE79" i="34" s="1"/>
  <c r="BE62" i="34" a="1"/>
  <c r="BE62" i="34" s="1"/>
  <c r="BE120" i="34" a="1"/>
  <c r="BE120" i="34" s="1"/>
  <c r="BD36" i="34" a="1"/>
  <c r="BD36" i="34" s="1"/>
  <c r="BB69" i="34" a="1"/>
  <c r="BB69" i="34" s="1"/>
  <c r="BD109" i="34" a="1"/>
  <c r="BD109" i="34" s="1"/>
  <c r="BC45" i="34" a="1"/>
  <c r="BC45" i="34" s="1"/>
  <c r="BI45" i="34" s="1" a="1"/>
  <c r="BI45" i="34" s="1"/>
  <c r="BB27" i="34" a="1"/>
  <c r="BB27" i="34" s="1"/>
  <c r="BH27" i="34" s="1" a="1"/>
  <c r="BH27" i="34" s="1"/>
  <c r="BD69" i="34" a="1"/>
  <c r="BD69" i="34" s="1"/>
  <c r="BC216" i="34" a="1"/>
  <c r="BC216" i="34" s="1"/>
  <c r="BC77" i="34" a="1"/>
  <c r="BC77" i="34" s="1"/>
  <c r="BD42" i="34" a="1"/>
  <c r="BD42" i="34" s="1"/>
  <c r="BB112" i="34" a="1"/>
  <c r="BB112" i="34" s="1"/>
  <c r="BB200" i="34" a="1"/>
  <c r="BB200" i="34" s="1"/>
  <c r="BB45" i="34" a="1"/>
  <c r="BB45" i="34" s="1"/>
  <c r="BD72" i="34" a="1"/>
  <c r="BD72" i="34" s="1"/>
  <c r="BD106" i="34" a="1"/>
  <c r="BD106" i="34" s="1"/>
  <c r="BB195" i="34" a="1"/>
  <c r="BB195" i="34" s="1"/>
  <c r="BB155" i="34" a="1"/>
  <c r="BB155" i="34" s="1"/>
  <c r="BD180" i="34" a="1"/>
  <c r="BD180" i="34" s="1"/>
  <c r="BC190" i="34" a="1"/>
  <c r="BC190" i="34" s="1"/>
  <c r="BB75" i="34" a="1"/>
  <c r="BB75" i="34" s="1"/>
  <c r="BC68" i="34" a="1"/>
  <c r="BC68" i="34" s="1"/>
  <c r="BI68" i="34" s="1" a="1"/>
  <c r="BI68" i="34" s="1"/>
  <c r="BE71" i="34" a="1"/>
  <c r="BE71" i="34" s="1"/>
  <c r="BK71" i="34" s="1" a="1"/>
  <c r="BK71" i="34" s="1"/>
  <c r="BE111" i="34" a="1"/>
  <c r="BE111" i="34" s="1"/>
  <c r="BE72" i="34" a="1"/>
  <c r="BE72" i="34" s="1"/>
  <c r="BE205" i="34" a="1"/>
  <c r="BE205" i="34" s="1"/>
  <c r="BE114" i="34" a="1"/>
  <c r="BE114" i="34" s="1"/>
  <c r="BE64" i="34" a="1"/>
  <c r="BE64" i="34" s="1"/>
  <c r="BE200" i="34" a="1"/>
  <c r="BE200" i="34" s="1"/>
  <c r="BE185" i="34" a="1"/>
  <c r="BE185" i="34" s="1"/>
  <c r="BD114" i="34" a="1"/>
  <c r="BD114" i="34" s="1"/>
  <c r="BJ114" i="34" s="1" a="1"/>
  <c r="BJ114" i="34" s="1"/>
  <c r="BB104" i="34" a="1"/>
  <c r="BB104" i="34" s="1"/>
  <c r="BD145" i="34" a="1"/>
  <c r="BD145" i="34" s="1"/>
  <c r="BC72" i="34" a="1"/>
  <c r="BC72" i="34" s="1"/>
  <c r="BB65" i="34" a="1"/>
  <c r="BB65" i="34" s="1"/>
  <c r="BB114" i="34" a="1"/>
  <c r="BB114" i="34" s="1"/>
  <c r="BD97" i="34" a="1"/>
  <c r="BD97" i="34" s="1"/>
  <c r="BB109" i="34" a="1"/>
  <c r="BB109" i="34" s="1"/>
  <c r="BH109" i="34" s="1" a="1"/>
  <c r="BH109" i="34" s="1"/>
  <c r="BD190" i="34" a="1"/>
  <c r="BD190" i="34" s="1"/>
  <c r="BJ190" i="34" s="1" a="1"/>
  <c r="BJ190" i="34" s="1"/>
  <c r="BC69" i="34" a="1"/>
  <c r="BC69" i="34" s="1"/>
  <c r="BC36" i="34" a="1"/>
  <c r="BC36" i="34" s="1"/>
  <c r="BC42" i="34" a="1"/>
  <c r="BC42" i="34" s="1"/>
  <c r="BD65" i="34" a="1"/>
  <c r="BD65" i="34" s="1"/>
  <c r="BC76" i="34" a="1"/>
  <c r="BC76" i="34" s="1"/>
  <c r="BD40" i="34" a="1"/>
  <c r="BD40" i="34" s="1"/>
  <c r="BB115" i="34" a="1"/>
  <c r="BB115" i="34" s="1"/>
  <c r="BH115" i="34" s="1" a="1"/>
  <c r="BH115" i="34" s="1"/>
  <c r="BC215" i="34" a="1"/>
  <c r="BC215" i="34" s="1"/>
  <c r="BI215" i="34" s="1" a="1"/>
  <c r="BI215" i="34" s="1"/>
  <c r="BC175" i="34" a="1"/>
  <c r="BC175" i="34" s="1"/>
  <c r="BE104" i="34" a="1"/>
  <c r="BE104" i="34" s="1"/>
  <c r="BE112" i="34" a="1"/>
  <c r="BE112" i="34" s="1"/>
  <c r="BE27" i="34" a="1"/>
  <c r="BE27" i="34" s="1"/>
  <c r="BE69" i="34" a="1"/>
  <c r="BE69" i="34" s="1"/>
  <c r="BE165" i="34" a="1"/>
  <c r="BE165" i="34" s="1"/>
  <c r="BE107" i="34" a="1"/>
  <c r="BE107" i="34" s="1"/>
  <c r="BK107" i="34" s="1" a="1"/>
  <c r="BK107" i="34" s="1"/>
  <c r="BE175" i="34" a="1"/>
  <c r="BE175" i="34" s="1"/>
  <c r="BK175" i="34" s="1" a="1"/>
  <c r="BK175" i="34" s="1"/>
  <c r="BE37" i="34" a="1"/>
  <c r="BE37" i="34" s="1"/>
  <c r="BB37" i="34" a="1"/>
  <c r="BB37" i="34" s="1"/>
  <c r="BC107" i="34" a="1"/>
  <c r="BC107" i="34" s="1"/>
  <c r="BD160" i="34" a="1"/>
  <c r="BD160" i="34" s="1"/>
  <c r="BB107" i="34" a="1"/>
  <c r="BB107" i="34" s="1"/>
  <c r="BC113" i="34" a="1"/>
  <c r="BC113" i="34" s="1"/>
  <c r="BD41" i="34" a="1"/>
  <c r="BD41" i="34" s="1"/>
  <c r="BJ41" i="34" s="1" a="1"/>
  <c r="BJ41" i="34" s="1"/>
  <c r="BC75" i="34" a="1"/>
  <c r="BC75" i="34" s="1"/>
  <c r="BI75" i="34" s="1" a="1"/>
  <c r="BI75" i="34" s="1"/>
  <c r="BD165" i="34" a="1"/>
  <c r="BD165" i="34" s="1"/>
  <c r="BC104" i="34" a="1"/>
  <c r="BC104" i="34" s="1"/>
  <c r="BD113" i="34" a="1"/>
  <c r="BD113" i="34" s="1"/>
  <c r="BD37" i="34" a="1"/>
  <c r="BD37" i="34" s="1"/>
  <c r="BD170" i="34" a="1"/>
  <c r="BD170" i="34" s="1"/>
  <c r="BB78" i="34" a="1"/>
  <c r="BB78" i="34" s="1"/>
  <c r="BE160" i="34" a="1"/>
  <c r="BE160" i="34" s="1"/>
  <c r="BK160" i="34" s="1" a="1"/>
  <c r="BK160" i="34" s="1"/>
  <c r="BE113" i="34" a="1"/>
  <c r="BE113" i="34" s="1"/>
  <c r="BK113" i="34" s="1" a="1"/>
  <c r="BK113" i="34" s="1"/>
  <c r="BE99" i="34" a="1"/>
  <c r="BE99" i="34" s="1"/>
  <c r="BE195" i="34" a="1"/>
  <c r="BE195" i="34" s="1"/>
  <c r="BE39" i="34" a="1"/>
  <c r="BE39" i="34" s="1"/>
  <c r="BE68" i="34" a="1"/>
  <c r="BE68" i="34" s="1"/>
  <c r="BE78" i="34" a="1"/>
  <c r="BE78" i="34" s="1"/>
  <c r="BE155" i="34" a="1"/>
  <c r="BE155" i="34" s="1"/>
  <c r="BC135" i="34" a="1"/>
  <c r="BC135" i="34" s="1"/>
  <c r="BB97" i="34" a="1"/>
  <c r="BB97" i="34" s="1"/>
  <c r="BH97" i="34" s="1" a="1"/>
  <c r="BH97" i="34" s="1"/>
  <c r="BC37" i="34" a="1"/>
  <c r="BC37" i="34" s="1"/>
  <c r="BD205" i="34" a="1"/>
  <c r="BD205" i="34" s="1"/>
  <c r="BB79" i="34" a="1"/>
  <c r="BB79" i="34" s="1"/>
  <c r="BD43" i="34" a="1"/>
  <c r="BD43" i="34" s="1"/>
  <c r="BB71" i="34" a="1"/>
  <c r="BB71" i="34" s="1"/>
  <c r="BC39" i="34" a="1"/>
  <c r="BC39" i="34" s="1"/>
  <c r="BB39" i="34" a="1"/>
  <c r="BB39" i="34" s="1"/>
  <c r="BD115" i="34" a="1"/>
  <c r="BD115" i="34" s="1"/>
  <c r="BJ115" i="34" s="1" a="1"/>
  <c r="BJ115" i="34" s="1"/>
  <c r="BB61" i="34" a="1"/>
  <c r="BB61" i="34" s="1"/>
  <c r="BC112" i="34" a="1"/>
  <c r="BC112" i="34" s="1"/>
  <c r="BD155" i="34" a="1"/>
  <c r="BD155" i="34" s="1"/>
  <c r="BB29" i="34" a="1"/>
  <c r="BB29" i="34" s="1"/>
  <c r="BD150" i="34" a="1"/>
  <c r="BD150" i="34" s="1"/>
  <c r="BB68" i="34" a="1"/>
  <c r="BB68" i="34" s="1"/>
  <c r="BD99" i="34" a="1"/>
  <c r="BD99" i="34" s="1"/>
  <c r="BJ99" i="34" s="1" a="1"/>
  <c r="BJ99" i="34" s="1"/>
  <c r="BC34" i="34" a="1"/>
  <c r="BC34" i="34" s="1"/>
  <c r="BI34" i="34" s="1" a="1"/>
  <c r="BI34" i="34" s="1"/>
  <c r="BB150" i="34" a="1"/>
  <c r="BB150" i="34" s="1"/>
  <c r="BB30" i="34" a="1"/>
  <c r="BB30" i="34" s="1"/>
  <c r="BE40" i="34" a="1"/>
  <c r="BE40" i="34" s="1"/>
  <c r="BE77" i="34" a="1"/>
  <c r="BE77" i="34" s="1"/>
  <c r="BE115" i="34" a="1"/>
  <c r="BE115" i="34" s="1"/>
  <c r="BE130" i="34" a="1"/>
  <c r="BE130" i="34" s="1"/>
  <c r="BE216" i="34" a="1"/>
  <c r="BE216" i="34" s="1"/>
  <c r="BK216" i="34" s="1" a="1"/>
  <c r="BK216" i="34" s="1"/>
  <c r="BE61" i="34" a="1"/>
  <c r="BE61" i="34" s="1"/>
  <c r="BK61" i="34" s="1" a="1"/>
  <c r="BK61" i="34" s="1"/>
  <c r="BE80" i="34" a="1"/>
  <c r="BE80" i="34" s="1"/>
  <c r="BB120" i="34" a="1"/>
  <c r="BB120" i="34" s="1"/>
  <c r="BB44" i="34" a="1"/>
  <c r="BB44" i="34" s="1"/>
  <c r="BC114" i="34" a="1"/>
  <c r="BC114" i="34" s="1"/>
  <c r="BD77" i="34" a="1"/>
  <c r="BD77" i="34" s="1"/>
  <c r="BC80" i="34" a="1"/>
  <c r="BC80" i="34" s="1"/>
  <c r="BB210" i="34" a="1"/>
  <c r="BB210" i="34" s="1"/>
  <c r="BC71" i="34" a="1"/>
  <c r="BC71" i="34" s="1"/>
  <c r="BI71" i="34" s="1" a="1"/>
  <c r="BI71" i="34" s="1"/>
  <c r="BD120" i="34" a="1"/>
  <c r="BD120" i="34" s="1"/>
  <c r="BC64" i="34" a="1"/>
  <c r="BC64" i="34" s="1"/>
  <c r="BB41" i="34" a="1"/>
  <c r="BB41" i="34" s="1"/>
  <c r="BD34" i="34" a="1"/>
  <c r="BD34" i="34" s="1"/>
  <c r="BC27" i="34" a="1"/>
  <c r="BC27" i="34" s="1"/>
  <c r="BC61" i="34" a="1"/>
  <c r="BC61" i="34" s="1"/>
  <c r="BD130" i="34" a="1"/>
  <c r="BD130" i="34" s="1"/>
  <c r="BC100" i="34" a="1"/>
  <c r="BC100" i="34" s="1"/>
  <c r="BI100" i="34" s="1" a="1"/>
  <c r="BI100" i="34" s="1"/>
  <c r="BD74" i="34" a="1"/>
  <c r="BD74" i="34" s="1"/>
  <c r="BC160" i="34" a="1"/>
  <c r="BC160" i="34" s="1"/>
  <c r="BC65" i="34" a="1"/>
  <c r="BC65" i="34" s="1"/>
  <c r="BB190" i="34" a="1"/>
  <c r="BB190" i="34" s="1"/>
  <c r="BD30" i="34" a="1"/>
  <c r="BD30" i="34" s="1"/>
  <c r="BC120" i="34" a="1"/>
  <c r="BC120" i="34" s="1"/>
  <c r="BB185" i="34" a="1"/>
  <c r="BB185" i="34" s="1"/>
  <c r="BE135" i="34" a="1"/>
  <c r="BE135" i="34" s="1"/>
  <c r="BK135" i="34" s="1" a="1"/>
  <c r="BK135" i="34" s="1"/>
  <c r="BE190" i="34" a="1"/>
  <c r="BE190" i="34" s="1"/>
  <c r="BE45" i="34" a="1"/>
  <c r="BE45" i="34" s="1"/>
  <c r="BE210" i="34" a="1"/>
  <c r="BE210" i="34" s="1"/>
  <c r="BE30" i="34" a="1"/>
  <c r="BE30" i="34" s="1"/>
  <c r="BE29" i="34" a="1"/>
  <c r="BE29" i="34" s="1"/>
  <c r="BE34" i="34" a="1"/>
  <c r="BE34" i="34" s="1"/>
  <c r="BD44" i="34" a="1"/>
  <c r="BD44" i="34" s="1"/>
  <c r="BC170" i="34" a="1"/>
  <c r="BC170" i="34" s="1"/>
  <c r="BI170" i="34" s="1" a="1"/>
  <c r="BI170" i="34" s="1"/>
  <c r="BB106" i="34" a="1"/>
  <c r="BB106" i="34" s="1"/>
  <c r="BC40" i="34" a="1"/>
  <c r="BC40" i="34" s="1"/>
  <c r="BD125" i="34" a="1"/>
  <c r="BD125" i="34" s="1"/>
  <c r="BB180" i="34" a="1"/>
  <c r="BB180" i="34" s="1"/>
  <c r="BB43" i="34" a="1"/>
  <c r="BB43" i="34" s="1"/>
  <c r="BB140" i="34" a="1"/>
  <c r="BB140" i="34" s="1"/>
  <c r="BD185" i="34" a="1"/>
  <c r="BD185" i="34" s="1"/>
  <c r="BC185" i="34" a="1"/>
  <c r="BC185" i="34" s="1"/>
  <c r="BB77" i="34" a="1"/>
  <c r="BB77" i="34" s="1"/>
  <c r="BD29" i="34" a="1"/>
  <c r="BD29" i="34" s="1"/>
  <c r="BC115" i="34" a="1"/>
  <c r="BC115" i="34" s="1"/>
  <c r="BD71" i="34" a="1"/>
  <c r="BD71" i="34" s="1"/>
  <c r="BC79" i="34" a="1"/>
  <c r="BC79" i="34" s="1"/>
  <c r="BC140" i="34" a="1"/>
  <c r="BC140" i="34" s="1"/>
  <c r="BC29" i="34" a="1"/>
  <c r="BC29" i="34" s="1"/>
  <c r="BD104" i="34" a="1"/>
  <c r="BD104" i="34" s="1"/>
  <c r="BJ104" i="34" s="1" a="1"/>
  <c r="BJ104" i="34" s="1"/>
  <c r="BB113" i="34" a="1"/>
  <c r="BB113" i="34" s="1"/>
  <c r="BB175" i="34" a="1"/>
  <c r="BB175" i="34" s="1"/>
  <c r="BD100" i="34" a="1"/>
  <c r="BD100" i="34" s="1"/>
  <c r="BC155" i="34" a="1"/>
  <c r="BC155" i="34" s="1"/>
  <c r="BB130" i="34" a="1"/>
  <c r="BB130" i="34" s="1"/>
  <c r="BD135" i="34" a="1"/>
  <c r="BD135" i="34" s="1"/>
  <c r="BB111" i="34" a="1"/>
  <c r="BB111" i="34" s="1"/>
  <c r="BC125" i="34" a="1"/>
  <c r="BC125" i="34" s="1"/>
  <c r="BI125" i="34" s="1" a="1"/>
  <c r="BI125" i="34" s="1"/>
  <c r="BD110" i="34" a="1"/>
  <c r="BD110" i="34" s="1"/>
  <c r="BE110" i="34" a="1"/>
  <c r="BE110" i="34" s="1"/>
  <c r="BE100" i="34" a="1"/>
  <c r="BE100" i="34" s="1"/>
  <c r="BE125" i="34" a="1"/>
  <c r="BE125" i="34" s="1"/>
  <c r="BE74" i="34" a="1"/>
  <c r="BE74" i="34" s="1"/>
  <c r="BE75" i="34" a="1"/>
  <c r="BE75" i="34" s="1"/>
  <c r="BE36" i="34" a="1"/>
  <c r="BE36" i="34" s="1"/>
  <c r="BE42" i="34" a="1"/>
  <c r="BE42" i="34" s="1"/>
  <c r="BK42" i="34" s="1" a="1"/>
  <c r="BK42" i="34" s="1"/>
  <c r="BD68" i="34" a="1"/>
  <c r="BD68" i="34" s="1"/>
  <c r="BB34" i="34" a="1"/>
  <c r="BB34" i="34" s="1"/>
  <c r="BC111" i="34" a="1"/>
  <c r="BC111" i="34" s="1"/>
  <c r="BC210" i="34" a="1"/>
  <c r="BC210" i="34" s="1"/>
  <c r="BD80" i="34" a="1"/>
  <c r="BD80" i="34" s="1"/>
  <c r="BC74" i="34" a="1"/>
  <c r="BC74" i="34" s="1"/>
  <c r="BB40" i="34" a="1"/>
  <c r="BB40" i="34" s="1"/>
  <c r="BB216" i="34" a="1"/>
  <c r="BB216" i="34" s="1"/>
  <c r="BH216" i="34" s="1" a="1"/>
  <c r="BH216" i="34" s="1"/>
  <c r="BD62" i="34" a="1"/>
  <c r="BD62" i="34" s="1"/>
  <c r="BC62" i="34" a="1"/>
  <c r="BC62" i="34" s="1"/>
  <c r="BB62" i="34" a="1"/>
  <c r="BB62" i="34" s="1"/>
  <c r="BD45" i="34" a="1"/>
  <c r="BD45" i="34" s="1"/>
  <c r="BC205" i="34" a="1"/>
  <c r="BC205" i="34" s="1"/>
  <c r="BD39" i="34" a="1"/>
  <c r="BD39" i="34" s="1"/>
  <c r="BH9" i="34"/>
  <c r="BI9" i="34" s="1"/>
  <c r="BJ9" i="34" s="1"/>
  <c r="BK9" i="34" s="1"/>
  <c r="BL9" i="34" s="1"/>
  <c r="BI41" i="34" a="1"/>
  <c r="BI41" i="34" s="1"/>
  <c r="BG74" i="34" a="1"/>
  <c r="BG74" i="34" s="1"/>
  <c r="BG97" i="34" a="1"/>
  <c r="BG97" i="34" s="1"/>
  <c r="BI130" i="34" a="1"/>
  <c r="BI130" i="34" s="1"/>
  <c r="BI106" i="34" a="1"/>
  <c r="BI106" i="34" s="1"/>
  <c r="BG36" i="34" a="1"/>
  <c r="BG36" i="34" s="1"/>
  <c r="BG200" i="34" a="1"/>
  <c r="BG200" i="34" s="1"/>
  <c r="BK79" i="34" a="1"/>
  <c r="BK79" i="34" s="1"/>
  <c r="BK62" i="34" a="1"/>
  <c r="BK62" i="34" s="1"/>
  <c r="BG180" i="34" a="1"/>
  <c r="BG180" i="34" s="1"/>
  <c r="BG69" i="34" a="1"/>
  <c r="BG69" i="34" s="1"/>
  <c r="BG110" i="34" a="1"/>
  <c r="BG110" i="34" s="1"/>
  <c r="BI216" i="34" a="1"/>
  <c r="BI216" i="34" s="1"/>
  <c r="BG64" i="34" a="1"/>
  <c r="BG64" i="34" s="1"/>
  <c r="BH36" i="34" a="1"/>
  <c r="BH36" i="34" s="1"/>
  <c r="BH42" i="34" a="1"/>
  <c r="BH42" i="34" s="1"/>
  <c r="BG76" i="34" a="1"/>
  <c r="BG76" i="34" s="1"/>
  <c r="BG130" i="34" a="1"/>
  <c r="BG130" i="34" s="1"/>
  <c r="BG99" i="34" a="1"/>
  <c r="BG99" i="34" s="1"/>
  <c r="BI190" i="34" a="1"/>
  <c r="BI190" i="34" s="1"/>
  <c r="BH75" i="34" a="1"/>
  <c r="BH75" i="34" s="1"/>
  <c r="BK200" i="34" a="1"/>
  <c r="BK200" i="34" s="1"/>
  <c r="BK185" i="34" a="1"/>
  <c r="BK185" i="34" s="1"/>
  <c r="BG115" i="34" a="1"/>
  <c r="BG115" i="34" s="1"/>
  <c r="BG42" i="34" a="1"/>
  <c r="BG42" i="34" s="1"/>
  <c r="BG145" i="34" a="1"/>
  <c r="BG145" i="34" s="1"/>
  <c r="BG114" i="34" a="1"/>
  <c r="BG114" i="34" s="1"/>
  <c r="BH165" i="34" a="1"/>
  <c r="BH165" i="34" s="1"/>
  <c r="BJ78" i="34" a="1"/>
  <c r="BJ78" i="34" s="1"/>
  <c r="BG185" i="34" a="1"/>
  <c r="BG185" i="34" s="1"/>
  <c r="BI175" i="34" a="1"/>
  <c r="BI175" i="34" s="1"/>
  <c r="BK104" i="34" a="1"/>
  <c r="BK104" i="34" s="1"/>
  <c r="BG109" i="34" a="1"/>
  <c r="BG109" i="34" s="1"/>
  <c r="BH37" i="34" a="1"/>
  <c r="BH37" i="34" s="1"/>
  <c r="BG135" i="34" a="1"/>
  <c r="BG135" i="34" s="1"/>
  <c r="BG29" i="34" a="1"/>
  <c r="BG29" i="34" s="1"/>
  <c r="BJ165" i="34" a="1"/>
  <c r="BJ165" i="34" s="1"/>
  <c r="BI104" i="34" a="1"/>
  <c r="BI104" i="34" s="1"/>
  <c r="BG210" i="34" a="1"/>
  <c r="BG210" i="34" s="1"/>
  <c r="BG150" i="34" a="1"/>
  <c r="BG150" i="34" s="1"/>
  <c r="BG155" i="34" a="1"/>
  <c r="BG155" i="34" s="1"/>
  <c r="BG34" i="34" a="1"/>
  <c r="BG34" i="34" s="1"/>
  <c r="BJ76" i="34" a="1"/>
  <c r="BJ76" i="34" s="1"/>
  <c r="BI145" i="34" a="1"/>
  <c r="BI145" i="34" s="1"/>
  <c r="BG215" i="34" a="1"/>
  <c r="BG215" i="34" s="1"/>
  <c r="BG113" i="34" a="1"/>
  <c r="BG113" i="34" s="1"/>
  <c r="BG80" i="34" a="1"/>
  <c r="BG80" i="34" s="1"/>
  <c r="BG120" i="34" a="1"/>
  <c r="BG120" i="34" s="1"/>
  <c r="BG45" i="34" a="1"/>
  <c r="BG45" i="34" s="1"/>
  <c r="BG195" i="34" a="1"/>
  <c r="BG195" i="34" s="1"/>
  <c r="BK155" i="34" a="1"/>
  <c r="BK155" i="34" s="1"/>
  <c r="BI135" i="34" a="1"/>
  <c r="BI135" i="34" s="1"/>
  <c r="BG111" i="34" a="1"/>
  <c r="BG111" i="34" s="1"/>
  <c r="BG175" i="34" a="1"/>
  <c r="BG175" i="34" s="1"/>
  <c r="BI39" i="34" a="1"/>
  <c r="BI39" i="34" s="1"/>
  <c r="BH39" i="34" a="1"/>
  <c r="BH39" i="34" s="1"/>
  <c r="BG160" i="34" a="1"/>
  <c r="BG160" i="34" s="1"/>
  <c r="BG205" i="34" a="1"/>
  <c r="BG205" i="34" s="1"/>
  <c r="BG27" i="34" a="1"/>
  <c r="BG27" i="34" s="1"/>
  <c r="BG107" i="34" a="1"/>
  <c r="BG107" i="34" s="1"/>
  <c r="BG140" i="34" a="1"/>
  <c r="BG140" i="34" s="1"/>
  <c r="BG165" i="34" a="1"/>
  <c r="BG165" i="34" s="1"/>
  <c r="BK77" i="34" a="1"/>
  <c r="BK77" i="34" s="1"/>
  <c r="BK115" i="34" a="1"/>
  <c r="BK115" i="34" s="1"/>
  <c r="AT110" i="34" a="1"/>
  <c r="AT110" i="34" s="1"/>
  <c r="AZ110" i="34" s="1" a="1"/>
  <c r="AZ110" i="34" s="1"/>
  <c r="BF110" i="34" s="1" a="1"/>
  <c r="BF110" i="34" s="1"/>
  <c r="AT195" i="34" a="1"/>
  <c r="AT195" i="34" s="1"/>
  <c r="AZ195" i="34" s="1" a="1"/>
  <c r="AZ195" i="34" s="1"/>
  <c r="BF195" i="34" s="1" a="1"/>
  <c r="BF195" i="34" s="1"/>
  <c r="AT45" i="34" a="1"/>
  <c r="AT45" i="34" s="1"/>
  <c r="AZ45" i="34" s="1" a="1"/>
  <c r="AZ45" i="34" s="1"/>
  <c r="BF45" i="34" s="1" a="1"/>
  <c r="BF45" i="34" s="1"/>
  <c r="AT71" i="34" a="1"/>
  <c r="AT71" i="34" s="1"/>
  <c r="AZ71" i="34" s="1" a="1"/>
  <c r="AZ71" i="34" s="1"/>
  <c r="BF71" i="34" s="1" a="1"/>
  <c r="BF71" i="34" s="1"/>
  <c r="BL71" i="34" s="1" a="1"/>
  <c r="BL71" i="34" s="1"/>
  <c r="AT34" i="34" a="1"/>
  <c r="AT34" i="34" s="1"/>
  <c r="AZ34" i="34" s="1" a="1"/>
  <c r="AZ34" i="34" s="1"/>
  <c r="BF34" i="34" s="1" a="1"/>
  <c r="BF34" i="34" s="1"/>
  <c r="BL34" i="34" s="1" a="1"/>
  <c r="BL34" i="34" s="1"/>
  <c r="AT100" i="34" a="1"/>
  <c r="AT100" i="34" s="1"/>
  <c r="AZ100" i="34" s="1" a="1"/>
  <c r="AZ100" i="34" s="1"/>
  <c r="BF100" i="34" s="1" a="1"/>
  <c r="BF100" i="34" s="1"/>
  <c r="AT104" i="34" a="1"/>
  <c r="AT104" i="34" s="1"/>
  <c r="AZ104" i="34" s="1" a="1"/>
  <c r="AZ104" i="34" s="1"/>
  <c r="BF104" i="34" s="1" a="1"/>
  <c r="BF104" i="34" s="1"/>
  <c r="AT64" i="34" a="1"/>
  <c r="AT64" i="34" s="1"/>
  <c r="AZ64" i="34" s="1" a="1"/>
  <c r="AZ64" i="34" s="1"/>
  <c r="BF64" i="34" s="1" a="1"/>
  <c r="BF64" i="34" s="1"/>
  <c r="AT160" i="34" a="1"/>
  <c r="AT160" i="34" s="1"/>
  <c r="AZ160" i="34" s="1" a="1"/>
  <c r="AZ160" i="34" s="1"/>
  <c r="BF160" i="34" s="1" a="1"/>
  <c r="BF160" i="34" s="1"/>
  <c r="BL160" i="34" s="1" a="1"/>
  <c r="BL160" i="34" s="1"/>
  <c r="AT112" i="34" a="1"/>
  <c r="AT112" i="34" s="1"/>
  <c r="AZ112" i="34" s="1" a="1"/>
  <c r="AZ112" i="34" s="1"/>
  <c r="BF112" i="34" s="1" a="1"/>
  <c r="BF112" i="34" s="1"/>
  <c r="AT40" i="34" a="1"/>
  <c r="AT40" i="34" s="1"/>
  <c r="AZ40" i="34" s="1" a="1"/>
  <c r="AZ40" i="34" s="1"/>
  <c r="BF40" i="34" s="1" a="1"/>
  <c r="BF40" i="34" s="1"/>
  <c r="AT41" i="34" a="1"/>
  <c r="AT41" i="34" s="1"/>
  <c r="AZ41" i="34" s="1" a="1"/>
  <c r="AZ41" i="34" s="1"/>
  <c r="BF41" i="34" s="1" a="1"/>
  <c r="BF41" i="34" s="1"/>
  <c r="BL41" i="34" s="1" a="1"/>
  <c r="BL41" i="34" s="1"/>
  <c r="AT20" i="34" a="1"/>
  <c r="AT20" i="34" s="1"/>
  <c r="AZ20" i="34" s="1" a="1"/>
  <c r="AZ20" i="34" s="1"/>
  <c r="BF20" i="34" s="1" a="1"/>
  <c r="BF20" i="34" s="1"/>
  <c r="BL20" i="34" s="1" a="1"/>
  <c r="BL20" i="34" s="1"/>
  <c r="AT150" i="34" a="1"/>
  <c r="AT150" i="34" s="1"/>
  <c r="AZ150" i="34" s="1" a="1"/>
  <c r="AZ150" i="34" s="1"/>
  <c r="BF150" i="34" s="1" a="1"/>
  <c r="BF150" i="34" s="1"/>
  <c r="AT180" i="34" a="1"/>
  <c r="AT180" i="34" s="1"/>
  <c r="AZ180" i="34" s="1" a="1"/>
  <c r="AZ180" i="34" s="1"/>
  <c r="BF180" i="34" s="1" a="1"/>
  <c r="BF180" i="34" s="1"/>
  <c r="AT135" i="34" a="1"/>
  <c r="AT135" i="34" s="1"/>
  <c r="AZ135" i="34" s="1" a="1"/>
  <c r="AZ135" i="34" s="1"/>
  <c r="BF135" i="34" s="1" a="1"/>
  <c r="BF135" i="34" s="1"/>
  <c r="AT114" i="34" a="1"/>
  <c r="AT114" i="34" s="1"/>
  <c r="AZ114" i="34" s="1" a="1"/>
  <c r="AZ114" i="34" s="1"/>
  <c r="BF114" i="34" s="1" a="1"/>
  <c r="BF114" i="34" s="1"/>
  <c r="BL114" i="34" s="1" a="1"/>
  <c r="BL114" i="34" s="1"/>
  <c r="AT165" i="34" a="1"/>
  <c r="AT165" i="34" s="1"/>
  <c r="AZ165" i="34" s="1" a="1"/>
  <c r="AZ165" i="34" s="1"/>
  <c r="BF165" i="34" s="1" a="1"/>
  <c r="BF165" i="34" s="1"/>
  <c r="AT145" i="34" a="1"/>
  <c r="AT145" i="34" s="1"/>
  <c r="AZ145" i="34" s="1" a="1"/>
  <c r="AZ145" i="34" s="1"/>
  <c r="BF145" i="34" s="1" a="1"/>
  <c r="BF145" i="34" s="1"/>
  <c r="AT172" i="34" a="1"/>
  <c r="AT172" i="34" s="1"/>
  <c r="AZ172" i="34" s="1" a="1"/>
  <c r="AZ172" i="34" s="1"/>
  <c r="BF172" i="34" s="1" a="1"/>
  <c r="BF172" i="34" s="1"/>
  <c r="BL172" i="34" s="1" a="1"/>
  <c r="BL172" i="34" s="1"/>
  <c r="AT115" i="34" a="1"/>
  <c r="AT115" i="34" s="1"/>
  <c r="AZ115" i="34" s="1" a="1"/>
  <c r="AZ115" i="34" s="1"/>
  <c r="BF115" i="34" s="1" a="1"/>
  <c r="BF115" i="34" s="1"/>
  <c r="BL115" i="34" s="1" a="1"/>
  <c r="BL115" i="34" s="1"/>
  <c r="AT42" i="34" a="1"/>
  <c r="AT42" i="34" s="1"/>
  <c r="AZ42" i="34" s="1" a="1"/>
  <c r="AZ42" i="34" s="1"/>
  <c r="BF42" i="34" s="1" a="1"/>
  <c r="BF42" i="34" s="1"/>
  <c r="AT210" i="34" a="1"/>
  <c r="AT210" i="34" s="1"/>
  <c r="AZ210" i="34" s="1" a="1"/>
  <c r="AZ210" i="34" s="1"/>
  <c r="BF210" i="34" s="1" a="1"/>
  <c r="BF210" i="34" s="1"/>
  <c r="AT205" i="34" a="1"/>
  <c r="AT205" i="34" s="1"/>
  <c r="AZ205" i="34" s="1" a="1"/>
  <c r="AZ205" i="34" s="1"/>
  <c r="BF205" i="34" s="1" a="1"/>
  <c r="BF205" i="34" s="1"/>
  <c r="AT23" i="34" a="1"/>
  <c r="AT23" i="34" s="1"/>
  <c r="AZ23" i="34" s="1" a="1"/>
  <c r="AZ23" i="34" s="1"/>
  <c r="BF23" i="34" s="1" a="1"/>
  <c r="BF23" i="34" s="1"/>
  <c r="BL23" i="34" s="1" a="1"/>
  <c r="BL23" i="34" s="1"/>
  <c r="AT29" i="34" a="1"/>
  <c r="AT29" i="34" s="1"/>
  <c r="AZ29" i="34" s="1" a="1"/>
  <c r="AZ29" i="34" s="1"/>
  <c r="BF29" i="34" s="1" a="1"/>
  <c r="BF29" i="34" s="1"/>
  <c r="AT62" i="34" a="1"/>
  <c r="AT62" i="34" s="1"/>
  <c r="AZ62" i="34" s="1" a="1"/>
  <c r="AZ62" i="34" s="1"/>
  <c r="BF62" i="34" s="1" a="1"/>
  <c r="BF62" i="34" s="1"/>
  <c r="AT39" i="34" a="1"/>
  <c r="AT39" i="34" s="1"/>
  <c r="AZ39" i="34" s="1" a="1"/>
  <c r="AZ39" i="34" s="1"/>
  <c r="BF39" i="34" s="1" a="1"/>
  <c r="BF39" i="34" s="1"/>
  <c r="BL39" i="34" s="1" a="1"/>
  <c r="BL39" i="34" s="1"/>
  <c r="AT36" i="34" a="1"/>
  <c r="AT36" i="34" s="1"/>
  <c r="AZ36" i="34" s="1" a="1"/>
  <c r="AZ36" i="34" s="1"/>
  <c r="BF36" i="34" s="1" a="1"/>
  <c r="BF36" i="34" s="1"/>
  <c r="BL36" i="34" s="1" a="1"/>
  <c r="BL36" i="34" s="1"/>
  <c r="AT58" i="34" a="1"/>
  <c r="AT58" i="34" s="1"/>
  <c r="AZ58" i="34" s="1" a="1"/>
  <c r="AZ58" i="34" s="1"/>
  <c r="BF58" i="34" s="1" a="1"/>
  <c r="BF58" i="34" s="1"/>
  <c r="AT37" i="34" a="1"/>
  <c r="AT37" i="34" s="1"/>
  <c r="AZ37" i="34" s="1" a="1"/>
  <c r="AZ37" i="34" s="1"/>
  <c r="BF37" i="34" s="1" a="1"/>
  <c r="BF37" i="34" s="1"/>
  <c r="AT107" i="34" a="1"/>
  <c r="AT107" i="34" s="1"/>
  <c r="AZ107" i="34" s="1" a="1"/>
  <c r="AZ107" i="34" s="1"/>
  <c r="BF107" i="34" s="1" a="1"/>
  <c r="BF107" i="34" s="1"/>
  <c r="AT109" i="34" a="1"/>
  <c r="AT109" i="34" s="1"/>
  <c r="AZ109" i="34" s="1" a="1"/>
  <c r="AZ109" i="34" s="1"/>
  <c r="BF109" i="34" s="1" a="1"/>
  <c r="BF109" i="34" s="1"/>
  <c r="BL109" i="34" s="1" a="1"/>
  <c r="BL109" i="34" s="1"/>
  <c r="AT43" i="34" a="1"/>
  <c r="AT43" i="34" s="1"/>
  <c r="AZ43" i="34" s="1" a="1"/>
  <c r="AZ43" i="34" s="1"/>
  <c r="BF43" i="34" s="1" a="1"/>
  <c r="BF43" i="34" s="1"/>
  <c r="AT185" i="34" a="1"/>
  <c r="AT185" i="34" s="1"/>
  <c r="AZ185" i="34" s="1" a="1"/>
  <c r="AZ185" i="34" s="1"/>
  <c r="BF185" i="34" s="1" a="1"/>
  <c r="BF185" i="34" s="1"/>
  <c r="AT93" i="34" a="1"/>
  <c r="AT93" i="34" s="1"/>
  <c r="AZ93" i="34" s="1" a="1"/>
  <c r="AZ93" i="34" s="1"/>
  <c r="BF93" i="34" s="1" a="1"/>
  <c r="BF93" i="34" s="1"/>
  <c r="BL93" i="34" s="1" a="1"/>
  <c r="BL93" i="34" s="1"/>
  <c r="AT192" i="34" a="1"/>
  <c r="AT192" i="34" s="1"/>
  <c r="AZ192" i="34" s="1" a="1"/>
  <c r="AZ192" i="34" s="1"/>
  <c r="BF192" i="34" s="1" a="1"/>
  <c r="BF192" i="34" s="1"/>
  <c r="BL192" i="34" s="1" a="1"/>
  <c r="BL192" i="34" s="1"/>
  <c r="AT77" i="34" a="1"/>
  <c r="AT77" i="34" s="1"/>
  <c r="AZ77" i="34" s="1" a="1"/>
  <c r="AZ77" i="34" s="1"/>
  <c r="BF77" i="34" s="1" a="1"/>
  <c r="BF77" i="34" s="1"/>
  <c r="AT57" i="34" a="1"/>
  <c r="AT57" i="34" s="1"/>
  <c r="AZ57" i="34" s="1" a="1"/>
  <c r="AZ57" i="34" s="1"/>
  <c r="BF57" i="34" s="1" a="1"/>
  <c r="BF57" i="34" s="1"/>
  <c r="AT125" i="34" a="1"/>
  <c r="AT125" i="34" s="1"/>
  <c r="AZ125" i="34" s="1" a="1"/>
  <c r="AZ125" i="34" s="1"/>
  <c r="BF125" i="34" s="1" a="1"/>
  <c r="BF125" i="34" s="1"/>
  <c r="AT74" i="34" a="1"/>
  <c r="AT74" i="34" s="1"/>
  <c r="AZ74" i="34" s="1" a="1"/>
  <c r="AZ74" i="34" s="1"/>
  <c r="BF74" i="34" s="1" a="1"/>
  <c r="BF74" i="34" s="1"/>
  <c r="BL74" i="34" s="1" a="1"/>
  <c r="BL74" i="34" s="1"/>
  <c r="AT76" i="34" a="1"/>
  <c r="AT76" i="34" s="1"/>
  <c r="AZ76" i="34" s="1" a="1"/>
  <c r="AZ76" i="34" s="1"/>
  <c r="BF76" i="34" s="1" a="1"/>
  <c r="BF76" i="34" s="1"/>
  <c r="AT207" i="34" a="1"/>
  <c r="AT207" i="34" s="1"/>
  <c r="AZ207" i="34" s="1" a="1"/>
  <c r="AZ207" i="34" s="1"/>
  <c r="BF207" i="34" s="1" a="1"/>
  <c r="BF207" i="34" s="1"/>
  <c r="AT212" i="34" a="1"/>
  <c r="AT212" i="34" s="1"/>
  <c r="AZ212" i="34" s="1" a="1"/>
  <c r="AZ212" i="34" s="1"/>
  <c r="BF212" i="34" s="1" a="1"/>
  <c r="BF212" i="34" s="1"/>
  <c r="BL212" i="34" s="1" a="1"/>
  <c r="BL212" i="34" s="1"/>
  <c r="AT69" i="34" a="1"/>
  <c r="AT69" i="34" s="1"/>
  <c r="AZ69" i="34" s="1" a="1"/>
  <c r="AZ69" i="34" s="1"/>
  <c r="BF69" i="34" s="1" a="1"/>
  <c r="BF69" i="34" s="1"/>
  <c r="BL69" i="34" s="1" a="1"/>
  <c r="BL69" i="34" s="1"/>
  <c r="AT90" i="34" a="1"/>
  <c r="AT90" i="34" s="1"/>
  <c r="AZ90" i="34" s="1" a="1"/>
  <c r="AZ90" i="34" s="1"/>
  <c r="BF90" i="34" s="1" a="1"/>
  <c r="BF90" i="34" s="1"/>
  <c r="AT99" i="34" a="1"/>
  <c r="AT99" i="34" s="1"/>
  <c r="AZ99" i="34" s="1" a="1"/>
  <c r="AZ99" i="34" s="1"/>
  <c r="BF99" i="34" s="1" a="1"/>
  <c r="BF99" i="34" s="1"/>
  <c r="AT72" i="34" a="1"/>
  <c r="AT72" i="34" s="1"/>
  <c r="AZ72" i="34" s="1" a="1"/>
  <c r="AZ72" i="34" s="1"/>
  <c r="BF72" i="34" s="1" a="1"/>
  <c r="BF72" i="34" s="1"/>
  <c r="AT175" i="34" a="1"/>
  <c r="AT175" i="34" s="1"/>
  <c r="AZ175" i="34" s="1" a="1"/>
  <c r="AZ175" i="34" s="1"/>
  <c r="BF175" i="34" s="1" a="1"/>
  <c r="BF175" i="34" s="1"/>
  <c r="BL175" i="34" s="1" a="1"/>
  <c r="BL175" i="34" s="1"/>
  <c r="AT202" i="34" a="1"/>
  <c r="AT202" i="34" s="1"/>
  <c r="AZ202" i="34" s="1" a="1"/>
  <c r="AZ202" i="34" s="1"/>
  <c r="BF202" i="34" s="1" a="1"/>
  <c r="BF202" i="34" s="1"/>
  <c r="AT97" i="34" a="1"/>
  <c r="AT97" i="34" s="1"/>
  <c r="AZ97" i="34" s="1" a="1"/>
  <c r="AZ97" i="34" s="1"/>
  <c r="BF97" i="34" s="1" a="1"/>
  <c r="BF97" i="34" s="1"/>
  <c r="AT30" i="34" a="1"/>
  <c r="AT30" i="34" s="1"/>
  <c r="AZ30" i="34" s="1" a="1"/>
  <c r="AZ30" i="34" s="1"/>
  <c r="BF30" i="34" s="1" a="1"/>
  <c r="BF30" i="34" s="1"/>
  <c r="BL30" i="34" s="1" a="1"/>
  <c r="BL30" i="34" s="1"/>
  <c r="AT113" i="34" a="1"/>
  <c r="AT113" i="34" s="1"/>
  <c r="AZ113" i="34" s="1" a="1"/>
  <c r="AZ113" i="34" s="1"/>
  <c r="BF113" i="34" s="1" a="1"/>
  <c r="BF113" i="34" s="1"/>
  <c r="BL113" i="34" s="1" a="1"/>
  <c r="BL113" i="34" s="1"/>
  <c r="AT61" i="34" a="1"/>
  <c r="AT61" i="34" s="1"/>
  <c r="AZ61" i="34" s="1" a="1"/>
  <c r="AZ61" i="34" s="1"/>
  <c r="BF61" i="34" s="1" a="1"/>
  <c r="BF61" i="34" s="1"/>
  <c r="AT120" i="34" a="1"/>
  <c r="AT120" i="34" s="1"/>
  <c r="AZ120" i="34" s="1" a="1"/>
  <c r="AZ120" i="34" s="1"/>
  <c r="BF120" i="34" s="1" a="1"/>
  <c r="BF120" i="34" s="1"/>
  <c r="AT22" i="34" a="1"/>
  <c r="AT22" i="34" s="1"/>
  <c r="AZ22" i="34" s="1" a="1"/>
  <c r="AZ22" i="34" s="1"/>
  <c r="BF22" i="34" s="1" a="1"/>
  <c r="BF22" i="34" s="1"/>
  <c r="BL22" i="34" s="1" a="1"/>
  <c r="BL22" i="34" s="1"/>
  <c r="AT54" i="34" a="1"/>
  <c r="AT54" i="34" s="1"/>
  <c r="AZ54" i="34" s="1" a="1"/>
  <c r="AZ54" i="34" s="1"/>
  <c r="BF54" i="34" s="1" a="1"/>
  <c r="BF54" i="34" s="1"/>
  <c r="BL54" i="34" s="1" a="1"/>
  <c r="BL54" i="34" s="1"/>
  <c r="AT200" i="34" a="1"/>
  <c r="AT200" i="34" s="1"/>
  <c r="AZ200" i="34" s="1" a="1"/>
  <c r="AZ200" i="34" s="1"/>
  <c r="BF200" i="34" s="1" a="1"/>
  <c r="BF200" i="34" s="1"/>
  <c r="AT140" i="34" a="1"/>
  <c r="AT140" i="34" s="1"/>
  <c r="AZ140" i="34" s="1" a="1"/>
  <c r="AZ140" i="34" s="1"/>
  <c r="BF140" i="34" s="1" a="1"/>
  <c r="BF140" i="34" s="1"/>
  <c r="AT170" i="34" a="1"/>
  <c r="AT170" i="34" s="1"/>
  <c r="AZ170" i="34" s="1" a="1"/>
  <c r="AZ170" i="34" s="1"/>
  <c r="BF170" i="34" s="1" a="1"/>
  <c r="BF170" i="34" s="1"/>
  <c r="BL170" i="34" s="1" a="1"/>
  <c r="BL170" i="34" s="1"/>
  <c r="AT190" i="34" a="1"/>
  <c r="AT190" i="34" s="1"/>
  <c r="AZ190" i="34" s="1" a="1"/>
  <c r="AZ190" i="34" s="1"/>
  <c r="BF190" i="34" s="1" a="1"/>
  <c r="BF190" i="34" s="1"/>
  <c r="BL190" i="34" s="1" a="1"/>
  <c r="BL190" i="34" s="1"/>
  <c r="AT187" i="34" a="1"/>
  <c r="AT187" i="34" s="1"/>
  <c r="AZ187" i="34" s="1" a="1"/>
  <c r="AZ187" i="34" s="1"/>
  <c r="BF187" i="34" s="1" a="1"/>
  <c r="BF187" i="34" s="1"/>
  <c r="AT215" i="34" a="1"/>
  <c r="AT215" i="34" s="1"/>
  <c r="AZ215" i="34" s="1" a="1"/>
  <c r="AZ215" i="34" s="1"/>
  <c r="BF215" i="34" s="1" a="1"/>
  <c r="BF215" i="34" s="1"/>
  <c r="AT216" i="34" a="1"/>
  <c r="AT216" i="34" s="1"/>
  <c r="AZ216" i="34" s="1" a="1"/>
  <c r="AZ216" i="34" s="1"/>
  <c r="BF216" i="34" s="1" a="1"/>
  <c r="BF216" i="34" s="1"/>
  <c r="BL216" i="34" s="1" a="1"/>
  <c r="BL216" i="34" s="1"/>
  <c r="AT55" i="34" a="1"/>
  <c r="AT55" i="34" s="1"/>
  <c r="AZ55" i="34" s="1" a="1"/>
  <c r="AZ55" i="34" s="1"/>
  <c r="BF55" i="34" s="1" a="1"/>
  <c r="BF55" i="34" s="1"/>
  <c r="BL55" i="34" s="1" a="1"/>
  <c r="BL55" i="34" s="1"/>
  <c r="AT197" i="34" a="1"/>
  <c r="AT197" i="34" s="1"/>
  <c r="AZ197" i="34" s="1" a="1"/>
  <c r="AZ197" i="34" s="1"/>
  <c r="BF197" i="34" s="1" a="1"/>
  <c r="BF197" i="34" s="1"/>
  <c r="BL197" i="34" s="1" a="1"/>
  <c r="BL197" i="34" s="1"/>
  <c r="AT79" i="34" a="1"/>
  <c r="AT79" i="34" s="1"/>
  <c r="AZ79" i="34" s="1" a="1"/>
  <c r="AZ79" i="34" s="1"/>
  <c r="BF79" i="34" s="1" a="1"/>
  <c r="BF79" i="34" s="1"/>
  <c r="AT75" i="34" a="1"/>
  <c r="AT75" i="34" s="1"/>
  <c r="AZ75" i="34" s="1" a="1"/>
  <c r="AZ75" i="34" s="1"/>
  <c r="BF75" i="34" s="1" a="1"/>
  <c r="BF75" i="34" s="1"/>
  <c r="BL75" i="34" s="1" a="1"/>
  <c r="BL75" i="34" s="1"/>
  <c r="AT27" i="34" a="1"/>
  <c r="AT27" i="34" s="1"/>
  <c r="AZ27" i="34" s="1" a="1"/>
  <c r="AZ27" i="34" s="1"/>
  <c r="BF27" i="34" s="1" a="1"/>
  <c r="BF27" i="34" s="1"/>
  <c r="BL27" i="34" s="1" a="1"/>
  <c r="BL27" i="34" s="1"/>
  <c r="AT92" i="34" a="1"/>
  <c r="AT92" i="34" s="1"/>
  <c r="AZ92" i="34" s="1" a="1"/>
  <c r="AZ92" i="34" s="1"/>
  <c r="BF92" i="34" s="1" a="1"/>
  <c r="BF92" i="34" s="1"/>
  <c r="AT130" i="34" a="1"/>
  <c r="AT130" i="34" s="1"/>
  <c r="AZ130" i="34" s="1" a="1"/>
  <c r="AZ130" i="34" s="1"/>
  <c r="BF130" i="34" s="1" a="1"/>
  <c r="BF130" i="34" s="1"/>
  <c r="AT111" i="34" a="1"/>
  <c r="AT111" i="34" s="1"/>
  <c r="AZ111" i="34" s="1" a="1"/>
  <c r="AZ111" i="34" s="1"/>
  <c r="BF111" i="34" s="1" a="1"/>
  <c r="BF111" i="34" s="1"/>
  <c r="BL111" i="34" s="1" a="1"/>
  <c r="BL111" i="34" s="1"/>
  <c r="AT106" i="34" a="1"/>
  <c r="AT106" i="34" s="1"/>
  <c r="AZ106" i="34" s="1" a="1"/>
  <c r="AZ106" i="34" s="1"/>
  <c r="BF106" i="34" s="1" a="1"/>
  <c r="BF106" i="34" s="1"/>
  <c r="BL106" i="34" s="1" a="1"/>
  <c r="BL106" i="34" s="1"/>
  <c r="AT155" i="34" a="1"/>
  <c r="AT155" i="34" s="1"/>
  <c r="AZ155" i="34" s="1" a="1"/>
  <c r="AZ155" i="34" s="1"/>
  <c r="BF155" i="34" s="1" a="1"/>
  <c r="BF155" i="34" s="1"/>
  <c r="BL155" i="34" s="1" a="1"/>
  <c r="BL155" i="34" s="1"/>
  <c r="AT80" i="34" a="1"/>
  <c r="AT80" i="34" s="1"/>
  <c r="AZ80" i="34" s="1" a="1"/>
  <c r="AZ80" i="34" s="1"/>
  <c r="BF80" i="34" s="1" a="1"/>
  <c r="BF80" i="34" s="1"/>
  <c r="BL80" i="34" s="1" a="1"/>
  <c r="BL80" i="34" s="1"/>
  <c r="AT177" i="34" a="1"/>
  <c r="AT177" i="34" s="1"/>
  <c r="AZ177" i="34" s="1" a="1"/>
  <c r="AZ177" i="34" s="1"/>
  <c r="BF177" i="34" s="1" a="1"/>
  <c r="BF177" i="34" s="1"/>
  <c r="BL177" i="34" s="1" a="1"/>
  <c r="BL177" i="34" s="1"/>
  <c r="AT78" i="34" a="1"/>
  <c r="AT78" i="34" s="1"/>
  <c r="AZ78" i="34" s="1" a="1"/>
  <c r="AZ78" i="34" s="1"/>
  <c r="BF78" i="34" s="1" a="1"/>
  <c r="BF78" i="34" s="1"/>
  <c r="BL78" i="34" s="1" a="1"/>
  <c r="BL78" i="34" s="1"/>
  <c r="AT44" i="34" a="1"/>
  <c r="AT44" i="34" s="1"/>
  <c r="AZ44" i="34" s="1" a="1"/>
  <c r="AZ44" i="34" s="1"/>
  <c r="BF44" i="34" s="1" a="1"/>
  <c r="BF44" i="34" s="1"/>
  <c r="AT65" i="34" a="1"/>
  <c r="AT65" i="34" s="1"/>
  <c r="AZ65" i="34" s="1" a="1"/>
  <c r="AZ65" i="34" s="1"/>
  <c r="BF65" i="34" s="1" a="1"/>
  <c r="BF65" i="34" s="1"/>
  <c r="BL65" i="34" s="1" a="1"/>
  <c r="BL65" i="34" s="1"/>
  <c r="AT68" i="34" a="1"/>
  <c r="AT68" i="34" s="1"/>
  <c r="AZ68" i="34" s="1" a="1"/>
  <c r="AZ68" i="34" s="1"/>
  <c r="BF68" i="34" s="1" a="1"/>
  <c r="BF68" i="34" s="1"/>
  <c r="BL68" i="34" s="1" a="1"/>
  <c r="BL68" i="34" s="1"/>
  <c r="AT182" i="34" a="1"/>
  <c r="AT182" i="34" s="1"/>
  <c r="AZ182" i="34" s="1" a="1"/>
  <c r="AZ182" i="34" s="1"/>
  <c r="BF182" i="34" s="1" a="1"/>
  <c r="BF182" i="34" s="1"/>
  <c r="BL182" i="34" s="1" a="1"/>
  <c r="BL182" i="34" s="1"/>
  <c r="BK80" i="34" a="1"/>
  <c r="BK80" i="34" s="1"/>
  <c r="BH120" i="34" a="1"/>
  <c r="BH120" i="34" s="1"/>
  <c r="BH44" i="34" a="1"/>
  <c r="BH44" i="34" s="1"/>
  <c r="BJ77" i="34" a="1"/>
  <c r="BJ77" i="34" s="1"/>
  <c r="BI80" i="34" a="1"/>
  <c r="BI80" i="34" s="1"/>
  <c r="BH210" i="34" a="1"/>
  <c r="BH210" i="34" s="1"/>
  <c r="BJ120" i="34" a="1"/>
  <c r="BJ120" i="34" s="1"/>
  <c r="BI64" i="34" a="1"/>
  <c r="BI64" i="34" s="1"/>
  <c r="BH41" i="34" a="1"/>
  <c r="BH41" i="34" s="1"/>
  <c r="BG71" i="34" a="1"/>
  <c r="BG71" i="34" s="1"/>
  <c r="BI27" i="34" a="1"/>
  <c r="BI27" i="34" s="1"/>
  <c r="BI61" i="34" a="1"/>
  <c r="BI61" i="34" s="1"/>
  <c r="BJ130" i="34" a="1"/>
  <c r="BJ130" i="34" s="1"/>
  <c r="BG190" i="34" a="1"/>
  <c r="BG190" i="34" s="1"/>
  <c r="BJ210" i="34" a="1"/>
  <c r="BJ210" i="34" s="1"/>
  <c r="BJ155" i="34" a="1"/>
  <c r="BJ155" i="34" s="1"/>
  <c r="BG100" i="34" a="1"/>
  <c r="BG100" i="34" s="1"/>
  <c r="BG104" i="34" a="1"/>
  <c r="BG104" i="34" s="1"/>
  <c r="BI195" i="34" a="1"/>
  <c r="BI195" i="34" s="1"/>
  <c r="BG30" i="34" a="1"/>
  <c r="BG30" i="34" s="1"/>
  <c r="BJ74" i="34" a="1"/>
  <c r="BJ74" i="34" s="1"/>
  <c r="BI160" i="34" a="1"/>
  <c r="BI160" i="34" s="1"/>
  <c r="BI65" i="34" a="1"/>
  <c r="BI65" i="34" s="1"/>
  <c r="BH190" i="34" a="1"/>
  <c r="BH190" i="34" s="1"/>
  <c r="BJ30" i="34" a="1"/>
  <c r="BJ30" i="34" s="1"/>
  <c r="BG79" i="34" a="1"/>
  <c r="BG79" i="34" s="1"/>
  <c r="BI120" i="34" a="1"/>
  <c r="BI120" i="34" s="1"/>
  <c r="BH185" i="34" a="1"/>
  <c r="BH185" i="34" s="1"/>
  <c r="BK190" i="34" a="1"/>
  <c r="BK190" i="34" s="1"/>
  <c r="BK45" i="34" a="1"/>
  <c r="BK45" i="34" s="1"/>
  <c r="BK210" i="34" a="1"/>
  <c r="BK210" i="34" s="1"/>
  <c r="BK29" i="34" a="1"/>
  <c r="BK29" i="34" s="1"/>
  <c r="BK34" i="34" a="1"/>
  <c r="BK34" i="34" s="1"/>
  <c r="BJ44" i="34" a="1"/>
  <c r="BJ44" i="34" s="1"/>
  <c r="BH106" i="34" a="1"/>
  <c r="BH106" i="34" s="1"/>
  <c r="BI40" i="34" a="1"/>
  <c r="BI40" i="34" s="1"/>
  <c r="BJ125" i="34" a="1"/>
  <c r="BJ125" i="34" s="1"/>
  <c r="BH43" i="34" a="1"/>
  <c r="BH43" i="34" s="1"/>
  <c r="BH140" i="34" a="1"/>
  <c r="BH140" i="34" s="1"/>
  <c r="BJ185" i="34" a="1"/>
  <c r="BJ185" i="34" s="1"/>
  <c r="BI185" i="34" a="1"/>
  <c r="BI185" i="34" s="1"/>
  <c r="BG78" i="34" a="1"/>
  <c r="BG78" i="34" s="1"/>
  <c r="BH77" i="34" a="1"/>
  <c r="BH77" i="34" s="1"/>
  <c r="BJ29" i="34" a="1"/>
  <c r="BJ29" i="34" s="1"/>
  <c r="BG112" i="34" a="1"/>
  <c r="BG112" i="34" s="1"/>
  <c r="BI79" i="34" a="1"/>
  <c r="BI79" i="34" s="1"/>
  <c r="BI43" i="34" a="1"/>
  <c r="BI43" i="34" s="1"/>
  <c r="BJ150" i="34" a="1"/>
  <c r="BJ150" i="34" s="1"/>
  <c r="BH68" i="34" a="1"/>
  <c r="BH68" i="34" s="1"/>
  <c r="BG39" i="34" a="1"/>
  <c r="BG39" i="34" s="1"/>
  <c r="BG216" i="34" a="1"/>
  <c r="BG216" i="34" s="1"/>
  <c r="BG68" i="34" a="1"/>
  <c r="BG68" i="34" s="1"/>
  <c r="BH64" i="34" a="1"/>
  <c r="BH64" i="34" s="1"/>
  <c r="BG77" i="34" a="1"/>
  <c r="BG77" i="34" s="1"/>
  <c r="BJ79" i="34" a="1"/>
  <c r="BJ79" i="34" s="1"/>
  <c r="BG61" i="34" a="1"/>
  <c r="BG61" i="34" s="1"/>
  <c r="BH145" i="34" a="1"/>
  <c r="BH145" i="34" s="1"/>
  <c r="BG170" i="34" a="1"/>
  <c r="BG170" i="34" s="1"/>
  <c r="BJ27" i="34" a="1"/>
  <c r="BJ27" i="34" s="1"/>
  <c r="BH135" i="34" a="1"/>
  <c r="BH135" i="34" s="1"/>
  <c r="BI78" i="34" a="1"/>
  <c r="BI78" i="34" s="1"/>
  <c r="BH74" i="34" a="1"/>
  <c r="BH74" i="34" s="1"/>
  <c r="BK106" i="34" a="1"/>
  <c r="BK106" i="34" s="1"/>
  <c r="BK170" i="34" a="1"/>
  <c r="BK170" i="34" s="1"/>
  <c r="BK145" i="34" a="1"/>
  <c r="BK145" i="34" s="1"/>
  <c r="BK109" i="34" a="1"/>
  <c r="BK109" i="34" s="1"/>
  <c r="BK215" i="34" a="1"/>
  <c r="BK215" i="34" s="1"/>
  <c r="BK76" i="34" a="1"/>
  <c r="BK76" i="34" s="1"/>
  <c r="BJ140" i="34" a="1"/>
  <c r="BJ140" i="34" s="1"/>
  <c r="BI150" i="34" a="1"/>
  <c r="BI150" i="34" s="1"/>
  <c r="BH80" i="34" a="1"/>
  <c r="BH80" i="34" s="1"/>
  <c r="BH205" i="34" a="1"/>
  <c r="BH205" i="34" s="1"/>
  <c r="BJ112" i="34" a="1"/>
  <c r="BJ112" i="34" s="1"/>
  <c r="BG75" i="34" a="1"/>
  <c r="BG75" i="34" s="1"/>
  <c r="BH99" i="34" a="1"/>
  <c r="BH99" i="34" s="1"/>
  <c r="BJ61" i="34" a="1"/>
  <c r="BJ61" i="34" s="1"/>
  <c r="BH76" i="34" a="1"/>
  <c r="BH76" i="34" s="1"/>
  <c r="BG72" i="34" a="1"/>
  <c r="BG72" i="34" s="1"/>
  <c r="BJ107" i="34" a="1"/>
  <c r="BJ107" i="34" s="1"/>
  <c r="BI110" i="34" a="1"/>
  <c r="BI110" i="34" s="1"/>
  <c r="BG37" i="34" a="1"/>
  <c r="BG37" i="34" s="1"/>
  <c r="BI97" i="34" a="1"/>
  <c r="BI97" i="34" s="1"/>
  <c r="BJ215" i="34" a="1"/>
  <c r="BJ215" i="34" s="1"/>
  <c r="BK41" i="34" a="1"/>
  <c r="BK41" i="34" s="1"/>
  <c r="BJ195" i="34" a="1"/>
  <c r="BJ195" i="34" s="1"/>
  <c r="BG106" i="34" a="1"/>
  <c r="BG106" i="34" s="1"/>
  <c r="BH125" i="34" a="1"/>
  <c r="BH125" i="34" s="1"/>
  <c r="BJ64" i="34" a="1"/>
  <c r="BJ64" i="34" s="1"/>
  <c r="BI140" i="34" a="1"/>
  <c r="BI140" i="34" s="1"/>
  <c r="BI29" i="34" a="1"/>
  <c r="BI29" i="34" s="1"/>
  <c r="BH113" i="34" a="1"/>
  <c r="BH113" i="34" s="1"/>
  <c r="BG40" i="34" a="1"/>
  <c r="BG40" i="34" s="1"/>
  <c r="BH175" i="34" a="1"/>
  <c r="BH175" i="34" s="1"/>
  <c r="BG65" i="34" a="1"/>
  <c r="BG65" i="34" s="1"/>
  <c r="BH130" i="34" a="1"/>
  <c r="BH130" i="34" s="1"/>
  <c r="BJ135" i="34" a="1"/>
  <c r="BJ135" i="34" s="1"/>
  <c r="BH111" i="34" a="1"/>
  <c r="BH111" i="34" s="1"/>
  <c r="BJ110" i="34" a="1"/>
  <c r="BJ110" i="34" s="1"/>
  <c r="BK110" i="34" a="1"/>
  <c r="BK110" i="34" s="1"/>
  <c r="BK100" i="34" a="1"/>
  <c r="BK100" i="34" s="1"/>
  <c r="BK74" i="34" a="1"/>
  <c r="BK74" i="34" s="1"/>
  <c r="BK75" i="34" a="1"/>
  <c r="BK75" i="34" s="1"/>
  <c r="BK36" i="34" a="1"/>
  <c r="BK36" i="34" s="1"/>
  <c r="BJ68" i="34" a="1"/>
  <c r="BJ68" i="34" s="1"/>
  <c r="BH34" i="34" a="1"/>
  <c r="BH34" i="34" s="1"/>
  <c r="BI111" i="34" a="1"/>
  <c r="BI111" i="34" s="1"/>
  <c r="BJ80" i="34" a="1"/>
  <c r="BJ80" i="34" s="1"/>
  <c r="BI74" i="34" a="1"/>
  <c r="BI74" i="34" s="1"/>
  <c r="BH40" i="34" a="1"/>
  <c r="BH40" i="34" s="1"/>
  <c r="BJ62" i="34" a="1"/>
  <c r="BJ62" i="34" s="1"/>
  <c r="BI62" i="34" a="1"/>
  <c r="BI62" i="34" s="1"/>
  <c r="BH62" i="34" a="1"/>
  <c r="BH62" i="34" s="1"/>
  <c r="BG125" i="34" a="1"/>
  <c r="BG125" i="34" s="1"/>
  <c r="BI205" i="34" a="1"/>
  <c r="BI205" i="34" s="1"/>
  <c r="BG62" i="34" a="1"/>
  <c r="BG62" i="34" s="1"/>
  <c r="BJ39" i="34" a="1"/>
  <c r="BJ39" i="34" s="1"/>
  <c r="J16" i="28"/>
  <c r="H16" i="28"/>
  <c r="F16" i="28"/>
  <c r="BM9" i="34"/>
  <c r="BL44" i="34" l="1" a="1"/>
  <c r="BL44" i="34" s="1"/>
  <c r="BL92" i="34" a="1"/>
  <c r="BL92" i="34" s="1"/>
  <c r="BL187" i="34" a="1"/>
  <c r="BL187" i="34" s="1"/>
  <c r="BL61" i="34" a="1"/>
  <c r="BL61" i="34" s="1"/>
  <c r="BL90" i="34" a="1"/>
  <c r="BL90" i="34" s="1"/>
  <c r="BL77" i="34" a="1"/>
  <c r="BL77" i="34" s="1"/>
  <c r="BL58" i="34" a="1"/>
  <c r="BL58" i="34" s="1"/>
  <c r="BR58" i="34" s="1" a="1"/>
  <c r="BR58" i="34" s="1"/>
  <c r="BL42" i="34" a="1"/>
  <c r="BL42" i="34" s="1"/>
  <c r="BL150" i="34" a="1"/>
  <c r="BL150" i="34" s="1"/>
  <c r="BL100" i="34" a="1"/>
  <c r="BL100" i="34" s="1"/>
  <c r="BK130" i="34" a="1"/>
  <c r="BK130" i="34" s="1"/>
  <c r="BH78" i="34" a="1"/>
  <c r="BH78" i="34" s="1"/>
  <c r="BH107" i="34" a="1"/>
  <c r="BH107" i="34" s="1"/>
  <c r="BK69" i="34" a="1"/>
  <c r="BK69" i="34" s="1"/>
  <c r="BQ69" i="34" s="1" a="1"/>
  <c r="BQ69" i="34" s="1"/>
  <c r="BH170" i="34" a="1"/>
  <c r="BH170" i="34" s="1"/>
  <c r="BN170" i="34" s="1" a="1"/>
  <c r="BN170" i="34" s="1"/>
  <c r="BI77" i="34" a="1"/>
  <c r="BI77" i="34" s="1"/>
  <c r="BL79" i="34" a="1"/>
  <c r="BL79" i="34" s="1"/>
  <c r="BL140" i="34" a="1"/>
  <c r="BL140" i="34" s="1"/>
  <c r="BL97" i="34" a="1"/>
  <c r="BL97" i="34" s="1"/>
  <c r="BL207" i="34" a="1"/>
  <c r="BL207" i="34" s="1"/>
  <c r="BL185" i="34" a="1"/>
  <c r="BL185" i="34" s="1"/>
  <c r="BL62" i="34" a="1"/>
  <c r="BL62" i="34" s="1"/>
  <c r="BR62" i="34" s="1" a="1"/>
  <c r="BR62" i="34" s="1"/>
  <c r="BL145" i="34" a="1"/>
  <c r="BL145" i="34" s="1"/>
  <c r="BR145" i="34" s="1" a="1"/>
  <c r="BR145" i="34" s="1"/>
  <c r="BL40" i="34" a="1"/>
  <c r="BL40" i="34" s="1"/>
  <c r="BL45" i="34" a="1"/>
  <c r="BL45" i="34" s="1"/>
  <c r="BK40" i="34" a="1"/>
  <c r="BK40" i="34" s="1"/>
  <c r="BH71" i="34" a="1"/>
  <c r="BH71" i="34" s="1"/>
  <c r="BK78" i="34" a="1"/>
  <c r="BK78" i="34" s="1"/>
  <c r="BJ170" i="34" a="1"/>
  <c r="BJ170" i="34" s="1"/>
  <c r="BJ97" i="34" a="1"/>
  <c r="BJ97" i="34" s="1"/>
  <c r="BP97" i="34" s="1" a="1"/>
  <c r="BP97" i="34" s="1"/>
  <c r="BK64" i="34" a="1"/>
  <c r="BK64" i="34" s="1"/>
  <c r="BQ64" i="34" s="1" a="1"/>
  <c r="BQ64" i="34" s="1"/>
  <c r="BL200" i="34" a="1"/>
  <c r="BL200" i="34" s="1"/>
  <c r="BL202" i="34" a="1"/>
  <c r="BL202" i="34" s="1"/>
  <c r="BL76" i="34" a="1"/>
  <c r="BL76" i="34" s="1"/>
  <c r="BL43" i="34" a="1"/>
  <c r="BL43" i="34" s="1"/>
  <c r="BL29" i="34" a="1"/>
  <c r="BL29" i="34" s="1"/>
  <c r="BL165" i="34" a="1"/>
  <c r="BL165" i="34" s="1"/>
  <c r="BL112" i="34" a="1"/>
  <c r="BL112" i="34" s="1"/>
  <c r="BR112" i="34" s="1" a="1"/>
  <c r="BR112" i="34" s="1"/>
  <c r="BL195" i="34" a="1"/>
  <c r="BL195" i="34" s="1"/>
  <c r="BR195" i="34" s="1" a="1"/>
  <c r="BR195" i="34" s="1"/>
  <c r="BH30" i="34" a="1"/>
  <c r="BH30" i="34" s="1"/>
  <c r="BI112" i="34" a="1"/>
  <c r="BI112" i="34" s="1"/>
  <c r="BK195" i="34" a="1"/>
  <c r="BK195" i="34" s="1"/>
  <c r="BK37" i="34" a="1"/>
  <c r="BK37" i="34" s="1"/>
  <c r="BI99" i="34" a="1"/>
  <c r="BI99" i="34" s="1"/>
  <c r="BH114" i="34" a="1"/>
  <c r="BH114" i="34" s="1"/>
  <c r="BK205" i="34" a="1"/>
  <c r="BK205" i="34" s="1"/>
  <c r="BH155" i="34" a="1"/>
  <c r="BH155" i="34" s="1"/>
  <c r="BN155" i="34" s="1" a="1"/>
  <c r="BN155" i="34" s="1"/>
  <c r="BL110" i="34" a="1"/>
  <c r="BL110" i="34" s="1"/>
  <c r="BH150" i="34" a="1"/>
  <c r="BH150" i="34" s="1"/>
  <c r="BH61" i="34" a="1"/>
  <c r="BH61" i="34" s="1"/>
  <c r="BK99" i="34" a="1"/>
  <c r="BK99" i="34" s="1"/>
  <c r="BK43" i="34" a="1"/>
  <c r="BK43" i="34" s="1"/>
  <c r="BI165" i="34" a="1"/>
  <c r="BI165" i="34" s="1"/>
  <c r="BJ40" i="34" a="1"/>
  <c r="BJ40" i="34" s="1"/>
  <c r="BP40" i="34" s="1" a="1"/>
  <c r="BP40" i="34" s="1"/>
  <c r="BI36" i="34" a="1"/>
  <c r="BI36" i="34" s="1"/>
  <c r="BO36" i="34" s="1" a="1"/>
  <c r="BO36" i="34" s="1"/>
  <c r="BJ145" i="34" a="1"/>
  <c r="BJ145" i="34" s="1"/>
  <c r="BK72" i="34" a="1"/>
  <c r="BK72" i="34" s="1"/>
  <c r="BH195" i="34" a="1"/>
  <c r="BH195" i="34" s="1"/>
  <c r="BH45" i="34" a="1"/>
  <c r="BH45" i="34" s="1"/>
  <c r="BJ109" i="34" a="1"/>
  <c r="BJ109" i="34" s="1"/>
  <c r="BK150" i="34" a="1"/>
  <c r="BK150" i="34" s="1"/>
  <c r="BH110" i="34" a="1"/>
  <c r="BH110" i="34" s="1"/>
  <c r="BN110" i="34" s="1" a="1"/>
  <c r="BN110" i="34" s="1"/>
  <c r="BJ45" i="34" a="1"/>
  <c r="BJ45" i="34" s="1"/>
  <c r="BP45" i="34" s="1" a="1"/>
  <c r="BP45" i="34" s="1"/>
  <c r="BI210" i="34" a="1"/>
  <c r="BI210" i="34" s="1"/>
  <c r="BK125" i="34" a="1"/>
  <c r="BK125" i="34" s="1"/>
  <c r="BI155" i="34" a="1"/>
  <c r="BI155" i="34" s="1"/>
  <c r="BJ71" i="34" a="1"/>
  <c r="BJ71" i="34" s="1"/>
  <c r="BH180" i="34" a="1"/>
  <c r="BH180" i="34" s="1"/>
  <c r="BK30" i="34" a="1"/>
  <c r="BK30" i="34" s="1"/>
  <c r="BJ34" i="34" a="1"/>
  <c r="BJ34" i="34" s="1"/>
  <c r="BP34" i="34" s="1" a="1"/>
  <c r="BP34" i="34" s="1"/>
  <c r="BI114" i="34" a="1"/>
  <c r="BI114" i="34" s="1"/>
  <c r="BO114" i="34" s="1" a="1"/>
  <c r="BO114" i="34" s="1"/>
  <c r="BH29" i="34" a="1"/>
  <c r="BH29" i="34" s="1"/>
  <c r="BJ43" i="34" a="1"/>
  <c r="BJ43" i="34" s="1"/>
  <c r="BK68" i="34" a="1"/>
  <c r="BK68" i="34" s="1"/>
  <c r="BJ37" i="34" a="1"/>
  <c r="BJ37" i="34" s="1"/>
  <c r="BJ160" i="34" a="1"/>
  <c r="BJ160" i="34" s="1"/>
  <c r="BK27" i="34" a="1"/>
  <c r="BK27" i="34" s="1"/>
  <c r="BJ65" i="34" a="1"/>
  <c r="BJ65" i="34" s="1"/>
  <c r="BP65" i="34" s="1" a="1"/>
  <c r="BP65" i="34" s="1"/>
  <c r="BH65" i="34" a="1"/>
  <c r="BH65" i="34" s="1"/>
  <c r="BN65" i="34" s="1" a="1"/>
  <c r="BN65" i="34" s="1"/>
  <c r="BK114" i="34" a="1"/>
  <c r="BK114" i="34" s="1"/>
  <c r="BJ180" i="34" a="1"/>
  <c r="BJ180" i="34" s="1"/>
  <c r="BJ42" i="34" a="1"/>
  <c r="BJ42" i="34" s="1"/>
  <c r="BJ36" i="34" a="1"/>
  <c r="BJ36" i="34" s="1"/>
  <c r="BJ175" i="34" a="1"/>
  <c r="BJ175" i="34" s="1"/>
  <c r="BL72" i="34" a="1"/>
  <c r="BL72" i="34" s="1"/>
  <c r="BL125" i="34" a="1"/>
  <c r="BL125" i="34" s="1"/>
  <c r="BR125" i="34" s="1" a="1"/>
  <c r="BR125" i="34" s="1"/>
  <c r="BL107" i="34" a="1"/>
  <c r="BL107" i="34" s="1"/>
  <c r="BR107" i="34" s="1" a="1"/>
  <c r="BR107" i="34" s="1"/>
  <c r="BL205" i="34" a="1"/>
  <c r="BL205" i="34" s="1"/>
  <c r="BL135" i="34" a="1"/>
  <c r="BL135" i="34" s="1"/>
  <c r="BL64" i="34" a="1"/>
  <c r="BL64" i="34" s="1"/>
  <c r="BJ205" i="34" a="1"/>
  <c r="BJ205" i="34" s="1"/>
  <c r="BJ113" i="34" a="1"/>
  <c r="BJ113" i="34" s="1"/>
  <c r="BI69" i="34" a="1"/>
  <c r="BI69" i="34" s="1"/>
  <c r="BH104" i="34" a="1"/>
  <c r="BH104" i="34" s="1"/>
  <c r="BN104" i="34" s="1" a="1"/>
  <c r="BN104" i="34" s="1"/>
  <c r="BK111" i="34" a="1"/>
  <c r="BK111" i="34" s="1"/>
  <c r="BQ111" i="34" s="1" a="1"/>
  <c r="BQ111" i="34" s="1"/>
  <c r="BH200" i="34" a="1"/>
  <c r="BH200" i="34" s="1"/>
  <c r="BH69" i="34" a="1"/>
  <c r="BH69" i="34" s="1"/>
  <c r="BK140" i="34" a="1"/>
  <c r="BK140" i="34" s="1"/>
  <c r="BJ200" i="34" a="1"/>
  <c r="BJ200" i="34" s="1"/>
  <c r="BJ100" i="34" a="1"/>
  <c r="BJ100" i="34" s="1"/>
  <c r="BI115" i="34" a="1"/>
  <c r="BI115" i="34" s="1"/>
  <c r="BH79" i="34" a="1"/>
  <c r="BH79" i="34" s="1"/>
  <c r="BN79" i="34" s="1" a="1"/>
  <c r="BN79" i="34" s="1"/>
  <c r="BK39" i="34" a="1"/>
  <c r="BK39" i="34" s="1"/>
  <c r="BQ39" i="34" s="1" a="1"/>
  <c r="BQ39" i="34" s="1"/>
  <c r="BI107" i="34" a="1"/>
  <c r="BI107" i="34" s="1"/>
  <c r="BK112" i="34" a="1"/>
  <c r="BK112" i="34" s="1"/>
  <c r="BI42" i="34" a="1"/>
  <c r="BI42" i="34" s="1"/>
  <c r="BI72" i="34" a="1"/>
  <c r="BI72" i="34" s="1"/>
  <c r="BK120" i="34" a="1"/>
  <c r="BK120" i="34" s="1"/>
  <c r="BH160" i="34" a="1"/>
  <c r="BH160" i="34" s="1"/>
  <c r="BL130" i="34" a="1"/>
  <c r="BL130" i="34" s="1"/>
  <c r="BL215" i="34" a="1"/>
  <c r="BL215" i="34" s="1"/>
  <c r="BR215" i="34" s="1" a="1"/>
  <c r="BR215" i="34" s="1"/>
  <c r="BL120" i="34" a="1"/>
  <c r="BL120" i="34" s="1"/>
  <c r="BL99" i="34" a="1"/>
  <c r="BL99" i="34" s="1"/>
  <c r="BL57" i="34" a="1"/>
  <c r="BL57" i="34" s="1"/>
  <c r="BL37" i="34" a="1"/>
  <c r="BL37" i="34" s="1"/>
  <c r="BL210" i="34" a="1"/>
  <c r="BL210" i="34" s="1"/>
  <c r="BL180" i="34" a="1"/>
  <c r="BL180" i="34" s="1"/>
  <c r="BL104" i="34" a="1"/>
  <c r="BL104" i="34" s="1"/>
  <c r="BI37" i="34" a="1"/>
  <c r="BI37" i="34" s="1"/>
  <c r="BO37" i="34" s="1" a="1"/>
  <c r="BO37" i="34" s="1"/>
  <c r="BI113" i="34" a="1"/>
  <c r="BI113" i="34" s="1"/>
  <c r="BK165" i="34" a="1"/>
  <c r="BK165" i="34" s="1"/>
  <c r="BI76" i="34" a="1"/>
  <c r="BI76" i="34" s="1"/>
  <c r="BH112" i="34" a="1"/>
  <c r="BH112" i="34" s="1"/>
  <c r="BJ106" i="34" a="1"/>
  <c r="BJ106" i="34" s="1"/>
  <c r="BJ72" i="34" a="1"/>
  <c r="BJ72" i="34" s="1"/>
  <c r="BJ69" i="34" a="1"/>
  <c r="BJ69" i="34" s="1"/>
  <c r="BP69" i="34" s="1" a="1"/>
  <c r="BP69" i="34" s="1"/>
  <c r="BI180" i="34" a="1"/>
  <c r="BI180" i="34" s="1"/>
  <c r="BO180" i="34" s="1" a="1"/>
  <c r="BO180" i="34" s="1"/>
  <c r="BH72" i="34" a="1"/>
  <c r="BH72" i="34" s="1"/>
  <c r="BI44" i="34" a="1"/>
  <c r="BI44" i="34" s="1"/>
  <c r="BJ216" i="34" a="1"/>
  <c r="BJ216" i="34" s="1"/>
  <c r="BH215" i="34" a="1"/>
  <c r="BH215" i="34" s="1"/>
  <c r="BI200" i="34" a="1"/>
  <c r="BI200" i="34" s="1"/>
  <c r="BN9" i="34"/>
  <c r="BO9" i="34" s="1"/>
  <c r="BP9" i="34" s="1"/>
  <c r="BQ9" i="34" s="1"/>
  <c r="BR9" i="34" s="1"/>
  <c r="BM75" i="34" a="1"/>
  <c r="BM75" i="34" s="1"/>
  <c r="BO62" i="34" a="1"/>
  <c r="BO62" i="34" s="1"/>
  <c r="BN145" i="34" a="1"/>
  <c r="BN145" i="34" s="1"/>
  <c r="BM39" i="34" a="1"/>
  <c r="BM39" i="34" s="1"/>
  <c r="BO115" i="34" a="1"/>
  <c r="BO115" i="34" s="1"/>
  <c r="BN180" i="34" a="1"/>
  <c r="BN180" i="34" s="1"/>
  <c r="BQ30" i="34" a="1"/>
  <c r="BQ30" i="34" s="1"/>
  <c r="BP30" i="34" a="1"/>
  <c r="BP30" i="34" s="1"/>
  <c r="BM100" i="34" a="1"/>
  <c r="BM100" i="34" s="1"/>
  <c r="BM71" i="34" a="1"/>
  <c r="BM71" i="34" s="1"/>
  <c r="BR78" i="34" a="1"/>
  <c r="BR78" i="34" s="1"/>
  <c r="BR27" i="34" a="1"/>
  <c r="BR27" i="34" s="1"/>
  <c r="BR190" i="34" a="1"/>
  <c r="BR190" i="34" s="1"/>
  <c r="BR113" i="34" a="1"/>
  <c r="BR113" i="34" s="1"/>
  <c r="BR69" i="34" a="1"/>
  <c r="BR69" i="34" s="1"/>
  <c r="BR192" i="34" a="1"/>
  <c r="BR192" i="34" s="1"/>
  <c r="BR36" i="34" a="1"/>
  <c r="BR36" i="34" s="1"/>
  <c r="BR115" i="34" a="1"/>
  <c r="BR115" i="34" s="1"/>
  <c r="BR20" i="34" a="1"/>
  <c r="BR20" i="34" s="1"/>
  <c r="BR34" i="34" a="1"/>
  <c r="BR34" i="34" s="1"/>
  <c r="BQ115" i="34" a="1"/>
  <c r="BQ115" i="34" s="1"/>
  <c r="BM140" i="34" a="1"/>
  <c r="BM140" i="34" s="1"/>
  <c r="BN39" i="34" a="1"/>
  <c r="BN39" i="34" s="1"/>
  <c r="BQ99" i="34" a="1"/>
  <c r="BQ99" i="34" s="1"/>
  <c r="BM80" i="34" a="1"/>
  <c r="BM80" i="34" s="1"/>
  <c r="BM155" i="34" a="1"/>
  <c r="BM155" i="34" s="1"/>
  <c r="BM29" i="34" a="1"/>
  <c r="BM29" i="34" s="1"/>
  <c r="BN37" i="34" a="1"/>
  <c r="BN37" i="34" s="1"/>
  <c r="BQ112" i="34" a="1"/>
  <c r="BQ112" i="34" s="1"/>
  <c r="BO69" i="34" a="1"/>
  <c r="BO69" i="34" s="1"/>
  <c r="BO72" i="34" a="1"/>
  <c r="BO72" i="34" s="1"/>
  <c r="BQ114" i="34" a="1"/>
  <c r="BQ114" i="34" s="1"/>
  <c r="BP180" i="34" a="1"/>
  <c r="BP180" i="34" s="1"/>
  <c r="BN42" i="34" a="1"/>
  <c r="BN42" i="34" s="1"/>
  <c r="BP42" i="34" a="1"/>
  <c r="BP42" i="34" s="1"/>
  <c r="BN69" i="34" a="1"/>
  <c r="BN69" i="34" s="1"/>
  <c r="BQ97" i="34" a="1"/>
  <c r="BQ97" i="34" s="1"/>
  <c r="BO106" i="34" a="1"/>
  <c r="BO106" i="34" s="1"/>
  <c r="BM97" i="34" a="1"/>
  <c r="BM97" i="34" s="1"/>
  <c r="BP110" i="34" a="1"/>
  <c r="BP110" i="34" s="1"/>
  <c r="BN175" i="34" a="1"/>
  <c r="BN175" i="34" s="1"/>
  <c r="BM106" i="34" a="1"/>
  <c r="BM106" i="34" s="1"/>
  <c r="BM72" i="34" a="1"/>
  <c r="BM72" i="34" s="1"/>
  <c r="BN80" i="34" a="1"/>
  <c r="BN80" i="34" s="1"/>
  <c r="BQ106" i="34" a="1"/>
  <c r="BQ106" i="34" s="1"/>
  <c r="BM61" i="34" a="1"/>
  <c r="BM61" i="34" s="1"/>
  <c r="BN68" i="34" a="1"/>
  <c r="BN68" i="34" s="1"/>
  <c r="BP29" i="34" a="1"/>
  <c r="BP29" i="34" s="1"/>
  <c r="BP125" i="34" a="1"/>
  <c r="BP125" i="34" s="1"/>
  <c r="BQ210" i="34" a="1"/>
  <c r="BQ210" i="34" s="1"/>
  <c r="BN190" i="34" a="1"/>
  <c r="BN190" i="34" s="1"/>
  <c r="BP155" i="34" a="1"/>
  <c r="BP155" i="34" s="1"/>
  <c r="BN41" i="34" a="1"/>
  <c r="BN41" i="34" s="1"/>
  <c r="BN44" i="34" a="1"/>
  <c r="BN44" i="34" s="1"/>
  <c r="BR177" i="34" a="1"/>
  <c r="BR177" i="34" s="1"/>
  <c r="BR75" i="34" a="1"/>
  <c r="BR75" i="34" s="1"/>
  <c r="BR170" i="34" a="1"/>
  <c r="BR170" i="34" s="1"/>
  <c r="BR30" i="34" a="1"/>
  <c r="BR30" i="34" s="1"/>
  <c r="BR212" i="34" a="1"/>
  <c r="BR212" i="34" s="1"/>
  <c r="BR93" i="34" a="1"/>
  <c r="BR93" i="34" s="1"/>
  <c r="BR39" i="34" a="1"/>
  <c r="BR39" i="34" s="1"/>
  <c r="BR172" i="34" a="1"/>
  <c r="BR172" i="34" s="1"/>
  <c r="BR41" i="34" a="1"/>
  <c r="BR41" i="34" s="1"/>
  <c r="BR71" i="34" a="1"/>
  <c r="BR71" i="34" s="1"/>
  <c r="BQ77" i="34" a="1"/>
  <c r="BQ77" i="34" s="1"/>
  <c r="BM107" i="34" a="1"/>
  <c r="BM107" i="34" s="1"/>
  <c r="BO39" i="34" a="1"/>
  <c r="BO39" i="34" s="1"/>
  <c r="BN97" i="34" a="1"/>
  <c r="BN97" i="34" s="1"/>
  <c r="BQ113" i="34" a="1"/>
  <c r="BQ113" i="34" s="1"/>
  <c r="BM113" i="34" a="1"/>
  <c r="BM113" i="34" s="1"/>
  <c r="BQ43" i="34" a="1"/>
  <c r="BQ43" i="34" s="1"/>
  <c r="BO165" i="34" a="1"/>
  <c r="BO165" i="34" s="1"/>
  <c r="BM109" i="34" a="1"/>
  <c r="BM109" i="34" s="1"/>
  <c r="BQ104" i="34" a="1"/>
  <c r="BQ104" i="34" s="1"/>
  <c r="BP78" i="34" a="1"/>
  <c r="BP78" i="34" s="1"/>
  <c r="BP190" i="34" a="1"/>
  <c r="BP190" i="34" s="1"/>
  <c r="BP145" i="34" a="1"/>
  <c r="BP145" i="34" s="1"/>
  <c r="BQ205" i="34" a="1"/>
  <c r="BQ205" i="34" s="1"/>
  <c r="BM99" i="34" a="1"/>
  <c r="BM99" i="34" s="1"/>
  <c r="BN36" i="34" a="1"/>
  <c r="BN36" i="34" s="1"/>
  <c r="BO77" i="34" a="1"/>
  <c r="BO77" i="34" s="1"/>
  <c r="BM69" i="34" a="1"/>
  <c r="BM69" i="34" s="1"/>
  <c r="BQ150" i="34" a="1"/>
  <c r="BQ150" i="34" s="1"/>
  <c r="BO130" i="34" a="1"/>
  <c r="BO130" i="34" s="1"/>
  <c r="BM74" i="34" a="1"/>
  <c r="BM74" i="34" s="1"/>
  <c r="BN216" i="34" a="1"/>
  <c r="BN216" i="34" s="1"/>
  <c r="BO150" i="34" a="1"/>
  <c r="BO150" i="34" s="1"/>
  <c r="BQ180" i="34" a="1"/>
  <c r="BQ180" i="34" s="1"/>
  <c r="BP79" i="34" a="1"/>
  <c r="BP79" i="34" s="1"/>
  <c r="BP150" i="34" a="1"/>
  <c r="BP150" i="34" s="1"/>
  <c r="BN77" i="34" a="1"/>
  <c r="BN77" i="34" s="1"/>
  <c r="BO40" i="34" a="1"/>
  <c r="BO40" i="34" s="1"/>
  <c r="BQ45" i="34" a="1"/>
  <c r="BQ45" i="34" s="1"/>
  <c r="BO65" i="34" a="1"/>
  <c r="BO65" i="34" s="1"/>
  <c r="BP210" i="34" a="1"/>
  <c r="BP210" i="34" s="1"/>
  <c r="BO64" i="34" a="1"/>
  <c r="BO64" i="34" s="1"/>
  <c r="BN120" i="34" a="1"/>
  <c r="BN120" i="34" s="1"/>
  <c r="BR80" i="34" a="1"/>
  <c r="BR80" i="34" s="1"/>
  <c r="BR79" i="34" a="1"/>
  <c r="BR79" i="34" s="1"/>
  <c r="BR140" i="34" a="1"/>
  <c r="BR140" i="34" s="1"/>
  <c r="BR97" i="34" a="1"/>
  <c r="BR97" i="34" s="1"/>
  <c r="BR207" i="34" a="1"/>
  <c r="BR207" i="34" s="1"/>
  <c r="BR185" i="34" a="1"/>
  <c r="BR185" i="34" s="1"/>
  <c r="BR40" i="34" a="1"/>
  <c r="BR40" i="34" s="1"/>
  <c r="BR45" i="34" a="1"/>
  <c r="BR45" i="34" s="1"/>
  <c r="BQ40" i="34" a="1"/>
  <c r="BQ40" i="34" s="1"/>
  <c r="BM27" i="34" a="1"/>
  <c r="BM27" i="34" s="1"/>
  <c r="BN71" i="34" a="1"/>
  <c r="BN71" i="34" s="1"/>
  <c r="BO135" i="34" a="1"/>
  <c r="BO135" i="34" s="1"/>
  <c r="BQ160" i="34" a="1"/>
  <c r="BQ160" i="34" s="1"/>
  <c r="BP37" i="34" a="1"/>
  <c r="BP37" i="34" s="1"/>
  <c r="BP113" i="34" a="1"/>
  <c r="BP113" i="34" s="1"/>
  <c r="BP41" i="34" a="1"/>
  <c r="BP41" i="34" s="1"/>
  <c r="BQ37" i="34" a="1"/>
  <c r="BQ37" i="34" s="1"/>
  <c r="BO175" i="34" a="1"/>
  <c r="BO175" i="34" s="1"/>
  <c r="BN165" i="34" a="1"/>
  <c r="BN165" i="34" s="1"/>
  <c r="BN109" i="34" a="1"/>
  <c r="BN109" i="34" s="1"/>
  <c r="BQ72" i="34" a="1"/>
  <c r="BQ72" i="34" s="1"/>
  <c r="BM64" i="34" a="1"/>
  <c r="BM64" i="34" s="1"/>
  <c r="BO216" i="34" a="1"/>
  <c r="BO216" i="34" s="1"/>
  <c r="BM180" i="34" a="1"/>
  <c r="BM180" i="34" s="1"/>
  <c r="BQ140" i="34" a="1"/>
  <c r="BQ140" i="34" s="1"/>
  <c r="BP111" i="34" a="1"/>
  <c r="BP111" i="34" s="1"/>
  <c r="BO41" i="34" a="1"/>
  <c r="BO41" i="34" s="1"/>
  <c r="BP62" i="34" a="1"/>
  <c r="BP62" i="34" s="1"/>
  <c r="BP195" i="34" a="1"/>
  <c r="BP195" i="34" s="1"/>
  <c r="BM62" i="34" a="1"/>
  <c r="BM62" i="34" s="1"/>
  <c r="BN40" i="34" a="1"/>
  <c r="BN40" i="34" s="1"/>
  <c r="BQ36" i="34" a="1"/>
  <c r="BQ36" i="34" s="1"/>
  <c r="BN111" i="34" a="1"/>
  <c r="BN111" i="34" s="1"/>
  <c r="BN113" i="34" a="1"/>
  <c r="BN113" i="34" s="1"/>
  <c r="BQ41" i="34" a="1"/>
  <c r="BQ41" i="34" s="1"/>
  <c r="BP61" i="34" a="1"/>
  <c r="BP61" i="34" s="1"/>
  <c r="BP140" i="34" a="1"/>
  <c r="BP140" i="34" s="1"/>
  <c r="BN74" i="34" a="1"/>
  <c r="BN74" i="34" s="1"/>
  <c r="BM77" i="34" a="1"/>
  <c r="BM77" i="34" s="1"/>
  <c r="BN29" i="34" a="1"/>
  <c r="BN29" i="34" s="1"/>
  <c r="BM78" i="34" a="1"/>
  <c r="BM78" i="34" s="1"/>
  <c r="BN106" i="34" a="1"/>
  <c r="BN106" i="34" s="1"/>
  <c r="BQ190" i="34" a="1"/>
  <c r="BQ190" i="34" s="1"/>
  <c r="BO160" i="34" a="1"/>
  <c r="BO160" i="34" s="1"/>
  <c r="BM190" i="34" a="1"/>
  <c r="BM190" i="34" s="1"/>
  <c r="BP120" i="34" a="1"/>
  <c r="BP120" i="34" s="1"/>
  <c r="BQ80" i="34" a="1"/>
  <c r="BQ80" i="34" s="1"/>
  <c r="BR155" i="34" a="1"/>
  <c r="BR155" i="34" s="1"/>
  <c r="BR197" i="34" a="1"/>
  <c r="BR197" i="34" s="1"/>
  <c r="BR200" i="34" a="1"/>
  <c r="BR200" i="34" s="1"/>
  <c r="BR202" i="34" a="1"/>
  <c r="BR202" i="34" s="1"/>
  <c r="BR76" i="34" a="1"/>
  <c r="BR76" i="34" s="1"/>
  <c r="BR43" i="34" a="1"/>
  <c r="BR43" i="34" s="1"/>
  <c r="BR29" i="34" a="1"/>
  <c r="BR29" i="34" s="1"/>
  <c r="BR165" i="34" a="1"/>
  <c r="BR165" i="34" s="1"/>
  <c r="BN30" i="34" a="1"/>
  <c r="BN30" i="34" s="1"/>
  <c r="BO112" i="34" a="1"/>
  <c r="BO112" i="34" s="1"/>
  <c r="BP43" i="34" a="1"/>
  <c r="BP43" i="34" s="1"/>
  <c r="BQ155" i="34" a="1"/>
  <c r="BQ155" i="34" s="1"/>
  <c r="BN78" i="34" a="1"/>
  <c r="BN78" i="34" s="1"/>
  <c r="BM215" i="34" a="1"/>
  <c r="BM215" i="34" s="1"/>
  <c r="BM150" i="34" a="1"/>
  <c r="BM150" i="34" s="1"/>
  <c r="BO113" i="34" a="1"/>
  <c r="BO113" i="34" s="1"/>
  <c r="BQ175" i="34" a="1"/>
  <c r="BQ175" i="34" s="1"/>
  <c r="BO215" i="34" a="1"/>
  <c r="BO215" i="34" s="1"/>
  <c r="BM114" i="34" a="1"/>
  <c r="BM114" i="34" s="1"/>
  <c r="BM145" i="34" a="1"/>
  <c r="BM145" i="34" s="1"/>
  <c r="BM115" i="34" a="1"/>
  <c r="BM115" i="34" s="1"/>
  <c r="BN195" i="34" a="1"/>
  <c r="BN195" i="34" s="1"/>
  <c r="BQ44" i="34" a="1"/>
  <c r="BQ44" i="34" s="1"/>
  <c r="BM110" i="34" a="1"/>
  <c r="BM110" i="34" s="1"/>
  <c r="BP36" i="34" a="1"/>
  <c r="BP36" i="34" s="1"/>
  <c r="BP175" i="34" a="1"/>
  <c r="BP175" i="34" s="1"/>
  <c r="BO109" i="34" a="1"/>
  <c r="BO109" i="34" s="1"/>
  <c r="BO200" i="34" a="1"/>
  <c r="BO200" i="34" s="1"/>
  <c r="BO125" i="34" a="1"/>
  <c r="BO125" i="34" s="1"/>
  <c r="BQ75" i="34" a="1"/>
  <c r="BQ75" i="34" s="1"/>
  <c r="BP215" i="34" a="1"/>
  <c r="BP215" i="34" s="1"/>
  <c r="BN99" i="34" a="1"/>
  <c r="BN99" i="34" s="1"/>
  <c r="BQ76" i="34" a="1"/>
  <c r="BQ76" i="34" s="1"/>
  <c r="BO78" i="34" a="1"/>
  <c r="BO78" i="34" s="1"/>
  <c r="BN64" i="34" a="1"/>
  <c r="BN64" i="34" s="1"/>
  <c r="BO43" i="34" a="1"/>
  <c r="BO43" i="34" s="1"/>
  <c r="BO185" i="34" a="1"/>
  <c r="BO185" i="34" s="1"/>
  <c r="BO170" i="34" a="1"/>
  <c r="BO170" i="34" s="1"/>
  <c r="BQ135" i="34" a="1"/>
  <c r="BQ135" i="34" s="1"/>
  <c r="BP74" i="34" a="1"/>
  <c r="BP74" i="34" s="1"/>
  <c r="BP130" i="34" a="1"/>
  <c r="BP130" i="34" s="1"/>
  <c r="BO71" i="34" a="1"/>
  <c r="BO71" i="34" s="1"/>
  <c r="BR182" i="34" a="1"/>
  <c r="BR182" i="34" s="1"/>
  <c r="BR106" i="34" a="1"/>
  <c r="BR106" i="34" s="1"/>
  <c r="BR55" i="34" a="1"/>
  <c r="BR55" i="34" s="1"/>
  <c r="BR54" i="34" a="1"/>
  <c r="BR54" i="34" s="1"/>
  <c r="BR175" i="34" a="1"/>
  <c r="BR175" i="34" s="1"/>
  <c r="BR74" i="34" a="1"/>
  <c r="BR74" i="34" s="1"/>
  <c r="BR109" i="34" a="1"/>
  <c r="BR109" i="34" s="1"/>
  <c r="BR23" i="34" a="1"/>
  <c r="BR23" i="34" s="1"/>
  <c r="BR114" i="34" a="1"/>
  <c r="BR114" i="34" s="1"/>
  <c r="BR160" i="34" a="1"/>
  <c r="BR160" i="34" s="1"/>
  <c r="BR110" i="34" a="1"/>
  <c r="BR110" i="34" s="1"/>
  <c r="BN150" i="34" a="1"/>
  <c r="BN150" i="34" s="1"/>
  <c r="BN61" i="34" a="1"/>
  <c r="BN61" i="34" s="1"/>
  <c r="BM175" i="34" a="1"/>
  <c r="BM175" i="34" s="1"/>
  <c r="BQ78" i="34" a="1"/>
  <c r="BQ78" i="34" s="1"/>
  <c r="BM195" i="34" a="1"/>
  <c r="BM195" i="34" s="1"/>
  <c r="BN100" i="34" a="1"/>
  <c r="BN100" i="34" s="1"/>
  <c r="BM210" i="34" a="1"/>
  <c r="BM210" i="34" s="1"/>
  <c r="BN107" i="34" a="1"/>
  <c r="BN107" i="34" s="1"/>
  <c r="BQ107" i="34" a="1"/>
  <c r="BQ107" i="34" s="1"/>
  <c r="BN115" i="34" a="1"/>
  <c r="BN115" i="34" s="1"/>
  <c r="BO99" i="34" a="1"/>
  <c r="BO99" i="34" s="1"/>
  <c r="BM42" i="34" a="1"/>
  <c r="BM42" i="34" s="1"/>
  <c r="BP114" i="34" a="1"/>
  <c r="BP114" i="34" s="1"/>
  <c r="BQ71" i="34" a="1"/>
  <c r="BQ71" i="34" s="1"/>
  <c r="BP106" i="34" a="1"/>
  <c r="BP106" i="34" s="1"/>
  <c r="BP72" i="34" a="1"/>
  <c r="BP72" i="34" s="1"/>
  <c r="BQ120" i="34" a="1"/>
  <c r="BQ120" i="34" s="1"/>
  <c r="BN160" i="34" a="1"/>
  <c r="BN160" i="34" s="1"/>
  <c r="BN72" i="34" a="1"/>
  <c r="BN72" i="34" s="1"/>
  <c r="BM40" i="34" a="1"/>
  <c r="BM40" i="34" s="1"/>
  <c r="BP135" i="34" a="1"/>
  <c r="BP135" i="34" s="1"/>
  <c r="BQ74" i="34" a="1"/>
  <c r="BQ74" i="34" s="1"/>
  <c r="BN135" i="34" a="1"/>
  <c r="BN135" i="34" s="1"/>
  <c r="BP185" i="34" a="1"/>
  <c r="BP185" i="34" s="1"/>
  <c r="BP44" i="34" a="1"/>
  <c r="BP44" i="34" s="1"/>
  <c r="BN185" i="34" a="1"/>
  <c r="BN185" i="34" s="1"/>
  <c r="BM30" i="34" a="1"/>
  <c r="BM30" i="34" s="1"/>
  <c r="BO61" i="34" a="1"/>
  <c r="BO61" i="34" s="1"/>
  <c r="BN210" i="34" a="1"/>
  <c r="BN210" i="34" s="1"/>
  <c r="BR68" i="34" a="1"/>
  <c r="BR68" i="34" s="1"/>
  <c r="BR111" i="34" a="1"/>
  <c r="BR111" i="34" s="1"/>
  <c r="BR216" i="34" a="1"/>
  <c r="BR216" i="34" s="1"/>
  <c r="BR22" i="34" a="1"/>
  <c r="BR22" i="34" s="1"/>
  <c r="BR72" i="34" a="1"/>
  <c r="BR72" i="34" s="1"/>
  <c r="BR205" i="34" a="1"/>
  <c r="BR205" i="34" s="1"/>
  <c r="BR135" i="34" a="1"/>
  <c r="BR135" i="34" s="1"/>
  <c r="BR64" i="34" a="1"/>
  <c r="BR64" i="34" s="1"/>
  <c r="BQ61" i="34" a="1"/>
  <c r="BQ61" i="34" s="1"/>
  <c r="BO34" i="34" a="1"/>
  <c r="BO34" i="34" s="1"/>
  <c r="BM205" i="34" a="1"/>
  <c r="BM205" i="34" s="1"/>
  <c r="BQ68" i="34" a="1"/>
  <c r="BQ68" i="34" s="1"/>
  <c r="BM45" i="34" a="1"/>
  <c r="BM45" i="34" s="1"/>
  <c r="BO145" i="34" a="1"/>
  <c r="BO145" i="34" s="1"/>
  <c r="BO104" i="34" a="1"/>
  <c r="BO104" i="34" s="1"/>
  <c r="BM135" i="34" a="1"/>
  <c r="BM135" i="34" s="1"/>
  <c r="BQ165" i="34" a="1"/>
  <c r="BQ165" i="34" s="1"/>
  <c r="BQ185" i="34" a="1"/>
  <c r="BQ185" i="34" s="1"/>
  <c r="BO68" i="34" a="1"/>
  <c r="BO68" i="34" s="1"/>
  <c r="BM130" i="34" a="1"/>
  <c r="BM130" i="34" s="1"/>
  <c r="BN45" i="34" a="1"/>
  <c r="BN45" i="34" s="1"/>
  <c r="BN27" i="34" a="1"/>
  <c r="BN27" i="34" s="1"/>
  <c r="BQ62" i="34" a="1"/>
  <c r="BQ62" i="34" s="1"/>
  <c r="BM200" i="34" a="1"/>
  <c r="BM200" i="34" s="1"/>
  <c r="BO44" i="34" a="1"/>
  <c r="BO44" i="34" s="1"/>
  <c r="BP68" i="34" a="1"/>
  <c r="BP68" i="34" s="1"/>
  <c r="BN76" i="34" a="1"/>
  <c r="BN76" i="34" s="1"/>
  <c r="BM125" i="34" a="1"/>
  <c r="BM125" i="34" s="1"/>
  <c r="BO97" i="34" a="1"/>
  <c r="BO97" i="34" s="1"/>
  <c r="BM68" i="34" a="1"/>
  <c r="BM68" i="34" s="1"/>
  <c r="BO210" i="34" a="1"/>
  <c r="BO210" i="34" s="1"/>
  <c r="BO140" i="34" a="1"/>
  <c r="BO140" i="34" s="1"/>
  <c r="BO30" i="34" a="1"/>
  <c r="BO30" i="34" s="1"/>
  <c r="BQ109" i="34" a="1"/>
  <c r="BQ109" i="34" s="1"/>
  <c r="BP27" i="34" a="1"/>
  <c r="BP27" i="34" s="1"/>
  <c r="BM216" i="34" a="1"/>
  <c r="BM216" i="34" s="1"/>
  <c r="BP71" i="34" a="1"/>
  <c r="BP71" i="34" s="1"/>
  <c r="BN140" i="34" a="1"/>
  <c r="BN140" i="34" s="1"/>
  <c r="BQ34" i="34" a="1"/>
  <c r="BQ34" i="34" s="1"/>
  <c r="BO120" i="34" a="1"/>
  <c r="BO120" i="34" s="1"/>
  <c r="BO195" i="34" a="1"/>
  <c r="BO195" i="34" s="1"/>
  <c r="BO27" i="34" a="1"/>
  <c r="BO27" i="34" s="1"/>
  <c r="BO80" i="34" a="1"/>
  <c r="BO80" i="34" s="1"/>
  <c r="BR65" i="34" a="1"/>
  <c r="BR65" i="34" s="1"/>
  <c r="BR130" i="34" a="1"/>
  <c r="BR130" i="34" s="1"/>
  <c r="BR120" i="34" a="1"/>
  <c r="BR120" i="34" s="1"/>
  <c r="BR99" i="34" a="1"/>
  <c r="BR99" i="34" s="1"/>
  <c r="BR57" i="34" a="1"/>
  <c r="BR57" i="34" s="1"/>
  <c r="BR37" i="34" a="1"/>
  <c r="BR37" i="34" s="1"/>
  <c r="BR210" i="34" a="1"/>
  <c r="BR210" i="34" s="1"/>
  <c r="BR180" i="34" a="1"/>
  <c r="BR180" i="34" s="1"/>
  <c r="BR104" i="34" a="1"/>
  <c r="BR104" i="34" s="1"/>
  <c r="BQ216" i="34" a="1"/>
  <c r="BQ216" i="34" s="1"/>
  <c r="BP99" i="34" a="1"/>
  <c r="BP99" i="34" s="1"/>
  <c r="BM160" i="34" a="1"/>
  <c r="BM160" i="34" s="1"/>
  <c r="BM111" i="34" a="1"/>
  <c r="BM111" i="34" s="1"/>
  <c r="BP170" i="34" a="1"/>
  <c r="BP170" i="34" s="1"/>
  <c r="BP76" i="34" a="1"/>
  <c r="BP76" i="34" s="1"/>
  <c r="BP165" i="34" a="1"/>
  <c r="BP165" i="34" s="1"/>
  <c r="BP160" i="34" a="1"/>
  <c r="BP160" i="34" s="1"/>
  <c r="BM185" i="34" a="1"/>
  <c r="BM185" i="34" s="1"/>
  <c r="BO42" i="34" a="1"/>
  <c r="BO42" i="34" s="1"/>
  <c r="BN114" i="34" a="1"/>
  <c r="BN114" i="34" s="1"/>
  <c r="BQ200" i="34" a="1"/>
  <c r="BQ200" i="34" s="1"/>
  <c r="BN75" i="34" a="1"/>
  <c r="BN75" i="34" s="1"/>
  <c r="BM76" i="34" a="1"/>
  <c r="BM76" i="34" s="1"/>
  <c r="BN200" i="34" a="1"/>
  <c r="BN200" i="34" s="1"/>
  <c r="BO45" i="34" a="1"/>
  <c r="BO45" i="34" s="1"/>
  <c r="BQ79" i="34" a="1"/>
  <c r="BQ79" i="34" s="1"/>
  <c r="BM36" i="34" a="1"/>
  <c r="BM36" i="34" s="1"/>
  <c r="BP200" i="34" a="1"/>
  <c r="BP200" i="34" s="1"/>
  <c r="BQ42" i="34" a="1"/>
  <c r="BQ42" i="34" s="1"/>
  <c r="BO74" i="34" a="1"/>
  <c r="BO74" i="34" s="1"/>
  <c r="BP80" i="34" a="1"/>
  <c r="BP80" i="34" s="1"/>
  <c r="BO29" i="34" a="1"/>
  <c r="BO29" i="34" s="1"/>
  <c r="BQ215" i="34" a="1"/>
  <c r="BQ215" i="34" s="1"/>
  <c r="BQ125" i="34" a="1"/>
  <c r="BQ125" i="34" s="1"/>
  <c r="BM37" i="34" a="1"/>
  <c r="BM37" i="34" s="1"/>
  <c r="BN62" i="34" a="1"/>
  <c r="BN62" i="34" s="1"/>
  <c r="BO111" i="34" a="1"/>
  <c r="BO111" i="34" s="1"/>
  <c r="BQ100" i="34" a="1"/>
  <c r="BQ100" i="34" s="1"/>
  <c r="BM65" i="34" a="1"/>
  <c r="BM65" i="34" s="1"/>
  <c r="BP64" i="34" a="1"/>
  <c r="BP64" i="34" s="1"/>
  <c r="BO110" i="34" a="1"/>
  <c r="BO110" i="34" s="1"/>
  <c r="BP112" i="34" a="1"/>
  <c r="BP112" i="34" s="1"/>
  <c r="BQ145" i="34" a="1"/>
  <c r="BQ145" i="34" s="1"/>
  <c r="BM170" i="34" a="1"/>
  <c r="BM170" i="34" s="1"/>
  <c r="BO100" i="34" a="1"/>
  <c r="BO100" i="34" s="1"/>
  <c r="BM112" i="34" a="1"/>
  <c r="BM112" i="34" s="1"/>
  <c r="BN43" i="34" a="1"/>
  <c r="BN43" i="34" s="1"/>
  <c r="BQ29" i="34" a="1"/>
  <c r="BQ29" i="34" s="1"/>
  <c r="BM79" i="34" a="1"/>
  <c r="BM79" i="34" s="1"/>
  <c r="BM104" i="34" a="1"/>
  <c r="BM104" i="34" s="1"/>
  <c r="BP77" i="34" a="1"/>
  <c r="BP77" i="34" s="1"/>
  <c r="BR44" i="34" a="1"/>
  <c r="BR44" i="34" s="1"/>
  <c r="BR92" i="34" a="1"/>
  <c r="BR92" i="34" s="1"/>
  <c r="BR187" i="34" a="1"/>
  <c r="BR187" i="34" s="1"/>
  <c r="BR61" i="34" a="1"/>
  <c r="BR61" i="34" s="1"/>
  <c r="BR90" i="34" a="1"/>
  <c r="BR90" i="34" s="1"/>
  <c r="BR77" i="34" a="1"/>
  <c r="BR77" i="34" s="1"/>
  <c r="BR42" i="34" a="1"/>
  <c r="BR42" i="34" s="1"/>
  <c r="BR150" i="34" a="1"/>
  <c r="BR150" i="34" s="1"/>
  <c r="BR100" i="34" a="1"/>
  <c r="BR100" i="34" s="1"/>
  <c r="BQ130" i="34" a="1"/>
  <c r="BQ130" i="34" s="1"/>
  <c r="BM165" i="34" a="1"/>
  <c r="BM165" i="34" s="1"/>
  <c r="BP115" i="34" a="1"/>
  <c r="BP115" i="34" s="1"/>
  <c r="BP205" i="34" a="1"/>
  <c r="BP205" i="34" s="1"/>
  <c r="BQ195" i="34" a="1"/>
  <c r="BQ195" i="34" s="1"/>
  <c r="BM120" i="34" a="1"/>
  <c r="BM120" i="34" s="1"/>
  <c r="BM34" i="34" a="1"/>
  <c r="BM34" i="34" s="1"/>
  <c r="BO75" i="34" a="1"/>
  <c r="BO75" i="34" s="1"/>
  <c r="BO107" i="34" a="1"/>
  <c r="BO107" i="34" s="1"/>
  <c r="BQ27" i="34" a="1"/>
  <c r="BQ27" i="34" s="1"/>
  <c r="BO76" i="34" a="1"/>
  <c r="BO76" i="34" s="1"/>
  <c r="BO190" i="34" a="1"/>
  <c r="BO190" i="34" s="1"/>
  <c r="BP75" i="34" a="1"/>
  <c r="BP75" i="34" s="1"/>
  <c r="BN112" i="34" a="1"/>
  <c r="BN112" i="34" s="1"/>
  <c r="BP109" i="34" a="1"/>
  <c r="BP109" i="34" s="1"/>
  <c r="BQ65" i="34" a="1"/>
  <c r="BQ65" i="34" s="1"/>
  <c r="BP216" i="34" a="1"/>
  <c r="BP216" i="34" s="1"/>
  <c r="BN215" i="34" a="1"/>
  <c r="BN215" i="34" s="1"/>
  <c r="D27" i="14"/>
  <c r="D13" i="14"/>
  <c r="D18" i="14"/>
  <c r="D12" i="14"/>
  <c r="D14" i="14"/>
  <c r="D23" i="14"/>
  <c r="D32" i="14"/>
  <c r="D24" i="14"/>
  <c r="D25" i="14"/>
  <c r="D30" i="14"/>
  <c r="D35" i="14"/>
  <c r="D15" i="14"/>
  <c r="D33" i="14"/>
  <c r="D19" i="14"/>
  <c r="D28" i="14"/>
  <c r="D34" i="14"/>
  <c r="D29" i="14"/>
  <c r="D17" i="14"/>
  <c r="D31" i="14"/>
  <c r="BS9" i="34"/>
  <c r="BP107" i="34" l="1" a="1"/>
  <c r="BP107" i="34" s="1"/>
  <c r="BN125" i="34" a="1"/>
  <c r="BN125" i="34" s="1"/>
  <c r="BO79" i="34" a="1"/>
  <c r="BO79" i="34" s="1"/>
  <c r="BN130" i="34" a="1"/>
  <c r="BN130" i="34" s="1"/>
  <c r="BN205" i="34" a="1"/>
  <c r="BN205" i="34" s="1"/>
  <c r="BT9" i="34"/>
  <c r="BU9" i="34" s="1"/>
  <c r="BV9" i="34" s="1"/>
  <c r="BW9" i="34" s="1"/>
  <c r="BX9" i="34" s="1"/>
  <c r="BX54" i="34" s="1" a="1"/>
  <c r="BX54" i="34" s="1"/>
  <c r="BS165" i="34" a="1"/>
  <c r="BS165" i="34" s="1"/>
  <c r="BS34" i="34" a="1"/>
  <c r="BS34" i="34" s="1"/>
  <c r="BS216" i="34" a="1"/>
  <c r="BS216" i="34" s="1"/>
  <c r="BS125" i="34" a="1"/>
  <c r="BS125" i="34" s="1"/>
  <c r="BS135" i="34" a="1"/>
  <c r="BS135" i="34" s="1"/>
  <c r="BS78" i="34" a="1"/>
  <c r="BS78" i="34" s="1"/>
  <c r="BW205" i="34" a="1"/>
  <c r="BW205" i="34" s="1"/>
  <c r="BS113" i="34" a="1"/>
  <c r="BS113" i="34" s="1"/>
  <c r="BS61" i="34" a="1"/>
  <c r="BS61" i="34" s="1"/>
  <c r="BS100" i="34" a="1"/>
  <c r="BS100" i="34" s="1"/>
  <c r="BS120" i="34" a="1"/>
  <c r="BS120" i="34" s="1"/>
  <c r="BS170" i="34" a="1"/>
  <c r="BS170" i="34" s="1"/>
  <c r="BU80" i="34" a="1"/>
  <c r="BU80" i="34" s="1"/>
  <c r="BS130" i="34" a="1"/>
  <c r="BS130" i="34" s="1"/>
  <c r="BS150" i="34" a="1"/>
  <c r="BS150" i="34" s="1"/>
  <c r="BS180" i="34" a="1"/>
  <c r="BS180" i="34" s="1"/>
  <c r="BS27" i="34" a="1"/>
  <c r="BS27" i="34" s="1"/>
  <c r="BW45" i="34" a="1"/>
  <c r="BW45" i="34" s="1"/>
  <c r="BS74" i="34" a="1"/>
  <c r="BS74" i="34" s="1"/>
  <c r="BS75" i="34" a="1"/>
  <c r="BS75" i="34" s="1"/>
  <c r="BS37" i="34" a="1"/>
  <c r="BS37" i="34" s="1"/>
  <c r="BW109" i="34" a="1"/>
  <c r="BW109" i="34" s="1"/>
  <c r="BV68" i="34" a="1"/>
  <c r="BV68" i="34" s="1"/>
  <c r="BX110" i="34" a="1"/>
  <c r="BX110" i="34" s="1"/>
  <c r="BX55" i="34" a="1"/>
  <c r="BX55" i="34" s="1"/>
  <c r="BS215" i="34" a="1"/>
  <c r="BS215" i="34" s="1"/>
  <c r="BS77" i="34" a="1"/>
  <c r="BS77" i="34" s="1"/>
  <c r="BT40" i="34" a="1"/>
  <c r="BT40" i="34" s="1"/>
  <c r="BV190" i="34" a="1"/>
  <c r="BV190" i="34" s="1"/>
  <c r="BT97" i="34" a="1"/>
  <c r="BT97" i="34" s="1"/>
  <c r="BS140" i="34" a="1"/>
  <c r="BS140" i="34" s="1"/>
  <c r="BX113" i="34" a="1"/>
  <c r="BX113" i="34" s="1"/>
  <c r="BW30" i="34" a="1"/>
  <c r="BW30" i="34" s="1"/>
  <c r="BS104" i="34" a="1"/>
  <c r="BS104" i="34" s="1"/>
  <c r="BV112" i="34" a="1"/>
  <c r="BV112" i="34" s="1"/>
  <c r="BS36" i="34" a="1"/>
  <c r="BS36" i="34" s="1"/>
  <c r="BS111" i="34" a="1"/>
  <c r="BS111" i="34" s="1"/>
  <c r="BU30" i="34" a="1"/>
  <c r="BU30" i="34" s="1"/>
  <c r="BU44" i="34" a="1"/>
  <c r="BU44" i="34" s="1"/>
  <c r="BS45" i="34" a="1"/>
  <c r="BS45" i="34" s="1"/>
  <c r="BS210" i="34" a="1"/>
  <c r="BS210" i="34" s="1"/>
  <c r="BX160" i="34" a="1"/>
  <c r="BX160" i="34" s="1"/>
  <c r="BS115" i="34" a="1"/>
  <c r="BS115" i="34" s="1"/>
  <c r="BV120" i="34" a="1"/>
  <c r="BV120" i="34" s="1"/>
  <c r="BT74" i="34" a="1"/>
  <c r="BT74" i="34" s="1"/>
  <c r="BS62" i="34" a="1"/>
  <c r="BS62" i="34" s="1"/>
  <c r="BS64" i="34" a="1"/>
  <c r="BS64" i="34" s="1"/>
  <c r="BW150" i="34" a="1"/>
  <c r="BW150" i="34" s="1"/>
  <c r="BV78" i="34" a="1"/>
  <c r="BV78" i="34" s="1"/>
  <c r="BS72" i="34" a="1"/>
  <c r="BS72" i="34" s="1"/>
  <c r="BW115" i="34" a="1"/>
  <c r="BW115" i="34" s="1"/>
  <c r="BX190" i="34" a="1"/>
  <c r="BX190" i="34" s="1"/>
  <c r="BP100" i="34" a="1"/>
  <c r="BP100" i="34" s="1"/>
  <c r="BP104" i="34" a="1"/>
  <c r="BP104" i="34" s="1"/>
  <c r="BX90" i="34" a="1"/>
  <c r="BX90" i="34" s="1"/>
  <c r="BS79" i="34" a="1"/>
  <c r="BS79" i="34" s="1"/>
  <c r="BS185" i="34" a="1"/>
  <c r="BS185" i="34" s="1"/>
  <c r="BS160" i="34" a="1"/>
  <c r="BS160" i="34" s="1"/>
  <c r="BU120" i="34" a="1"/>
  <c r="BU120" i="34" s="1"/>
  <c r="BU140" i="34" a="1"/>
  <c r="BU140" i="34" s="1"/>
  <c r="BS40" i="34" a="1"/>
  <c r="BS40" i="34" s="1"/>
  <c r="BW71" i="34" a="1"/>
  <c r="BW71" i="34" s="1"/>
  <c r="BT100" i="34" a="1"/>
  <c r="BT100" i="34" s="1"/>
  <c r="BS145" i="34" a="1"/>
  <c r="BS145" i="34" s="1"/>
  <c r="BX43" i="34" a="1"/>
  <c r="BX43" i="34" s="1"/>
  <c r="BS190" i="34" a="1"/>
  <c r="BS190" i="34" s="1"/>
  <c r="BV150" i="34" a="1"/>
  <c r="BV150" i="34" s="1"/>
  <c r="BS69" i="34" a="1"/>
  <c r="BS69" i="34" s="1"/>
  <c r="BS107" i="34" a="1"/>
  <c r="BS107" i="34" s="1"/>
  <c r="BS106" i="34" a="1"/>
  <c r="BS106" i="34" s="1"/>
  <c r="BS29" i="34" a="1"/>
  <c r="BS29" i="34" s="1"/>
  <c r="BX34" i="34" a="1"/>
  <c r="BX34" i="34" s="1"/>
  <c r="BQ110" i="34" a="1"/>
  <c r="BQ110" i="34" s="1"/>
  <c r="BO205" i="34" a="1"/>
  <c r="BO205" i="34" s="1"/>
  <c r="BU45" i="34" a="1"/>
  <c r="BU45" i="34" s="1"/>
  <c r="BW69" i="34" a="1"/>
  <c r="BW69" i="34" s="1"/>
  <c r="BS200" i="34" a="1"/>
  <c r="BS200" i="34" s="1"/>
  <c r="BT79" i="34" a="1"/>
  <c r="BT79" i="34" s="1"/>
  <c r="BX125" i="34" a="1"/>
  <c r="BX125" i="34" s="1"/>
  <c r="BS30" i="34" a="1"/>
  <c r="BS30" i="34" s="1"/>
  <c r="BS195" i="34" a="1"/>
  <c r="BS195" i="34" s="1"/>
  <c r="BU78" i="34" a="1"/>
  <c r="BU78" i="34" s="1"/>
  <c r="BV175" i="34" a="1"/>
  <c r="BV175" i="34" s="1"/>
  <c r="BS114" i="34" a="1"/>
  <c r="BS114" i="34" s="1"/>
  <c r="BW72" i="34" a="1"/>
  <c r="BW72" i="34" s="1"/>
  <c r="BV37" i="34" a="1"/>
  <c r="BV37" i="34" s="1"/>
  <c r="BS109" i="34" a="1"/>
  <c r="BS109" i="34" s="1"/>
  <c r="BX170" i="34" a="1"/>
  <c r="BX170" i="34" s="1"/>
  <c r="BV125" i="34" a="1"/>
  <c r="BV125" i="34" s="1"/>
  <c r="BS155" i="34" a="1"/>
  <c r="BS155" i="34" s="1"/>
  <c r="BS39" i="34" a="1"/>
  <c r="BS39" i="34" s="1"/>
  <c r="BN34" i="34" a="1"/>
  <c r="BN34" i="34" s="1"/>
  <c r="BT34" i="34" s="1" a="1"/>
  <c r="BT34" i="34" s="1"/>
  <c r="BP39" i="34" a="1"/>
  <c r="BP39" i="34" s="1"/>
  <c r="BV39" i="34" s="1" a="1"/>
  <c r="BV39" i="34" s="1"/>
  <c r="BT200" i="34" a="1"/>
  <c r="BT200" i="34" s="1"/>
  <c r="BV160" i="34" a="1"/>
  <c r="BV160" i="34" s="1"/>
  <c r="BS68" i="34" a="1"/>
  <c r="BS68" i="34" s="1"/>
  <c r="BS205" i="34" a="1"/>
  <c r="BS205" i="34" s="1"/>
  <c r="BX72" i="34" a="1"/>
  <c r="BX72" i="34" s="1"/>
  <c r="BS42" i="34" a="1"/>
  <c r="BS42" i="34" s="1"/>
  <c r="BW76" i="34" a="1"/>
  <c r="BW76" i="34" s="1"/>
  <c r="BV36" i="34" a="1"/>
  <c r="BV36" i="34" s="1"/>
  <c r="BT104" i="34" a="1"/>
  <c r="BT104" i="34" s="1"/>
  <c r="BW160" i="34" a="1"/>
  <c r="BW160" i="34" s="1"/>
  <c r="BX75" i="34" a="1"/>
  <c r="BX75" i="34" s="1"/>
  <c r="BV29" i="34" a="1"/>
  <c r="BV29" i="34" s="1"/>
  <c r="BS80" i="34" a="1"/>
  <c r="BS80" i="34" s="1"/>
  <c r="BU62" i="34" a="1"/>
  <c r="BU62" i="34" s="1"/>
  <c r="BT215" i="34" a="1"/>
  <c r="BT215" i="34" s="1"/>
  <c r="BS65" i="34" a="1"/>
  <c r="BS65" i="34" s="1"/>
  <c r="BV75" i="34" a="1"/>
  <c r="BV75" i="34" s="1"/>
  <c r="BU75" i="34" a="1"/>
  <c r="BU75" i="34" s="1"/>
  <c r="BS112" i="34" a="1"/>
  <c r="BS112" i="34" s="1"/>
  <c r="BS76" i="34" a="1"/>
  <c r="BS76" i="34" s="1"/>
  <c r="BV165" i="34" a="1"/>
  <c r="BV165" i="34" s="1"/>
  <c r="BX104" i="34" a="1"/>
  <c r="BX104" i="34" s="1"/>
  <c r="BX22" i="34" a="1"/>
  <c r="BX22" i="34" s="1"/>
  <c r="BV44" i="34" a="1"/>
  <c r="BV44" i="34" s="1"/>
  <c r="BS175" i="34" a="1"/>
  <c r="BS175" i="34" s="1"/>
  <c r="BX74" i="34" a="1"/>
  <c r="BX74" i="34" s="1"/>
  <c r="BS110" i="34" a="1"/>
  <c r="BS110" i="34" s="1"/>
  <c r="BW175" i="34" a="1"/>
  <c r="BW175" i="34" s="1"/>
  <c r="BT113" i="34" a="1"/>
  <c r="BT113" i="34" s="1"/>
  <c r="BU135" i="34" a="1"/>
  <c r="BU135" i="34" s="1"/>
  <c r="BX185" i="34" a="1"/>
  <c r="BX185" i="34" s="1"/>
  <c r="BS99" i="34" a="1"/>
  <c r="BS99" i="34" s="1"/>
  <c r="BW43" i="34" a="1"/>
  <c r="BW43" i="34" s="1"/>
  <c r="BT68" i="34" a="1"/>
  <c r="BT68" i="34" s="1"/>
  <c r="BS97" i="34" a="1"/>
  <c r="BS97" i="34" s="1"/>
  <c r="BS71" i="34" a="1"/>
  <c r="BS71" i="34" s="1"/>
  <c r="BQ170" i="34" a="1"/>
  <c r="BQ170" i="34" s="1"/>
  <c r="BO155" i="34" a="1"/>
  <c r="BO155" i="34" s="1"/>
  <c r="N47" i="11"/>
  <c r="N46" i="11"/>
  <c r="N45" i="11"/>
  <c r="N44" i="11"/>
  <c r="N43" i="11"/>
  <c r="N41" i="11"/>
  <c r="N39" i="11"/>
  <c r="N28" i="11"/>
  <c r="N17" i="11"/>
  <c r="K47" i="11"/>
  <c r="K46" i="11"/>
  <c r="K45" i="11"/>
  <c r="K44" i="11"/>
  <c r="K43" i="11"/>
  <c r="K41" i="11"/>
  <c r="K39" i="11"/>
  <c r="K28" i="11"/>
  <c r="K17" i="11"/>
  <c r="K40" i="11"/>
  <c r="L47" i="11"/>
  <c r="L46" i="11"/>
  <c r="L45" i="11"/>
  <c r="L44" i="11"/>
  <c r="L43" i="11"/>
  <c r="L41" i="11"/>
  <c r="L39" i="11"/>
  <c r="L28" i="11"/>
  <c r="L17" i="11"/>
  <c r="L40" i="11"/>
  <c r="M47" i="11"/>
  <c r="M46" i="11"/>
  <c r="M45" i="11"/>
  <c r="M44" i="11"/>
  <c r="M43" i="11"/>
  <c r="M41" i="11"/>
  <c r="M39" i="11"/>
  <c r="M28" i="11"/>
  <c r="M17" i="11"/>
  <c r="M9" i="3"/>
  <c r="Q8" i="2"/>
  <c r="AZ505" i="2"/>
  <c r="BB502" i="2"/>
  <c r="BA502" i="2"/>
  <c r="AZ502" i="2"/>
  <c r="BB501" i="2"/>
  <c r="BA501" i="2"/>
  <c r="AZ501" i="2"/>
  <c r="BB500" i="2"/>
  <c r="BA500" i="2"/>
  <c r="AZ500" i="2"/>
  <c r="BB499" i="2"/>
  <c r="BA499" i="2"/>
  <c r="AZ499" i="2"/>
  <c r="BB498" i="2"/>
  <c r="BA498" i="2"/>
  <c r="AZ498" i="2"/>
  <c r="BB497" i="2"/>
  <c r="BA497" i="2"/>
  <c r="AZ497" i="2"/>
  <c r="BB496" i="2"/>
  <c r="BA496" i="2"/>
  <c r="AZ496" i="2"/>
  <c r="BB495" i="2"/>
  <c r="BA495" i="2"/>
  <c r="AZ495" i="2"/>
  <c r="BB494" i="2"/>
  <c r="BA494" i="2"/>
  <c r="AZ494" i="2"/>
  <c r="BB493" i="2"/>
  <c r="BA493" i="2"/>
  <c r="AZ493" i="2"/>
  <c r="BB492" i="2"/>
  <c r="BA492" i="2"/>
  <c r="AZ492" i="2"/>
  <c r="BB491" i="2"/>
  <c r="BA491" i="2"/>
  <c r="AZ491" i="2"/>
  <c r="BB490" i="2"/>
  <c r="BA490" i="2"/>
  <c r="AZ490" i="2"/>
  <c r="BB489" i="2"/>
  <c r="BA489" i="2"/>
  <c r="AZ489" i="2"/>
  <c r="BB488" i="2"/>
  <c r="BA488" i="2"/>
  <c r="AZ488" i="2"/>
  <c r="BB487" i="2"/>
  <c r="BA487" i="2"/>
  <c r="AZ487" i="2"/>
  <c r="BB486" i="2"/>
  <c r="BA486" i="2"/>
  <c r="AZ486" i="2"/>
  <c r="BB485" i="2"/>
  <c r="BA485" i="2"/>
  <c r="AZ485" i="2"/>
  <c r="BB484" i="2"/>
  <c r="BA484" i="2"/>
  <c r="AZ484" i="2"/>
  <c r="BB483" i="2"/>
  <c r="BA483" i="2"/>
  <c r="AZ483" i="2"/>
  <c r="BB482" i="2"/>
  <c r="BA482" i="2"/>
  <c r="AZ482" i="2"/>
  <c r="BB481" i="2"/>
  <c r="BA481" i="2"/>
  <c r="AZ481" i="2"/>
  <c r="BB480" i="2"/>
  <c r="BA480" i="2"/>
  <c r="AZ480" i="2"/>
  <c r="BB479" i="2"/>
  <c r="BA479" i="2"/>
  <c r="AZ479" i="2"/>
  <c r="BB478" i="2"/>
  <c r="BA478" i="2"/>
  <c r="AZ478" i="2"/>
  <c r="BB477" i="2"/>
  <c r="BA477" i="2"/>
  <c r="AZ477" i="2"/>
  <c r="BB476" i="2"/>
  <c r="BA476" i="2"/>
  <c r="AZ476" i="2"/>
  <c r="BB475" i="2"/>
  <c r="BA475" i="2"/>
  <c r="AZ475" i="2"/>
  <c r="BB474" i="2"/>
  <c r="BA474" i="2"/>
  <c r="AZ474" i="2"/>
  <c r="BB473" i="2"/>
  <c r="BA473" i="2"/>
  <c r="AZ473" i="2"/>
  <c r="BB472" i="2"/>
  <c r="BA472" i="2"/>
  <c r="AZ472" i="2"/>
  <c r="BB471" i="2"/>
  <c r="BA471" i="2"/>
  <c r="AZ471" i="2"/>
  <c r="BB470" i="2"/>
  <c r="BA470" i="2"/>
  <c r="AZ470" i="2"/>
  <c r="BB469" i="2"/>
  <c r="BB505" i="2" s="1"/>
  <c r="BA469" i="2"/>
  <c r="BA505" i="2" s="1"/>
  <c r="AZ469" i="2"/>
  <c r="BB468" i="2"/>
  <c r="BA468" i="2"/>
  <c r="AZ468" i="2"/>
  <c r="BB467" i="2"/>
  <c r="BA467" i="2"/>
  <c r="AZ467" i="2"/>
  <c r="BB466" i="2"/>
  <c r="BA466" i="2"/>
  <c r="AZ466" i="2"/>
  <c r="BB465" i="2"/>
  <c r="BA465" i="2"/>
  <c r="AZ465" i="2"/>
  <c r="BB464" i="2"/>
  <c r="BA464" i="2"/>
  <c r="AZ464" i="2"/>
  <c r="BB463" i="2"/>
  <c r="BB504" i="2" s="1"/>
  <c r="AZ463" i="2"/>
  <c r="BA463" i="2" s="1"/>
  <c r="BA504" i="2" s="1"/>
  <c r="AZ460" i="2"/>
  <c r="AZ456" i="2"/>
  <c r="AZ455" i="2"/>
  <c r="AZ454" i="2"/>
  <c r="AZ453" i="2"/>
  <c r="AZ452" i="2"/>
  <c r="AZ451" i="2"/>
  <c r="AZ450" i="2"/>
  <c r="AZ449" i="2"/>
  <c r="AZ448" i="2"/>
  <c r="AZ447" i="2"/>
  <c r="AZ446" i="2"/>
  <c r="AZ445" i="2"/>
  <c r="AZ444" i="2"/>
  <c r="AZ443" i="2"/>
  <c r="AZ442" i="2"/>
  <c r="AZ441" i="2"/>
  <c r="AZ440" i="2"/>
  <c r="AZ439" i="2"/>
  <c r="AZ438" i="2"/>
  <c r="AZ437" i="2"/>
  <c r="AZ436" i="2"/>
  <c r="AZ435" i="2"/>
  <c r="AZ434" i="2"/>
  <c r="AZ433" i="2"/>
  <c r="AZ432" i="2"/>
  <c r="AZ431" i="2"/>
  <c r="AZ430" i="2"/>
  <c r="AZ429" i="2"/>
  <c r="AZ428" i="2"/>
  <c r="AZ427" i="2"/>
  <c r="AZ426" i="2"/>
  <c r="AZ425" i="2"/>
  <c r="AZ424" i="2"/>
  <c r="AZ423" i="2"/>
  <c r="AZ422" i="2"/>
  <c r="AZ421" i="2"/>
  <c r="AZ420" i="2"/>
  <c r="AZ419" i="2"/>
  <c r="AZ418" i="2"/>
  <c r="AZ417" i="2"/>
  <c r="AZ416" i="2"/>
  <c r="AZ415" i="2"/>
  <c r="AZ414" i="2"/>
  <c r="AZ413" i="2"/>
  <c r="AZ412" i="2"/>
  <c r="AZ411" i="2"/>
  <c r="AZ410" i="2"/>
  <c r="AZ409" i="2"/>
  <c r="AZ408" i="2"/>
  <c r="AZ407" i="2"/>
  <c r="AZ406" i="2"/>
  <c r="AZ405" i="2"/>
  <c r="AZ404" i="2"/>
  <c r="AZ403" i="2"/>
  <c r="AZ402" i="2"/>
  <c r="AZ401" i="2"/>
  <c r="AZ400" i="2"/>
  <c r="AZ399" i="2"/>
  <c r="AZ398" i="2"/>
  <c r="AZ397" i="2"/>
  <c r="AZ396" i="2"/>
  <c r="AZ395" i="2"/>
  <c r="AZ394" i="2"/>
  <c r="AZ393" i="2"/>
  <c r="AZ392" i="2"/>
  <c r="AZ391" i="2"/>
  <c r="AZ390" i="2"/>
  <c r="AZ389" i="2"/>
  <c r="AZ388" i="2"/>
  <c r="AZ387" i="2"/>
  <c r="AZ386" i="2"/>
  <c r="AZ385" i="2"/>
  <c r="AZ384" i="2"/>
  <c r="AZ383" i="2"/>
  <c r="AZ382" i="2"/>
  <c r="AZ381" i="2"/>
  <c r="AZ380" i="2"/>
  <c r="AZ379" i="2"/>
  <c r="AZ378" i="2"/>
  <c r="AZ377" i="2"/>
  <c r="AZ376" i="2"/>
  <c r="AZ375" i="2"/>
  <c r="AZ374" i="2"/>
  <c r="AZ373" i="2"/>
  <c r="AZ372" i="2"/>
  <c r="AZ371" i="2"/>
  <c r="AZ370" i="2"/>
  <c r="AZ369" i="2"/>
  <c r="AZ368" i="2"/>
  <c r="AZ367" i="2"/>
  <c r="AZ366" i="2"/>
  <c r="AZ365" i="2"/>
  <c r="AZ364" i="2"/>
  <c r="AZ363" i="2"/>
  <c r="AZ362" i="2"/>
  <c r="AZ361" i="2"/>
  <c r="AZ360" i="2"/>
  <c r="AZ359" i="2"/>
  <c r="AZ358" i="2"/>
  <c r="AZ357" i="2"/>
  <c r="AZ356" i="2"/>
  <c r="AZ355" i="2"/>
  <c r="AZ354" i="2"/>
  <c r="AZ353" i="2"/>
  <c r="AZ352" i="2"/>
  <c r="AZ351" i="2"/>
  <c r="AZ350" i="2"/>
  <c r="AZ349" i="2"/>
  <c r="AZ348" i="2"/>
  <c r="AZ347" i="2"/>
  <c r="AZ346" i="2"/>
  <c r="AZ345" i="2"/>
  <c r="AZ344" i="2"/>
  <c r="AZ343" i="2"/>
  <c r="AZ342" i="2"/>
  <c r="AZ341" i="2"/>
  <c r="AZ340" i="2"/>
  <c r="AZ339" i="2"/>
  <c r="AZ338" i="2"/>
  <c r="AZ337" i="2"/>
  <c r="AZ336" i="2"/>
  <c r="AZ335" i="2"/>
  <c r="AZ334" i="2"/>
  <c r="AZ333" i="2"/>
  <c r="AZ332" i="2"/>
  <c r="AZ331" i="2"/>
  <c r="AZ330" i="2"/>
  <c r="AZ329" i="2"/>
  <c r="AZ328" i="2"/>
  <c r="AZ327" i="2"/>
  <c r="AZ326" i="2"/>
  <c r="AZ325" i="2"/>
  <c r="AZ324" i="2"/>
  <c r="AZ323" i="2"/>
  <c r="AZ322" i="2"/>
  <c r="AZ321" i="2"/>
  <c r="AZ320" i="2"/>
  <c r="AZ319" i="2"/>
  <c r="AZ318" i="2"/>
  <c r="AZ317" i="2"/>
  <c r="AZ316" i="2"/>
  <c r="AZ315" i="2"/>
  <c r="AZ314" i="2"/>
  <c r="AZ313" i="2"/>
  <c r="AZ312" i="2"/>
  <c r="AZ311" i="2"/>
  <c r="AZ310" i="2"/>
  <c r="AZ309" i="2"/>
  <c r="AZ308" i="2"/>
  <c r="AZ307" i="2"/>
  <c r="AZ306" i="2"/>
  <c r="AZ305" i="2"/>
  <c r="AZ304" i="2"/>
  <c r="AZ303" i="2"/>
  <c r="AZ302" i="2"/>
  <c r="AZ301" i="2"/>
  <c r="AZ300" i="2"/>
  <c r="AZ299" i="2"/>
  <c r="AZ298" i="2"/>
  <c r="AZ297" i="2"/>
  <c r="AZ296" i="2"/>
  <c r="AZ295" i="2"/>
  <c r="AZ294" i="2"/>
  <c r="AZ293" i="2"/>
  <c r="AZ292" i="2"/>
  <c r="AZ291" i="2"/>
  <c r="AZ290" i="2"/>
  <c r="AZ289" i="2"/>
  <c r="AZ288" i="2"/>
  <c r="AZ287" i="2"/>
  <c r="AZ286" i="2"/>
  <c r="AZ285" i="2"/>
  <c r="AZ284" i="2"/>
  <c r="AZ283" i="2"/>
  <c r="AZ282" i="2"/>
  <c r="AZ281" i="2"/>
  <c r="AZ280" i="2"/>
  <c r="AZ279" i="2"/>
  <c r="AZ278" i="2"/>
  <c r="AZ277" i="2"/>
  <c r="AZ276" i="2"/>
  <c r="AZ275" i="2"/>
  <c r="AZ274" i="2"/>
  <c r="AZ273" i="2"/>
  <c r="AZ272" i="2"/>
  <c r="AZ271" i="2"/>
  <c r="AZ270" i="2"/>
  <c r="AZ269" i="2"/>
  <c r="AZ268" i="2"/>
  <c r="AZ267" i="2"/>
  <c r="AZ266" i="2"/>
  <c r="AZ265" i="2"/>
  <c r="AZ264" i="2"/>
  <c r="AZ263" i="2"/>
  <c r="AZ262" i="2"/>
  <c r="AZ261" i="2"/>
  <c r="AZ260" i="2"/>
  <c r="AZ259" i="2"/>
  <c r="AZ258" i="2"/>
  <c r="AZ257" i="2"/>
  <c r="AZ256" i="2"/>
  <c r="AZ255" i="2"/>
  <c r="AZ254" i="2"/>
  <c r="AZ253" i="2"/>
  <c r="AZ252" i="2"/>
  <c r="AZ251" i="2"/>
  <c r="AZ250" i="2"/>
  <c r="AZ249" i="2"/>
  <c r="AZ248" i="2"/>
  <c r="AZ247" i="2"/>
  <c r="AZ246" i="2"/>
  <c r="AZ245" i="2"/>
  <c r="AZ244" i="2"/>
  <c r="AZ243" i="2"/>
  <c r="AZ242" i="2"/>
  <c r="AZ241" i="2"/>
  <c r="AZ240" i="2"/>
  <c r="AZ239" i="2"/>
  <c r="AZ238" i="2"/>
  <c r="AZ237" i="2"/>
  <c r="AZ236" i="2"/>
  <c r="AZ235" i="2"/>
  <c r="AZ234" i="2"/>
  <c r="AZ233" i="2"/>
  <c r="AZ232" i="2"/>
  <c r="AZ231" i="2"/>
  <c r="AZ230" i="2"/>
  <c r="AZ229" i="2"/>
  <c r="AZ228" i="2"/>
  <c r="AZ227" i="2"/>
  <c r="AZ226" i="2"/>
  <c r="AZ225" i="2"/>
  <c r="AZ224" i="2"/>
  <c r="AZ223" i="2"/>
  <c r="AZ222" i="2"/>
  <c r="AZ221" i="2"/>
  <c r="AZ220" i="2"/>
  <c r="Y97" i="40" s="1"/>
  <c r="AZ219" i="2"/>
  <c r="AZ218" i="2"/>
  <c r="AZ217" i="2"/>
  <c r="AZ216" i="2"/>
  <c r="AZ215" i="2"/>
  <c r="AZ214" i="2"/>
  <c r="Y96" i="40" s="1"/>
  <c r="AZ213" i="2"/>
  <c r="AZ212" i="2"/>
  <c r="AZ211" i="2"/>
  <c r="AZ210" i="2"/>
  <c r="AZ209" i="2"/>
  <c r="Y93" i="40" s="1"/>
  <c r="AZ160" i="2"/>
  <c r="AZ159" i="2"/>
  <c r="AZ158" i="2"/>
  <c r="AZ157" i="2"/>
  <c r="AZ156" i="2"/>
  <c r="AZ155" i="2"/>
  <c r="AZ153" i="2"/>
  <c r="AZ152" i="2"/>
  <c r="AZ151" i="2"/>
  <c r="AZ150" i="2"/>
  <c r="AZ149" i="2"/>
  <c r="AZ148" i="2"/>
  <c r="AZ147" i="2"/>
  <c r="AZ146" i="2"/>
  <c r="AZ145" i="2"/>
  <c r="AZ144" i="2"/>
  <c r="AZ143" i="2"/>
  <c r="AZ141" i="2"/>
  <c r="AZ140" i="2"/>
  <c r="AZ138" i="2"/>
  <c r="AZ137" i="2"/>
  <c r="AZ136" i="2"/>
  <c r="AZ135" i="2"/>
  <c r="AZ134" i="2"/>
  <c r="AZ133" i="2"/>
  <c r="AZ132" i="2"/>
  <c r="AZ131" i="2"/>
  <c r="AZ130" i="2"/>
  <c r="AZ129" i="2"/>
  <c r="AZ128" i="2"/>
  <c r="AZ127" i="2"/>
  <c r="AZ126" i="2"/>
  <c r="AZ125" i="2"/>
  <c r="AZ124" i="2"/>
  <c r="AZ123" i="2"/>
  <c r="AZ122" i="2"/>
  <c r="AZ121" i="2"/>
  <c r="AZ120" i="2"/>
  <c r="AZ119" i="2"/>
  <c r="AZ118" i="2"/>
  <c r="AZ117" i="2"/>
  <c r="AZ116" i="2"/>
  <c r="AZ115" i="2"/>
  <c r="AZ114" i="2"/>
  <c r="AZ113" i="2"/>
  <c r="AZ112" i="2"/>
  <c r="AZ111" i="2"/>
  <c r="AZ110" i="2"/>
  <c r="AZ109" i="2"/>
  <c r="AZ108" i="2"/>
  <c r="AZ107" i="2"/>
  <c r="AZ106" i="2"/>
  <c r="AZ105" i="2"/>
  <c r="AZ104" i="2"/>
  <c r="AZ103" i="2"/>
  <c r="AZ102" i="2"/>
  <c r="AZ101" i="2"/>
  <c r="AZ100" i="2"/>
  <c r="AZ99" i="2"/>
  <c r="AZ98" i="2"/>
  <c r="AZ97" i="2"/>
  <c r="AZ96" i="2"/>
  <c r="AZ95" i="2"/>
  <c r="AZ94" i="2"/>
  <c r="AZ93" i="2"/>
  <c r="AZ92" i="2"/>
  <c r="AZ91" i="2"/>
  <c r="AZ90" i="2"/>
  <c r="AZ89" i="2"/>
  <c r="AZ88" i="2"/>
  <c r="AZ87" i="2"/>
  <c r="AZ86" i="2"/>
  <c r="AZ85" i="2"/>
  <c r="AZ84" i="2"/>
  <c r="AZ83" i="2"/>
  <c r="AZ82" i="2"/>
  <c r="AZ81" i="2"/>
  <c r="AZ80" i="2"/>
  <c r="AZ79" i="2"/>
  <c r="AZ78" i="2"/>
  <c r="AZ77" i="2"/>
  <c r="AZ76" i="2"/>
  <c r="AZ75" i="2"/>
  <c r="AZ74" i="2"/>
  <c r="AZ73" i="2"/>
  <c r="AZ72" i="2"/>
  <c r="AZ71" i="2"/>
  <c r="AZ70" i="2"/>
  <c r="AZ69" i="2"/>
  <c r="AZ68" i="2"/>
  <c r="AZ67" i="2"/>
  <c r="AZ66" i="2"/>
  <c r="AZ65" i="2"/>
  <c r="AZ63" i="2"/>
  <c r="AZ62" i="2"/>
  <c r="AZ61" i="2"/>
  <c r="AZ60" i="2"/>
  <c r="AZ59" i="2"/>
  <c r="AZ58" i="2"/>
  <c r="AZ57" i="2"/>
  <c r="AZ56" i="2"/>
  <c r="AZ55" i="2"/>
  <c r="AZ54" i="2"/>
  <c r="AZ53" i="2"/>
  <c r="AZ52" i="2"/>
  <c r="AZ51" i="2"/>
  <c r="AZ50" i="2"/>
  <c r="AZ49" i="2"/>
  <c r="AZ48" i="2"/>
  <c r="AZ47" i="2"/>
  <c r="AZ45" i="2"/>
  <c r="AZ44" i="2"/>
  <c r="AZ43" i="2"/>
  <c r="AZ42" i="2"/>
  <c r="AZ41" i="2"/>
  <c r="AZ40" i="2"/>
  <c r="AZ39" i="2"/>
  <c r="AZ38" i="2"/>
  <c r="AZ37" i="2"/>
  <c r="AZ36" i="2"/>
  <c r="AZ34" i="2"/>
  <c r="AZ33" i="2"/>
  <c r="AZ32" i="2"/>
  <c r="AZ31" i="2"/>
  <c r="AZ29" i="2"/>
  <c r="AZ28" i="2"/>
  <c r="AZ27" i="2"/>
  <c r="AZ25" i="2"/>
  <c r="AZ24" i="2"/>
  <c r="AZ23" i="2"/>
  <c r="AZ21" i="2"/>
  <c r="AZ20" i="2"/>
  <c r="AZ19" i="2"/>
  <c r="AZ17" i="2"/>
  <c r="AZ16" i="2"/>
  <c r="AZ13" i="2"/>
  <c r="AZ12" i="2"/>
  <c r="AZ11" i="2"/>
  <c r="AQ505" i="2"/>
  <c r="AS502" i="2"/>
  <c r="AR502" i="2"/>
  <c r="AQ502" i="2"/>
  <c r="AS501" i="2"/>
  <c r="AR501" i="2"/>
  <c r="AQ501" i="2"/>
  <c r="AS500" i="2"/>
  <c r="AR500" i="2"/>
  <c r="AQ500" i="2"/>
  <c r="AS499" i="2"/>
  <c r="AR499" i="2"/>
  <c r="AQ499" i="2"/>
  <c r="AS498" i="2"/>
  <c r="AR498" i="2"/>
  <c r="AQ498" i="2"/>
  <c r="AS497" i="2"/>
  <c r="AR497" i="2"/>
  <c r="AQ497" i="2"/>
  <c r="AS496" i="2"/>
  <c r="AR496" i="2"/>
  <c r="AQ496" i="2"/>
  <c r="AS495" i="2"/>
  <c r="AR495" i="2"/>
  <c r="AQ495" i="2"/>
  <c r="AS494" i="2"/>
  <c r="AR494" i="2"/>
  <c r="AQ494" i="2"/>
  <c r="AS493" i="2"/>
  <c r="AR493" i="2"/>
  <c r="AQ493" i="2"/>
  <c r="AS492" i="2"/>
  <c r="AR492" i="2"/>
  <c r="AQ492" i="2"/>
  <c r="AS491" i="2"/>
  <c r="AR491" i="2"/>
  <c r="AQ491" i="2"/>
  <c r="AS490" i="2"/>
  <c r="AR490" i="2"/>
  <c r="AQ490" i="2"/>
  <c r="AS489" i="2"/>
  <c r="AR489" i="2"/>
  <c r="AQ489" i="2"/>
  <c r="AS488" i="2"/>
  <c r="AR488" i="2"/>
  <c r="AQ488" i="2"/>
  <c r="AS487" i="2"/>
  <c r="AR487" i="2"/>
  <c r="AQ487" i="2"/>
  <c r="AS486" i="2"/>
  <c r="AR486" i="2"/>
  <c r="AQ486" i="2"/>
  <c r="AS485" i="2"/>
  <c r="AR485" i="2"/>
  <c r="AQ485" i="2"/>
  <c r="AS484" i="2"/>
  <c r="AR484" i="2"/>
  <c r="AQ484" i="2"/>
  <c r="AS483" i="2"/>
  <c r="AR483" i="2"/>
  <c r="AQ483" i="2"/>
  <c r="AS482" i="2"/>
  <c r="AR482" i="2"/>
  <c r="AQ482" i="2"/>
  <c r="AS481" i="2"/>
  <c r="AR481" i="2"/>
  <c r="AQ481" i="2"/>
  <c r="AS480" i="2"/>
  <c r="AR480" i="2"/>
  <c r="AQ480" i="2"/>
  <c r="AS479" i="2"/>
  <c r="AR479" i="2"/>
  <c r="AQ479" i="2"/>
  <c r="AS478" i="2"/>
  <c r="AR478" i="2"/>
  <c r="AQ478" i="2"/>
  <c r="AS477" i="2"/>
  <c r="AR477" i="2"/>
  <c r="AQ477" i="2"/>
  <c r="AS476" i="2"/>
  <c r="AR476" i="2"/>
  <c r="AQ476" i="2"/>
  <c r="AS475" i="2"/>
  <c r="AR475" i="2"/>
  <c r="AQ475" i="2"/>
  <c r="AS474" i="2"/>
  <c r="AR474" i="2"/>
  <c r="AQ474" i="2"/>
  <c r="AS473" i="2"/>
  <c r="AR473" i="2"/>
  <c r="AQ473" i="2"/>
  <c r="AS472" i="2"/>
  <c r="AR472" i="2"/>
  <c r="AQ472" i="2"/>
  <c r="AS471" i="2"/>
  <c r="AR471" i="2"/>
  <c r="AQ471" i="2"/>
  <c r="AS470" i="2"/>
  <c r="AR470" i="2"/>
  <c r="AQ470" i="2"/>
  <c r="AS469" i="2"/>
  <c r="AS505" i="2" s="1"/>
  <c r="AR469" i="2"/>
  <c r="AR505" i="2" s="1"/>
  <c r="AQ469" i="2"/>
  <c r="AS468" i="2"/>
  <c r="AR468" i="2"/>
  <c r="AQ468" i="2"/>
  <c r="AS467" i="2"/>
  <c r="AR467" i="2"/>
  <c r="AQ467" i="2"/>
  <c r="AS466" i="2"/>
  <c r="AR466" i="2"/>
  <c r="AQ466" i="2"/>
  <c r="AS465" i="2"/>
  <c r="AR465" i="2"/>
  <c r="AQ465" i="2"/>
  <c r="AS464" i="2"/>
  <c r="AR464" i="2"/>
  <c r="AQ464" i="2"/>
  <c r="AS463" i="2"/>
  <c r="AS504" i="2" s="1"/>
  <c r="AQ463" i="2"/>
  <c r="AR463" i="2" s="1"/>
  <c r="AR504" i="2" s="1"/>
  <c r="AQ456" i="2"/>
  <c r="AQ455" i="2"/>
  <c r="AQ454" i="2"/>
  <c r="AQ453" i="2"/>
  <c r="AQ452" i="2"/>
  <c r="AQ451" i="2"/>
  <c r="AQ450" i="2"/>
  <c r="AQ449" i="2"/>
  <c r="AQ448" i="2"/>
  <c r="AQ447" i="2"/>
  <c r="AQ446" i="2"/>
  <c r="AQ445" i="2"/>
  <c r="AQ444" i="2"/>
  <c r="AQ443" i="2"/>
  <c r="AQ442" i="2"/>
  <c r="AQ441" i="2"/>
  <c r="AQ440" i="2"/>
  <c r="AQ439" i="2"/>
  <c r="AQ438" i="2"/>
  <c r="AQ437" i="2"/>
  <c r="AQ436" i="2"/>
  <c r="AQ435" i="2"/>
  <c r="AQ434" i="2"/>
  <c r="AQ433" i="2"/>
  <c r="AQ432" i="2"/>
  <c r="AQ431" i="2"/>
  <c r="AQ430" i="2"/>
  <c r="AQ429" i="2"/>
  <c r="AQ428" i="2"/>
  <c r="AQ427" i="2"/>
  <c r="AQ426" i="2"/>
  <c r="AQ425" i="2"/>
  <c r="AQ424" i="2"/>
  <c r="AQ423" i="2"/>
  <c r="AQ422" i="2"/>
  <c r="AQ421" i="2"/>
  <c r="AQ420" i="2"/>
  <c r="AQ419" i="2"/>
  <c r="AQ418" i="2"/>
  <c r="AQ417" i="2"/>
  <c r="AQ416" i="2"/>
  <c r="AQ415" i="2"/>
  <c r="AQ414" i="2"/>
  <c r="AQ413" i="2"/>
  <c r="AQ412" i="2"/>
  <c r="AQ411" i="2"/>
  <c r="AQ410" i="2"/>
  <c r="AQ409" i="2"/>
  <c r="AQ408" i="2"/>
  <c r="AQ407" i="2"/>
  <c r="AQ406" i="2"/>
  <c r="AQ405" i="2"/>
  <c r="AQ404" i="2"/>
  <c r="AQ403" i="2"/>
  <c r="AQ402" i="2"/>
  <c r="AQ401" i="2"/>
  <c r="AQ400" i="2"/>
  <c r="AQ399" i="2"/>
  <c r="AQ398" i="2"/>
  <c r="AQ397" i="2"/>
  <c r="AQ396" i="2"/>
  <c r="AQ395" i="2"/>
  <c r="AQ394" i="2"/>
  <c r="AQ393" i="2"/>
  <c r="AQ392" i="2"/>
  <c r="AQ391" i="2"/>
  <c r="AQ390" i="2"/>
  <c r="AQ389" i="2"/>
  <c r="AQ388" i="2"/>
  <c r="AQ387" i="2"/>
  <c r="AQ386" i="2"/>
  <c r="AQ385" i="2"/>
  <c r="AQ384" i="2"/>
  <c r="AQ383" i="2"/>
  <c r="AQ382" i="2"/>
  <c r="AQ381" i="2"/>
  <c r="AQ380" i="2"/>
  <c r="AQ379" i="2"/>
  <c r="AQ378" i="2"/>
  <c r="AQ377" i="2"/>
  <c r="AQ376" i="2"/>
  <c r="AQ375" i="2"/>
  <c r="AQ374" i="2"/>
  <c r="AQ373" i="2"/>
  <c r="AQ372" i="2"/>
  <c r="AQ371" i="2"/>
  <c r="AQ370" i="2"/>
  <c r="AQ369" i="2"/>
  <c r="AQ368" i="2"/>
  <c r="AQ367" i="2"/>
  <c r="AQ366" i="2"/>
  <c r="AQ365" i="2"/>
  <c r="AQ364" i="2"/>
  <c r="AQ363" i="2"/>
  <c r="AQ362" i="2"/>
  <c r="AQ361" i="2"/>
  <c r="AQ360" i="2"/>
  <c r="AQ359" i="2"/>
  <c r="AQ358" i="2"/>
  <c r="AQ357" i="2"/>
  <c r="AQ356" i="2"/>
  <c r="AQ355" i="2"/>
  <c r="AQ354" i="2"/>
  <c r="AQ353" i="2"/>
  <c r="AQ352" i="2"/>
  <c r="AQ351" i="2"/>
  <c r="AQ350" i="2"/>
  <c r="AQ349" i="2"/>
  <c r="AQ348" i="2"/>
  <c r="AQ347" i="2"/>
  <c r="AQ346" i="2"/>
  <c r="AQ345" i="2"/>
  <c r="AQ344" i="2"/>
  <c r="AQ343" i="2"/>
  <c r="AQ342" i="2"/>
  <c r="AQ341" i="2"/>
  <c r="AQ340" i="2"/>
  <c r="AQ339" i="2"/>
  <c r="AQ338" i="2"/>
  <c r="AQ337" i="2"/>
  <c r="AQ336" i="2"/>
  <c r="AQ335" i="2"/>
  <c r="AQ334" i="2"/>
  <c r="AQ333" i="2"/>
  <c r="AQ332" i="2"/>
  <c r="AQ331" i="2"/>
  <c r="AQ330" i="2"/>
  <c r="AQ329" i="2"/>
  <c r="AQ328" i="2"/>
  <c r="AQ327" i="2"/>
  <c r="AQ326" i="2"/>
  <c r="AQ325" i="2"/>
  <c r="AQ324" i="2"/>
  <c r="AQ323" i="2"/>
  <c r="AQ322" i="2"/>
  <c r="AQ321" i="2"/>
  <c r="AQ320" i="2"/>
  <c r="AQ319" i="2"/>
  <c r="AQ318" i="2"/>
  <c r="AQ317" i="2"/>
  <c r="AQ316" i="2"/>
  <c r="AQ315" i="2"/>
  <c r="AQ314" i="2"/>
  <c r="AQ313" i="2"/>
  <c r="AQ312" i="2"/>
  <c r="AQ311" i="2"/>
  <c r="AQ310" i="2"/>
  <c r="AQ309" i="2"/>
  <c r="AQ308" i="2"/>
  <c r="AQ307" i="2"/>
  <c r="AQ306" i="2"/>
  <c r="AQ305" i="2"/>
  <c r="AQ262" i="2"/>
  <c r="AQ255" i="2"/>
  <c r="AQ243" i="2"/>
  <c r="AQ236" i="2"/>
  <c r="AQ224" i="2"/>
  <c r="AQ210" i="2"/>
  <c r="AQ157" i="2"/>
  <c r="AQ150" i="2"/>
  <c r="AQ131" i="2"/>
  <c r="AQ124" i="2"/>
  <c r="AQ122" i="2"/>
  <c r="AQ115" i="2"/>
  <c r="AQ108" i="2"/>
  <c r="AQ79" i="2"/>
  <c r="AQ74" i="2"/>
  <c r="AQ72" i="2"/>
  <c r="AQ67" i="2"/>
  <c r="AQ60" i="2"/>
  <c r="AQ54" i="2"/>
  <c r="AQ47" i="2"/>
  <c r="AQ42" i="2"/>
  <c r="AQ40" i="2"/>
  <c r="AQ16" i="2"/>
  <c r="AQ12" i="2"/>
  <c r="AQ298" i="2"/>
  <c r="AT505" i="2"/>
  <c r="AV502" i="2"/>
  <c r="AU502" i="2"/>
  <c r="AT502" i="2"/>
  <c r="AV501" i="2"/>
  <c r="AU501" i="2"/>
  <c r="AT501" i="2"/>
  <c r="AV500" i="2"/>
  <c r="AU500" i="2"/>
  <c r="AT500" i="2"/>
  <c r="AV499" i="2"/>
  <c r="AU499" i="2"/>
  <c r="AT499" i="2"/>
  <c r="AV498" i="2"/>
  <c r="AU498" i="2"/>
  <c r="AT498" i="2"/>
  <c r="AV497" i="2"/>
  <c r="AU497" i="2"/>
  <c r="AT497" i="2"/>
  <c r="AV496" i="2"/>
  <c r="AU496" i="2"/>
  <c r="AT496" i="2"/>
  <c r="AV495" i="2"/>
  <c r="AU495" i="2"/>
  <c r="AT495" i="2"/>
  <c r="AV494" i="2"/>
  <c r="AU494" i="2"/>
  <c r="AT494" i="2"/>
  <c r="AV493" i="2"/>
  <c r="AU493" i="2"/>
  <c r="AT493" i="2"/>
  <c r="AV492" i="2"/>
  <c r="AU492" i="2"/>
  <c r="AT492" i="2"/>
  <c r="AV491" i="2"/>
  <c r="AU491" i="2"/>
  <c r="AT491" i="2"/>
  <c r="AV490" i="2"/>
  <c r="AU490" i="2"/>
  <c r="AT490" i="2"/>
  <c r="AV489" i="2"/>
  <c r="AU489" i="2"/>
  <c r="AT489" i="2"/>
  <c r="AV488" i="2"/>
  <c r="AU488" i="2"/>
  <c r="AT488" i="2"/>
  <c r="AV487" i="2"/>
  <c r="AU487" i="2"/>
  <c r="AT487" i="2"/>
  <c r="AV486" i="2"/>
  <c r="AU486" i="2"/>
  <c r="AT486" i="2"/>
  <c r="AV485" i="2"/>
  <c r="AU485" i="2"/>
  <c r="AT485" i="2"/>
  <c r="AV484" i="2"/>
  <c r="AU484" i="2"/>
  <c r="AT484" i="2"/>
  <c r="AV483" i="2"/>
  <c r="AU483" i="2"/>
  <c r="AT483" i="2"/>
  <c r="AV482" i="2"/>
  <c r="AU482" i="2"/>
  <c r="AT482" i="2"/>
  <c r="AV481" i="2"/>
  <c r="AU481" i="2"/>
  <c r="AT481" i="2"/>
  <c r="AV480" i="2"/>
  <c r="AU480" i="2"/>
  <c r="AT480" i="2"/>
  <c r="AV479" i="2"/>
  <c r="AU479" i="2"/>
  <c r="AT479" i="2"/>
  <c r="AV478" i="2"/>
  <c r="AU478" i="2"/>
  <c r="AT478" i="2"/>
  <c r="AV477" i="2"/>
  <c r="AU477" i="2"/>
  <c r="AT477" i="2"/>
  <c r="AV476" i="2"/>
  <c r="AU476" i="2"/>
  <c r="AT476" i="2"/>
  <c r="AV475" i="2"/>
  <c r="AU475" i="2"/>
  <c r="AT475" i="2"/>
  <c r="AV474" i="2"/>
  <c r="AU474" i="2"/>
  <c r="AT474" i="2"/>
  <c r="AV473" i="2"/>
  <c r="AU473" i="2"/>
  <c r="AT473" i="2"/>
  <c r="AV472" i="2"/>
  <c r="AU472" i="2"/>
  <c r="AT472" i="2"/>
  <c r="AV471" i="2"/>
  <c r="AU471" i="2"/>
  <c r="AT471" i="2"/>
  <c r="AV470" i="2"/>
  <c r="AU470" i="2"/>
  <c r="AT470" i="2"/>
  <c r="AV469" i="2"/>
  <c r="AV505" i="2" s="1"/>
  <c r="AU469" i="2"/>
  <c r="AU505" i="2" s="1"/>
  <c r="AT469" i="2"/>
  <c r="AV468" i="2"/>
  <c r="AU468" i="2"/>
  <c r="AT468" i="2"/>
  <c r="AV467" i="2"/>
  <c r="AU467" i="2"/>
  <c r="AT467" i="2"/>
  <c r="AV466" i="2"/>
  <c r="AU466" i="2"/>
  <c r="AT466" i="2"/>
  <c r="AV465" i="2"/>
  <c r="AU465" i="2"/>
  <c r="AT465" i="2"/>
  <c r="AV464" i="2"/>
  <c r="AU464" i="2"/>
  <c r="AT464" i="2"/>
  <c r="AV463" i="2"/>
  <c r="AV504" i="2" s="1"/>
  <c r="AU463" i="2"/>
  <c r="AU504" i="2" s="1"/>
  <c r="AT463" i="2"/>
  <c r="AT504" i="2" s="1"/>
  <c r="AT456" i="2"/>
  <c r="AT455" i="2"/>
  <c r="AT454" i="2"/>
  <c r="AT453" i="2"/>
  <c r="AT452" i="2"/>
  <c r="AT451" i="2"/>
  <c r="AT450" i="2"/>
  <c r="AT449" i="2"/>
  <c r="AT448" i="2"/>
  <c r="AT447" i="2"/>
  <c r="AT446" i="2"/>
  <c r="AT445" i="2"/>
  <c r="AT444" i="2"/>
  <c r="AT443" i="2"/>
  <c r="AT442" i="2"/>
  <c r="AT441" i="2"/>
  <c r="AT440" i="2"/>
  <c r="AT439" i="2"/>
  <c r="AT438" i="2"/>
  <c r="AT437" i="2"/>
  <c r="AT436" i="2"/>
  <c r="AT435" i="2"/>
  <c r="AT434" i="2"/>
  <c r="AT433" i="2"/>
  <c r="AT432" i="2"/>
  <c r="AT431" i="2"/>
  <c r="AT430" i="2"/>
  <c r="AT429" i="2"/>
  <c r="AT428" i="2"/>
  <c r="AT427" i="2"/>
  <c r="AT426" i="2"/>
  <c r="AT425" i="2"/>
  <c r="AT424" i="2"/>
  <c r="AT423" i="2"/>
  <c r="AT422" i="2"/>
  <c r="AT421" i="2"/>
  <c r="AT420" i="2"/>
  <c r="AT419" i="2"/>
  <c r="AT418" i="2"/>
  <c r="AT417" i="2"/>
  <c r="AT416" i="2"/>
  <c r="AT415" i="2"/>
  <c r="AT414" i="2"/>
  <c r="AT413" i="2"/>
  <c r="AT412" i="2"/>
  <c r="AT411" i="2"/>
  <c r="AT410" i="2"/>
  <c r="AT409" i="2"/>
  <c r="AT408" i="2"/>
  <c r="AT407" i="2"/>
  <c r="AT406" i="2"/>
  <c r="AT405" i="2"/>
  <c r="AT404" i="2"/>
  <c r="AT403" i="2"/>
  <c r="AT402" i="2"/>
  <c r="AT401" i="2"/>
  <c r="AT400" i="2"/>
  <c r="AT399" i="2"/>
  <c r="AT398" i="2"/>
  <c r="AT397" i="2"/>
  <c r="AT396" i="2"/>
  <c r="AT395" i="2"/>
  <c r="AT394" i="2"/>
  <c r="AT393" i="2"/>
  <c r="AT392" i="2"/>
  <c r="AT391" i="2"/>
  <c r="AT390" i="2"/>
  <c r="AT389" i="2"/>
  <c r="AT388" i="2"/>
  <c r="AT387" i="2"/>
  <c r="AT386" i="2"/>
  <c r="AT385" i="2"/>
  <c r="AT384" i="2"/>
  <c r="AT383" i="2"/>
  <c r="AT382" i="2"/>
  <c r="AT381" i="2"/>
  <c r="AT380" i="2"/>
  <c r="AT379" i="2"/>
  <c r="AT378" i="2"/>
  <c r="AT377" i="2"/>
  <c r="AT376" i="2"/>
  <c r="AT375" i="2"/>
  <c r="AT374" i="2"/>
  <c r="AT373" i="2"/>
  <c r="AT372" i="2"/>
  <c r="AT371" i="2"/>
  <c r="AT370" i="2"/>
  <c r="AT369" i="2"/>
  <c r="AT368" i="2"/>
  <c r="AT367" i="2"/>
  <c r="AT366" i="2"/>
  <c r="AT365" i="2"/>
  <c r="AT364" i="2"/>
  <c r="AT363" i="2"/>
  <c r="AT362" i="2"/>
  <c r="AT361" i="2"/>
  <c r="AT360" i="2"/>
  <c r="AT359" i="2"/>
  <c r="AT358" i="2"/>
  <c r="AT357" i="2"/>
  <c r="AT356" i="2"/>
  <c r="AT355" i="2"/>
  <c r="AT354" i="2"/>
  <c r="AT353" i="2"/>
  <c r="AT352" i="2"/>
  <c r="AT351" i="2"/>
  <c r="AT350" i="2"/>
  <c r="AT349" i="2"/>
  <c r="AT348" i="2"/>
  <c r="AT347" i="2"/>
  <c r="AT346" i="2"/>
  <c r="AT345" i="2"/>
  <c r="AT344" i="2"/>
  <c r="AT343" i="2"/>
  <c r="AT342" i="2"/>
  <c r="AT341" i="2"/>
  <c r="AT340" i="2"/>
  <c r="AT339" i="2"/>
  <c r="AT338" i="2"/>
  <c r="AT337" i="2"/>
  <c r="AT336" i="2"/>
  <c r="AT335" i="2"/>
  <c r="AT334" i="2"/>
  <c r="AT333" i="2"/>
  <c r="AT332" i="2"/>
  <c r="AT331" i="2"/>
  <c r="AT330" i="2"/>
  <c r="AT329" i="2"/>
  <c r="AT328" i="2"/>
  <c r="AT327" i="2"/>
  <c r="AT326" i="2"/>
  <c r="AT325" i="2"/>
  <c r="AT324" i="2"/>
  <c r="AT323" i="2"/>
  <c r="AT322" i="2"/>
  <c r="AT321" i="2"/>
  <c r="AT320" i="2"/>
  <c r="AT319" i="2"/>
  <c r="AT318" i="2"/>
  <c r="AT317" i="2"/>
  <c r="AT316" i="2"/>
  <c r="AT315" i="2"/>
  <c r="AT314" i="2"/>
  <c r="AT313" i="2"/>
  <c r="AT312" i="2"/>
  <c r="AT311" i="2"/>
  <c r="AT310" i="2"/>
  <c r="AT309" i="2"/>
  <c r="AT308" i="2"/>
  <c r="AT307" i="2"/>
  <c r="AT306" i="2"/>
  <c r="AT305" i="2"/>
  <c r="AT297" i="2"/>
  <c r="AT292" i="2"/>
  <c r="AT259" i="2"/>
  <c r="AT254" i="2"/>
  <c r="AT240" i="2"/>
  <c r="AT236" i="2"/>
  <c r="AT231" i="2"/>
  <c r="AT226" i="2"/>
  <c r="AT220" i="2"/>
  <c r="W97" i="40" s="1"/>
  <c r="AT153" i="2"/>
  <c r="AT141" i="2"/>
  <c r="AT135" i="2"/>
  <c r="AT121" i="2"/>
  <c r="AT117" i="2"/>
  <c r="AT110" i="2"/>
  <c r="AT107" i="2"/>
  <c r="AT103" i="2"/>
  <c r="AT89" i="2"/>
  <c r="AT85" i="2"/>
  <c r="AT79" i="2"/>
  <c r="AT69" i="2"/>
  <c r="AT57" i="2"/>
  <c r="AT55" i="2"/>
  <c r="AT50" i="2"/>
  <c r="AT43" i="2"/>
  <c r="AT41" i="2"/>
  <c r="AT38" i="2"/>
  <c r="AT34" i="2"/>
  <c r="AT23" i="2"/>
  <c r="AT21" i="2"/>
  <c r="AT16" i="2"/>
  <c r="AT12" i="2"/>
  <c r="AW505" i="2"/>
  <c r="AY502" i="2"/>
  <c r="AX502" i="2"/>
  <c r="AW502" i="2"/>
  <c r="AY501" i="2"/>
  <c r="AX501" i="2"/>
  <c r="AW501" i="2"/>
  <c r="AY500" i="2"/>
  <c r="AX500" i="2"/>
  <c r="AW500" i="2"/>
  <c r="AY499" i="2"/>
  <c r="AX499" i="2"/>
  <c r="AW499" i="2"/>
  <c r="AY498" i="2"/>
  <c r="AX498" i="2"/>
  <c r="AW498" i="2"/>
  <c r="AY497" i="2"/>
  <c r="AX497" i="2"/>
  <c r="AW497" i="2"/>
  <c r="AY496" i="2"/>
  <c r="AX496" i="2"/>
  <c r="AW496" i="2"/>
  <c r="AY495" i="2"/>
  <c r="AX495" i="2"/>
  <c r="AW495" i="2"/>
  <c r="AY494" i="2"/>
  <c r="AX494" i="2"/>
  <c r="AW494" i="2"/>
  <c r="AY493" i="2"/>
  <c r="AX493" i="2"/>
  <c r="AW493" i="2"/>
  <c r="AY492" i="2"/>
  <c r="AX492" i="2"/>
  <c r="AW492" i="2"/>
  <c r="AY491" i="2"/>
  <c r="AX491" i="2"/>
  <c r="AW491" i="2"/>
  <c r="AY490" i="2"/>
  <c r="AX490" i="2"/>
  <c r="AW490" i="2"/>
  <c r="AY489" i="2"/>
  <c r="AX489" i="2"/>
  <c r="AW489" i="2"/>
  <c r="AY488" i="2"/>
  <c r="AX488" i="2"/>
  <c r="AW488" i="2"/>
  <c r="AY487" i="2"/>
  <c r="AX487" i="2"/>
  <c r="AW487" i="2"/>
  <c r="AY486" i="2"/>
  <c r="AX486" i="2"/>
  <c r="AW486" i="2"/>
  <c r="AY485" i="2"/>
  <c r="AX485" i="2"/>
  <c r="AW485" i="2"/>
  <c r="AY484" i="2"/>
  <c r="AX484" i="2"/>
  <c r="AW484" i="2"/>
  <c r="AY483" i="2"/>
  <c r="AX483" i="2"/>
  <c r="AW483" i="2"/>
  <c r="AY482" i="2"/>
  <c r="AX482" i="2"/>
  <c r="AW482" i="2"/>
  <c r="AY481" i="2"/>
  <c r="AX481" i="2"/>
  <c r="AW481" i="2"/>
  <c r="AY480" i="2"/>
  <c r="AX480" i="2"/>
  <c r="AW480" i="2"/>
  <c r="AY479" i="2"/>
  <c r="AX479" i="2"/>
  <c r="AW479" i="2"/>
  <c r="AY478" i="2"/>
  <c r="AX478" i="2"/>
  <c r="AW478" i="2"/>
  <c r="AY477" i="2"/>
  <c r="AX477" i="2"/>
  <c r="AW477" i="2"/>
  <c r="AY476" i="2"/>
  <c r="AX476" i="2"/>
  <c r="AW476" i="2"/>
  <c r="AY475" i="2"/>
  <c r="AX475" i="2"/>
  <c r="AW475" i="2"/>
  <c r="AY474" i="2"/>
  <c r="AX474" i="2"/>
  <c r="AW474" i="2"/>
  <c r="AY473" i="2"/>
  <c r="AX473" i="2"/>
  <c r="AW473" i="2"/>
  <c r="AY472" i="2"/>
  <c r="AX472" i="2"/>
  <c r="AW472" i="2"/>
  <c r="AY471" i="2"/>
  <c r="AX471" i="2"/>
  <c r="AW471" i="2"/>
  <c r="AY470" i="2"/>
  <c r="AX470" i="2"/>
  <c r="AW470" i="2"/>
  <c r="AY469" i="2"/>
  <c r="AY505" i="2" s="1"/>
  <c r="AX469" i="2"/>
  <c r="AX505" i="2" s="1"/>
  <c r="AW469" i="2"/>
  <c r="AY468" i="2"/>
  <c r="AX468" i="2"/>
  <c r="AW468" i="2"/>
  <c r="AY467" i="2"/>
  <c r="AX467" i="2"/>
  <c r="AW467" i="2"/>
  <c r="AY466" i="2"/>
  <c r="AX466" i="2"/>
  <c r="AW466" i="2"/>
  <c r="AY465" i="2"/>
  <c r="AX465" i="2"/>
  <c r="AW465" i="2"/>
  <c r="AY464" i="2"/>
  <c r="AX464" i="2"/>
  <c r="AW464" i="2"/>
  <c r="AY463" i="2"/>
  <c r="AY504" i="2" s="1"/>
  <c r="AX463" i="2"/>
  <c r="AX504" i="2" s="1"/>
  <c r="AW463" i="2"/>
  <c r="AW504" i="2" s="1"/>
  <c r="AW456" i="2"/>
  <c r="AW455" i="2"/>
  <c r="AW454" i="2"/>
  <c r="AW453" i="2"/>
  <c r="AW452" i="2"/>
  <c r="AW451" i="2"/>
  <c r="AW450" i="2"/>
  <c r="AW449" i="2"/>
  <c r="AW448" i="2"/>
  <c r="AW447" i="2"/>
  <c r="AW446" i="2"/>
  <c r="AW445" i="2"/>
  <c r="AW444" i="2"/>
  <c r="AW443" i="2"/>
  <c r="AW442" i="2"/>
  <c r="AW441" i="2"/>
  <c r="AW440" i="2"/>
  <c r="AW439" i="2"/>
  <c r="AW438" i="2"/>
  <c r="AW437" i="2"/>
  <c r="AW436" i="2"/>
  <c r="AW435" i="2"/>
  <c r="AW434" i="2"/>
  <c r="AW433" i="2"/>
  <c r="AW432" i="2"/>
  <c r="AW431" i="2"/>
  <c r="AW430" i="2"/>
  <c r="AW429" i="2"/>
  <c r="AW428" i="2"/>
  <c r="AW427" i="2"/>
  <c r="AW426" i="2"/>
  <c r="AW425" i="2"/>
  <c r="AW424" i="2"/>
  <c r="AW423" i="2"/>
  <c r="AW422" i="2"/>
  <c r="AW421" i="2"/>
  <c r="AW420" i="2"/>
  <c r="AW419" i="2"/>
  <c r="AW418" i="2"/>
  <c r="AW417" i="2"/>
  <c r="AW416" i="2"/>
  <c r="AW415" i="2"/>
  <c r="AW414" i="2"/>
  <c r="AW413" i="2"/>
  <c r="AW412" i="2"/>
  <c r="AW411" i="2"/>
  <c r="AW410" i="2"/>
  <c r="AW409" i="2"/>
  <c r="AW408" i="2"/>
  <c r="AW407" i="2"/>
  <c r="AW406" i="2"/>
  <c r="AW405" i="2"/>
  <c r="AW404" i="2"/>
  <c r="AW403" i="2"/>
  <c r="AW402" i="2"/>
  <c r="AW401" i="2"/>
  <c r="AW400" i="2"/>
  <c r="AW399" i="2"/>
  <c r="AW398" i="2"/>
  <c r="AW397" i="2"/>
  <c r="AW396" i="2"/>
  <c r="AW395" i="2"/>
  <c r="AW394" i="2"/>
  <c r="AW393" i="2"/>
  <c r="AW392" i="2"/>
  <c r="AW391" i="2"/>
  <c r="AW390" i="2"/>
  <c r="AW389" i="2"/>
  <c r="AW388" i="2"/>
  <c r="AW387" i="2"/>
  <c r="AW386" i="2"/>
  <c r="AW385" i="2"/>
  <c r="AW384" i="2"/>
  <c r="AW383" i="2"/>
  <c r="AW382" i="2"/>
  <c r="AW381" i="2"/>
  <c r="AW380" i="2"/>
  <c r="AW379" i="2"/>
  <c r="AW378" i="2"/>
  <c r="AW377" i="2"/>
  <c r="AW376" i="2"/>
  <c r="AW375" i="2"/>
  <c r="AW374" i="2"/>
  <c r="AW373" i="2"/>
  <c r="AW372" i="2"/>
  <c r="AW371" i="2"/>
  <c r="AW370" i="2"/>
  <c r="AW369" i="2"/>
  <c r="AW368" i="2"/>
  <c r="AW367" i="2"/>
  <c r="AW366" i="2"/>
  <c r="AW365" i="2"/>
  <c r="AW364" i="2"/>
  <c r="AW363" i="2"/>
  <c r="AW362" i="2"/>
  <c r="AW361" i="2"/>
  <c r="AW360" i="2"/>
  <c r="AW359" i="2"/>
  <c r="AW358" i="2"/>
  <c r="AW357" i="2"/>
  <c r="AW356" i="2"/>
  <c r="AW355" i="2"/>
  <c r="AW354" i="2"/>
  <c r="AW353" i="2"/>
  <c r="AW352" i="2"/>
  <c r="AW351" i="2"/>
  <c r="AW350" i="2"/>
  <c r="AW349" i="2"/>
  <c r="AW348" i="2"/>
  <c r="AW347" i="2"/>
  <c r="AW346" i="2"/>
  <c r="AW345" i="2"/>
  <c r="AW344" i="2"/>
  <c r="AW343" i="2"/>
  <c r="AW342" i="2"/>
  <c r="AW341" i="2"/>
  <c r="AW340" i="2"/>
  <c r="AW339" i="2"/>
  <c r="AW338" i="2"/>
  <c r="AW337" i="2"/>
  <c r="AW336" i="2"/>
  <c r="AW335" i="2"/>
  <c r="AW334" i="2"/>
  <c r="AW333" i="2"/>
  <c r="AW332" i="2"/>
  <c r="AW331" i="2"/>
  <c r="AW330" i="2"/>
  <c r="AW329" i="2"/>
  <c r="AW328" i="2"/>
  <c r="AW327" i="2"/>
  <c r="AW326" i="2"/>
  <c r="AW325" i="2"/>
  <c r="AW324" i="2"/>
  <c r="AW323" i="2"/>
  <c r="AW322" i="2"/>
  <c r="AW321" i="2"/>
  <c r="AW320" i="2"/>
  <c r="AW319" i="2"/>
  <c r="AW318" i="2"/>
  <c r="AW317" i="2"/>
  <c r="AW316" i="2"/>
  <c r="AW315" i="2"/>
  <c r="AW314" i="2"/>
  <c r="AW313" i="2"/>
  <c r="AW312" i="2"/>
  <c r="AW311" i="2"/>
  <c r="AW310" i="2"/>
  <c r="AW309" i="2"/>
  <c r="AW308" i="2"/>
  <c r="AW307" i="2"/>
  <c r="AW306" i="2"/>
  <c r="AW305" i="2"/>
  <c r="AW266" i="2"/>
  <c r="BU72" i="34" l="1" a="1"/>
  <c r="BU72" i="34" s="1"/>
  <c r="BV210" i="34" a="1"/>
  <c r="BV210" i="34" s="1"/>
  <c r="BT30" i="34" a="1"/>
  <c r="BT30" i="34" s="1"/>
  <c r="BT160" i="34" a="1"/>
  <c r="BT160" i="34" s="1"/>
  <c r="BX130" i="34" a="1"/>
  <c r="BX130" i="34" s="1"/>
  <c r="BX100" i="34" a="1"/>
  <c r="BX100" i="34" s="1"/>
  <c r="BV216" i="34" a="1"/>
  <c r="BV216" i="34" s="1"/>
  <c r="BV110" i="34" a="1"/>
  <c r="BV110" i="34" s="1"/>
  <c r="BX62" i="34" a="1"/>
  <c r="BX62" i="34" s="1"/>
  <c r="BU215" i="34" a="1"/>
  <c r="BU215" i="34" s="1"/>
  <c r="BT185" i="34" a="1"/>
  <c r="BT185" i="34" s="1"/>
  <c r="BW216" i="34" a="1"/>
  <c r="BW216" i="34" s="1"/>
  <c r="BX58" i="34" a="1"/>
  <c r="BX58" i="34" s="1"/>
  <c r="BT175" i="34" a="1"/>
  <c r="BT175" i="34" s="1"/>
  <c r="BX145" i="34" a="1"/>
  <c r="BX145" i="34" s="1"/>
  <c r="BV99" i="34" a="1"/>
  <c r="BV99" i="34" s="1"/>
  <c r="BX27" i="34" a="1"/>
  <c r="BX27" i="34" s="1"/>
  <c r="BW104" i="34" a="1"/>
  <c r="BW104" i="34" s="1"/>
  <c r="BV140" i="34" a="1"/>
  <c r="BV140" i="34" s="1"/>
  <c r="BX114" i="34" a="1"/>
  <c r="BX114" i="34" s="1"/>
  <c r="BT110" i="34" a="1"/>
  <c r="BT110" i="34" s="1"/>
  <c r="BU110" i="34" a="1"/>
  <c r="BU110" i="34" s="1"/>
  <c r="BT180" i="34" a="1"/>
  <c r="BT180" i="34" s="1"/>
  <c r="BU39" i="34" a="1"/>
  <c r="BU39" i="34" s="1"/>
  <c r="BX106" i="34" a="1"/>
  <c r="BX106" i="34" s="1"/>
  <c r="BW185" i="34" a="1"/>
  <c r="BW185" i="34" s="1"/>
  <c r="BW125" i="34" a="1"/>
  <c r="BW125" i="34" s="1"/>
  <c r="BT125" i="34" a="1"/>
  <c r="BT125" i="34" s="1"/>
  <c r="BX93" i="34" a="1"/>
  <c r="BX93" i="34" s="1"/>
  <c r="BU216" i="34" a="1"/>
  <c r="BU216" i="34" s="1"/>
  <c r="BU185" i="34" a="1"/>
  <c r="BU185" i="34" s="1"/>
  <c r="BU68" i="34" a="1"/>
  <c r="BU68" i="34" s="1"/>
  <c r="BT170" i="34" a="1"/>
  <c r="BT170" i="34" s="1"/>
  <c r="BU155" i="34" a="1"/>
  <c r="BU155" i="34" s="1"/>
  <c r="BX177" i="34" a="1"/>
  <c r="BX177" i="34" s="1"/>
  <c r="BT109" i="34" a="1"/>
  <c r="BT109" i="34" s="1"/>
  <c r="BT99" i="34" a="1"/>
  <c r="BT99" i="34" s="1"/>
  <c r="BU34" i="34" a="1"/>
  <c r="BU34" i="34" s="1"/>
  <c r="BT145" i="34" a="1"/>
  <c r="BT145" i="34" s="1"/>
  <c r="BX71" i="34" a="1"/>
  <c r="BX71" i="34" s="1"/>
  <c r="BU41" i="34" a="1"/>
  <c r="BU41" i="34" s="1"/>
  <c r="BV130" i="34" a="1"/>
  <c r="BV130" i="34" s="1"/>
  <c r="BV40" i="34" a="1"/>
  <c r="BV40" i="34" s="1"/>
  <c r="BU29" i="34" a="1"/>
  <c r="BU29" i="34" s="1"/>
  <c r="BW77" i="34" a="1"/>
  <c r="BW77" i="34" s="1"/>
  <c r="BV62" i="34" a="1"/>
  <c r="BV62" i="34" s="1"/>
  <c r="BU71" i="34" a="1"/>
  <c r="BU71" i="34" s="1"/>
  <c r="BV65" i="34" a="1"/>
  <c r="BV65" i="34" s="1"/>
  <c r="BW29" i="34" a="1"/>
  <c r="BW29" i="34" s="1"/>
  <c r="BT42" i="34" a="1"/>
  <c r="BT42" i="34" s="1"/>
  <c r="BX80" i="34" a="1"/>
  <c r="BX80" i="34" s="1"/>
  <c r="BW155" i="34" a="1"/>
  <c r="BW155" i="34" s="1"/>
  <c r="BX99" i="34" a="1"/>
  <c r="BX99" i="34" s="1"/>
  <c r="BV115" i="34" a="1"/>
  <c r="BV115" i="34" s="1"/>
  <c r="BT37" i="34" a="1"/>
  <c r="BT37" i="34" s="1"/>
  <c r="BT77" i="34" a="1"/>
  <c r="BT77" i="34" s="1"/>
  <c r="BX29" i="34" a="1"/>
  <c r="BX29" i="34" s="1"/>
  <c r="BV106" i="34" a="1"/>
  <c r="BV106" i="34" s="1"/>
  <c r="BU195" i="34" a="1"/>
  <c r="BU195" i="34" s="1"/>
  <c r="BX77" i="34" a="1"/>
  <c r="BX77" i="34" s="1"/>
  <c r="BU130" i="34" a="1"/>
  <c r="BU130" i="34" s="1"/>
  <c r="BW80" i="34" a="1"/>
  <c r="BW80" i="34" s="1"/>
  <c r="BT107" i="34" a="1"/>
  <c r="BT107" i="34" s="1"/>
  <c r="BX37" i="34" a="1"/>
  <c r="BX37" i="34" s="1"/>
  <c r="BX42" i="34" a="1"/>
  <c r="BX42" i="34" s="1"/>
  <c r="BT61" i="34" a="1"/>
  <c r="BT61" i="34" s="1"/>
  <c r="BW170" i="34" a="1"/>
  <c r="BW170" i="34" s="1"/>
  <c r="BX41" i="34" a="1"/>
  <c r="BX41" i="34" s="1"/>
  <c r="BV111" i="34" a="1"/>
  <c r="BV111" i="34" s="1"/>
  <c r="BV74" i="34" a="1"/>
  <c r="BV74" i="34" s="1"/>
  <c r="BW165" i="34" a="1"/>
  <c r="BW165" i="34" s="1"/>
  <c r="BV80" i="34" a="1"/>
  <c r="BV80" i="34" s="1"/>
  <c r="BX187" i="34" a="1"/>
  <c r="BX187" i="34" s="1"/>
  <c r="BU114" i="34" a="1"/>
  <c r="BU114" i="34" s="1"/>
  <c r="BU165" i="34" a="1"/>
  <c r="BU165" i="34" s="1"/>
  <c r="BW41" i="34" a="1"/>
  <c r="BW41" i="34" s="1"/>
  <c r="BX109" i="34" a="1"/>
  <c r="BX109" i="34" s="1"/>
  <c r="BW62" i="34" a="1"/>
  <c r="BW62" i="34" s="1"/>
  <c r="BT43" i="34" a="1"/>
  <c r="BT43" i="34" s="1"/>
  <c r="BX78" i="34" a="1"/>
  <c r="BX78" i="34" s="1"/>
  <c r="BV61" i="34" a="1"/>
  <c r="BV61" i="34" s="1"/>
  <c r="BX23" i="34" a="1"/>
  <c r="BX23" i="34" s="1"/>
  <c r="BW65" i="34" a="1"/>
  <c r="BW65" i="34" s="1"/>
  <c r="BX40" i="34" a="1"/>
  <c r="BX40" i="34" s="1"/>
  <c r="BU61" i="34" a="1"/>
  <c r="BU61" i="34" s="1"/>
  <c r="BU76" i="34" a="1"/>
  <c r="BU76" i="34" s="1"/>
  <c r="BV42" i="34" a="1"/>
  <c r="BV42" i="34" s="1"/>
  <c r="BX79" i="34" a="1"/>
  <c r="BX79" i="34" s="1"/>
  <c r="BT78" i="34" a="1"/>
  <c r="BT78" i="34" s="1"/>
  <c r="BV135" i="34" a="1"/>
  <c r="BV135" i="34" s="1"/>
  <c r="BX57" i="34" a="1"/>
  <c r="BX57" i="34" s="1"/>
  <c r="BV205" i="34" a="1"/>
  <c r="BV205" i="34" s="1"/>
  <c r="BW112" i="34" a="1"/>
  <c r="BW112" i="34" s="1"/>
  <c r="BU40" i="34" a="1"/>
  <c r="BU40" i="34" s="1"/>
  <c r="BX165" i="34" a="1"/>
  <c r="BX165" i="34" s="1"/>
  <c r="BW74" i="34" a="1"/>
  <c r="BW74" i="34" s="1"/>
  <c r="BT114" i="34" a="1"/>
  <c r="BT114" i="34" s="1"/>
  <c r="BT27" i="34" a="1"/>
  <c r="BT27" i="34" s="1"/>
  <c r="BW100" i="34" a="1"/>
  <c r="BW100" i="34" s="1"/>
  <c r="BW130" i="34" a="1"/>
  <c r="BW130" i="34" s="1"/>
  <c r="BX115" i="34" a="1"/>
  <c r="BX115" i="34" s="1"/>
  <c r="BT36" i="34" a="1"/>
  <c r="BT36" i="34" s="1"/>
  <c r="BW190" i="34" a="1"/>
  <c r="BW190" i="34" s="1"/>
  <c r="BW78" i="34" a="1"/>
  <c r="BW78" i="34" s="1"/>
  <c r="BU107" i="34" a="1"/>
  <c r="BU107" i="34" s="1"/>
  <c r="BX20" i="34" a="1"/>
  <c r="BX20" i="34" s="1"/>
  <c r="BU77" i="34" a="1"/>
  <c r="BU77" i="34" s="1"/>
  <c r="BU160" i="34" a="1"/>
  <c r="BU160" i="34" s="1"/>
  <c r="BU210" i="34" a="1"/>
  <c r="BU210" i="34" s="1"/>
  <c r="BU205" i="34" a="1"/>
  <c r="BU205" i="34" s="1"/>
  <c r="BW210" i="34" a="1"/>
  <c r="BW210" i="34" s="1"/>
  <c r="BV113" i="34" a="1"/>
  <c r="BV113" i="34" s="1"/>
  <c r="BU109" i="34" a="1"/>
  <c r="BU109" i="34" s="1"/>
  <c r="BX107" i="34" a="1"/>
  <c r="BX107" i="34" s="1"/>
  <c r="BW195" i="34" a="1"/>
  <c r="BW195" i="34" s="1"/>
  <c r="BX45" i="34" a="1"/>
  <c r="BX45" i="34" s="1"/>
  <c r="BT210" i="34" a="1"/>
  <c r="BT210" i="34" s="1"/>
  <c r="BU36" i="34" a="1"/>
  <c r="BU36" i="34" s="1"/>
  <c r="BT69" i="34" a="1"/>
  <c r="BT69" i="34" s="1"/>
  <c r="BX140" i="34" a="1"/>
  <c r="BX140" i="34" s="1"/>
  <c r="BX68" i="34" a="1"/>
  <c r="BX68" i="34" s="1"/>
  <c r="BX112" i="34" a="1"/>
  <c r="BX112" i="34" s="1"/>
  <c r="BX36" i="34" a="1"/>
  <c r="BX36" i="34" s="1"/>
  <c r="BT106" i="34" a="1"/>
  <c r="BT106" i="34" s="1"/>
  <c r="BU97" i="34" a="1"/>
  <c r="BU97" i="34" s="1"/>
  <c r="BT112" i="34" a="1"/>
  <c r="BT112" i="34" s="1"/>
  <c r="BW180" i="34" a="1"/>
  <c r="BW180" i="34" s="1"/>
  <c r="BX202" i="34" a="1"/>
  <c r="BX202" i="34" s="1"/>
  <c r="BT140" i="34" a="1"/>
  <c r="BT140" i="34" s="1"/>
  <c r="BV64" i="34" a="1"/>
  <c r="BV64" i="34" s="1"/>
  <c r="BV79" i="34" a="1"/>
  <c r="BV79" i="34" s="1"/>
  <c r="BX76" i="34" a="1"/>
  <c r="BX76" i="34" s="1"/>
  <c r="BV114" i="34" a="1"/>
  <c r="BV114" i="34" s="1"/>
  <c r="BW34" i="34" a="1"/>
  <c r="BW34" i="34" s="1"/>
  <c r="BW110" i="34" a="1"/>
  <c r="BW110" i="34" s="1"/>
  <c r="BX30" i="34" a="1"/>
  <c r="BX30" i="34" s="1"/>
  <c r="BT155" i="34" a="1"/>
  <c r="BT155" i="34" s="1"/>
  <c r="BT64" i="34" a="1"/>
  <c r="BT64" i="34" s="1"/>
  <c r="BW68" i="34" a="1"/>
  <c r="BW68" i="34" s="1"/>
  <c r="BW79" i="34" a="1"/>
  <c r="BW79" i="34" s="1"/>
  <c r="BV104" i="34" a="1"/>
  <c r="BV104" i="34" s="1"/>
  <c r="BT190" i="34" a="1"/>
  <c r="BT190" i="34" s="1"/>
  <c r="BV41" i="34" a="1"/>
  <c r="BV41" i="34" s="1"/>
  <c r="BU200" i="34" a="1"/>
  <c r="BU200" i="34" s="1"/>
  <c r="BX205" i="34" a="1"/>
  <c r="BX205" i="34" s="1"/>
  <c r="BU42" i="34" a="1"/>
  <c r="BU42" i="34" s="1"/>
  <c r="BV34" i="34" a="1"/>
  <c r="BV34" i="34" s="1"/>
  <c r="BT80" i="34" a="1"/>
  <c r="BT80" i="34" s="1"/>
  <c r="BW40" i="34" a="1"/>
  <c r="BW40" i="34" s="1"/>
  <c r="BW111" i="34" a="1"/>
  <c r="BW111" i="34" s="1"/>
  <c r="BX135" i="34" a="1"/>
  <c r="BX135" i="34" s="1"/>
  <c r="BX192" i="34" a="1"/>
  <c r="BX192" i="34" s="1"/>
  <c r="BW99" i="34" a="1"/>
  <c r="BW99" i="34" s="1"/>
  <c r="BU150" i="34" a="1"/>
  <c r="BU150" i="34" s="1"/>
  <c r="BX200" i="34" a="1"/>
  <c r="BX200" i="34" s="1"/>
  <c r="BU99" i="34" a="1"/>
  <c r="BU99" i="34" s="1"/>
  <c r="BV71" i="34" a="1"/>
  <c r="BV71" i="34" s="1"/>
  <c r="BX92" i="34" a="1"/>
  <c r="BX92" i="34" s="1"/>
  <c r="BX61" i="34" a="1"/>
  <c r="BX61" i="34" s="1"/>
  <c r="BW114" i="34" a="1"/>
  <c r="BW114" i="34" s="1"/>
  <c r="BU64" i="34" a="1"/>
  <c r="BU64" i="34" s="1"/>
  <c r="BU112" i="34" a="1"/>
  <c r="BU112" i="34" s="1"/>
  <c r="BU180" i="34" a="1"/>
  <c r="BU180" i="34" s="1"/>
  <c r="BX215" i="34" a="1"/>
  <c r="BX215" i="34" s="1"/>
  <c r="BW27" i="34" a="1"/>
  <c r="BW27" i="34" s="1"/>
  <c r="BV180" i="34" a="1"/>
  <c r="BV180" i="34" s="1"/>
  <c r="BT120" i="34" a="1"/>
  <c r="BT120" i="34" s="1"/>
  <c r="BV43" i="34" a="1"/>
  <c r="BV43" i="34" s="1"/>
  <c r="BT72" i="34" a="1"/>
  <c r="BT72" i="34" s="1"/>
  <c r="BX120" i="34" a="1"/>
  <c r="BX120" i="34" s="1"/>
  <c r="BU115" i="34" a="1"/>
  <c r="BU115" i="34" s="1"/>
  <c r="BV195" i="34" a="1"/>
  <c r="BV195" i="34" s="1"/>
  <c r="BX182" i="34" a="1"/>
  <c r="BX182" i="34" s="1"/>
  <c r="BV97" i="34" a="1"/>
  <c r="BV97" i="34" s="1"/>
  <c r="BV45" i="34" a="1"/>
  <c r="BV45" i="34" s="1"/>
  <c r="BV100" i="34" a="1"/>
  <c r="BV100" i="34" s="1"/>
  <c r="BX212" i="34" a="1"/>
  <c r="BX212" i="34" s="1"/>
  <c r="BU43" i="34" a="1"/>
  <c r="BU43" i="34" s="1"/>
  <c r="BT130" i="34" a="1"/>
  <c r="BT130" i="34" s="1"/>
  <c r="BV155" i="34" a="1"/>
  <c r="BV155" i="34" s="1"/>
  <c r="BW37" i="34" a="1"/>
  <c r="BW37" i="34" s="1"/>
  <c r="BU125" i="34" a="1"/>
  <c r="BU125" i="34" s="1"/>
  <c r="BU145" i="34" a="1"/>
  <c r="BU145" i="34" s="1"/>
  <c r="BV107" i="34" a="1"/>
  <c r="BV107" i="34" s="1"/>
  <c r="BV69" i="34" a="1"/>
  <c r="BV69" i="34" s="1"/>
  <c r="BU100" i="34" a="1"/>
  <c r="BU100" i="34" s="1"/>
  <c r="BX69" i="34" a="1"/>
  <c r="BX69" i="34" s="1"/>
  <c r="BV145" i="34" a="1"/>
  <c r="BV145" i="34" s="1"/>
  <c r="BT29" i="34" a="1"/>
  <c r="BT29" i="34" s="1"/>
  <c r="BT150" i="34" a="1"/>
  <c r="BT150" i="34" s="1"/>
  <c r="BT76" i="34" a="1"/>
  <c r="BT76" i="34" s="1"/>
  <c r="BT205" i="34" a="1"/>
  <c r="BT205" i="34" s="1"/>
  <c r="BX172" i="34" a="1"/>
  <c r="BX172" i="34" s="1"/>
  <c r="BW140" i="34" a="1"/>
  <c r="BW140" i="34" s="1"/>
  <c r="BW135" i="34" a="1"/>
  <c r="BW135" i="34" s="1"/>
  <c r="BU74" i="34" a="1"/>
  <c r="BU74" i="34" s="1"/>
  <c r="BW39" i="34" a="1"/>
  <c r="BW39" i="34" s="1"/>
  <c r="BT39" i="34" a="1"/>
  <c r="BT39" i="34" s="1"/>
  <c r="BX155" i="34" a="1"/>
  <c r="BX155" i="34" s="1"/>
  <c r="BW107" i="34" a="1"/>
  <c r="BW107" i="34" s="1"/>
  <c r="BV27" i="34" a="1"/>
  <c r="BV27" i="34" s="1"/>
  <c r="BV77" i="34" a="1"/>
  <c r="BV77" i="34" s="1"/>
  <c r="BT111" i="34" a="1"/>
  <c r="BT111" i="34" s="1"/>
  <c r="BX175" i="34" a="1"/>
  <c r="BX175" i="34" s="1"/>
  <c r="BT45" i="34" a="1"/>
  <c r="BT45" i="34" s="1"/>
  <c r="BU111" i="34" a="1"/>
  <c r="BU111" i="34" s="1"/>
  <c r="BW145" i="34" a="1"/>
  <c r="BW145" i="34" s="1"/>
  <c r="BV200" i="34" a="1"/>
  <c r="BV200" i="34" s="1"/>
  <c r="BW97" i="34" a="1"/>
  <c r="BW97" i="34" s="1"/>
  <c r="BX97" i="34" a="1"/>
  <c r="BX97" i="34" s="1"/>
  <c r="BT135" i="34" a="1"/>
  <c r="BT135" i="34" s="1"/>
  <c r="BX210" i="34" a="1"/>
  <c r="BX210" i="34" s="1"/>
  <c r="BU37" i="34" a="1"/>
  <c r="BU37" i="34" s="1"/>
  <c r="BT216" i="34" a="1"/>
  <c r="BT216" i="34" s="1"/>
  <c r="BX197" i="34" a="1"/>
  <c r="BX197" i="34" s="1"/>
  <c r="BT115" i="34" a="1"/>
  <c r="BT115" i="34" s="1"/>
  <c r="BX44" i="34" a="1"/>
  <c r="BX44" i="34" s="1"/>
  <c r="BW106" i="34" a="1"/>
  <c r="BW106" i="34" s="1"/>
  <c r="BT195" i="34" a="1"/>
  <c r="BT195" i="34" s="1"/>
  <c r="BX111" i="34" a="1"/>
  <c r="BX111" i="34" s="1"/>
  <c r="BV170" i="34" a="1"/>
  <c r="BV170" i="34" s="1"/>
  <c r="BW64" i="34" a="1"/>
  <c r="BW64" i="34" s="1"/>
  <c r="BU69" i="34" a="1"/>
  <c r="BU69" i="34" s="1"/>
  <c r="BU65" i="34" a="1"/>
  <c r="BU65" i="34" s="1"/>
  <c r="BX195" i="34" a="1"/>
  <c r="BX195" i="34" s="1"/>
  <c r="BW120" i="34" a="1"/>
  <c r="BW120" i="34" s="1"/>
  <c r="BX65" i="34" a="1"/>
  <c r="BX65" i="34" s="1"/>
  <c r="BX150" i="34" a="1"/>
  <c r="BX150" i="34" s="1"/>
  <c r="BT41" i="34" a="1"/>
  <c r="BT41" i="34" s="1"/>
  <c r="BU175" i="34" a="1"/>
  <c r="BU175" i="34" s="1"/>
  <c r="BW75" i="34" a="1"/>
  <c r="BW75" i="34" s="1"/>
  <c r="BX64" i="34" a="1"/>
  <c r="BX64" i="34" s="1"/>
  <c r="BW200" i="34" a="1"/>
  <c r="BW200" i="34" s="1"/>
  <c r="BV109" i="34" a="1"/>
  <c r="BV109" i="34" s="1"/>
  <c r="BU106" i="34" a="1"/>
  <c r="BU106" i="34" s="1"/>
  <c r="BX207" i="34" a="1"/>
  <c r="BX207" i="34" s="1"/>
  <c r="BU113" i="34" a="1"/>
  <c r="BU113" i="34" s="1"/>
  <c r="BV185" i="34" a="1"/>
  <c r="BV185" i="34" s="1"/>
  <c r="BX180" i="34" a="1"/>
  <c r="BX180" i="34" s="1"/>
  <c r="BX39" i="34" a="1"/>
  <c r="BX39" i="34" s="1"/>
  <c r="BU170" i="34" a="1"/>
  <c r="BU170" i="34" s="1"/>
  <c r="BU104" i="34" a="1"/>
  <c r="BU104" i="34" s="1"/>
  <c r="BW42" i="34" a="1"/>
  <c r="BW42" i="34" s="1"/>
  <c r="BT65" i="34" a="1"/>
  <c r="BT65" i="34" s="1"/>
  <c r="BT71" i="34" a="1"/>
  <c r="BT71" i="34" s="1"/>
  <c r="BW44" i="34" a="1"/>
  <c r="BW44" i="34" s="1"/>
  <c r="BX216" i="34" a="1"/>
  <c r="BX216" i="34" s="1"/>
  <c r="BV76" i="34" a="1"/>
  <c r="BV76" i="34" s="1"/>
  <c r="BU190" i="34" a="1"/>
  <c r="BU190" i="34" s="1"/>
  <c r="BV72" i="34" a="1"/>
  <c r="BV72" i="34" s="1"/>
  <c r="BU27" i="34" a="1"/>
  <c r="BU27" i="34" s="1"/>
  <c r="BV30" i="34" a="1"/>
  <c r="BV30" i="34" s="1"/>
  <c r="BW113" i="34" a="1"/>
  <c r="BW113" i="34" s="1"/>
  <c r="BW36" i="34" a="1"/>
  <c r="BW36" i="34" s="1"/>
  <c r="BT62" i="34" a="1"/>
  <c r="BT62" i="34" s="1"/>
  <c r="BU79" i="34" a="1"/>
  <c r="BU79" i="34" s="1"/>
  <c r="BT44" i="34" a="1"/>
  <c r="BT44" i="34" s="1"/>
  <c r="BT165" i="34" a="1"/>
  <c r="BT165" i="34" s="1"/>
  <c r="BV215" i="34" a="1"/>
  <c r="BV215" i="34" s="1"/>
  <c r="BW61" i="34" a="1"/>
  <c r="BW61" i="34" s="1"/>
  <c r="BT75" i="34" a="1"/>
  <c r="BT75" i="34" s="1"/>
  <c r="BW215" i="34" a="1"/>
  <c r="BW215" i="34" s="1"/>
  <c r="AY371" i="2"/>
  <c r="AX371" i="2"/>
  <c r="BB371" i="2"/>
  <c r="BA371" i="2"/>
  <c r="AS371" i="2"/>
  <c r="AR371" i="2"/>
  <c r="AV371" i="2"/>
  <c r="AU371" i="2"/>
  <c r="AQ504" i="2"/>
  <c r="AZ504" i="2"/>
  <c r="AQ462" i="2"/>
  <c r="AT462" i="2"/>
  <c r="AW462" i="2"/>
  <c r="AZ462" i="2"/>
  <c r="AU462" i="2"/>
  <c r="AR462" i="2"/>
  <c r="AV462" i="2"/>
  <c r="AS462" i="2"/>
  <c r="AX462" i="2"/>
  <c r="BA462" i="2"/>
  <c r="AY462" i="2"/>
  <c r="BB462" i="2"/>
  <c r="Y95" i="40"/>
  <c r="Y87" i="40"/>
  <c r="Y85" i="40"/>
  <c r="Y91" i="40"/>
  <c r="Y86" i="40"/>
  <c r="N42" i="11"/>
  <c r="M42" i="11"/>
  <c r="L42" i="11"/>
  <c r="K42" i="11"/>
  <c r="N40" i="11"/>
  <c r="AB210" i="16"/>
  <c r="AZ503" i="2"/>
  <c r="M40" i="11"/>
  <c r="BA503" i="2"/>
  <c r="BB503" i="2"/>
  <c r="AQ503" i="2"/>
  <c r="AR503" i="2"/>
  <c r="AS503" i="2"/>
  <c r="AW503" i="2"/>
  <c r="AQ21" i="2"/>
  <c r="AQ28" i="2"/>
  <c r="AQ44" i="2"/>
  <c r="AQ51" i="2"/>
  <c r="AQ58" i="2"/>
  <c r="AQ76" i="2"/>
  <c r="AQ83" i="2"/>
  <c r="AQ90" i="2"/>
  <c r="AQ144" i="2"/>
  <c r="AQ216" i="2"/>
  <c r="AQ238" i="2"/>
  <c r="AQ248" i="2"/>
  <c r="AQ295" i="2"/>
  <c r="AQ460" i="2"/>
  <c r="AQ300" i="2"/>
  <c r="AQ293" i="2"/>
  <c r="AQ289" i="2"/>
  <c r="AQ285" i="2"/>
  <c r="AQ281" i="2"/>
  <c r="AQ277" i="2"/>
  <c r="AQ273" i="2"/>
  <c r="AQ269" i="2"/>
  <c r="AQ265" i="2"/>
  <c r="AQ261" i="2"/>
  <c r="AQ257" i="2"/>
  <c r="AQ253" i="2"/>
  <c r="AQ249" i="2"/>
  <c r="AQ245" i="2"/>
  <c r="AQ241" i="2"/>
  <c r="AQ237" i="2"/>
  <c r="AQ233" i="2"/>
  <c r="AQ229" i="2"/>
  <c r="AQ225" i="2"/>
  <c r="AQ221" i="2"/>
  <c r="AQ218" i="2"/>
  <c r="AQ214" i="2"/>
  <c r="V96" i="40" s="1"/>
  <c r="AQ160" i="2"/>
  <c r="AQ156" i="2"/>
  <c r="AQ152" i="2"/>
  <c r="AQ148" i="2"/>
  <c r="AQ303" i="2"/>
  <c r="AQ301" i="2"/>
  <c r="AQ292" i="2"/>
  <c r="AQ290" i="2"/>
  <c r="AQ283" i="2"/>
  <c r="AQ276" i="2"/>
  <c r="AQ274" i="2"/>
  <c r="AQ267" i="2"/>
  <c r="AQ260" i="2"/>
  <c r="AQ258" i="2"/>
  <c r="AQ251" i="2"/>
  <c r="AQ244" i="2"/>
  <c r="AQ242" i="2"/>
  <c r="AQ235" i="2"/>
  <c r="AQ228" i="2"/>
  <c r="AQ226" i="2"/>
  <c r="AQ220" i="2"/>
  <c r="V97" i="40" s="1"/>
  <c r="AQ213" i="2"/>
  <c r="AQ211" i="2"/>
  <c r="AQ155" i="2"/>
  <c r="AQ153" i="2"/>
  <c r="AQ145" i="2"/>
  <c r="AQ141" i="2"/>
  <c r="AQ133" i="2"/>
  <c r="AQ129" i="2"/>
  <c r="AQ125" i="2"/>
  <c r="AQ121" i="2"/>
  <c r="AQ117" i="2"/>
  <c r="AQ113" i="2"/>
  <c r="AQ109" i="2"/>
  <c r="AQ105" i="2"/>
  <c r="AQ101" i="2"/>
  <c r="AQ97" i="2"/>
  <c r="AQ93" i="2"/>
  <c r="AQ89" i="2"/>
  <c r="AQ85" i="2"/>
  <c r="AQ81" i="2"/>
  <c r="AQ77" i="2"/>
  <c r="AQ73" i="2"/>
  <c r="AQ69" i="2"/>
  <c r="AQ65" i="2"/>
  <c r="AQ61" i="2"/>
  <c r="AQ57" i="2"/>
  <c r="AQ53" i="2"/>
  <c r="AQ49" i="2"/>
  <c r="AQ45" i="2"/>
  <c r="AQ41" i="2"/>
  <c r="AQ37" i="2"/>
  <c r="AQ33" i="2"/>
  <c r="AQ32" i="2"/>
  <c r="AQ31" i="2"/>
  <c r="AQ27" i="2"/>
  <c r="AQ23" i="2"/>
  <c r="AQ19" i="2"/>
  <c r="AQ11" i="2"/>
  <c r="AQ302" i="2"/>
  <c r="AQ297" i="2"/>
  <c r="AQ278" i="2"/>
  <c r="AQ271" i="2"/>
  <c r="AQ266" i="2"/>
  <c r="AQ264" i="2"/>
  <c r="AQ259" i="2"/>
  <c r="AQ254" i="2"/>
  <c r="AQ252" i="2"/>
  <c r="AQ247" i="2"/>
  <c r="AQ240" i="2"/>
  <c r="AQ159" i="2"/>
  <c r="AQ149" i="2"/>
  <c r="AQ147" i="2"/>
  <c r="AQ140" i="2"/>
  <c r="AQ137" i="2"/>
  <c r="AQ136" i="2"/>
  <c r="AQ134" i="2"/>
  <c r="AQ127" i="2"/>
  <c r="AQ120" i="2"/>
  <c r="AQ118" i="2"/>
  <c r="AQ111" i="2"/>
  <c r="AQ104" i="2"/>
  <c r="AQ102" i="2"/>
  <c r="AQ95" i="2"/>
  <c r="AQ88" i="2"/>
  <c r="AQ86" i="2"/>
  <c r="AQ304" i="2"/>
  <c r="AQ299" i="2"/>
  <c r="AQ294" i="2"/>
  <c r="AQ287" i="2"/>
  <c r="AQ282" i="2"/>
  <c r="AQ280" i="2"/>
  <c r="AQ275" i="2"/>
  <c r="AQ270" i="2"/>
  <c r="AQ268" i="2"/>
  <c r="AQ263" i="2"/>
  <c r="AQ256" i="2"/>
  <c r="AQ230" i="2"/>
  <c r="AQ223" i="2"/>
  <c r="AQ215" i="2"/>
  <c r="AQ209" i="2"/>
  <c r="AQ158" i="2"/>
  <c r="AQ151" i="2"/>
  <c r="AQ143" i="2"/>
  <c r="AQ132" i="2"/>
  <c r="AQ130" i="2"/>
  <c r="AQ123" i="2"/>
  <c r="AQ116" i="2"/>
  <c r="AQ114" i="2"/>
  <c r="AQ107" i="2"/>
  <c r="AQ100" i="2"/>
  <c r="AQ98" i="2"/>
  <c r="AQ91" i="2"/>
  <c r="AQ84" i="2"/>
  <c r="AQ82" i="2"/>
  <c r="AQ75" i="2"/>
  <c r="AQ68" i="2"/>
  <c r="AQ66" i="2"/>
  <c r="AQ59" i="2"/>
  <c r="AQ52" i="2"/>
  <c r="AQ50" i="2"/>
  <c r="AQ43" i="2"/>
  <c r="AQ36" i="2"/>
  <c r="AQ34" i="2"/>
  <c r="AQ24" i="2"/>
  <c r="AQ17" i="2"/>
  <c r="AQ296" i="2"/>
  <c r="AQ291" i="2"/>
  <c r="AQ286" i="2"/>
  <c r="AQ284" i="2"/>
  <c r="AQ279" i="2"/>
  <c r="AQ272" i="2"/>
  <c r="AQ246" i="2"/>
  <c r="AQ239" i="2"/>
  <c r="AQ234" i="2"/>
  <c r="AQ232" i="2"/>
  <c r="AQ227" i="2"/>
  <c r="AQ222" i="2"/>
  <c r="AQ219" i="2"/>
  <c r="AQ217" i="2"/>
  <c r="AQ212" i="2"/>
  <c r="AQ146" i="2"/>
  <c r="AQ138" i="2"/>
  <c r="AQ135" i="2"/>
  <c r="AQ128" i="2"/>
  <c r="AQ126" i="2"/>
  <c r="AQ119" i="2"/>
  <c r="AQ112" i="2"/>
  <c r="AQ110" i="2"/>
  <c r="AQ103" i="2"/>
  <c r="AQ96" i="2"/>
  <c r="AQ94" i="2"/>
  <c r="AQ87" i="2"/>
  <c r="AQ80" i="2"/>
  <c r="AQ78" i="2"/>
  <c r="AQ71" i="2"/>
  <c r="AQ62" i="2"/>
  <c r="AQ55" i="2"/>
  <c r="AQ48" i="2"/>
  <c r="AQ39" i="2"/>
  <c r="AQ29" i="2"/>
  <c r="AQ20" i="2"/>
  <c r="AQ13" i="2"/>
  <c r="AQ25" i="2"/>
  <c r="AQ38" i="2"/>
  <c r="AQ56" i="2"/>
  <c r="AQ63" i="2"/>
  <c r="AQ70" i="2"/>
  <c r="AQ92" i="2"/>
  <c r="AQ99" i="2"/>
  <c r="AQ106" i="2"/>
  <c r="AQ231" i="2"/>
  <c r="AQ250" i="2"/>
  <c r="AQ288" i="2"/>
  <c r="AT302" i="2"/>
  <c r="AT288" i="2"/>
  <c r="AT19" i="2"/>
  <c r="AT28" i="2"/>
  <c r="AT39" i="2"/>
  <c r="AT45" i="2"/>
  <c r="AT53" i="2"/>
  <c r="AT62" i="2"/>
  <c r="AT82" i="2"/>
  <c r="AT114" i="2"/>
  <c r="AT158" i="2"/>
  <c r="AT235" i="2"/>
  <c r="AT250" i="2"/>
  <c r="AT283" i="2"/>
  <c r="AT503" i="2"/>
  <c r="AY503" i="2"/>
  <c r="AT460" i="2"/>
  <c r="AT300" i="2"/>
  <c r="AT293" i="2"/>
  <c r="AT289" i="2"/>
  <c r="AT285" i="2"/>
  <c r="AT281" i="2"/>
  <c r="AT277" i="2"/>
  <c r="AT273" i="2"/>
  <c r="AT269" i="2"/>
  <c r="AT265" i="2"/>
  <c r="AT261" i="2"/>
  <c r="AT257" i="2"/>
  <c r="AT253" i="2"/>
  <c r="AT249" i="2"/>
  <c r="AT245" i="2"/>
  <c r="AT241" i="2"/>
  <c r="AT237" i="2"/>
  <c r="AT233" i="2"/>
  <c r="AT229" i="2"/>
  <c r="AT225" i="2"/>
  <c r="AT221" i="2"/>
  <c r="AT218" i="2"/>
  <c r="AT214" i="2"/>
  <c r="W96" i="40" s="1"/>
  <c r="AT160" i="2"/>
  <c r="AT156" i="2"/>
  <c r="AT152" i="2"/>
  <c r="AT148" i="2"/>
  <c r="AT298" i="2"/>
  <c r="AT296" i="2"/>
  <c r="AT294" i="2"/>
  <c r="AT287" i="2"/>
  <c r="AT280" i="2"/>
  <c r="AT278" i="2"/>
  <c r="AT271" i="2"/>
  <c r="AT264" i="2"/>
  <c r="AT262" i="2"/>
  <c r="AT255" i="2"/>
  <c r="AT248" i="2"/>
  <c r="AT246" i="2"/>
  <c r="AT239" i="2"/>
  <c r="AT232" i="2"/>
  <c r="AT230" i="2"/>
  <c r="AT223" i="2"/>
  <c r="AT217" i="2"/>
  <c r="AT215" i="2"/>
  <c r="AT209" i="2"/>
  <c r="AT159" i="2"/>
  <c r="AT157" i="2"/>
  <c r="AT150" i="2"/>
  <c r="AT144" i="2"/>
  <c r="AT140" i="2"/>
  <c r="AT136" i="2"/>
  <c r="AT132" i="2"/>
  <c r="AT128" i="2"/>
  <c r="AT124" i="2"/>
  <c r="AT120" i="2"/>
  <c r="AT116" i="2"/>
  <c r="AT112" i="2"/>
  <c r="AT108" i="2"/>
  <c r="AT104" i="2"/>
  <c r="AT100" i="2"/>
  <c r="AT96" i="2"/>
  <c r="AT92" i="2"/>
  <c r="AT88" i="2"/>
  <c r="AT84" i="2"/>
  <c r="AT80" i="2"/>
  <c r="AT76" i="2"/>
  <c r="AT72" i="2"/>
  <c r="AT68" i="2"/>
  <c r="AT60" i="2"/>
  <c r="AT56" i="2"/>
  <c r="AT52" i="2"/>
  <c r="AT48" i="2"/>
  <c r="AT44" i="2"/>
  <c r="AT40" i="2"/>
  <c r="AT36" i="2"/>
  <c r="AT304" i="2"/>
  <c r="W77" i="40" s="1"/>
  <c r="AT301" i="2"/>
  <c r="AT299" i="2"/>
  <c r="AT282" i="2"/>
  <c r="AT275" i="2"/>
  <c r="AT270" i="2"/>
  <c r="AT268" i="2"/>
  <c r="AT263" i="2"/>
  <c r="AT258" i="2"/>
  <c r="AT256" i="2"/>
  <c r="AT251" i="2"/>
  <c r="AT244" i="2"/>
  <c r="AT219" i="2"/>
  <c r="AT212" i="2"/>
  <c r="W89" i="40" s="1"/>
  <c r="AT131" i="2"/>
  <c r="AT129" i="2"/>
  <c r="AT122" i="2"/>
  <c r="AT115" i="2"/>
  <c r="AT113" i="2"/>
  <c r="AT106" i="2"/>
  <c r="AT99" i="2"/>
  <c r="AT97" i="2"/>
  <c r="AT90" i="2"/>
  <c r="AT83" i="2"/>
  <c r="AT81" i="2"/>
  <c r="AT74" i="2"/>
  <c r="AT67" i="2"/>
  <c r="AT65" i="2"/>
  <c r="AT58" i="2"/>
  <c r="AT51" i="2"/>
  <c r="AT49" i="2"/>
  <c r="AT42" i="2"/>
  <c r="AT33" i="2"/>
  <c r="AT31" i="2"/>
  <c r="AT24" i="2"/>
  <c r="AT17" i="2"/>
  <c r="AT303" i="2"/>
  <c r="AT291" i="2"/>
  <c r="AT286" i="2"/>
  <c r="AT284" i="2"/>
  <c r="AT279" i="2"/>
  <c r="AT274" i="2"/>
  <c r="AT272" i="2"/>
  <c r="AT267" i="2"/>
  <c r="AT260" i="2"/>
  <c r="AT234" i="2"/>
  <c r="AT227" i="2"/>
  <c r="AT222" i="2"/>
  <c r="AT216" i="2"/>
  <c r="AT211" i="2"/>
  <c r="AT210" i="2"/>
  <c r="AT149" i="2"/>
  <c r="AT147" i="2"/>
  <c r="AT145" i="2"/>
  <c r="AT137" i="2"/>
  <c r="AT134" i="2"/>
  <c r="AT127" i="2"/>
  <c r="AT125" i="2"/>
  <c r="AT118" i="2"/>
  <c r="AT111" i="2"/>
  <c r="AT109" i="2"/>
  <c r="AT102" i="2"/>
  <c r="AT95" i="2"/>
  <c r="AT93" i="2"/>
  <c r="AT86" i="2"/>
  <c r="AT29" i="2"/>
  <c r="AT37" i="2"/>
  <c r="AT63" i="2"/>
  <c r="AT70" i="2"/>
  <c r="AT75" i="2"/>
  <c r="AT77" i="2"/>
  <c r="AT87" i="2"/>
  <c r="AT94" i="2"/>
  <c r="AT101" i="2"/>
  <c r="AT119" i="2"/>
  <c r="AT126" i="2"/>
  <c r="AT133" i="2"/>
  <c r="AT138" i="2"/>
  <c r="AT146" i="2"/>
  <c r="AT155" i="2"/>
  <c r="AT228" i="2"/>
  <c r="AT242" i="2"/>
  <c r="AT247" i="2"/>
  <c r="AT252" i="2"/>
  <c r="AT266" i="2"/>
  <c r="AT11" i="2"/>
  <c r="AT13" i="2"/>
  <c r="AT20" i="2"/>
  <c r="AT25" i="2"/>
  <c r="AT27" i="2"/>
  <c r="AT32" i="2"/>
  <c r="AT47" i="2"/>
  <c r="AT54" i="2"/>
  <c r="AT59" i="2"/>
  <c r="AT61" i="2"/>
  <c r="AT66" i="2"/>
  <c r="AT71" i="2"/>
  <c r="AT73" i="2"/>
  <c r="AT78" i="2"/>
  <c r="AT91" i="2"/>
  <c r="AT98" i="2"/>
  <c r="AT105" i="2"/>
  <c r="AT123" i="2"/>
  <c r="AT130" i="2"/>
  <c r="AT143" i="2"/>
  <c r="AT151" i="2"/>
  <c r="AT213" i="2"/>
  <c r="AT224" i="2"/>
  <c r="AT238" i="2"/>
  <c r="AT243" i="2"/>
  <c r="AT276" i="2"/>
  <c r="AT290" i="2"/>
  <c r="AT295" i="2"/>
  <c r="AU503" i="2"/>
  <c r="AV503" i="2"/>
  <c r="AW147" i="2"/>
  <c r="AW88" i="2"/>
  <c r="AW264" i="2"/>
  <c r="AW16" i="2"/>
  <c r="AW28" i="2"/>
  <c r="Y83" i="40" s="1"/>
  <c r="AW40" i="2"/>
  <c r="AW47" i="2"/>
  <c r="AW54" i="2"/>
  <c r="AW104" i="2"/>
  <c r="AW111" i="2"/>
  <c r="AW118" i="2"/>
  <c r="AW247" i="2"/>
  <c r="AW460" i="2"/>
  <c r="AW300" i="2"/>
  <c r="X81" i="40" s="1"/>
  <c r="AW293" i="2"/>
  <c r="AW289" i="2"/>
  <c r="AW285" i="2"/>
  <c r="AW281" i="2"/>
  <c r="AW277" i="2"/>
  <c r="AW273" i="2"/>
  <c r="AW269" i="2"/>
  <c r="AW265" i="2"/>
  <c r="AW261" i="2"/>
  <c r="AW257" i="2"/>
  <c r="AW253" i="2"/>
  <c r="AW249" i="2"/>
  <c r="AW245" i="2"/>
  <c r="AW241" i="2"/>
  <c r="AW237" i="2"/>
  <c r="AW233" i="2"/>
  <c r="AW229" i="2"/>
  <c r="AW225" i="2"/>
  <c r="AW221" i="2"/>
  <c r="AW218" i="2"/>
  <c r="AW214" i="2"/>
  <c r="X96" i="40" s="1"/>
  <c r="AW160" i="2"/>
  <c r="AW156" i="2"/>
  <c r="AW152" i="2"/>
  <c r="AW148" i="2"/>
  <c r="AW303" i="2"/>
  <c r="AW301" i="2"/>
  <c r="AW292" i="2"/>
  <c r="AW290" i="2"/>
  <c r="AW283" i="2"/>
  <c r="AW276" i="2"/>
  <c r="AW274" i="2"/>
  <c r="AW267" i="2"/>
  <c r="AW260" i="2"/>
  <c r="AW258" i="2"/>
  <c r="AW251" i="2"/>
  <c r="AW244" i="2"/>
  <c r="AW242" i="2"/>
  <c r="AW235" i="2"/>
  <c r="AW228" i="2"/>
  <c r="AW226" i="2"/>
  <c r="AW220" i="2"/>
  <c r="X97" i="40" s="1"/>
  <c r="AW213" i="2"/>
  <c r="AW211" i="2"/>
  <c r="AW155" i="2"/>
  <c r="AW153" i="2"/>
  <c r="AW145" i="2"/>
  <c r="AW141" i="2"/>
  <c r="AW133" i="2"/>
  <c r="AW129" i="2"/>
  <c r="AW125" i="2"/>
  <c r="AW121" i="2"/>
  <c r="AW117" i="2"/>
  <c r="AW113" i="2"/>
  <c r="AW109" i="2"/>
  <c r="AW105" i="2"/>
  <c r="AW101" i="2"/>
  <c r="AW97" i="2"/>
  <c r="AW93" i="2"/>
  <c r="AW89" i="2"/>
  <c r="AW85" i="2"/>
  <c r="AW81" i="2"/>
  <c r="AW77" i="2"/>
  <c r="AW73" i="2"/>
  <c r="AW69" i="2"/>
  <c r="AW65" i="2"/>
  <c r="AW61" i="2"/>
  <c r="AW57" i="2"/>
  <c r="AW53" i="2"/>
  <c r="AW49" i="2"/>
  <c r="AW45" i="2"/>
  <c r="AW41" i="2"/>
  <c r="AW37" i="2"/>
  <c r="AW33" i="2"/>
  <c r="AW32" i="2"/>
  <c r="AW31" i="2"/>
  <c r="Y81" i="40" s="1"/>
  <c r="AW27" i="2"/>
  <c r="AW23" i="2"/>
  <c r="AW19" i="2"/>
  <c r="AW11" i="2"/>
  <c r="Y94" i="40" s="1"/>
  <c r="AW304" i="2"/>
  <c r="X77" i="40" s="1"/>
  <c r="AW299" i="2"/>
  <c r="AW294" i="2"/>
  <c r="AW287" i="2"/>
  <c r="AW282" i="2"/>
  <c r="AW280" i="2"/>
  <c r="AW275" i="2"/>
  <c r="AW270" i="2"/>
  <c r="AW268" i="2"/>
  <c r="AW263" i="2"/>
  <c r="AW256" i="2"/>
  <c r="AW230" i="2"/>
  <c r="AW223" i="2"/>
  <c r="AW215" i="2"/>
  <c r="AW209" i="2"/>
  <c r="X93" i="40" s="1"/>
  <c r="AW158" i="2"/>
  <c r="AW151" i="2"/>
  <c r="AW143" i="2"/>
  <c r="AW132" i="2"/>
  <c r="AW130" i="2"/>
  <c r="AW123" i="2"/>
  <c r="AW116" i="2"/>
  <c r="AW114" i="2"/>
  <c r="AW107" i="2"/>
  <c r="AW100" i="2"/>
  <c r="AW98" i="2"/>
  <c r="AW91" i="2"/>
  <c r="AW84" i="2"/>
  <c r="AW82" i="2"/>
  <c r="AW75" i="2"/>
  <c r="AW68" i="2"/>
  <c r="AW66" i="2"/>
  <c r="AW59" i="2"/>
  <c r="AW52" i="2"/>
  <c r="AW50" i="2"/>
  <c r="AW43" i="2"/>
  <c r="AW36" i="2"/>
  <c r="AW34" i="2"/>
  <c r="AW24" i="2"/>
  <c r="AW17" i="2"/>
  <c r="AW296" i="2"/>
  <c r="AW291" i="2"/>
  <c r="AW286" i="2"/>
  <c r="AW284" i="2"/>
  <c r="AW279" i="2"/>
  <c r="AW272" i="2"/>
  <c r="AW246" i="2"/>
  <c r="AW234" i="2"/>
  <c r="AW232" i="2"/>
  <c r="AW227" i="2"/>
  <c r="AW222" i="2"/>
  <c r="AW219" i="2"/>
  <c r="AW212" i="2"/>
  <c r="X89" i="40" s="1"/>
  <c r="AW146" i="2"/>
  <c r="AW135" i="2"/>
  <c r="AW128" i="2"/>
  <c r="AW126" i="2"/>
  <c r="AW119" i="2"/>
  <c r="AW110" i="2"/>
  <c r="AW103" i="2"/>
  <c r="AW94" i="2"/>
  <c r="AW87" i="2"/>
  <c r="AW80" i="2"/>
  <c r="AW71" i="2"/>
  <c r="AW62" i="2"/>
  <c r="AW48" i="2"/>
  <c r="AW39" i="2"/>
  <c r="AW20" i="2"/>
  <c r="AW13" i="2"/>
  <c r="Y77" i="40" s="1"/>
  <c r="AW298" i="2"/>
  <c r="AW295" i="2"/>
  <c r="AW288" i="2"/>
  <c r="AW262" i="2"/>
  <c r="AW255" i="2"/>
  <c r="AW250" i="2"/>
  <c r="AW248" i="2"/>
  <c r="AW243" i="2"/>
  <c r="AW236" i="2"/>
  <c r="AW224" i="2"/>
  <c r="AW216" i="2"/>
  <c r="AW210" i="2"/>
  <c r="X94" i="40" s="1"/>
  <c r="AW157" i="2"/>
  <c r="AW150" i="2"/>
  <c r="AW144" i="2"/>
  <c r="AW131" i="2"/>
  <c r="AW122" i="2"/>
  <c r="AW108" i="2"/>
  <c r="AW99" i="2"/>
  <c r="AW92" i="2"/>
  <c r="AW90" i="2"/>
  <c r="AW83" i="2"/>
  <c r="AW74" i="2"/>
  <c r="AW67" i="2"/>
  <c r="AW60" i="2"/>
  <c r="AW44" i="2"/>
  <c r="AW42" i="2"/>
  <c r="AW25" i="2"/>
  <c r="AW239" i="2"/>
  <c r="AW217" i="2"/>
  <c r="AW138" i="2"/>
  <c r="AW112" i="2"/>
  <c r="AW96" i="2"/>
  <c r="AW78" i="2"/>
  <c r="AW55" i="2"/>
  <c r="AW29" i="2"/>
  <c r="Y84" i="40" s="1"/>
  <c r="AW238" i="2"/>
  <c r="AW231" i="2"/>
  <c r="AW124" i="2"/>
  <c r="AW115" i="2"/>
  <c r="AW106" i="2"/>
  <c r="AW76" i="2"/>
  <c r="AW58" i="2"/>
  <c r="AW51" i="2"/>
  <c r="AW72" i="2"/>
  <c r="AW79" i="2"/>
  <c r="AW86" i="2"/>
  <c r="AW136" i="2"/>
  <c r="AW140" i="2"/>
  <c r="AW252" i="2"/>
  <c r="AW271" i="2"/>
  <c r="AW12" i="2"/>
  <c r="AW38" i="2"/>
  <c r="AW95" i="2"/>
  <c r="AW102" i="2"/>
  <c r="AW149" i="2"/>
  <c r="AW159" i="2"/>
  <c r="AW254" i="2"/>
  <c r="AW302" i="2"/>
  <c r="AW21" i="2"/>
  <c r="AW56" i="2"/>
  <c r="AW63" i="2"/>
  <c r="AW70" i="2"/>
  <c r="AW120" i="2"/>
  <c r="AW127" i="2"/>
  <c r="AW134" i="2"/>
  <c r="AW137" i="2"/>
  <c r="AW240" i="2"/>
  <c r="AW259" i="2"/>
  <c r="AW278" i="2"/>
  <c r="AW297" i="2"/>
  <c r="AX503" i="2"/>
  <c r="Z94" i="40"/>
  <c r="Z81" i="40"/>
  <c r="Z96" i="40"/>
  <c r="Z97" i="40"/>
  <c r="Z77" i="40"/>
  <c r="Z93" i="40"/>
  <c r="Z89" i="40"/>
  <c r="L16" i="14"/>
  <c r="L10" i="14" s="1"/>
  <c r="G11" i="14"/>
  <c r="H16" i="14"/>
  <c r="H10" i="14" s="1"/>
  <c r="R463" i="2"/>
  <c r="R504" i="2" s="1"/>
  <c r="R464" i="2"/>
  <c r="R465" i="2"/>
  <c r="R466" i="2"/>
  <c r="R467" i="2"/>
  <c r="R468" i="2"/>
  <c r="R469" i="2"/>
  <c r="R505" i="2" s="1"/>
  <c r="R470" i="2"/>
  <c r="R471" i="2"/>
  <c r="R472" i="2"/>
  <c r="R473" i="2"/>
  <c r="R474" i="2"/>
  <c r="R475" i="2"/>
  <c r="R476" i="2"/>
  <c r="R477" i="2"/>
  <c r="R478" i="2"/>
  <c r="R479" i="2"/>
  <c r="R480" i="2"/>
  <c r="R481" i="2"/>
  <c r="R482" i="2"/>
  <c r="R483" i="2"/>
  <c r="R484" i="2"/>
  <c r="R485" i="2"/>
  <c r="R486" i="2"/>
  <c r="R487" i="2"/>
  <c r="R488" i="2"/>
  <c r="R489" i="2"/>
  <c r="R490" i="2"/>
  <c r="R491" i="2"/>
  <c r="R492" i="2"/>
  <c r="R493" i="2"/>
  <c r="R494" i="2"/>
  <c r="R495" i="2"/>
  <c r="R496" i="2"/>
  <c r="R497" i="2"/>
  <c r="R498" i="2"/>
  <c r="R499" i="2"/>
  <c r="R500" i="2"/>
  <c r="R501" i="2"/>
  <c r="R502" i="2"/>
  <c r="V505" i="2"/>
  <c r="W505" i="2"/>
  <c r="X495" i="2"/>
  <c r="Y505" i="2"/>
  <c r="Z495" i="2"/>
  <c r="AA495" i="2"/>
  <c r="AB505" i="2"/>
  <c r="AC495" i="2"/>
  <c r="AD495" i="2"/>
  <c r="AE505" i="2"/>
  <c r="AF495" i="2"/>
  <c r="AG495" i="2"/>
  <c r="AH505" i="2"/>
  <c r="AI495" i="2"/>
  <c r="AJ495" i="2"/>
  <c r="AK505" i="2"/>
  <c r="AL495" i="2"/>
  <c r="AM495" i="2"/>
  <c r="AN505" i="2"/>
  <c r="AO495" i="2"/>
  <c r="AP495" i="2"/>
  <c r="V495" i="2"/>
  <c r="Y495" i="2"/>
  <c r="Y504" i="2"/>
  <c r="AB495" i="2"/>
  <c r="AB504" i="2"/>
  <c r="AE495" i="2"/>
  <c r="AH495" i="2"/>
  <c r="AK495" i="2"/>
  <c r="AN495" i="2"/>
  <c r="V463" i="2"/>
  <c r="W463" i="2" s="1"/>
  <c r="W462" i="2" s="1"/>
  <c r="V464" i="2"/>
  <c r="V465" i="2"/>
  <c r="V466" i="2"/>
  <c r="V467" i="2"/>
  <c r="V468" i="2"/>
  <c r="V469" i="2"/>
  <c r="V470" i="2"/>
  <c r="V471" i="2"/>
  <c r="V472" i="2"/>
  <c r="V473" i="2"/>
  <c r="V474" i="2"/>
  <c r="V475" i="2"/>
  <c r="V476" i="2"/>
  <c r="V477" i="2"/>
  <c r="V478" i="2"/>
  <c r="V479" i="2"/>
  <c r="V480" i="2"/>
  <c r="V481" i="2"/>
  <c r="V482" i="2"/>
  <c r="V483" i="2"/>
  <c r="V484" i="2"/>
  <c r="V485" i="2"/>
  <c r="V486" i="2"/>
  <c r="V487" i="2"/>
  <c r="V488" i="2"/>
  <c r="V489" i="2"/>
  <c r="V490" i="2"/>
  <c r="V491" i="2"/>
  <c r="V492" i="2"/>
  <c r="V493" i="2"/>
  <c r="V494" i="2"/>
  <c r="V496" i="2"/>
  <c r="V497" i="2"/>
  <c r="V498" i="2"/>
  <c r="V499" i="2"/>
  <c r="V500" i="2"/>
  <c r="V501" i="2"/>
  <c r="V502" i="2"/>
  <c r="X463" i="2"/>
  <c r="X504" i="2" s="1"/>
  <c r="X464" i="2"/>
  <c r="X465" i="2"/>
  <c r="X466" i="2"/>
  <c r="X467" i="2"/>
  <c r="X468" i="2"/>
  <c r="X469" i="2"/>
  <c r="X505" i="2" s="1"/>
  <c r="X470" i="2"/>
  <c r="X471" i="2"/>
  <c r="X472" i="2"/>
  <c r="X473" i="2"/>
  <c r="X474" i="2"/>
  <c r="X475" i="2"/>
  <c r="X476" i="2"/>
  <c r="X477" i="2"/>
  <c r="X478" i="2"/>
  <c r="X479" i="2"/>
  <c r="X480" i="2"/>
  <c r="X481" i="2"/>
  <c r="X482" i="2"/>
  <c r="X483" i="2"/>
  <c r="X484" i="2"/>
  <c r="X485" i="2"/>
  <c r="X486" i="2"/>
  <c r="X487" i="2"/>
  <c r="X488" i="2"/>
  <c r="X489" i="2"/>
  <c r="X490" i="2"/>
  <c r="X491" i="2"/>
  <c r="X492" i="2"/>
  <c r="X493" i="2"/>
  <c r="X494" i="2"/>
  <c r="X496" i="2"/>
  <c r="X497" i="2"/>
  <c r="X498" i="2"/>
  <c r="X499" i="2"/>
  <c r="X500" i="2"/>
  <c r="X501" i="2"/>
  <c r="X502" i="2"/>
  <c r="Y463" i="2"/>
  <c r="Y464" i="2"/>
  <c r="Y465" i="2"/>
  <c r="Y466" i="2"/>
  <c r="Y467" i="2"/>
  <c r="Y468" i="2"/>
  <c r="Y469" i="2"/>
  <c r="Y470" i="2"/>
  <c r="Y471" i="2"/>
  <c r="Y472" i="2"/>
  <c r="Y473" i="2"/>
  <c r="Y474" i="2"/>
  <c r="Y475" i="2"/>
  <c r="Y476" i="2"/>
  <c r="Y477" i="2"/>
  <c r="Y478" i="2"/>
  <c r="Y479" i="2"/>
  <c r="Y480" i="2"/>
  <c r="Y481" i="2"/>
  <c r="Y482" i="2"/>
  <c r="Y483" i="2"/>
  <c r="Y484" i="2"/>
  <c r="Y485" i="2"/>
  <c r="Y486" i="2"/>
  <c r="Y487" i="2"/>
  <c r="Y488" i="2"/>
  <c r="Y489" i="2"/>
  <c r="Y490" i="2"/>
  <c r="Y491" i="2"/>
  <c r="Y492" i="2"/>
  <c r="Y493" i="2"/>
  <c r="Y494" i="2"/>
  <c r="Y496" i="2"/>
  <c r="Y497" i="2"/>
  <c r="Y498" i="2"/>
  <c r="Y499" i="2"/>
  <c r="Y500" i="2"/>
  <c r="Y501" i="2"/>
  <c r="Y502" i="2"/>
  <c r="Z463" i="2"/>
  <c r="Z504" i="2" s="1"/>
  <c r="Z464" i="2"/>
  <c r="Z465" i="2"/>
  <c r="Z466" i="2"/>
  <c r="Z467" i="2"/>
  <c r="Z468" i="2"/>
  <c r="Z469" i="2"/>
  <c r="Z505" i="2" s="1"/>
  <c r="Z470" i="2"/>
  <c r="Z471" i="2"/>
  <c r="Z472" i="2"/>
  <c r="Z473" i="2"/>
  <c r="Z474" i="2"/>
  <c r="Z475" i="2"/>
  <c r="Z476" i="2"/>
  <c r="Z477" i="2"/>
  <c r="Z478" i="2"/>
  <c r="Z479" i="2"/>
  <c r="Z480" i="2"/>
  <c r="Z481" i="2"/>
  <c r="Z482" i="2"/>
  <c r="Z483" i="2"/>
  <c r="Z484" i="2"/>
  <c r="Z485" i="2"/>
  <c r="Z486" i="2"/>
  <c r="Z487" i="2"/>
  <c r="Z488" i="2"/>
  <c r="Z489" i="2"/>
  <c r="Z490" i="2"/>
  <c r="Z491" i="2"/>
  <c r="Z492" i="2"/>
  <c r="Z493" i="2"/>
  <c r="Z494" i="2"/>
  <c r="Z496" i="2"/>
  <c r="Z497" i="2"/>
  <c r="Z498" i="2"/>
  <c r="Z499" i="2"/>
  <c r="Z500" i="2"/>
  <c r="Z501" i="2"/>
  <c r="Z502" i="2"/>
  <c r="AA463" i="2"/>
  <c r="AA504" i="2" s="1"/>
  <c r="AA464" i="2"/>
  <c r="AA465" i="2"/>
  <c r="AA466" i="2"/>
  <c r="AA467" i="2"/>
  <c r="AA468" i="2"/>
  <c r="AA469" i="2"/>
  <c r="AA505" i="2" s="1"/>
  <c r="AA470" i="2"/>
  <c r="AA471" i="2"/>
  <c r="AA472" i="2"/>
  <c r="AA473" i="2"/>
  <c r="AA474" i="2"/>
  <c r="AA475" i="2"/>
  <c r="AA476" i="2"/>
  <c r="AA477" i="2"/>
  <c r="AA478" i="2"/>
  <c r="AA479" i="2"/>
  <c r="AA480" i="2"/>
  <c r="AA481" i="2"/>
  <c r="AA482" i="2"/>
  <c r="AA483" i="2"/>
  <c r="AA484" i="2"/>
  <c r="AA485" i="2"/>
  <c r="AA486" i="2"/>
  <c r="AA487" i="2"/>
  <c r="AA488" i="2"/>
  <c r="AA489" i="2"/>
  <c r="AA490" i="2"/>
  <c r="AA491" i="2"/>
  <c r="AA492" i="2"/>
  <c r="AA493" i="2"/>
  <c r="AA494" i="2"/>
  <c r="AA496" i="2"/>
  <c r="AA497" i="2"/>
  <c r="AA498" i="2"/>
  <c r="AA499" i="2"/>
  <c r="AA500" i="2"/>
  <c r="AA501" i="2"/>
  <c r="AA502" i="2"/>
  <c r="AB463" i="2"/>
  <c r="AC463" i="2" s="1"/>
  <c r="AC504" i="2" s="1"/>
  <c r="AB464" i="2"/>
  <c r="AB465" i="2"/>
  <c r="AB466" i="2"/>
  <c r="AB467" i="2"/>
  <c r="AB468" i="2"/>
  <c r="AB469" i="2"/>
  <c r="AB470" i="2"/>
  <c r="AB471" i="2"/>
  <c r="AB472" i="2"/>
  <c r="AB473" i="2"/>
  <c r="AB474" i="2"/>
  <c r="AB475" i="2"/>
  <c r="AB476" i="2"/>
  <c r="AB477" i="2"/>
  <c r="AB478" i="2"/>
  <c r="AB479" i="2"/>
  <c r="AB480" i="2"/>
  <c r="AB481" i="2"/>
  <c r="AB482" i="2"/>
  <c r="AB483" i="2"/>
  <c r="AB484" i="2"/>
  <c r="AB485" i="2"/>
  <c r="AB486" i="2"/>
  <c r="AB487" i="2"/>
  <c r="AB488" i="2"/>
  <c r="AB489" i="2"/>
  <c r="AB490" i="2"/>
  <c r="AB491" i="2"/>
  <c r="AB492" i="2"/>
  <c r="AB493" i="2"/>
  <c r="AB494" i="2"/>
  <c r="AB496" i="2"/>
  <c r="AB497" i="2"/>
  <c r="AB498" i="2"/>
  <c r="AB499" i="2"/>
  <c r="AB500" i="2"/>
  <c r="AB501" i="2"/>
  <c r="AB502" i="2"/>
  <c r="AC464" i="2"/>
  <c r="AC465" i="2"/>
  <c r="AC466" i="2"/>
  <c r="AC467" i="2"/>
  <c r="AC468" i="2"/>
  <c r="AC469" i="2"/>
  <c r="AC505" i="2" s="1"/>
  <c r="AC470" i="2"/>
  <c r="AC471" i="2"/>
  <c r="AC472" i="2"/>
  <c r="AC473" i="2"/>
  <c r="AC474" i="2"/>
  <c r="AC475" i="2"/>
  <c r="AC476" i="2"/>
  <c r="AC477" i="2"/>
  <c r="AC478" i="2"/>
  <c r="AC479" i="2"/>
  <c r="AC480" i="2"/>
  <c r="AC481" i="2"/>
  <c r="AC482" i="2"/>
  <c r="AC483" i="2"/>
  <c r="AC484" i="2"/>
  <c r="AC485" i="2"/>
  <c r="AC486" i="2"/>
  <c r="AC487" i="2"/>
  <c r="AC488" i="2"/>
  <c r="AC489" i="2"/>
  <c r="AC490" i="2"/>
  <c r="AC491" i="2"/>
  <c r="AC492" i="2"/>
  <c r="AC493" i="2"/>
  <c r="AC494" i="2"/>
  <c r="AC496" i="2"/>
  <c r="AC497" i="2"/>
  <c r="AC498" i="2"/>
  <c r="AC499" i="2"/>
  <c r="AC500" i="2"/>
  <c r="AC501" i="2"/>
  <c r="AC502" i="2"/>
  <c r="AD463" i="2"/>
  <c r="AD504" i="2" s="1"/>
  <c r="AD464" i="2"/>
  <c r="AD465" i="2"/>
  <c r="AD466" i="2"/>
  <c r="AD467" i="2"/>
  <c r="AD468" i="2"/>
  <c r="AD469" i="2"/>
  <c r="AD505" i="2" s="1"/>
  <c r="AD470" i="2"/>
  <c r="AD471" i="2"/>
  <c r="AD472" i="2"/>
  <c r="AD473" i="2"/>
  <c r="AD474" i="2"/>
  <c r="AD475" i="2"/>
  <c r="AD476" i="2"/>
  <c r="AD477" i="2"/>
  <c r="AD478" i="2"/>
  <c r="AD479" i="2"/>
  <c r="AD480" i="2"/>
  <c r="AD481" i="2"/>
  <c r="AD482" i="2"/>
  <c r="AD483" i="2"/>
  <c r="AD484" i="2"/>
  <c r="AD485" i="2"/>
  <c r="AD486" i="2"/>
  <c r="AD487" i="2"/>
  <c r="AD488" i="2"/>
  <c r="AD489" i="2"/>
  <c r="AD490" i="2"/>
  <c r="AD491" i="2"/>
  <c r="AD492" i="2"/>
  <c r="AD493" i="2"/>
  <c r="AD494" i="2"/>
  <c r="AD496" i="2"/>
  <c r="AD497" i="2"/>
  <c r="AD498" i="2"/>
  <c r="AD499" i="2"/>
  <c r="AD500" i="2"/>
  <c r="AD501" i="2"/>
  <c r="AD502" i="2"/>
  <c r="AE463" i="2"/>
  <c r="AE504" i="2" s="1"/>
  <c r="AE464" i="2"/>
  <c r="AE465" i="2"/>
  <c r="AE466" i="2"/>
  <c r="AE467" i="2"/>
  <c r="AE468" i="2"/>
  <c r="AE469" i="2"/>
  <c r="AE470" i="2"/>
  <c r="AE471" i="2"/>
  <c r="AE472" i="2"/>
  <c r="AE473" i="2"/>
  <c r="AE474" i="2"/>
  <c r="AE475" i="2"/>
  <c r="AE476" i="2"/>
  <c r="AE477" i="2"/>
  <c r="AE478" i="2"/>
  <c r="AE479" i="2"/>
  <c r="AE480" i="2"/>
  <c r="AE481" i="2"/>
  <c r="AE482" i="2"/>
  <c r="AE483" i="2"/>
  <c r="AE484" i="2"/>
  <c r="AE485" i="2"/>
  <c r="AE486" i="2"/>
  <c r="AE487" i="2"/>
  <c r="AE488" i="2"/>
  <c r="AE489" i="2"/>
  <c r="AE490" i="2"/>
  <c r="AE491" i="2"/>
  <c r="AE492" i="2"/>
  <c r="AE493" i="2"/>
  <c r="AE494" i="2"/>
  <c r="AE496" i="2"/>
  <c r="AE497" i="2"/>
  <c r="AE498" i="2"/>
  <c r="AE499" i="2"/>
  <c r="AE500" i="2"/>
  <c r="AE501" i="2"/>
  <c r="AE502" i="2"/>
  <c r="AF463" i="2"/>
  <c r="AF504" i="2" s="1"/>
  <c r="AF464" i="2"/>
  <c r="AF465" i="2"/>
  <c r="AF466" i="2"/>
  <c r="AF467" i="2"/>
  <c r="AF468" i="2"/>
  <c r="AF469" i="2"/>
  <c r="AF505" i="2" s="1"/>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6" i="2"/>
  <c r="AF497" i="2"/>
  <c r="AF498" i="2"/>
  <c r="AF499" i="2"/>
  <c r="AF500" i="2"/>
  <c r="AF501" i="2"/>
  <c r="AF502" i="2"/>
  <c r="AG463" i="2"/>
  <c r="AG504" i="2" s="1"/>
  <c r="AG464" i="2"/>
  <c r="AG465" i="2"/>
  <c r="AG466" i="2"/>
  <c r="AG467" i="2"/>
  <c r="AG468" i="2"/>
  <c r="AG469" i="2"/>
  <c r="AG505" i="2" s="1"/>
  <c r="AG470" i="2"/>
  <c r="AG471" i="2"/>
  <c r="AG472" i="2"/>
  <c r="AG473" i="2"/>
  <c r="AG474" i="2"/>
  <c r="AG475" i="2"/>
  <c r="AG476" i="2"/>
  <c r="AG477" i="2"/>
  <c r="AG478" i="2"/>
  <c r="AG479" i="2"/>
  <c r="AG480" i="2"/>
  <c r="AG481" i="2"/>
  <c r="AG482" i="2"/>
  <c r="AG483" i="2"/>
  <c r="AG484" i="2"/>
  <c r="AG485" i="2"/>
  <c r="AG486" i="2"/>
  <c r="AG487" i="2"/>
  <c r="AG488" i="2"/>
  <c r="AG489" i="2"/>
  <c r="AG490" i="2"/>
  <c r="AG491" i="2"/>
  <c r="AG492" i="2"/>
  <c r="AG493" i="2"/>
  <c r="AG494" i="2"/>
  <c r="AG496" i="2"/>
  <c r="AG497" i="2"/>
  <c r="AG498" i="2"/>
  <c r="AG499" i="2"/>
  <c r="AG500" i="2"/>
  <c r="AG501" i="2"/>
  <c r="AG502" i="2"/>
  <c r="AH463" i="2"/>
  <c r="AI463" i="2" s="1"/>
  <c r="AI504" i="2" s="1"/>
  <c r="AH464" i="2"/>
  <c r="AH465" i="2"/>
  <c r="AH466" i="2"/>
  <c r="AH467" i="2"/>
  <c r="AH468" i="2"/>
  <c r="AH469" i="2"/>
  <c r="AH470" i="2"/>
  <c r="AH471" i="2"/>
  <c r="AH472" i="2"/>
  <c r="AH473" i="2"/>
  <c r="AH474" i="2"/>
  <c r="AH475" i="2"/>
  <c r="AH476" i="2"/>
  <c r="AH477" i="2"/>
  <c r="AH478" i="2"/>
  <c r="AH479" i="2"/>
  <c r="AH480" i="2"/>
  <c r="AH481" i="2"/>
  <c r="AH482" i="2"/>
  <c r="AH483" i="2"/>
  <c r="AH484" i="2"/>
  <c r="AH485" i="2"/>
  <c r="AH486" i="2"/>
  <c r="AH487" i="2"/>
  <c r="AH488" i="2"/>
  <c r="AH489" i="2"/>
  <c r="AH490" i="2"/>
  <c r="AH491" i="2"/>
  <c r="AH492" i="2"/>
  <c r="AH493" i="2"/>
  <c r="AH494" i="2"/>
  <c r="AH496" i="2"/>
  <c r="AH497" i="2"/>
  <c r="AH498" i="2"/>
  <c r="AH499" i="2"/>
  <c r="AH500" i="2"/>
  <c r="AH501" i="2"/>
  <c r="AH502" i="2"/>
  <c r="AI464" i="2"/>
  <c r="AI465" i="2"/>
  <c r="AI466" i="2"/>
  <c r="AI467" i="2"/>
  <c r="AI468" i="2"/>
  <c r="AI469" i="2"/>
  <c r="AI505" i="2" s="1"/>
  <c r="AI470" i="2"/>
  <c r="AI471" i="2"/>
  <c r="AI472" i="2"/>
  <c r="AI473" i="2"/>
  <c r="AI474" i="2"/>
  <c r="AI475" i="2"/>
  <c r="AI476" i="2"/>
  <c r="AI477" i="2"/>
  <c r="AI478" i="2"/>
  <c r="AI479" i="2"/>
  <c r="AI480" i="2"/>
  <c r="AI481" i="2"/>
  <c r="AI482" i="2"/>
  <c r="AI483" i="2"/>
  <c r="AI484" i="2"/>
  <c r="AI485" i="2"/>
  <c r="AI486" i="2"/>
  <c r="AI487" i="2"/>
  <c r="AI488" i="2"/>
  <c r="AI489" i="2"/>
  <c r="AI490" i="2"/>
  <c r="AI491" i="2"/>
  <c r="AI492" i="2"/>
  <c r="AI493" i="2"/>
  <c r="AI494" i="2"/>
  <c r="AI496" i="2"/>
  <c r="AI497" i="2"/>
  <c r="AI498" i="2"/>
  <c r="AI499" i="2"/>
  <c r="AI500" i="2"/>
  <c r="AI501" i="2"/>
  <c r="AI502" i="2"/>
  <c r="AJ463" i="2"/>
  <c r="AJ504" i="2" s="1"/>
  <c r="AJ464" i="2"/>
  <c r="AJ465" i="2"/>
  <c r="AJ466" i="2"/>
  <c r="AJ467" i="2"/>
  <c r="AJ468" i="2"/>
  <c r="AJ469" i="2"/>
  <c r="AJ505" i="2" s="1"/>
  <c r="AJ470" i="2"/>
  <c r="AJ471" i="2"/>
  <c r="AJ472" i="2"/>
  <c r="AJ473" i="2"/>
  <c r="AJ474" i="2"/>
  <c r="AJ475" i="2"/>
  <c r="AJ476" i="2"/>
  <c r="AJ477" i="2"/>
  <c r="AJ478" i="2"/>
  <c r="AJ479" i="2"/>
  <c r="AJ480" i="2"/>
  <c r="AJ481" i="2"/>
  <c r="AJ482" i="2"/>
  <c r="AJ483" i="2"/>
  <c r="AJ484" i="2"/>
  <c r="AJ485" i="2"/>
  <c r="AJ486" i="2"/>
  <c r="AJ487" i="2"/>
  <c r="AJ488" i="2"/>
  <c r="AJ489" i="2"/>
  <c r="AJ490" i="2"/>
  <c r="AJ491" i="2"/>
  <c r="AJ492" i="2"/>
  <c r="AJ493" i="2"/>
  <c r="AJ494" i="2"/>
  <c r="AJ496" i="2"/>
  <c r="AJ497" i="2"/>
  <c r="AJ498" i="2"/>
  <c r="AJ499" i="2"/>
  <c r="AJ500" i="2"/>
  <c r="AJ501" i="2"/>
  <c r="AJ502" i="2"/>
  <c r="AK463" i="2"/>
  <c r="AK504" i="2" s="1"/>
  <c r="AK464" i="2"/>
  <c r="AK465" i="2"/>
  <c r="AK466" i="2"/>
  <c r="AK467" i="2"/>
  <c r="AK468" i="2"/>
  <c r="AK469" i="2"/>
  <c r="AK470" i="2"/>
  <c r="AK471" i="2"/>
  <c r="AK472" i="2"/>
  <c r="AK473" i="2"/>
  <c r="AK474" i="2"/>
  <c r="AK475" i="2"/>
  <c r="AK476" i="2"/>
  <c r="AK477" i="2"/>
  <c r="AK478" i="2"/>
  <c r="AK479" i="2"/>
  <c r="AK480" i="2"/>
  <c r="AK481" i="2"/>
  <c r="AK482" i="2"/>
  <c r="AK483" i="2"/>
  <c r="AK484" i="2"/>
  <c r="AK485" i="2"/>
  <c r="AK486" i="2"/>
  <c r="AK487" i="2"/>
  <c r="AK488" i="2"/>
  <c r="AK489" i="2"/>
  <c r="AK490" i="2"/>
  <c r="AK491" i="2"/>
  <c r="AK492" i="2"/>
  <c r="AK493" i="2"/>
  <c r="AK494" i="2"/>
  <c r="AK496" i="2"/>
  <c r="AK497" i="2"/>
  <c r="AK498" i="2"/>
  <c r="AK499" i="2"/>
  <c r="AK500" i="2"/>
  <c r="AK501" i="2"/>
  <c r="AK502" i="2"/>
  <c r="AL463" i="2"/>
  <c r="AL504" i="2" s="1"/>
  <c r="AL464" i="2"/>
  <c r="AL465" i="2"/>
  <c r="AL466" i="2"/>
  <c r="AL467" i="2"/>
  <c r="AL468" i="2"/>
  <c r="AL469" i="2"/>
  <c r="AL505" i="2" s="1"/>
  <c r="AL470" i="2"/>
  <c r="AL471" i="2"/>
  <c r="AL472" i="2"/>
  <c r="AL473" i="2"/>
  <c r="AL474" i="2"/>
  <c r="AL475" i="2"/>
  <c r="AL476" i="2"/>
  <c r="AL477" i="2"/>
  <c r="AL478" i="2"/>
  <c r="AL479" i="2"/>
  <c r="AL480" i="2"/>
  <c r="AL481" i="2"/>
  <c r="AL482" i="2"/>
  <c r="AL483" i="2"/>
  <c r="AL484" i="2"/>
  <c r="AL485" i="2"/>
  <c r="AL486" i="2"/>
  <c r="AL487" i="2"/>
  <c r="AL488" i="2"/>
  <c r="AL489" i="2"/>
  <c r="AL490" i="2"/>
  <c r="AL491" i="2"/>
  <c r="AL492" i="2"/>
  <c r="AL493" i="2"/>
  <c r="AL494" i="2"/>
  <c r="AL496" i="2"/>
  <c r="AL497" i="2"/>
  <c r="AL498" i="2"/>
  <c r="AL499" i="2"/>
  <c r="AL500" i="2"/>
  <c r="AL501" i="2"/>
  <c r="AL502" i="2"/>
  <c r="AM463" i="2"/>
  <c r="AM504" i="2" s="1"/>
  <c r="AM464" i="2"/>
  <c r="AM465" i="2"/>
  <c r="AM466" i="2"/>
  <c r="AM467" i="2"/>
  <c r="AM468" i="2"/>
  <c r="AM469" i="2"/>
  <c r="AM505" i="2" s="1"/>
  <c r="AM470" i="2"/>
  <c r="AM471" i="2"/>
  <c r="AM472" i="2"/>
  <c r="AM473" i="2"/>
  <c r="AM474" i="2"/>
  <c r="AM475" i="2"/>
  <c r="AM476" i="2"/>
  <c r="AM477" i="2"/>
  <c r="AM478" i="2"/>
  <c r="AM479" i="2"/>
  <c r="AM480" i="2"/>
  <c r="AM481" i="2"/>
  <c r="AM482" i="2"/>
  <c r="AM483" i="2"/>
  <c r="AM484" i="2"/>
  <c r="AM485" i="2"/>
  <c r="AM486" i="2"/>
  <c r="AM487" i="2"/>
  <c r="AM488" i="2"/>
  <c r="AM489" i="2"/>
  <c r="AM490" i="2"/>
  <c r="AM491" i="2"/>
  <c r="AM492" i="2"/>
  <c r="AM493" i="2"/>
  <c r="AM494" i="2"/>
  <c r="AM496" i="2"/>
  <c r="AM497" i="2"/>
  <c r="AM498" i="2"/>
  <c r="AM499" i="2"/>
  <c r="AM500" i="2"/>
  <c r="AM501" i="2"/>
  <c r="AM502" i="2"/>
  <c r="AN463" i="2"/>
  <c r="AN504" i="2" s="1"/>
  <c r="AN464" i="2"/>
  <c r="AN465" i="2"/>
  <c r="AN466" i="2"/>
  <c r="AN467" i="2"/>
  <c r="AN468" i="2"/>
  <c r="AN469" i="2"/>
  <c r="AN470" i="2"/>
  <c r="AN471" i="2"/>
  <c r="AN472" i="2"/>
  <c r="AN473" i="2"/>
  <c r="AN474" i="2"/>
  <c r="AN475" i="2"/>
  <c r="AN476" i="2"/>
  <c r="AN477" i="2"/>
  <c r="AN478" i="2"/>
  <c r="AN479" i="2"/>
  <c r="AN480" i="2"/>
  <c r="AN481" i="2"/>
  <c r="AN482" i="2"/>
  <c r="AN483" i="2"/>
  <c r="AN484" i="2"/>
  <c r="AN485" i="2"/>
  <c r="AN486" i="2"/>
  <c r="AN487" i="2"/>
  <c r="AN488" i="2"/>
  <c r="AN489" i="2"/>
  <c r="AN490" i="2"/>
  <c r="AN491" i="2"/>
  <c r="AN492" i="2"/>
  <c r="AN493" i="2"/>
  <c r="AN494" i="2"/>
  <c r="AN496" i="2"/>
  <c r="AN497" i="2"/>
  <c r="AN498" i="2"/>
  <c r="AN499" i="2"/>
  <c r="AN500" i="2"/>
  <c r="AN501" i="2"/>
  <c r="AN502" i="2"/>
  <c r="AO464" i="2"/>
  <c r="AO465" i="2"/>
  <c r="AO466" i="2"/>
  <c r="AO467" i="2"/>
  <c r="AO468" i="2"/>
  <c r="AO469" i="2"/>
  <c r="AO505" i="2" s="1"/>
  <c r="AO470" i="2"/>
  <c r="AO471" i="2"/>
  <c r="AO472" i="2"/>
  <c r="AO473" i="2"/>
  <c r="AO474" i="2"/>
  <c r="AO475" i="2"/>
  <c r="AO476" i="2"/>
  <c r="AO477" i="2"/>
  <c r="AO478" i="2"/>
  <c r="AO479" i="2"/>
  <c r="AO480" i="2"/>
  <c r="AO481" i="2"/>
  <c r="AO482" i="2"/>
  <c r="AO483" i="2"/>
  <c r="AO484" i="2"/>
  <c r="AO485" i="2"/>
  <c r="AO486" i="2"/>
  <c r="AO487" i="2"/>
  <c r="AO488" i="2"/>
  <c r="AO489" i="2"/>
  <c r="AO490" i="2"/>
  <c r="AO491" i="2"/>
  <c r="AO492" i="2"/>
  <c r="AO493" i="2"/>
  <c r="AO494" i="2"/>
  <c r="AO496" i="2"/>
  <c r="AO497" i="2"/>
  <c r="AO498" i="2"/>
  <c r="AO499" i="2"/>
  <c r="AO500" i="2"/>
  <c r="AO501" i="2"/>
  <c r="AO502" i="2"/>
  <c r="AP463" i="2"/>
  <c r="AP504" i="2" s="1"/>
  <c r="AP464" i="2"/>
  <c r="AP465" i="2"/>
  <c r="AP466" i="2"/>
  <c r="AP467" i="2"/>
  <c r="AP468" i="2"/>
  <c r="AP469" i="2"/>
  <c r="AP505" i="2" s="1"/>
  <c r="AP470" i="2"/>
  <c r="AP471" i="2"/>
  <c r="AP472" i="2"/>
  <c r="AP473" i="2"/>
  <c r="AP474" i="2"/>
  <c r="AP475" i="2"/>
  <c r="AP476" i="2"/>
  <c r="AP477" i="2"/>
  <c r="AP478" i="2"/>
  <c r="AP479" i="2"/>
  <c r="AP480" i="2"/>
  <c r="AP481" i="2"/>
  <c r="AP482" i="2"/>
  <c r="AP483" i="2"/>
  <c r="AP484" i="2"/>
  <c r="AP485" i="2"/>
  <c r="AP486" i="2"/>
  <c r="AP487" i="2"/>
  <c r="AP488" i="2"/>
  <c r="AP489" i="2"/>
  <c r="AP490" i="2"/>
  <c r="AP491" i="2"/>
  <c r="AP492" i="2"/>
  <c r="AP493" i="2"/>
  <c r="AP494" i="2"/>
  <c r="AP496" i="2"/>
  <c r="AP497" i="2"/>
  <c r="AP498" i="2"/>
  <c r="AP499" i="2"/>
  <c r="AP500" i="2"/>
  <c r="AP501" i="2"/>
  <c r="AP502" i="2"/>
  <c r="Q505" i="2"/>
  <c r="Q504" i="2"/>
  <c r="G10" i="3"/>
  <c r="I40" i="11"/>
  <c r="H216" i="16"/>
  <c r="H217" i="16"/>
  <c r="H218" i="16"/>
  <c r="H219" i="16"/>
  <c r="H220" i="16"/>
  <c r="H221" i="16"/>
  <c r="H222" i="16"/>
  <c r="H223" i="16"/>
  <c r="H224" i="16"/>
  <c r="H225" i="16"/>
  <c r="H226" i="16"/>
  <c r="H227" i="16"/>
  <c r="H228" i="16"/>
  <c r="H229" i="16"/>
  <c r="H230" i="16"/>
  <c r="H231" i="16"/>
  <c r="H232" i="16"/>
  <c r="H233" i="16"/>
  <c r="H234" i="16"/>
  <c r="H235" i="16"/>
  <c r="H236" i="16"/>
  <c r="H237" i="16"/>
  <c r="H238" i="16"/>
  <c r="H239" i="16"/>
  <c r="H240" i="16"/>
  <c r="H241" i="16"/>
  <c r="H242" i="16"/>
  <c r="H243" i="16"/>
  <c r="H244" i="16"/>
  <c r="H245" i="16"/>
  <c r="H246" i="16"/>
  <c r="H247" i="16"/>
  <c r="H248" i="16"/>
  <c r="H249" i="16"/>
  <c r="H250" i="16"/>
  <c r="H251" i="16"/>
  <c r="H215" i="16"/>
  <c r="Q50" i="12"/>
  <c r="Q49" i="12"/>
  <c r="Q48" i="12"/>
  <c r="Q47" i="12"/>
  <c r="Q46" i="12"/>
  <c r="Q45" i="12"/>
  <c r="Q44" i="12"/>
  <c r="Q37" i="12"/>
  <c r="H37" i="12" s="1"/>
  <c r="I37" i="12" s="1"/>
  <c r="J37" i="12" s="1"/>
  <c r="K37" i="12" s="1"/>
  <c r="L37" i="12" s="1"/>
  <c r="M37" i="12" s="1"/>
  <c r="N37" i="12" s="1"/>
  <c r="O37" i="12" s="1"/>
  <c r="P37" i="12" s="1"/>
  <c r="Q36" i="12"/>
  <c r="H36" i="12" s="1"/>
  <c r="I36" i="12" s="1"/>
  <c r="J36" i="12" s="1"/>
  <c r="K36" i="12" s="1"/>
  <c r="L36" i="12" s="1"/>
  <c r="M36" i="12" s="1"/>
  <c r="N36" i="12" s="1"/>
  <c r="O36" i="12" s="1"/>
  <c r="P36" i="12" s="1"/>
  <c r="Q35" i="12"/>
  <c r="H35" i="12" s="1"/>
  <c r="I35" i="12" s="1"/>
  <c r="J35" i="12" s="1"/>
  <c r="K35" i="12" s="1"/>
  <c r="L35" i="12" s="1"/>
  <c r="M35" i="12" s="1"/>
  <c r="N35" i="12" s="1"/>
  <c r="O35" i="12" s="1"/>
  <c r="P35" i="12" s="1"/>
  <c r="Q34" i="12"/>
  <c r="H34" i="12" s="1"/>
  <c r="I34" i="12" s="1"/>
  <c r="J34" i="12" s="1"/>
  <c r="K34" i="12" s="1"/>
  <c r="L34" i="12" s="1"/>
  <c r="M34" i="12" s="1"/>
  <c r="N34" i="12" s="1"/>
  <c r="O34" i="12" s="1"/>
  <c r="P34" i="12" s="1"/>
  <c r="Q33" i="12"/>
  <c r="H33" i="12" s="1"/>
  <c r="I33" i="12" s="1"/>
  <c r="J33" i="12" s="1"/>
  <c r="K33" i="12" s="1"/>
  <c r="L33" i="12" s="1"/>
  <c r="M33" i="12" s="1"/>
  <c r="N33" i="12" s="1"/>
  <c r="O33" i="12" s="1"/>
  <c r="P33" i="12" s="1"/>
  <c r="Q32" i="12"/>
  <c r="H32" i="12" s="1"/>
  <c r="I32" i="12" s="1"/>
  <c r="J32" i="12" s="1"/>
  <c r="K32" i="12" s="1"/>
  <c r="L32" i="12" s="1"/>
  <c r="M32" i="12" s="1"/>
  <c r="N32" i="12" s="1"/>
  <c r="O32" i="12" s="1"/>
  <c r="P32" i="12" s="1"/>
  <c r="Q31" i="12"/>
  <c r="H31" i="12" s="1"/>
  <c r="I31" i="12" s="1"/>
  <c r="J31" i="12" s="1"/>
  <c r="K31" i="12" s="1"/>
  <c r="L31" i="12" s="1"/>
  <c r="M31" i="12" s="1"/>
  <c r="N31" i="12" s="1"/>
  <c r="O31" i="12" s="1"/>
  <c r="P31" i="12" s="1"/>
  <c r="Q30" i="12"/>
  <c r="H30" i="12" s="1"/>
  <c r="I30" i="12" s="1"/>
  <c r="J30" i="12" s="1"/>
  <c r="K30" i="12" s="1"/>
  <c r="L30" i="12" s="1"/>
  <c r="M30" i="12" s="1"/>
  <c r="N30" i="12" s="1"/>
  <c r="O30" i="12" s="1"/>
  <c r="P30" i="12" s="1"/>
  <c r="Q29" i="12"/>
  <c r="H29" i="12" s="1"/>
  <c r="I29" i="12" s="1"/>
  <c r="J29" i="12" s="1"/>
  <c r="K29" i="12" s="1"/>
  <c r="L29" i="12" s="1"/>
  <c r="M29" i="12" s="1"/>
  <c r="N29" i="12" s="1"/>
  <c r="O29" i="12" s="1"/>
  <c r="P29" i="12" s="1"/>
  <c r="Q24" i="12"/>
  <c r="H24" i="12" s="1"/>
  <c r="I24" i="12" s="1"/>
  <c r="J24" i="12" s="1"/>
  <c r="K24" i="12" s="1"/>
  <c r="L24" i="12" s="1"/>
  <c r="M24" i="12" s="1"/>
  <c r="N24" i="12" s="1"/>
  <c r="O24" i="12" s="1"/>
  <c r="P24" i="12" s="1"/>
  <c r="Q23" i="12"/>
  <c r="H23" i="12" s="1"/>
  <c r="I23" i="12" s="1"/>
  <c r="J23" i="12" s="1"/>
  <c r="K23" i="12" s="1"/>
  <c r="L23" i="12" s="1"/>
  <c r="M23" i="12" s="1"/>
  <c r="N23" i="12" s="1"/>
  <c r="O23" i="12" s="1"/>
  <c r="P23" i="12" s="1"/>
  <c r="Q20" i="12"/>
  <c r="H20" i="12" s="1"/>
  <c r="I20" i="12" s="1"/>
  <c r="J20" i="12" s="1"/>
  <c r="K20" i="12" s="1"/>
  <c r="L20" i="12" s="1"/>
  <c r="M20" i="12" s="1"/>
  <c r="N20" i="12" s="1"/>
  <c r="O20" i="12" s="1"/>
  <c r="P20" i="12" s="1"/>
  <c r="Q19" i="12"/>
  <c r="H19" i="12" s="1"/>
  <c r="I19" i="12" s="1"/>
  <c r="J19" i="12" s="1"/>
  <c r="K19" i="12" s="1"/>
  <c r="L19" i="12" s="1"/>
  <c r="M19" i="12" s="1"/>
  <c r="N19" i="12" s="1"/>
  <c r="O19" i="12" s="1"/>
  <c r="P19" i="12" s="1"/>
  <c r="Q18" i="12"/>
  <c r="H18" i="12" s="1"/>
  <c r="I18" i="12" s="1"/>
  <c r="J18" i="12" s="1"/>
  <c r="K18" i="12" s="1"/>
  <c r="L18" i="12" s="1"/>
  <c r="M18" i="12" s="1"/>
  <c r="N18" i="12" s="1"/>
  <c r="O18" i="12" s="1"/>
  <c r="P18" i="12" s="1"/>
  <c r="Q15" i="12"/>
  <c r="H15" i="12" s="1"/>
  <c r="I15" i="12" s="1"/>
  <c r="J15" i="12" s="1"/>
  <c r="K15" i="12" s="1"/>
  <c r="L15" i="12" s="1"/>
  <c r="M15" i="12" s="1"/>
  <c r="N15" i="12" s="1"/>
  <c r="O15" i="12" s="1"/>
  <c r="P15" i="12" s="1"/>
  <c r="Q11" i="12"/>
  <c r="Q10" i="12"/>
  <c r="O47" i="11"/>
  <c r="J47" i="11"/>
  <c r="I47" i="11"/>
  <c r="H47" i="11"/>
  <c r="G47" i="11"/>
  <c r="F47" i="11"/>
  <c r="E47" i="11"/>
  <c r="D47" i="11"/>
  <c r="O46" i="11"/>
  <c r="J46" i="11"/>
  <c r="I46" i="11"/>
  <c r="H46" i="11"/>
  <c r="G46" i="11"/>
  <c r="F46" i="11"/>
  <c r="E46" i="11"/>
  <c r="D46" i="11"/>
  <c r="O45" i="11"/>
  <c r="J45" i="11"/>
  <c r="I45" i="11"/>
  <c r="H45" i="11"/>
  <c r="G45" i="11"/>
  <c r="F45" i="11"/>
  <c r="E45" i="11"/>
  <c r="D45" i="11"/>
  <c r="O44" i="11"/>
  <c r="J44" i="11"/>
  <c r="I44" i="11"/>
  <c r="H44" i="11"/>
  <c r="G44" i="11"/>
  <c r="F44" i="11"/>
  <c r="E44" i="11"/>
  <c r="D44" i="11"/>
  <c r="O43" i="11"/>
  <c r="J43" i="11"/>
  <c r="I43" i="11"/>
  <c r="H43" i="11"/>
  <c r="G43" i="11"/>
  <c r="F43" i="11"/>
  <c r="E43" i="11"/>
  <c r="D43" i="11"/>
  <c r="O42" i="11"/>
  <c r="G42" i="11"/>
  <c r="O41" i="11"/>
  <c r="J41" i="11"/>
  <c r="I41" i="11"/>
  <c r="H41" i="11"/>
  <c r="G41" i="11"/>
  <c r="F41" i="11"/>
  <c r="E41" i="11"/>
  <c r="D41" i="11"/>
  <c r="O40" i="11"/>
  <c r="D40" i="11"/>
  <c r="H12" i="16"/>
  <c r="Q216" i="16"/>
  <c r="Q217" i="16"/>
  <c r="Q218" i="16"/>
  <c r="Q219" i="16"/>
  <c r="Q220" i="16"/>
  <c r="Q221" i="16"/>
  <c r="Q222" i="16"/>
  <c r="Q223" i="16"/>
  <c r="Q224" i="16"/>
  <c r="Q225" i="16"/>
  <c r="Q226" i="16"/>
  <c r="Q227" i="16"/>
  <c r="Q228" i="16"/>
  <c r="Q229" i="16"/>
  <c r="Q230" i="16"/>
  <c r="Q231" i="16"/>
  <c r="Q232" i="16"/>
  <c r="Q233" i="16"/>
  <c r="Q234" i="16"/>
  <c r="Q235" i="16"/>
  <c r="Q236" i="16"/>
  <c r="Q237" i="16"/>
  <c r="Q238" i="16"/>
  <c r="Q239" i="16"/>
  <c r="Q240" i="16"/>
  <c r="Q241" i="16"/>
  <c r="Q242" i="16"/>
  <c r="Q243" i="16"/>
  <c r="Q244" i="16"/>
  <c r="Q245" i="16"/>
  <c r="Q246" i="16"/>
  <c r="Q247" i="16"/>
  <c r="Q248" i="16"/>
  <c r="Q249" i="16"/>
  <c r="Q250" i="16"/>
  <c r="Q251" i="16"/>
  <c r="L464" i="2"/>
  <c r="L465" i="2"/>
  <c r="L466" i="2"/>
  <c r="L467" i="2"/>
  <c r="L468" i="2"/>
  <c r="L469" i="2"/>
  <c r="L470" i="2"/>
  <c r="L471" i="2"/>
  <c r="L472" i="2"/>
  <c r="L473" i="2"/>
  <c r="L474" i="2"/>
  <c r="L475" i="2"/>
  <c r="L476" i="2"/>
  <c r="L477" i="2"/>
  <c r="L478" i="2"/>
  <c r="L479" i="2"/>
  <c r="L480" i="2"/>
  <c r="L481" i="2"/>
  <c r="L482" i="2"/>
  <c r="L483" i="2"/>
  <c r="L484" i="2"/>
  <c r="L485" i="2"/>
  <c r="L486" i="2"/>
  <c r="L487" i="2"/>
  <c r="L488" i="2"/>
  <c r="L489" i="2"/>
  <c r="L490" i="2"/>
  <c r="L491" i="2"/>
  <c r="L492" i="2"/>
  <c r="L493" i="2"/>
  <c r="L494" i="2"/>
  <c r="L495" i="2"/>
  <c r="L496" i="2"/>
  <c r="L497" i="2"/>
  <c r="L498" i="2"/>
  <c r="L499" i="2"/>
  <c r="L500" i="2"/>
  <c r="L501" i="2"/>
  <c r="L502" i="2"/>
  <c r="AN305" i="2"/>
  <c r="AN306" i="2"/>
  <c r="AN307" i="2"/>
  <c r="AN308" i="2"/>
  <c r="AN309" i="2"/>
  <c r="AN310" i="2"/>
  <c r="AN311" i="2"/>
  <c r="AN312" i="2"/>
  <c r="AN313" i="2"/>
  <c r="AN314" i="2"/>
  <c r="AN315" i="2"/>
  <c r="AN316" i="2"/>
  <c r="AN317" i="2"/>
  <c r="AN318" i="2"/>
  <c r="AN319" i="2"/>
  <c r="AN320" i="2"/>
  <c r="AN321" i="2"/>
  <c r="AN322" i="2"/>
  <c r="AN323" i="2"/>
  <c r="AN324" i="2"/>
  <c r="AN325" i="2"/>
  <c r="AN326" i="2"/>
  <c r="AN327" i="2"/>
  <c r="AN328" i="2"/>
  <c r="AN329" i="2"/>
  <c r="AN330" i="2"/>
  <c r="AN331" i="2"/>
  <c r="AN332" i="2"/>
  <c r="AN333" i="2"/>
  <c r="AN334" i="2"/>
  <c r="AN335" i="2"/>
  <c r="AN336" i="2"/>
  <c r="AN337" i="2"/>
  <c r="AN338" i="2"/>
  <c r="AN339" i="2"/>
  <c r="AN340" i="2"/>
  <c r="AN341" i="2"/>
  <c r="AN342" i="2"/>
  <c r="AN343" i="2"/>
  <c r="AN344" i="2"/>
  <c r="AN345" i="2"/>
  <c r="AN346" i="2"/>
  <c r="AN347" i="2"/>
  <c r="AN348" i="2"/>
  <c r="AN349" i="2"/>
  <c r="AN350" i="2"/>
  <c r="AN351" i="2"/>
  <c r="AN352" i="2"/>
  <c r="AN353" i="2"/>
  <c r="AN354" i="2"/>
  <c r="AN355" i="2"/>
  <c r="AN356" i="2"/>
  <c r="AN357" i="2"/>
  <c r="AN358" i="2"/>
  <c r="AN359" i="2"/>
  <c r="AN360" i="2"/>
  <c r="AN361" i="2"/>
  <c r="AN362" i="2"/>
  <c r="AN363" i="2"/>
  <c r="AN364" i="2"/>
  <c r="AN365" i="2"/>
  <c r="AN366" i="2"/>
  <c r="AN367" i="2"/>
  <c r="AN368" i="2"/>
  <c r="AN369" i="2"/>
  <c r="AN370" i="2"/>
  <c r="AN371" i="2"/>
  <c r="AN372" i="2"/>
  <c r="AN373" i="2"/>
  <c r="AN374" i="2"/>
  <c r="AN375" i="2"/>
  <c r="AN376" i="2"/>
  <c r="AN377" i="2"/>
  <c r="AN378" i="2"/>
  <c r="AN379" i="2"/>
  <c r="AN380" i="2"/>
  <c r="AN381" i="2"/>
  <c r="AN382" i="2"/>
  <c r="AN383" i="2"/>
  <c r="AN384" i="2"/>
  <c r="AN385" i="2"/>
  <c r="AN386" i="2"/>
  <c r="AN387" i="2"/>
  <c r="AN388" i="2"/>
  <c r="AN389" i="2"/>
  <c r="AN390" i="2"/>
  <c r="AN391" i="2"/>
  <c r="AN392" i="2"/>
  <c r="AN393" i="2"/>
  <c r="AN394" i="2"/>
  <c r="AN395" i="2"/>
  <c r="AN396" i="2"/>
  <c r="AN397" i="2"/>
  <c r="AN398" i="2"/>
  <c r="AN399" i="2"/>
  <c r="AN400" i="2"/>
  <c r="AN401" i="2"/>
  <c r="AN402" i="2"/>
  <c r="AN403" i="2"/>
  <c r="AN404" i="2"/>
  <c r="AN405" i="2"/>
  <c r="AN406" i="2"/>
  <c r="AN407" i="2"/>
  <c r="AN408" i="2"/>
  <c r="AN409" i="2"/>
  <c r="AN410" i="2"/>
  <c r="AN411" i="2"/>
  <c r="AN412" i="2"/>
  <c r="AN413" i="2"/>
  <c r="AN414" i="2"/>
  <c r="AN415" i="2"/>
  <c r="AN416" i="2"/>
  <c r="AN417" i="2"/>
  <c r="AN418" i="2"/>
  <c r="AN419" i="2"/>
  <c r="AN420" i="2"/>
  <c r="AN421" i="2"/>
  <c r="AN422" i="2"/>
  <c r="AN423" i="2"/>
  <c r="AN424" i="2"/>
  <c r="AN425" i="2"/>
  <c r="AN426" i="2"/>
  <c r="AN427" i="2"/>
  <c r="AN428" i="2"/>
  <c r="AN429" i="2"/>
  <c r="AN430" i="2"/>
  <c r="AN431" i="2"/>
  <c r="AN432" i="2"/>
  <c r="AN433" i="2"/>
  <c r="AN434" i="2"/>
  <c r="AN435" i="2"/>
  <c r="AN436" i="2"/>
  <c r="AN437" i="2"/>
  <c r="AN438" i="2"/>
  <c r="AN439" i="2"/>
  <c r="AN440" i="2"/>
  <c r="AN441" i="2"/>
  <c r="AN442" i="2"/>
  <c r="AN443" i="2"/>
  <c r="AN444" i="2"/>
  <c r="AN445" i="2"/>
  <c r="AN446" i="2"/>
  <c r="AN447" i="2"/>
  <c r="AN448" i="2"/>
  <c r="AN449" i="2"/>
  <c r="AN450" i="2"/>
  <c r="AN451" i="2"/>
  <c r="AN452" i="2"/>
  <c r="AN453" i="2"/>
  <c r="AN454" i="2"/>
  <c r="AN455" i="2"/>
  <c r="AN456" i="2"/>
  <c r="AK305" i="2"/>
  <c r="AK306" i="2"/>
  <c r="AK307" i="2"/>
  <c r="AK308" i="2"/>
  <c r="AK309" i="2"/>
  <c r="AK310" i="2"/>
  <c r="AK311" i="2"/>
  <c r="AK312" i="2"/>
  <c r="AK313" i="2"/>
  <c r="AK314" i="2"/>
  <c r="AK315" i="2"/>
  <c r="AK316" i="2"/>
  <c r="AK317" i="2"/>
  <c r="AK318" i="2"/>
  <c r="AK319" i="2"/>
  <c r="AK320" i="2"/>
  <c r="AK321" i="2"/>
  <c r="AK322" i="2"/>
  <c r="AK323" i="2"/>
  <c r="AK324" i="2"/>
  <c r="AK325" i="2"/>
  <c r="AK326" i="2"/>
  <c r="AK327" i="2"/>
  <c r="AK328" i="2"/>
  <c r="AK329" i="2"/>
  <c r="AK330" i="2"/>
  <c r="AK331" i="2"/>
  <c r="AK332" i="2"/>
  <c r="AK333" i="2"/>
  <c r="AK334" i="2"/>
  <c r="AK335" i="2"/>
  <c r="AK336" i="2"/>
  <c r="AK337" i="2"/>
  <c r="AK338" i="2"/>
  <c r="AK339" i="2"/>
  <c r="AK340" i="2"/>
  <c r="AK341" i="2"/>
  <c r="AK342" i="2"/>
  <c r="AK343" i="2"/>
  <c r="AK344" i="2"/>
  <c r="AK345" i="2"/>
  <c r="AK346" i="2"/>
  <c r="AK347" i="2"/>
  <c r="AK348" i="2"/>
  <c r="AK349" i="2"/>
  <c r="AK350" i="2"/>
  <c r="AK351" i="2"/>
  <c r="AK352" i="2"/>
  <c r="AK353" i="2"/>
  <c r="AK354" i="2"/>
  <c r="AK355" i="2"/>
  <c r="AK356" i="2"/>
  <c r="AK357" i="2"/>
  <c r="AK358" i="2"/>
  <c r="AK359" i="2"/>
  <c r="AK360" i="2"/>
  <c r="AK361" i="2"/>
  <c r="AK362" i="2"/>
  <c r="AK363" i="2"/>
  <c r="AK364" i="2"/>
  <c r="AK365" i="2"/>
  <c r="AK366" i="2"/>
  <c r="AK367" i="2"/>
  <c r="AK368" i="2"/>
  <c r="AK369" i="2"/>
  <c r="AK370" i="2"/>
  <c r="AK371" i="2"/>
  <c r="AK372" i="2"/>
  <c r="AK373" i="2"/>
  <c r="AK374" i="2"/>
  <c r="AK375" i="2"/>
  <c r="AK376" i="2"/>
  <c r="AK377" i="2"/>
  <c r="AK378" i="2"/>
  <c r="AK379" i="2"/>
  <c r="AK380" i="2"/>
  <c r="AK381" i="2"/>
  <c r="AK382" i="2"/>
  <c r="AK383" i="2"/>
  <c r="AK384" i="2"/>
  <c r="AK385" i="2"/>
  <c r="AK386" i="2"/>
  <c r="AK387" i="2"/>
  <c r="AK388" i="2"/>
  <c r="AK389" i="2"/>
  <c r="AK390" i="2"/>
  <c r="AK391" i="2"/>
  <c r="AK392" i="2"/>
  <c r="AK393" i="2"/>
  <c r="AK394" i="2"/>
  <c r="AK395" i="2"/>
  <c r="AK396" i="2"/>
  <c r="AK397" i="2"/>
  <c r="AK398" i="2"/>
  <c r="AK399" i="2"/>
  <c r="AK400" i="2"/>
  <c r="AK401" i="2"/>
  <c r="AK402" i="2"/>
  <c r="AK403" i="2"/>
  <c r="AK404" i="2"/>
  <c r="AK405" i="2"/>
  <c r="AK406" i="2"/>
  <c r="AK407" i="2"/>
  <c r="AK408" i="2"/>
  <c r="AK409" i="2"/>
  <c r="AK410" i="2"/>
  <c r="AK411" i="2"/>
  <c r="AK412" i="2"/>
  <c r="AK413" i="2"/>
  <c r="AK414" i="2"/>
  <c r="AK415" i="2"/>
  <c r="AK416" i="2"/>
  <c r="AK417" i="2"/>
  <c r="AK418" i="2"/>
  <c r="AK419" i="2"/>
  <c r="AK420" i="2"/>
  <c r="AK421" i="2"/>
  <c r="AK422" i="2"/>
  <c r="AK423" i="2"/>
  <c r="AK424" i="2"/>
  <c r="AK425" i="2"/>
  <c r="AK426" i="2"/>
  <c r="AK427" i="2"/>
  <c r="AK428" i="2"/>
  <c r="AK429" i="2"/>
  <c r="AK430" i="2"/>
  <c r="AK431" i="2"/>
  <c r="AK432" i="2"/>
  <c r="AK433" i="2"/>
  <c r="AK434" i="2"/>
  <c r="AK435" i="2"/>
  <c r="AK436" i="2"/>
  <c r="AK437" i="2"/>
  <c r="AK438" i="2"/>
  <c r="AK439" i="2"/>
  <c r="AK440" i="2"/>
  <c r="AK441" i="2"/>
  <c r="AK442" i="2"/>
  <c r="AK443" i="2"/>
  <c r="AK444" i="2"/>
  <c r="AK445" i="2"/>
  <c r="AK446" i="2"/>
  <c r="AK447" i="2"/>
  <c r="AK448" i="2"/>
  <c r="AK449" i="2"/>
  <c r="AK450" i="2"/>
  <c r="AK451" i="2"/>
  <c r="AK452" i="2"/>
  <c r="AK453" i="2"/>
  <c r="AK454" i="2"/>
  <c r="AK455" i="2"/>
  <c r="AK456" i="2"/>
  <c r="AH305" i="2"/>
  <c r="AH306" i="2"/>
  <c r="AH307" i="2"/>
  <c r="AH308" i="2"/>
  <c r="AH309" i="2"/>
  <c r="AH310" i="2"/>
  <c r="AH311" i="2"/>
  <c r="AH312" i="2"/>
  <c r="AH313" i="2"/>
  <c r="AH314" i="2"/>
  <c r="AH315" i="2"/>
  <c r="AH316" i="2"/>
  <c r="AH317" i="2"/>
  <c r="AH318" i="2"/>
  <c r="AH319" i="2"/>
  <c r="AH320" i="2"/>
  <c r="AH321" i="2"/>
  <c r="AH322" i="2"/>
  <c r="AH323" i="2"/>
  <c r="AH324" i="2"/>
  <c r="AH325" i="2"/>
  <c r="AH326" i="2"/>
  <c r="AH327" i="2"/>
  <c r="AH328" i="2"/>
  <c r="AH329" i="2"/>
  <c r="AH330" i="2"/>
  <c r="AH331" i="2"/>
  <c r="AH332" i="2"/>
  <c r="AH333" i="2"/>
  <c r="AH334" i="2"/>
  <c r="AH335" i="2"/>
  <c r="AH336" i="2"/>
  <c r="AH337" i="2"/>
  <c r="AH338" i="2"/>
  <c r="AH339" i="2"/>
  <c r="AH340" i="2"/>
  <c r="AH341" i="2"/>
  <c r="AH342" i="2"/>
  <c r="AH343" i="2"/>
  <c r="AH344" i="2"/>
  <c r="AH345" i="2"/>
  <c r="AH346" i="2"/>
  <c r="AH347" i="2"/>
  <c r="AH348" i="2"/>
  <c r="AH349" i="2"/>
  <c r="AH350" i="2"/>
  <c r="AH351" i="2"/>
  <c r="AH352" i="2"/>
  <c r="AH353" i="2"/>
  <c r="AH354" i="2"/>
  <c r="AH355" i="2"/>
  <c r="AH356" i="2"/>
  <c r="AH357" i="2"/>
  <c r="AH358" i="2"/>
  <c r="AH359" i="2"/>
  <c r="AH360" i="2"/>
  <c r="AH361" i="2"/>
  <c r="AH362" i="2"/>
  <c r="AH363" i="2"/>
  <c r="AH364" i="2"/>
  <c r="AH365" i="2"/>
  <c r="AH366" i="2"/>
  <c r="AH367" i="2"/>
  <c r="AH368" i="2"/>
  <c r="AH369" i="2"/>
  <c r="AH370" i="2"/>
  <c r="AH371" i="2"/>
  <c r="AH372" i="2"/>
  <c r="AH373" i="2"/>
  <c r="AH374" i="2"/>
  <c r="AH375" i="2"/>
  <c r="AH376" i="2"/>
  <c r="AH377" i="2"/>
  <c r="AH378" i="2"/>
  <c r="AH379" i="2"/>
  <c r="AH380" i="2"/>
  <c r="AH381" i="2"/>
  <c r="AH382" i="2"/>
  <c r="AH383" i="2"/>
  <c r="AH384" i="2"/>
  <c r="AH385" i="2"/>
  <c r="AH386" i="2"/>
  <c r="AH387" i="2"/>
  <c r="AH388" i="2"/>
  <c r="AH389" i="2"/>
  <c r="AH390" i="2"/>
  <c r="AH391" i="2"/>
  <c r="AH392" i="2"/>
  <c r="AH393" i="2"/>
  <c r="AH394" i="2"/>
  <c r="AH395" i="2"/>
  <c r="AH396" i="2"/>
  <c r="AH397" i="2"/>
  <c r="AH398" i="2"/>
  <c r="AH399" i="2"/>
  <c r="AH400" i="2"/>
  <c r="AH401" i="2"/>
  <c r="AH402" i="2"/>
  <c r="AH403" i="2"/>
  <c r="AH404" i="2"/>
  <c r="AH405" i="2"/>
  <c r="AH406" i="2"/>
  <c r="AH407" i="2"/>
  <c r="AH408" i="2"/>
  <c r="AH409" i="2"/>
  <c r="AH410" i="2"/>
  <c r="AH411" i="2"/>
  <c r="AH412" i="2"/>
  <c r="AH413" i="2"/>
  <c r="AH414" i="2"/>
  <c r="AH415" i="2"/>
  <c r="AH416" i="2"/>
  <c r="AH417" i="2"/>
  <c r="AH418" i="2"/>
  <c r="AH419" i="2"/>
  <c r="AH420" i="2"/>
  <c r="AH421" i="2"/>
  <c r="AH422" i="2"/>
  <c r="AH423" i="2"/>
  <c r="AH424" i="2"/>
  <c r="AH425" i="2"/>
  <c r="AH426" i="2"/>
  <c r="AH427" i="2"/>
  <c r="AH428" i="2"/>
  <c r="AH429" i="2"/>
  <c r="AH430" i="2"/>
  <c r="AH431" i="2"/>
  <c r="AH432" i="2"/>
  <c r="AH433" i="2"/>
  <c r="AH434" i="2"/>
  <c r="AH435" i="2"/>
  <c r="AH436" i="2"/>
  <c r="AH437" i="2"/>
  <c r="AH438" i="2"/>
  <c r="AH439" i="2"/>
  <c r="AH440" i="2"/>
  <c r="AH441" i="2"/>
  <c r="AH442" i="2"/>
  <c r="AH443" i="2"/>
  <c r="AH444" i="2"/>
  <c r="AH445" i="2"/>
  <c r="AH446" i="2"/>
  <c r="AH447" i="2"/>
  <c r="AH448" i="2"/>
  <c r="AH449" i="2"/>
  <c r="AH450" i="2"/>
  <c r="AH451" i="2"/>
  <c r="AH452" i="2"/>
  <c r="AH453" i="2"/>
  <c r="AH454" i="2"/>
  <c r="AH455" i="2"/>
  <c r="AH456" i="2"/>
  <c r="Q215" i="16"/>
  <c r="L463" i="2"/>
  <c r="P46" i="11"/>
  <c r="P45" i="11"/>
  <c r="P41" i="11"/>
  <c r="P40" i="11"/>
  <c r="AP139" i="2"/>
  <c r="F9" i="14"/>
  <c r="E9" i="14"/>
  <c r="Q460" i="2"/>
  <c r="Y89" i="40" l="1"/>
  <c r="W81" i="40"/>
  <c r="W94" i="40"/>
  <c r="AJ371" i="2"/>
  <c r="AI371" i="2"/>
  <c r="AM371" i="2"/>
  <c r="AL371" i="2"/>
  <c r="AP371" i="2"/>
  <c r="AO371" i="2"/>
  <c r="W504" i="2"/>
  <c r="AH504" i="2"/>
  <c r="AO463" i="2"/>
  <c r="AO504" i="2" s="1"/>
  <c r="V504" i="2"/>
  <c r="AS248" i="16"/>
  <c r="AO248" i="16"/>
  <c r="AK248" i="16"/>
  <c r="AG248" i="16"/>
  <c r="AC248" i="16"/>
  <c r="Y248" i="16"/>
  <c r="AU248" i="16"/>
  <c r="AP248" i="16"/>
  <c r="AJ248" i="16"/>
  <c r="AE248" i="16"/>
  <c r="Z248" i="16"/>
  <c r="AR248" i="16"/>
  <c r="AL248" i="16"/>
  <c r="AD248" i="16"/>
  <c r="AQ248" i="16"/>
  <c r="AI248" i="16"/>
  <c r="AB248" i="16"/>
  <c r="AN248" i="16"/>
  <c r="AH248" i="16"/>
  <c r="AA248" i="16"/>
  <c r="AT248" i="16"/>
  <c r="AM248" i="16"/>
  <c r="AF248" i="16"/>
  <c r="X248" i="16"/>
  <c r="AS244" i="16"/>
  <c r="AO244" i="16"/>
  <c r="AK244" i="16"/>
  <c r="AG244" i="16"/>
  <c r="AC244" i="16"/>
  <c r="Y244" i="16"/>
  <c r="AU244" i="16"/>
  <c r="AP244" i="16"/>
  <c r="AJ244" i="16"/>
  <c r="AE244" i="16"/>
  <c r="Z244" i="16"/>
  <c r="AN244" i="16"/>
  <c r="AH244" i="16"/>
  <c r="AA244" i="16"/>
  <c r="AT244" i="16"/>
  <c r="AM244" i="16"/>
  <c r="AF244" i="16"/>
  <c r="X244" i="16"/>
  <c r="AR244" i="16"/>
  <c r="AL244" i="16"/>
  <c r="AD244" i="16"/>
  <c r="AB244" i="16"/>
  <c r="AQ244" i="16"/>
  <c r="AI244" i="16"/>
  <c r="AS240" i="16"/>
  <c r="AO240" i="16"/>
  <c r="AK240" i="16"/>
  <c r="AG240" i="16"/>
  <c r="AC240" i="16"/>
  <c r="Y240" i="16"/>
  <c r="AU240" i="16"/>
  <c r="AP240" i="16"/>
  <c r="AJ240" i="16"/>
  <c r="AE240" i="16"/>
  <c r="Z240" i="16"/>
  <c r="AR240" i="16"/>
  <c r="AL240" i="16"/>
  <c r="AD240" i="16"/>
  <c r="AQ240" i="16"/>
  <c r="AI240" i="16"/>
  <c r="AB240" i="16"/>
  <c r="AT240" i="16"/>
  <c r="AF240" i="16"/>
  <c r="AN240" i="16"/>
  <c r="AA240" i="16"/>
  <c r="AM240" i="16"/>
  <c r="X240" i="16"/>
  <c r="AH240" i="16"/>
  <c r="AR236" i="16"/>
  <c r="AN236" i="16"/>
  <c r="AJ236" i="16"/>
  <c r="AF236" i="16"/>
  <c r="AB236" i="16"/>
  <c r="X236" i="16"/>
  <c r="AU236" i="16"/>
  <c r="AP236" i="16"/>
  <c r="AK236" i="16"/>
  <c r="AE236" i="16"/>
  <c r="Z236" i="16"/>
  <c r="AT236" i="16"/>
  <c r="AO236" i="16"/>
  <c r="AI236" i="16"/>
  <c r="AD236" i="16"/>
  <c r="Y236" i="16"/>
  <c r="AL236" i="16"/>
  <c r="AA236" i="16"/>
  <c r="AS236" i="16"/>
  <c r="AH236" i="16"/>
  <c r="AQ236" i="16"/>
  <c r="AG236" i="16"/>
  <c r="AM236" i="16"/>
  <c r="AC236" i="16"/>
  <c r="AR232" i="16"/>
  <c r="AN232" i="16"/>
  <c r="AJ232" i="16"/>
  <c r="AF232" i="16"/>
  <c r="AB232" i="16"/>
  <c r="X232" i="16"/>
  <c r="AU232" i="16"/>
  <c r="AP232" i="16"/>
  <c r="AK232" i="16"/>
  <c r="AE232" i="16"/>
  <c r="Z232" i="16"/>
  <c r="AT232" i="16"/>
  <c r="AO232" i="16"/>
  <c r="AI232" i="16"/>
  <c r="AD232" i="16"/>
  <c r="Y232" i="16"/>
  <c r="AL232" i="16"/>
  <c r="AA232" i="16"/>
  <c r="AS232" i="16"/>
  <c r="AH232" i="16"/>
  <c r="AQ232" i="16"/>
  <c r="AG232" i="16"/>
  <c r="AM232" i="16"/>
  <c r="AC232" i="16"/>
  <c r="AR228" i="16"/>
  <c r="AN228" i="16"/>
  <c r="AJ228" i="16"/>
  <c r="AF228" i="16"/>
  <c r="AB228" i="16"/>
  <c r="X228" i="16"/>
  <c r="AU228" i="16"/>
  <c r="AP228" i="16"/>
  <c r="AK228" i="16"/>
  <c r="AE228" i="16"/>
  <c r="Z228" i="16"/>
  <c r="AT228" i="16"/>
  <c r="AO228" i="16"/>
  <c r="AI228" i="16"/>
  <c r="AD228" i="16"/>
  <c r="Y228" i="16"/>
  <c r="AL228" i="16"/>
  <c r="AA228" i="16"/>
  <c r="AS228" i="16"/>
  <c r="AH228" i="16"/>
  <c r="AQ228" i="16"/>
  <c r="AG228" i="16"/>
  <c r="AM228" i="16"/>
  <c r="AC228" i="16"/>
  <c r="AR224" i="16"/>
  <c r="AN224" i="16"/>
  <c r="AJ224" i="16"/>
  <c r="AF224" i="16"/>
  <c r="AB224" i="16"/>
  <c r="X224" i="16"/>
  <c r="AU224" i="16"/>
  <c r="AP224" i="16"/>
  <c r="AK224" i="16"/>
  <c r="AE224" i="16"/>
  <c r="Z224" i="16"/>
  <c r="AT224" i="16"/>
  <c r="AO224" i="16"/>
  <c r="AI224" i="16"/>
  <c r="AD224" i="16"/>
  <c r="Y224" i="16"/>
  <c r="AL224" i="16"/>
  <c r="AA224" i="16"/>
  <c r="AS224" i="16"/>
  <c r="AH224" i="16"/>
  <c r="AQ224" i="16"/>
  <c r="AG224" i="16"/>
  <c r="AM224" i="16"/>
  <c r="AC224" i="16"/>
  <c r="AR220" i="16"/>
  <c r="AN220" i="16"/>
  <c r="AJ220" i="16"/>
  <c r="AF220" i="16"/>
  <c r="AB220" i="16"/>
  <c r="AU220" i="16"/>
  <c r="AP220" i="16"/>
  <c r="AK220" i="16"/>
  <c r="AE220" i="16"/>
  <c r="Z220" i="16"/>
  <c r="AT220" i="16"/>
  <c r="AO220" i="16"/>
  <c r="AI220" i="16"/>
  <c r="AD220" i="16"/>
  <c r="Y220" i="16"/>
  <c r="AL220" i="16"/>
  <c r="AA220" i="16"/>
  <c r="AS220" i="16"/>
  <c r="AH220" i="16"/>
  <c r="X220" i="16"/>
  <c r="AQ220" i="16"/>
  <c r="AG220" i="16"/>
  <c r="AM220" i="16"/>
  <c r="AC220" i="16"/>
  <c r="AT216" i="16"/>
  <c r="AP216" i="16"/>
  <c r="AL216" i="16"/>
  <c r="AH216" i="16"/>
  <c r="AD216" i="16"/>
  <c r="Z216" i="16"/>
  <c r="AS216" i="16"/>
  <c r="AO216" i="16"/>
  <c r="AK216" i="16"/>
  <c r="AG216" i="16"/>
  <c r="AC216" i="16"/>
  <c r="Y216" i="16"/>
  <c r="AQ216" i="16"/>
  <c r="AI216" i="16"/>
  <c r="AA216" i="16"/>
  <c r="AN216" i="16"/>
  <c r="AF216" i="16"/>
  <c r="X216" i="16"/>
  <c r="AU216" i="16"/>
  <c r="AM216" i="16"/>
  <c r="AE216" i="16"/>
  <c r="AR216" i="16"/>
  <c r="AJ216" i="16"/>
  <c r="AB216" i="16"/>
  <c r="AS251" i="16"/>
  <c r="AO251" i="16"/>
  <c r="AK251" i="16"/>
  <c r="AG251" i="16"/>
  <c r="AC251" i="16"/>
  <c r="Y251" i="16"/>
  <c r="AR251" i="16"/>
  <c r="AM251" i="16"/>
  <c r="AH251" i="16"/>
  <c r="AB251" i="16"/>
  <c r="AQ251" i="16"/>
  <c r="AJ251" i="16"/>
  <c r="AD251" i="16"/>
  <c r="AP251" i="16"/>
  <c r="AI251" i="16"/>
  <c r="AA251" i="16"/>
  <c r="AU251" i="16"/>
  <c r="AN251" i="16"/>
  <c r="AF251" i="16"/>
  <c r="Z251" i="16"/>
  <c r="AE251" i="16"/>
  <c r="X251" i="16"/>
  <c r="AT251" i="16"/>
  <c r="AL251" i="16"/>
  <c r="AS247" i="16"/>
  <c r="AO247" i="16"/>
  <c r="AK247" i="16"/>
  <c r="AG247" i="16"/>
  <c r="AC247" i="16"/>
  <c r="Y247" i="16"/>
  <c r="AR247" i="16"/>
  <c r="AM247" i="16"/>
  <c r="AH247" i="16"/>
  <c r="AB247" i="16"/>
  <c r="AU247" i="16"/>
  <c r="AN247" i="16"/>
  <c r="AF247" i="16"/>
  <c r="Z247" i="16"/>
  <c r="AT247" i="16"/>
  <c r="AL247" i="16"/>
  <c r="AE247" i="16"/>
  <c r="X247" i="16"/>
  <c r="AQ247" i="16"/>
  <c r="AJ247" i="16"/>
  <c r="AD247" i="16"/>
  <c r="AP247" i="16"/>
  <c r="AI247" i="16"/>
  <c r="AA247" i="16"/>
  <c r="AS243" i="16"/>
  <c r="AO243" i="16"/>
  <c r="AK243" i="16"/>
  <c r="AG243" i="16"/>
  <c r="AC243" i="16"/>
  <c r="Y243" i="16"/>
  <c r="AR243" i="16"/>
  <c r="AM243" i="16"/>
  <c r="AH243" i="16"/>
  <c r="AB243" i="16"/>
  <c r="AQ243" i="16"/>
  <c r="AJ243" i="16"/>
  <c r="AD243" i="16"/>
  <c r="AP243" i="16"/>
  <c r="AI243" i="16"/>
  <c r="AA243" i="16"/>
  <c r="AU243" i="16"/>
  <c r="AN243" i="16"/>
  <c r="AF243" i="16"/>
  <c r="Z243" i="16"/>
  <c r="X243" i="16"/>
  <c r="AT243" i="16"/>
  <c r="AL243" i="16"/>
  <c r="AE243" i="16"/>
  <c r="AS239" i="16"/>
  <c r="AO239" i="16"/>
  <c r="AK239" i="16"/>
  <c r="AG239" i="16"/>
  <c r="AC239" i="16"/>
  <c r="Y239" i="16"/>
  <c r="AR239" i="16"/>
  <c r="AM239" i="16"/>
  <c r="AH239" i="16"/>
  <c r="AB239" i="16"/>
  <c r="AU239" i="16"/>
  <c r="AN239" i="16"/>
  <c r="AF239" i="16"/>
  <c r="Z239" i="16"/>
  <c r="AT239" i="16"/>
  <c r="AL239" i="16"/>
  <c r="AE239" i="16"/>
  <c r="X239" i="16"/>
  <c r="AP239" i="16"/>
  <c r="AA239" i="16"/>
  <c r="AJ239" i="16"/>
  <c r="AI239" i="16"/>
  <c r="AQ239" i="16"/>
  <c r="AD239" i="16"/>
  <c r="AR235" i="16"/>
  <c r="AN235" i="16"/>
  <c r="AJ235" i="16"/>
  <c r="AF235" i="16"/>
  <c r="AB235" i="16"/>
  <c r="X235" i="16"/>
  <c r="AS235" i="16"/>
  <c r="AM235" i="16"/>
  <c r="AH235" i="16"/>
  <c r="AC235" i="16"/>
  <c r="AQ235" i="16"/>
  <c r="AL235" i="16"/>
  <c r="AG235" i="16"/>
  <c r="AA235" i="16"/>
  <c r="AO235" i="16"/>
  <c r="AD235" i="16"/>
  <c r="AU235" i="16"/>
  <c r="AK235" i="16"/>
  <c r="Z235" i="16"/>
  <c r="AT235" i="16"/>
  <c r="AI235" i="16"/>
  <c r="Y235" i="16"/>
  <c r="AP235" i="16"/>
  <c r="AE235" i="16"/>
  <c r="AR231" i="16"/>
  <c r="AN231" i="16"/>
  <c r="AJ231" i="16"/>
  <c r="AF231" i="16"/>
  <c r="AB231" i="16"/>
  <c r="X231" i="16"/>
  <c r="AS231" i="16"/>
  <c r="AM231" i="16"/>
  <c r="AH231" i="16"/>
  <c r="AC231" i="16"/>
  <c r="AQ231" i="16"/>
  <c r="AL231" i="16"/>
  <c r="AG231" i="16"/>
  <c r="AA231" i="16"/>
  <c r="AO231" i="16"/>
  <c r="AD231" i="16"/>
  <c r="AU231" i="16"/>
  <c r="AK231" i="16"/>
  <c r="Z231" i="16"/>
  <c r="AT231" i="16"/>
  <c r="AI231" i="16"/>
  <c r="Y231" i="16"/>
  <c r="AP231" i="16"/>
  <c r="AE231" i="16"/>
  <c r="AR227" i="16"/>
  <c r="AN227" i="16"/>
  <c r="AJ227" i="16"/>
  <c r="AF227" i="16"/>
  <c r="AB227" i="16"/>
  <c r="X227" i="16"/>
  <c r="AS227" i="16"/>
  <c r="AM227" i="16"/>
  <c r="AH227" i="16"/>
  <c r="AC227" i="16"/>
  <c r="AQ227" i="16"/>
  <c r="AL227" i="16"/>
  <c r="AG227" i="16"/>
  <c r="AA227" i="16"/>
  <c r="AO227" i="16"/>
  <c r="AD227" i="16"/>
  <c r="AU227" i="16"/>
  <c r="AK227" i="16"/>
  <c r="Z227" i="16"/>
  <c r="AT227" i="16"/>
  <c r="AI227" i="16"/>
  <c r="Y227" i="16"/>
  <c r="AP227" i="16"/>
  <c r="AE227" i="16"/>
  <c r="AR223" i="16"/>
  <c r="AN223" i="16"/>
  <c r="AJ223" i="16"/>
  <c r="AF223" i="16"/>
  <c r="AB223" i="16"/>
  <c r="X223" i="16"/>
  <c r="AS223" i="16"/>
  <c r="AM223" i="16"/>
  <c r="AH223" i="16"/>
  <c r="AC223" i="16"/>
  <c r="AQ223" i="16"/>
  <c r="AL223" i="16"/>
  <c r="AG223" i="16"/>
  <c r="AA223" i="16"/>
  <c r="AO223" i="16"/>
  <c r="AD223" i="16"/>
  <c r="AU223" i="16"/>
  <c r="AK223" i="16"/>
  <c r="Z223" i="16"/>
  <c r="AT223" i="16"/>
  <c r="AI223" i="16"/>
  <c r="Y223" i="16"/>
  <c r="AP223" i="16"/>
  <c r="AE223" i="16"/>
  <c r="AT219" i="16"/>
  <c r="AP219" i="16"/>
  <c r="AL219" i="16"/>
  <c r="AH219" i="16"/>
  <c r="AD219" i="16"/>
  <c r="Z219" i="16"/>
  <c r="AS219" i="16"/>
  <c r="AO219" i="16"/>
  <c r="AK219" i="16"/>
  <c r="AG219" i="16"/>
  <c r="AC219" i="16"/>
  <c r="Y219" i="16"/>
  <c r="AQ219" i="16"/>
  <c r="AI219" i="16"/>
  <c r="AA219" i="16"/>
  <c r="AN219" i="16"/>
  <c r="AF219" i="16"/>
  <c r="X219" i="16"/>
  <c r="AU219" i="16"/>
  <c r="AM219" i="16"/>
  <c r="AE219" i="16"/>
  <c r="AR219" i="16"/>
  <c r="AJ219" i="16"/>
  <c r="AB219" i="16"/>
  <c r="AS250" i="16"/>
  <c r="AO250" i="16"/>
  <c r="AK250" i="16"/>
  <c r="AG250" i="16"/>
  <c r="AC250" i="16"/>
  <c r="Y250" i="16"/>
  <c r="AU250" i="16"/>
  <c r="AP250" i="16"/>
  <c r="AJ250" i="16"/>
  <c r="AE250" i="16"/>
  <c r="Z250" i="16"/>
  <c r="AT250" i="16"/>
  <c r="AM250" i="16"/>
  <c r="AF250" i="16"/>
  <c r="X250" i="16"/>
  <c r="AR250" i="16"/>
  <c r="AL250" i="16"/>
  <c r="AD250" i="16"/>
  <c r="AQ250" i="16"/>
  <c r="AI250" i="16"/>
  <c r="AB250" i="16"/>
  <c r="AA250" i="16"/>
  <c r="AN250" i="16"/>
  <c r="AH250" i="16"/>
  <c r="AS246" i="16"/>
  <c r="AO246" i="16"/>
  <c r="AK246" i="16"/>
  <c r="AG246" i="16"/>
  <c r="AC246" i="16"/>
  <c r="Y246" i="16"/>
  <c r="AU246" i="16"/>
  <c r="AP246" i="16"/>
  <c r="AJ246" i="16"/>
  <c r="AE246" i="16"/>
  <c r="Z246" i="16"/>
  <c r="AQ246" i="16"/>
  <c r="AI246" i="16"/>
  <c r="AB246" i="16"/>
  <c r="AN246" i="16"/>
  <c r="AH246" i="16"/>
  <c r="AA246" i="16"/>
  <c r="AT246" i="16"/>
  <c r="AM246" i="16"/>
  <c r="AF246" i="16"/>
  <c r="X246" i="16"/>
  <c r="AL246" i="16"/>
  <c r="AD246" i="16"/>
  <c r="AR246" i="16"/>
  <c r="AS242" i="16"/>
  <c r="AO242" i="16"/>
  <c r="AK242" i="16"/>
  <c r="AG242" i="16"/>
  <c r="AC242" i="16"/>
  <c r="Y242" i="16"/>
  <c r="AU242" i="16"/>
  <c r="AP242" i="16"/>
  <c r="AJ242" i="16"/>
  <c r="AE242" i="16"/>
  <c r="Z242" i="16"/>
  <c r="AT242" i="16"/>
  <c r="AM242" i="16"/>
  <c r="AF242" i="16"/>
  <c r="X242" i="16"/>
  <c r="AR242" i="16"/>
  <c r="AL242" i="16"/>
  <c r="AD242" i="16"/>
  <c r="AQ242" i="16"/>
  <c r="AI242" i="16"/>
  <c r="AB242" i="16"/>
  <c r="AN242" i="16"/>
  <c r="AH242" i="16"/>
  <c r="AA242" i="16"/>
  <c r="AS238" i="16"/>
  <c r="AO238" i="16"/>
  <c r="AK238" i="16"/>
  <c r="AG238" i="16"/>
  <c r="AC238" i="16"/>
  <c r="Y238" i="16"/>
  <c r="AU238" i="16"/>
  <c r="AP238" i="16"/>
  <c r="AJ238" i="16"/>
  <c r="AE238" i="16"/>
  <c r="Z238" i="16"/>
  <c r="AQ238" i="16"/>
  <c r="AI238" i="16"/>
  <c r="AB238" i="16"/>
  <c r="AN238" i="16"/>
  <c r="AH238" i="16"/>
  <c r="AA238" i="16"/>
  <c r="AL238" i="16"/>
  <c r="AT238" i="16"/>
  <c r="AF238" i="16"/>
  <c r="AR238" i="16"/>
  <c r="AD238" i="16"/>
  <c r="AM238" i="16"/>
  <c r="X238" i="16"/>
  <c r="AR234" i="16"/>
  <c r="AN234" i="16"/>
  <c r="AJ234" i="16"/>
  <c r="AF234" i="16"/>
  <c r="AB234" i="16"/>
  <c r="X234" i="16"/>
  <c r="AU234" i="16"/>
  <c r="AP234" i="16"/>
  <c r="AK234" i="16"/>
  <c r="AE234" i="16"/>
  <c r="Z234" i="16"/>
  <c r="AT234" i="16"/>
  <c r="AO234" i="16"/>
  <c r="AI234" i="16"/>
  <c r="AD234" i="16"/>
  <c r="Y234" i="16"/>
  <c r="AQ234" i="16"/>
  <c r="AG234" i="16"/>
  <c r="AM234" i="16"/>
  <c r="AC234" i="16"/>
  <c r="AL234" i="16"/>
  <c r="AA234" i="16"/>
  <c r="AS234" i="16"/>
  <c r="AH234" i="16"/>
  <c r="AR230" i="16"/>
  <c r="AN230" i="16"/>
  <c r="AJ230" i="16"/>
  <c r="AF230" i="16"/>
  <c r="AB230" i="16"/>
  <c r="X230" i="16"/>
  <c r="AU230" i="16"/>
  <c r="AP230" i="16"/>
  <c r="AK230" i="16"/>
  <c r="AE230" i="16"/>
  <c r="Z230" i="16"/>
  <c r="AT230" i="16"/>
  <c r="AO230" i="16"/>
  <c r="AI230" i="16"/>
  <c r="AD230" i="16"/>
  <c r="Y230" i="16"/>
  <c r="AQ230" i="16"/>
  <c r="AG230" i="16"/>
  <c r="AM230" i="16"/>
  <c r="AC230" i="16"/>
  <c r="AL230" i="16"/>
  <c r="AA230" i="16"/>
  <c r="AS230" i="16"/>
  <c r="AH230" i="16"/>
  <c r="AR226" i="16"/>
  <c r="AN226" i="16"/>
  <c r="AJ226" i="16"/>
  <c r="AF226" i="16"/>
  <c r="AB226" i="16"/>
  <c r="X226" i="16"/>
  <c r="AU226" i="16"/>
  <c r="AP226" i="16"/>
  <c r="AK226" i="16"/>
  <c r="AE226" i="16"/>
  <c r="Z226" i="16"/>
  <c r="AT226" i="16"/>
  <c r="AO226" i="16"/>
  <c r="AI226" i="16"/>
  <c r="AD226" i="16"/>
  <c r="Y226" i="16"/>
  <c r="AQ226" i="16"/>
  <c r="AG226" i="16"/>
  <c r="AM226" i="16"/>
  <c r="AC226" i="16"/>
  <c r="AL226" i="16"/>
  <c r="AA226" i="16"/>
  <c r="AS226" i="16"/>
  <c r="AH226" i="16"/>
  <c r="AR222" i="16"/>
  <c r="AN222" i="16"/>
  <c r="AJ222" i="16"/>
  <c r="AF222" i="16"/>
  <c r="AB222" i="16"/>
  <c r="X222" i="16"/>
  <c r="AU222" i="16"/>
  <c r="AP222" i="16"/>
  <c r="AK222" i="16"/>
  <c r="AE222" i="16"/>
  <c r="Z222" i="16"/>
  <c r="AT222" i="16"/>
  <c r="AO222" i="16"/>
  <c r="AI222" i="16"/>
  <c r="AD222" i="16"/>
  <c r="Y222" i="16"/>
  <c r="AQ222" i="16"/>
  <c r="AG222" i="16"/>
  <c r="AM222" i="16"/>
  <c r="AC222" i="16"/>
  <c r="AL222" i="16"/>
  <c r="AA222" i="16"/>
  <c r="AS222" i="16"/>
  <c r="AH222" i="16"/>
  <c r="AT218" i="16"/>
  <c r="AP218" i="16"/>
  <c r="AL218" i="16"/>
  <c r="AH218" i="16"/>
  <c r="AD218" i="16"/>
  <c r="Z218" i="16"/>
  <c r="AS218" i="16"/>
  <c r="AO218" i="16"/>
  <c r="AK218" i="16"/>
  <c r="AG218" i="16"/>
  <c r="AC218" i="16"/>
  <c r="Y218" i="16"/>
  <c r="AQ218" i="16"/>
  <c r="AI218" i="16"/>
  <c r="AA218" i="16"/>
  <c r="AN218" i="16"/>
  <c r="AF218" i="16"/>
  <c r="X218" i="16"/>
  <c r="AU218" i="16"/>
  <c r="AM218" i="16"/>
  <c r="AE218" i="16"/>
  <c r="AR218" i="16"/>
  <c r="AJ218" i="16"/>
  <c r="AB218" i="16"/>
  <c r="AS249" i="16"/>
  <c r="AO249" i="16"/>
  <c r="AK249" i="16"/>
  <c r="AG249" i="16"/>
  <c r="AC249" i="16"/>
  <c r="Y249" i="16"/>
  <c r="AR249" i="16"/>
  <c r="AM249" i="16"/>
  <c r="AH249" i="16"/>
  <c r="AB249" i="16"/>
  <c r="AP249" i="16"/>
  <c r="AI249" i="16"/>
  <c r="AA249" i="16"/>
  <c r="AU249" i="16"/>
  <c r="AN249" i="16"/>
  <c r="AF249" i="16"/>
  <c r="Z249" i="16"/>
  <c r="AT249" i="16"/>
  <c r="AL249" i="16"/>
  <c r="AE249" i="16"/>
  <c r="X249" i="16"/>
  <c r="AQ249" i="16"/>
  <c r="AJ249" i="16"/>
  <c r="AD249" i="16"/>
  <c r="AS245" i="16"/>
  <c r="AO245" i="16"/>
  <c r="AK245" i="16"/>
  <c r="AG245" i="16"/>
  <c r="AC245" i="16"/>
  <c r="Y245" i="16"/>
  <c r="AR245" i="16"/>
  <c r="AM245" i="16"/>
  <c r="AH245" i="16"/>
  <c r="AB245" i="16"/>
  <c r="AT245" i="16"/>
  <c r="AL245" i="16"/>
  <c r="AE245" i="16"/>
  <c r="X245" i="16"/>
  <c r="AQ245" i="16"/>
  <c r="AJ245" i="16"/>
  <c r="AD245" i="16"/>
  <c r="AP245" i="16"/>
  <c r="AI245" i="16"/>
  <c r="AA245" i="16"/>
  <c r="AF245" i="16"/>
  <c r="Z245" i="16"/>
  <c r="AU245" i="16"/>
  <c r="AN245" i="16"/>
  <c r="AS241" i="16"/>
  <c r="AO241" i="16"/>
  <c r="AK241" i="16"/>
  <c r="AG241" i="16"/>
  <c r="AC241" i="16"/>
  <c r="Y241" i="16"/>
  <c r="AR241" i="16"/>
  <c r="AM241" i="16"/>
  <c r="AH241" i="16"/>
  <c r="AB241" i="16"/>
  <c r="AP241" i="16"/>
  <c r="AI241" i="16"/>
  <c r="AA241" i="16"/>
  <c r="AU241" i="16"/>
  <c r="AN241" i="16"/>
  <c r="AF241" i="16"/>
  <c r="Z241" i="16"/>
  <c r="AT241" i="16"/>
  <c r="AL241" i="16"/>
  <c r="AE241" i="16"/>
  <c r="AQ241" i="16"/>
  <c r="AJ241" i="16"/>
  <c r="AD241" i="16"/>
  <c r="X241" i="16"/>
  <c r="AS237" i="16"/>
  <c r="AR237" i="16"/>
  <c r="AN237" i="16"/>
  <c r="AJ237" i="16"/>
  <c r="AF237" i="16"/>
  <c r="AB237" i="16"/>
  <c r="X237" i="16"/>
  <c r="AT237" i="16"/>
  <c r="AM237" i="16"/>
  <c r="AH237" i="16"/>
  <c r="AC237" i="16"/>
  <c r="AQ237" i="16"/>
  <c r="AL237" i="16"/>
  <c r="AG237" i="16"/>
  <c r="AA237" i="16"/>
  <c r="AU237" i="16"/>
  <c r="AI237" i="16"/>
  <c r="Y237" i="16"/>
  <c r="AP237" i="16"/>
  <c r="AE237" i="16"/>
  <c r="AO237" i="16"/>
  <c r="AD237" i="16"/>
  <c r="AK237" i="16"/>
  <c r="Z237" i="16"/>
  <c r="AR233" i="16"/>
  <c r="AN233" i="16"/>
  <c r="AJ233" i="16"/>
  <c r="AF233" i="16"/>
  <c r="AB233" i="16"/>
  <c r="X233" i="16"/>
  <c r="AS233" i="16"/>
  <c r="AM233" i="16"/>
  <c r="AH233" i="16"/>
  <c r="AC233" i="16"/>
  <c r="AQ233" i="16"/>
  <c r="AL233" i="16"/>
  <c r="AG233" i="16"/>
  <c r="AA233" i="16"/>
  <c r="AT233" i="16"/>
  <c r="AI233" i="16"/>
  <c r="Y233" i="16"/>
  <c r="AP233" i="16"/>
  <c r="AE233" i="16"/>
  <c r="AO233" i="16"/>
  <c r="AD233" i="16"/>
  <c r="AU233" i="16"/>
  <c r="AK233" i="16"/>
  <c r="Z233" i="16"/>
  <c r="AR229" i="16"/>
  <c r="AN229" i="16"/>
  <c r="AJ229" i="16"/>
  <c r="AF229" i="16"/>
  <c r="AB229" i="16"/>
  <c r="X229" i="16"/>
  <c r="AS229" i="16"/>
  <c r="AM229" i="16"/>
  <c r="AH229" i="16"/>
  <c r="AC229" i="16"/>
  <c r="AQ229" i="16"/>
  <c r="AL229" i="16"/>
  <c r="AG229" i="16"/>
  <c r="AA229" i="16"/>
  <c r="AT229" i="16"/>
  <c r="AI229" i="16"/>
  <c r="Y229" i="16"/>
  <c r="AP229" i="16"/>
  <c r="AE229" i="16"/>
  <c r="AO229" i="16"/>
  <c r="AD229" i="16"/>
  <c r="AU229" i="16"/>
  <c r="AK229" i="16"/>
  <c r="Z229" i="16"/>
  <c r="AR225" i="16"/>
  <c r="AN225" i="16"/>
  <c r="AJ225" i="16"/>
  <c r="AF225" i="16"/>
  <c r="AB225" i="16"/>
  <c r="X225" i="16"/>
  <c r="AS225" i="16"/>
  <c r="AM225" i="16"/>
  <c r="AH225" i="16"/>
  <c r="AC225" i="16"/>
  <c r="AQ225" i="16"/>
  <c r="AL225" i="16"/>
  <c r="AG225" i="16"/>
  <c r="AA225" i="16"/>
  <c r="AT225" i="16"/>
  <c r="AI225" i="16"/>
  <c r="Y225" i="16"/>
  <c r="AP225" i="16"/>
  <c r="AE225" i="16"/>
  <c r="AO225" i="16"/>
  <c r="AD225" i="16"/>
  <c r="AU225" i="16"/>
  <c r="AK225" i="16"/>
  <c r="Z225" i="16"/>
  <c r="AR221" i="16"/>
  <c r="AN221" i="16"/>
  <c r="AJ221" i="16"/>
  <c r="AF221" i="16"/>
  <c r="AB221" i="16"/>
  <c r="X221" i="16"/>
  <c r="AS221" i="16"/>
  <c r="AM221" i="16"/>
  <c r="AH221" i="16"/>
  <c r="AC221" i="16"/>
  <c r="AQ221" i="16"/>
  <c r="AL221" i="16"/>
  <c r="AG221" i="16"/>
  <c r="AA221" i="16"/>
  <c r="AT221" i="16"/>
  <c r="AI221" i="16"/>
  <c r="Y221" i="16"/>
  <c r="AP221" i="16"/>
  <c r="AE221" i="16"/>
  <c r="AO221" i="16"/>
  <c r="AD221" i="16"/>
  <c r="AU221" i="16"/>
  <c r="AK221" i="16"/>
  <c r="Z221" i="16"/>
  <c r="AT217" i="16"/>
  <c r="AP217" i="16"/>
  <c r="AL217" i="16"/>
  <c r="AH217" i="16"/>
  <c r="AD217" i="16"/>
  <c r="Z217" i="16"/>
  <c r="AS217" i="16"/>
  <c r="AO217" i="16"/>
  <c r="AK217" i="16"/>
  <c r="AG217" i="16"/>
  <c r="AC217" i="16"/>
  <c r="Y217" i="16"/>
  <c r="AQ217" i="16"/>
  <c r="AI217" i="16"/>
  <c r="AA217" i="16"/>
  <c r="AN217" i="16"/>
  <c r="AF217" i="16"/>
  <c r="X217" i="16"/>
  <c r="AU217" i="16"/>
  <c r="AM217" i="16"/>
  <c r="AE217" i="16"/>
  <c r="AR217" i="16"/>
  <c r="AJ217" i="16"/>
  <c r="AB217" i="16"/>
  <c r="V462" i="2"/>
  <c r="V93" i="40"/>
  <c r="AE462" i="2"/>
  <c r="AN462" i="2"/>
  <c r="AB462" i="2"/>
  <c r="AK462" i="2"/>
  <c r="Y462" i="2"/>
  <c r="AH462" i="2"/>
  <c r="E41" i="34" a="1"/>
  <c r="E41" i="34" s="1"/>
  <c r="K41" i="34" s="1" a="1"/>
  <c r="K41" i="34" s="1"/>
  <c r="Q41" i="34" s="1" a="1"/>
  <c r="Q41" i="34" s="1"/>
  <c r="W41" i="34" s="1" a="1"/>
  <c r="W41" i="34" s="1"/>
  <c r="AC41" i="34" s="1" a="1"/>
  <c r="AC41" i="34" s="1"/>
  <c r="AI41" i="34" s="1" a="1"/>
  <c r="AI41" i="34" s="1"/>
  <c r="AO41" i="34" s="1" a="1"/>
  <c r="AO41" i="34" s="1"/>
  <c r="AU41" i="34" s="1" a="1"/>
  <c r="AU41" i="34" s="1"/>
  <c r="BA41" i="34" s="1" a="1"/>
  <c r="BA41" i="34" s="1"/>
  <c r="BG41" i="34" s="1" a="1"/>
  <c r="BG41" i="34" s="1"/>
  <c r="BM41" i="34" s="1" a="1"/>
  <c r="BM41" i="34" s="1"/>
  <c r="BS41" i="34" s="1" a="1"/>
  <c r="BS41" i="34" s="1"/>
  <c r="E44" i="34" a="1"/>
  <c r="E44" i="34" s="1"/>
  <c r="K44" i="34" s="1" a="1"/>
  <c r="K44" i="34" s="1"/>
  <c r="Q44" i="34" s="1" a="1"/>
  <c r="Q44" i="34" s="1"/>
  <c r="W44" i="34" s="1" a="1"/>
  <c r="W44" i="34" s="1"/>
  <c r="AC44" i="34" s="1" a="1"/>
  <c r="AC44" i="34" s="1"/>
  <c r="AI44" i="34" s="1" a="1"/>
  <c r="AI44" i="34" s="1"/>
  <c r="AO44" i="34" s="1" a="1"/>
  <c r="AO44" i="34" s="1"/>
  <c r="AU44" i="34" s="1" a="1"/>
  <c r="AU44" i="34" s="1"/>
  <c r="BA44" i="34" s="1" a="1"/>
  <c r="BA44" i="34" s="1"/>
  <c r="BG44" i="34" s="1" a="1"/>
  <c r="BG44" i="34" s="1"/>
  <c r="BM44" i="34" s="1" a="1"/>
  <c r="BM44" i="34" s="1"/>
  <c r="BS44" i="34" s="1" a="1"/>
  <c r="BS44" i="34" s="1"/>
  <c r="E43" i="34" a="1"/>
  <c r="E43" i="34" s="1"/>
  <c r="K43" i="34" s="1" a="1"/>
  <c r="K43" i="34" s="1"/>
  <c r="Q43" i="34" s="1" a="1"/>
  <c r="Q43" i="34" s="1"/>
  <c r="W43" i="34" s="1" a="1"/>
  <c r="W43" i="34" s="1"/>
  <c r="AC43" i="34" s="1" a="1"/>
  <c r="AC43" i="34" s="1"/>
  <c r="AI43" i="34" s="1" a="1"/>
  <c r="AI43" i="34" s="1"/>
  <c r="AO43" i="34" s="1" a="1"/>
  <c r="AO43" i="34" s="1"/>
  <c r="AU43" i="34" s="1" a="1"/>
  <c r="AU43" i="34" s="1"/>
  <c r="BA43" i="34" s="1" a="1"/>
  <c r="BA43" i="34" s="1"/>
  <c r="BG43" i="34" s="1" a="1"/>
  <c r="BG43" i="34" s="1"/>
  <c r="BM43" i="34" s="1" a="1"/>
  <c r="BM43" i="34" s="1"/>
  <c r="BS43" i="34" s="1" a="1"/>
  <c r="BS43" i="34" s="1"/>
  <c r="AS215" i="16"/>
  <c r="AO215" i="16"/>
  <c r="AK215" i="16"/>
  <c r="AG215" i="16"/>
  <c r="AC215" i="16"/>
  <c r="Y215" i="16"/>
  <c r="AU215" i="16"/>
  <c r="AM215" i="16"/>
  <c r="AE215" i="16"/>
  <c r="AT215" i="16"/>
  <c r="AH215" i="16"/>
  <c r="Z215" i="16"/>
  <c r="AR215" i="16"/>
  <c r="AN215" i="16"/>
  <c r="AJ215" i="16"/>
  <c r="AF215" i="16"/>
  <c r="AB215" i="16"/>
  <c r="X215" i="16"/>
  <c r="AQ215" i="16"/>
  <c r="AI215" i="16"/>
  <c r="AA215" i="16"/>
  <c r="AP215" i="16"/>
  <c r="AL215" i="16"/>
  <c r="AD215" i="16"/>
  <c r="AJ462" i="2"/>
  <c r="AF462" i="2"/>
  <c r="X462" i="2"/>
  <c r="AG462" i="2"/>
  <c r="AC462" i="2"/>
  <c r="AP462" i="2"/>
  <c r="AL462" i="2"/>
  <c r="AD462" i="2"/>
  <c r="Z462" i="2"/>
  <c r="AM462" i="2"/>
  <c r="AI462" i="2"/>
  <c r="AA462" i="2"/>
  <c r="R462" i="2"/>
  <c r="X85" i="40"/>
  <c r="W91" i="40"/>
  <c r="Z95" i="40"/>
  <c r="X84" i="40"/>
  <c r="X87" i="40"/>
  <c r="W86" i="40"/>
  <c r="W93" i="40"/>
  <c r="V85" i="40"/>
  <c r="Z84" i="40"/>
  <c r="Z87" i="40"/>
  <c r="X91" i="40"/>
  <c r="X86" i="40"/>
  <c r="W95" i="40"/>
  <c r="W83" i="40"/>
  <c r="V95" i="40"/>
  <c r="V87" i="40"/>
  <c r="V91" i="40"/>
  <c r="Z86" i="40"/>
  <c r="X83" i="40"/>
  <c r="W85" i="40"/>
  <c r="V86" i="40"/>
  <c r="Z83" i="40"/>
  <c r="Z85" i="40"/>
  <c r="X95" i="40"/>
  <c r="Z91" i="40"/>
  <c r="W84" i="40"/>
  <c r="W87" i="40"/>
  <c r="J16" i="14"/>
  <c r="J10" i="14" s="1"/>
  <c r="G16" i="14"/>
  <c r="G10" i="14" s="1"/>
  <c r="I42" i="11"/>
  <c r="AX259" i="2"/>
  <c r="AX127" i="2"/>
  <c r="AX56" i="2"/>
  <c r="AX302" i="2"/>
  <c r="AX102" i="2"/>
  <c r="AX271" i="2"/>
  <c r="AX86" i="2"/>
  <c r="AX58" i="2"/>
  <c r="AX124" i="2"/>
  <c r="AX55" i="2"/>
  <c r="AX138" i="2"/>
  <c r="AX67" i="2"/>
  <c r="AX92" i="2"/>
  <c r="AX131" i="2"/>
  <c r="AX157" i="2"/>
  <c r="AX236" i="2"/>
  <c r="AX255" i="2"/>
  <c r="AX298" i="2"/>
  <c r="AX48" i="2"/>
  <c r="AX87" i="2"/>
  <c r="AX119" i="2"/>
  <c r="AX146" i="2"/>
  <c r="AX227" i="2"/>
  <c r="AX272" i="2"/>
  <c r="AX291" i="2"/>
  <c r="AX34" i="2"/>
  <c r="AX52" i="2"/>
  <c r="AX75" i="2"/>
  <c r="AX98" i="2"/>
  <c r="AX116" i="2"/>
  <c r="AX143" i="2"/>
  <c r="AX215" i="2"/>
  <c r="AX263" i="2"/>
  <c r="AX280" i="2"/>
  <c r="AX299" i="2"/>
  <c r="AX23" i="2"/>
  <c r="AX33" i="2"/>
  <c r="AX49" i="2"/>
  <c r="AX65" i="2"/>
  <c r="AX81" i="2"/>
  <c r="AX97" i="2"/>
  <c r="AX113" i="2"/>
  <c r="AX129" i="2"/>
  <c r="AX145" i="2"/>
  <c r="AX213" i="2"/>
  <c r="AX235" i="2"/>
  <c r="AX258" i="2"/>
  <c r="AX276" i="2"/>
  <c r="AX301" i="2"/>
  <c r="AX156" i="2"/>
  <c r="AX221" i="2"/>
  <c r="AX237" i="2"/>
  <c r="AX253" i="2"/>
  <c r="AX269" i="2"/>
  <c r="AX285" i="2"/>
  <c r="AX104" i="2"/>
  <c r="AX28" i="2"/>
  <c r="AX88" i="2"/>
  <c r="AU295" i="2"/>
  <c r="AU238" i="2"/>
  <c r="AU143" i="2"/>
  <c r="AU105" i="2"/>
  <c r="AU73" i="2"/>
  <c r="AU59" i="2"/>
  <c r="AU27" i="2"/>
  <c r="AU252" i="2"/>
  <c r="AU155" i="2"/>
  <c r="AU126" i="2"/>
  <c r="AU87" i="2"/>
  <c r="AU63" i="2"/>
  <c r="AU93" i="2"/>
  <c r="AU111" i="2"/>
  <c r="AU134" i="2"/>
  <c r="AU149" i="2"/>
  <c r="AU222" i="2"/>
  <c r="AU267" i="2"/>
  <c r="AU284" i="2"/>
  <c r="AU17" i="2"/>
  <c r="AV17" i="2" s="1"/>
  <c r="AU58" i="2"/>
  <c r="AU81" i="2"/>
  <c r="AU99" i="2"/>
  <c r="AU122" i="2"/>
  <c r="AU212" i="2"/>
  <c r="AU256" i="2"/>
  <c r="AU270" i="2"/>
  <c r="AU301" i="2"/>
  <c r="AU44" i="2"/>
  <c r="AU60" i="2"/>
  <c r="AU80" i="2"/>
  <c r="AU96" i="2"/>
  <c r="AU112" i="2"/>
  <c r="AU128" i="2"/>
  <c r="AU144" i="2"/>
  <c r="AU209" i="2"/>
  <c r="AU230" i="2"/>
  <c r="AU248" i="2"/>
  <c r="AU271" i="2"/>
  <c r="AU294" i="2"/>
  <c r="AU152" i="2"/>
  <c r="AU218" i="2"/>
  <c r="AU233" i="2"/>
  <c r="AU249" i="2"/>
  <c r="AU265" i="2"/>
  <c r="AU281" i="2"/>
  <c r="AU300" i="2"/>
  <c r="AU158" i="2"/>
  <c r="AU53" i="2"/>
  <c r="AU19" i="2"/>
  <c r="AR250" i="2"/>
  <c r="AR92" i="2"/>
  <c r="AR38" i="2"/>
  <c r="AR29" i="2"/>
  <c r="AR62" i="2"/>
  <c r="AR87" i="2"/>
  <c r="AR110" i="2"/>
  <c r="AR128" i="2"/>
  <c r="AR212" i="2"/>
  <c r="AR227" i="2"/>
  <c r="AR246" i="2"/>
  <c r="AR286" i="2"/>
  <c r="AR24" i="2"/>
  <c r="AR50" i="2"/>
  <c r="AR68" i="2"/>
  <c r="AR91" i="2"/>
  <c r="AR114" i="2"/>
  <c r="AR132" i="2"/>
  <c r="AR209" i="2"/>
  <c r="AR256" i="2"/>
  <c r="AR275" i="2"/>
  <c r="AR294" i="2"/>
  <c r="AR88" i="2"/>
  <c r="AR111" i="2"/>
  <c r="AR134" i="2"/>
  <c r="AR147" i="2"/>
  <c r="AR247" i="2"/>
  <c r="AR264" i="2"/>
  <c r="Q15" i="2"/>
  <c r="AX240" i="2"/>
  <c r="AX120" i="2"/>
  <c r="AX21" i="2"/>
  <c r="AX254" i="2"/>
  <c r="AX95" i="2"/>
  <c r="AX252" i="2"/>
  <c r="AX79" i="2"/>
  <c r="AX76" i="2"/>
  <c r="AX231" i="2"/>
  <c r="AX78" i="2"/>
  <c r="AX217" i="2"/>
  <c r="AX42" i="2"/>
  <c r="AX74" i="2"/>
  <c r="AX99" i="2"/>
  <c r="AX210" i="2"/>
  <c r="AX243" i="2"/>
  <c r="AX262" i="2"/>
  <c r="AX13" i="2"/>
  <c r="AX62" i="2"/>
  <c r="AX94" i="2"/>
  <c r="AX126" i="2"/>
  <c r="AX212" i="2"/>
  <c r="AX232" i="2"/>
  <c r="AX279" i="2"/>
  <c r="AX296" i="2"/>
  <c r="AX36" i="2"/>
  <c r="AX59" i="2"/>
  <c r="AX82" i="2"/>
  <c r="AX100" i="2"/>
  <c r="AX123" i="2"/>
  <c r="AX151" i="2"/>
  <c r="AX223" i="2"/>
  <c r="AX268" i="2"/>
  <c r="AX282" i="2"/>
  <c r="AX304" i="2"/>
  <c r="AX27" i="2"/>
  <c r="AX37" i="2"/>
  <c r="AX53" i="2"/>
  <c r="AX69" i="2"/>
  <c r="AX85" i="2"/>
  <c r="AX101" i="2"/>
  <c r="AX117" i="2"/>
  <c r="AX133" i="2"/>
  <c r="AX153" i="2"/>
  <c r="AX220" i="2"/>
  <c r="AX242" i="2"/>
  <c r="AX260" i="2"/>
  <c r="AX283" i="2"/>
  <c r="AX303" i="2"/>
  <c r="AX160" i="2"/>
  <c r="AX225" i="2"/>
  <c r="AX241" i="2"/>
  <c r="AX257" i="2"/>
  <c r="AX273" i="2"/>
  <c r="AX289" i="2"/>
  <c r="AX247" i="2"/>
  <c r="AX54" i="2"/>
  <c r="AX16" i="2"/>
  <c r="AX147" i="2"/>
  <c r="AU290" i="2"/>
  <c r="AU224" i="2"/>
  <c r="AU98" i="2"/>
  <c r="AU71" i="2"/>
  <c r="AU54" i="2"/>
  <c r="AU25" i="2"/>
  <c r="AU247" i="2"/>
  <c r="AU146" i="2"/>
  <c r="AU119" i="2"/>
  <c r="AU77" i="2"/>
  <c r="AU37" i="2"/>
  <c r="AU95" i="2"/>
  <c r="AU118" i="2"/>
  <c r="AU137" i="2"/>
  <c r="AU210" i="2"/>
  <c r="AU227" i="2"/>
  <c r="AU272" i="2"/>
  <c r="AU286" i="2"/>
  <c r="AU24" i="2"/>
  <c r="AU42" i="2"/>
  <c r="AU65" i="2"/>
  <c r="AU83" i="2"/>
  <c r="AU106" i="2"/>
  <c r="AU129" i="2"/>
  <c r="AU219" i="2"/>
  <c r="AU258" i="2"/>
  <c r="AU275" i="2"/>
  <c r="AU304" i="2"/>
  <c r="W14" i="40" s="1"/>
  <c r="AU48" i="2"/>
  <c r="AU68" i="2"/>
  <c r="AU84" i="2"/>
  <c r="AU100" i="2"/>
  <c r="AU116" i="2"/>
  <c r="AU132" i="2"/>
  <c r="AU150" i="2"/>
  <c r="AU215" i="2"/>
  <c r="AU232" i="2"/>
  <c r="AU255" i="2"/>
  <c r="AU278" i="2"/>
  <c r="AU296" i="2"/>
  <c r="AU156" i="2"/>
  <c r="AU221" i="2"/>
  <c r="AU237" i="2"/>
  <c r="AU253" i="2"/>
  <c r="AU269" i="2"/>
  <c r="AU285" i="2"/>
  <c r="AU283" i="2"/>
  <c r="AU114" i="2"/>
  <c r="AU45" i="2"/>
  <c r="AU288" i="2"/>
  <c r="AR231" i="2"/>
  <c r="AR70" i="2"/>
  <c r="AR25" i="2"/>
  <c r="AS25" i="2" s="1"/>
  <c r="AR39" i="2"/>
  <c r="AR71" i="2"/>
  <c r="AR94" i="2"/>
  <c r="AR112" i="2"/>
  <c r="AR135" i="2"/>
  <c r="AR217" i="2"/>
  <c r="AR232" i="2"/>
  <c r="AR272" i="2"/>
  <c r="AR291" i="2"/>
  <c r="AR34" i="2"/>
  <c r="AR52" i="2"/>
  <c r="AR75" i="2"/>
  <c r="AR98" i="2"/>
  <c r="AR116" i="2"/>
  <c r="AR143" i="2"/>
  <c r="AR215" i="2"/>
  <c r="AR263" i="2"/>
  <c r="AR280" i="2"/>
  <c r="AR299" i="2"/>
  <c r="AR95" i="2"/>
  <c r="AR118" i="2"/>
  <c r="AR136" i="2"/>
  <c r="AR149" i="2"/>
  <c r="AR252" i="2"/>
  <c r="AR266" i="2"/>
  <c r="AR302" i="2"/>
  <c r="Z198" i="2"/>
  <c r="BA46" i="2"/>
  <c r="W184" i="2"/>
  <c r="AI139" i="2"/>
  <c r="AX203" i="2"/>
  <c r="AR179" i="2"/>
  <c r="AR46" i="2"/>
  <c r="BA139" i="2"/>
  <c r="AO187" i="2"/>
  <c r="AI162" i="2"/>
  <c r="AU139" i="2"/>
  <c r="AX167" i="2"/>
  <c r="AL46" i="2"/>
  <c r="BA195" i="2"/>
  <c r="AU46" i="2"/>
  <c r="Z188" i="2"/>
  <c r="W171" i="2"/>
  <c r="Z202" i="2"/>
  <c r="W164" i="2"/>
  <c r="W186" i="2"/>
  <c r="AL139" i="2"/>
  <c r="AC168" i="2"/>
  <c r="AC203" i="2"/>
  <c r="AX171" i="2"/>
  <c r="W46" i="2"/>
  <c r="BA168" i="2"/>
  <c r="Z200" i="2"/>
  <c r="AF192" i="2"/>
  <c r="BA170" i="2"/>
  <c r="AX206" i="2"/>
  <c r="BA179" i="2"/>
  <c r="Z139" i="2"/>
  <c r="AO46" i="2"/>
  <c r="AX202" i="2"/>
  <c r="BA194" i="2"/>
  <c r="AU190" i="2"/>
  <c r="W166" i="2"/>
  <c r="AC195" i="2"/>
  <c r="BA203" i="2"/>
  <c r="W190" i="2"/>
  <c r="AX183" i="2"/>
  <c r="AX139" i="2"/>
  <c r="AC139" i="2"/>
  <c r="AF204" i="2"/>
  <c r="Z196" i="2"/>
  <c r="AF173" i="2"/>
  <c r="AR176" i="2"/>
  <c r="AU191" i="2"/>
  <c r="AL199" i="2"/>
  <c r="AX200" i="2"/>
  <c r="AF139" i="2"/>
  <c r="Z206" i="2"/>
  <c r="AI175" i="2"/>
  <c r="AC194" i="2"/>
  <c r="W163" i="2"/>
  <c r="AU163" i="2"/>
  <c r="AU183" i="2"/>
  <c r="AO139" i="2"/>
  <c r="AU167" i="2"/>
  <c r="AR139" i="2"/>
  <c r="W167" i="2"/>
  <c r="W139" i="2"/>
  <c r="AX46" i="2"/>
  <c r="Z46" i="2"/>
  <c r="AI46" i="2"/>
  <c r="AF46" i="2"/>
  <c r="AX198" i="2"/>
  <c r="BA207" i="2"/>
  <c r="AX195" i="2"/>
  <c r="AX207" i="2"/>
  <c r="AU199" i="2"/>
  <c r="AF208" i="2"/>
  <c r="AL191" i="2"/>
  <c r="Z207" i="2"/>
  <c r="AI180" i="2"/>
  <c r="AU186" i="2"/>
  <c r="W183" i="2"/>
  <c r="AC174" i="2"/>
  <c r="AF201" i="2"/>
  <c r="AO176" i="2"/>
  <c r="BA189" i="2"/>
  <c r="W170" i="2"/>
  <c r="AF165" i="2"/>
  <c r="W189" i="2"/>
  <c r="AR169" i="2"/>
  <c r="AC164" i="2"/>
  <c r="W181" i="2"/>
  <c r="AR206" i="2"/>
  <c r="AO161" i="2"/>
  <c r="Z189" i="2"/>
  <c r="AX161" i="2"/>
  <c r="Z208" i="2"/>
  <c r="W185" i="2"/>
  <c r="W198" i="2"/>
  <c r="Z168" i="2"/>
  <c r="AI188" i="2"/>
  <c r="AI199" i="2"/>
  <c r="AO183" i="2"/>
  <c r="W165" i="2"/>
  <c r="AX182" i="2"/>
  <c r="W193" i="2"/>
  <c r="AR205" i="2"/>
  <c r="W169" i="2"/>
  <c r="BA172" i="2"/>
  <c r="AR180" i="2"/>
  <c r="AI205" i="2"/>
  <c r="BA165" i="2"/>
  <c r="AX176" i="2"/>
  <c r="AU208" i="2"/>
  <c r="AX166" i="2"/>
  <c r="AO186" i="2"/>
  <c r="AO162" i="2"/>
  <c r="AL186" i="2"/>
  <c r="Z164" i="2"/>
  <c r="AX196" i="2"/>
  <c r="AL167" i="2"/>
  <c r="AO203" i="2"/>
  <c r="AL181" i="2"/>
  <c r="Z178" i="2"/>
  <c r="Z193" i="2"/>
  <c r="AF193" i="2"/>
  <c r="BA201" i="2"/>
  <c r="AC189" i="2"/>
  <c r="AU164" i="2"/>
  <c r="AL192" i="2"/>
  <c r="AF172" i="2"/>
  <c r="BA181" i="2"/>
  <c r="AI192" i="2"/>
  <c r="BA200" i="2"/>
  <c r="W178" i="2"/>
  <c r="AU170" i="2"/>
  <c r="AU194" i="2"/>
  <c r="AX201" i="2"/>
  <c r="AC170" i="2"/>
  <c r="AF186" i="2"/>
  <c r="AR175" i="2"/>
  <c r="AU207" i="2"/>
  <c r="AI163" i="2"/>
  <c r="AO175" i="2"/>
  <c r="AR165" i="2"/>
  <c r="AO174" i="2"/>
  <c r="AL174" i="2"/>
  <c r="AU193" i="2"/>
  <c r="AL185" i="2"/>
  <c r="AC197" i="2"/>
  <c r="AX197" i="2"/>
  <c r="AL177" i="2"/>
  <c r="AC204" i="2"/>
  <c r="AR164" i="2"/>
  <c r="Z176" i="2"/>
  <c r="W208" i="2"/>
  <c r="AX165" i="2"/>
  <c r="AI206" i="2"/>
  <c r="AL161" i="2"/>
  <c r="Z177" i="2"/>
  <c r="AU196" i="2"/>
  <c r="AU180" i="2"/>
  <c r="AX184" i="2"/>
  <c r="AU174" i="2"/>
  <c r="AL206" i="2"/>
  <c r="AX164" i="2"/>
  <c r="BA176" i="2"/>
  <c r="AR177" i="2"/>
  <c r="AI169" i="2"/>
  <c r="AL201" i="2"/>
  <c r="Z204" i="2"/>
  <c r="W194" i="2"/>
  <c r="AC178" i="2"/>
  <c r="AR189" i="2"/>
  <c r="AF181" i="2"/>
  <c r="BA180" i="2"/>
  <c r="AO189" i="2"/>
  <c r="AO172" i="2"/>
  <c r="AO182" i="2"/>
  <c r="Z197" i="2"/>
  <c r="AO169" i="2"/>
  <c r="AC200" i="2"/>
  <c r="Z162" i="2"/>
  <c r="AL169" i="2"/>
  <c r="W174" i="2"/>
  <c r="AF183" i="2"/>
  <c r="AI187" i="2"/>
  <c r="AC171" i="2"/>
  <c r="AR181" i="2"/>
  <c r="BA173" i="2"/>
  <c r="BA185" i="2"/>
  <c r="AR197" i="2"/>
  <c r="AI161" i="2"/>
  <c r="AF169" i="2"/>
  <c r="AC176" i="2"/>
  <c r="AR200" i="2"/>
  <c r="AR161" i="2"/>
  <c r="BA196" i="2"/>
  <c r="Z205" i="2"/>
  <c r="AF162" i="2"/>
  <c r="AI202" i="2"/>
  <c r="AF182" i="2"/>
  <c r="AF206" i="2"/>
  <c r="BA198" i="2"/>
  <c r="AI191" i="2"/>
  <c r="AO164" i="2"/>
  <c r="W177" i="2"/>
  <c r="AX174" i="2"/>
  <c r="AF185" i="2"/>
  <c r="AX185" i="2"/>
  <c r="AO197" i="2"/>
  <c r="W201" i="2"/>
  <c r="AR184" i="2"/>
  <c r="AI185" i="2"/>
  <c r="AC180" i="2"/>
  <c r="AO188" i="2"/>
  <c r="AL170" i="2"/>
  <c r="AR190" i="2"/>
  <c r="AF166" i="2"/>
  <c r="AO190" i="2"/>
  <c r="W200" i="2"/>
  <c r="AR186" i="2"/>
  <c r="AO207" i="2"/>
  <c r="AC199" i="2"/>
  <c r="AU175" i="2"/>
  <c r="W187" i="2"/>
  <c r="AC166" i="2"/>
  <c r="Z182" i="2"/>
  <c r="AL173" i="2"/>
  <c r="AI189" i="2"/>
  <c r="AR201" i="2"/>
  <c r="AC165" i="2"/>
  <c r="AR196" i="2"/>
  <c r="AU197" i="2"/>
  <c r="BA184" i="2"/>
  <c r="AC196" i="2"/>
  <c r="AL204" i="2"/>
  <c r="AI182" i="2"/>
  <c r="AI198" i="2"/>
  <c r="AX177" i="2"/>
  <c r="AU188" i="2"/>
  <c r="AL196" i="2"/>
  <c r="W176" i="2"/>
  <c r="AO206" i="2"/>
  <c r="Z173" i="2"/>
  <c r="AL205" i="2"/>
  <c r="AF168" i="2"/>
  <c r="Z169" i="2"/>
  <c r="AR202" i="2"/>
  <c r="AX178" i="2"/>
  <c r="AC201" i="2"/>
  <c r="AR188" i="2"/>
  <c r="AC193" i="2"/>
  <c r="BA162" i="2"/>
  <c r="AI176" i="2"/>
  <c r="Z185" i="2"/>
  <c r="AU161" i="2"/>
  <c r="AO184" i="2"/>
  <c r="AR162" i="2"/>
  <c r="AX186" i="2"/>
  <c r="AC208" i="2"/>
  <c r="AI186" i="2"/>
  <c r="BA186" i="2"/>
  <c r="AC191" i="2"/>
  <c r="BA167" i="2"/>
  <c r="AC182" i="2"/>
  <c r="AL178" i="2"/>
  <c r="AL193" i="2"/>
  <c r="AR193" i="2"/>
  <c r="AC205" i="2"/>
  <c r="BA193" i="2"/>
  <c r="Z165" i="2"/>
  <c r="AO193" i="2"/>
  <c r="AU172" i="2"/>
  <c r="AC184" i="2"/>
  <c r="AU192" i="2"/>
  <c r="AI201" i="2"/>
  <c r="AU178" i="2"/>
  <c r="AR172" i="2"/>
  <c r="AF174" i="2"/>
  <c r="AF202" i="2"/>
  <c r="AI178" i="2"/>
  <c r="BA164" i="2"/>
  <c r="AO166" i="2"/>
  <c r="AL182" i="2"/>
  <c r="AU173" i="2"/>
  <c r="AU189" i="2"/>
  <c r="AF205" i="2"/>
  <c r="AU165" i="2"/>
  <c r="AI172" i="2"/>
  <c r="AF180" i="2"/>
  <c r="AO204" i="2"/>
  <c r="AL165" i="2"/>
  <c r="AL176" i="2"/>
  <c r="AI208" i="2"/>
  <c r="AI166" i="2"/>
  <c r="AC186" i="2"/>
  <c r="AC162" i="2"/>
  <c r="Z186" i="2"/>
  <c r="AR208" i="2"/>
  <c r="AX181" i="2"/>
  <c r="AC206" i="2"/>
  <c r="AL163" i="2"/>
  <c r="AU195" i="2"/>
  <c r="Z191" i="2"/>
  <c r="AR199" i="2"/>
  <c r="Z172" i="2"/>
  <c r="Z181" i="2"/>
  <c r="AI173" i="2"/>
  <c r="AC185" i="2"/>
  <c r="BA205" i="2"/>
  <c r="AO177" i="2"/>
  <c r="AF164" i="2"/>
  <c r="Z192" i="2"/>
  <c r="BA169" i="2"/>
  <c r="AC181" i="2"/>
  <c r="W192" i="2"/>
  <c r="AO200" i="2"/>
  <c r="AI174" i="2"/>
  <c r="AI170" i="2"/>
  <c r="AI194" i="2"/>
  <c r="Z166" i="2"/>
  <c r="AU204" i="2"/>
  <c r="AR204" i="2"/>
  <c r="AO208" i="2"/>
  <c r="AL166" i="2"/>
  <c r="AO171" i="2"/>
  <c r="W206" i="2"/>
  <c r="W197" i="2"/>
  <c r="Z174" i="2"/>
  <c r="AL194" i="2"/>
  <c r="AL183" i="2"/>
  <c r="AF177" i="2"/>
  <c r="AU201" i="2"/>
  <c r="AO180" i="2"/>
  <c r="AU166" i="2"/>
  <c r="AU202" i="2"/>
  <c r="AR173" i="2"/>
  <c r="AI168" i="2"/>
  <c r="AO196" i="2"/>
  <c r="AR178" i="2"/>
  <c r="AX170" i="2"/>
  <c r="AC46" i="2"/>
  <c r="AL208" i="2"/>
  <c r="Z170" i="2"/>
  <c r="AF198" i="2"/>
  <c r="AU169" i="2"/>
  <c r="AU198" i="2"/>
  <c r="Z183" i="2"/>
  <c r="W199" i="2"/>
  <c r="AL175" i="2"/>
  <c r="AF203" i="2"/>
  <c r="AR207" i="2"/>
  <c r="BA187" i="2"/>
  <c r="AI195" i="2"/>
  <c r="AF170" i="2"/>
  <c r="W188" i="2"/>
  <c r="AR192" i="2"/>
  <c r="AI196" i="2"/>
  <c r="AU162" i="2"/>
  <c r="AL162" i="2"/>
  <c r="BA178" i="2"/>
  <c r="AL195" i="2"/>
  <c r="AF167" i="2"/>
  <c r="BA191" i="2"/>
  <c r="AO167" i="2"/>
  <c r="AL171" i="2"/>
  <c r="Z199" i="2"/>
  <c r="AF207" i="2"/>
  <c r="AX162" i="2"/>
  <c r="AU200" i="2"/>
  <c r="AI190" i="2"/>
  <c r="BA161" i="2"/>
  <c r="AX192" i="2"/>
  <c r="AI171" i="2"/>
  <c r="AF187" i="2"/>
  <c r="AR183" i="2"/>
  <c r="Z187" i="2"/>
  <c r="AC175" i="2"/>
  <c r="AF179" i="2"/>
  <c r="AC163" i="2"/>
  <c r="AF200" i="2"/>
  <c r="AI165" i="2"/>
  <c r="Z163" i="2"/>
  <c r="AC167" i="2"/>
  <c r="AO168" i="2"/>
  <c r="AL202" i="2"/>
  <c r="AC198" i="2"/>
  <c r="AI179" i="2"/>
  <c r="Z201" i="2"/>
  <c r="AO192" i="2"/>
  <c r="W203" i="2"/>
  <c r="W168" i="2"/>
  <c r="AI193" i="2"/>
  <c r="AC192" i="2"/>
  <c r="AX205" i="2"/>
  <c r="AO205" i="2"/>
  <c r="AR198" i="2"/>
  <c r="AR203" i="2"/>
  <c r="AR185" i="2"/>
  <c r="AF161" i="2"/>
  <c r="BA188" i="2"/>
  <c r="BA190" i="2"/>
  <c r="AR195" i="2"/>
  <c r="AO185" i="2"/>
  <c r="AX173" i="2"/>
  <c r="AX204" i="2"/>
  <c r="AU205" i="2"/>
  <c r="AX175" i="2"/>
  <c r="AO178" i="2"/>
  <c r="AO201" i="2"/>
  <c r="AR168" i="2"/>
  <c r="AF190" i="2"/>
  <c r="AL184" i="2"/>
  <c r="AR174" i="2"/>
  <c r="AF194" i="2"/>
  <c r="BA171" i="2"/>
  <c r="BA182" i="2"/>
  <c r="AF175" i="2"/>
  <c r="AR167" i="2"/>
  <c r="AF195" i="2"/>
  <c r="AU171" i="2"/>
  <c r="AF199" i="2"/>
  <c r="AX199" i="2"/>
  <c r="AL164" i="2"/>
  <c r="W204" i="2"/>
  <c r="AL200" i="2"/>
  <c r="AI204" i="2"/>
  <c r="AO194" i="2"/>
  <c r="Z190" i="2"/>
  <c r="AR187" i="2"/>
  <c r="AL187" i="2"/>
  <c r="BA175" i="2"/>
  <c r="BA163" i="2"/>
  <c r="AX169" i="2"/>
  <c r="Z180" i="2"/>
  <c r="AI164" i="2"/>
  <c r="AL180" i="2"/>
  <c r="AL190" i="2"/>
  <c r="AL198" i="2"/>
  <c r="AF178" i="2"/>
  <c r="BA204" i="2"/>
  <c r="AU206" i="2"/>
  <c r="AF163" i="2"/>
  <c r="Z203" i="2"/>
  <c r="W179" i="2"/>
  <c r="AF191" i="2"/>
  <c r="AX191" i="2"/>
  <c r="Z179" i="2"/>
  <c r="W162" i="2"/>
  <c r="AO165" i="2"/>
  <c r="AC173" i="2"/>
  <c r="AF196" i="2"/>
  <c r="AR170" i="2"/>
  <c r="AC161" i="2"/>
  <c r="AF189" i="2"/>
  <c r="AF188" i="2"/>
  <c r="AL197" i="2"/>
  <c r="AF176" i="2"/>
  <c r="AL172" i="2"/>
  <c r="AU176" i="2"/>
  <c r="BA177" i="2"/>
  <c r="AC172" i="2"/>
  <c r="BA206" i="2"/>
  <c r="W191" i="2"/>
  <c r="AL179" i="2"/>
  <c r="AI197" i="2"/>
  <c r="AR166" i="2"/>
  <c r="AU168" i="2"/>
  <c r="AL203" i="2"/>
  <c r="AX179" i="2"/>
  <c r="AO198" i="2"/>
  <c r="AX188" i="2"/>
  <c r="AC179" i="2"/>
  <c r="AU187" i="2"/>
  <c r="AC177" i="2"/>
  <c r="W173" i="2"/>
  <c r="AI184" i="2"/>
  <c r="AO173" i="2"/>
  <c r="AO170" i="2"/>
  <c r="AI177" i="2"/>
  <c r="BA197" i="2"/>
  <c r="AC169" i="2"/>
  <c r="Z194" i="2"/>
  <c r="AX193" i="2"/>
  <c r="AI181" i="2"/>
  <c r="AO181" i="2"/>
  <c r="Z161" i="2"/>
  <c r="W202" i="2"/>
  <c r="AU177" i="2"/>
  <c r="BA183" i="2"/>
  <c r="AL189" i="2"/>
  <c r="AF184" i="2"/>
  <c r="AC188" i="2"/>
  <c r="AC190" i="2"/>
  <c r="AL168" i="2"/>
  <c r="AX189" i="2"/>
  <c r="AX208" i="2"/>
  <c r="BA202" i="2"/>
  <c r="Z167" i="2"/>
  <c r="AC207" i="2"/>
  <c r="AU179" i="2"/>
  <c r="AI207" i="2"/>
  <c r="W195" i="2"/>
  <c r="W175" i="2"/>
  <c r="AC183" i="2"/>
  <c r="W205" i="2"/>
  <c r="W196" i="2"/>
  <c r="W180" i="2"/>
  <c r="Z184" i="2"/>
  <c r="AO202" i="2"/>
  <c r="AX190" i="2"/>
  <c r="AX194" i="2"/>
  <c r="AO179" i="2"/>
  <c r="AR171" i="2"/>
  <c r="Z175" i="2"/>
  <c r="BA199" i="2"/>
  <c r="AU203" i="2"/>
  <c r="AC187" i="2"/>
  <c r="AR191" i="2"/>
  <c r="AX168" i="2"/>
  <c r="BA208" i="2"/>
  <c r="AL188" i="2"/>
  <c r="AI200" i="2"/>
  <c r="W182" i="2"/>
  <c r="AU181" i="2"/>
  <c r="AC202" i="2"/>
  <c r="AU182" i="2"/>
  <c r="BA174" i="2"/>
  <c r="Z195" i="2"/>
  <c r="AX163" i="2"/>
  <c r="AO191" i="2"/>
  <c r="AO163" i="2"/>
  <c r="AI167" i="2"/>
  <c r="AF171" i="2"/>
  <c r="AI203" i="2"/>
  <c r="W172" i="2"/>
  <c r="AR182" i="2"/>
  <c r="W161" i="2"/>
  <c r="AF197" i="2"/>
  <c r="AU185" i="2"/>
  <c r="BA166" i="2"/>
  <c r="AX187" i="2"/>
  <c r="AI183" i="2"/>
  <c r="AX180" i="2"/>
  <c r="AR194" i="2"/>
  <c r="AU184" i="2"/>
  <c r="AR163" i="2"/>
  <c r="W207" i="2"/>
  <c r="AO195" i="2"/>
  <c r="BA192" i="2"/>
  <c r="AX172" i="2"/>
  <c r="Z171" i="2"/>
  <c r="AO199" i="2"/>
  <c r="AL207" i="2"/>
  <c r="AF301" i="2"/>
  <c r="AF285" i="2"/>
  <c r="AF269" i="2"/>
  <c r="AF253" i="2"/>
  <c r="AF237" i="2"/>
  <c r="AF221" i="2"/>
  <c r="AF157" i="2"/>
  <c r="AF138" i="2"/>
  <c r="AF124" i="2"/>
  <c r="AF108" i="2"/>
  <c r="AF92" i="2"/>
  <c r="AF76" i="2"/>
  <c r="AF59" i="2"/>
  <c r="AF42" i="2"/>
  <c r="AF24" i="2"/>
  <c r="AC298" i="2"/>
  <c r="AF291" i="2"/>
  <c r="AF275" i="2"/>
  <c r="AF259" i="2"/>
  <c r="AF243" i="2"/>
  <c r="AF227" i="2"/>
  <c r="AF211" i="2"/>
  <c r="AF146" i="2"/>
  <c r="AF130" i="2"/>
  <c r="AF114" i="2"/>
  <c r="AF98" i="2"/>
  <c r="AF82" i="2"/>
  <c r="AF66" i="2"/>
  <c r="AF49" i="2"/>
  <c r="AF32" i="2"/>
  <c r="AC304" i="2"/>
  <c r="AC288" i="2"/>
  <c r="AF290" i="2"/>
  <c r="AF274" i="2"/>
  <c r="AF258" i="2"/>
  <c r="AF242" i="2"/>
  <c r="AF226" i="2"/>
  <c r="AF210" i="2"/>
  <c r="AF145" i="2"/>
  <c r="AF129" i="2"/>
  <c r="AF113" i="2"/>
  <c r="AF97" i="2"/>
  <c r="AF81" i="2"/>
  <c r="AF65" i="2"/>
  <c r="AF48" i="2"/>
  <c r="AF31" i="2"/>
  <c r="AC303" i="2"/>
  <c r="AC287" i="2"/>
  <c r="AC282" i="2"/>
  <c r="AC266" i="2"/>
  <c r="AC250" i="2"/>
  <c r="AC234" i="2"/>
  <c r="AC218" i="2"/>
  <c r="AC153" i="2"/>
  <c r="AC121" i="2"/>
  <c r="AC105" i="2"/>
  <c r="AC89" i="2"/>
  <c r="AC73" i="2"/>
  <c r="AC56" i="2"/>
  <c r="AC39" i="2"/>
  <c r="AC20" i="2"/>
  <c r="Z295" i="2"/>
  <c r="Z279" i="2"/>
  <c r="Z263" i="2"/>
  <c r="Z247" i="2"/>
  <c r="Z231" i="2"/>
  <c r="Z215" i="2"/>
  <c r="Z150" i="2"/>
  <c r="Z134" i="2"/>
  <c r="Z118" i="2"/>
  <c r="Z102" i="2"/>
  <c r="Z86" i="2"/>
  <c r="Z70" i="2"/>
  <c r="Z53" i="2"/>
  <c r="Z36" i="2"/>
  <c r="Z16" i="2"/>
  <c r="W288" i="2"/>
  <c r="W272" i="2"/>
  <c r="W256" i="2"/>
  <c r="W240" i="2"/>
  <c r="W160" i="2"/>
  <c r="W143" i="2"/>
  <c r="W127" i="2"/>
  <c r="W111" i="2"/>
  <c r="AF297" i="2"/>
  <c r="AF281" i="2"/>
  <c r="AF265" i="2"/>
  <c r="AF249" i="2"/>
  <c r="AF233" i="2"/>
  <c r="AF217" i="2"/>
  <c r="AF152" i="2"/>
  <c r="AF136" i="2"/>
  <c r="AF120" i="2"/>
  <c r="AF104" i="2"/>
  <c r="AF88" i="2"/>
  <c r="AF72" i="2"/>
  <c r="AF55" i="2"/>
  <c r="AF38" i="2"/>
  <c r="AF19" i="2"/>
  <c r="AF303" i="2"/>
  <c r="AF287" i="2"/>
  <c r="AF271" i="2"/>
  <c r="AF255" i="2"/>
  <c r="AF239" i="2"/>
  <c r="AF223" i="2"/>
  <c r="AF159" i="2"/>
  <c r="AF141" i="2"/>
  <c r="AF126" i="2"/>
  <c r="AF110" i="2"/>
  <c r="AF94" i="2"/>
  <c r="AF78" i="2"/>
  <c r="AF61" i="2"/>
  <c r="AF44" i="2"/>
  <c r="AF27" i="2"/>
  <c r="AC300" i="2"/>
  <c r="AF302" i="2"/>
  <c r="AF286" i="2"/>
  <c r="AF270" i="2"/>
  <c r="AF254" i="2"/>
  <c r="AF238" i="2"/>
  <c r="AF222" i="2"/>
  <c r="AF158" i="2"/>
  <c r="AF140" i="2"/>
  <c r="AF125" i="2"/>
  <c r="AF109" i="2"/>
  <c r="AF93" i="2"/>
  <c r="AF77" i="2"/>
  <c r="AF60" i="2"/>
  <c r="AF43" i="2"/>
  <c r="AF25" i="2"/>
  <c r="AG25" i="2" s="1"/>
  <c r="AC299" i="2"/>
  <c r="AC294" i="2"/>
  <c r="AC278" i="2"/>
  <c r="AC262" i="2"/>
  <c r="AC246" i="2"/>
  <c r="AC230" i="2"/>
  <c r="AC214" i="2"/>
  <c r="AC149" i="2"/>
  <c r="AC133" i="2"/>
  <c r="AC117" i="2"/>
  <c r="AC101" i="2"/>
  <c r="AC85" i="2"/>
  <c r="AC69" i="2"/>
  <c r="AC52" i="2"/>
  <c r="AC13" i="2"/>
  <c r="AD13" i="2" s="1"/>
  <c r="Z291" i="2"/>
  <c r="Z275" i="2"/>
  <c r="Z259" i="2"/>
  <c r="Z243" i="2"/>
  <c r="Z227" i="2"/>
  <c r="Z211" i="2"/>
  <c r="Z146" i="2"/>
  <c r="Z130" i="2"/>
  <c r="Z114" i="2"/>
  <c r="Z98" i="2"/>
  <c r="Z82" i="2"/>
  <c r="Z66" i="2"/>
  <c r="Z49" i="2"/>
  <c r="Z32" i="2"/>
  <c r="W300" i="2"/>
  <c r="W284" i="2"/>
  <c r="W268" i="2"/>
  <c r="W252" i="2"/>
  <c r="W236" i="2"/>
  <c r="W156" i="2"/>
  <c r="W137" i="2"/>
  <c r="W123" i="2"/>
  <c r="W107" i="2"/>
  <c r="W91" i="2"/>
  <c r="W75" i="2"/>
  <c r="W58" i="2"/>
  <c r="W41" i="2"/>
  <c r="W23" i="2"/>
  <c r="AF296" i="2"/>
  <c r="AF280" i="2"/>
  <c r="AF264" i="2"/>
  <c r="AF248" i="2"/>
  <c r="AF232" i="2"/>
  <c r="AF216" i="2"/>
  <c r="AF151" i="2"/>
  <c r="AF289" i="2"/>
  <c r="AF273" i="2"/>
  <c r="AF257" i="2"/>
  <c r="AF241" i="2"/>
  <c r="AF225" i="2"/>
  <c r="AF209" i="2"/>
  <c r="AF144" i="2"/>
  <c r="AF128" i="2"/>
  <c r="AF112" i="2"/>
  <c r="AF96" i="2"/>
  <c r="AF80" i="2"/>
  <c r="AF63" i="2"/>
  <c r="AF47" i="2"/>
  <c r="AF29" i="2"/>
  <c r="AC302" i="2"/>
  <c r="AF295" i="2"/>
  <c r="AF279" i="2"/>
  <c r="AF263" i="2"/>
  <c r="AF247" i="2"/>
  <c r="AF231" i="2"/>
  <c r="AF215" i="2"/>
  <c r="AF150" i="2"/>
  <c r="AF134" i="2"/>
  <c r="AF118" i="2"/>
  <c r="AF102" i="2"/>
  <c r="AF86" i="2"/>
  <c r="AF70" i="2"/>
  <c r="AF53" i="2"/>
  <c r="AF36" i="2"/>
  <c r="AF16" i="2"/>
  <c r="AC292" i="2"/>
  <c r="AF294" i="2"/>
  <c r="AF278" i="2"/>
  <c r="AF262" i="2"/>
  <c r="AF246" i="2"/>
  <c r="AF230" i="2"/>
  <c r="AF214" i="2"/>
  <c r="AF149" i="2"/>
  <c r="AF133" i="2"/>
  <c r="AF117" i="2"/>
  <c r="AF101" i="2"/>
  <c r="AF85" i="2"/>
  <c r="AF69" i="2"/>
  <c r="AF52" i="2"/>
  <c r="AF13" i="2"/>
  <c r="AC291" i="2"/>
  <c r="AC286" i="2"/>
  <c r="AC270" i="2"/>
  <c r="AC254" i="2"/>
  <c r="AC238" i="2"/>
  <c r="AC222" i="2"/>
  <c r="AC158" i="2"/>
  <c r="AC140" i="2"/>
  <c r="AC125" i="2"/>
  <c r="AC109" i="2"/>
  <c r="AC93" i="2"/>
  <c r="AC77" i="2"/>
  <c r="AC60" i="2"/>
  <c r="AC43" i="2"/>
  <c r="AC25" i="2"/>
  <c r="Z299" i="2"/>
  <c r="Z283" i="2"/>
  <c r="Z267" i="2"/>
  <c r="Z251" i="2"/>
  <c r="Z235" i="2"/>
  <c r="Z219" i="2"/>
  <c r="Z155" i="2"/>
  <c r="Z122" i="2"/>
  <c r="Z106" i="2"/>
  <c r="Z90" i="2"/>
  <c r="Z74" i="2"/>
  <c r="Z57" i="2"/>
  <c r="Z40" i="2"/>
  <c r="Z21" i="2"/>
  <c r="AA21" i="2" s="1"/>
  <c r="W292" i="2"/>
  <c r="W276" i="2"/>
  <c r="W260" i="2"/>
  <c r="W244" i="2"/>
  <c r="W228" i="2"/>
  <c r="W147" i="2"/>
  <c r="W131" i="2"/>
  <c r="W115" i="2"/>
  <c r="W99" i="2"/>
  <c r="W83" i="2"/>
  <c r="W67" i="2"/>
  <c r="W50" i="2"/>
  <c r="W33" i="2"/>
  <c r="AF304" i="2"/>
  <c r="R14" i="40" s="1"/>
  <c r="AF288" i="2"/>
  <c r="AF272" i="2"/>
  <c r="AF256" i="2"/>
  <c r="AF240" i="2"/>
  <c r="AF224" i="2"/>
  <c r="AF160" i="2"/>
  <c r="AF143" i="2"/>
  <c r="AF293" i="2"/>
  <c r="AF229" i="2"/>
  <c r="AF116" i="2"/>
  <c r="AF51" i="2"/>
  <c r="AF283" i="2"/>
  <c r="AF219" i="2"/>
  <c r="AF106" i="2"/>
  <c r="AF40" i="2"/>
  <c r="AF282" i="2"/>
  <c r="AF218" i="2"/>
  <c r="AF105" i="2"/>
  <c r="AF39" i="2"/>
  <c r="AC274" i="2"/>
  <c r="AC210" i="2"/>
  <c r="AC97" i="2"/>
  <c r="AC31" i="2"/>
  <c r="Z255" i="2"/>
  <c r="Z141" i="2"/>
  <c r="Z78" i="2"/>
  <c r="W296" i="2"/>
  <c r="W232" i="2"/>
  <c r="W103" i="2"/>
  <c r="W71" i="2"/>
  <c r="W37" i="2"/>
  <c r="AF292" i="2"/>
  <c r="AF260" i="2"/>
  <c r="AF228" i="2"/>
  <c r="AF147" i="2"/>
  <c r="AF127" i="2"/>
  <c r="AF111" i="2"/>
  <c r="AF95" i="2"/>
  <c r="AF79" i="2"/>
  <c r="AF62" i="2"/>
  <c r="AF45" i="2"/>
  <c r="AF28" i="2"/>
  <c r="AC297" i="2"/>
  <c r="AC281" i="2"/>
  <c r="AC265" i="2"/>
  <c r="AC249" i="2"/>
  <c r="AC233" i="2"/>
  <c r="AC217" i="2"/>
  <c r="AC152" i="2"/>
  <c r="AC136" i="2"/>
  <c r="AC120" i="2"/>
  <c r="AC104" i="2"/>
  <c r="AC88" i="2"/>
  <c r="AC72" i="2"/>
  <c r="AC55" i="2"/>
  <c r="AC38" i="2"/>
  <c r="AC19" i="2"/>
  <c r="Z294" i="2"/>
  <c r="Z278" i="2"/>
  <c r="Z262" i="2"/>
  <c r="Z246" i="2"/>
  <c r="Z230" i="2"/>
  <c r="Z214" i="2"/>
  <c r="Z149" i="2"/>
  <c r="Z133" i="2"/>
  <c r="Z117" i="2"/>
  <c r="Z101" i="2"/>
  <c r="Z85" i="2"/>
  <c r="Z69" i="2"/>
  <c r="Z52" i="2"/>
  <c r="Z13" i="2"/>
  <c r="AA13" i="2" s="1"/>
  <c r="W291" i="2"/>
  <c r="W275" i="2"/>
  <c r="W259" i="2"/>
  <c r="W243" i="2"/>
  <c r="W227" i="2"/>
  <c r="W150" i="2"/>
  <c r="W134" i="2"/>
  <c r="W118" i="2"/>
  <c r="W102" i="2"/>
  <c r="W86" i="2"/>
  <c r="W70" i="2"/>
  <c r="W53" i="2"/>
  <c r="W36" i="2"/>
  <c r="W16" i="2"/>
  <c r="AC272" i="2"/>
  <c r="AC256" i="2"/>
  <c r="AC240" i="2"/>
  <c r="AC224" i="2"/>
  <c r="AC160" i="2"/>
  <c r="AC143" i="2"/>
  <c r="AC127" i="2"/>
  <c r="AC111" i="2"/>
  <c r="AC95" i="2"/>
  <c r="AC79" i="2"/>
  <c r="AC62" i="2"/>
  <c r="AC45" i="2"/>
  <c r="AC28" i="2"/>
  <c r="Z297" i="2"/>
  <c r="Z281" i="2"/>
  <c r="Z265" i="2"/>
  <c r="Z249" i="2"/>
  <c r="Z233" i="2"/>
  <c r="Z217" i="2"/>
  <c r="Z152" i="2"/>
  <c r="Z136" i="2"/>
  <c r="Z120" i="2"/>
  <c r="Z104" i="2"/>
  <c r="Z88" i="2"/>
  <c r="Z72" i="2"/>
  <c r="Z55" i="2"/>
  <c r="Z38" i="2"/>
  <c r="Z19" i="2"/>
  <c r="W294" i="2"/>
  <c r="W278" i="2"/>
  <c r="W262" i="2"/>
  <c r="W246" i="2"/>
  <c r="W230" i="2"/>
  <c r="W158" i="2"/>
  <c r="W140" i="2"/>
  <c r="W125" i="2"/>
  <c r="W109" i="2"/>
  <c r="W93" i="2"/>
  <c r="W77" i="2"/>
  <c r="W60" i="2"/>
  <c r="W43" i="2"/>
  <c r="W25" i="2"/>
  <c r="X25" i="2" s="1"/>
  <c r="AC275" i="2"/>
  <c r="AC259" i="2"/>
  <c r="AC243" i="2"/>
  <c r="AC227" i="2"/>
  <c r="AC211" i="2"/>
  <c r="AC146" i="2"/>
  <c r="AC130" i="2"/>
  <c r="AC114" i="2"/>
  <c r="AC98" i="2"/>
  <c r="AC82" i="2"/>
  <c r="AC66" i="2"/>
  <c r="AC49" i="2"/>
  <c r="AC32" i="2"/>
  <c r="Z304" i="2"/>
  <c r="Z288" i="2"/>
  <c r="Z272" i="2"/>
  <c r="Z256" i="2"/>
  <c r="Z240" i="2"/>
  <c r="Z224" i="2"/>
  <c r="Z160" i="2"/>
  <c r="Z143" i="2"/>
  <c r="Z127" i="2"/>
  <c r="Z111" i="2"/>
  <c r="Z95" i="2"/>
  <c r="Z79" i="2"/>
  <c r="Z62" i="2"/>
  <c r="Z45" i="2"/>
  <c r="Z28" i="2"/>
  <c r="W297" i="2"/>
  <c r="W281" i="2"/>
  <c r="W265" i="2"/>
  <c r="W249" i="2"/>
  <c r="W233" i="2"/>
  <c r="W157" i="2"/>
  <c r="W138" i="2"/>
  <c r="W124" i="2"/>
  <c r="W108" i="2"/>
  <c r="W92" i="2"/>
  <c r="W76" i="2"/>
  <c r="W59" i="2"/>
  <c r="W42" i="2"/>
  <c r="W19" i="2"/>
  <c r="W225" i="2"/>
  <c r="W12" i="2"/>
  <c r="W220" i="2"/>
  <c r="W215" i="2"/>
  <c r="AF148" i="2"/>
  <c r="AC242" i="2"/>
  <c r="AF277" i="2"/>
  <c r="AF213" i="2"/>
  <c r="AF100" i="2"/>
  <c r="AF34" i="2"/>
  <c r="AF267" i="2"/>
  <c r="AF155" i="2"/>
  <c r="AF90" i="2"/>
  <c r="AF21" i="2"/>
  <c r="AG21" i="2" s="1"/>
  <c r="AF266" i="2"/>
  <c r="AF153" i="2"/>
  <c r="AF89" i="2"/>
  <c r="AF20" i="2"/>
  <c r="AC258" i="2"/>
  <c r="AC145" i="2"/>
  <c r="AC81" i="2"/>
  <c r="Z303" i="2"/>
  <c r="Z239" i="2"/>
  <c r="Z126" i="2"/>
  <c r="Z61" i="2"/>
  <c r="W280" i="2"/>
  <c r="W151" i="2"/>
  <c r="W95" i="2"/>
  <c r="W62" i="2"/>
  <c r="W28" i="2"/>
  <c r="AF284" i="2"/>
  <c r="AF252" i="2"/>
  <c r="AF220" i="2"/>
  <c r="AF137" i="2"/>
  <c r="AF123" i="2"/>
  <c r="AF107" i="2"/>
  <c r="AF91" i="2"/>
  <c r="AF75" i="2"/>
  <c r="AF58" i="2"/>
  <c r="AF41" i="2"/>
  <c r="AF23" i="2"/>
  <c r="AC293" i="2"/>
  <c r="AC277" i="2"/>
  <c r="AC261" i="2"/>
  <c r="AC245" i="2"/>
  <c r="AC229" i="2"/>
  <c r="AC213" i="2"/>
  <c r="AC148" i="2"/>
  <c r="AC132" i="2"/>
  <c r="AC116" i="2"/>
  <c r="AC100" i="2"/>
  <c r="AC84" i="2"/>
  <c r="AC68" i="2"/>
  <c r="AC51" i="2"/>
  <c r="AC34" i="2"/>
  <c r="AC12" i="2"/>
  <c r="Z290" i="2"/>
  <c r="Z274" i="2"/>
  <c r="Z258" i="2"/>
  <c r="Z242" i="2"/>
  <c r="Z226" i="2"/>
  <c r="Z210" i="2"/>
  <c r="Z145" i="2"/>
  <c r="Z129" i="2"/>
  <c r="Z113" i="2"/>
  <c r="Z97" i="2"/>
  <c r="Z81" i="2"/>
  <c r="Z65" i="2"/>
  <c r="Z48" i="2"/>
  <c r="Z31" i="2"/>
  <c r="W303" i="2"/>
  <c r="W287" i="2"/>
  <c r="W271" i="2"/>
  <c r="W255" i="2"/>
  <c r="W239" i="2"/>
  <c r="W219" i="2"/>
  <c r="W146" i="2"/>
  <c r="W130" i="2"/>
  <c r="W114" i="2"/>
  <c r="W98" i="2"/>
  <c r="W82" i="2"/>
  <c r="W66" i="2"/>
  <c r="W49" i="2"/>
  <c r="W32" i="2"/>
  <c r="AC284" i="2"/>
  <c r="AC268" i="2"/>
  <c r="AC252" i="2"/>
  <c r="AC236" i="2"/>
  <c r="AC220" i="2"/>
  <c r="AC156" i="2"/>
  <c r="AC137" i="2"/>
  <c r="AC123" i="2"/>
  <c r="AC107" i="2"/>
  <c r="AC91" i="2"/>
  <c r="AC75" i="2"/>
  <c r="AC58" i="2"/>
  <c r="AC41" i="2"/>
  <c r="AC23" i="2"/>
  <c r="Z293" i="2"/>
  <c r="Z277" i="2"/>
  <c r="Z261" i="2"/>
  <c r="Z245" i="2"/>
  <c r="Z229" i="2"/>
  <c r="Z213" i="2"/>
  <c r="Z148" i="2"/>
  <c r="Z132" i="2"/>
  <c r="Z116" i="2"/>
  <c r="Z100" i="2"/>
  <c r="Z84" i="2"/>
  <c r="Z68" i="2"/>
  <c r="Z51" i="2"/>
  <c r="Z34" i="2"/>
  <c r="Z12" i="2"/>
  <c r="W290" i="2"/>
  <c r="W274" i="2"/>
  <c r="W258" i="2"/>
  <c r="W242" i="2"/>
  <c r="W226" i="2"/>
  <c r="W153" i="2"/>
  <c r="W121" i="2"/>
  <c r="W105" i="2"/>
  <c r="W89" i="2"/>
  <c r="W73" i="2"/>
  <c r="W56" i="2"/>
  <c r="W39" i="2"/>
  <c r="W20" i="2"/>
  <c r="AC271" i="2"/>
  <c r="AC255" i="2"/>
  <c r="AC239" i="2"/>
  <c r="AC223" i="2"/>
  <c r="AC159" i="2"/>
  <c r="AC141" i="2"/>
  <c r="AC126" i="2"/>
  <c r="AC110" i="2"/>
  <c r="AC94" i="2"/>
  <c r="AC78" i="2"/>
  <c r="AC61" i="2"/>
  <c r="AC44" i="2"/>
  <c r="AC27" i="2"/>
  <c r="Z300" i="2"/>
  <c r="Z284" i="2"/>
  <c r="Z268" i="2"/>
  <c r="Z252" i="2"/>
  <c r="Z236" i="2"/>
  <c r="Z220" i="2"/>
  <c r="Z156" i="2"/>
  <c r="Z137" i="2"/>
  <c r="Z123" i="2"/>
  <c r="Z107" i="2"/>
  <c r="Z91" i="2"/>
  <c r="Z75" i="2"/>
  <c r="Z58" i="2"/>
  <c r="Z41" i="2"/>
  <c r="Z23" i="2"/>
  <c r="W293" i="2"/>
  <c r="W277" i="2"/>
  <c r="W261" i="2"/>
  <c r="W245" i="2"/>
  <c r="W229" i="2"/>
  <c r="W152" i="2"/>
  <c r="W136" i="2"/>
  <c r="W120" i="2"/>
  <c r="W104" i="2"/>
  <c r="W88" i="2"/>
  <c r="W72" i="2"/>
  <c r="W55" i="2"/>
  <c r="W38" i="2"/>
  <c r="W214" i="2"/>
  <c r="W221" i="2"/>
  <c r="W216" i="2"/>
  <c r="W211" i="2"/>
  <c r="W11" i="2"/>
  <c r="AF261" i="2"/>
  <c r="AF251" i="2"/>
  <c r="AF74" i="2"/>
  <c r="AF250" i="2"/>
  <c r="AC295" i="2"/>
  <c r="AC65" i="2"/>
  <c r="AF245" i="2"/>
  <c r="AF132" i="2"/>
  <c r="AF68" i="2"/>
  <c r="AF299" i="2"/>
  <c r="AF235" i="2"/>
  <c r="AF122" i="2"/>
  <c r="AF57" i="2"/>
  <c r="AF298" i="2"/>
  <c r="AF234" i="2"/>
  <c r="AF121" i="2"/>
  <c r="AF56" i="2"/>
  <c r="AC290" i="2"/>
  <c r="AC226" i="2"/>
  <c r="AC113" i="2"/>
  <c r="AC48" i="2"/>
  <c r="Z271" i="2"/>
  <c r="Z159" i="2"/>
  <c r="Z94" i="2"/>
  <c r="Z27" i="2"/>
  <c r="W248" i="2"/>
  <c r="W119" i="2"/>
  <c r="W79" i="2"/>
  <c r="W45" i="2"/>
  <c r="AF300" i="2"/>
  <c r="AF268" i="2"/>
  <c r="AF236" i="2"/>
  <c r="AF156" i="2"/>
  <c r="AF131" i="2"/>
  <c r="AF115" i="2"/>
  <c r="AF99" i="2"/>
  <c r="AF83" i="2"/>
  <c r="AF67" i="2"/>
  <c r="AF50" i="2"/>
  <c r="AF33" i="2"/>
  <c r="AC301" i="2"/>
  <c r="AC285" i="2"/>
  <c r="AC269" i="2"/>
  <c r="AC253" i="2"/>
  <c r="AC237" i="2"/>
  <c r="AC221" i="2"/>
  <c r="AC157" i="2"/>
  <c r="AC138" i="2"/>
  <c r="AC124" i="2"/>
  <c r="AC108" i="2"/>
  <c r="AC92" i="2"/>
  <c r="AC76" i="2"/>
  <c r="AC59" i="2"/>
  <c r="AC42" i="2"/>
  <c r="AC24" i="2"/>
  <c r="Z298" i="2"/>
  <c r="Z282" i="2"/>
  <c r="Z266" i="2"/>
  <c r="Z250" i="2"/>
  <c r="Z234" i="2"/>
  <c r="Z218" i="2"/>
  <c r="Z153" i="2"/>
  <c r="Z121" i="2"/>
  <c r="Z105" i="2"/>
  <c r="Z89" i="2"/>
  <c r="Z73" i="2"/>
  <c r="Z56" i="2"/>
  <c r="Z39" i="2"/>
  <c r="Z20" i="2"/>
  <c r="W295" i="2"/>
  <c r="W279" i="2"/>
  <c r="W263" i="2"/>
  <c r="W247" i="2"/>
  <c r="W231" i="2"/>
  <c r="W155" i="2"/>
  <c r="W122" i="2"/>
  <c r="W106" i="2"/>
  <c r="W90" i="2"/>
  <c r="W74" i="2"/>
  <c r="W57" i="2"/>
  <c r="W40" i="2"/>
  <c r="W21" i="2"/>
  <c r="X21" i="2" s="1"/>
  <c r="AC276" i="2"/>
  <c r="AC260" i="2"/>
  <c r="AC244" i="2"/>
  <c r="AC228" i="2"/>
  <c r="AC212" i="2"/>
  <c r="AC147" i="2"/>
  <c r="AC131" i="2"/>
  <c r="AC115" i="2"/>
  <c r="AC99" i="2"/>
  <c r="AC83" i="2"/>
  <c r="AC67" i="2"/>
  <c r="AC50" i="2"/>
  <c r="AC33" i="2"/>
  <c r="Z301" i="2"/>
  <c r="Z285" i="2"/>
  <c r="Z269" i="2"/>
  <c r="Z253" i="2"/>
  <c r="Z237" i="2"/>
  <c r="Z221" i="2"/>
  <c r="Z157" i="2"/>
  <c r="Z138" i="2"/>
  <c r="Z124" i="2"/>
  <c r="Z108" i="2"/>
  <c r="Z92" i="2"/>
  <c r="Z76" i="2"/>
  <c r="Z59" i="2"/>
  <c r="Z42" i="2"/>
  <c r="Z24" i="2"/>
  <c r="W298" i="2"/>
  <c r="W282" i="2"/>
  <c r="W266" i="2"/>
  <c r="W250" i="2"/>
  <c r="W234" i="2"/>
  <c r="W218" i="2"/>
  <c r="W145" i="2"/>
  <c r="W129" i="2"/>
  <c r="W113" i="2"/>
  <c r="W97" i="2"/>
  <c r="W81" i="2"/>
  <c r="W65" i="2"/>
  <c r="W48" i="2"/>
  <c r="W31" i="2"/>
  <c r="AC279" i="2"/>
  <c r="AC263" i="2"/>
  <c r="AC247" i="2"/>
  <c r="AC231" i="2"/>
  <c r="AC215" i="2"/>
  <c r="AC150" i="2"/>
  <c r="AC134" i="2"/>
  <c r="AC118" i="2"/>
  <c r="AC102" i="2"/>
  <c r="AC86" i="2"/>
  <c r="AC70" i="2"/>
  <c r="AC53" i="2"/>
  <c r="AC36" i="2"/>
  <c r="AC16" i="2"/>
  <c r="Z292" i="2"/>
  <c r="Z276" i="2"/>
  <c r="Z260" i="2"/>
  <c r="Z244" i="2"/>
  <c r="Z228" i="2"/>
  <c r="Z212" i="2"/>
  <c r="Z147" i="2"/>
  <c r="Z131" i="2"/>
  <c r="Z115" i="2"/>
  <c r="Z99" i="2"/>
  <c r="Z83" i="2"/>
  <c r="Z67" i="2"/>
  <c r="Z50" i="2"/>
  <c r="Z33" i="2"/>
  <c r="W301" i="2"/>
  <c r="W285" i="2"/>
  <c r="W269" i="2"/>
  <c r="W253" i="2"/>
  <c r="W237" i="2"/>
  <c r="W213" i="2"/>
  <c r="W144" i="2"/>
  <c r="W128" i="2"/>
  <c r="W112" i="2"/>
  <c r="W96" i="2"/>
  <c r="W80" i="2"/>
  <c r="W63" i="2"/>
  <c r="W47" i="2"/>
  <c r="W24" i="2"/>
  <c r="W13" i="2"/>
  <c r="R13" i="2" s="1"/>
  <c r="W34" i="2"/>
  <c r="W224" i="2"/>
  <c r="W223" i="2"/>
  <c r="AC11" i="2"/>
  <c r="Z11" i="2"/>
  <c r="AF84" i="2"/>
  <c r="AF12" i="2"/>
  <c r="AC296" i="2"/>
  <c r="AF73" i="2"/>
  <c r="AC129" i="2"/>
  <c r="Z287" i="2"/>
  <c r="W264" i="2"/>
  <c r="W17" i="2"/>
  <c r="AF135" i="2"/>
  <c r="AF71" i="2"/>
  <c r="AC289" i="2"/>
  <c r="AC225" i="2"/>
  <c r="AC112" i="2"/>
  <c r="AC47" i="2"/>
  <c r="Z270" i="2"/>
  <c r="Z158" i="2"/>
  <c r="Z93" i="2"/>
  <c r="Z25" i="2"/>
  <c r="AA25" i="2" s="1"/>
  <c r="W251" i="2"/>
  <c r="W126" i="2"/>
  <c r="W61" i="2"/>
  <c r="AC264" i="2"/>
  <c r="AC151" i="2"/>
  <c r="AC87" i="2"/>
  <c r="AC17" i="2"/>
  <c r="AD17" i="2" s="1"/>
  <c r="Z241" i="2"/>
  <c r="Z128" i="2"/>
  <c r="Z63" i="2"/>
  <c r="W286" i="2"/>
  <c r="W222" i="2"/>
  <c r="W101" i="2"/>
  <c r="AC235" i="2"/>
  <c r="AC122" i="2"/>
  <c r="AC57" i="2"/>
  <c r="Z280" i="2"/>
  <c r="Z216" i="2"/>
  <c r="Z103" i="2"/>
  <c r="Z37" i="2"/>
  <c r="W257" i="2"/>
  <c r="W132" i="2"/>
  <c r="W68" i="2"/>
  <c r="W209" i="2"/>
  <c r="Z223" i="2"/>
  <c r="W135" i="2"/>
  <c r="AF276" i="2"/>
  <c r="AF119" i="2"/>
  <c r="AF54" i="2"/>
  <c r="AC273" i="2"/>
  <c r="AC209" i="2"/>
  <c r="AC96" i="2"/>
  <c r="AC29" i="2"/>
  <c r="Z254" i="2"/>
  <c r="Z140" i="2"/>
  <c r="Z77" i="2"/>
  <c r="W299" i="2"/>
  <c r="W235" i="2"/>
  <c r="W110" i="2"/>
  <c r="W44" i="2"/>
  <c r="AC248" i="2"/>
  <c r="AC135" i="2"/>
  <c r="AC71" i="2"/>
  <c r="Z289" i="2"/>
  <c r="Z225" i="2"/>
  <c r="Z112" i="2"/>
  <c r="Z47" i="2"/>
  <c r="W270" i="2"/>
  <c r="W149" i="2"/>
  <c r="W85" i="2"/>
  <c r="AC283" i="2"/>
  <c r="AC219" i="2"/>
  <c r="AC106" i="2"/>
  <c r="AC40" i="2"/>
  <c r="Z264" i="2"/>
  <c r="Z151" i="2"/>
  <c r="Z87" i="2"/>
  <c r="Z17" i="2"/>
  <c r="W241" i="2"/>
  <c r="W116" i="2"/>
  <c r="W51" i="2"/>
  <c r="W304" i="2"/>
  <c r="W217" i="2"/>
  <c r="W29" i="2"/>
  <c r="Z110" i="2"/>
  <c r="W87" i="2"/>
  <c r="AF244" i="2"/>
  <c r="AF103" i="2"/>
  <c r="AF37" i="2"/>
  <c r="AC257" i="2"/>
  <c r="AC144" i="2"/>
  <c r="AC80" i="2"/>
  <c r="Z302" i="2"/>
  <c r="Z238" i="2"/>
  <c r="Z125" i="2"/>
  <c r="Z60" i="2"/>
  <c r="W283" i="2"/>
  <c r="W159" i="2"/>
  <c r="W94" i="2"/>
  <c r="W27" i="2"/>
  <c r="AC232" i="2"/>
  <c r="AC119" i="2"/>
  <c r="AC54" i="2"/>
  <c r="Z273" i="2"/>
  <c r="Z209" i="2"/>
  <c r="Z96" i="2"/>
  <c r="Z29" i="2"/>
  <c r="W254" i="2"/>
  <c r="W133" i="2"/>
  <c r="W69" i="2"/>
  <c r="AC267" i="2"/>
  <c r="AC155" i="2"/>
  <c r="AC90" i="2"/>
  <c r="AC21" i="2"/>
  <c r="AD21" i="2" s="1"/>
  <c r="Z248" i="2"/>
  <c r="Z135" i="2"/>
  <c r="Z71" i="2"/>
  <c r="W289" i="2"/>
  <c r="W100" i="2"/>
  <c r="W212" i="2"/>
  <c r="Z44" i="2"/>
  <c r="W54" i="2"/>
  <c r="AF212" i="2"/>
  <c r="AF87" i="2"/>
  <c r="AF17" i="2"/>
  <c r="AG17" i="2" s="1"/>
  <c r="AC241" i="2"/>
  <c r="AC128" i="2"/>
  <c r="AC63" i="2"/>
  <c r="Z286" i="2"/>
  <c r="Z222" i="2"/>
  <c r="Z109" i="2"/>
  <c r="Z43" i="2"/>
  <c r="W267" i="2"/>
  <c r="W141" i="2"/>
  <c r="W78" i="2"/>
  <c r="AC280" i="2"/>
  <c r="AC216" i="2"/>
  <c r="AC103" i="2"/>
  <c r="AC37" i="2"/>
  <c r="Z257" i="2"/>
  <c r="Z144" i="2"/>
  <c r="Z80" i="2"/>
  <c r="W302" i="2"/>
  <c r="W238" i="2"/>
  <c r="W117" i="2"/>
  <c r="W52" i="2"/>
  <c r="AC251" i="2"/>
  <c r="AC74" i="2"/>
  <c r="Z296" i="2"/>
  <c r="Z232" i="2"/>
  <c r="Z119" i="2"/>
  <c r="Z54" i="2"/>
  <c r="W273" i="2"/>
  <c r="W148" i="2"/>
  <c r="W84" i="2"/>
  <c r="W210" i="2"/>
  <c r="AF11" i="2"/>
  <c r="AU16" i="2"/>
  <c r="BA25" i="2"/>
  <c r="BA60" i="2"/>
  <c r="BA93" i="2"/>
  <c r="BA125" i="2"/>
  <c r="BA158" i="2"/>
  <c r="BA234" i="2"/>
  <c r="BA270" i="2"/>
  <c r="BA302" i="2"/>
  <c r="AU103" i="2"/>
  <c r="AU297" i="2"/>
  <c r="AR108" i="2"/>
  <c r="BA17" i="2"/>
  <c r="BA37" i="2"/>
  <c r="BA54" i="2"/>
  <c r="BA71" i="2"/>
  <c r="BA87" i="2"/>
  <c r="BA103" i="2"/>
  <c r="BA119" i="2"/>
  <c r="BA135" i="2"/>
  <c r="BA151" i="2"/>
  <c r="BA216" i="2"/>
  <c r="BA232" i="2"/>
  <c r="BA248" i="2"/>
  <c r="BA264" i="2"/>
  <c r="BA280" i="2"/>
  <c r="BA296" i="2"/>
  <c r="AU34" i="2"/>
  <c r="AU135" i="2"/>
  <c r="AR47" i="2"/>
  <c r="AR224" i="2"/>
  <c r="BA24" i="2"/>
  <c r="BA42" i="2"/>
  <c r="BA59" i="2"/>
  <c r="BA76" i="2"/>
  <c r="BA92" i="2"/>
  <c r="BA108" i="2"/>
  <c r="BA124" i="2"/>
  <c r="BA138" i="2"/>
  <c r="BA157" i="2"/>
  <c r="BA221" i="2"/>
  <c r="BA237" i="2"/>
  <c r="BA253" i="2"/>
  <c r="BA269" i="2"/>
  <c r="BA285" i="2"/>
  <c r="BA301" i="2"/>
  <c r="AU110" i="2"/>
  <c r="AR236" i="2"/>
  <c r="BA48" i="2"/>
  <c r="BA81" i="2"/>
  <c r="BA113" i="2"/>
  <c r="BA145" i="2"/>
  <c r="BA230" i="2"/>
  <c r="BA258" i="2"/>
  <c r="BA290" i="2"/>
  <c r="AU57" i="2"/>
  <c r="AU236" i="2"/>
  <c r="AR60" i="2"/>
  <c r="AR243" i="2"/>
  <c r="BA32" i="2"/>
  <c r="BA49" i="2"/>
  <c r="BA66" i="2"/>
  <c r="BA82" i="2"/>
  <c r="BA98" i="2"/>
  <c r="BA114" i="2"/>
  <c r="BA130" i="2"/>
  <c r="BA146" i="2"/>
  <c r="BA211" i="2"/>
  <c r="BA227" i="2"/>
  <c r="BA243" i="2"/>
  <c r="BA259" i="2"/>
  <c r="BA275" i="2"/>
  <c r="BA291" i="2"/>
  <c r="BA11" i="2"/>
  <c r="Q31" i="2"/>
  <c r="Q47" i="2"/>
  <c r="Q63" i="2"/>
  <c r="Q80" i="2"/>
  <c r="Q96" i="2"/>
  <c r="Q112" i="2"/>
  <c r="Q128" i="2"/>
  <c r="Q143" i="2"/>
  <c r="Q160" i="2"/>
  <c r="Q42" i="2"/>
  <c r="Q65" i="2"/>
  <c r="Q86" i="2"/>
  <c r="Q107" i="2"/>
  <c r="Q129" i="2"/>
  <c r="Q149" i="2"/>
  <c r="Q231" i="2"/>
  <c r="Q247" i="2"/>
  <c r="Q34" i="2"/>
  <c r="Q56" i="2"/>
  <c r="Q78" i="2"/>
  <c r="Q99" i="2"/>
  <c r="Q121" i="2"/>
  <c r="Q140" i="2"/>
  <c r="Q221" i="2"/>
  <c r="Q237" i="2"/>
  <c r="Q253" i="2"/>
  <c r="Q269" i="2"/>
  <c r="Q285" i="2"/>
  <c r="Q301" i="2"/>
  <c r="Q66" i="2"/>
  <c r="Q109" i="2"/>
  <c r="Q150" i="2"/>
  <c r="Q252" i="2"/>
  <c r="Q274" i="2"/>
  <c r="Q295" i="2"/>
  <c r="Q23" i="2"/>
  <c r="Q69" i="2"/>
  <c r="Q111" i="2"/>
  <c r="Q153" i="2"/>
  <c r="Q246" i="2"/>
  <c r="Q270" i="2"/>
  <c r="Q291" i="2"/>
  <c r="Q19" i="2"/>
  <c r="Q60" i="2"/>
  <c r="Q103" i="2"/>
  <c r="Q145" i="2"/>
  <c r="Q240" i="2"/>
  <c r="Q266" i="2"/>
  <c r="Q287" i="2"/>
  <c r="Q11" i="2"/>
  <c r="Q62" i="2"/>
  <c r="Q106" i="2"/>
  <c r="Q148" i="2"/>
  <c r="Q242" i="2"/>
  <c r="Q267" i="2"/>
  <c r="Q288" i="2"/>
  <c r="Q16" i="2"/>
  <c r="Q186" i="2"/>
  <c r="Q191" i="2"/>
  <c r="Q204" i="2"/>
  <c r="Q161" i="2"/>
  <c r="Q213" i="2"/>
  <c r="Q187" i="2"/>
  <c r="Q196" i="2"/>
  <c r="Q179" i="2"/>
  <c r="Q178" i="2"/>
  <c r="Q188" i="2"/>
  <c r="Q208" i="2"/>
  <c r="Q209" i="2"/>
  <c r="Q183" i="2"/>
  <c r="Q200" i="2"/>
  <c r="Q193" i="2"/>
  <c r="AU55" i="2"/>
  <c r="AR74" i="2"/>
  <c r="BA69" i="2"/>
  <c r="BA101" i="2"/>
  <c r="BA133" i="2"/>
  <c r="BA214" i="2"/>
  <c r="BA242" i="2"/>
  <c r="BA278" i="2"/>
  <c r="AU23" i="2"/>
  <c r="AU121" i="2"/>
  <c r="AR12" i="2"/>
  <c r="AR131" i="2"/>
  <c r="BA23" i="2"/>
  <c r="BA41" i="2"/>
  <c r="BA58" i="2"/>
  <c r="BA75" i="2"/>
  <c r="BA91" i="2"/>
  <c r="BA107" i="2"/>
  <c r="BA123" i="2"/>
  <c r="BA137" i="2"/>
  <c r="BA156" i="2"/>
  <c r="BA220" i="2"/>
  <c r="BA236" i="2"/>
  <c r="BA252" i="2"/>
  <c r="BA268" i="2"/>
  <c r="BA284" i="2"/>
  <c r="BA300" i="2"/>
  <c r="AU50" i="2"/>
  <c r="AU226" i="2"/>
  <c r="AR72" i="2"/>
  <c r="AR262" i="2"/>
  <c r="BA29" i="2"/>
  <c r="BA47" i="2"/>
  <c r="BA63" i="2"/>
  <c r="BA80" i="2"/>
  <c r="BA96" i="2"/>
  <c r="BA112" i="2"/>
  <c r="BA128" i="2"/>
  <c r="BA144" i="2"/>
  <c r="BA209" i="2"/>
  <c r="BA225" i="2"/>
  <c r="BA241" i="2"/>
  <c r="BA257" i="2"/>
  <c r="BA273" i="2"/>
  <c r="BA289" i="2"/>
  <c r="AX266" i="2"/>
  <c r="AU259" i="2"/>
  <c r="BA20" i="2"/>
  <c r="BA56" i="2"/>
  <c r="BA89" i="2"/>
  <c r="BA121" i="2"/>
  <c r="BA153" i="2"/>
  <c r="BA238" i="2"/>
  <c r="BA266" i="2"/>
  <c r="BA298" i="2"/>
  <c r="AU89" i="2"/>
  <c r="AU292" i="2"/>
  <c r="AR79" i="2"/>
  <c r="BA16" i="2"/>
  <c r="BA36" i="2"/>
  <c r="BA53" i="2"/>
  <c r="BA70" i="2"/>
  <c r="BA86" i="2"/>
  <c r="BA102" i="2"/>
  <c r="BA118" i="2"/>
  <c r="BA134" i="2"/>
  <c r="BA150" i="2"/>
  <c r="BA215" i="2"/>
  <c r="BA231" i="2"/>
  <c r="BA247" i="2"/>
  <c r="BA263" i="2"/>
  <c r="BA279" i="2"/>
  <c r="BA295" i="2"/>
  <c r="Q51" i="2"/>
  <c r="Q68" i="2"/>
  <c r="Q84" i="2"/>
  <c r="Q100" i="2"/>
  <c r="Q116" i="2"/>
  <c r="Q132" i="2"/>
  <c r="Q147" i="2"/>
  <c r="Q24" i="2"/>
  <c r="Q48" i="2"/>
  <c r="Q70" i="2"/>
  <c r="Q91" i="2"/>
  <c r="Q113" i="2"/>
  <c r="Q134" i="2"/>
  <c r="Q155" i="2"/>
  <c r="Q235" i="2"/>
  <c r="Q251" i="2"/>
  <c r="Q40" i="2"/>
  <c r="Q61" i="2"/>
  <c r="Q83" i="2"/>
  <c r="Q105" i="2"/>
  <c r="Q126" i="2"/>
  <c r="Q146" i="2"/>
  <c r="Q225" i="2"/>
  <c r="Q241" i="2"/>
  <c r="Q257" i="2"/>
  <c r="Q273" i="2"/>
  <c r="Q289" i="2"/>
  <c r="Q33" i="2"/>
  <c r="Q77" i="2"/>
  <c r="Q119" i="2"/>
  <c r="Q228" i="2"/>
  <c r="Q258" i="2"/>
  <c r="Q279" i="2"/>
  <c r="Q300" i="2"/>
  <c r="Q36" i="2"/>
  <c r="Q79" i="2"/>
  <c r="Q122" i="2"/>
  <c r="Q222" i="2"/>
  <c r="Q254" i="2"/>
  <c r="Q275" i="2"/>
  <c r="Q296" i="2"/>
  <c r="Q27" i="2"/>
  <c r="Q71" i="2"/>
  <c r="Q114" i="2"/>
  <c r="Q157" i="2"/>
  <c r="Q248" i="2"/>
  <c r="Q271" i="2"/>
  <c r="Q292" i="2"/>
  <c r="Q29" i="2"/>
  <c r="Q74" i="2"/>
  <c r="Q117" i="2"/>
  <c r="Q159" i="2"/>
  <c r="Q250" i="2"/>
  <c r="Q272" i="2"/>
  <c r="Q294" i="2"/>
  <c r="Q166" i="2"/>
  <c r="Q202" i="2"/>
  <c r="Q207" i="2"/>
  <c r="Q220" i="2"/>
  <c r="Q173" i="2"/>
  <c r="Q198" i="2"/>
  <c r="Q195" i="2"/>
  <c r="Q185" i="2"/>
  <c r="Q203" i="2"/>
  <c r="Q194" i="2"/>
  <c r="Q212" i="2"/>
  <c r="Q169" i="2"/>
  <c r="Q217" i="2"/>
  <c r="Q199" i="2"/>
  <c r="Q216" i="2"/>
  <c r="AU141" i="2"/>
  <c r="AR150" i="2"/>
  <c r="BA43" i="2"/>
  <c r="BA77" i="2"/>
  <c r="BA109" i="2"/>
  <c r="BA140" i="2"/>
  <c r="BA218" i="2"/>
  <c r="BA254" i="2"/>
  <c r="BA286" i="2"/>
  <c r="AU43" i="2"/>
  <c r="AU220" i="2"/>
  <c r="AR42" i="2"/>
  <c r="AR210" i="2"/>
  <c r="BA28" i="2"/>
  <c r="BA45" i="2"/>
  <c r="BA62" i="2"/>
  <c r="BA79" i="2"/>
  <c r="BA95" i="2"/>
  <c r="BA111" i="2"/>
  <c r="BA127" i="2"/>
  <c r="BA143" i="2"/>
  <c r="BA160" i="2"/>
  <c r="BA224" i="2"/>
  <c r="BA240" i="2"/>
  <c r="BA256" i="2"/>
  <c r="BA272" i="2"/>
  <c r="BA288" i="2"/>
  <c r="BA304" i="2"/>
  <c r="AU79" i="2"/>
  <c r="AU254" i="2"/>
  <c r="AR115" i="2"/>
  <c r="BA12" i="2"/>
  <c r="BA34" i="2"/>
  <c r="BA51" i="2"/>
  <c r="BA68" i="2"/>
  <c r="BA84" i="2"/>
  <c r="BA100" i="2"/>
  <c r="BA116" i="2"/>
  <c r="BA132" i="2"/>
  <c r="BA148" i="2"/>
  <c r="BA213" i="2"/>
  <c r="BA229" i="2"/>
  <c r="BA245" i="2"/>
  <c r="BA261" i="2"/>
  <c r="BA277" i="2"/>
  <c r="BA293" i="2"/>
  <c r="AU38" i="2"/>
  <c r="AR54" i="2"/>
  <c r="BA31" i="2"/>
  <c r="Z18" i="40" s="1"/>
  <c r="BA65" i="2"/>
  <c r="BA97" i="2"/>
  <c r="BA129" i="2"/>
  <c r="BA210" i="2"/>
  <c r="BA246" i="2"/>
  <c r="BA274" i="2"/>
  <c r="AU21" i="2"/>
  <c r="AV21" i="2" s="1"/>
  <c r="AU117" i="2"/>
  <c r="AR298" i="2"/>
  <c r="AR124" i="2"/>
  <c r="BA21" i="2"/>
  <c r="BA40" i="2"/>
  <c r="BA57" i="2"/>
  <c r="BA74" i="2"/>
  <c r="BA90" i="2"/>
  <c r="BA106" i="2"/>
  <c r="BA122" i="2"/>
  <c r="BA155" i="2"/>
  <c r="BA219" i="2"/>
  <c r="BA235" i="2"/>
  <c r="BA251" i="2"/>
  <c r="BA267" i="2"/>
  <c r="BA283" i="2"/>
  <c r="BA299" i="2"/>
  <c r="Q20" i="2"/>
  <c r="Q39" i="2"/>
  <c r="Q55" i="2"/>
  <c r="Q72" i="2"/>
  <c r="Q88" i="2"/>
  <c r="Q104" i="2"/>
  <c r="Q120" i="2"/>
  <c r="Q136" i="2"/>
  <c r="Q151" i="2"/>
  <c r="Q32" i="2"/>
  <c r="Q53" i="2"/>
  <c r="Q75" i="2"/>
  <c r="Q97" i="2"/>
  <c r="Q118" i="2"/>
  <c r="Q137" i="2"/>
  <c r="Q223" i="2"/>
  <c r="Q239" i="2"/>
  <c r="Q21" i="2"/>
  <c r="Q45" i="2"/>
  <c r="Q67" i="2"/>
  <c r="Q89" i="2"/>
  <c r="Q110" i="2"/>
  <c r="Q131" i="2"/>
  <c r="Q152" i="2"/>
  <c r="Q229" i="2"/>
  <c r="Q245" i="2"/>
  <c r="Q261" i="2"/>
  <c r="Q277" i="2"/>
  <c r="Q293" i="2"/>
  <c r="Q44" i="2"/>
  <c r="Q87" i="2"/>
  <c r="Q130" i="2"/>
  <c r="Q236" i="2"/>
  <c r="Q263" i="2"/>
  <c r="Q284" i="2"/>
  <c r="Q12" i="2"/>
  <c r="Q46" i="2"/>
  <c r="Q90" i="2"/>
  <c r="Q133" i="2"/>
  <c r="Q230" i="2"/>
  <c r="Q259" i="2"/>
  <c r="Q280" i="2"/>
  <c r="Q302" i="2"/>
  <c r="Q38" i="2"/>
  <c r="Q82" i="2"/>
  <c r="Q125" i="2"/>
  <c r="Q224" i="2"/>
  <c r="Q255" i="2"/>
  <c r="Q276" i="2"/>
  <c r="Q298" i="2"/>
  <c r="Q41" i="2"/>
  <c r="Q85" i="2"/>
  <c r="Q127" i="2"/>
  <c r="Q226" i="2"/>
  <c r="Q256" i="2"/>
  <c r="Q278" i="2"/>
  <c r="Q299" i="2"/>
  <c r="Q170" i="2"/>
  <c r="Q163" i="2"/>
  <c r="Q164" i="2"/>
  <c r="Q184" i="2"/>
  <c r="Q189" i="2"/>
  <c r="Q210" i="2"/>
  <c r="Q211" i="2"/>
  <c r="Q201" i="2"/>
  <c r="Q162" i="2"/>
  <c r="Q206" i="2"/>
  <c r="Q168" i="2"/>
  <c r="Q181" i="2"/>
  <c r="Q190" i="2"/>
  <c r="Q215" i="2"/>
  <c r="Q165" i="2"/>
  <c r="AU231" i="2"/>
  <c r="BA13" i="2"/>
  <c r="Z14" i="40" s="1"/>
  <c r="BA52" i="2"/>
  <c r="BA85" i="2"/>
  <c r="BA117" i="2"/>
  <c r="BA149" i="2"/>
  <c r="BA226" i="2"/>
  <c r="BA262" i="2"/>
  <c r="BA294" i="2"/>
  <c r="AU69" i="2"/>
  <c r="AU240" i="2"/>
  <c r="AR67" i="2"/>
  <c r="AR255" i="2"/>
  <c r="BA33" i="2"/>
  <c r="BA50" i="2"/>
  <c r="BA67" i="2"/>
  <c r="BA83" i="2"/>
  <c r="BA99" i="2"/>
  <c r="BA115" i="2"/>
  <c r="BA131" i="2"/>
  <c r="BA147" i="2"/>
  <c r="BA212" i="2"/>
  <c r="BA228" i="2"/>
  <c r="BA244" i="2"/>
  <c r="BA260" i="2"/>
  <c r="BA276" i="2"/>
  <c r="BA292" i="2"/>
  <c r="AU12" i="2"/>
  <c r="AU107" i="2"/>
  <c r="AR16" i="2"/>
  <c r="BA19" i="2"/>
  <c r="BA38" i="2"/>
  <c r="BA55" i="2"/>
  <c r="BA72" i="2"/>
  <c r="BA88" i="2"/>
  <c r="BA104" i="2"/>
  <c r="BA120" i="2"/>
  <c r="BA136" i="2"/>
  <c r="BA152" i="2"/>
  <c r="BA217" i="2"/>
  <c r="BA233" i="2"/>
  <c r="BA249" i="2"/>
  <c r="BA265" i="2"/>
  <c r="BA281" i="2"/>
  <c r="BA297" i="2"/>
  <c r="AU85" i="2"/>
  <c r="AR122" i="2"/>
  <c r="BA39" i="2"/>
  <c r="BA73" i="2"/>
  <c r="BA105" i="2"/>
  <c r="BA222" i="2"/>
  <c r="BA250" i="2"/>
  <c r="BA282" i="2"/>
  <c r="AU41" i="2"/>
  <c r="AU153" i="2"/>
  <c r="AR40" i="2"/>
  <c r="AR157" i="2"/>
  <c r="BA27" i="2"/>
  <c r="BA44" i="2"/>
  <c r="BA61" i="2"/>
  <c r="BA78" i="2"/>
  <c r="BA94" i="2"/>
  <c r="BA110" i="2"/>
  <c r="BA126" i="2"/>
  <c r="BA141" i="2"/>
  <c r="BA159" i="2"/>
  <c r="BA223" i="2"/>
  <c r="BA239" i="2"/>
  <c r="BA255" i="2"/>
  <c r="BA271" i="2"/>
  <c r="BA287" i="2"/>
  <c r="BA303" i="2"/>
  <c r="Q25" i="2"/>
  <c r="Q43" i="2"/>
  <c r="Q59" i="2"/>
  <c r="Q76" i="2"/>
  <c r="Q92" i="2"/>
  <c r="Q108" i="2"/>
  <c r="Q124" i="2"/>
  <c r="Q138" i="2"/>
  <c r="Q156" i="2"/>
  <c r="Q37" i="2"/>
  <c r="Q58" i="2"/>
  <c r="Q81" i="2"/>
  <c r="Q102" i="2"/>
  <c r="Q123" i="2"/>
  <c r="Q144" i="2"/>
  <c r="Q227" i="2"/>
  <c r="Q243" i="2"/>
  <c r="Q28" i="2"/>
  <c r="Q50" i="2"/>
  <c r="Q73" i="2"/>
  <c r="Q94" i="2"/>
  <c r="Q115" i="2"/>
  <c r="Q158" i="2"/>
  <c r="Q233" i="2"/>
  <c r="Q249" i="2"/>
  <c r="Q265" i="2"/>
  <c r="Q281" i="2"/>
  <c r="Q297" i="2"/>
  <c r="Q54" i="2"/>
  <c r="Q98" i="2"/>
  <c r="Q139" i="2"/>
  <c r="Q244" i="2"/>
  <c r="Q268" i="2"/>
  <c r="Q290" i="2"/>
  <c r="Q17" i="2"/>
  <c r="Q57" i="2"/>
  <c r="Q101" i="2"/>
  <c r="Q141" i="2"/>
  <c r="Q238" i="2"/>
  <c r="Q264" i="2"/>
  <c r="Q286" i="2"/>
  <c r="Q13" i="2"/>
  <c r="Q49" i="2"/>
  <c r="Q93" i="2"/>
  <c r="Q135" i="2"/>
  <c r="Q232" i="2"/>
  <c r="Q260" i="2"/>
  <c r="Q282" i="2"/>
  <c r="Q303" i="2"/>
  <c r="Q52" i="2"/>
  <c r="Q95" i="2"/>
  <c r="Q234" i="2"/>
  <c r="Q262" i="2"/>
  <c r="Q283" i="2"/>
  <c r="Q304" i="2"/>
  <c r="Q182" i="2"/>
  <c r="Q175" i="2"/>
  <c r="Q172" i="2"/>
  <c r="Q192" i="2"/>
  <c r="Q205" i="2"/>
  <c r="Q171" i="2"/>
  <c r="Q219" i="2"/>
  <c r="Q218" i="2"/>
  <c r="Q174" i="2"/>
  <c r="Q214" i="2"/>
  <c r="Q176" i="2"/>
  <c r="Q197" i="2"/>
  <c r="Q167" i="2"/>
  <c r="Q180" i="2"/>
  <c r="Q177" i="2"/>
  <c r="AX297" i="2"/>
  <c r="AX137" i="2"/>
  <c r="AX70" i="2"/>
  <c r="AX159" i="2"/>
  <c r="AX38" i="2"/>
  <c r="AX140" i="2"/>
  <c r="AX72" i="2"/>
  <c r="AX106" i="2"/>
  <c r="AX238" i="2"/>
  <c r="AX96" i="2"/>
  <c r="AX239" i="2"/>
  <c r="AX44" i="2"/>
  <c r="AX83" i="2"/>
  <c r="AX108" i="2"/>
  <c r="AX144" i="2"/>
  <c r="AX216" i="2"/>
  <c r="AX248" i="2"/>
  <c r="AX288" i="2"/>
  <c r="AX20" i="2"/>
  <c r="AX71" i="2"/>
  <c r="AX103" i="2"/>
  <c r="AX128" i="2"/>
  <c r="AX219" i="2"/>
  <c r="AX234" i="2"/>
  <c r="AX284" i="2"/>
  <c r="AX17" i="2"/>
  <c r="AX43" i="2"/>
  <c r="AX66" i="2"/>
  <c r="AX84" i="2"/>
  <c r="AX107" i="2"/>
  <c r="AX130" i="2"/>
  <c r="AX158" i="2"/>
  <c r="AX230" i="2"/>
  <c r="AX270" i="2"/>
  <c r="AX287" i="2"/>
  <c r="AX31" i="2"/>
  <c r="AX41" i="2"/>
  <c r="AX57" i="2"/>
  <c r="AX73" i="2"/>
  <c r="AX89" i="2"/>
  <c r="AX105" i="2"/>
  <c r="AX121" i="2"/>
  <c r="AX155" i="2"/>
  <c r="AX226" i="2"/>
  <c r="AX244" i="2"/>
  <c r="AX267" i="2"/>
  <c r="AX290" i="2"/>
  <c r="AX148" i="2"/>
  <c r="AX214" i="2"/>
  <c r="AX229" i="2"/>
  <c r="AX245" i="2"/>
  <c r="AX261" i="2"/>
  <c r="AX277" i="2"/>
  <c r="AX293" i="2"/>
  <c r="AX118" i="2"/>
  <c r="AX47" i="2"/>
  <c r="AU276" i="2"/>
  <c r="AU213" i="2"/>
  <c r="AU130" i="2"/>
  <c r="AU91" i="2"/>
  <c r="AU66" i="2"/>
  <c r="AU47" i="2"/>
  <c r="AU20" i="2"/>
  <c r="AU242" i="2"/>
  <c r="AU138" i="2"/>
  <c r="AU101" i="2"/>
  <c r="AU75" i="2"/>
  <c r="AU29" i="2"/>
  <c r="AU102" i="2"/>
  <c r="AU125" i="2"/>
  <c r="AU145" i="2"/>
  <c r="AU211" i="2"/>
  <c r="AU234" i="2"/>
  <c r="AU274" i="2"/>
  <c r="AU291" i="2"/>
  <c r="AU31" i="2"/>
  <c r="AU49" i="2"/>
  <c r="AU67" i="2"/>
  <c r="AU90" i="2"/>
  <c r="AU113" i="2"/>
  <c r="AU131" i="2"/>
  <c r="AU244" i="2"/>
  <c r="AU263" i="2"/>
  <c r="AU282" i="2"/>
  <c r="AU36" i="2"/>
  <c r="AU52" i="2"/>
  <c r="AU72" i="2"/>
  <c r="AU88" i="2"/>
  <c r="AU104" i="2"/>
  <c r="AU120" i="2"/>
  <c r="AU136" i="2"/>
  <c r="AU157" i="2"/>
  <c r="AU217" i="2"/>
  <c r="AU239" i="2"/>
  <c r="AU262" i="2"/>
  <c r="AU280" i="2"/>
  <c r="AU298" i="2"/>
  <c r="AU160" i="2"/>
  <c r="AU225" i="2"/>
  <c r="AU241" i="2"/>
  <c r="AU257" i="2"/>
  <c r="AU273" i="2"/>
  <c r="AU289" i="2"/>
  <c r="AU250" i="2"/>
  <c r="AU82" i="2"/>
  <c r="AU39" i="2"/>
  <c r="AU302" i="2"/>
  <c r="AR106" i="2"/>
  <c r="AR63" i="2"/>
  <c r="AR13" i="2"/>
  <c r="AS13" i="2" s="1"/>
  <c r="AR48" i="2"/>
  <c r="AR78" i="2"/>
  <c r="AR96" i="2"/>
  <c r="AR119" i="2"/>
  <c r="AR138" i="2"/>
  <c r="AR219" i="2"/>
  <c r="AR234" i="2"/>
  <c r="AR279" i="2"/>
  <c r="AR296" i="2"/>
  <c r="AR36" i="2"/>
  <c r="AR59" i="2"/>
  <c r="AR82" i="2"/>
  <c r="AR100" i="2"/>
  <c r="AR123" i="2"/>
  <c r="AR151" i="2"/>
  <c r="AR223" i="2"/>
  <c r="AR268" i="2"/>
  <c r="AR282" i="2"/>
  <c r="AR304" i="2"/>
  <c r="AR102" i="2"/>
  <c r="AR120" i="2"/>
  <c r="AR137" i="2"/>
  <c r="AR159" i="2"/>
  <c r="AR254" i="2"/>
  <c r="AX278" i="2"/>
  <c r="AX134" i="2"/>
  <c r="AX63" i="2"/>
  <c r="AX149" i="2"/>
  <c r="AX12" i="2"/>
  <c r="AX136" i="2"/>
  <c r="AX51" i="2"/>
  <c r="AX115" i="2"/>
  <c r="AX29" i="2"/>
  <c r="AX112" i="2"/>
  <c r="AX25" i="2"/>
  <c r="AX60" i="2"/>
  <c r="AX90" i="2"/>
  <c r="AX122" i="2"/>
  <c r="AX150" i="2"/>
  <c r="AX224" i="2"/>
  <c r="AX250" i="2"/>
  <c r="AX295" i="2"/>
  <c r="AX39" i="2"/>
  <c r="AX80" i="2"/>
  <c r="AX110" i="2"/>
  <c r="AX135" i="2"/>
  <c r="AX222" i="2"/>
  <c r="AX246" i="2"/>
  <c r="AX286" i="2"/>
  <c r="AX24" i="2"/>
  <c r="AX50" i="2"/>
  <c r="AX68" i="2"/>
  <c r="AX91" i="2"/>
  <c r="AX114" i="2"/>
  <c r="AX132" i="2"/>
  <c r="AX209" i="2"/>
  <c r="AX256" i="2"/>
  <c r="AX275" i="2"/>
  <c r="AX294" i="2"/>
  <c r="AX19" i="2"/>
  <c r="AX32" i="2"/>
  <c r="AX45" i="2"/>
  <c r="AX61" i="2"/>
  <c r="AX77" i="2"/>
  <c r="AX93" i="2"/>
  <c r="AX109" i="2"/>
  <c r="AX125" i="2"/>
  <c r="AX141" i="2"/>
  <c r="AX211" i="2"/>
  <c r="AX228" i="2"/>
  <c r="AX251" i="2"/>
  <c r="AX274" i="2"/>
  <c r="AX292" i="2"/>
  <c r="AX152" i="2"/>
  <c r="AX218" i="2"/>
  <c r="AX233" i="2"/>
  <c r="AX249" i="2"/>
  <c r="AX265" i="2"/>
  <c r="AX281" i="2"/>
  <c r="AX300" i="2"/>
  <c r="AX111" i="2"/>
  <c r="AX40" i="2"/>
  <c r="AX264" i="2"/>
  <c r="AU243" i="2"/>
  <c r="AU151" i="2"/>
  <c r="AU123" i="2"/>
  <c r="AU78" i="2"/>
  <c r="AU61" i="2"/>
  <c r="AU32" i="2"/>
  <c r="AU13" i="2"/>
  <c r="AV13" i="2" s="1"/>
  <c r="AU266" i="2"/>
  <c r="AU228" i="2"/>
  <c r="AU133" i="2"/>
  <c r="AU94" i="2"/>
  <c r="AU70" i="2"/>
  <c r="AU86" i="2"/>
  <c r="AU109" i="2"/>
  <c r="AU127" i="2"/>
  <c r="AU147" i="2"/>
  <c r="AU216" i="2"/>
  <c r="AU260" i="2"/>
  <c r="AU279" i="2"/>
  <c r="AU303" i="2"/>
  <c r="AU33" i="2"/>
  <c r="AU51" i="2"/>
  <c r="AU74" i="2"/>
  <c r="AU97" i="2"/>
  <c r="AU115" i="2"/>
  <c r="AU251" i="2"/>
  <c r="AU268" i="2"/>
  <c r="AU299" i="2"/>
  <c r="AU40" i="2"/>
  <c r="AU56" i="2"/>
  <c r="AU76" i="2"/>
  <c r="AU92" i="2"/>
  <c r="AU108" i="2"/>
  <c r="AU124" i="2"/>
  <c r="AU140" i="2"/>
  <c r="AU159" i="2"/>
  <c r="AU223" i="2"/>
  <c r="AU246" i="2"/>
  <c r="AU264" i="2"/>
  <c r="AU287" i="2"/>
  <c r="AU148" i="2"/>
  <c r="AU214" i="2"/>
  <c r="AU229" i="2"/>
  <c r="AU245" i="2"/>
  <c r="AU261" i="2"/>
  <c r="AU277" i="2"/>
  <c r="AU293" i="2"/>
  <c r="AU235" i="2"/>
  <c r="AU62" i="2"/>
  <c r="AU28" i="2"/>
  <c r="AR288" i="2"/>
  <c r="AR99" i="2"/>
  <c r="AR56" i="2"/>
  <c r="AR20" i="2"/>
  <c r="AR55" i="2"/>
  <c r="AR80" i="2"/>
  <c r="AR103" i="2"/>
  <c r="AR126" i="2"/>
  <c r="AR146" i="2"/>
  <c r="AR222" i="2"/>
  <c r="AR239" i="2"/>
  <c r="AR284" i="2"/>
  <c r="AR17" i="2"/>
  <c r="AS17" i="2" s="1"/>
  <c r="AR43" i="2"/>
  <c r="AR66" i="2"/>
  <c r="AR84" i="2"/>
  <c r="AR107" i="2"/>
  <c r="AR130" i="2"/>
  <c r="AR158" i="2"/>
  <c r="AR230" i="2"/>
  <c r="AR270" i="2"/>
  <c r="AR287" i="2"/>
  <c r="AR86" i="2"/>
  <c r="AR104" i="2"/>
  <c r="AR127" i="2"/>
  <c r="AR140" i="2"/>
  <c r="AR240" i="2"/>
  <c r="AR259" i="2"/>
  <c r="AR278" i="2"/>
  <c r="AR297" i="2"/>
  <c r="AR23" i="2"/>
  <c r="AR33" i="2"/>
  <c r="AR49" i="2"/>
  <c r="AR65" i="2"/>
  <c r="AR81" i="2"/>
  <c r="AR97" i="2"/>
  <c r="AR113" i="2"/>
  <c r="AR129" i="2"/>
  <c r="AR145" i="2"/>
  <c r="AR213" i="2"/>
  <c r="AR235" i="2"/>
  <c r="AR258" i="2"/>
  <c r="AR276" i="2"/>
  <c r="AR301" i="2"/>
  <c r="AR156" i="2"/>
  <c r="AR221" i="2"/>
  <c r="AR237" i="2"/>
  <c r="AR253" i="2"/>
  <c r="AR269" i="2"/>
  <c r="AR285" i="2"/>
  <c r="AR248" i="2"/>
  <c r="AR90" i="2"/>
  <c r="AR51" i="2"/>
  <c r="AR27" i="2"/>
  <c r="AR37" i="2"/>
  <c r="AR53" i="2"/>
  <c r="AR69" i="2"/>
  <c r="AR85" i="2"/>
  <c r="AR101" i="2"/>
  <c r="AR117" i="2"/>
  <c r="AR133" i="2"/>
  <c r="AR153" i="2"/>
  <c r="AR220" i="2"/>
  <c r="AR242" i="2"/>
  <c r="AR260" i="2"/>
  <c r="AR283" i="2"/>
  <c r="AR303" i="2"/>
  <c r="AR160" i="2"/>
  <c r="AR225" i="2"/>
  <c r="AR241" i="2"/>
  <c r="AR257" i="2"/>
  <c r="AR273" i="2"/>
  <c r="AR289" i="2"/>
  <c r="AR238" i="2"/>
  <c r="AR83" i="2"/>
  <c r="AR44" i="2"/>
  <c r="AR271" i="2"/>
  <c r="AR31" i="2"/>
  <c r="AR41" i="2"/>
  <c r="AR57" i="2"/>
  <c r="AR73" i="2"/>
  <c r="AR89" i="2"/>
  <c r="AR105" i="2"/>
  <c r="AR121" i="2"/>
  <c r="AR155" i="2"/>
  <c r="AR226" i="2"/>
  <c r="AR244" i="2"/>
  <c r="AR267" i="2"/>
  <c r="AR290" i="2"/>
  <c r="AR148" i="2"/>
  <c r="AR214" i="2"/>
  <c r="AR229" i="2"/>
  <c r="AR245" i="2"/>
  <c r="AR261" i="2"/>
  <c r="AR277" i="2"/>
  <c r="AR293" i="2"/>
  <c r="AR216" i="2"/>
  <c r="AR76" i="2"/>
  <c r="AR28" i="2"/>
  <c r="AR19" i="2"/>
  <c r="AR32" i="2"/>
  <c r="AR45" i="2"/>
  <c r="AR61" i="2"/>
  <c r="AR77" i="2"/>
  <c r="AR93" i="2"/>
  <c r="AR109" i="2"/>
  <c r="AR125" i="2"/>
  <c r="AR141" i="2"/>
  <c r="AR211" i="2"/>
  <c r="AR228" i="2"/>
  <c r="AR251" i="2"/>
  <c r="AR274" i="2"/>
  <c r="AR292" i="2"/>
  <c r="AR152" i="2"/>
  <c r="AR218" i="2"/>
  <c r="AR233" i="2"/>
  <c r="AR249" i="2"/>
  <c r="AR265" i="2"/>
  <c r="AR281" i="2"/>
  <c r="AR300" i="2"/>
  <c r="AR295" i="2"/>
  <c r="AR144" i="2"/>
  <c r="AR58" i="2"/>
  <c r="AR21" i="2"/>
  <c r="AS21" i="2" s="1"/>
  <c r="R40" i="2"/>
  <c r="R270" i="2"/>
  <c r="R227" i="2"/>
  <c r="R39" i="2"/>
  <c r="R267" i="2"/>
  <c r="R224" i="2"/>
  <c r="R55" i="2"/>
  <c r="R286" i="2"/>
  <c r="R243" i="2"/>
  <c r="R146" i="2"/>
  <c r="R294" i="2"/>
  <c r="R251" i="2"/>
  <c r="R143" i="2"/>
  <c r="R295" i="2"/>
  <c r="R274" i="2"/>
  <c r="R252" i="2"/>
  <c r="R231" i="2"/>
  <c r="R145" i="2"/>
  <c r="R47" i="2"/>
  <c r="R303" i="2"/>
  <c r="R282" i="2"/>
  <c r="R260" i="2"/>
  <c r="R239" i="2"/>
  <c r="R159" i="2"/>
  <c r="R76" i="2"/>
  <c r="R31" i="2"/>
  <c r="R289" i="2"/>
  <c r="R273" i="2"/>
  <c r="R257" i="2"/>
  <c r="R241" i="2"/>
  <c r="R225" i="2"/>
  <c r="R148" i="2"/>
  <c r="R67" i="2"/>
  <c r="R32" i="2"/>
  <c r="R302" i="2"/>
  <c r="R259" i="2"/>
  <c r="R151" i="2"/>
  <c r="R299" i="2"/>
  <c r="R256" i="2"/>
  <c r="R160" i="2"/>
  <c r="R275" i="2"/>
  <c r="R232" i="2"/>
  <c r="R72" i="2"/>
  <c r="R283" i="2"/>
  <c r="R240" i="2"/>
  <c r="R68" i="2"/>
  <c r="R290" i="2"/>
  <c r="R268" i="2"/>
  <c r="R247" i="2"/>
  <c r="R226" i="2"/>
  <c r="R138" i="2"/>
  <c r="R36" i="2"/>
  <c r="R298" i="2"/>
  <c r="R276" i="2"/>
  <c r="R255" i="2"/>
  <c r="R234" i="2"/>
  <c r="R153" i="2"/>
  <c r="R63" i="2"/>
  <c r="R301" i="2"/>
  <c r="R285" i="2"/>
  <c r="R269" i="2"/>
  <c r="R253" i="2"/>
  <c r="R237" i="2"/>
  <c r="R221" i="2"/>
  <c r="R144" i="2"/>
  <c r="R56" i="2"/>
  <c r="R291" i="2"/>
  <c r="R248" i="2"/>
  <c r="R140" i="2"/>
  <c r="R288" i="2"/>
  <c r="R246" i="2"/>
  <c r="R149" i="2"/>
  <c r="R264" i="2"/>
  <c r="R222" i="2"/>
  <c r="R51" i="2"/>
  <c r="R272" i="2"/>
  <c r="R230" i="2"/>
  <c r="R44" i="2"/>
  <c r="R284" i="2"/>
  <c r="R263" i="2"/>
  <c r="R242" i="2"/>
  <c r="R156" i="2"/>
  <c r="R71" i="2"/>
  <c r="R25" i="2"/>
  <c r="R292" i="2"/>
  <c r="R271" i="2"/>
  <c r="R250" i="2"/>
  <c r="R228" i="2"/>
  <c r="R147" i="2"/>
  <c r="R52" i="2"/>
  <c r="R297" i="2"/>
  <c r="R281" i="2"/>
  <c r="R265" i="2"/>
  <c r="R249" i="2"/>
  <c r="R233" i="2"/>
  <c r="R157" i="2"/>
  <c r="R139" i="2"/>
  <c r="R48" i="2"/>
  <c r="R280" i="2"/>
  <c r="R238" i="2"/>
  <c r="R60" i="2"/>
  <c r="R278" i="2"/>
  <c r="R235" i="2"/>
  <c r="R137" i="2"/>
  <c r="R296" i="2"/>
  <c r="R254" i="2"/>
  <c r="R158" i="2"/>
  <c r="R29" i="2"/>
  <c r="R304" i="2"/>
  <c r="F14" i="14" s="1"/>
  <c r="R262" i="2"/>
  <c r="R155" i="2"/>
  <c r="R17" i="2"/>
  <c r="R300" i="2"/>
  <c r="R279" i="2"/>
  <c r="R258" i="2"/>
  <c r="R236" i="2"/>
  <c r="R150" i="2"/>
  <c r="R59" i="2"/>
  <c r="R287" i="2"/>
  <c r="R266" i="2"/>
  <c r="R244" i="2"/>
  <c r="R223" i="2"/>
  <c r="R141" i="2"/>
  <c r="R43" i="2"/>
  <c r="R293" i="2"/>
  <c r="R277" i="2"/>
  <c r="R261" i="2"/>
  <c r="R245" i="2"/>
  <c r="R229" i="2"/>
  <c r="R152" i="2"/>
  <c r="R75" i="2"/>
  <c r="AU11" i="2"/>
  <c r="AX11" i="2"/>
  <c r="AR11" i="2"/>
  <c r="Q14" i="2"/>
  <c r="R30" i="2"/>
  <c r="Q30" i="2"/>
  <c r="R142" i="2"/>
  <c r="Q142" i="2"/>
  <c r="Q18" i="2"/>
  <c r="R64" i="2"/>
  <c r="Q64" i="2"/>
  <c r="R154" i="2"/>
  <c r="Q154" i="2"/>
  <c r="Q22" i="2"/>
  <c r="Q26" i="2"/>
  <c r="BB287" i="2"/>
  <c r="BB267" i="2"/>
  <c r="BB231" i="2"/>
  <c r="BB159" i="2"/>
  <c r="BB155" i="2"/>
  <c r="BB149" i="2"/>
  <c r="BB145" i="2"/>
  <c r="BB139" i="2"/>
  <c r="BB31" i="2"/>
  <c r="AY269" i="2"/>
  <c r="AY249" i="2"/>
  <c r="AY229" i="2"/>
  <c r="AY157" i="2"/>
  <c r="AY151" i="2"/>
  <c r="AY147" i="2"/>
  <c r="AY143" i="2"/>
  <c r="AY137" i="2"/>
  <c r="AV303" i="2"/>
  <c r="AV299" i="2"/>
  <c r="AV295" i="2"/>
  <c r="AV291" i="2"/>
  <c r="AV287" i="2"/>
  <c r="AV283" i="2"/>
  <c r="AV279" i="2"/>
  <c r="AV275" i="2"/>
  <c r="AV271" i="2"/>
  <c r="AV267" i="2"/>
  <c r="AV263" i="2"/>
  <c r="AV259" i="2"/>
  <c r="AV255" i="2"/>
  <c r="AV251" i="2"/>
  <c r="AV247" i="2"/>
  <c r="AV243" i="2"/>
  <c r="AV239" i="2"/>
  <c r="AV235" i="2"/>
  <c r="AV231" i="2"/>
  <c r="AV227" i="2"/>
  <c r="AV223" i="2"/>
  <c r="AV159" i="2"/>
  <c r="AV155" i="2"/>
  <c r="AV151" i="2"/>
  <c r="AV147" i="2"/>
  <c r="AV143" i="2"/>
  <c r="AV139" i="2"/>
  <c r="BB286" i="2"/>
  <c r="BB250" i="2"/>
  <c r="BB230" i="2"/>
  <c r="BB158" i="2"/>
  <c r="BB152" i="2"/>
  <c r="BB148" i="2"/>
  <c r="BB144" i="2"/>
  <c r="BB138" i="2"/>
  <c r="AY288" i="2"/>
  <c r="AY268" i="2"/>
  <c r="AY248" i="2"/>
  <c r="AY160" i="2"/>
  <c r="AY156" i="2"/>
  <c r="AY150" i="2"/>
  <c r="AY146" i="2"/>
  <c r="AY140" i="2"/>
  <c r="AY32" i="2"/>
  <c r="AV302" i="2"/>
  <c r="AV298" i="2"/>
  <c r="AV294" i="2"/>
  <c r="AV290" i="2"/>
  <c r="AV286" i="2"/>
  <c r="AV282" i="2"/>
  <c r="AV278" i="2"/>
  <c r="AV274" i="2"/>
  <c r="AV270" i="2"/>
  <c r="AV266" i="2"/>
  <c r="AV262" i="2"/>
  <c r="AV258" i="2"/>
  <c r="AV254" i="2"/>
  <c r="AV250" i="2"/>
  <c r="AV246" i="2"/>
  <c r="AV242" i="2"/>
  <c r="AV238" i="2"/>
  <c r="AV234" i="2"/>
  <c r="AV230" i="2"/>
  <c r="AV226" i="2"/>
  <c r="AV222" i="2"/>
  <c r="AV158" i="2"/>
  <c r="AV150" i="2"/>
  <c r="AV146" i="2"/>
  <c r="AV138" i="2"/>
  <c r="AV76" i="2"/>
  <c r="AV72" i="2"/>
  <c r="BB269" i="2"/>
  <c r="BB249" i="2"/>
  <c r="BB229" i="2"/>
  <c r="BB157" i="2"/>
  <c r="BB151" i="2"/>
  <c r="BB147" i="2"/>
  <c r="BB143" i="2"/>
  <c r="BB137" i="2"/>
  <c r="AY287" i="2"/>
  <c r="AY267" i="2"/>
  <c r="AY231" i="2"/>
  <c r="AY159" i="2"/>
  <c r="AY155" i="2"/>
  <c r="AY149" i="2"/>
  <c r="AY145" i="2"/>
  <c r="AY139" i="2"/>
  <c r="AY31" i="2"/>
  <c r="AV301" i="2"/>
  <c r="AV297" i="2"/>
  <c r="AV293" i="2"/>
  <c r="AV289" i="2"/>
  <c r="AV285" i="2"/>
  <c r="AV281" i="2"/>
  <c r="AV277" i="2"/>
  <c r="AV273" i="2"/>
  <c r="AV269" i="2"/>
  <c r="AV265" i="2"/>
  <c r="AV261" i="2"/>
  <c r="AV257" i="2"/>
  <c r="AV253" i="2"/>
  <c r="AV249" i="2"/>
  <c r="AV245" i="2"/>
  <c r="AV241" i="2"/>
  <c r="AV237" i="2"/>
  <c r="AV233" i="2"/>
  <c r="AV229" i="2"/>
  <c r="AV225" i="2"/>
  <c r="AV221" i="2"/>
  <c r="AV157" i="2"/>
  <c r="AV153" i="2"/>
  <c r="AV149" i="2"/>
  <c r="AV145" i="2"/>
  <c r="AV141" i="2"/>
  <c r="AV137" i="2"/>
  <c r="AV75" i="2"/>
  <c r="AV71" i="2"/>
  <c r="BB160" i="2"/>
  <c r="BB140" i="2"/>
  <c r="AY230" i="2"/>
  <c r="AY144" i="2"/>
  <c r="AV296" i="2"/>
  <c r="AV280" i="2"/>
  <c r="AV264" i="2"/>
  <c r="AV248" i="2"/>
  <c r="AV232" i="2"/>
  <c r="AV152" i="2"/>
  <c r="AS304" i="2"/>
  <c r="AS300" i="2"/>
  <c r="AS296" i="2"/>
  <c r="AS292" i="2"/>
  <c r="AS288" i="2"/>
  <c r="AS284" i="2"/>
  <c r="AS280" i="2"/>
  <c r="AS276" i="2"/>
  <c r="AS272" i="2"/>
  <c r="AS268" i="2"/>
  <c r="AS264" i="2"/>
  <c r="AS260" i="2"/>
  <c r="AS256" i="2"/>
  <c r="AS252" i="2"/>
  <c r="AS248" i="2"/>
  <c r="AS244" i="2"/>
  <c r="AS240" i="2"/>
  <c r="AS236" i="2"/>
  <c r="AS232" i="2"/>
  <c r="AS228" i="2"/>
  <c r="AS224" i="2"/>
  <c r="AS160" i="2"/>
  <c r="AS156" i="2"/>
  <c r="AS152" i="2"/>
  <c r="AS148" i="2"/>
  <c r="AS144" i="2"/>
  <c r="AS140" i="2"/>
  <c r="BB288" i="2"/>
  <c r="BB156" i="2"/>
  <c r="BB32" i="2"/>
  <c r="AY158" i="2"/>
  <c r="AY138" i="2"/>
  <c r="AV292" i="2"/>
  <c r="AV276" i="2"/>
  <c r="AV260" i="2"/>
  <c r="AV244" i="2"/>
  <c r="AV228" i="2"/>
  <c r="AV148" i="2"/>
  <c r="AV29" i="2"/>
  <c r="AV25" i="2"/>
  <c r="AS303" i="2"/>
  <c r="AS299" i="2"/>
  <c r="AS295" i="2"/>
  <c r="AS291" i="2"/>
  <c r="AS287" i="2"/>
  <c r="AS283" i="2"/>
  <c r="AS279" i="2"/>
  <c r="AS275" i="2"/>
  <c r="AS271" i="2"/>
  <c r="AS267" i="2"/>
  <c r="AS263" i="2"/>
  <c r="AS259" i="2"/>
  <c r="AS255" i="2"/>
  <c r="AS251" i="2"/>
  <c r="AS247" i="2"/>
  <c r="AS243" i="2"/>
  <c r="AS239" i="2"/>
  <c r="AS235" i="2"/>
  <c r="AS231" i="2"/>
  <c r="AS227" i="2"/>
  <c r="AS223" i="2"/>
  <c r="AS159" i="2"/>
  <c r="AS155" i="2"/>
  <c r="AS151" i="2"/>
  <c r="AS147" i="2"/>
  <c r="AS143" i="2"/>
  <c r="AS139" i="2"/>
  <c r="BB268" i="2"/>
  <c r="BB150" i="2"/>
  <c r="AY286" i="2"/>
  <c r="AY152" i="2"/>
  <c r="AV304" i="2"/>
  <c r="AV288" i="2"/>
  <c r="AV272" i="2"/>
  <c r="AV256" i="2"/>
  <c r="AV240" i="2"/>
  <c r="AV224" i="2"/>
  <c r="AV160" i="2"/>
  <c r="AV144" i="2"/>
  <c r="AV68" i="2"/>
  <c r="AV60" i="2"/>
  <c r="AV56" i="2"/>
  <c r="AV52" i="2"/>
  <c r="AV48" i="2"/>
  <c r="AV44" i="2"/>
  <c r="AV40" i="2"/>
  <c r="AV36" i="2"/>
  <c r="AV32" i="2"/>
  <c r="BB146" i="2"/>
  <c r="AV284" i="2"/>
  <c r="AV156" i="2"/>
  <c r="AV59" i="2"/>
  <c r="AV43" i="2"/>
  <c r="AS297" i="2"/>
  <c r="AS289" i="2"/>
  <c r="AS281" i="2"/>
  <c r="AS273" i="2"/>
  <c r="AS265" i="2"/>
  <c r="AS257" i="2"/>
  <c r="AS249" i="2"/>
  <c r="AS241" i="2"/>
  <c r="AS233" i="2"/>
  <c r="AS225" i="2"/>
  <c r="AS153" i="2"/>
  <c r="AS145" i="2"/>
  <c r="AS137" i="2"/>
  <c r="AS76" i="2"/>
  <c r="AS72" i="2"/>
  <c r="AS68" i="2"/>
  <c r="AS60" i="2"/>
  <c r="AS56" i="2"/>
  <c r="AS52" i="2"/>
  <c r="AS48" i="2"/>
  <c r="AS44" i="2"/>
  <c r="AS40" i="2"/>
  <c r="AS36" i="2"/>
  <c r="AS32" i="2"/>
  <c r="AY250" i="2"/>
  <c r="AV268" i="2"/>
  <c r="AV140" i="2"/>
  <c r="AV55" i="2"/>
  <c r="AV39" i="2"/>
  <c r="AS302" i="2"/>
  <c r="AS294" i="2"/>
  <c r="AS286" i="2"/>
  <c r="AS278" i="2"/>
  <c r="AS270" i="2"/>
  <c r="AS262" i="2"/>
  <c r="AS254" i="2"/>
  <c r="AS246" i="2"/>
  <c r="AS238" i="2"/>
  <c r="AS230" i="2"/>
  <c r="AS222" i="2"/>
  <c r="AS158" i="2"/>
  <c r="AS150" i="2"/>
  <c r="AS75" i="2"/>
  <c r="AS71" i="2"/>
  <c r="AS67" i="2"/>
  <c r="AS63" i="2"/>
  <c r="AS59" i="2"/>
  <c r="AS55" i="2"/>
  <c r="AS51" i="2"/>
  <c r="AS47" i="2"/>
  <c r="AS43" i="2"/>
  <c r="AS39" i="2"/>
  <c r="AS31" i="2"/>
  <c r="AY148" i="2"/>
  <c r="AV252" i="2"/>
  <c r="AV67" i="2"/>
  <c r="AV51" i="2"/>
  <c r="AS301" i="2"/>
  <c r="AS293" i="2"/>
  <c r="AS285" i="2"/>
  <c r="AS277" i="2"/>
  <c r="AS269" i="2"/>
  <c r="AS261" i="2"/>
  <c r="AS253" i="2"/>
  <c r="AS245" i="2"/>
  <c r="AS237" i="2"/>
  <c r="AS229" i="2"/>
  <c r="AS221" i="2"/>
  <c r="AS157" i="2"/>
  <c r="AS149" i="2"/>
  <c r="AS141" i="2"/>
  <c r="BB248" i="2"/>
  <c r="AV300" i="2"/>
  <c r="AV236" i="2"/>
  <c r="AV63" i="2"/>
  <c r="AV47" i="2"/>
  <c r="AV31" i="2"/>
  <c r="AS298" i="2"/>
  <c r="AS290" i="2"/>
  <c r="AS282" i="2"/>
  <c r="AS274" i="2"/>
  <c r="AS266" i="2"/>
  <c r="AS258" i="2"/>
  <c r="AS250" i="2"/>
  <c r="AS242" i="2"/>
  <c r="AS234" i="2"/>
  <c r="AS226" i="2"/>
  <c r="AS146" i="2"/>
  <c r="AS138" i="2"/>
  <c r="AS29" i="2"/>
  <c r="AM139" i="2"/>
  <c r="AG302" i="2"/>
  <c r="AG298" i="2"/>
  <c r="AG294" i="2"/>
  <c r="AG290" i="2"/>
  <c r="AG286" i="2"/>
  <c r="AG282" i="2"/>
  <c r="AG278" i="2"/>
  <c r="AG274" i="2"/>
  <c r="AG270" i="2"/>
  <c r="AG266" i="2"/>
  <c r="AG262" i="2"/>
  <c r="AG258" i="2"/>
  <c r="AG254" i="2"/>
  <c r="AG250" i="2"/>
  <c r="AG246" i="2"/>
  <c r="AG242" i="2"/>
  <c r="AG238" i="2"/>
  <c r="AG234" i="2"/>
  <c r="AG230" i="2"/>
  <c r="AG226" i="2"/>
  <c r="AG222" i="2"/>
  <c r="AG158" i="2"/>
  <c r="AG150" i="2"/>
  <c r="AG146" i="2"/>
  <c r="AG138" i="2"/>
  <c r="AG76" i="2"/>
  <c r="AG72" i="2"/>
  <c r="AG68" i="2"/>
  <c r="AG60" i="2"/>
  <c r="AG56" i="2"/>
  <c r="AG52" i="2"/>
  <c r="AG48" i="2"/>
  <c r="AG44" i="2"/>
  <c r="AG40" i="2"/>
  <c r="AG36" i="2"/>
  <c r="AG32" i="2"/>
  <c r="AG301" i="2"/>
  <c r="AG297" i="2"/>
  <c r="AG293" i="2"/>
  <c r="AG289" i="2"/>
  <c r="AG285" i="2"/>
  <c r="AG281" i="2"/>
  <c r="AG277" i="2"/>
  <c r="AG273" i="2"/>
  <c r="AG269" i="2"/>
  <c r="AG265" i="2"/>
  <c r="AG261" i="2"/>
  <c r="AG257" i="2"/>
  <c r="AG253" i="2"/>
  <c r="AG249" i="2"/>
  <c r="AG245" i="2"/>
  <c r="AG241" i="2"/>
  <c r="AG237" i="2"/>
  <c r="AG233" i="2"/>
  <c r="AG229" i="2"/>
  <c r="AG225" i="2"/>
  <c r="AG221" i="2"/>
  <c r="AG157" i="2"/>
  <c r="AG153" i="2"/>
  <c r="AG149" i="2"/>
  <c r="AG145" i="2"/>
  <c r="AG141" i="2"/>
  <c r="AG137" i="2"/>
  <c r="AG75" i="2"/>
  <c r="AG71" i="2"/>
  <c r="AG67" i="2"/>
  <c r="AG63" i="2"/>
  <c r="AG59" i="2"/>
  <c r="AG55" i="2"/>
  <c r="AG51" i="2"/>
  <c r="AG47" i="2"/>
  <c r="AG43" i="2"/>
  <c r="AG39" i="2"/>
  <c r="AG31" i="2"/>
  <c r="AD301" i="2"/>
  <c r="AD297" i="2"/>
  <c r="AD293" i="2"/>
  <c r="AD289" i="2"/>
  <c r="AD285" i="2"/>
  <c r="AD281" i="2"/>
  <c r="AD277" i="2"/>
  <c r="AD273" i="2"/>
  <c r="AD269" i="2"/>
  <c r="AD265" i="2"/>
  <c r="AD261" i="2"/>
  <c r="AD257" i="2"/>
  <c r="AD253" i="2"/>
  <c r="AD249" i="2"/>
  <c r="AD245" i="2"/>
  <c r="AD241" i="2"/>
  <c r="AD237" i="2"/>
  <c r="AD233" i="2"/>
  <c r="AD229" i="2"/>
  <c r="AD225" i="2"/>
  <c r="AD221" i="2"/>
  <c r="AD157" i="2"/>
  <c r="AD153" i="2"/>
  <c r="AD149" i="2"/>
  <c r="AD145" i="2"/>
  <c r="AD141" i="2"/>
  <c r="AD137" i="2"/>
  <c r="AD75" i="2"/>
  <c r="AD71" i="2"/>
  <c r="AD67" i="2"/>
  <c r="AJ139" i="2"/>
  <c r="AG304" i="2"/>
  <c r="R104" i="40" s="1"/>
  <c r="AG300" i="2"/>
  <c r="AG296" i="2"/>
  <c r="AG292" i="2"/>
  <c r="AG288" i="2"/>
  <c r="AG284" i="2"/>
  <c r="AG280" i="2"/>
  <c r="AG276" i="2"/>
  <c r="AG272" i="2"/>
  <c r="AG268" i="2"/>
  <c r="AG264" i="2"/>
  <c r="AG260" i="2"/>
  <c r="AG256" i="2"/>
  <c r="AG252" i="2"/>
  <c r="AG248" i="2"/>
  <c r="AG244" i="2"/>
  <c r="AG240" i="2"/>
  <c r="AG236" i="2"/>
  <c r="AG232" i="2"/>
  <c r="AG228" i="2"/>
  <c r="AG224" i="2"/>
  <c r="AG160" i="2"/>
  <c r="AG156" i="2"/>
  <c r="AG152" i="2"/>
  <c r="AG148" i="2"/>
  <c r="AG144" i="2"/>
  <c r="AG140" i="2"/>
  <c r="AD304" i="2"/>
  <c r="AD300" i="2"/>
  <c r="AD296" i="2"/>
  <c r="AD292" i="2"/>
  <c r="AD288" i="2"/>
  <c r="AD284" i="2"/>
  <c r="AD280" i="2"/>
  <c r="AD276" i="2"/>
  <c r="AD272" i="2"/>
  <c r="AD268" i="2"/>
  <c r="AD264" i="2"/>
  <c r="AD260" i="2"/>
  <c r="AD256" i="2"/>
  <c r="AD252" i="2"/>
  <c r="AD248" i="2"/>
  <c r="AD244" i="2"/>
  <c r="AD240" i="2"/>
  <c r="AD236" i="2"/>
  <c r="AD232" i="2"/>
  <c r="AD228" i="2"/>
  <c r="AD224" i="2"/>
  <c r="AD160" i="2"/>
  <c r="AD156" i="2"/>
  <c r="AD152" i="2"/>
  <c r="AD148" i="2"/>
  <c r="AD144" i="2"/>
  <c r="AD140" i="2"/>
  <c r="AG303" i="2"/>
  <c r="AG299" i="2"/>
  <c r="AG295" i="2"/>
  <c r="AG291" i="2"/>
  <c r="AG287" i="2"/>
  <c r="AG283" i="2"/>
  <c r="AG279" i="2"/>
  <c r="AG275" i="2"/>
  <c r="AG271" i="2"/>
  <c r="AG267" i="2"/>
  <c r="AG263" i="2"/>
  <c r="AG259" i="2"/>
  <c r="AG255" i="2"/>
  <c r="AG251" i="2"/>
  <c r="AG247" i="2"/>
  <c r="AG243" i="2"/>
  <c r="AG239" i="2"/>
  <c r="AG235" i="2"/>
  <c r="AG231" i="2"/>
  <c r="AG227" i="2"/>
  <c r="AG223" i="2"/>
  <c r="AG159" i="2"/>
  <c r="AG155" i="2"/>
  <c r="AG151" i="2"/>
  <c r="AG147" i="2"/>
  <c r="AG143" i="2"/>
  <c r="AG139" i="2"/>
  <c r="AG29" i="2"/>
  <c r="AG13" i="2"/>
  <c r="AD303" i="2"/>
  <c r="AD299" i="2"/>
  <c r="AD295" i="2"/>
  <c r="AD291" i="2"/>
  <c r="AD287" i="2"/>
  <c r="AD283" i="2"/>
  <c r="AD279" i="2"/>
  <c r="AD275" i="2"/>
  <c r="AD271" i="2"/>
  <c r="AD267" i="2"/>
  <c r="AD263" i="2"/>
  <c r="AD259" i="2"/>
  <c r="AD255" i="2"/>
  <c r="AD251" i="2"/>
  <c r="AD247" i="2"/>
  <c r="AD243" i="2"/>
  <c r="AD239" i="2"/>
  <c r="AD235" i="2"/>
  <c r="AD231" i="2"/>
  <c r="AD227" i="2"/>
  <c r="AD223" i="2"/>
  <c r="AD159" i="2"/>
  <c r="AD155" i="2"/>
  <c r="AD151" i="2"/>
  <c r="AD147" i="2"/>
  <c r="AD143" i="2"/>
  <c r="AD139" i="2"/>
  <c r="AD29" i="2"/>
  <c r="AD25" i="2"/>
  <c r="AD290" i="2"/>
  <c r="AD274" i="2"/>
  <c r="AD258" i="2"/>
  <c r="AD242" i="2"/>
  <c r="AD226" i="2"/>
  <c r="AD146" i="2"/>
  <c r="AD68" i="2"/>
  <c r="AD59" i="2"/>
  <c r="AD51" i="2"/>
  <c r="AD43" i="2"/>
  <c r="AD302" i="2"/>
  <c r="AD286" i="2"/>
  <c r="AD270" i="2"/>
  <c r="AD254" i="2"/>
  <c r="AD238" i="2"/>
  <c r="AD222" i="2"/>
  <c r="AD158" i="2"/>
  <c r="AD56" i="2"/>
  <c r="AD48" i="2"/>
  <c r="AD40" i="2"/>
  <c r="AD32" i="2"/>
  <c r="AA303" i="2"/>
  <c r="AA299" i="2"/>
  <c r="AA295" i="2"/>
  <c r="AA291" i="2"/>
  <c r="AA287" i="2"/>
  <c r="AA283" i="2"/>
  <c r="AA279" i="2"/>
  <c r="AA275" i="2"/>
  <c r="AA271" i="2"/>
  <c r="AA267" i="2"/>
  <c r="AA263" i="2"/>
  <c r="AA259" i="2"/>
  <c r="AA255" i="2"/>
  <c r="AA251" i="2"/>
  <c r="AA247" i="2"/>
  <c r="AA243" i="2"/>
  <c r="AA239" i="2"/>
  <c r="AA235" i="2"/>
  <c r="AA231" i="2"/>
  <c r="AA227" i="2"/>
  <c r="AA223" i="2"/>
  <c r="AA159" i="2"/>
  <c r="AA155" i="2"/>
  <c r="AA151" i="2"/>
  <c r="AA147" i="2"/>
  <c r="AA143" i="2"/>
  <c r="AA139" i="2"/>
  <c r="AA29" i="2"/>
  <c r="AA17" i="2"/>
  <c r="X17" i="2"/>
  <c r="X29" i="2"/>
  <c r="X139" i="2"/>
  <c r="X143" i="2"/>
  <c r="X147" i="2"/>
  <c r="X151" i="2"/>
  <c r="X155" i="2"/>
  <c r="X159" i="2"/>
  <c r="AD298" i="2"/>
  <c r="AD282" i="2"/>
  <c r="AD266" i="2"/>
  <c r="AD250" i="2"/>
  <c r="AD234" i="2"/>
  <c r="AD138" i="2"/>
  <c r="AD76" i="2"/>
  <c r="AD63" i="2"/>
  <c r="AD55" i="2"/>
  <c r="AD47" i="2"/>
  <c r="AD39" i="2"/>
  <c r="AD31" i="2"/>
  <c r="AA302" i="2"/>
  <c r="AA298" i="2"/>
  <c r="AA294" i="2"/>
  <c r="AA290" i="2"/>
  <c r="AA286" i="2"/>
  <c r="AA282" i="2"/>
  <c r="AA278" i="2"/>
  <c r="AA274" i="2"/>
  <c r="AA270" i="2"/>
  <c r="AA266" i="2"/>
  <c r="AA262" i="2"/>
  <c r="AA258" i="2"/>
  <c r="AA254" i="2"/>
  <c r="AA250" i="2"/>
  <c r="AA246" i="2"/>
  <c r="AA242" i="2"/>
  <c r="AA238" i="2"/>
  <c r="AA234" i="2"/>
  <c r="AA230" i="2"/>
  <c r="AA226" i="2"/>
  <c r="AA222" i="2"/>
  <c r="AA158" i="2"/>
  <c r="AA150" i="2"/>
  <c r="AA146" i="2"/>
  <c r="AA138" i="2"/>
  <c r="AA76" i="2"/>
  <c r="AA72" i="2"/>
  <c r="AA68" i="2"/>
  <c r="AA60" i="2"/>
  <c r="AA56" i="2"/>
  <c r="AA52" i="2"/>
  <c r="AA48" i="2"/>
  <c r="AA44" i="2"/>
  <c r="AA40" i="2"/>
  <c r="AA36" i="2"/>
  <c r="AA32" i="2"/>
  <c r="X140" i="2"/>
  <c r="X144" i="2"/>
  <c r="X148" i="2"/>
  <c r="X152" i="2"/>
  <c r="X156" i="2"/>
  <c r="X160" i="2"/>
  <c r="X224" i="2"/>
  <c r="X228" i="2"/>
  <c r="X232" i="2"/>
  <c r="X236" i="2"/>
  <c r="X240" i="2"/>
  <c r="X244" i="2"/>
  <c r="X248" i="2"/>
  <c r="X252" i="2"/>
  <c r="X256" i="2"/>
  <c r="X260" i="2"/>
  <c r="X264" i="2"/>
  <c r="X268" i="2"/>
  <c r="X272" i="2"/>
  <c r="X276" i="2"/>
  <c r="X280" i="2"/>
  <c r="X284" i="2"/>
  <c r="X288" i="2"/>
  <c r="X292" i="2"/>
  <c r="X296" i="2"/>
  <c r="AD294" i="2"/>
  <c r="AD278" i="2"/>
  <c r="AD262" i="2"/>
  <c r="AD246" i="2"/>
  <c r="AD230" i="2"/>
  <c r="AD150" i="2"/>
  <c r="AD72" i="2"/>
  <c r="AD60" i="2"/>
  <c r="AD52" i="2"/>
  <c r="AD44" i="2"/>
  <c r="AD36" i="2"/>
  <c r="AA301" i="2"/>
  <c r="AA297" i="2"/>
  <c r="AA293" i="2"/>
  <c r="AA289" i="2"/>
  <c r="AA285" i="2"/>
  <c r="AA281" i="2"/>
  <c r="AA277" i="2"/>
  <c r="AA273" i="2"/>
  <c r="AA269" i="2"/>
  <c r="AA265" i="2"/>
  <c r="AA261" i="2"/>
  <c r="AA257" i="2"/>
  <c r="AA253" i="2"/>
  <c r="AA249" i="2"/>
  <c r="AA245" i="2"/>
  <c r="AA241" i="2"/>
  <c r="AA237" i="2"/>
  <c r="AA233" i="2"/>
  <c r="AA229" i="2"/>
  <c r="AA225" i="2"/>
  <c r="AA221" i="2"/>
  <c r="AA157" i="2"/>
  <c r="AA153" i="2"/>
  <c r="AA149" i="2"/>
  <c r="AA145" i="2"/>
  <c r="AA141" i="2"/>
  <c r="AA137" i="2"/>
  <c r="AA75" i="2"/>
  <c r="AA71" i="2"/>
  <c r="AA67" i="2"/>
  <c r="AA63" i="2"/>
  <c r="AA59" i="2"/>
  <c r="AA55" i="2"/>
  <c r="AA51" i="2"/>
  <c r="AA47" i="2"/>
  <c r="AA43" i="2"/>
  <c r="AA39" i="2"/>
  <c r="AA31" i="2"/>
  <c r="X31" i="2"/>
  <c r="X39" i="2"/>
  <c r="X43" i="2"/>
  <c r="X47" i="2"/>
  <c r="X51" i="2"/>
  <c r="X55" i="2"/>
  <c r="X59" i="2"/>
  <c r="AA292" i="2"/>
  <c r="AA276" i="2"/>
  <c r="AA260" i="2"/>
  <c r="AA244" i="2"/>
  <c r="AA228" i="2"/>
  <c r="AA148" i="2"/>
  <c r="X32" i="2"/>
  <c r="X48" i="2"/>
  <c r="X63" i="2"/>
  <c r="X71" i="2"/>
  <c r="X141" i="2"/>
  <c r="X149" i="2"/>
  <c r="X157" i="2"/>
  <c r="X225" i="2"/>
  <c r="X230" i="2"/>
  <c r="X235" i="2"/>
  <c r="X241" i="2"/>
  <c r="X246" i="2"/>
  <c r="X251" i="2"/>
  <c r="X257" i="2"/>
  <c r="X262" i="2"/>
  <c r="X267" i="2"/>
  <c r="X273" i="2"/>
  <c r="X278" i="2"/>
  <c r="X283" i="2"/>
  <c r="X289" i="2"/>
  <c r="X294" i="2"/>
  <c r="X299" i="2"/>
  <c r="X303" i="2"/>
  <c r="AA304" i="2"/>
  <c r="AA288" i="2"/>
  <c r="AA272" i="2"/>
  <c r="AA256" i="2"/>
  <c r="AA240" i="2"/>
  <c r="AA224" i="2"/>
  <c r="AA160" i="2"/>
  <c r="AA144" i="2"/>
  <c r="X36" i="2"/>
  <c r="X52" i="2"/>
  <c r="X72" i="2"/>
  <c r="X150" i="2"/>
  <c r="X158" i="2"/>
  <c r="X221" i="2"/>
  <c r="X226" i="2"/>
  <c r="X231" i="2"/>
  <c r="X237" i="2"/>
  <c r="X242" i="2"/>
  <c r="X247" i="2"/>
  <c r="X253" i="2"/>
  <c r="X258" i="2"/>
  <c r="X263" i="2"/>
  <c r="X269" i="2"/>
  <c r="X274" i="2"/>
  <c r="X279" i="2"/>
  <c r="X285" i="2"/>
  <c r="X290" i="2"/>
  <c r="X295" i="2"/>
  <c r="X300" i="2"/>
  <c r="X304" i="2"/>
  <c r="AA300" i="2"/>
  <c r="AA284" i="2"/>
  <c r="AA268" i="2"/>
  <c r="AA252" i="2"/>
  <c r="AA236" i="2"/>
  <c r="AA156" i="2"/>
  <c r="AA140" i="2"/>
  <c r="X40" i="2"/>
  <c r="X56" i="2"/>
  <c r="X67" i="2"/>
  <c r="X75" i="2"/>
  <c r="X137" i="2"/>
  <c r="X145" i="2"/>
  <c r="X153" i="2"/>
  <c r="X222" i="2"/>
  <c r="X227" i="2"/>
  <c r="X233" i="2"/>
  <c r="X238" i="2"/>
  <c r="X243" i="2"/>
  <c r="X249" i="2"/>
  <c r="X254" i="2"/>
  <c r="X259" i="2"/>
  <c r="X265" i="2"/>
  <c r="X270" i="2"/>
  <c r="X275" i="2"/>
  <c r="X281" i="2"/>
  <c r="X286" i="2"/>
  <c r="X291" i="2"/>
  <c r="X297" i="2"/>
  <c r="X301" i="2"/>
  <c r="AA296" i="2"/>
  <c r="AA280" i="2"/>
  <c r="AA264" i="2"/>
  <c r="AA248" i="2"/>
  <c r="AA232" i="2"/>
  <c r="AA152" i="2"/>
  <c r="X44" i="2"/>
  <c r="X60" i="2"/>
  <c r="X68" i="2"/>
  <c r="X76" i="2"/>
  <c r="X138" i="2"/>
  <c r="X146" i="2"/>
  <c r="X223" i="2"/>
  <c r="X229" i="2"/>
  <c r="X234" i="2"/>
  <c r="X239" i="2"/>
  <c r="X245" i="2"/>
  <c r="X250" i="2"/>
  <c r="X255" i="2"/>
  <c r="X261" i="2"/>
  <c r="X266" i="2"/>
  <c r="X271" i="2"/>
  <c r="X277" i="2"/>
  <c r="X282" i="2"/>
  <c r="X287" i="2"/>
  <c r="X293" i="2"/>
  <c r="X298" i="2"/>
  <c r="X302" i="2"/>
  <c r="Y12" i="16"/>
  <c r="AA12" i="16"/>
  <c r="X12" i="16"/>
  <c r="AQ12" i="16"/>
  <c r="AI12" i="16"/>
  <c r="AP12" i="16"/>
  <c r="AH12" i="16"/>
  <c r="Z12" i="16"/>
  <c r="AS12" i="16"/>
  <c r="AK12" i="16"/>
  <c r="AC12" i="16"/>
  <c r="AR12" i="16"/>
  <c r="AJ12" i="16"/>
  <c r="AB12" i="16"/>
  <c r="AU12" i="16"/>
  <c r="AM12" i="16"/>
  <c r="AE12" i="16"/>
  <c r="AT12" i="16"/>
  <c r="AL12" i="16"/>
  <c r="AD12" i="16"/>
  <c r="AO12" i="16"/>
  <c r="AG12" i="16"/>
  <c r="AN12" i="16"/>
  <c r="AF12" i="16"/>
  <c r="AE14" i="2"/>
  <c r="V14" i="2"/>
  <c r="P78" i="40" s="1"/>
  <c r="Y14" i="2"/>
  <c r="AB14" i="2"/>
  <c r="AE30" i="2"/>
  <c r="AF30" i="2" s="1"/>
  <c r="V30" i="2"/>
  <c r="P80" i="40" s="1"/>
  <c r="Y30" i="2"/>
  <c r="Q80" i="40" s="1"/>
  <c r="AB30" i="2"/>
  <c r="R80" i="40" s="1"/>
  <c r="V142" i="2"/>
  <c r="W142" i="2" s="1"/>
  <c r="Y142" i="2"/>
  <c r="Z142" i="2" s="1"/>
  <c r="AB142" i="2"/>
  <c r="AC142" i="2" s="1"/>
  <c r="AE142" i="2"/>
  <c r="AF142" i="2" s="1"/>
  <c r="AE18" i="2"/>
  <c r="AF18" i="2" s="1"/>
  <c r="V18" i="2"/>
  <c r="Y18" i="2"/>
  <c r="AB18" i="2"/>
  <c r="AE64" i="2"/>
  <c r="AF64" i="2" s="1"/>
  <c r="Y64" i="2"/>
  <c r="Z64" i="2" s="1"/>
  <c r="V64" i="2"/>
  <c r="W64" i="2" s="1"/>
  <c r="AB64" i="2"/>
  <c r="AC64" i="2" s="1"/>
  <c r="V154" i="2"/>
  <c r="W154" i="2" s="1"/>
  <c r="Y154" i="2"/>
  <c r="Z154" i="2" s="1"/>
  <c r="AB154" i="2"/>
  <c r="AC154" i="2" s="1"/>
  <c r="AE154" i="2"/>
  <c r="AF154" i="2" s="1"/>
  <c r="AQ22" i="2"/>
  <c r="AR22" i="2" s="1"/>
  <c r="AE22" i="2"/>
  <c r="AF22" i="2" s="1"/>
  <c r="V22" i="2"/>
  <c r="Y22" i="2"/>
  <c r="AB22" i="2"/>
  <c r="AQ26" i="2"/>
  <c r="AR26" i="2" s="1"/>
  <c r="AE26" i="2"/>
  <c r="AF26" i="2" s="1"/>
  <c r="V26" i="2"/>
  <c r="W26" i="2" s="1"/>
  <c r="R26" i="2" s="1"/>
  <c r="Y26" i="2"/>
  <c r="Z26" i="2" s="1"/>
  <c r="AB26" i="2"/>
  <c r="AC26" i="2" s="1"/>
  <c r="AZ15" i="2"/>
  <c r="V15" i="2"/>
  <c r="Y15" i="2"/>
  <c r="AB15" i="2"/>
  <c r="AE15" i="2"/>
  <c r="AZ18" i="2"/>
  <c r="BA18" i="2" s="1"/>
  <c r="AZ64" i="2"/>
  <c r="BA64" i="2" s="1"/>
  <c r="AZ154" i="2"/>
  <c r="BA154" i="2" s="1"/>
  <c r="AT14" i="2"/>
  <c r="AT30" i="2"/>
  <c r="AU30" i="2" s="1"/>
  <c r="AQ64" i="2"/>
  <c r="AR64" i="2" s="1"/>
  <c r="AQ154" i="2"/>
  <c r="AR154" i="2" s="1"/>
  <c r="AZ22" i="2"/>
  <c r="BA22" i="2" s="1"/>
  <c r="AW154" i="2"/>
  <c r="AX154" i="2" s="1"/>
  <c r="AW30" i="2"/>
  <c r="Y80" i="40" s="1"/>
  <c r="AW22" i="2"/>
  <c r="AX22" i="2" s="1"/>
  <c r="AW26" i="2"/>
  <c r="AX26" i="2" s="1"/>
  <c r="AT142" i="2"/>
  <c r="AU142" i="2" s="1"/>
  <c r="AT18" i="2"/>
  <c r="AU18" i="2" s="1"/>
  <c r="AT64" i="2"/>
  <c r="AU64" i="2" s="1"/>
  <c r="AQ18" i="2"/>
  <c r="AR18" i="2" s="1"/>
  <c r="AQ14" i="2"/>
  <c r="AZ26" i="2"/>
  <c r="BA26" i="2" s="1"/>
  <c r="AW18" i="2"/>
  <c r="AX18" i="2" s="1"/>
  <c r="AW64" i="2"/>
  <c r="AX64" i="2" s="1"/>
  <c r="AW15" i="2"/>
  <c r="AX15" i="2" s="1"/>
  <c r="AT22" i="2"/>
  <c r="AU22" i="2" s="1"/>
  <c r="AQ15" i="2"/>
  <c r="AR15" i="2" s="1"/>
  <c r="AZ14" i="2"/>
  <c r="AQ30" i="2"/>
  <c r="AR30" i="2" s="1"/>
  <c r="AZ30" i="2"/>
  <c r="BA30" i="2" s="1"/>
  <c r="AZ142" i="2"/>
  <c r="BA142" i="2" s="1"/>
  <c r="AQ142" i="2"/>
  <c r="AR142" i="2" s="1"/>
  <c r="AW14" i="2"/>
  <c r="AW142" i="2"/>
  <c r="AX142" i="2" s="1"/>
  <c r="AT154" i="2"/>
  <c r="AU154" i="2" s="1"/>
  <c r="AT15" i="2"/>
  <c r="AU15" i="2" s="1"/>
  <c r="AT26" i="2"/>
  <c r="AU26" i="2" s="1"/>
  <c r="H42" i="11"/>
  <c r="E42" i="11"/>
  <c r="G40" i="11"/>
  <c r="D42" i="11"/>
  <c r="H40" i="11"/>
  <c r="G11" i="3"/>
  <c r="AY304" i="2"/>
  <c r="Q41" i="12"/>
  <c r="Q40" i="12"/>
  <c r="E40" i="11"/>
  <c r="AN503" i="2"/>
  <c r="AJ503" i="2"/>
  <c r="AF503" i="2"/>
  <c r="AB503" i="2"/>
  <c r="X503" i="2"/>
  <c r="J40" i="11"/>
  <c r="J42" i="11"/>
  <c r="F40" i="11"/>
  <c r="F42" i="11"/>
  <c r="AK503" i="2"/>
  <c r="AG503" i="2"/>
  <c r="AC503" i="2"/>
  <c r="Y503" i="2"/>
  <c r="AP503" i="2"/>
  <c r="AL503" i="2"/>
  <c r="AH503" i="2"/>
  <c r="AD503" i="2"/>
  <c r="Z503" i="2"/>
  <c r="V503" i="2"/>
  <c r="AM503" i="2"/>
  <c r="AI503" i="2"/>
  <c r="AE503" i="2"/>
  <c r="AA503" i="2"/>
  <c r="W503" i="2"/>
  <c r="Q503" i="2"/>
  <c r="R503" i="2"/>
  <c r="X80" i="40" l="1"/>
  <c r="W80" i="40"/>
  <c r="Z80" i="40"/>
  <c r="R21" i="2"/>
  <c r="Z78" i="40"/>
  <c r="X78" i="40"/>
  <c r="E19" i="14"/>
  <c r="Q108" i="40"/>
  <c r="R18" i="40"/>
  <c r="Z30" i="2"/>
  <c r="Q82" i="40"/>
  <c r="W30" i="2"/>
  <c r="P82" i="40"/>
  <c r="W82" i="40"/>
  <c r="AX30" i="2"/>
  <c r="Y82" i="40"/>
  <c r="X82" i="40"/>
  <c r="AC30" i="2"/>
  <c r="R82" i="40"/>
  <c r="Z82" i="40"/>
  <c r="Q78" i="40"/>
  <c r="Y78" i="40"/>
  <c r="W78" i="40"/>
  <c r="R78" i="40"/>
  <c r="AC22" i="2"/>
  <c r="R60" i="40" s="1"/>
  <c r="AN60" i="40" s="1"/>
  <c r="R76" i="40"/>
  <c r="Z76" i="40"/>
  <c r="W76" i="40"/>
  <c r="X76" i="40"/>
  <c r="Z22" i="2"/>
  <c r="Q76" i="40"/>
  <c r="W22" i="2"/>
  <c r="R22" i="2" s="1"/>
  <c r="P76" i="40"/>
  <c r="Y76" i="40"/>
  <c r="AC18" i="2"/>
  <c r="R75" i="40"/>
  <c r="X75" i="40"/>
  <c r="W18" i="2"/>
  <c r="R18" i="2" s="1"/>
  <c r="P75" i="40"/>
  <c r="Z75" i="40"/>
  <c r="Z18" i="2"/>
  <c r="Q75" i="40"/>
  <c r="W75" i="40"/>
  <c r="Y75" i="40"/>
  <c r="X13" i="2"/>
  <c r="E21" i="14"/>
  <c r="P108" i="40"/>
  <c r="R108" i="40"/>
  <c r="F19" i="14"/>
  <c r="X18" i="40"/>
  <c r="W108" i="40"/>
  <c r="P18" i="40"/>
  <c r="Y18" i="40"/>
  <c r="Q18" i="40"/>
  <c r="W18" i="40"/>
  <c r="P104" i="40"/>
  <c r="Q104" i="40"/>
  <c r="E14" i="14"/>
  <c r="X14" i="40"/>
  <c r="AO503" i="2"/>
  <c r="AO462" i="2"/>
  <c r="Y14" i="40"/>
  <c r="P14" i="40"/>
  <c r="W104" i="40"/>
  <c r="Q14" i="40"/>
  <c r="X60" i="40"/>
  <c r="AT60" i="40" s="1"/>
  <c r="X64" i="40"/>
  <c r="AT64" i="40" s="1"/>
  <c r="Y64" i="40"/>
  <c r="AU64" i="40" s="1"/>
  <c r="W64" i="40"/>
  <c r="AS64" i="40" s="1"/>
  <c r="X63" i="40"/>
  <c r="AT63" i="40" s="1"/>
  <c r="Z60" i="40"/>
  <c r="AV60" i="40" s="1"/>
  <c r="W60" i="40"/>
  <c r="AS60" i="40" s="1"/>
  <c r="W63" i="40"/>
  <c r="AS63" i="40" s="1"/>
  <c r="Y60" i="40"/>
  <c r="AU60" i="40" s="1"/>
  <c r="Y63" i="40"/>
  <c r="AU63" i="40" s="1"/>
  <c r="Q60" i="40"/>
  <c r="AM60" i="40" s="1"/>
  <c r="P60" i="40"/>
  <c r="AL60" i="40" s="1"/>
  <c r="E22" i="14"/>
  <c r="F18" i="14"/>
  <c r="E35" i="14"/>
  <c r="E31" i="14"/>
  <c r="F25" i="14"/>
  <c r="E18" i="14"/>
  <c r="E15" i="14"/>
  <c r="E32" i="14"/>
  <c r="E16" i="14"/>
  <c r="E25" i="14"/>
  <c r="E34" i="14"/>
  <c r="F22" i="14"/>
  <c r="F23" i="14"/>
  <c r="F17" i="14"/>
  <c r="E33" i="14"/>
  <c r="E29" i="14"/>
  <c r="E27" i="14"/>
  <c r="E12" i="14"/>
  <c r="E24" i="14"/>
  <c r="E23" i="14"/>
  <c r="E17" i="14"/>
  <c r="E11" i="14"/>
  <c r="E13" i="14"/>
  <c r="E20" i="14"/>
  <c r="Y10" i="16" a="1"/>
  <c r="Y10" i="16" s="1"/>
  <c r="Y11" i="16"/>
  <c r="Y79" i="40"/>
  <c r="P113" i="40"/>
  <c r="Q112" i="40"/>
  <c r="Q23" i="40"/>
  <c r="R13" i="40"/>
  <c r="BA15" i="2"/>
  <c r="Z63" i="40" s="1"/>
  <c r="AV63" i="40" s="1"/>
  <c r="Y74" i="40"/>
  <c r="X74" i="40"/>
  <c r="R79" i="40"/>
  <c r="AR14" i="2"/>
  <c r="Z15" i="2"/>
  <c r="Q64" i="40" s="1"/>
  <c r="AM64" i="40" s="1"/>
  <c r="P74" i="40"/>
  <c r="P79" i="40"/>
  <c r="AX14" i="2"/>
  <c r="X16" i="40" s="1"/>
  <c r="X79" i="40"/>
  <c r="AF15" i="2"/>
  <c r="R74" i="40"/>
  <c r="Z74" i="40"/>
  <c r="W74" i="40"/>
  <c r="AU14" i="2"/>
  <c r="W16" i="40" s="1"/>
  <c r="W79" i="40"/>
  <c r="AC15" i="2"/>
  <c r="R63" i="40" s="1"/>
  <c r="AN63" i="40" s="1"/>
  <c r="Q74" i="40"/>
  <c r="Q79" i="40"/>
  <c r="Z16" i="40"/>
  <c r="Z79" i="40"/>
  <c r="Q113" i="40"/>
  <c r="R112" i="40"/>
  <c r="W23" i="40"/>
  <c r="X12" i="40"/>
  <c r="Y24" i="40"/>
  <c r="Q21" i="40"/>
  <c r="V33" i="40"/>
  <c r="W33" i="40"/>
  <c r="W34" i="40"/>
  <c r="V30" i="40"/>
  <c r="W21" i="40"/>
  <c r="W31" i="40"/>
  <c r="X114" i="40"/>
  <c r="Z17" i="40"/>
  <c r="Z20" i="40"/>
  <c r="Q24" i="40"/>
  <c r="R26" i="40"/>
  <c r="R28" i="40"/>
  <c r="Z34" i="40"/>
  <c r="X15" i="40"/>
  <c r="P114" i="40"/>
  <c r="V114" i="40"/>
  <c r="V112" i="40"/>
  <c r="W113" i="40"/>
  <c r="W112" i="40"/>
  <c r="Z114" i="40"/>
  <c r="V24" i="40"/>
  <c r="X19" i="40"/>
  <c r="W12" i="40"/>
  <c r="Y13" i="40"/>
  <c r="Y22" i="40"/>
  <c r="Y17" i="40"/>
  <c r="W13" i="40"/>
  <c r="P22" i="40"/>
  <c r="P20" i="40"/>
  <c r="P19" i="40"/>
  <c r="R21" i="40"/>
  <c r="X34" i="40"/>
  <c r="P32" i="40"/>
  <c r="P30" i="40"/>
  <c r="Q34" i="40"/>
  <c r="Z31" i="40"/>
  <c r="Y30" i="40"/>
  <c r="X31" i="40"/>
  <c r="Y32" i="40"/>
  <c r="W30" i="40"/>
  <c r="Y31" i="40"/>
  <c r="Z28" i="40"/>
  <c r="R31" i="40"/>
  <c r="X26" i="40"/>
  <c r="R34" i="40"/>
  <c r="P26" i="40"/>
  <c r="X33" i="40"/>
  <c r="W19" i="40"/>
  <c r="Z12" i="40"/>
  <c r="Z23" i="40"/>
  <c r="V113" i="40"/>
  <c r="Q20" i="40"/>
  <c r="R17" i="40"/>
  <c r="R33" i="40"/>
  <c r="X32" i="40"/>
  <c r="R114" i="40"/>
  <c r="W114" i="40"/>
  <c r="V23" i="40"/>
  <c r="W24" i="40"/>
  <c r="Z19" i="40"/>
  <c r="W17" i="40"/>
  <c r="X24" i="40"/>
  <c r="Y21" i="40"/>
  <c r="Y23" i="40"/>
  <c r="Y12" i="40"/>
  <c r="P17" i="40"/>
  <c r="P21" i="40"/>
  <c r="Q17" i="40"/>
  <c r="P13" i="40"/>
  <c r="Q19" i="40"/>
  <c r="R23" i="40"/>
  <c r="Q22" i="40"/>
  <c r="R22" i="40"/>
  <c r="X28" i="40"/>
  <c r="Z30" i="40"/>
  <c r="R30" i="40"/>
  <c r="P33" i="40"/>
  <c r="P34" i="40"/>
  <c r="Z32" i="40"/>
  <c r="P31" i="40"/>
  <c r="P28" i="40"/>
  <c r="X30" i="40"/>
  <c r="W32" i="40"/>
  <c r="X21" i="40"/>
  <c r="W22" i="40"/>
  <c r="Y20" i="40"/>
  <c r="R20" i="40"/>
  <c r="Y33" i="40"/>
  <c r="Q30" i="40"/>
  <c r="Z33" i="40"/>
  <c r="Y28" i="40"/>
  <c r="Q28" i="40"/>
  <c r="X13" i="40"/>
  <c r="Z24" i="40"/>
  <c r="AP164" i="2"/>
  <c r="AP181" i="2"/>
  <c r="AP190" i="2"/>
  <c r="AP179" i="2"/>
  <c r="AP174" i="2"/>
  <c r="AP192" i="2"/>
  <c r="AP163" i="2"/>
  <c r="AP182" i="2"/>
  <c r="AP169" i="2"/>
  <c r="AP172" i="2"/>
  <c r="AP203" i="2"/>
  <c r="AP186" i="2"/>
  <c r="AP166" i="2"/>
  <c r="AP204" i="2"/>
  <c r="AP168" i="2"/>
  <c r="AP167" i="2"/>
  <c r="AP201" i="2"/>
  <c r="AP198" i="2"/>
  <c r="AP187" i="2"/>
  <c r="AP205" i="2"/>
  <c r="AP184" i="2"/>
  <c r="AP170" i="2"/>
  <c r="AP175" i="2"/>
  <c r="AP162" i="2"/>
  <c r="AP185" i="2"/>
  <c r="AP196" i="2"/>
  <c r="AP202" i="2"/>
  <c r="AP195" i="2"/>
  <c r="AP177" i="2"/>
  <c r="AP191" i="2"/>
  <c r="AP161" i="2"/>
  <c r="AP165" i="2"/>
  <c r="AP173" i="2"/>
  <c r="AP207" i="2"/>
  <c r="AP193" i="2"/>
  <c r="AP208" i="2"/>
  <c r="AP197" i="2"/>
  <c r="AP188" i="2"/>
  <c r="AP194" i="2"/>
  <c r="AP178" i="2"/>
  <c r="AP200" i="2"/>
  <c r="AP199" i="2"/>
  <c r="AP171" i="2"/>
  <c r="AP176" i="2"/>
  <c r="AP189" i="2"/>
  <c r="AP183" i="2"/>
  <c r="AP180" i="2"/>
  <c r="AP206" i="2"/>
  <c r="P112" i="40"/>
  <c r="R113" i="40"/>
  <c r="Q114" i="40"/>
  <c r="Y114" i="40"/>
  <c r="V22" i="40"/>
  <c r="W15" i="40"/>
  <c r="X23" i="40"/>
  <c r="Z21" i="40"/>
  <c r="X22" i="40"/>
  <c r="Z22" i="40"/>
  <c r="Y15" i="40"/>
  <c r="Y19" i="40"/>
  <c r="P23" i="40"/>
  <c r="P24" i="40"/>
  <c r="Q13" i="40"/>
  <c r="R24" i="40"/>
  <c r="R19" i="40"/>
  <c r="R15" i="40"/>
  <c r="W28" i="40"/>
  <c r="V32" i="40"/>
  <c r="V28" i="40"/>
  <c r="Q32" i="40"/>
  <c r="Z26" i="40"/>
  <c r="R32" i="40"/>
  <c r="Q31" i="40"/>
  <c r="Y26" i="40"/>
  <c r="V34" i="40"/>
  <c r="Q33" i="40"/>
  <c r="W26" i="40"/>
  <c r="Y34" i="40"/>
  <c r="Q26" i="40"/>
  <c r="AP46" i="2"/>
  <c r="W20" i="40"/>
  <c r="X17" i="40"/>
  <c r="X20" i="40"/>
  <c r="Z13" i="40"/>
  <c r="AM174" i="2"/>
  <c r="W15" i="2"/>
  <c r="R15" i="2" s="1"/>
  <c r="R185" i="2"/>
  <c r="R171" i="2"/>
  <c r="R186" i="2"/>
  <c r="R168" i="2"/>
  <c r="R74" i="2"/>
  <c r="R79" i="2"/>
  <c r="R28" i="2"/>
  <c r="F20" i="14" s="1"/>
  <c r="R101" i="2"/>
  <c r="R78" i="2"/>
  <c r="R215" i="2"/>
  <c r="R209" i="2"/>
  <c r="R211" i="2"/>
  <c r="R93" i="2"/>
  <c r="R113" i="2"/>
  <c r="R136" i="2"/>
  <c r="R96" i="2"/>
  <c r="R100" i="2"/>
  <c r="R131" i="2"/>
  <c r="R218" i="2"/>
  <c r="R163" i="2"/>
  <c r="R46" i="2"/>
  <c r="R193" i="2"/>
  <c r="R207" i="2"/>
  <c r="R106" i="2"/>
  <c r="R111" i="2"/>
  <c r="R70" i="2"/>
  <c r="R62" i="2"/>
  <c r="R133" i="2"/>
  <c r="R23" i="2"/>
  <c r="R198" i="2"/>
  <c r="R162" i="2"/>
  <c r="R180" i="2"/>
  <c r="R213" i="2"/>
  <c r="R42" i="2"/>
  <c r="R118" i="2"/>
  <c r="R123" i="2"/>
  <c r="R82" i="2"/>
  <c r="R87" i="2"/>
  <c r="R184" i="2"/>
  <c r="R203" i="2"/>
  <c r="R214" i="2"/>
  <c r="R161" i="2"/>
  <c r="R109" i="2"/>
  <c r="R61" i="2"/>
  <c r="R73" i="2"/>
  <c r="R128" i="2"/>
  <c r="R116" i="2"/>
  <c r="R80" i="2"/>
  <c r="R216" i="2"/>
  <c r="R164" i="2"/>
  <c r="R192" i="2"/>
  <c r="R108" i="2"/>
  <c r="R54" i="2"/>
  <c r="R38" i="2"/>
  <c r="R114" i="2"/>
  <c r="R119" i="2"/>
  <c r="R201" i="2"/>
  <c r="R188" i="2"/>
  <c r="R187" i="2"/>
  <c r="R170" i="2"/>
  <c r="R204" i="2"/>
  <c r="R16" i="2"/>
  <c r="R33" i="2"/>
  <c r="F21" i="14" s="1"/>
  <c r="R105" i="2"/>
  <c r="R27" i="2"/>
  <c r="F16" i="14" s="1"/>
  <c r="R69" i="2"/>
  <c r="R81" i="2"/>
  <c r="R199" i="2"/>
  <c r="R212" i="2"/>
  <c r="R174" i="2"/>
  <c r="R90" i="2"/>
  <c r="R95" i="2"/>
  <c r="R53" i="2"/>
  <c r="R45" i="2"/>
  <c r="R117" i="2"/>
  <c r="R126" i="2"/>
  <c r="R166" i="2"/>
  <c r="R200" i="2"/>
  <c r="R191" i="2"/>
  <c r="R189" i="2"/>
  <c r="R124" i="2"/>
  <c r="R99" i="2"/>
  <c r="R88" i="2"/>
  <c r="R130" i="2"/>
  <c r="R135" i="2"/>
  <c r="R210" i="2"/>
  <c r="R178" i="2"/>
  <c r="R169" i="2"/>
  <c r="R122" i="2"/>
  <c r="R127" i="2"/>
  <c r="R86" i="2"/>
  <c r="R91" i="2"/>
  <c r="R49" i="2"/>
  <c r="R41" i="2"/>
  <c r="R182" i="2"/>
  <c r="R181" i="2"/>
  <c r="R219" i="2"/>
  <c r="R202" i="2"/>
  <c r="R173" i="2"/>
  <c r="R77" i="2"/>
  <c r="R112" i="2"/>
  <c r="R120" i="2"/>
  <c r="R115" i="2"/>
  <c r="R84" i="2"/>
  <c r="R83" i="2"/>
  <c r="R194" i="2"/>
  <c r="R167" i="2"/>
  <c r="R206" i="2"/>
  <c r="R125" i="2"/>
  <c r="R110" i="2"/>
  <c r="R89" i="2"/>
  <c r="R97" i="2"/>
  <c r="R132" i="2"/>
  <c r="R65" i="2"/>
  <c r="R196" i="2"/>
  <c r="R176" i="2"/>
  <c r="R177" i="2"/>
  <c r="R172" i="2"/>
  <c r="R19" i="2"/>
  <c r="R102" i="2"/>
  <c r="R107" i="2"/>
  <c r="R66" i="2"/>
  <c r="R58" i="2"/>
  <c r="R183" i="2"/>
  <c r="R208" i="2"/>
  <c r="R179" i="2"/>
  <c r="R57" i="2"/>
  <c r="R50" i="2"/>
  <c r="R121" i="2"/>
  <c r="R94" i="2"/>
  <c r="R85" i="2"/>
  <c r="R129" i="2"/>
  <c r="R217" i="2"/>
  <c r="R190" i="2"/>
  <c r="R165" i="2"/>
  <c r="R175" i="2"/>
  <c r="R205" i="2"/>
  <c r="R92" i="2"/>
  <c r="R134" i="2"/>
  <c r="R12" i="2"/>
  <c r="R98" i="2"/>
  <c r="R103" i="2"/>
  <c r="R197" i="2"/>
  <c r="R195" i="2"/>
  <c r="R220" i="2"/>
  <c r="R20" i="2"/>
  <c r="R24" i="2"/>
  <c r="R104" i="2"/>
  <c r="R37" i="2"/>
  <c r="R34" i="2"/>
  <c r="R11" i="2"/>
  <c r="AC14" i="2"/>
  <c r="Q16" i="40" s="1"/>
  <c r="Z14" i="2"/>
  <c r="P16" i="40" s="1"/>
  <c r="W14" i="2"/>
  <c r="X14" i="2" s="1"/>
  <c r="BA14" i="2"/>
  <c r="Y16" i="40" s="1"/>
  <c r="AF14" i="2"/>
  <c r="R16" i="40" s="1"/>
  <c r="AA30" i="2"/>
  <c r="Q109" i="40" s="1"/>
  <c r="AA18" i="2"/>
  <c r="AA22" i="2"/>
  <c r="X22" i="2"/>
  <c r="AA142" i="2"/>
  <c r="AD18" i="2"/>
  <c r="AG26" i="2"/>
  <c r="AG142" i="2"/>
  <c r="AS154" i="2"/>
  <c r="AS26" i="2"/>
  <c r="AV18" i="2"/>
  <c r="AA26" i="2"/>
  <c r="X64" i="2"/>
  <c r="X18" i="2"/>
  <c r="AD154" i="2"/>
  <c r="AD26" i="2"/>
  <c r="AD22" i="2"/>
  <c r="AD30" i="2"/>
  <c r="R109" i="40" s="1"/>
  <c r="AG30" i="2"/>
  <c r="AS14" i="2"/>
  <c r="AS30" i="2"/>
  <c r="W109" i="40" s="1"/>
  <c r="AS142" i="2"/>
  <c r="AS64" i="2"/>
  <c r="AV22" i="2"/>
  <c r="AV154" i="2"/>
  <c r="X154" i="2"/>
  <c r="X30" i="2"/>
  <c r="P109" i="40" s="1"/>
  <c r="AD64" i="2"/>
  <c r="AG18" i="2"/>
  <c r="AS18" i="2"/>
  <c r="AV26" i="2"/>
  <c r="AV142" i="2"/>
  <c r="X142" i="2"/>
  <c r="X26" i="2"/>
  <c r="AA64" i="2"/>
  <c r="AA154" i="2"/>
  <c r="AD142" i="2"/>
  <c r="AG22" i="2"/>
  <c r="AG64" i="2"/>
  <c r="AG154" i="2"/>
  <c r="AS22" i="2"/>
  <c r="AV64" i="2"/>
  <c r="AV30" i="2"/>
  <c r="X207" i="2"/>
  <c r="X178" i="2"/>
  <c r="X116" i="2"/>
  <c r="X84" i="2"/>
  <c r="AA42" i="2"/>
  <c r="AA106" i="2"/>
  <c r="AA168" i="2"/>
  <c r="X206" i="2"/>
  <c r="X177" i="2"/>
  <c r="X115" i="2"/>
  <c r="X83" i="2"/>
  <c r="AA46" i="2"/>
  <c r="AA110" i="2"/>
  <c r="AA172" i="2"/>
  <c r="X205" i="2"/>
  <c r="X174" i="2"/>
  <c r="X112" i="2"/>
  <c r="X80" i="2"/>
  <c r="AA50" i="2"/>
  <c r="AA114" i="2"/>
  <c r="AA176" i="2"/>
  <c r="X203" i="2"/>
  <c r="X173" i="2"/>
  <c r="X111" i="2"/>
  <c r="X79" i="2"/>
  <c r="AA54" i="2"/>
  <c r="AA118" i="2"/>
  <c r="AA180" i="2"/>
  <c r="X27" i="2"/>
  <c r="AA11" i="2"/>
  <c r="AA27" i="2"/>
  <c r="AA91" i="2"/>
  <c r="AA107" i="2"/>
  <c r="AA123" i="2"/>
  <c r="AA169" i="2"/>
  <c r="AA185" i="2"/>
  <c r="AA201" i="2"/>
  <c r="AA217" i="2"/>
  <c r="AD19" i="2"/>
  <c r="AD88" i="2"/>
  <c r="AD214" i="2"/>
  <c r="X208" i="2"/>
  <c r="X192" i="2"/>
  <c r="X176" i="2"/>
  <c r="X130" i="2"/>
  <c r="X114" i="2"/>
  <c r="X98" i="2"/>
  <c r="X82" i="2"/>
  <c r="X66" i="2"/>
  <c r="X50" i="2"/>
  <c r="X34" i="2"/>
  <c r="AA20" i="2"/>
  <c r="AA84" i="2"/>
  <c r="AA100" i="2"/>
  <c r="AA116" i="2"/>
  <c r="AA132" i="2"/>
  <c r="AA162" i="2"/>
  <c r="AA178" i="2"/>
  <c r="AA194" i="2"/>
  <c r="AA210" i="2"/>
  <c r="AD12" i="2"/>
  <c r="AD124" i="2"/>
  <c r="AD186" i="2"/>
  <c r="X199" i="2"/>
  <c r="X183" i="2"/>
  <c r="X167" i="2"/>
  <c r="X121" i="2"/>
  <c r="X105" i="2"/>
  <c r="X89" i="2"/>
  <c r="X73" i="2"/>
  <c r="X57" i="2"/>
  <c r="X41" i="2"/>
  <c r="AA45" i="2"/>
  <c r="AA61" i="2"/>
  <c r="AA77" i="2"/>
  <c r="AA93" i="2"/>
  <c r="AA109" i="2"/>
  <c r="AA125" i="2"/>
  <c r="AA171" i="2"/>
  <c r="AA187" i="2"/>
  <c r="AA203" i="2"/>
  <c r="AA219" i="2"/>
  <c r="AD96" i="2"/>
  <c r="AD100" i="2"/>
  <c r="AD162" i="2"/>
  <c r="AD37" i="2"/>
  <c r="AD53" i="2"/>
  <c r="AD69" i="2"/>
  <c r="AD85" i="2"/>
  <c r="AD101" i="2"/>
  <c r="AD117" i="2"/>
  <c r="AD133" i="2"/>
  <c r="AD163" i="2"/>
  <c r="AD179" i="2"/>
  <c r="AD195" i="2"/>
  <c r="AD211" i="2"/>
  <c r="AG45" i="2"/>
  <c r="AG61" i="2"/>
  <c r="AG77" i="2"/>
  <c r="AG93" i="2"/>
  <c r="AG109" i="2"/>
  <c r="AG125" i="2"/>
  <c r="AG171" i="2"/>
  <c r="AG187" i="2"/>
  <c r="AG203" i="2"/>
  <c r="AG219" i="2"/>
  <c r="AJ199" i="2"/>
  <c r="AD34" i="2"/>
  <c r="AD50" i="2"/>
  <c r="AD66" i="2"/>
  <c r="AD82" i="2"/>
  <c r="AD98" i="2"/>
  <c r="AD114" i="2"/>
  <c r="AD130" i="2"/>
  <c r="AD176" i="2"/>
  <c r="AD192" i="2"/>
  <c r="AD208" i="2"/>
  <c r="AG42" i="2"/>
  <c r="AG58" i="2"/>
  <c r="AG74" i="2"/>
  <c r="AG90" i="2"/>
  <c r="AG106" i="2"/>
  <c r="AG122" i="2"/>
  <c r="AG168" i="2"/>
  <c r="AG184" i="2"/>
  <c r="AG200" i="2"/>
  <c r="AG216" i="2"/>
  <c r="AJ187" i="2"/>
  <c r="AD83" i="2"/>
  <c r="AD99" i="2"/>
  <c r="AD115" i="2"/>
  <c r="AD131" i="2"/>
  <c r="AD161" i="2"/>
  <c r="AD177" i="2"/>
  <c r="AD193" i="2"/>
  <c r="AD209" i="2"/>
  <c r="AG11" i="2"/>
  <c r="AG27" i="2"/>
  <c r="AG91" i="2"/>
  <c r="AG107" i="2"/>
  <c r="AG123" i="2"/>
  <c r="AG169" i="2"/>
  <c r="AG185" i="2"/>
  <c r="AG201" i="2"/>
  <c r="AG217" i="2"/>
  <c r="AJ191" i="2"/>
  <c r="AG12" i="2"/>
  <c r="AG28" i="2"/>
  <c r="AG92" i="2"/>
  <c r="AG108" i="2"/>
  <c r="AG124" i="2"/>
  <c r="AG170" i="2"/>
  <c r="AG186" i="2"/>
  <c r="AG202" i="2"/>
  <c r="AG218" i="2"/>
  <c r="AJ195" i="2"/>
  <c r="AJ176" i="2"/>
  <c r="AJ196" i="2"/>
  <c r="AM184" i="2"/>
  <c r="AJ189" i="2"/>
  <c r="AM197" i="2"/>
  <c r="AJ166" i="2"/>
  <c r="AV211" i="2"/>
  <c r="AV195" i="2"/>
  <c r="AV179" i="2"/>
  <c r="AV163" i="2"/>
  <c r="AV133" i="2"/>
  <c r="AV117" i="2"/>
  <c r="AV101" i="2"/>
  <c r="AV85" i="2"/>
  <c r="AV69" i="2"/>
  <c r="AV218" i="2"/>
  <c r="AV202" i="2"/>
  <c r="AV186" i="2"/>
  <c r="AV170" i="2"/>
  <c r="AV124" i="2"/>
  <c r="AV108" i="2"/>
  <c r="AV92" i="2"/>
  <c r="AV205" i="2"/>
  <c r="AV189" i="2"/>
  <c r="AV173" i="2"/>
  <c r="AV127" i="2"/>
  <c r="AV111" i="2"/>
  <c r="AV95" i="2"/>
  <c r="AV79" i="2"/>
  <c r="AV184" i="2"/>
  <c r="AV122" i="2"/>
  <c r="AV66" i="2"/>
  <c r="AV50" i="2"/>
  <c r="AV34" i="2"/>
  <c r="AS216" i="2"/>
  <c r="AS200" i="2"/>
  <c r="AS184" i="2"/>
  <c r="AS168" i="2"/>
  <c r="AS122" i="2"/>
  <c r="AV212" i="2"/>
  <c r="AV86" i="2"/>
  <c r="AV57" i="2"/>
  <c r="AV41" i="2"/>
  <c r="AS207" i="2"/>
  <c r="AS191" i="2"/>
  <c r="AS175" i="2"/>
  <c r="AS129" i="2"/>
  <c r="AV98" i="2"/>
  <c r="AV28" i="2"/>
  <c r="AV12" i="2"/>
  <c r="AV27" i="2"/>
  <c r="AS217" i="2"/>
  <c r="AS185" i="2"/>
  <c r="AS124" i="2"/>
  <c r="AS104" i="2"/>
  <c r="AS88" i="2"/>
  <c r="AS24" i="2"/>
  <c r="AV23" i="2"/>
  <c r="AS214" i="2"/>
  <c r="AS182" i="2"/>
  <c r="AS123" i="2"/>
  <c r="AS103" i="2"/>
  <c r="AS87" i="2"/>
  <c r="AS23" i="2"/>
  <c r="AS197" i="2"/>
  <c r="AS165" i="2"/>
  <c r="AS135" i="2"/>
  <c r="AS111" i="2"/>
  <c r="AS94" i="2"/>
  <c r="AS78" i="2"/>
  <c r="AS62" i="2"/>
  <c r="AS46" i="2"/>
  <c r="AS202" i="2"/>
  <c r="AS170" i="2"/>
  <c r="AS115" i="2"/>
  <c r="AS97" i="2"/>
  <c r="AS81" i="2"/>
  <c r="AS65" i="2"/>
  <c r="AS49" i="2"/>
  <c r="AS33" i="2"/>
  <c r="W111" i="40" s="1"/>
  <c r="AM199" i="2"/>
  <c r="AM183" i="2"/>
  <c r="AM167" i="2"/>
  <c r="AM202" i="2"/>
  <c r="AM186" i="2"/>
  <c r="AM170" i="2"/>
  <c r="AJ194" i="2"/>
  <c r="AJ178" i="2"/>
  <c r="AJ162" i="2"/>
  <c r="AM193" i="2"/>
  <c r="AM177" i="2"/>
  <c r="AM161" i="2"/>
  <c r="AJ201" i="2"/>
  <c r="AJ185" i="2"/>
  <c r="AJ169" i="2"/>
  <c r="AM196" i="2"/>
  <c r="AM180" i="2"/>
  <c r="AM164" i="2"/>
  <c r="AJ204" i="2"/>
  <c r="AJ188" i="2"/>
  <c r="AV207" i="2"/>
  <c r="AV191" i="2"/>
  <c r="AV175" i="2"/>
  <c r="AV129" i="2"/>
  <c r="AV113" i="2"/>
  <c r="AV97" i="2"/>
  <c r="AV81" i="2"/>
  <c r="AV214" i="2"/>
  <c r="AV198" i="2"/>
  <c r="AV182" i="2"/>
  <c r="AV166" i="2"/>
  <c r="AV136" i="2"/>
  <c r="AV120" i="2"/>
  <c r="AV104" i="2"/>
  <c r="AV88" i="2"/>
  <c r="AV217" i="2"/>
  <c r="AV201" i="2"/>
  <c r="AV185" i="2"/>
  <c r="AV169" i="2"/>
  <c r="AV123" i="2"/>
  <c r="AV107" i="2"/>
  <c r="AV91" i="2"/>
  <c r="AV168" i="2"/>
  <c r="AV106" i="2"/>
  <c r="AV62" i="2"/>
  <c r="AV46" i="2"/>
  <c r="AS212" i="2"/>
  <c r="AS196" i="2"/>
  <c r="AS180" i="2"/>
  <c r="AS164" i="2"/>
  <c r="AS134" i="2"/>
  <c r="AS118" i="2"/>
  <c r="AV196" i="2"/>
  <c r="AV134" i="2"/>
  <c r="AV70" i="2"/>
  <c r="AV53" i="2"/>
  <c r="AV37" i="2"/>
  <c r="AS219" i="2"/>
  <c r="AS203" i="2"/>
  <c r="AS187" i="2"/>
  <c r="AS171" i="2"/>
  <c r="AV208" i="2"/>
  <c r="AV82" i="2"/>
  <c r="AV24" i="2"/>
  <c r="AV94" i="2"/>
  <c r="AV11" i="2"/>
  <c r="AS209" i="2"/>
  <c r="AS177" i="2"/>
  <c r="AS119" i="2"/>
  <c r="AS100" i="2"/>
  <c r="AS84" i="2"/>
  <c r="AS20" i="2"/>
  <c r="AV78" i="2"/>
  <c r="AS206" i="2"/>
  <c r="AS174" i="2"/>
  <c r="AS117" i="2"/>
  <c r="AS99" i="2"/>
  <c r="AS83" i="2"/>
  <c r="AS19" i="2"/>
  <c r="AV188" i="2"/>
  <c r="AS189" i="2"/>
  <c r="AS127" i="2"/>
  <c r="AS106" i="2"/>
  <c r="AS90" i="2"/>
  <c r="AS74" i="2"/>
  <c r="AS58" i="2"/>
  <c r="AS42" i="2"/>
  <c r="AS194" i="2"/>
  <c r="AS162" i="2"/>
  <c r="AS132" i="2"/>
  <c r="AS109" i="2"/>
  <c r="AS93" i="2"/>
  <c r="AS77" i="2"/>
  <c r="AS61" i="2"/>
  <c r="AS45" i="2"/>
  <c r="AM195" i="2"/>
  <c r="AM179" i="2"/>
  <c r="AM163" i="2"/>
  <c r="AM198" i="2"/>
  <c r="AM182" i="2"/>
  <c r="AM166" i="2"/>
  <c r="AJ206" i="2"/>
  <c r="AJ190" i="2"/>
  <c r="AJ174" i="2"/>
  <c r="AM205" i="2"/>
  <c r="AM189" i="2"/>
  <c r="AM173" i="2"/>
  <c r="AJ197" i="2"/>
  <c r="AJ181" i="2"/>
  <c r="AJ165" i="2"/>
  <c r="AM208" i="2"/>
  <c r="AM192" i="2"/>
  <c r="AM176" i="2"/>
  <c r="AV219" i="2"/>
  <c r="AV203" i="2"/>
  <c r="AV187" i="2"/>
  <c r="AV171" i="2"/>
  <c r="AV125" i="2"/>
  <c r="AV109" i="2"/>
  <c r="AV93" i="2"/>
  <c r="AV77" i="2"/>
  <c r="AV210" i="2"/>
  <c r="AV194" i="2"/>
  <c r="AV178" i="2"/>
  <c r="AV162" i="2"/>
  <c r="AV132" i="2"/>
  <c r="AV116" i="2"/>
  <c r="AV100" i="2"/>
  <c r="AV84" i="2"/>
  <c r="AV213" i="2"/>
  <c r="AV197" i="2"/>
  <c r="AV181" i="2"/>
  <c r="AV165" i="2"/>
  <c r="AV135" i="2"/>
  <c r="AV119" i="2"/>
  <c r="AV103" i="2"/>
  <c r="AV87" i="2"/>
  <c r="AV216" i="2"/>
  <c r="AV90" i="2"/>
  <c r="AV58" i="2"/>
  <c r="AV42" i="2"/>
  <c r="AS208" i="2"/>
  <c r="AS192" i="2"/>
  <c r="AS176" i="2"/>
  <c r="AS130" i="2"/>
  <c r="AS114" i="2"/>
  <c r="AV180" i="2"/>
  <c r="AV118" i="2"/>
  <c r="AV65" i="2"/>
  <c r="AV49" i="2"/>
  <c r="AV33" i="2"/>
  <c r="AS215" i="2"/>
  <c r="AS199" i="2"/>
  <c r="AS183" i="2"/>
  <c r="AS167" i="2"/>
  <c r="AV192" i="2"/>
  <c r="AV130" i="2"/>
  <c r="AV20" i="2"/>
  <c r="AS201" i="2"/>
  <c r="AS169" i="2"/>
  <c r="AS113" i="2"/>
  <c r="AS96" i="2"/>
  <c r="AS80" i="2"/>
  <c r="AS16" i="2"/>
  <c r="AS198" i="2"/>
  <c r="AS166" i="2"/>
  <c r="AS136" i="2"/>
  <c r="AS112" i="2"/>
  <c r="AS95" i="2"/>
  <c r="AS79" i="2"/>
  <c r="AS15" i="2"/>
  <c r="AV126" i="2"/>
  <c r="AV19" i="2"/>
  <c r="AS213" i="2"/>
  <c r="AS181" i="2"/>
  <c r="AS121" i="2"/>
  <c r="AS102" i="2"/>
  <c r="AS86" i="2"/>
  <c r="AS70" i="2"/>
  <c r="AS54" i="2"/>
  <c r="AS38" i="2"/>
  <c r="AV172" i="2"/>
  <c r="AS218" i="2"/>
  <c r="AS186" i="2"/>
  <c r="AS125" i="2"/>
  <c r="AS105" i="2"/>
  <c r="AS89" i="2"/>
  <c r="AS73" i="2"/>
  <c r="AS57" i="2"/>
  <c r="AS41" i="2"/>
  <c r="AM207" i="2"/>
  <c r="AM191" i="2"/>
  <c r="AM175" i="2"/>
  <c r="AM194" i="2"/>
  <c r="AM178" i="2"/>
  <c r="AM162" i="2"/>
  <c r="AJ202" i="2"/>
  <c r="AJ186" i="2"/>
  <c r="AJ170" i="2"/>
  <c r="AM201" i="2"/>
  <c r="AM185" i="2"/>
  <c r="AM169" i="2"/>
  <c r="AJ193" i="2"/>
  <c r="AJ177" i="2"/>
  <c r="AJ161" i="2"/>
  <c r="AM204" i="2"/>
  <c r="AM188" i="2"/>
  <c r="AM172" i="2"/>
  <c r="AV215" i="2"/>
  <c r="AV199" i="2"/>
  <c r="AV183" i="2"/>
  <c r="AV167" i="2"/>
  <c r="AV121" i="2"/>
  <c r="AV105" i="2"/>
  <c r="AV89" i="2"/>
  <c r="AV73" i="2"/>
  <c r="AV206" i="2"/>
  <c r="AV190" i="2"/>
  <c r="AV174" i="2"/>
  <c r="AV128" i="2"/>
  <c r="AV112" i="2"/>
  <c r="AV96" i="2"/>
  <c r="AV80" i="2"/>
  <c r="AV209" i="2"/>
  <c r="AV193" i="2"/>
  <c r="AV177" i="2"/>
  <c r="AV161" i="2"/>
  <c r="AV131" i="2"/>
  <c r="AV115" i="2"/>
  <c r="AV99" i="2"/>
  <c r="AV83" i="2"/>
  <c r="AV200" i="2"/>
  <c r="AV74" i="2"/>
  <c r="AV54" i="2"/>
  <c r="AV38" i="2"/>
  <c r="AS220" i="2"/>
  <c r="AS204" i="2"/>
  <c r="AS188" i="2"/>
  <c r="AS172" i="2"/>
  <c r="AS126" i="2"/>
  <c r="AS110" i="2"/>
  <c r="AV164" i="2"/>
  <c r="AV102" i="2"/>
  <c r="AV61" i="2"/>
  <c r="AV45" i="2"/>
  <c r="AS211" i="2"/>
  <c r="AS195" i="2"/>
  <c r="AS179" i="2"/>
  <c r="AS163" i="2"/>
  <c r="AS133" i="2"/>
  <c r="AV176" i="2"/>
  <c r="AV114" i="2"/>
  <c r="AV16" i="2"/>
  <c r="AV220" i="2"/>
  <c r="AS193" i="2"/>
  <c r="AS161" i="2"/>
  <c r="AS131" i="2"/>
  <c r="AS108" i="2"/>
  <c r="AS92" i="2"/>
  <c r="AS28" i="2"/>
  <c r="W110" i="40" s="1"/>
  <c r="AS12" i="2"/>
  <c r="AV204" i="2"/>
  <c r="AS190" i="2"/>
  <c r="AS128" i="2"/>
  <c r="AS107" i="2"/>
  <c r="AS91" i="2"/>
  <c r="AS27" i="2"/>
  <c r="AS11" i="2"/>
  <c r="AS205" i="2"/>
  <c r="AS173" i="2"/>
  <c r="AS116" i="2"/>
  <c r="AS98" i="2"/>
  <c r="AS82" i="2"/>
  <c r="AS66" i="2"/>
  <c r="AS50" i="2"/>
  <c r="AS34" i="2"/>
  <c r="AV110" i="2"/>
  <c r="AV15" i="2"/>
  <c r="AS210" i="2"/>
  <c r="AS178" i="2"/>
  <c r="AS120" i="2"/>
  <c r="AS101" i="2"/>
  <c r="AS85" i="2"/>
  <c r="AS69" i="2"/>
  <c r="AS53" i="2"/>
  <c r="AS37" i="2"/>
  <c r="AM203" i="2"/>
  <c r="AM187" i="2"/>
  <c r="AM171" i="2"/>
  <c r="X202" i="2"/>
  <c r="X170" i="2"/>
  <c r="X108" i="2"/>
  <c r="X28" i="2"/>
  <c r="P110" i="40" s="1"/>
  <c r="AA58" i="2"/>
  <c r="AA122" i="2"/>
  <c r="AA184" i="2"/>
  <c r="X11" i="2"/>
  <c r="X201" i="2"/>
  <c r="X169" i="2"/>
  <c r="X107" i="2"/>
  <c r="X24" i="2"/>
  <c r="AA62" i="2"/>
  <c r="AA126" i="2"/>
  <c r="AA188" i="2"/>
  <c r="X198" i="2"/>
  <c r="X166" i="2"/>
  <c r="X136" i="2"/>
  <c r="X104" i="2"/>
  <c r="X20" i="2"/>
  <c r="AA66" i="2"/>
  <c r="AA130" i="2"/>
  <c r="AA192" i="2"/>
  <c r="X219" i="2"/>
  <c r="X197" i="2"/>
  <c r="X165" i="2"/>
  <c r="X135" i="2"/>
  <c r="X103" i="2"/>
  <c r="X16" i="2"/>
  <c r="AA70" i="2"/>
  <c r="AA134" i="2"/>
  <c r="AA196" i="2"/>
  <c r="X23" i="2"/>
  <c r="AA79" i="2"/>
  <c r="AA95" i="2"/>
  <c r="AA111" i="2"/>
  <c r="AA127" i="2"/>
  <c r="AA173" i="2"/>
  <c r="AA189" i="2"/>
  <c r="AA205" i="2"/>
  <c r="AD23" i="2"/>
  <c r="AD104" i="2"/>
  <c r="AD166" i="2"/>
  <c r="X220" i="2"/>
  <c r="X204" i="2"/>
  <c r="X188" i="2"/>
  <c r="X172" i="2"/>
  <c r="X126" i="2"/>
  <c r="X110" i="2"/>
  <c r="X94" i="2"/>
  <c r="X78" i="2"/>
  <c r="X62" i="2"/>
  <c r="X46" i="2"/>
  <c r="AA24" i="2"/>
  <c r="AA88" i="2"/>
  <c r="AA104" i="2"/>
  <c r="AA120" i="2"/>
  <c r="AA136" i="2"/>
  <c r="AA166" i="2"/>
  <c r="AA182" i="2"/>
  <c r="AA198" i="2"/>
  <c r="AA214" i="2"/>
  <c r="AD16" i="2"/>
  <c r="AD202" i="2"/>
  <c r="X195" i="2"/>
  <c r="X179" i="2"/>
  <c r="X163" i="2"/>
  <c r="X133" i="2"/>
  <c r="X117" i="2"/>
  <c r="X101" i="2"/>
  <c r="X85" i="2"/>
  <c r="X69" i="2"/>
  <c r="X53" i="2"/>
  <c r="X37" i="2"/>
  <c r="AA33" i="2"/>
  <c r="Q111" i="40" s="1"/>
  <c r="AA49" i="2"/>
  <c r="AA65" i="2"/>
  <c r="AA81" i="2"/>
  <c r="AA97" i="2"/>
  <c r="AA113" i="2"/>
  <c r="AA129" i="2"/>
  <c r="AA175" i="2"/>
  <c r="AA191" i="2"/>
  <c r="AA207" i="2"/>
  <c r="AD112" i="2"/>
  <c r="AD174" i="2"/>
  <c r="AD27" i="2"/>
  <c r="AD116" i="2"/>
  <c r="AD178" i="2"/>
  <c r="AD41" i="2"/>
  <c r="AD57" i="2"/>
  <c r="AD73" i="2"/>
  <c r="AD89" i="2"/>
  <c r="AD105" i="2"/>
  <c r="AD121" i="2"/>
  <c r="AD167" i="2"/>
  <c r="AD183" i="2"/>
  <c r="AD199" i="2"/>
  <c r="AD215" i="2"/>
  <c r="AG33" i="2"/>
  <c r="AG49" i="2"/>
  <c r="AG65" i="2"/>
  <c r="AG81" i="2"/>
  <c r="AG97" i="2"/>
  <c r="AG113" i="2"/>
  <c r="AG129" i="2"/>
  <c r="AG175" i="2"/>
  <c r="AG191" i="2"/>
  <c r="AG207" i="2"/>
  <c r="AD38" i="2"/>
  <c r="AD54" i="2"/>
  <c r="AD70" i="2"/>
  <c r="AD86" i="2"/>
  <c r="AD102" i="2"/>
  <c r="AD118" i="2"/>
  <c r="AD134" i="2"/>
  <c r="AD164" i="2"/>
  <c r="AD180" i="2"/>
  <c r="AD196" i="2"/>
  <c r="AD212" i="2"/>
  <c r="AG46" i="2"/>
  <c r="AG62" i="2"/>
  <c r="AG78" i="2"/>
  <c r="AG94" i="2"/>
  <c r="AG110" i="2"/>
  <c r="AG126" i="2"/>
  <c r="AG172" i="2"/>
  <c r="AG188" i="2"/>
  <c r="AG204" i="2"/>
  <c r="AG220" i="2"/>
  <c r="AJ203" i="2"/>
  <c r="AD87" i="2"/>
  <c r="AD103" i="2"/>
  <c r="AD119" i="2"/>
  <c r="AD135" i="2"/>
  <c r="AD165" i="2"/>
  <c r="AD181" i="2"/>
  <c r="AD197" i="2"/>
  <c r="AD213" i="2"/>
  <c r="AG79" i="2"/>
  <c r="AG95" i="2"/>
  <c r="AG111" i="2"/>
  <c r="AG127" i="2"/>
  <c r="AG173" i="2"/>
  <c r="AG189" i="2"/>
  <c r="AG205" i="2"/>
  <c r="AJ207" i="2"/>
  <c r="AG16" i="2"/>
  <c r="AG80" i="2"/>
  <c r="AG96" i="2"/>
  <c r="AG112" i="2"/>
  <c r="AG128" i="2"/>
  <c r="AG174" i="2"/>
  <c r="AG190" i="2"/>
  <c r="AG206" i="2"/>
  <c r="AJ164" i="2"/>
  <c r="AJ180" i="2"/>
  <c r="AJ200" i="2"/>
  <c r="AM46" i="2"/>
  <c r="AM200" i="2"/>
  <c r="AJ205" i="2"/>
  <c r="AJ182" i="2"/>
  <c r="AM190" i="2"/>
  <c r="X218" i="2"/>
  <c r="X194" i="2"/>
  <c r="X162" i="2"/>
  <c r="X132" i="2"/>
  <c r="X100" i="2"/>
  <c r="X12" i="2"/>
  <c r="AA74" i="2"/>
  <c r="AA200" i="2"/>
  <c r="X217" i="2"/>
  <c r="X193" i="2"/>
  <c r="X161" i="2"/>
  <c r="X131" i="2"/>
  <c r="X99" i="2"/>
  <c r="AA78" i="2"/>
  <c r="AA204" i="2"/>
  <c r="X215" i="2"/>
  <c r="X190" i="2"/>
  <c r="X128" i="2"/>
  <c r="X96" i="2"/>
  <c r="AA82" i="2"/>
  <c r="AA208" i="2"/>
  <c r="X214" i="2"/>
  <c r="X189" i="2"/>
  <c r="X127" i="2"/>
  <c r="X95" i="2"/>
  <c r="AA86" i="2"/>
  <c r="AA212" i="2"/>
  <c r="X19" i="2"/>
  <c r="AA19" i="2"/>
  <c r="AA83" i="2"/>
  <c r="AA99" i="2"/>
  <c r="AA115" i="2"/>
  <c r="AA131" i="2"/>
  <c r="AA161" i="2"/>
  <c r="AA177" i="2"/>
  <c r="AA193" i="2"/>
  <c r="AA209" i="2"/>
  <c r="AD11" i="2"/>
  <c r="AD28" i="2"/>
  <c r="R110" i="40" s="1"/>
  <c r="AD120" i="2"/>
  <c r="AD182" i="2"/>
  <c r="X216" i="2"/>
  <c r="X200" i="2"/>
  <c r="X184" i="2"/>
  <c r="X168" i="2"/>
  <c r="X122" i="2"/>
  <c r="X106" i="2"/>
  <c r="X90" i="2"/>
  <c r="X74" i="2"/>
  <c r="X58" i="2"/>
  <c r="X42" i="2"/>
  <c r="AA12" i="2"/>
  <c r="AA28" i="2"/>
  <c r="Q110" i="40" s="1"/>
  <c r="AA92" i="2"/>
  <c r="AA108" i="2"/>
  <c r="AA124" i="2"/>
  <c r="AA170" i="2"/>
  <c r="AA186" i="2"/>
  <c r="AA202" i="2"/>
  <c r="AA218" i="2"/>
  <c r="AD20" i="2"/>
  <c r="AD92" i="2"/>
  <c r="AD218" i="2"/>
  <c r="X191" i="2"/>
  <c r="X175" i="2"/>
  <c r="X129" i="2"/>
  <c r="X113" i="2"/>
  <c r="X97" i="2"/>
  <c r="X81" i="2"/>
  <c r="X65" i="2"/>
  <c r="X49" i="2"/>
  <c r="X33" i="2"/>
  <c r="P111" i="40" s="1"/>
  <c r="AA37" i="2"/>
  <c r="AA53" i="2"/>
  <c r="AA69" i="2"/>
  <c r="AA85" i="2"/>
  <c r="AA101" i="2"/>
  <c r="AA117" i="2"/>
  <c r="AA133" i="2"/>
  <c r="AA163" i="2"/>
  <c r="AA179" i="2"/>
  <c r="AA195" i="2"/>
  <c r="AA211" i="2"/>
  <c r="AD128" i="2"/>
  <c r="AD190" i="2"/>
  <c r="AD132" i="2"/>
  <c r="AD194" i="2"/>
  <c r="AD45" i="2"/>
  <c r="AD61" i="2"/>
  <c r="AD77" i="2"/>
  <c r="AD93" i="2"/>
  <c r="AD109" i="2"/>
  <c r="AD125" i="2"/>
  <c r="AD171" i="2"/>
  <c r="AD187" i="2"/>
  <c r="AD203" i="2"/>
  <c r="AD219" i="2"/>
  <c r="AG37" i="2"/>
  <c r="AG53" i="2"/>
  <c r="AG69" i="2"/>
  <c r="AG85" i="2"/>
  <c r="AG101" i="2"/>
  <c r="AG117" i="2"/>
  <c r="AG133" i="2"/>
  <c r="AG163" i="2"/>
  <c r="AG179" i="2"/>
  <c r="AG195" i="2"/>
  <c r="AG211" i="2"/>
  <c r="AJ167" i="2"/>
  <c r="AD42" i="2"/>
  <c r="AD58" i="2"/>
  <c r="AD74" i="2"/>
  <c r="AD90" i="2"/>
  <c r="AD106" i="2"/>
  <c r="AD122" i="2"/>
  <c r="AD168" i="2"/>
  <c r="AD184" i="2"/>
  <c r="AD200" i="2"/>
  <c r="AD216" i="2"/>
  <c r="AG34" i="2"/>
  <c r="AG50" i="2"/>
  <c r="AG66" i="2"/>
  <c r="AG82" i="2"/>
  <c r="AG98" i="2"/>
  <c r="AG114" i="2"/>
  <c r="AG130" i="2"/>
  <c r="AG176" i="2"/>
  <c r="AG192" i="2"/>
  <c r="AG208" i="2"/>
  <c r="AD91" i="2"/>
  <c r="AD107" i="2"/>
  <c r="AD123" i="2"/>
  <c r="AD169" i="2"/>
  <c r="AD185" i="2"/>
  <c r="AD201" i="2"/>
  <c r="AD217" i="2"/>
  <c r="AG19" i="2"/>
  <c r="AG83" i="2"/>
  <c r="AG99" i="2"/>
  <c r="AG115" i="2"/>
  <c r="AG131" i="2"/>
  <c r="AG161" i="2"/>
  <c r="AG177" i="2"/>
  <c r="AG193" i="2"/>
  <c r="AG209" i="2"/>
  <c r="AG20" i="2"/>
  <c r="AG84" i="2"/>
  <c r="AG100" i="2"/>
  <c r="AG116" i="2"/>
  <c r="AG132" i="2"/>
  <c r="AG162" i="2"/>
  <c r="AG178" i="2"/>
  <c r="AG194" i="2"/>
  <c r="AG210" i="2"/>
  <c r="AJ163" i="2"/>
  <c r="AJ168" i="2"/>
  <c r="AJ184" i="2"/>
  <c r="AJ208" i="2"/>
  <c r="AM165" i="2"/>
  <c r="AJ198" i="2"/>
  <c r="AM206" i="2"/>
  <c r="X213" i="2"/>
  <c r="X186" i="2"/>
  <c r="X124" i="2"/>
  <c r="X92" i="2"/>
  <c r="AA90" i="2"/>
  <c r="AA216" i="2"/>
  <c r="X211" i="2"/>
  <c r="X185" i="2"/>
  <c r="X123" i="2"/>
  <c r="X91" i="2"/>
  <c r="AA94" i="2"/>
  <c r="AA220" i="2"/>
  <c r="X210" i="2"/>
  <c r="X182" i="2"/>
  <c r="X120" i="2"/>
  <c r="X88" i="2"/>
  <c r="AA34" i="2"/>
  <c r="AA98" i="2"/>
  <c r="X209" i="2"/>
  <c r="X181" i="2"/>
  <c r="X119" i="2"/>
  <c r="X87" i="2"/>
  <c r="AA38" i="2"/>
  <c r="AA102" i="2"/>
  <c r="AA164" i="2"/>
  <c r="AA23" i="2"/>
  <c r="AA87" i="2"/>
  <c r="AA103" i="2"/>
  <c r="AA119" i="2"/>
  <c r="AA135" i="2"/>
  <c r="AA165" i="2"/>
  <c r="AA181" i="2"/>
  <c r="AA197" i="2"/>
  <c r="AA213" i="2"/>
  <c r="AD136" i="2"/>
  <c r="AD198" i="2"/>
  <c r="X212" i="2"/>
  <c r="X196" i="2"/>
  <c r="X180" i="2"/>
  <c r="X164" i="2"/>
  <c r="X134" i="2"/>
  <c r="X118" i="2"/>
  <c r="X102" i="2"/>
  <c r="X86" i="2"/>
  <c r="X70" i="2"/>
  <c r="X54" i="2"/>
  <c r="X38" i="2"/>
  <c r="AA16" i="2"/>
  <c r="AA80" i="2"/>
  <c r="AA96" i="2"/>
  <c r="AA112" i="2"/>
  <c r="AA128" i="2"/>
  <c r="AA174" i="2"/>
  <c r="AA190" i="2"/>
  <c r="AA206" i="2"/>
  <c r="AD24" i="2"/>
  <c r="AD108" i="2"/>
  <c r="AD170" i="2"/>
  <c r="X187" i="2"/>
  <c r="X171" i="2"/>
  <c r="X125" i="2"/>
  <c r="X109" i="2"/>
  <c r="X93" i="2"/>
  <c r="X77" i="2"/>
  <c r="X61" i="2"/>
  <c r="X45" i="2"/>
  <c r="AA41" i="2"/>
  <c r="AA57" i="2"/>
  <c r="AA73" i="2"/>
  <c r="AA89" i="2"/>
  <c r="AA105" i="2"/>
  <c r="AA121" i="2"/>
  <c r="AA167" i="2"/>
  <c r="AA183" i="2"/>
  <c r="AA199" i="2"/>
  <c r="AA215" i="2"/>
  <c r="AD80" i="2"/>
  <c r="AD206" i="2"/>
  <c r="AD84" i="2"/>
  <c r="AD210" i="2"/>
  <c r="AD33" i="2"/>
  <c r="R111" i="40" s="1"/>
  <c r="AD49" i="2"/>
  <c r="AD65" i="2"/>
  <c r="AD81" i="2"/>
  <c r="AD97" i="2"/>
  <c r="AD113" i="2"/>
  <c r="AD129" i="2"/>
  <c r="AD175" i="2"/>
  <c r="AD191" i="2"/>
  <c r="AD207" i="2"/>
  <c r="AG41" i="2"/>
  <c r="AG57" i="2"/>
  <c r="AG73" i="2"/>
  <c r="AG89" i="2"/>
  <c r="AG105" i="2"/>
  <c r="AG121" i="2"/>
  <c r="AG167" i="2"/>
  <c r="AG183" i="2"/>
  <c r="AG199" i="2"/>
  <c r="AG215" i="2"/>
  <c r="AJ183" i="2"/>
  <c r="AD46" i="2"/>
  <c r="AD62" i="2"/>
  <c r="AD78" i="2"/>
  <c r="AD94" i="2"/>
  <c r="AD110" i="2"/>
  <c r="AD126" i="2"/>
  <c r="AD172" i="2"/>
  <c r="AD188" i="2"/>
  <c r="AD204" i="2"/>
  <c r="AD220" i="2"/>
  <c r="AG38" i="2"/>
  <c r="AG54" i="2"/>
  <c r="AG70" i="2"/>
  <c r="AG86" i="2"/>
  <c r="AG102" i="2"/>
  <c r="AG118" i="2"/>
  <c r="AG134" i="2"/>
  <c r="AG164" i="2"/>
  <c r="AG180" i="2"/>
  <c r="AG196" i="2"/>
  <c r="AG212" i="2"/>
  <c r="AJ171" i="2"/>
  <c r="AD79" i="2"/>
  <c r="AD95" i="2"/>
  <c r="AD111" i="2"/>
  <c r="AD127" i="2"/>
  <c r="AD173" i="2"/>
  <c r="AD189" i="2"/>
  <c r="AD205" i="2"/>
  <c r="AG23" i="2"/>
  <c r="AG87" i="2"/>
  <c r="AG103" i="2"/>
  <c r="AG119" i="2"/>
  <c r="AG135" i="2"/>
  <c r="AG165" i="2"/>
  <c r="AG181" i="2"/>
  <c r="AG197" i="2"/>
  <c r="AG213" i="2"/>
  <c r="AJ175" i="2"/>
  <c r="AG24" i="2"/>
  <c r="AG88" i="2"/>
  <c r="AG104" i="2"/>
  <c r="AG120" i="2"/>
  <c r="AG136" i="2"/>
  <c r="AG166" i="2"/>
  <c r="AG182" i="2"/>
  <c r="AG198" i="2"/>
  <c r="AG214" i="2"/>
  <c r="AJ179" i="2"/>
  <c r="AJ46" i="2"/>
  <c r="AJ172" i="2"/>
  <c r="AJ192" i="2"/>
  <c r="AM168" i="2"/>
  <c r="AJ173" i="2"/>
  <c r="AM181" i="2"/>
  <c r="BB217" i="2"/>
  <c r="BB205" i="2"/>
  <c r="BB193" i="2"/>
  <c r="BB181" i="2"/>
  <c r="BB169" i="2"/>
  <c r="BB216" i="2"/>
  <c r="BB204" i="2"/>
  <c r="BB192" i="2"/>
  <c r="BB180" i="2"/>
  <c r="BB168" i="2"/>
  <c r="AY202" i="2"/>
  <c r="AY178" i="2"/>
  <c r="AY166" i="2"/>
  <c r="AY214" i="2"/>
  <c r="AY190" i="2"/>
  <c r="AY217" i="2"/>
  <c r="AY205" i="2"/>
  <c r="AY193" i="2"/>
  <c r="AY181" i="2"/>
  <c r="AY169" i="2"/>
  <c r="AY216" i="2"/>
  <c r="AY204" i="2"/>
  <c r="AY192" i="2"/>
  <c r="AY180" i="2"/>
  <c r="AY168" i="2"/>
  <c r="AY212" i="2"/>
  <c r="AY200" i="2"/>
  <c r="AY188" i="2"/>
  <c r="AY176" i="2"/>
  <c r="AY164" i="2"/>
  <c r="BB214" i="2"/>
  <c r="BB202" i="2"/>
  <c r="BB190" i="2"/>
  <c r="BB178" i="2"/>
  <c r="BB166" i="2"/>
  <c r="AY218" i="2"/>
  <c r="AY194" i="2"/>
  <c r="AY182" i="2"/>
  <c r="AY170" i="2"/>
  <c r="AY215" i="2"/>
  <c r="AY207" i="2"/>
  <c r="AY191" i="2"/>
  <c r="AY183" i="2"/>
  <c r="AY167" i="2"/>
  <c r="AY206" i="2"/>
  <c r="AY219" i="2"/>
  <c r="AY203" i="2"/>
  <c r="AY195" i="2"/>
  <c r="AY179" i="2"/>
  <c r="AY171" i="2"/>
  <c r="BB212" i="2"/>
  <c r="BB200" i="2"/>
  <c r="BB188" i="2"/>
  <c r="BB176" i="2"/>
  <c r="BB164" i="2"/>
  <c r="BB263" i="2"/>
  <c r="BB251" i="2"/>
  <c r="BB282" i="2"/>
  <c r="BB270" i="2"/>
  <c r="BB301" i="2"/>
  <c r="BB289" i="2"/>
  <c r="BB225" i="2"/>
  <c r="BB244" i="2"/>
  <c r="BB232" i="2"/>
  <c r="BB291" i="2"/>
  <c r="BB275" i="2"/>
  <c r="BB239" i="2"/>
  <c r="BB227" i="2"/>
  <c r="BB223" i="2"/>
  <c r="BB302" i="2"/>
  <c r="BB298" i="2"/>
  <c r="BB294" i="2"/>
  <c r="BB258" i="2"/>
  <c r="BB246" i="2"/>
  <c r="BB242" i="2"/>
  <c r="BB234" i="2"/>
  <c r="BB277" i="2"/>
  <c r="BB265" i="2"/>
  <c r="BB261" i="2"/>
  <c r="BB253" i="2"/>
  <c r="BB237" i="2"/>
  <c r="BB296" i="2"/>
  <c r="BB284" i="2"/>
  <c r="BB280" i="2"/>
  <c r="BB272" i="2"/>
  <c r="BB256" i="2"/>
  <c r="AY266" i="2"/>
  <c r="AY285" i="2"/>
  <c r="AY228" i="2"/>
  <c r="AY247" i="2"/>
  <c r="AY302" i="2"/>
  <c r="AY298" i="2"/>
  <c r="AY294" i="2"/>
  <c r="AY258" i="2"/>
  <c r="AY246" i="2"/>
  <c r="AY242" i="2"/>
  <c r="AY234" i="2"/>
  <c r="AY277" i="2"/>
  <c r="AY265" i="2"/>
  <c r="AY261" i="2"/>
  <c r="AY253" i="2"/>
  <c r="AY237" i="2"/>
  <c r="AY296" i="2"/>
  <c r="AY284" i="2"/>
  <c r="AY280" i="2"/>
  <c r="AY272" i="2"/>
  <c r="AY256" i="2"/>
  <c r="AY291" i="2"/>
  <c r="AY275" i="2"/>
  <c r="AY239" i="2"/>
  <c r="AY227" i="2"/>
  <c r="AY223" i="2"/>
  <c r="BB295" i="2"/>
  <c r="BB238" i="2"/>
  <c r="BB257" i="2"/>
  <c r="BB276" i="2"/>
  <c r="AY262" i="2"/>
  <c r="AY281" i="2"/>
  <c r="AY224" i="2"/>
  <c r="AY299" i="2"/>
  <c r="AY243" i="2"/>
  <c r="BB299" i="2"/>
  <c r="BB243" i="2"/>
  <c r="BB262" i="2"/>
  <c r="BB281" i="2"/>
  <c r="BB224" i="2"/>
  <c r="AY282" i="2"/>
  <c r="AY270" i="2"/>
  <c r="AY301" i="2"/>
  <c r="AY289" i="2"/>
  <c r="AY225" i="2"/>
  <c r="AY244" i="2"/>
  <c r="AY232" i="2"/>
  <c r="AY263" i="2"/>
  <c r="AY251" i="2"/>
  <c r="AY238" i="2"/>
  <c r="AY257" i="2"/>
  <c r="AY276" i="2"/>
  <c r="AY295" i="2"/>
  <c r="AY142" i="2"/>
  <c r="AY68" i="2"/>
  <c r="AY64" i="2"/>
  <c r="AY56" i="2"/>
  <c r="AY52" i="2"/>
  <c r="AY44" i="2"/>
  <c r="AY40" i="2"/>
  <c r="AY36" i="2"/>
  <c r="AY30" i="2"/>
  <c r="AY26" i="2"/>
  <c r="AY22" i="2"/>
  <c r="AY18" i="2"/>
  <c r="AY14" i="2"/>
  <c r="AY76" i="2"/>
  <c r="AY72" i="2"/>
  <c r="AY60" i="2"/>
  <c r="AY48" i="2"/>
  <c r="AY154" i="2"/>
  <c r="AY153" i="2"/>
  <c r="AY141" i="2"/>
  <c r="AY75" i="2"/>
  <c r="AY71" i="2"/>
  <c r="AY67" i="2"/>
  <c r="AY63" i="2"/>
  <c r="AY59" i="2"/>
  <c r="AY55" i="2"/>
  <c r="AY51" i="2"/>
  <c r="AY47" i="2"/>
  <c r="AY43" i="2"/>
  <c r="AY39" i="2"/>
  <c r="AY29" i="2"/>
  <c r="AY25" i="2"/>
  <c r="AY21" i="2"/>
  <c r="AY17" i="2"/>
  <c r="AY13" i="2"/>
  <c r="BB154" i="2"/>
  <c r="BB76" i="2"/>
  <c r="BB72" i="2"/>
  <c r="BB64" i="2"/>
  <c r="BB56" i="2"/>
  <c r="BB48" i="2"/>
  <c r="BB40" i="2"/>
  <c r="BB30" i="2"/>
  <c r="BB26" i="2"/>
  <c r="BB22" i="2"/>
  <c r="BB18" i="2"/>
  <c r="BB142" i="2"/>
  <c r="BB68" i="2"/>
  <c r="BB52" i="2"/>
  <c r="BB36" i="2"/>
  <c r="BB60" i="2"/>
  <c r="BB44" i="2"/>
  <c r="AC212" i="16" a="1"/>
  <c r="AC212" i="16" s="1"/>
  <c r="AB212" i="16" a="1"/>
  <c r="AB212" i="16" s="1"/>
  <c r="AC213" i="16" a="1"/>
  <c r="AC213" i="16" s="1"/>
  <c r="AB213" i="16" a="1"/>
  <c r="AB213" i="16" s="1"/>
  <c r="D16" i="14"/>
  <c r="G12" i="3"/>
  <c r="AY300" i="2"/>
  <c r="X108" i="40" s="1"/>
  <c r="AY303" i="2"/>
  <c r="AC10" i="16" a="1"/>
  <c r="AC10" i="16" s="1"/>
  <c r="AB11" i="16"/>
  <c r="AL210" i="16"/>
  <c r="D39" i="11"/>
  <c r="D17" i="11"/>
  <c r="D28" i="11"/>
  <c r="F15" i="14" l="1"/>
  <c r="Q12" i="40"/>
  <c r="Q107" i="40"/>
  <c r="P107" i="40"/>
  <c r="W107" i="40"/>
  <c r="R107" i="40"/>
  <c r="R12" i="40"/>
  <c r="P12" i="40"/>
  <c r="AV14" i="2"/>
  <c r="W105" i="40"/>
  <c r="BB14" i="2"/>
  <c r="AA14" i="2"/>
  <c r="F24" i="14"/>
  <c r="P105" i="40"/>
  <c r="Q105" i="40"/>
  <c r="AG14" i="2"/>
  <c r="Z11" i="40"/>
  <c r="Y11" i="40"/>
  <c r="R14" i="2"/>
  <c r="P11" i="40"/>
  <c r="W11" i="40"/>
  <c r="AD14" i="2"/>
  <c r="R105" i="40" s="1"/>
  <c r="S11" i="40"/>
  <c r="R11" i="40"/>
  <c r="X11" i="40"/>
  <c r="Q11" i="40"/>
  <c r="Y62" i="40"/>
  <c r="AU62" i="40" s="1"/>
  <c r="R64" i="40"/>
  <c r="AN64" i="40" s="1"/>
  <c r="Z64" i="40"/>
  <c r="AV64" i="40" s="1"/>
  <c r="P64" i="40"/>
  <c r="AL64" i="40" s="1"/>
  <c r="R62" i="40"/>
  <c r="AN62" i="40" s="1"/>
  <c r="P63" i="40"/>
  <c r="AL63" i="40" s="1"/>
  <c r="Z62" i="40"/>
  <c r="AV62" i="40" s="1"/>
  <c r="X62" i="40"/>
  <c r="AT62" i="40" s="1"/>
  <c r="Q62" i="40"/>
  <c r="AM62" i="40" s="1"/>
  <c r="Q63" i="40"/>
  <c r="AM63" i="40" s="1"/>
  <c r="W62" i="40"/>
  <c r="AS62" i="40" s="1"/>
  <c r="P62" i="40"/>
  <c r="AL62" i="40" s="1"/>
  <c r="Q15" i="40"/>
  <c r="Z15" i="40"/>
  <c r="P15" i="40"/>
  <c r="AA15" i="2"/>
  <c r="X59" i="40"/>
  <c r="Y59" i="40"/>
  <c r="Z59" i="40"/>
  <c r="Q59" i="40"/>
  <c r="R59" i="40"/>
  <c r="P59" i="40"/>
  <c r="W59" i="40"/>
  <c r="AD15" i="2"/>
  <c r="Q101" i="40" s="1"/>
  <c r="F34" i="14"/>
  <c r="F32" i="14"/>
  <c r="F29" i="14"/>
  <c r="F11" i="14"/>
  <c r="F33" i="14"/>
  <c r="F13" i="14"/>
  <c r="F35" i="14"/>
  <c r="F27" i="14"/>
  <c r="F31" i="14"/>
  <c r="F12" i="14"/>
  <c r="AG15" i="2"/>
  <c r="X106" i="40"/>
  <c r="X112" i="40"/>
  <c r="X111" i="40"/>
  <c r="X122" i="40"/>
  <c r="Q124" i="40"/>
  <c r="P116" i="40"/>
  <c r="P103" i="40"/>
  <c r="V120" i="40"/>
  <c r="W122" i="40"/>
  <c r="R123" i="40"/>
  <c r="R120" i="40"/>
  <c r="R118" i="40"/>
  <c r="X105" i="40"/>
  <c r="X107" i="40"/>
  <c r="X109" i="40"/>
  <c r="Y123" i="40"/>
  <c r="R116" i="40"/>
  <c r="Q116" i="40"/>
  <c r="V124" i="40"/>
  <c r="W120" i="40"/>
  <c r="V122" i="40"/>
  <c r="W118" i="40"/>
  <c r="W123" i="40"/>
  <c r="R102" i="40"/>
  <c r="P118" i="40"/>
  <c r="W106" i="40"/>
  <c r="P106" i="40"/>
  <c r="R106" i="40"/>
  <c r="Y109" i="40"/>
  <c r="Y112" i="40"/>
  <c r="Y107" i="40"/>
  <c r="X116" i="40"/>
  <c r="Y118" i="40"/>
  <c r="R103" i="40"/>
  <c r="Q118" i="40"/>
  <c r="Q122" i="40"/>
  <c r="W116" i="40"/>
  <c r="W124" i="40"/>
  <c r="V123" i="40"/>
  <c r="W101" i="40"/>
  <c r="W102" i="40"/>
  <c r="V118" i="40"/>
  <c r="W103" i="40"/>
  <c r="P124" i="40"/>
  <c r="P120" i="40"/>
  <c r="Q103" i="40"/>
  <c r="X113" i="40"/>
  <c r="X118" i="40"/>
  <c r="X123" i="40"/>
  <c r="R122" i="40"/>
  <c r="P122" i="40"/>
  <c r="R121" i="40"/>
  <c r="R124" i="40"/>
  <c r="P123" i="40"/>
  <c r="Q123" i="40"/>
  <c r="W121" i="40"/>
  <c r="Q120" i="40"/>
  <c r="Q121" i="40"/>
  <c r="Q102" i="40"/>
  <c r="P121" i="40"/>
  <c r="Q106" i="40"/>
  <c r="X15" i="2"/>
  <c r="P101" i="40" s="1"/>
  <c r="AY135" i="2"/>
  <c r="AY131" i="2"/>
  <c r="AY127" i="2"/>
  <c r="AY123" i="2"/>
  <c r="AY119" i="2"/>
  <c r="AY115" i="2"/>
  <c r="AY111" i="2"/>
  <c r="AY107" i="2"/>
  <c r="AY103" i="2"/>
  <c r="AY99" i="2"/>
  <c r="AY95" i="2"/>
  <c r="AY91" i="2"/>
  <c r="AY87" i="2"/>
  <c r="AY83" i="2"/>
  <c r="AY79" i="2"/>
  <c r="AY73" i="2"/>
  <c r="AY65" i="2"/>
  <c r="AY57" i="2"/>
  <c r="AY49" i="2"/>
  <c r="AY41" i="2"/>
  <c r="AY33" i="2"/>
  <c r="Y111" i="40" s="1"/>
  <c r="AY27" i="2"/>
  <c r="AY19" i="2"/>
  <c r="AY11" i="2"/>
  <c r="AY134" i="2"/>
  <c r="AY130" i="2"/>
  <c r="AY126" i="2"/>
  <c r="AY122" i="2"/>
  <c r="AY118" i="2"/>
  <c r="AY114" i="2"/>
  <c r="AY110" i="2"/>
  <c r="AY106" i="2"/>
  <c r="AY102" i="2"/>
  <c r="AY98" i="2"/>
  <c r="AY94" i="2"/>
  <c r="AY90" i="2"/>
  <c r="AY86" i="2"/>
  <c r="AY82" i="2"/>
  <c r="AY78" i="2"/>
  <c r="AY70" i="2"/>
  <c r="AY62" i="2"/>
  <c r="AY54" i="2"/>
  <c r="AY46" i="2"/>
  <c r="AY38" i="2"/>
  <c r="AY24" i="2"/>
  <c r="AY16" i="2"/>
  <c r="AY133" i="2"/>
  <c r="AY129" i="2"/>
  <c r="AY125" i="2"/>
  <c r="AY121" i="2"/>
  <c r="AY117" i="2"/>
  <c r="AY113" i="2"/>
  <c r="AY109" i="2"/>
  <c r="AY105" i="2"/>
  <c r="AY101" i="2"/>
  <c r="AY97" i="2"/>
  <c r="AY93" i="2"/>
  <c r="AY89" i="2"/>
  <c r="AY85" i="2"/>
  <c r="AY81" i="2"/>
  <c r="AY77" i="2"/>
  <c r="AY69" i="2"/>
  <c r="AY61" i="2"/>
  <c r="AY53" i="2"/>
  <c r="AY45" i="2"/>
  <c r="AY37" i="2"/>
  <c r="AY23" i="2"/>
  <c r="AY15" i="2"/>
  <c r="AY136" i="2"/>
  <c r="AY132" i="2"/>
  <c r="AY128" i="2"/>
  <c r="AY124" i="2"/>
  <c r="AY120" i="2"/>
  <c r="AY116" i="2"/>
  <c r="AY112" i="2"/>
  <c r="AY108" i="2"/>
  <c r="AY104" i="2"/>
  <c r="AY100" i="2"/>
  <c r="AY96" i="2"/>
  <c r="AY92" i="2"/>
  <c r="AY88" i="2"/>
  <c r="AY84" i="2"/>
  <c r="AY80" i="2"/>
  <c r="AY74" i="2"/>
  <c r="AY66" i="2"/>
  <c r="AY58" i="2"/>
  <c r="AY50" i="2"/>
  <c r="AY42" i="2"/>
  <c r="AY34" i="2"/>
  <c r="AY28" i="2"/>
  <c r="AY20" i="2"/>
  <c r="AY12" i="2"/>
  <c r="BB135" i="2"/>
  <c r="BB131" i="2"/>
  <c r="BB127" i="2"/>
  <c r="BB123" i="2"/>
  <c r="BB119" i="2"/>
  <c r="BB115" i="2"/>
  <c r="BB111" i="2"/>
  <c r="BB107" i="2"/>
  <c r="BB103" i="2"/>
  <c r="BB99" i="2"/>
  <c r="BB95" i="2"/>
  <c r="BB91" i="2"/>
  <c r="BB87" i="2"/>
  <c r="BB83" i="2"/>
  <c r="BB79" i="2"/>
  <c r="BB73" i="2"/>
  <c r="BB65" i="2"/>
  <c r="BB57" i="2"/>
  <c r="BB49" i="2"/>
  <c r="BB41" i="2"/>
  <c r="BB33" i="2"/>
  <c r="BB27" i="2"/>
  <c r="BB19" i="2"/>
  <c r="BB11" i="2"/>
  <c r="BB134" i="2"/>
  <c r="BB130" i="2"/>
  <c r="BB126" i="2"/>
  <c r="BB122" i="2"/>
  <c r="BB118" i="2"/>
  <c r="BB114" i="2"/>
  <c r="BB110" i="2"/>
  <c r="BB106" i="2"/>
  <c r="BB102" i="2"/>
  <c r="BB98" i="2"/>
  <c r="BB94" i="2"/>
  <c r="BB90" i="2"/>
  <c r="BB86" i="2"/>
  <c r="BB82" i="2"/>
  <c r="BB78" i="2"/>
  <c r="BB70" i="2"/>
  <c r="BB62" i="2"/>
  <c r="BB54" i="2"/>
  <c r="BB46" i="2"/>
  <c r="BB38" i="2"/>
  <c r="BB24" i="2"/>
  <c r="BB16" i="2"/>
  <c r="BB133" i="2"/>
  <c r="BB129" i="2"/>
  <c r="BB125" i="2"/>
  <c r="BB121" i="2"/>
  <c r="BB117" i="2"/>
  <c r="BB113" i="2"/>
  <c r="BB109" i="2"/>
  <c r="BB105" i="2"/>
  <c r="BB101" i="2"/>
  <c r="BB97" i="2"/>
  <c r="BB93" i="2"/>
  <c r="BB89" i="2"/>
  <c r="BB85" i="2"/>
  <c r="BB81" i="2"/>
  <c r="BB77" i="2"/>
  <c r="BB69" i="2"/>
  <c r="BB61" i="2"/>
  <c r="BB53" i="2"/>
  <c r="BB45" i="2"/>
  <c r="BB37" i="2"/>
  <c r="BB23" i="2"/>
  <c r="BB15" i="2"/>
  <c r="BB136" i="2"/>
  <c r="BB132" i="2"/>
  <c r="BB128" i="2"/>
  <c r="BB124" i="2"/>
  <c r="BB120" i="2"/>
  <c r="BB116" i="2"/>
  <c r="BB112" i="2"/>
  <c r="BB108" i="2"/>
  <c r="BB104" i="2"/>
  <c r="BB100" i="2"/>
  <c r="BB96" i="2"/>
  <c r="BB92" i="2"/>
  <c r="BB88" i="2"/>
  <c r="BB84" i="2"/>
  <c r="BB80" i="2"/>
  <c r="BB74" i="2"/>
  <c r="BB66" i="2"/>
  <c r="BB58" i="2"/>
  <c r="BB50" i="2"/>
  <c r="BB42" i="2"/>
  <c r="BB34" i="2"/>
  <c r="BB28" i="2"/>
  <c r="BB20" i="2"/>
  <c r="BB12" i="2"/>
  <c r="BB220" i="2"/>
  <c r="BB208" i="2"/>
  <c r="BB196" i="2"/>
  <c r="BB184" i="2"/>
  <c r="BB172" i="2"/>
  <c r="AY210" i="2"/>
  <c r="AY186" i="2"/>
  <c r="AY198" i="2"/>
  <c r="AY174" i="2"/>
  <c r="AY162" i="2"/>
  <c r="BB186" i="2"/>
  <c r="BB210" i="2"/>
  <c r="BB198" i="2"/>
  <c r="BB174" i="2"/>
  <c r="BB162" i="2"/>
  <c r="BB219" i="2"/>
  <c r="BB203" i="2"/>
  <c r="BB195" i="2"/>
  <c r="BB179" i="2"/>
  <c r="BB171" i="2"/>
  <c r="BB206" i="2"/>
  <c r="BB215" i="2"/>
  <c r="BB207" i="2"/>
  <c r="BB191" i="2"/>
  <c r="BB183" i="2"/>
  <c r="BB167" i="2"/>
  <c r="BB218" i="2"/>
  <c r="BB194" i="2"/>
  <c r="BB182" i="2"/>
  <c r="BB170" i="2"/>
  <c r="AY220" i="2"/>
  <c r="AY208" i="2"/>
  <c r="AY196" i="2"/>
  <c r="AY184" i="2"/>
  <c r="AY172" i="2"/>
  <c r="Z108" i="40"/>
  <c r="BB300" i="2"/>
  <c r="Y108" i="40" s="1"/>
  <c r="BB303" i="2"/>
  <c r="BB283" i="2"/>
  <c r="BB279" i="2"/>
  <c r="BB271" i="2"/>
  <c r="BB259" i="2"/>
  <c r="BB255" i="2"/>
  <c r="BB235" i="2"/>
  <c r="BB290" i="2"/>
  <c r="BB278" i="2"/>
  <c r="BB274" i="2"/>
  <c r="BB254" i="2"/>
  <c r="BB226" i="2"/>
  <c r="BB222" i="2"/>
  <c r="BB297" i="2"/>
  <c r="BB293" i="2"/>
  <c r="BB273" i="2"/>
  <c r="BB245" i="2"/>
  <c r="BB241" i="2"/>
  <c r="BB233" i="2"/>
  <c r="BB221" i="2"/>
  <c r="BB292" i="2"/>
  <c r="BB264" i="2"/>
  <c r="BB260" i="2"/>
  <c r="BB252" i="2"/>
  <c r="BB240" i="2"/>
  <c r="BB236" i="2"/>
  <c r="AY290" i="2"/>
  <c r="AY278" i="2"/>
  <c r="AY274" i="2"/>
  <c r="AY254" i="2"/>
  <c r="AY226" i="2"/>
  <c r="AY222" i="2"/>
  <c r="AY297" i="2"/>
  <c r="AY293" i="2"/>
  <c r="AY273" i="2"/>
  <c r="AY245" i="2"/>
  <c r="AY241" i="2"/>
  <c r="AY233" i="2"/>
  <c r="AY221" i="2"/>
  <c r="X104" i="40" s="1"/>
  <c r="AY292" i="2"/>
  <c r="AY264" i="2"/>
  <c r="AY260" i="2"/>
  <c r="AY252" i="2"/>
  <c r="AY240" i="2"/>
  <c r="AY236" i="2"/>
  <c r="AY283" i="2"/>
  <c r="AY279" i="2"/>
  <c r="AY271" i="2"/>
  <c r="AY259" i="2"/>
  <c r="AY255" i="2"/>
  <c r="AY235" i="2"/>
  <c r="BB247" i="2"/>
  <c r="BB266" i="2"/>
  <c r="BB285" i="2"/>
  <c r="BB228" i="2"/>
  <c r="BB153" i="2"/>
  <c r="BB141" i="2"/>
  <c r="BB75" i="2"/>
  <c r="BB71" i="2"/>
  <c r="BB67" i="2"/>
  <c r="BB63" i="2"/>
  <c r="BB59" i="2"/>
  <c r="BB55" i="2"/>
  <c r="BB51" i="2"/>
  <c r="BB47" i="2"/>
  <c r="BB43" i="2"/>
  <c r="BB39" i="2"/>
  <c r="BB29" i="2"/>
  <c r="BB25" i="2"/>
  <c r="BB21" i="2"/>
  <c r="BB17" i="2"/>
  <c r="BB13" i="2"/>
  <c r="BB304" i="2"/>
  <c r="Y104" i="40" s="1"/>
  <c r="AC214" i="16"/>
  <c r="AB214" i="16"/>
  <c r="D26" i="14"/>
  <c r="G13" i="3"/>
  <c r="AC11" i="16"/>
  <c r="AL212" i="16" a="1"/>
  <c r="AL212" i="16" s="1"/>
  <c r="AL213" i="16" a="1"/>
  <c r="AL213" i="16" s="1"/>
  <c r="AM212" i="16" a="1"/>
  <c r="AM212" i="16" s="1"/>
  <c r="AM213" i="16" a="1"/>
  <c r="AM213" i="16" s="1"/>
  <c r="AN210" i="16"/>
  <c r="V460" i="2"/>
  <c r="Z210" i="16"/>
  <c r="E17" i="11"/>
  <c r="E28" i="11"/>
  <c r="E39" i="11"/>
  <c r="Y116" i="40" l="1"/>
  <c r="Y106" i="40"/>
  <c r="P102" i="40"/>
  <c r="AN59" i="40"/>
  <c r="AS59" i="40"/>
  <c r="AV59" i="40"/>
  <c r="AL59" i="40"/>
  <c r="AU59" i="40"/>
  <c r="AM59" i="40"/>
  <c r="AT59" i="40"/>
  <c r="R101" i="40"/>
  <c r="Z106" i="40"/>
  <c r="X121" i="40"/>
  <c r="Z107" i="40"/>
  <c r="Z111" i="40"/>
  <c r="Z116" i="40"/>
  <c r="Y124" i="40"/>
  <c r="Y103" i="40"/>
  <c r="X103" i="40"/>
  <c r="Y113" i="40"/>
  <c r="X110" i="40"/>
  <c r="Y110" i="40"/>
  <c r="Z112" i="40"/>
  <c r="X124" i="40"/>
  <c r="Y121" i="40"/>
  <c r="Y102" i="40"/>
  <c r="Y101" i="40"/>
  <c r="X102" i="40"/>
  <c r="X101" i="40"/>
  <c r="Y105" i="40"/>
  <c r="Z109" i="40"/>
  <c r="Z118" i="40"/>
  <c r="Y122" i="40"/>
  <c r="Z123" i="40"/>
  <c r="BB211" i="2"/>
  <c r="BB187" i="2"/>
  <c r="BB163" i="2"/>
  <c r="BB199" i="2"/>
  <c r="BB175" i="2"/>
  <c r="AY199" i="2"/>
  <c r="AY175" i="2"/>
  <c r="AY211" i="2"/>
  <c r="AY187" i="2"/>
  <c r="AY163" i="2"/>
  <c r="AY213" i="2"/>
  <c r="AY209" i="2"/>
  <c r="AY201" i="2"/>
  <c r="AY197" i="2"/>
  <c r="AY189" i="2"/>
  <c r="AY185" i="2"/>
  <c r="AY177" i="2"/>
  <c r="AY173" i="2"/>
  <c r="AY165" i="2"/>
  <c r="AY161" i="2"/>
  <c r="BB213" i="2"/>
  <c r="BB209" i="2"/>
  <c r="BB201" i="2"/>
  <c r="BB197" i="2"/>
  <c r="BB189" i="2"/>
  <c r="BB185" i="2"/>
  <c r="BB177" i="2"/>
  <c r="BB173" i="2"/>
  <c r="BB165" i="2"/>
  <c r="BB161" i="2"/>
  <c r="Z104" i="40"/>
  <c r="G14" i="3"/>
  <c r="AL214" i="16"/>
  <c r="AM214" i="16"/>
  <c r="AP210" i="16"/>
  <c r="AN213" i="16" a="1"/>
  <c r="AN213" i="16" s="1"/>
  <c r="AN212" i="16" a="1"/>
  <c r="AN212" i="16" s="1"/>
  <c r="AO212" i="16" a="1"/>
  <c r="AO212" i="16" s="1"/>
  <c r="AO213" i="16" a="1"/>
  <c r="AO213" i="16" s="1"/>
  <c r="Y460" i="2"/>
  <c r="Z212" i="16" a="1"/>
  <c r="Z212" i="16" s="1"/>
  <c r="Z213" i="16" a="1"/>
  <c r="Z213" i="16" s="1"/>
  <c r="Z10" i="16" a="1"/>
  <c r="Z10" i="16" s="1"/>
  <c r="Z11" i="16"/>
  <c r="AA213" i="16" a="1"/>
  <c r="AA213" i="16" s="1"/>
  <c r="AA212" i="16" a="1"/>
  <c r="AA212" i="16" s="1"/>
  <c r="AA11" i="16"/>
  <c r="AA10" i="16" a="1"/>
  <c r="AA10" i="16" s="1"/>
  <c r="F28" i="11"/>
  <c r="F39" i="11"/>
  <c r="F17" i="11"/>
  <c r="AD210" i="16"/>
  <c r="Z121" i="40" l="1"/>
  <c r="Z105" i="40"/>
  <c r="Y120" i="40"/>
  <c r="Z103" i="40"/>
  <c r="Z110" i="40"/>
  <c r="Z113" i="40"/>
  <c r="Z102" i="40"/>
  <c r="Z101" i="40"/>
  <c r="Z124" i="40"/>
  <c r="X120" i="40"/>
  <c r="Z122" i="40"/>
  <c r="G15" i="3"/>
  <c r="AO214" i="16"/>
  <c r="AN214" i="16"/>
  <c r="AQ212" i="16" a="1"/>
  <c r="AQ212" i="16" s="1"/>
  <c r="AQ213" i="16" a="1"/>
  <c r="AQ213" i="16" s="1"/>
  <c r="AR210" i="16"/>
  <c r="AP213" i="16" a="1"/>
  <c r="AP213" i="16" s="1"/>
  <c r="AP212" i="16" a="1"/>
  <c r="AP212" i="16" s="1"/>
  <c r="AD11" i="16"/>
  <c r="AD10" i="16" a="1"/>
  <c r="AD10" i="16" s="1"/>
  <c r="AA214" i="16"/>
  <c r="AD213" i="16" a="1"/>
  <c r="AD213" i="16" s="1"/>
  <c r="AD212" i="16" a="1"/>
  <c r="AD212" i="16" s="1"/>
  <c r="AE212" i="16" a="1"/>
  <c r="AE212" i="16" s="1"/>
  <c r="AE213" i="16" a="1"/>
  <c r="AE213" i="16" s="1"/>
  <c r="AF210" i="16"/>
  <c r="G39" i="11"/>
  <c r="G17" i="11"/>
  <c r="G28" i="11"/>
  <c r="AE10" i="16" a="1"/>
  <c r="AE10" i="16" s="1"/>
  <c r="AE11" i="16"/>
  <c r="AB460" i="2"/>
  <c r="Z214" i="16"/>
  <c r="Z120" i="40" l="1"/>
  <c r="G16" i="3"/>
  <c r="AQ214" i="16"/>
  <c r="AP214" i="16"/>
  <c r="AS212" i="16" a="1"/>
  <c r="AS212" i="16" s="1"/>
  <c r="AS213" i="16" a="1"/>
  <c r="AS213" i="16" s="1"/>
  <c r="AR213" i="16" a="1"/>
  <c r="AR213" i="16" s="1"/>
  <c r="AR212" i="16" a="1"/>
  <c r="AR212" i="16" s="1"/>
  <c r="AD214" i="16"/>
  <c r="AG213" i="16" a="1"/>
  <c r="AG213" i="16" s="1"/>
  <c r="AG212" i="16" a="1"/>
  <c r="AG212" i="16" s="1"/>
  <c r="H28" i="11"/>
  <c r="H39" i="11"/>
  <c r="H17" i="11"/>
  <c r="AG11" i="16"/>
  <c r="AG10" i="16" a="1"/>
  <c r="AG10" i="16" s="1"/>
  <c r="AE460" i="2"/>
  <c r="AF11" i="16"/>
  <c r="AF10" i="16" a="1"/>
  <c r="AF10" i="16" s="1"/>
  <c r="AF212" i="16" a="1"/>
  <c r="AF212" i="16" s="1"/>
  <c r="AF213" i="16" a="1"/>
  <c r="AF213" i="16" s="1"/>
  <c r="AE214" i="16"/>
  <c r="AH210" i="16"/>
  <c r="G17" i="3" l="1"/>
  <c r="AS214" i="16"/>
  <c r="AR214" i="16"/>
  <c r="AF214" i="16"/>
  <c r="AI10" i="16" a="1"/>
  <c r="AI10" i="16" s="1"/>
  <c r="AI11" i="16"/>
  <c r="AH213" i="16" a="1"/>
  <c r="AH213" i="16" s="1"/>
  <c r="AH212" i="16" a="1"/>
  <c r="AH212" i="16" s="1"/>
  <c r="I39" i="11"/>
  <c r="I28" i="11"/>
  <c r="I17" i="11"/>
  <c r="AH13" i="2"/>
  <c r="AH15" i="2"/>
  <c r="AH18" i="2"/>
  <c r="AH21" i="2"/>
  <c r="AH23" i="2"/>
  <c r="AH26" i="2"/>
  <c r="AH29" i="2"/>
  <c r="AH31" i="2"/>
  <c r="AH37" i="2"/>
  <c r="AH40" i="2"/>
  <c r="AH43" i="2"/>
  <c r="AH45" i="2"/>
  <c r="AH48" i="2"/>
  <c r="AH51" i="2"/>
  <c r="AH53" i="2"/>
  <c r="AH56" i="2"/>
  <c r="AH59" i="2"/>
  <c r="AH61" i="2"/>
  <c r="AH64" i="2"/>
  <c r="AH67" i="2"/>
  <c r="AH69" i="2"/>
  <c r="AH72" i="2"/>
  <c r="AH75" i="2"/>
  <c r="AH77" i="2"/>
  <c r="AH81" i="2"/>
  <c r="AH85" i="2"/>
  <c r="AH89" i="2"/>
  <c r="AH93" i="2"/>
  <c r="AH97" i="2"/>
  <c r="AH101" i="2"/>
  <c r="AH105" i="2"/>
  <c r="AH109" i="2"/>
  <c r="AH113" i="2"/>
  <c r="AH117" i="2"/>
  <c r="AH121" i="2"/>
  <c r="AH125" i="2"/>
  <c r="AH129" i="2"/>
  <c r="AH133" i="2"/>
  <c r="AH298" i="2"/>
  <c r="AH300" i="2"/>
  <c r="S81" i="40" s="1"/>
  <c r="AH302" i="2"/>
  <c r="AH20" i="2"/>
  <c r="AH28" i="2"/>
  <c r="AH32" i="2"/>
  <c r="AH34" i="2"/>
  <c r="AH42" i="2"/>
  <c r="AH50" i="2"/>
  <c r="AH58" i="2"/>
  <c r="AH66" i="2"/>
  <c r="AH74" i="2"/>
  <c r="AH80" i="2"/>
  <c r="AH84" i="2"/>
  <c r="AH88" i="2"/>
  <c r="AH92" i="2"/>
  <c r="AH96" i="2"/>
  <c r="AH100" i="2"/>
  <c r="AH104" i="2"/>
  <c r="AH108" i="2"/>
  <c r="AH112" i="2"/>
  <c r="AH116" i="2"/>
  <c r="AH120" i="2"/>
  <c r="AH124" i="2"/>
  <c r="AH128" i="2"/>
  <c r="AH132" i="2"/>
  <c r="AH136" i="2"/>
  <c r="AH137" i="2"/>
  <c r="AH140" i="2"/>
  <c r="AH142" i="2"/>
  <c r="AH144" i="2"/>
  <c r="AH146" i="2"/>
  <c r="AH148" i="2"/>
  <c r="AH150" i="2"/>
  <c r="AH152" i="2"/>
  <c r="AH154" i="2"/>
  <c r="AH156" i="2"/>
  <c r="AH158" i="2"/>
  <c r="AH160" i="2"/>
  <c r="AH209" i="2"/>
  <c r="AH212" i="2"/>
  <c r="S89" i="40" s="1"/>
  <c r="AH214" i="2"/>
  <c r="S96" i="40" s="1"/>
  <c r="AH216" i="2"/>
  <c r="AH218" i="2"/>
  <c r="AH220" i="2"/>
  <c r="S97" i="40" s="1"/>
  <c r="AH221" i="2"/>
  <c r="AH223" i="2"/>
  <c r="AH225" i="2"/>
  <c r="AH227" i="2"/>
  <c r="AH229" i="2"/>
  <c r="AH231" i="2"/>
  <c r="AH233" i="2"/>
  <c r="AH235" i="2"/>
  <c r="AH237" i="2"/>
  <c r="AH239" i="2"/>
  <c r="AH241" i="2"/>
  <c r="AH243" i="2"/>
  <c r="AH245" i="2"/>
  <c r="AH247" i="2"/>
  <c r="AH249" i="2"/>
  <c r="AH251" i="2"/>
  <c r="AH253" i="2"/>
  <c r="AH255" i="2"/>
  <c r="AH257" i="2"/>
  <c r="AH259" i="2"/>
  <c r="AH261" i="2"/>
  <c r="AH263" i="2"/>
  <c r="AH265" i="2"/>
  <c r="AH267" i="2"/>
  <c r="AH269" i="2"/>
  <c r="AH271" i="2"/>
  <c r="AH273" i="2"/>
  <c r="AH275" i="2"/>
  <c r="AH277" i="2"/>
  <c r="AH279" i="2"/>
  <c r="AH281" i="2"/>
  <c r="AH283" i="2"/>
  <c r="AH285" i="2"/>
  <c r="AH287" i="2"/>
  <c r="AH289" i="2"/>
  <c r="AH291" i="2"/>
  <c r="AH14" i="2"/>
  <c r="AH17" i="2"/>
  <c r="AH27" i="2"/>
  <c r="AH30" i="2"/>
  <c r="AH38" i="2"/>
  <c r="AH54" i="2"/>
  <c r="AH70" i="2"/>
  <c r="AH82" i="2"/>
  <c r="AH90" i="2"/>
  <c r="AH98" i="2"/>
  <c r="AH106" i="2"/>
  <c r="AH114" i="2"/>
  <c r="AH122" i="2"/>
  <c r="AH130" i="2"/>
  <c r="AH211" i="2"/>
  <c r="AH215" i="2"/>
  <c r="AH219" i="2"/>
  <c r="AH293" i="2"/>
  <c r="AH303" i="2"/>
  <c r="AH24" i="2"/>
  <c r="AH33" i="2"/>
  <c r="AH36" i="2"/>
  <c r="AH39" i="2"/>
  <c r="AH49" i="2"/>
  <c r="AH52" i="2"/>
  <c r="AH55" i="2"/>
  <c r="AH65" i="2"/>
  <c r="AH68" i="2"/>
  <c r="AH71" i="2"/>
  <c r="AH83" i="2"/>
  <c r="AH91" i="2"/>
  <c r="AH99" i="2"/>
  <c r="AH107" i="2"/>
  <c r="AH115" i="2"/>
  <c r="AH123" i="2"/>
  <c r="AH131" i="2"/>
  <c r="AH138" i="2"/>
  <c r="AH143" i="2"/>
  <c r="AH147" i="2"/>
  <c r="AH151" i="2"/>
  <c r="AH155" i="2"/>
  <c r="AH159" i="2"/>
  <c r="AH222" i="2"/>
  <c r="AH226" i="2"/>
  <c r="AH230" i="2"/>
  <c r="AH234" i="2"/>
  <c r="AH238" i="2"/>
  <c r="AH242" i="2"/>
  <c r="AH246" i="2"/>
  <c r="AH250" i="2"/>
  <c r="AH254" i="2"/>
  <c r="AH258" i="2"/>
  <c r="AH262" i="2"/>
  <c r="AH266" i="2"/>
  <c r="AH270" i="2"/>
  <c r="AH274" i="2"/>
  <c r="AH278" i="2"/>
  <c r="AH282" i="2"/>
  <c r="AH286" i="2"/>
  <c r="AH290" i="2"/>
  <c r="AH296" i="2"/>
  <c r="AH301" i="2"/>
  <c r="AH19" i="2"/>
  <c r="AH22" i="2"/>
  <c r="AH25" i="2"/>
  <c r="AH62" i="2"/>
  <c r="AH78" i="2"/>
  <c r="AH86" i="2"/>
  <c r="AH94" i="2"/>
  <c r="AH102" i="2"/>
  <c r="AH110" i="2"/>
  <c r="AH118" i="2"/>
  <c r="AH126" i="2"/>
  <c r="AH134" i="2"/>
  <c r="AH210" i="2"/>
  <c r="S94" i="40" s="1"/>
  <c r="AH213" i="2"/>
  <c r="AH217" i="2"/>
  <c r="AH294" i="2"/>
  <c r="AH299" i="2"/>
  <c r="AH16" i="2"/>
  <c r="AH41" i="2"/>
  <c r="AH44" i="2"/>
  <c r="AH47" i="2"/>
  <c r="AH57" i="2"/>
  <c r="AH60" i="2"/>
  <c r="AH63" i="2"/>
  <c r="AH73" i="2"/>
  <c r="AH76" i="2"/>
  <c r="AH79" i="2"/>
  <c r="AH87" i="2"/>
  <c r="AH95" i="2"/>
  <c r="AH103" i="2"/>
  <c r="AH111" i="2"/>
  <c r="AH119" i="2"/>
  <c r="AH127" i="2"/>
  <c r="AH135" i="2"/>
  <c r="AH141" i="2"/>
  <c r="AH145" i="2"/>
  <c r="AH149" i="2"/>
  <c r="AH153" i="2"/>
  <c r="AH157" i="2"/>
  <c r="AH236" i="2"/>
  <c r="AH252" i="2"/>
  <c r="AH268" i="2"/>
  <c r="AH284" i="2"/>
  <c r="AH224" i="2"/>
  <c r="AH240" i="2"/>
  <c r="AH256" i="2"/>
  <c r="AH272" i="2"/>
  <c r="AH288" i="2"/>
  <c r="AH297" i="2"/>
  <c r="AH304" i="2"/>
  <c r="S77" i="40" s="1"/>
  <c r="AH228" i="2"/>
  <c r="AH244" i="2"/>
  <c r="AH260" i="2"/>
  <c r="AH276" i="2"/>
  <c r="AH292" i="2"/>
  <c r="AH232" i="2"/>
  <c r="AH248" i="2"/>
  <c r="AH264" i="2"/>
  <c r="AH280" i="2"/>
  <c r="AH295" i="2"/>
  <c r="AH460" i="2"/>
  <c r="AH11" i="2"/>
  <c r="AH12" i="2"/>
  <c r="AG214" i="16"/>
  <c r="AI212" i="16" a="1"/>
  <c r="AI212" i="16" s="1"/>
  <c r="AI213" i="16" a="1"/>
  <c r="AI213" i="16" s="1"/>
  <c r="AJ210" i="16"/>
  <c r="AH11" i="16"/>
  <c r="AH10" i="16" a="1"/>
  <c r="AH10" i="16" s="1"/>
  <c r="S91" i="40" l="1"/>
  <c r="S85" i="40"/>
  <c r="S93" i="40"/>
  <c r="S84" i="40"/>
  <c r="S75" i="40"/>
  <c r="S79" i="40"/>
  <c r="S87" i="40"/>
  <c r="S83" i="40"/>
  <c r="S78" i="40"/>
  <c r="S80" i="40"/>
  <c r="S86" i="40"/>
  <c r="S74" i="40"/>
  <c r="S95" i="40"/>
  <c r="S82" i="40"/>
  <c r="S76" i="40"/>
  <c r="AI264" i="2"/>
  <c r="AJ264" i="2"/>
  <c r="AI304" i="2"/>
  <c r="AJ304" i="2"/>
  <c r="S104" i="40" s="1"/>
  <c r="AI153" i="2"/>
  <c r="AJ153" i="2"/>
  <c r="AI103" i="2"/>
  <c r="AJ103" i="2" s="1"/>
  <c r="AI57" i="2"/>
  <c r="AJ57" i="2" s="1"/>
  <c r="AI213" i="2"/>
  <c r="AJ213" i="2"/>
  <c r="AI86" i="2"/>
  <c r="AJ86" i="2" s="1"/>
  <c r="AI290" i="2"/>
  <c r="AJ290" i="2"/>
  <c r="AI258" i="2"/>
  <c r="AJ258" i="2"/>
  <c r="AI151" i="2"/>
  <c r="AJ151" i="2"/>
  <c r="AI99" i="2"/>
  <c r="AJ99" i="2" s="1"/>
  <c r="AI49" i="2"/>
  <c r="AJ49" i="2" s="1"/>
  <c r="AI215" i="2"/>
  <c r="AJ215" i="2"/>
  <c r="AI90" i="2"/>
  <c r="AJ90" i="2" s="1"/>
  <c r="AI14" i="2"/>
  <c r="AJ14" i="2" s="1"/>
  <c r="AI269" i="2"/>
  <c r="AJ269" i="2"/>
  <c r="AI253" i="2"/>
  <c r="AJ253" i="2"/>
  <c r="AI229" i="2"/>
  <c r="AJ229" i="2"/>
  <c r="AI248" i="2"/>
  <c r="AJ248" i="2"/>
  <c r="AI260" i="2"/>
  <c r="AJ260" i="2"/>
  <c r="AI297" i="2"/>
  <c r="AJ297" i="2"/>
  <c r="AI240" i="2"/>
  <c r="AJ240" i="2"/>
  <c r="AI252" i="2"/>
  <c r="AJ252" i="2"/>
  <c r="AI149" i="2"/>
  <c r="AJ149" i="2"/>
  <c r="AI127" i="2"/>
  <c r="AJ127" i="2" s="1"/>
  <c r="AI95" i="2"/>
  <c r="AJ95" i="2" s="1"/>
  <c r="AI73" i="2"/>
  <c r="AJ73" i="2" s="1"/>
  <c r="AI47" i="2"/>
  <c r="AJ47" i="2"/>
  <c r="AI299" i="2"/>
  <c r="AJ299" i="2"/>
  <c r="AI210" i="2"/>
  <c r="S31" i="40" s="1"/>
  <c r="AJ210" i="2"/>
  <c r="S121" i="40" s="1"/>
  <c r="AI110" i="2"/>
  <c r="AJ110" i="2" s="1"/>
  <c r="AI78" i="2"/>
  <c r="AJ78" i="2" s="1"/>
  <c r="AI19" i="2"/>
  <c r="AJ19" i="2" s="1"/>
  <c r="AI286" i="2"/>
  <c r="AJ286" i="2"/>
  <c r="AI270" i="2"/>
  <c r="AJ270" i="2"/>
  <c r="AI254" i="2"/>
  <c r="AJ254" i="2"/>
  <c r="AI238" i="2"/>
  <c r="AJ238" i="2"/>
  <c r="AI222" i="2"/>
  <c r="AJ222" i="2"/>
  <c r="AI147" i="2"/>
  <c r="AJ147" i="2"/>
  <c r="AI123" i="2"/>
  <c r="AJ123" i="2" s="1"/>
  <c r="AI91" i="2"/>
  <c r="AJ91" i="2" s="1"/>
  <c r="AI65" i="2"/>
  <c r="AJ65" i="2" s="1"/>
  <c r="AI39" i="2"/>
  <c r="AJ39" i="2"/>
  <c r="AI303" i="2"/>
  <c r="AJ303" i="2"/>
  <c r="AI211" i="2"/>
  <c r="AJ211" i="2"/>
  <c r="AI114" i="2"/>
  <c r="AJ114" i="2" s="1"/>
  <c r="AI82" i="2"/>
  <c r="AJ82" i="2" s="1"/>
  <c r="AI30" i="2"/>
  <c r="AJ30" i="2"/>
  <c r="AI291" i="2"/>
  <c r="AJ291" i="2"/>
  <c r="AI283" i="2"/>
  <c r="AJ283" i="2"/>
  <c r="AI275" i="2"/>
  <c r="AJ275" i="2"/>
  <c r="AI267" i="2"/>
  <c r="AJ267" i="2"/>
  <c r="AI259" i="2"/>
  <c r="AJ259" i="2"/>
  <c r="AI251" i="2"/>
  <c r="AJ251" i="2"/>
  <c r="AI243" i="2"/>
  <c r="AJ243" i="2"/>
  <c r="AI235" i="2"/>
  <c r="AJ235" i="2"/>
  <c r="AI227" i="2"/>
  <c r="AJ227" i="2"/>
  <c r="AI220" i="2"/>
  <c r="S34" i="40" s="1"/>
  <c r="AJ220" i="2"/>
  <c r="S124" i="40" s="1"/>
  <c r="AI212" i="2"/>
  <c r="S26" i="40" s="1"/>
  <c r="AJ212" i="2"/>
  <c r="S116" i="40" s="1"/>
  <c r="AI156" i="2"/>
  <c r="AJ156" i="2"/>
  <c r="AI148" i="2"/>
  <c r="AJ148" i="2"/>
  <c r="AI140" i="2"/>
  <c r="AJ140" i="2"/>
  <c r="AI128" i="2"/>
  <c r="AJ128" i="2" s="1"/>
  <c r="AI112" i="2"/>
  <c r="AJ112" i="2" s="1"/>
  <c r="AI96" i="2"/>
  <c r="AJ96" i="2" s="1"/>
  <c r="AI80" i="2"/>
  <c r="AJ80" i="2" s="1"/>
  <c r="AI50" i="2"/>
  <c r="AJ50" i="2" s="1"/>
  <c r="AI28" i="2"/>
  <c r="AJ28" i="2" s="1"/>
  <c r="AI298" i="2"/>
  <c r="AJ298" i="2"/>
  <c r="AI125" i="2"/>
  <c r="AJ125" i="2" s="1"/>
  <c r="AI109" i="2"/>
  <c r="AJ109" i="2" s="1"/>
  <c r="AI93" i="2"/>
  <c r="AJ93" i="2" s="1"/>
  <c r="AI77" i="2"/>
  <c r="AJ77" i="2" s="1"/>
  <c r="AI67" i="2"/>
  <c r="AJ67" i="2"/>
  <c r="AI56" i="2"/>
  <c r="AJ56" i="2"/>
  <c r="AI45" i="2"/>
  <c r="AJ45" i="2" s="1"/>
  <c r="AI23" i="2"/>
  <c r="AI13" i="2"/>
  <c r="AJ13" i="2" s="1"/>
  <c r="AI295" i="2"/>
  <c r="AJ295" i="2"/>
  <c r="AI232" i="2"/>
  <c r="AJ232" i="2"/>
  <c r="AI244" i="2"/>
  <c r="AJ244" i="2"/>
  <c r="AI288" i="2"/>
  <c r="AJ288" i="2"/>
  <c r="AI224" i="2"/>
  <c r="AJ224" i="2"/>
  <c r="AI236" i="2"/>
  <c r="AJ236" i="2"/>
  <c r="AI145" i="2"/>
  <c r="AJ145" i="2"/>
  <c r="AI119" i="2"/>
  <c r="AJ119" i="2" s="1"/>
  <c r="AI87" i="2"/>
  <c r="AJ87" i="2" s="1"/>
  <c r="AI63" i="2"/>
  <c r="AJ63" i="2"/>
  <c r="AI44" i="2"/>
  <c r="AJ44" i="2"/>
  <c r="AI294" i="2"/>
  <c r="AJ294" i="2"/>
  <c r="AI134" i="2"/>
  <c r="AJ134" i="2" s="1"/>
  <c r="AI102" i="2"/>
  <c r="AJ102" i="2" s="1"/>
  <c r="AI62" i="2"/>
  <c r="AJ62" i="2" s="1"/>
  <c r="AI301" i="2"/>
  <c r="AJ301" i="2"/>
  <c r="AI282" i="2"/>
  <c r="AJ282" i="2"/>
  <c r="AI266" i="2"/>
  <c r="AJ266" i="2"/>
  <c r="AI250" i="2"/>
  <c r="AJ250" i="2"/>
  <c r="AI234" i="2"/>
  <c r="AJ234" i="2"/>
  <c r="AI159" i="2"/>
  <c r="AJ159" i="2"/>
  <c r="AI143" i="2"/>
  <c r="AJ143" i="2"/>
  <c r="AI115" i="2"/>
  <c r="AJ115" i="2" s="1"/>
  <c r="AI83" i="2"/>
  <c r="AJ83" i="2" s="1"/>
  <c r="AI55" i="2"/>
  <c r="AJ55" i="2"/>
  <c r="AI36" i="2"/>
  <c r="AJ36" i="2"/>
  <c r="AI293" i="2"/>
  <c r="AJ293" i="2"/>
  <c r="AI106" i="2"/>
  <c r="AJ106" i="2" s="1"/>
  <c r="AI70" i="2"/>
  <c r="AJ70" i="2" s="1"/>
  <c r="AI27" i="2"/>
  <c r="AJ27" i="2" s="1"/>
  <c r="AI289" i="2"/>
  <c r="AJ289" i="2"/>
  <c r="AI281" i="2"/>
  <c r="AJ281" i="2"/>
  <c r="AI273" i="2"/>
  <c r="AJ273" i="2"/>
  <c r="AI265" i="2"/>
  <c r="AJ265" i="2"/>
  <c r="AI257" i="2"/>
  <c r="AJ257" i="2"/>
  <c r="AI249" i="2"/>
  <c r="AJ249" i="2"/>
  <c r="AI241" i="2"/>
  <c r="AJ241" i="2"/>
  <c r="AI233" i="2"/>
  <c r="AJ233" i="2"/>
  <c r="AI225" i="2"/>
  <c r="AJ225" i="2"/>
  <c r="AI218" i="2"/>
  <c r="AJ218" i="2"/>
  <c r="AI209" i="2"/>
  <c r="AJ209" i="2"/>
  <c r="AI154" i="2"/>
  <c r="AJ154" i="2"/>
  <c r="AI146" i="2"/>
  <c r="AJ146" i="2"/>
  <c r="AI137" i="2"/>
  <c r="AJ137" i="2"/>
  <c r="AI124" i="2"/>
  <c r="AJ124" i="2" s="1"/>
  <c r="AI108" i="2"/>
  <c r="AJ108" i="2" s="1"/>
  <c r="AI92" i="2"/>
  <c r="AJ92" i="2" s="1"/>
  <c r="AI74" i="2"/>
  <c r="AJ74" i="2" s="1"/>
  <c r="AI42" i="2"/>
  <c r="AJ42" i="2" s="1"/>
  <c r="AI20" i="2"/>
  <c r="AJ20" i="2" s="1"/>
  <c r="AI121" i="2"/>
  <c r="AJ121" i="2" s="1"/>
  <c r="AI105" i="2"/>
  <c r="AJ105" i="2" s="1"/>
  <c r="AI89" i="2"/>
  <c r="AJ89" i="2" s="1"/>
  <c r="AI75" i="2"/>
  <c r="AJ75" i="2"/>
  <c r="AI64" i="2"/>
  <c r="AJ64" i="2"/>
  <c r="AI53" i="2"/>
  <c r="AJ53" i="2" s="1"/>
  <c r="AI43" i="2"/>
  <c r="AJ43" i="2"/>
  <c r="AI31" i="2"/>
  <c r="AJ31" i="2"/>
  <c r="AI21" i="2"/>
  <c r="AJ21" i="2" s="1"/>
  <c r="AI12" i="2"/>
  <c r="AI280" i="2"/>
  <c r="AJ280" i="2"/>
  <c r="AI292" i="2"/>
  <c r="AJ292" i="2"/>
  <c r="AI228" i="2"/>
  <c r="AJ228" i="2"/>
  <c r="AI272" i="2"/>
  <c r="AJ272" i="2"/>
  <c r="AI284" i="2"/>
  <c r="AJ284" i="2"/>
  <c r="AI157" i="2"/>
  <c r="AJ157" i="2"/>
  <c r="AI141" i="2"/>
  <c r="AJ141" i="2"/>
  <c r="AI111" i="2"/>
  <c r="AJ111" i="2" s="1"/>
  <c r="AI79" i="2"/>
  <c r="AJ79" i="2" s="1"/>
  <c r="AI60" i="2"/>
  <c r="AJ60" i="2"/>
  <c r="AI41" i="2"/>
  <c r="AJ41" i="2" s="1"/>
  <c r="AI217" i="2"/>
  <c r="AJ217" i="2"/>
  <c r="AI126" i="2"/>
  <c r="AJ126" i="2" s="1"/>
  <c r="AI94" i="2"/>
  <c r="AJ94" i="2" s="1"/>
  <c r="AI25" i="2"/>
  <c r="AJ25" i="2" s="1"/>
  <c r="AI296" i="2"/>
  <c r="AJ296" i="2"/>
  <c r="AI278" i="2"/>
  <c r="AJ278" i="2"/>
  <c r="AI262" i="2"/>
  <c r="AJ262" i="2"/>
  <c r="AI246" i="2"/>
  <c r="AJ246" i="2"/>
  <c r="AI230" i="2"/>
  <c r="AJ230" i="2"/>
  <c r="AI155" i="2"/>
  <c r="AJ155" i="2"/>
  <c r="AI138" i="2"/>
  <c r="AJ138" i="2"/>
  <c r="AI107" i="2"/>
  <c r="AJ107" i="2" s="1"/>
  <c r="AI71" i="2"/>
  <c r="AJ71" i="2"/>
  <c r="AI52" i="2"/>
  <c r="AJ52" i="2"/>
  <c r="AI33" i="2"/>
  <c r="AJ33" i="2" s="1"/>
  <c r="AI219" i="2"/>
  <c r="AJ219" i="2"/>
  <c r="AI130" i="2"/>
  <c r="AJ130" i="2" s="1"/>
  <c r="AI98" i="2"/>
  <c r="AJ98" i="2" s="1"/>
  <c r="AI54" i="2"/>
  <c r="AJ54" i="2" s="1"/>
  <c r="AI17" i="2"/>
  <c r="AJ17" i="2" s="1"/>
  <c r="AI287" i="2"/>
  <c r="AJ287" i="2"/>
  <c r="AI279" i="2"/>
  <c r="AJ279" i="2"/>
  <c r="AI271" i="2"/>
  <c r="AJ271" i="2"/>
  <c r="AI263" i="2"/>
  <c r="AJ263" i="2"/>
  <c r="AI255" i="2"/>
  <c r="AJ255" i="2"/>
  <c r="AI247" i="2"/>
  <c r="AJ247" i="2"/>
  <c r="AI239" i="2"/>
  <c r="AJ239" i="2"/>
  <c r="AI231" i="2"/>
  <c r="AJ231" i="2"/>
  <c r="AI223" i="2"/>
  <c r="AJ223" i="2"/>
  <c r="AI216" i="2"/>
  <c r="AJ216" i="2"/>
  <c r="AI160" i="2"/>
  <c r="AJ160" i="2"/>
  <c r="AI152" i="2"/>
  <c r="AJ152" i="2"/>
  <c r="AI144" i="2"/>
  <c r="AJ144" i="2"/>
  <c r="AI136" i="2"/>
  <c r="AJ136" i="2" s="1"/>
  <c r="AI120" i="2"/>
  <c r="AJ120" i="2" s="1"/>
  <c r="AI104" i="2"/>
  <c r="AJ104" i="2" s="1"/>
  <c r="AI88" i="2"/>
  <c r="AJ88" i="2" s="1"/>
  <c r="AI66" i="2"/>
  <c r="AJ66" i="2" s="1"/>
  <c r="AI34" i="2"/>
  <c r="AI302" i="2"/>
  <c r="AJ302" i="2"/>
  <c r="AI133" i="2"/>
  <c r="AJ133" i="2" s="1"/>
  <c r="AI117" i="2"/>
  <c r="AJ117" i="2" s="1"/>
  <c r="AI101" i="2"/>
  <c r="AJ101" i="2" s="1"/>
  <c r="AI85" i="2"/>
  <c r="AJ85" i="2" s="1"/>
  <c r="AI72" i="2"/>
  <c r="AJ72" i="2"/>
  <c r="AI61" i="2"/>
  <c r="AI51" i="2"/>
  <c r="AJ51" i="2"/>
  <c r="AI40" i="2"/>
  <c r="AJ40" i="2"/>
  <c r="AI29" i="2"/>
  <c r="AJ29" i="2"/>
  <c r="AI18" i="2"/>
  <c r="AJ18" i="2" s="1"/>
  <c r="AI11" i="2"/>
  <c r="AI276" i="2"/>
  <c r="AJ276" i="2"/>
  <c r="AI256" i="2"/>
  <c r="AJ256" i="2"/>
  <c r="AI268" i="2"/>
  <c r="AJ268" i="2"/>
  <c r="AI135" i="2"/>
  <c r="AJ135" i="2" s="1"/>
  <c r="AI76" i="2"/>
  <c r="AJ76" i="2"/>
  <c r="AI16" i="2"/>
  <c r="AJ16" i="2" s="1"/>
  <c r="AI118" i="2"/>
  <c r="AJ118" i="2" s="1"/>
  <c r="AI22" i="2"/>
  <c r="AJ22" i="2" s="1"/>
  <c r="AI274" i="2"/>
  <c r="AJ274" i="2"/>
  <c r="AI242" i="2"/>
  <c r="AJ242" i="2"/>
  <c r="AI226" i="2"/>
  <c r="AJ226" i="2"/>
  <c r="AI131" i="2"/>
  <c r="AJ131" i="2" s="1"/>
  <c r="AI68" i="2"/>
  <c r="AJ68" i="2"/>
  <c r="AI24" i="2"/>
  <c r="AJ24" i="2" s="1"/>
  <c r="AI122" i="2"/>
  <c r="AI38" i="2"/>
  <c r="AJ38" i="2" s="1"/>
  <c r="AI285" i="2"/>
  <c r="AJ285" i="2"/>
  <c r="AI277" i="2"/>
  <c r="AJ277" i="2"/>
  <c r="AI261" i="2"/>
  <c r="AJ261" i="2"/>
  <c r="AI245" i="2"/>
  <c r="AJ245" i="2"/>
  <c r="AI237" i="2"/>
  <c r="AJ237" i="2"/>
  <c r="AI221" i="2"/>
  <c r="AJ221" i="2"/>
  <c r="AI214" i="2"/>
  <c r="S33" i="40" s="1"/>
  <c r="AJ214" i="2"/>
  <c r="S123" i="40" s="1"/>
  <c r="AI158" i="2"/>
  <c r="AJ158" i="2"/>
  <c r="AI150" i="2"/>
  <c r="AJ150" i="2"/>
  <c r="AI142" i="2"/>
  <c r="AJ142" i="2"/>
  <c r="AI132" i="2"/>
  <c r="AJ132" i="2" s="1"/>
  <c r="AI116" i="2"/>
  <c r="AJ116" i="2" s="1"/>
  <c r="AI100" i="2"/>
  <c r="AJ100" i="2" s="1"/>
  <c r="AI84" i="2"/>
  <c r="AJ84" i="2" s="1"/>
  <c r="AI58" i="2"/>
  <c r="AJ58" i="2" s="1"/>
  <c r="AI32" i="2"/>
  <c r="AJ32" i="2"/>
  <c r="AI300" i="2"/>
  <c r="S18" i="40" s="1"/>
  <c r="AJ300" i="2"/>
  <c r="S108" i="40" s="1"/>
  <c r="AI129" i="2"/>
  <c r="AJ129" i="2" s="1"/>
  <c r="AI113" i="2"/>
  <c r="AJ113" i="2" s="1"/>
  <c r="AI97" i="2"/>
  <c r="AJ97" i="2" s="1"/>
  <c r="AI81" i="2"/>
  <c r="AJ81" i="2" s="1"/>
  <c r="AI69" i="2"/>
  <c r="AJ69" i="2" s="1"/>
  <c r="AI59" i="2"/>
  <c r="AJ59" i="2"/>
  <c r="AI48" i="2"/>
  <c r="AJ48" i="2"/>
  <c r="AI37" i="2"/>
  <c r="AJ37" i="2" s="1"/>
  <c r="AI26" i="2"/>
  <c r="AJ26" i="2" s="1"/>
  <c r="AI15" i="2"/>
  <c r="AJ15" i="2" s="1"/>
  <c r="AB10" i="16" a="1"/>
  <c r="AB10" i="16" s="1"/>
  <c r="G18" i="3"/>
  <c r="G19" i="3" s="1"/>
  <c r="G20" i="3" s="1"/>
  <c r="AH214" i="16"/>
  <c r="AJ11" i="16"/>
  <c r="AJ10" i="16" a="1"/>
  <c r="AJ10" i="16" s="1"/>
  <c r="AT210" i="16"/>
  <c r="J17" i="11"/>
  <c r="J28" i="11"/>
  <c r="J39" i="11"/>
  <c r="AK10" i="16" a="1"/>
  <c r="AK10" i="16" s="1"/>
  <c r="AK11" i="16"/>
  <c r="AJ212" i="16" a="1"/>
  <c r="AJ212" i="16" s="1"/>
  <c r="AJ213" i="16" a="1"/>
  <c r="AJ213" i="16" s="1"/>
  <c r="AI214" i="16"/>
  <c r="AK14" i="2"/>
  <c r="AK17" i="2"/>
  <c r="AK19" i="2"/>
  <c r="AK22" i="2"/>
  <c r="AK25" i="2"/>
  <c r="AK27" i="2"/>
  <c r="AK30" i="2"/>
  <c r="AK33" i="2"/>
  <c r="AK36" i="2"/>
  <c r="AK39" i="2"/>
  <c r="AK41" i="2"/>
  <c r="AK44" i="2"/>
  <c r="AK47" i="2"/>
  <c r="AK49" i="2"/>
  <c r="AK52" i="2"/>
  <c r="AK55" i="2"/>
  <c r="AK57" i="2"/>
  <c r="AK60" i="2"/>
  <c r="AK63" i="2"/>
  <c r="AK65" i="2"/>
  <c r="AK68" i="2"/>
  <c r="AK71" i="2"/>
  <c r="AK73" i="2"/>
  <c r="AK76" i="2"/>
  <c r="AK79" i="2"/>
  <c r="AK83" i="2"/>
  <c r="AK87" i="2"/>
  <c r="AK91" i="2"/>
  <c r="AK95" i="2"/>
  <c r="AK99" i="2"/>
  <c r="AK103" i="2"/>
  <c r="AK107" i="2"/>
  <c r="AK111" i="2"/>
  <c r="AK115" i="2"/>
  <c r="AK119" i="2"/>
  <c r="AK123" i="2"/>
  <c r="AK127" i="2"/>
  <c r="AK131" i="2"/>
  <c r="AK135" i="2"/>
  <c r="AK297" i="2"/>
  <c r="AK299" i="2"/>
  <c r="AK301" i="2"/>
  <c r="AK303" i="2"/>
  <c r="AK23" i="2"/>
  <c r="AK29" i="2"/>
  <c r="AK32" i="2"/>
  <c r="AK48" i="2"/>
  <c r="AK50" i="2"/>
  <c r="AK61" i="2"/>
  <c r="AK67" i="2"/>
  <c r="AK78" i="2"/>
  <c r="AK85" i="2"/>
  <c r="AK92" i="2"/>
  <c r="AK94" i="2"/>
  <c r="AK101" i="2"/>
  <c r="AK108" i="2"/>
  <c r="AK110" i="2"/>
  <c r="AK117" i="2"/>
  <c r="AK124" i="2"/>
  <c r="AK126" i="2"/>
  <c r="AK133" i="2"/>
  <c r="AK140" i="2"/>
  <c r="AK143" i="2"/>
  <c r="AK148" i="2"/>
  <c r="AK151" i="2"/>
  <c r="AK156" i="2"/>
  <c r="AK159" i="2"/>
  <c r="AK212" i="2"/>
  <c r="T89" i="40" s="1"/>
  <c r="AK215" i="2"/>
  <c r="AK220" i="2"/>
  <c r="T97" i="40" s="1"/>
  <c r="AK222" i="2"/>
  <c r="AK227" i="2"/>
  <c r="AK230" i="2"/>
  <c r="AK235" i="2"/>
  <c r="AK238" i="2"/>
  <c r="AK243" i="2"/>
  <c r="AK246" i="2"/>
  <c r="AK251" i="2"/>
  <c r="AK254" i="2"/>
  <c r="AK259" i="2"/>
  <c r="AK262" i="2"/>
  <c r="AK267" i="2"/>
  <c r="AK270" i="2"/>
  <c r="AK275" i="2"/>
  <c r="AK278" i="2"/>
  <c r="AK283" i="2"/>
  <c r="AK286" i="2"/>
  <c r="AK291" i="2"/>
  <c r="AK294" i="2"/>
  <c r="AK12" i="2"/>
  <c r="AK15" i="2"/>
  <c r="AK21" i="2"/>
  <c r="AK38" i="2"/>
  <c r="AK40" i="2"/>
  <c r="AK42" i="2"/>
  <c r="AK53" i="2"/>
  <c r="AK59" i="2"/>
  <c r="AK70" i="2"/>
  <c r="AK72" i="2"/>
  <c r="AK74" i="2"/>
  <c r="AK80" i="2"/>
  <c r="AK82" i="2"/>
  <c r="AK89" i="2"/>
  <c r="AK96" i="2"/>
  <c r="AK98" i="2"/>
  <c r="AK105" i="2"/>
  <c r="AK112" i="2"/>
  <c r="AK114" i="2"/>
  <c r="AK121" i="2"/>
  <c r="AK128" i="2"/>
  <c r="AK130" i="2"/>
  <c r="AK137" i="2"/>
  <c r="AK141" i="2"/>
  <c r="AK146" i="2"/>
  <c r="AK149" i="2"/>
  <c r="AK154" i="2"/>
  <c r="AK157" i="2"/>
  <c r="AK209" i="2"/>
  <c r="AK213" i="2"/>
  <c r="AK218" i="2"/>
  <c r="AK225" i="2"/>
  <c r="AK228" i="2"/>
  <c r="AK233" i="2"/>
  <c r="AK236" i="2"/>
  <c r="AK241" i="2"/>
  <c r="AK244" i="2"/>
  <c r="AK249" i="2"/>
  <c r="AK252" i="2"/>
  <c r="AK257" i="2"/>
  <c r="AK260" i="2"/>
  <c r="AK265" i="2"/>
  <c r="AK268" i="2"/>
  <c r="AK273" i="2"/>
  <c r="AK276" i="2"/>
  <c r="AK281" i="2"/>
  <c r="AK284" i="2"/>
  <c r="AK289" i="2"/>
  <c r="AK292" i="2"/>
  <c r="AK302" i="2"/>
  <c r="AK304" i="2"/>
  <c r="T77" i="40" s="1"/>
  <c r="AK13" i="2"/>
  <c r="AK24" i="2"/>
  <c r="AK26" i="2"/>
  <c r="AK28" i="2"/>
  <c r="AK34" i="2"/>
  <c r="AK45" i="2"/>
  <c r="AK51" i="2"/>
  <c r="AK62" i="2"/>
  <c r="AK64" i="2"/>
  <c r="AK66" i="2"/>
  <c r="AK77" i="2"/>
  <c r="AK84" i="2"/>
  <c r="AK86" i="2"/>
  <c r="AK93" i="2"/>
  <c r="AK100" i="2"/>
  <c r="AK102" i="2"/>
  <c r="AK109" i="2"/>
  <c r="AK116" i="2"/>
  <c r="AK118" i="2"/>
  <c r="AK125" i="2"/>
  <c r="AK132" i="2"/>
  <c r="AK134" i="2"/>
  <c r="AK138" i="2"/>
  <c r="AK144" i="2"/>
  <c r="AK147" i="2"/>
  <c r="AK152" i="2"/>
  <c r="AK155" i="2"/>
  <c r="AK160" i="2"/>
  <c r="AK210" i="2"/>
  <c r="T94" i="40" s="1"/>
  <c r="AK211" i="2"/>
  <c r="AK216" i="2"/>
  <c r="AK219" i="2"/>
  <c r="AK223" i="2"/>
  <c r="AK226" i="2"/>
  <c r="AK231" i="2"/>
  <c r="AK234" i="2"/>
  <c r="AK239" i="2"/>
  <c r="AK242" i="2"/>
  <c r="AK247" i="2"/>
  <c r="AK250" i="2"/>
  <c r="AK255" i="2"/>
  <c r="AK258" i="2"/>
  <c r="AK263" i="2"/>
  <c r="AK266" i="2"/>
  <c r="AK271" i="2"/>
  <c r="AK274" i="2"/>
  <c r="AK279" i="2"/>
  <c r="AK282" i="2"/>
  <c r="AK287" i="2"/>
  <c r="AK290" i="2"/>
  <c r="AK295" i="2"/>
  <c r="AK300" i="2"/>
  <c r="T81" i="40" s="1"/>
  <c r="AK11" i="2"/>
  <c r="AK18" i="2"/>
  <c r="AK58" i="2"/>
  <c r="AK75" i="2"/>
  <c r="AK90" i="2"/>
  <c r="AK97" i="2"/>
  <c r="AK104" i="2"/>
  <c r="AK142" i="2"/>
  <c r="AK153" i="2"/>
  <c r="AK214" i="2"/>
  <c r="T96" i="40" s="1"/>
  <c r="AK229" i="2"/>
  <c r="AK240" i="2"/>
  <c r="AK261" i="2"/>
  <c r="AK272" i="2"/>
  <c r="AK293" i="2"/>
  <c r="AK20" i="2"/>
  <c r="AK43" i="2"/>
  <c r="AK69" i="2"/>
  <c r="AK106" i="2"/>
  <c r="AK113" i="2"/>
  <c r="AK120" i="2"/>
  <c r="AK145" i="2"/>
  <c r="AK217" i="2"/>
  <c r="AK221" i="2"/>
  <c r="AK232" i="2"/>
  <c r="AK253" i="2"/>
  <c r="AK264" i="2"/>
  <c r="AK285" i="2"/>
  <c r="AK296" i="2"/>
  <c r="AK31" i="2"/>
  <c r="AK37" i="2"/>
  <c r="AK54" i="2"/>
  <c r="AK122" i="2"/>
  <c r="AK129" i="2"/>
  <c r="AK136" i="2"/>
  <c r="AK158" i="2"/>
  <c r="AK224" i="2"/>
  <c r="AK245" i="2"/>
  <c r="AK256" i="2"/>
  <c r="AK277" i="2"/>
  <c r="AK288" i="2"/>
  <c r="AK16" i="2"/>
  <c r="AK56" i="2"/>
  <c r="AK81" i="2"/>
  <c r="AK88" i="2"/>
  <c r="AK150" i="2"/>
  <c r="AK237" i="2"/>
  <c r="AK248" i="2"/>
  <c r="AK269" i="2"/>
  <c r="AK280" i="2"/>
  <c r="AK298" i="2"/>
  <c r="AK460" i="2"/>
  <c r="AK213" i="16" a="1"/>
  <c r="AK213" i="16" s="1"/>
  <c r="AK212" i="16" a="1"/>
  <c r="AK212" i="16" s="1"/>
  <c r="T11" i="40" l="1"/>
  <c r="S14" i="40"/>
  <c r="S63" i="40"/>
  <c r="AO63" i="40" s="1"/>
  <c r="AJ23" i="2"/>
  <c r="S62" i="40"/>
  <c r="AO62" i="40" s="1"/>
  <c r="AJ122" i="2"/>
  <c r="S64" i="40"/>
  <c r="AO64" i="40" s="1"/>
  <c r="AJ61" i="2"/>
  <c r="S60" i="40"/>
  <c r="AO60" i="40" s="1"/>
  <c r="S59" i="40"/>
  <c r="AO59" i="40" s="1"/>
  <c r="S120" i="40"/>
  <c r="S28" i="40"/>
  <c r="T87" i="40"/>
  <c r="T95" i="40"/>
  <c r="T84" i="40"/>
  <c r="T78" i="40"/>
  <c r="S110" i="40"/>
  <c r="T82" i="40"/>
  <c r="T74" i="40"/>
  <c r="T76" i="40"/>
  <c r="T80" i="40"/>
  <c r="T83" i="40"/>
  <c r="T79" i="40"/>
  <c r="T91" i="40"/>
  <c r="T85" i="40"/>
  <c r="T86" i="40"/>
  <c r="T93" i="40"/>
  <c r="T75" i="40"/>
  <c r="S30" i="40"/>
  <c r="S118" i="40"/>
  <c r="S109" i="40"/>
  <c r="S16" i="40"/>
  <c r="S20" i="40"/>
  <c r="AJ11" i="2"/>
  <c r="S111" i="40"/>
  <c r="S113" i="40"/>
  <c r="S19" i="40"/>
  <c r="S112" i="40"/>
  <c r="S114" i="40"/>
  <c r="S21" i="40"/>
  <c r="S23" i="40"/>
  <c r="S107" i="40"/>
  <c r="S105" i="40"/>
  <c r="S22" i="40"/>
  <c r="S24" i="40"/>
  <c r="S122" i="40"/>
  <c r="AJ34" i="2"/>
  <c r="S103" i="40" s="1"/>
  <c r="S13" i="40"/>
  <c r="AJ12" i="2"/>
  <c r="S102" i="40" s="1"/>
  <c r="S12" i="40"/>
  <c r="S17" i="40"/>
  <c r="S15" i="40"/>
  <c r="S106" i="40"/>
  <c r="S32" i="40"/>
  <c r="AL31" i="2"/>
  <c r="AM31" i="2"/>
  <c r="AL272" i="2"/>
  <c r="AM272" i="2"/>
  <c r="AL18" i="2"/>
  <c r="AM18" i="2" s="1"/>
  <c r="AL274" i="2"/>
  <c r="AM274" i="2"/>
  <c r="AL242" i="2"/>
  <c r="AM242" i="2"/>
  <c r="AL211" i="2"/>
  <c r="AM211" i="2"/>
  <c r="AL134" i="2"/>
  <c r="AM134" i="2" s="1"/>
  <c r="AL93" i="2"/>
  <c r="AM93" i="2" s="1"/>
  <c r="AL45" i="2"/>
  <c r="AM45" i="2" s="1"/>
  <c r="AL292" i="2"/>
  <c r="AM292" i="2"/>
  <c r="AL260" i="2"/>
  <c r="AM260" i="2"/>
  <c r="AL228" i="2"/>
  <c r="AM228" i="2"/>
  <c r="AL146" i="2"/>
  <c r="AM146" i="2"/>
  <c r="AL112" i="2"/>
  <c r="AM112" i="2" s="1"/>
  <c r="AL72" i="2"/>
  <c r="AM72" i="2"/>
  <c r="AL245" i="2"/>
  <c r="AM245" i="2"/>
  <c r="AL145" i="2"/>
  <c r="AM145" i="2"/>
  <c r="AL97" i="2"/>
  <c r="AM97" i="2" s="1"/>
  <c r="AL290" i="2"/>
  <c r="AM290" i="2"/>
  <c r="AL258" i="2"/>
  <c r="AM258" i="2"/>
  <c r="AL226" i="2"/>
  <c r="AM226" i="2"/>
  <c r="AL152" i="2"/>
  <c r="AM152" i="2"/>
  <c r="AL116" i="2"/>
  <c r="AM116" i="2" s="1"/>
  <c r="AL66" i="2"/>
  <c r="AM66" i="2" s="1"/>
  <c r="AL24" i="2"/>
  <c r="AM24" i="2" s="1"/>
  <c r="AL276" i="2"/>
  <c r="AM276" i="2"/>
  <c r="AL244" i="2"/>
  <c r="AM244" i="2"/>
  <c r="AL209" i="2"/>
  <c r="AM209" i="2"/>
  <c r="AL130" i="2"/>
  <c r="AM130" i="2" s="1"/>
  <c r="AL89" i="2"/>
  <c r="AM89" i="2" s="1"/>
  <c r="AL42" i="2"/>
  <c r="AM42" i="2" s="1"/>
  <c r="AL15" i="2"/>
  <c r="AM15" i="2" s="1"/>
  <c r="AL286" i="2"/>
  <c r="AM286" i="2"/>
  <c r="AL270" i="2"/>
  <c r="AM270" i="2"/>
  <c r="AL254" i="2"/>
  <c r="AM254" i="2"/>
  <c r="AL238" i="2"/>
  <c r="AM238" i="2"/>
  <c r="AL222" i="2"/>
  <c r="AM222" i="2"/>
  <c r="AL159" i="2"/>
  <c r="AM159" i="2"/>
  <c r="AL143" i="2"/>
  <c r="AM143" i="2"/>
  <c r="AL124" i="2"/>
  <c r="AM124" i="2" s="1"/>
  <c r="AL101" i="2"/>
  <c r="AM101" i="2" s="1"/>
  <c r="AL78" i="2"/>
  <c r="AM78" i="2" s="1"/>
  <c r="AL48" i="2"/>
  <c r="AM48" i="2"/>
  <c r="AL23" i="2"/>
  <c r="AL297" i="2"/>
  <c r="AM297" i="2"/>
  <c r="AL123" i="2"/>
  <c r="AM123" i="2" s="1"/>
  <c r="AL107" i="2"/>
  <c r="AM107" i="2" s="1"/>
  <c r="AL91" i="2"/>
  <c r="AM91" i="2" s="1"/>
  <c r="AL76" i="2"/>
  <c r="AM76" i="2"/>
  <c r="AL65" i="2"/>
  <c r="AM65" i="2" s="1"/>
  <c r="AL55" i="2"/>
  <c r="AM55" i="2"/>
  <c r="AL44" i="2"/>
  <c r="AM44" i="2"/>
  <c r="AL33" i="2"/>
  <c r="AM33" i="2" s="1"/>
  <c r="AL22" i="2"/>
  <c r="AM22" i="2" s="1"/>
  <c r="AL248" i="2"/>
  <c r="AM248" i="2"/>
  <c r="AL88" i="2"/>
  <c r="AM88" i="2" s="1"/>
  <c r="AL288" i="2"/>
  <c r="AM288" i="2"/>
  <c r="AL224" i="2"/>
  <c r="AM224" i="2"/>
  <c r="AL122" i="2"/>
  <c r="AL296" i="2"/>
  <c r="AM296" i="2"/>
  <c r="AL232" i="2"/>
  <c r="AM232" i="2"/>
  <c r="AL120" i="2"/>
  <c r="AM120" i="2" s="1"/>
  <c r="AL43" i="2"/>
  <c r="AM43" i="2"/>
  <c r="AL261" i="2"/>
  <c r="AM261" i="2"/>
  <c r="AL153" i="2"/>
  <c r="AM153" i="2"/>
  <c r="AL90" i="2"/>
  <c r="AM90" i="2" s="1"/>
  <c r="AL11" i="2"/>
  <c r="AL287" i="2"/>
  <c r="AM287" i="2"/>
  <c r="AL271" i="2"/>
  <c r="AM271" i="2"/>
  <c r="AL255" i="2"/>
  <c r="AM255" i="2"/>
  <c r="AL239" i="2"/>
  <c r="AM239" i="2"/>
  <c r="AL223" i="2"/>
  <c r="AM223" i="2"/>
  <c r="AL210" i="2"/>
  <c r="T31" i="40" s="1"/>
  <c r="AM210" i="2"/>
  <c r="AL147" i="2"/>
  <c r="AM147" i="2"/>
  <c r="AL132" i="2"/>
  <c r="AM132" i="2" s="1"/>
  <c r="AL109" i="2"/>
  <c r="AM109" i="2" s="1"/>
  <c r="AL86" i="2"/>
  <c r="AM86" i="2" s="1"/>
  <c r="AL64" i="2"/>
  <c r="AM64" i="2"/>
  <c r="AL34" i="2"/>
  <c r="AL13" i="2"/>
  <c r="AM13" i="2" s="1"/>
  <c r="AL289" i="2"/>
  <c r="AM289" i="2"/>
  <c r="AL273" i="2"/>
  <c r="AM273" i="2"/>
  <c r="AL257" i="2"/>
  <c r="AM257" i="2"/>
  <c r="AL241" i="2"/>
  <c r="AM241" i="2"/>
  <c r="AL225" i="2"/>
  <c r="AM225" i="2"/>
  <c r="AL157" i="2"/>
  <c r="AM157" i="2"/>
  <c r="AL141" i="2"/>
  <c r="AM141" i="2"/>
  <c r="AL128" i="2"/>
  <c r="AM128" i="2" s="1"/>
  <c r="AL105" i="2"/>
  <c r="AM105" i="2" s="1"/>
  <c r="AL82" i="2"/>
  <c r="AM82" i="2" s="1"/>
  <c r="AL70" i="2"/>
  <c r="AM70" i="2" s="1"/>
  <c r="AL40" i="2"/>
  <c r="AM40" i="2"/>
  <c r="AL12" i="2"/>
  <c r="AL283" i="2"/>
  <c r="AM283" i="2"/>
  <c r="AL267" i="2"/>
  <c r="AM267" i="2"/>
  <c r="AL251" i="2"/>
  <c r="AM251" i="2"/>
  <c r="AL235" i="2"/>
  <c r="AM235" i="2"/>
  <c r="AL220" i="2"/>
  <c r="T34" i="40" s="1"/>
  <c r="AM220" i="2"/>
  <c r="T124" i="40" s="1"/>
  <c r="AL156" i="2"/>
  <c r="AM156" i="2"/>
  <c r="AL140" i="2"/>
  <c r="AM140" i="2"/>
  <c r="AL117" i="2"/>
  <c r="AM117" i="2" s="1"/>
  <c r="AL94" i="2"/>
  <c r="AM94" i="2" s="1"/>
  <c r="AL67" i="2"/>
  <c r="AM67" i="2"/>
  <c r="AL303" i="2"/>
  <c r="AM303" i="2"/>
  <c r="AL135" i="2"/>
  <c r="AM135" i="2" s="1"/>
  <c r="AL119" i="2"/>
  <c r="AM119" i="2" s="1"/>
  <c r="AL103" i="2"/>
  <c r="AM103" i="2" s="1"/>
  <c r="AL87" i="2"/>
  <c r="AM87" i="2" s="1"/>
  <c r="AL73" i="2"/>
  <c r="AM73" i="2" s="1"/>
  <c r="AL63" i="2"/>
  <c r="AM63" i="2"/>
  <c r="AL52" i="2"/>
  <c r="AM52" i="2"/>
  <c r="AL41" i="2"/>
  <c r="AM41" i="2" s="1"/>
  <c r="AL30" i="2"/>
  <c r="AM30" i="2"/>
  <c r="AL19" i="2"/>
  <c r="AM19" i="2" s="1"/>
  <c r="AL269" i="2"/>
  <c r="AM269" i="2"/>
  <c r="AL129" i="2"/>
  <c r="AM129" i="2" s="1"/>
  <c r="AL69" i="2"/>
  <c r="AM69" i="2" s="1"/>
  <c r="AL298" i="2"/>
  <c r="AM298" i="2"/>
  <c r="AL81" i="2"/>
  <c r="AM81" i="2" s="1"/>
  <c r="AL158" i="2"/>
  <c r="AM158" i="2"/>
  <c r="AL285" i="2"/>
  <c r="AM285" i="2"/>
  <c r="AL113" i="2"/>
  <c r="AM113" i="2" s="1"/>
  <c r="AL240" i="2"/>
  <c r="AM240" i="2"/>
  <c r="AL75" i="2"/>
  <c r="AM75" i="2"/>
  <c r="AL282" i="2"/>
  <c r="AM282" i="2"/>
  <c r="AL250" i="2"/>
  <c r="AM250" i="2"/>
  <c r="AL219" i="2"/>
  <c r="AM219" i="2"/>
  <c r="AL160" i="2"/>
  <c r="AM160" i="2"/>
  <c r="AL144" i="2"/>
  <c r="AM144" i="2"/>
  <c r="AL125" i="2"/>
  <c r="AM125" i="2" s="1"/>
  <c r="AL102" i="2"/>
  <c r="AM102" i="2" s="1"/>
  <c r="AL84" i="2"/>
  <c r="AM84" i="2" s="1"/>
  <c r="AL62" i="2"/>
  <c r="AM62" i="2" s="1"/>
  <c r="AL28" i="2"/>
  <c r="AM28" i="2" s="1"/>
  <c r="AL304" i="2"/>
  <c r="AM304" i="2"/>
  <c r="AL284" i="2"/>
  <c r="AM284" i="2"/>
  <c r="AL268" i="2"/>
  <c r="AM268" i="2"/>
  <c r="AL252" i="2"/>
  <c r="AM252" i="2"/>
  <c r="AL236" i="2"/>
  <c r="AM236" i="2"/>
  <c r="AL218" i="2"/>
  <c r="AM218" i="2"/>
  <c r="AL154" i="2"/>
  <c r="AM154" i="2"/>
  <c r="AL137" i="2"/>
  <c r="AM137" i="2"/>
  <c r="AL121" i="2"/>
  <c r="AM121" i="2" s="1"/>
  <c r="AL98" i="2"/>
  <c r="AM98" i="2" s="1"/>
  <c r="AL80" i="2"/>
  <c r="AM80" i="2" s="1"/>
  <c r="AL59" i="2"/>
  <c r="AM59" i="2"/>
  <c r="AL38" i="2"/>
  <c r="AM38" i="2" s="1"/>
  <c r="AL294" i="2"/>
  <c r="AM294" i="2"/>
  <c r="AL278" i="2"/>
  <c r="AM278" i="2"/>
  <c r="AL262" i="2"/>
  <c r="AM262" i="2"/>
  <c r="AL246" i="2"/>
  <c r="AM246" i="2"/>
  <c r="AL230" i="2"/>
  <c r="AM230" i="2"/>
  <c r="AL215" i="2"/>
  <c r="AM215" i="2"/>
  <c r="AL151" i="2"/>
  <c r="AM151" i="2"/>
  <c r="AL133" i="2"/>
  <c r="AM133" i="2" s="1"/>
  <c r="AL110" i="2"/>
  <c r="AM110" i="2" s="1"/>
  <c r="AL92" i="2"/>
  <c r="AM92" i="2" s="1"/>
  <c r="AL61" i="2"/>
  <c r="AL32" i="2"/>
  <c r="AM32" i="2"/>
  <c r="AL301" i="2"/>
  <c r="AM301" i="2"/>
  <c r="AL131" i="2"/>
  <c r="AM131" i="2" s="1"/>
  <c r="AL115" i="2"/>
  <c r="AM115" i="2" s="1"/>
  <c r="AL99" i="2"/>
  <c r="AM99" i="2" s="1"/>
  <c r="AL83" i="2"/>
  <c r="AM83" i="2" s="1"/>
  <c r="AL71" i="2"/>
  <c r="AM71" i="2"/>
  <c r="AL60" i="2"/>
  <c r="AM60" i="2"/>
  <c r="AL49" i="2"/>
  <c r="AM49" i="2" s="1"/>
  <c r="AL39" i="2"/>
  <c r="AM39" i="2"/>
  <c r="AL27" i="2"/>
  <c r="AM27" i="2" s="1"/>
  <c r="AL17" i="2"/>
  <c r="AM17" i="2" s="1"/>
  <c r="AL16" i="2"/>
  <c r="AM16" i="2" s="1"/>
  <c r="AL253" i="2"/>
  <c r="AM253" i="2"/>
  <c r="AL214" i="2"/>
  <c r="T33" i="40" s="1"/>
  <c r="AM214" i="2"/>
  <c r="T123" i="40" s="1"/>
  <c r="AL237" i="2"/>
  <c r="AM237" i="2"/>
  <c r="AL277" i="2"/>
  <c r="AM277" i="2"/>
  <c r="AL54" i="2"/>
  <c r="AM54" i="2" s="1"/>
  <c r="AL221" i="2"/>
  <c r="AM221" i="2"/>
  <c r="AL20" i="2"/>
  <c r="AM20" i="2" s="1"/>
  <c r="AL142" i="2"/>
  <c r="AM142" i="2"/>
  <c r="AL300" i="2"/>
  <c r="T18" i="40" s="1"/>
  <c r="AM300" i="2"/>
  <c r="T108" i="40" s="1"/>
  <c r="AL266" i="2"/>
  <c r="AM266" i="2"/>
  <c r="AL234" i="2"/>
  <c r="AM234" i="2"/>
  <c r="AL280" i="2"/>
  <c r="AM280" i="2"/>
  <c r="AL150" i="2"/>
  <c r="AM150" i="2"/>
  <c r="AL56" i="2"/>
  <c r="AM56" i="2"/>
  <c r="AL256" i="2"/>
  <c r="AM256" i="2"/>
  <c r="AL136" i="2"/>
  <c r="AM136" i="2" s="1"/>
  <c r="AL37" i="2"/>
  <c r="AM37" i="2" s="1"/>
  <c r="AL264" i="2"/>
  <c r="AM264" i="2"/>
  <c r="AL217" i="2"/>
  <c r="AM217" i="2"/>
  <c r="AL106" i="2"/>
  <c r="AM106" i="2" s="1"/>
  <c r="AL293" i="2"/>
  <c r="AM293" i="2"/>
  <c r="AL229" i="2"/>
  <c r="AM229" i="2"/>
  <c r="AL104" i="2"/>
  <c r="AM104" i="2" s="1"/>
  <c r="AL58" i="2"/>
  <c r="AM58" i="2" s="1"/>
  <c r="AL295" i="2"/>
  <c r="AM295" i="2"/>
  <c r="AL279" i="2"/>
  <c r="AM279" i="2"/>
  <c r="AL263" i="2"/>
  <c r="AM263" i="2"/>
  <c r="AL247" i="2"/>
  <c r="AM247" i="2"/>
  <c r="AL231" i="2"/>
  <c r="AM231" i="2"/>
  <c r="AL216" i="2"/>
  <c r="AM216" i="2"/>
  <c r="AL155" i="2"/>
  <c r="AM155" i="2"/>
  <c r="AL138" i="2"/>
  <c r="AM138" i="2"/>
  <c r="AL118" i="2"/>
  <c r="AM118" i="2" s="1"/>
  <c r="AL100" i="2"/>
  <c r="AM100" i="2" s="1"/>
  <c r="AL77" i="2"/>
  <c r="AM77" i="2" s="1"/>
  <c r="AL51" i="2"/>
  <c r="AM51" i="2"/>
  <c r="AL26" i="2"/>
  <c r="AM26" i="2"/>
  <c r="AL302" i="2"/>
  <c r="AM302" i="2"/>
  <c r="AL281" i="2"/>
  <c r="AM281" i="2"/>
  <c r="AL265" i="2"/>
  <c r="AM265" i="2"/>
  <c r="AL249" i="2"/>
  <c r="AM249" i="2"/>
  <c r="AL233" i="2"/>
  <c r="AM233" i="2"/>
  <c r="AL213" i="2"/>
  <c r="AM213" i="2"/>
  <c r="AL149" i="2"/>
  <c r="AM149" i="2"/>
  <c r="AL114" i="2"/>
  <c r="AM114" i="2" s="1"/>
  <c r="AL96" i="2"/>
  <c r="AM96" i="2" s="1"/>
  <c r="AL74" i="2"/>
  <c r="AM74" i="2" s="1"/>
  <c r="AL53" i="2"/>
  <c r="AM53" i="2" s="1"/>
  <c r="AL21" i="2"/>
  <c r="AM21" i="2" s="1"/>
  <c r="AL291" i="2"/>
  <c r="AM291" i="2"/>
  <c r="AL275" i="2"/>
  <c r="AM275" i="2"/>
  <c r="AL259" i="2"/>
  <c r="AM259" i="2"/>
  <c r="AL243" i="2"/>
  <c r="AM243" i="2"/>
  <c r="AL227" i="2"/>
  <c r="AM227" i="2"/>
  <c r="AL212" i="2"/>
  <c r="T26" i="40" s="1"/>
  <c r="AM212" i="2"/>
  <c r="T116" i="40" s="1"/>
  <c r="AL148" i="2"/>
  <c r="AM148" i="2"/>
  <c r="AL126" i="2"/>
  <c r="AM126" i="2" s="1"/>
  <c r="AL108" i="2"/>
  <c r="AM108" i="2" s="1"/>
  <c r="AL85" i="2"/>
  <c r="AM85" i="2" s="1"/>
  <c r="AL50" i="2"/>
  <c r="AM50" i="2" s="1"/>
  <c r="AL29" i="2"/>
  <c r="AM29" i="2"/>
  <c r="AL299" i="2"/>
  <c r="AM299" i="2"/>
  <c r="AL127" i="2"/>
  <c r="AM127" i="2" s="1"/>
  <c r="AL111" i="2"/>
  <c r="AM111" i="2" s="1"/>
  <c r="AL95" i="2"/>
  <c r="AM95" i="2" s="1"/>
  <c r="AL79" i="2"/>
  <c r="AM79" i="2" s="1"/>
  <c r="AL68" i="2"/>
  <c r="AM68" i="2"/>
  <c r="AL57" i="2"/>
  <c r="AM57" i="2" s="1"/>
  <c r="AL47" i="2"/>
  <c r="AM47" i="2"/>
  <c r="AL36" i="2"/>
  <c r="AM36" i="2"/>
  <c r="AL25" i="2"/>
  <c r="AM25" i="2" s="1"/>
  <c r="AL14" i="2"/>
  <c r="AM14" i="2" s="1"/>
  <c r="AM10" i="16" a="1"/>
  <c r="AM10" i="16" s="1"/>
  <c r="AM11" i="16"/>
  <c r="AR11" i="16"/>
  <c r="AR10" i="16" a="1"/>
  <c r="AR10" i="16" s="1"/>
  <c r="AQ10" i="16" a="1"/>
  <c r="AQ10" i="16" s="1"/>
  <c r="AQ11" i="16"/>
  <c r="AN11" i="16"/>
  <c r="AN10" i="16" a="1"/>
  <c r="AN10" i="16" s="1"/>
  <c r="AS11" i="16"/>
  <c r="AS10" i="16" a="1"/>
  <c r="AS10" i="16" s="1"/>
  <c r="AL10" i="16" a="1"/>
  <c r="AL10" i="16" s="1"/>
  <c r="AL11" i="16"/>
  <c r="AO10" i="16" a="1"/>
  <c r="AO10" i="16" s="1"/>
  <c r="AO11" i="16"/>
  <c r="AP11" i="16"/>
  <c r="AP10" i="16" a="1"/>
  <c r="AP10" i="16" s="1"/>
  <c r="AJ214" i="16"/>
  <c r="AU10" i="16" a="1"/>
  <c r="AU10" i="16" s="1"/>
  <c r="AU11" i="16"/>
  <c r="AT212" i="16" a="1"/>
  <c r="AT212" i="16" s="1"/>
  <c r="AT213" i="16" a="1"/>
  <c r="AT213" i="16" s="1"/>
  <c r="AK214" i="16"/>
  <c r="O28" i="11"/>
  <c r="O39" i="11"/>
  <c r="O17" i="11"/>
  <c r="AN13" i="2"/>
  <c r="V77" i="40" s="1"/>
  <c r="AN15" i="2"/>
  <c r="AN17" i="2"/>
  <c r="AN19" i="2"/>
  <c r="AN22" i="2"/>
  <c r="AN25" i="2"/>
  <c r="AN27" i="2"/>
  <c r="V79" i="40" s="1"/>
  <c r="AN30" i="2"/>
  <c r="AN33" i="2"/>
  <c r="AN36" i="2"/>
  <c r="AN39" i="2"/>
  <c r="AP39" i="2" s="1"/>
  <c r="AN41" i="2"/>
  <c r="AN44" i="2"/>
  <c r="AP44" i="2" s="1"/>
  <c r="AN47" i="2"/>
  <c r="AP47" i="2" s="1"/>
  <c r="AN49" i="2"/>
  <c r="AN52" i="2"/>
  <c r="AP52" i="2" s="1"/>
  <c r="AN55" i="2"/>
  <c r="AP55" i="2" s="1"/>
  <c r="AN57" i="2"/>
  <c r="AN60" i="2"/>
  <c r="AP60" i="2" s="1"/>
  <c r="AN63" i="2"/>
  <c r="AP63" i="2" s="1"/>
  <c r="AN65" i="2"/>
  <c r="AN68" i="2"/>
  <c r="AP68" i="2" s="1"/>
  <c r="AN71" i="2"/>
  <c r="AP71" i="2" s="1"/>
  <c r="AN73" i="2"/>
  <c r="AN16" i="2"/>
  <c r="AN24" i="2"/>
  <c r="AN38" i="2"/>
  <c r="AN54" i="2"/>
  <c r="AN62" i="2"/>
  <c r="AN70" i="2"/>
  <c r="AN78" i="2"/>
  <c r="AN82" i="2"/>
  <c r="AN86" i="2"/>
  <c r="AN90" i="2"/>
  <c r="AN94" i="2"/>
  <c r="AN98" i="2"/>
  <c r="AN102" i="2"/>
  <c r="AN106" i="2"/>
  <c r="AN110" i="2"/>
  <c r="AN114" i="2"/>
  <c r="AN118" i="2"/>
  <c r="AN122" i="2"/>
  <c r="AN126" i="2"/>
  <c r="AN130" i="2"/>
  <c r="AN134" i="2"/>
  <c r="AN138" i="2"/>
  <c r="AP138" i="2" s="1"/>
  <c r="AN141" i="2"/>
  <c r="AP141" i="2" s="1"/>
  <c r="AN143" i="2"/>
  <c r="AP143" i="2" s="1"/>
  <c r="AN145" i="2"/>
  <c r="AP145" i="2" s="1"/>
  <c r="AN147" i="2"/>
  <c r="AP147" i="2" s="1"/>
  <c r="AN149" i="2"/>
  <c r="AP149" i="2" s="1"/>
  <c r="AN151" i="2"/>
  <c r="AP151" i="2" s="1"/>
  <c r="AN153" i="2"/>
  <c r="AP153" i="2" s="1"/>
  <c r="AN155" i="2"/>
  <c r="AP155" i="2" s="1"/>
  <c r="AN157" i="2"/>
  <c r="AP157" i="2" s="1"/>
  <c r="AN159" i="2"/>
  <c r="AP159" i="2" s="1"/>
  <c r="AN210" i="2"/>
  <c r="AN211" i="2"/>
  <c r="AN213" i="2"/>
  <c r="AP213" i="2" s="1"/>
  <c r="AN215" i="2"/>
  <c r="AN217" i="2"/>
  <c r="AP217" i="2" s="1"/>
  <c r="AN219" i="2"/>
  <c r="AP219" i="2" s="1"/>
  <c r="AN222" i="2"/>
  <c r="AP222" i="2" s="1"/>
  <c r="AN224" i="2"/>
  <c r="AN226" i="2"/>
  <c r="AP226" i="2" s="1"/>
  <c r="AN228" i="2"/>
  <c r="AN230" i="2"/>
  <c r="AP230" i="2" s="1"/>
  <c r="AN232" i="2"/>
  <c r="AP232" i="2" s="1"/>
  <c r="AN234" i="2"/>
  <c r="AP234" i="2" s="1"/>
  <c r="AN236" i="2"/>
  <c r="AP236" i="2" s="1"/>
  <c r="AN238" i="2"/>
  <c r="AN240" i="2"/>
  <c r="AP240" i="2" s="1"/>
  <c r="AN242" i="2"/>
  <c r="AP242" i="2" s="1"/>
  <c r="AN244" i="2"/>
  <c r="AP244" i="2" s="1"/>
  <c r="AN246" i="2"/>
  <c r="AP246" i="2" s="1"/>
  <c r="AN248" i="2"/>
  <c r="AP248" i="2" s="1"/>
  <c r="AN250" i="2"/>
  <c r="AP250" i="2" s="1"/>
  <c r="AN252" i="2"/>
  <c r="AP252" i="2" s="1"/>
  <c r="AN254" i="2"/>
  <c r="AP254" i="2" s="1"/>
  <c r="AN256" i="2"/>
  <c r="AP256" i="2" s="1"/>
  <c r="AN258" i="2"/>
  <c r="AP258" i="2" s="1"/>
  <c r="AN260" i="2"/>
  <c r="AP260" i="2" s="1"/>
  <c r="AN262" i="2"/>
  <c r="AP262" i="2" s="1"/>
  <c r="AN264" i="2"/>
  <c r="AP264" i="2" s="1"/>
  <c r="AN266" i="2"/>
  <c r="AP266" i="2" s="1"/>
  <c r="AN268" i="2"/>
  <c r="AP268" i="2" s="1"/>
  <c r="AN270" i="2"/>
  <c r="AP270" i="2" s="1"/>
  <c r="AN272" i="2"/>
  <c r="AP272" i="2" s="1"/>
  <c r="AN274" i="2"/>
  <c r="AP274" i="2" s="1"/>
  <c r="AN276" i="2"/>
  <c r="AP276" i="2" s="1"/>
  <c r="AN278" i="2"/>
  <c r="AP278" i="2" s="1"/>
  <c r="AN280" i="2"/>
  <c r="AP280" i="2" s="1"/>
  <c r="AN282" i="2"/>
  <c r="AP282" i="2" s="1"/>
  <c r="AN284" i="2"/>
  <c r="AP284" i="2" s="1"/>
  <c r="AN286" i="2"/>
  <c r="AP286" i="2" s="1"/>
  <c r="AN288" i="2"/>
  <c r="AP288" i="2" s="1"/>
  <c r="AN290" i="2"/>
  <c r="AP290" i="2" s="1"/>
  <c r="AN292" i="2"/>
  <c r="AP292" i="2" s="1"/>
  <c r="AN294" i="2"/>
  <c r="AP294" i="2" s="1"/>
  <c r="AN296" i="2"/>
  <c r="AP296" i="2" s="1"/>
  <c r="AN23" i="2"/>
  <c r="AN26" i="2"/>
  <c r="AN29" i="2"/>
  <c r="AN34" i="2"/>
  <c r="AN50" i="2"/>
  <c r="AN66" i="2"/>
  <c r="AN75" i="2"/>
  <c r="AP75" i="2" s="1"/>
  <c r="AN79" i="2"/>
  <c r="AN81" i="2"/>
  <c r="AN88" i="2"/>
  <c r="AN95" i="2"/>
  <c r="AN97" i="2"/>
  <c r="AN104" i="2"/>
  <c r="AN111" i="2"/>
  <c r="AN113" i="2"/>
  <c r="AN120" i="2"/>
  <c r="AN127" i="2"/>
  <c r="AN129" i="2"/>
  <c r="AN136" i="2"/>
  <c r="AN142" i="2"/>
  <c r="AP142" i="2" s="1"/>
  <c r="AN150" i="2"/>
  <c r="AP150" i="2" s="1"/>
  <c r="AN158" i="2"/>
  <c r="AP158" i="2" s="1"/>
  <c r="AN214" i="2"/>
  <c r="AN223" i="2"/>
  <c r="AN231" i="2"/>
  <c r="AP231" i="2" s="1"/>
  <c r="AN239" i="2"/>
  <c r="AP239" i="2" s="1"/>
  <c r="AN247" i="2"/>
  <c r="AP247" i="2" s="1"/>
  <c r="AN255" i="2"/>
  <c r="AP255" i="2" s="1"/>
  <c r="AN263" i="2"/>
  <c r="AP263" i="2" s="1"/>
  <c r="AN271" i="2"/>
  <c r="AP271" i="2" s="1"/>
  <c r="AN279" i="2"/>
  <c r="AP279" i="2" s="1"/>
  <c r="AN287" i="2"/>
  <c r="AP287" i="2" s="1"/>
  <c r="AN295" i="2"/>
  <c r="AP295" i="2" s="1"/>
  <c r="AN297" i="2"/>
  <c r="AP297" i="2" s="1"/>
  <c r="AN300" i="2"/>
  <c r="AN11" i="2"/>
  <c r="AN20" i="2"/>
  <c r="AN45" i="2"/>
  <c r="AN48" i="2"/>
  <c r="AP48" i="2" s="1"/>
  <c r="AN51" i="2"/>
  <c r="AP51" i="2" s="1"/>
  <c r="AN61" i="2"/>
  <c r="AN64" i="2"/>
  <c r="AP64" i="2" s="1"/>
  <c r="AN67" i="2"/>
  <c r="AP67" i="2" s="1"/>
  <c r="AN83" i="2"/>
  <c r="AN85" i="2"/>
  <c r="AN92" i="2"/>
  <c r="AN99" i="2"/>
  <c r="AN101" i="2"/>
  <c r="AN108" i="2"/>
  <c r="AN115" i="2"/>
  <c r="AN117" i="2"/>
  <c r="AN124" i="2"/>
  <c r="AN131" i="2"/>
  <c r="AN133" i="2"/>
  <c r="AN140" i="2"/>
  <c r="AP140" i="2" s="1"/>
  <c r="AN148" i="2"/>
  <c r="AP148" i="2" s="1"/>
  <c r="AN156" i="2"/>
  <c r="AP156" i="2" s="1"/>
  <c r="AN212" i="2"/>
  <c r="AN220" i="2"/>
  <c r="AN221" i="2"/>
  <c r="AN229" i="2"/>
  <c r="AN237" i="2"/>
  <c r="AP237" i="2" s="1"/>
  <c r="AN245" i="2"/>
  <c r="AP245" i="2" s="1"/>
  <c r="AN253" i="2"/>
  <c r="AP253" i="2" s="1"/>
  <c r="AN261" i="2"/>
  <c r="AP261" i="2" s="1"/>
  <c r="AN269" i="2"/>
  <c r="AP269" i="2" s="1"/>
  <c r="AN277" i="2"/>
  <c r="AP277" i="2" s="1"/>
  <c r="AN285" i="2"/>
  <c r="AP285" i="2" s="1"/>
  <c r="AN293" i="2"/>
  <c r="AP293" i="2" s="1"/>
  <c r="AN298" i="2"/>
  <c r="AP298" i="2" s="1"/>
  <c r="AN303" i="2"/>
  <c r="AP303" i="2" s="1"/>
  <c r="AN14" i="2"/>
  <c r="V78" i="40" s="1"/>
  <c r="AN12" i="2"/>
  <c r="AN18" i="2"/>
  <c r="AN21" i="2"/>
  <c r="AN31" i="2"/>
  <c r="AN42" i="2"/>
  <c r="AN58" i="2"/>
  <c r="AN74" i="2"/>
  <c r="AN76" i="2"/>
  <c r="AP76" i="2" s="1"/>
  <c r="AN80" i="2"/>
  <c r="AN87" i="2"/>
  <c r="AN89" i="2"/>
  <c r="AN96" i="2"/>
  <c r="AN103" i="2"/>
  <c r="AN105" i="2"/>
  <c r="AN112" i="2"/>
  <c r="AN119" i="2"/>
  <c r="AN121" i="2"/>
  <c r="AN128" i="2"/>
  <c r="AN135" i="2"/>
  <c r="AN137" i="2"/>
  <c r="AP137" i="2" s="1"/>
  <c r="AN146" i="2"/>
  <c r="AP146" i="2" s="1"/>
  <c r="AN154" i="2"/>
  <c r="AP154" i="2" s="1"/>
  <c r="AN218" i="2"/>
  <c r="AP218" i="2" s="1"/>
  <c r="AN227" i="2"/>
  <c r="AP227" i="2" s="1"/>
  <c r="AN235" i="2"/>
  <c r="AP235" i="2" s="1"/>
  <c r="AN243" i="2"/>
  <c r="AP243" i="2" s="1"/>
  <c r="AN251" i="2"/>
  <c r="AP251" i="2" s="1"/>
  <c r="AN259" i="2"/>
  <c r="AP259" i="2" s="1"/>
  <c r="AN267" i="2"/>
  <c r="AP267" i="2" s="1"/>
  <c r="AN275" i="2"/>
  <c r="AP275" i="2" s="1"/>
  <c r="AN283" i="2"/>
  <c r="AP283" i="2" s="1"/>
  <c r="AN291" i="2"/>
  <c r="AP291" i="2" s="1"/>
  <c r="AN301" i="2"/>
  <c r="AP301" i="2" s="1"/>
  <c r="AN37" i="2"/>
  <c r="AN125" i="2"/>
  <c r="AN132" i="2"/>
  <c r="AN152" i="2"/>
  <c r="AP152" i="2" s="1"/>
  <c r="AN241" i="2"/>
  <c r="AP241" i="2" s="1"/>
  <c r="AN273" i="2"/>
  <c r="AP273" i="2" s="1"/>
  <c r="AN40" i="2"/>
  <c r="AP40" i="2" s="1"/>
  <c r="AN53" i="2"/>
  <c r="AN77" i="2"/>
  <c r="AN84" i="2"/>
  <c r="AN91" i="2"/>
  <c r="AN144" i="2"/>
  <c r="AP144" i="2" s="1"/>
  <c r="AN216" i="2"/>
  <c r="AN233" i="2"/>
  <c r="AP233" i="2" s="1"/>
  <c r="AN265" i="2"/>
  <c r="AP265" i="2" s="1"/>
  <c r="AN304" i="2"/>
  <c r="AN28" i="2"/>
  <c r="V83" i="40" s="1"/>
  <c r="AN43" i="2"/>
  <c r="AP43" i="2" s="1"/>
  <c r="AN56" i="2"/>
  <c r="AP56" i="2" s="1"/>
  <c r="AN69" i="2"/>
  <c r="AN93" i="2"/>
  <c r="AN100" i="2"/>
  <c r="AN107" i="2"/>
  <c r="AN209" i="2"/>
  <c r="AN225" i="2"/>
  <c r="AN257" i="2"/>
  <c r="AP257" i="2" s="1"/>
  <c r="AN289" i="2"/>
  <c r="AP289" i="2" s="1"/>
  <c r="AN299" i="2"/>
  <c r="AP299" i="2" s="1"/>
  <c r="AN32" i="2"/>
  <c r="AN59" i="2"/>
  <c r="AP59" i="2" s="1"/>
  <c r="AN72" i="2"/>
  <c r="AP72" i="2" s="1"/>
  <c r="AN109" i="2"/>
  <c r="AN116" i="2"/>
  <c r="AN123" i="2"/>
  <c r="AN160" i="2"/>
  <c r="AP160" i="2" s="1"/>
  <c r="AN249" i="2"/>
  <c r="AP249" i="2" s="1"/>
  <c r="AN281" i="2"/>
  <c r="AP281" i="2" s="1"/>
  <c r="AN302" i="2"/>
  <c r="AP302" i="2" s="1"/>
  <c r="AN460" i="2"/>
  <c r="AT11" i="16"/>
  <c r="AT10" i="16" a="1"/>
  <c r="AT10" i="16" s="1"/>
  <c r="AU213" i="16" a="1"/>
  <c r="AU213" i="16" s="1"/>
  <c r="AU212" i="16" a="1"/>
  <c r="AU212" i="16" s="1"/>
  <c r="V89" i="40" l="1"/>
  <c r="AP36" i="2"/>
  <c r="AP32" i="2"/>
  <c r="V80" i="40"/>
  <c r="AP31" i="2"/>
  <c r="V108" i="40" s="1"/>
  <c r="V81" i="40"/>
  <c r="AP30" i="2"/>
  <c r="V109" i="40" s="1"/>
  <c r="V82" i="40"/>
  <c r="AP29" i="2"/>
  <c r="V84" i="40"/>
  <c r="V76" i="40"/>
  <c r="V75" i="40"/>
  <c r="U11" i="40"/>
  <c r="V94" i="40"/>
  <c r="V74" i="40"/>
  <c r="T121" i="40"/>
  <c r="T104" i="40"/>
  <c r="T14" i="40"/>
  <c r="S101" i="40"/>
  <c r="AM61" i="2"/>
  <c r="T60" i="40"/>
  <c r="AP60" i="40" s="1"/>
  <c r="T63" i="40"/>
  <c r="AP63" i="40" s="1"/>
  <c r="T64" i="40"/>
  <c r="AP64" i="40" s="1"/>
  <c r="AM23" i="2"/>
  <c r="T62" i="40"/>
  <c r="AP62" i="40" s="1"/>
  <c r="T59" i="40"/>
  <c r="AP59" i="40" s="1"/>
  <c r="AM122" i="2"/>
  <c r="AP223" i="2"/>
  <c r="U111" i="40" s="1"/>
  <c r="U84" i="40"/>
  <c r="U76" i="40"/>
  <c r="AP209" i="2"/>
  <c r="U120" i="40" s="1"/>
  <c r="U93" i="40"/>
  <c r="AP304" i="2"/>
  <c r="U104" i="40" s="1"/>
  <c r="U77" i="40"/>
  <c r="U75" i="40"/>
  <c r="AP229" i="2"/>
  <c r="U114" i="40" s="1"/>
  <c r="U87" i="40"/>
  <c r="U79" i="40"/>
  <c r="AP221" i="2"/>
  <c r="U110" i="40" s="1"/>
  <c r="U83" i="40"/>
  <c r="AP210" i="2"/>
  <c r="U94" i="40"/>
  <c r="U78" i="40"/>
  <c r="AP220" i="2"/>
  <c r="U124" i="40" s="1"/>
  <c r="U97" i="40"/>
  <c r="U74" i="40"/>
  <c r="AP224" i="2"/>
  <c r="U109" i="40" s="1"/>
  <c r="U82" i="40"/>
  <c r="AP215" i="2"/>
  <c r="U122" i="40" s="1"/>
  <c r="U95" i="40"/>
  <c r="AP225" i="2"/>
  <c r="U107" i="40" s="1"/>
  <c r="U80" i="40"/>
  <c r="AP216" i="2"/>
  <c r="U118" i="40" s="1"/>
  <c r="U91" i="40"/>
  <c r="AP212" i="2"/>
  <c r="U89" i="40"/>
  <c r="AP300" i="2"/>
  <c r="U108" i="40" s="1"/>
  <c r="U81" i="40"/>
  <c r="AP214" i="2"/>
  <c r="U123" i="40" s="1"/>
  <c r="U96" i="40"/>
  <c r="AP238" i="2"/>
  <c r="U112" i="40" s="1"/>
  <c r="U85" i="40"/>
  <c r="AP228" i="2"/>
  <c r="U113" i="40" s="1"/>
  <c r="U86" i="40"/>
  <c r="AP211" i="2"/>
  <c r="T16" i="40"/>
  <c r="T28" i="40"/>
  <c r="T107" i="40"/>
  <c r="AM34" i="2"/>
  <c r="T13" i="40"/>
  <c r="AM11" i="2"/>
  <c r="T23" i="40"/>
  <c r="T114" i="40"/>
  <c r="T110" i="40"/>
  <c r="T122" i="40"/>
  <c r="AM12" i="2"/>
  <c r="T102" i="40" s="1"/>
  <c r="T12" i="40"/>
  <c r="T17" i="40"/>
  <c r="T22" i="40"/>
  <c r="T30" i="40"/>
  <c r="T24" i="40"/>
  <c r="T20" i="40"/>
  <c r="T32" i="40"/>
  <c r="T105" i="40"/>
  <c r="T111" i="40"/>
  <c r="T109" i="40"/>
  <c r="T112" i="40"/>
  <c r="T120" i="40"/>
  <c r="T106" i="40"/>
  <c r="T118" i="40"/>
  <c r="T15" i="40"/>
  <c r="T21" i="40"/>
  <c r="T19" i="40"/>
  <c r="T113" i="40"/>
  <c r="AO109" i="2"/>
  <c r="AP109" i="2" s="1"/>
  <c r="AO69" i="2"/>
  <c r="AP69" i="2" s="1"/>
  <c r="AO152" i="2"/>
  <c r="AO235" i="2"/>
  <c r="AO105" i="2"/>
  <c r="AP105" i="2" s="1"/>
  <c r="AO18" i="2"/>
  <c r="AP18" i="2" s="1"/>
  <c r="AO237" i="2"/>
  <c r="AO115" i="2"/>
  <c r="AP115" i="2" s="1"/>
  <c r="AO45" i="2"/>
  <c r="AP45" i="2" s="1"/>
  <c r="AO247" i="2"/>
  <c r="AO113" i="2"/>
  <c r="AP113" i="2" s="1"/>
  <c r="AO29" i="2"/>
  <c r="AO278" i="2"/>
  <c r="AO72" i="2"/>
  <c r="AO56" i="2"/>
  <c r="AO40" i="2"/>
  <c r="AO259" i="2"/>
  <c r="AO121" i="2"/>
  <c r="AP121" i="2" s="1"/>
  <c r="AO42" i="2"/>
  <c r="AP42" i="2" s="1"/>
  <c r="AO261" i="2"/>
  <c r="AO131" i="2"/>
  <c r="AP131" i="2" s="1"/>
  <c r="AO61" i="2"/>
  <c r="AO271" i="2"/>
  <c r="AO129" i="2"/>
  <c r="AP129" i="2" s="1"/>
  <c r="AO66" i="2"/>
  <c r="AP66" i="2" s="1"/>
  <c r="AO284" i="2"/>
  <c r="AO260" i="2"/>
  <c r="AO236" i="2"/>
  <c r="AO211" i="2"/>
  <c r="AO138" i="2"/>
  <c r="AO94" i="2"/>
  <c r="AP94" i="2" s="1"/>
  <c r="AO78" i="2"/>
  <c r="AP78" i="2" s="1"/>
  <c r="AO38" i="2"/>
  <c r="AP38" i="2" s="1"/>
  <c r="AO71" i="2"/>
  <c r="AO60" i="2"/>
  <c r="AO49" i="2"/>
  <c r="AP49" i="2" s="1"/>
  <c r="AO39" i="2"/>
  <c r="AO27" i="2"/>
  <c r="AO17" i="2"/>
  <c r="AP17" i="2" s="1"/>
  <c r="AO281" i="2"/>
  <c r="AO116" i="2"/>
  <c r="AP116" i="2" s="1"/>
  <c r="AO32" i="2"/>
  <c r="AO225" i="2"/>
  <c r="AO93" i="2"/>
  <c r="AP93" i="2" s="1"/>
  <c r="AO28" i="2"/>
  <c r="AO216" i="2"/>
  <c r="AO77" i="2"/>
  <c r="AP77" i="2" s="1"/>
  <c r="AO241" i="2"/>
  <c r="AO37" i="2"/>
  <c r="AP37" i="2" s="1"/>
  <c r="AO275" i="2"/>
  <c r="AO243" i="2"/>
  <c r="AO154" i="2"/>
  <c r="AO135" i="2"/>
  <c r="AP135" i="2" s="1"/>
  <c r="AO112" i="2"/>
  <c r="AP112" i="2" s="1"/>
  <c r="AO89" i="2"/>
  <c r="AP89" i="2" s="1"/>
  <c r="AO74" i="2"/>
  <c r="AP74" i="2" s="1"/>
  <c r="AO21" i="2"/>
  <c r="AP21" i="2" s="1"/>
  <c r="AO303" i="2"/>
  <c r="AO277" i="2"/>
  <c r="AO245" i="2"/>
  <c r="AO220" i="2"/>
  <c r="U34" i="40" s="1"/>
  <c r="AO140" i="2"/>
  <c r="AO117" i="2"/>
  <c r="AP117" i="2" s="1"/>
  <c r="AO99" i="2"/>
  <c r="AP99" i="2" s="1"/>
  <c r="AO67" i="2"/>
  <c r="AO48" i="2"/>
  <c r="AO11" i="2"/>
  <c r="AO287" i="2"/>
  <c r="AO255" i="2"/>
  <c r="AO223" i="2"/>
  <c r="AO142" i="2"/>
  <c r="AO120" i="2"/>
  <c r="AP120" i="2" s="1"/>
  <c r="AO97" i="2"/>
  <c r="AP97" i="2" s="1"/>
  <c r="AO79" i="2"/>
  <c r="AP79" i="2" s="1"/>
  <c r="AO34" i="2"/>
  <c r="AO296" i="2"/>
  <c r="AO288" i="2"/>
  <c r="AO280" i="2"/>
  <c r="AO272" i="2"/>
  <c r="AO264" i="2"/>
  <c r="AO256" i="2"/>
  <c r="AO248" i="2"/>
  <c r="AO240" i="2"/>
  <c r="AO232" i="2"/>
  <c r="AO224" i="2"/>
  <c r="AO215" i="2"/>
  <c r="AO159" i="2"/>
  <c r="AO151" i="2"/>
  <c r="AO143" i="2"/>
  <c r="AO134" i="2"/>
  <c r="AP134" i="2" s="1"/>
  <c r="AO118" i="2"/>
  <c r="AP118" i="2" s="1"/>
  <c r="AO102" i="2"/>
  <c r="AP102" i="2" s="1"/>
  <c r="AO86" i="2"/>
  <c r="AP86" i="2" s="1"/>
  <c r="AO62" i="2"/>
  <c r="AP62" i="2" s="1"/>
  <c r="AO16" i="2"/>
  <c r="AO65" i="2"/>
  <c r="AP65" i="2" s="1"/>
  <c r="AO55" i="2"/>
  <c r="AO44" i="2"/>
  <c r="AO33" i="2"/>
  <c r="AP33" i="2" s="1"/>
  <c r="V111" i="40" s="1"/>
  <c r="AO22" i="2"/>
  <c r="AP22" i="2" s="1"/>
  <c r="AO13" i="2"/>
  <c r="AP13" i="2" s="1"/>
  <c r="AO249" i="2"/>
  <c r="AO209" i="2"/>
  <c r="AO144" i="2"/>
  <c r="AO301" i="2"/>
  <c r="AO146" i="2"/>
  <c r="AO87" i="2"/>
  <c r="AP87" i="2" s="1"/>
  <c r="AO298" i="2"/>
  <c r="AO212" i="2"/>
  <c r="U26" i="40" s="1"/>
  <c r="AO92" i="2"/>
  <c r="AP92" i="2" s="1"/>
  <c r="AO300" i="2"/>
  <c r="U18" i="40" s="1"/>
  <c r="AO214" i="2"/>
  <c r="U33" i="40" s="1"/>
  <c r="AO95" i="2"/>
  <c r="AP95" i="2" s="1"/>
  <c r="AO294" i="2"/>
  <c r="AO270" i="2"/>
  <c r="AO262" i="2"/>
  <c r="AO254" i="2"/>
  <c r="AO246" i="2"/>
  <c r="AO238" i="2"/>
  <c r="AO230" i="2"/>
  <c r="AO222" i="2"/>
  <c r="AO213" i="2"/>
  <c r="AO157" i="2"/>
  <c r="AO149" i="2"/>
  <c r="AO141" i="2"/>
  <c r="AO130" i="2"/>
  <c r="AP130" i="2" s="1"/>
  <c r="AO114" i="2"/>
  <c r="AP114" i="2" s="1"/>
  <c r="AO98" i="2"/>
  <c r="AP98" i="2" s="1"/>
  <c r="AO82" i="2"/>
  <c r="AP82" i="2" s="1"/>
  <c r="AO54" i="2"/>
  <c r="AP54" i="2" s="1"/>
  <c r="AO73" i="2"/>
  <c r="AP73" i="2" s="1"/>
  <c r="AO63" i="2"/>
  <c r="AO52" i="2"/>
  <c r="AO41" i="2"/>
  <c r="AP41" i="2" s="1"/>
  <c r="AO30" i="2"/>
  <c r="V19" i="40" s="1"/>
  <c r="AO19" i="2"/>
  <c r="AP19" i="2" s="1"/>
  <c r="AO299" i="2"/>
  <c r="AO304" i="2"/>
  <c r="AO53" i="2"/>
  <c r="AP53" i="2" s="1"/>
  <c r="AO267" i="2"/>
  <c r="AO128" i="2"/>
  <c r="AP128" i="2" s="1"/>
  <c r="AO58" i="2"/>
  <c r="AP58" i="2" s="1"/>
  <c r="AO269" i="2"/>
  <c r="AO133" i="2"/>
  <c r="AP133" i="2" s="1"/>
  <c r="AO64" i="2"/>
  <c r="AO279" i="2"/>
  <c r="AO136" i="2"/>
  <c r="AP136" i="2" s="1"/>
  <c r="AO75" i="2"/>
  <c r="AO286" i="2"/>
  <c r="AO160" i="2"/>
  <c r="AO107" i="2"/>
  <c r="AP107" i="2" s="1"/>
  <c r="AO91" i="2"/>
  <c r="AP91" i="2" s="1"/>
  <c r="AO291" i="2"/>
  <c r="AO137" i="2"/>
  <c r="AO80" i="2"/>
  <c r="AP80" i="2" s="1"/>
  <c r="AO293" i="2"/>
  <c r="AO156" i="2"/>
  <c r="AO85" i="2"/>
  <c r="AP85" i="2" s="1"/>
  <c r="AO297" i="2"/>
  <c r="AO158" i="2"/>
  <c r="AO88" i="2"/>
  <c r="AP88" i="2" s="1"/>
  <c r="AO292" i="2"/>
  <c r="AO268" i="2"/>
  <c r="AO244" i="2"/>
  <c r="AO228" i="2"/>
  <c r="AO155" i="2"/>
  <c r="AO126" i="2"/>
  <c r="AP126" i="2" s="1"/>
  <c r="AO289" i="2"/>
  <c r="AO265" i="2"/>
  <c r="AO132" i="2"/>
  <c r="AP132" i="2" s="1"/>
  <c r="AO227" i="2"/>
  <c r="AO103" i="2"/>
  <c r="AP103" i="2" s="1"/>
  <c r="AO12" i="2"/>
  <c r="AO229" i="2"/>
  <c r="AO108" i="2"/>
  <c r="AP108" i="2" s="1"/>
  <c r="AO239" i="2"/>
  <c r="AO111" i="2"/>
  <c r="AP111" i="2" s="1"/>
  <c r="AO26" i="2"/>
  <c r="AP26" i="2" s="1"/>
  <c r="AO276" i="2"/>
  <c r="AO252" i="2"/>
  <c r="AO219" i="2"/>
  <c r="AO147" i="2"/>
  <c r="AO110" i="2"/>
  <c r="AP110" i="2" s="1"/>
  <c r="AO302" i="2"/>
  <c r="AO123" i="2"/>
  <c r="AP123" i="2" s="1"/>
  <c r="AO59" i="2"/>
  <c r="AO257" i="2"/>
  <c r="AO100" i="2"/>
  <c r="AP100" i="2" s="1"/>
  <c r="AO43" i="2"/>
  <c r="AO233" i="2"/>
  <c r="AO84" i="2"/>
  <c r="AP84" i="2" s="1"/>
  <c r="AO273" i="2"/>
  <c r="AO125" i="2"/>
  <c r="AP125" i="2" s="1"/>
  <c r="AO283" i="2"/>
  <c r="AO251" i="2"/>
  <c r="AO218" i="2"/>
  <c r="AO119" i="2"/>
  <c r="AP119" i="2" s="1"/>
  <c r="AO96" i="2"/>
  <c r="AP96" i="2" s="1"/>
  <c r="AO76" i="2"/>
  <c r="AO31" i="2"/>
  <c r="V18" i="40" s="1"/>
  <c r="AO14" i="2"/>
  <c r="AP14" i="2" s="1"/>
  <c r="AO285" i="2"/>
  <c r="AO253" i="2"/>
  <c r="AO221" i="2"/>
  <c r="AO148" i="2"/>
  <c r="AO124" i="2"/>
  <c r="AP124" i="2" s="1"/>
  <c r="AO101" i="2"/>
  <c r="AP101" i="2" s="1"/>
  <c r="AO83" i="2"/>
  <c r="AP83" i="2" s="1"/>
  <c r="AO51" i="2"/>
  <c r="AO20" i="2"/>
  <c r="AP20" i="2" s="1"/>
  <c r="AO295" i="2"/>
  <c r="AO263" i="2"/>
  <c r="AO231" i="2"/>
  <c r="AO150" i="2"/>
  <c r="AO127" i="2"/>
  <c r="AP127" i="2" s="1"/>
  <c r="AO104" i="2"/>
  <c r="AP104" i="2" s="1"/>
  <c r="AO81" i="2"/>
  <c r="AP81" i="2" s="1"/>
  <c r="AO50" i="2"/>
  <c r="AP50" i="2" s="1"/>
  <c r="AO23" i="2"/>
  <c r="AO290" i="2"/>
  <c r="AO282" i="2"/>
  <c r="AO274" i="2"/>
  <c r="AO266" i="2"/>
  <c r="AO258" i="2"/>
  <c r="AO250" i="2"/>
  <c r="AO242" i="2"/>
  <c r="AO234" i="2"/>
  <c r="AO226" i="2"/>
  <c r="AO217" i="2"/>
  <c r="AO210" i="2"/>
  <c r="U31" i="40" s="1"/>
  <c r="AO153" i="2"/>
  <c r="AO145" i="2"/>
  <c r="AO122" i="2"/>
  <c r="AO106" i="2"/>
  <c r="AP106" i="2" s="1"/>
  <c r="AO90" i="2"/>
  <c r="AP90" i="2" s="1"/>
  <c r="AO70" i="2"/>
  <c r="AP70" i="2" s="1"/>
  <c r="AO24" i="2"/>
  <c r="AP24" i="2" s="1"/>
  <c r="AO68" i="2"/>
  <c r="AO57" i="2"/>
  <c r="AP57" i="2" s="1"/>
  <c r="AO47" i="2"/>
  <c r="AO36" i="2"/>
  <c r="AO25" i="2"/>
  <c r="AP25" i="2" s="1"/>
  <c r="AO15" i="2"/>
  <c r="AT214" i="16"/>
  <c r="AU214" i="16"/>
  <c r="V26" i="40" l="1"/>
  <c r="V17" i="40"/>
  <c r="V107" i="40"/>
  <c r="V21" i="40"/>
  <c r="U116" i="40"/>
  <c r="AP28" i="2"/>
  <c r="V110" i="40" s="1"/>
  <c r="V20" i="40"/>
  <c r="AP27" i="2"/>
  <c r="V106" i="40" s="1"/>
  <c r="V16" i="40"/>
  <c r="AP16" i="2"/>
  <c r="V12" i="40"/>
  <c r="V15" i="40"/>
  <c r="V62" i="40"/>
  <c r="AR62" i="40" s="1"/>
  <c r="AP15" i="2"/>
  <c r="V63" i="40"/>
  <c r="AR63" i="40" s="1"/>
  <c r="V64" i="40"/>
  <c r="AR64" i="40" s="1"/>
  <c r="U106" i="40"/>
  <c r="V14" i="40"/>
  <c r="U105" i="40"/>
  <c r="V104" i="40"/>
  <c r="V13" i="40"/>
  <c r="V60" i="40"/>
  <c r="AR60" i="40" s="1"/>
  <c r="V11" i="40"/>
  <c r="V59" i="40"/>
  <c r="V31" i="40"/>
  <c r="U121" i="40"/>
  <c r="U14" i="40"/>
  <c r="T103" i="40"/>
  <c r="T101" i="40"/>
  <c r="U63" i="40"/>
  <c r="AQ63" i="40" s="1"/>
  <c r="AP23" i="2"/>
  <c r="V105" i="40" s="1"/>
  <c r="U62" i="40"/>
  <c r="AQ62" i="40" s="1"/>
  <c r="U59" i="40"/>
  <c r="AQ59" i="40" s="1"/>
  <c r="AP122" i="2"/>
  <c r="U64" i="40"/>
  <c r="AQ64" i="40" s="1"/>
  <c r="AP61" i="2"/>
  <c r="U60" i="40"/>
  <c r="AQ60" i="40" s="1"/>
  <c r="U16" i="40"/>
  <c r="U21" i="40"/>
  <c r="U20" i="40"/>
  <c r="AP12" i="2"/>
  <c r="U12" i="40"/>
  <c r="U23" i="40"/>
  <c r="U15" i="40"/>
  <c r="U19" i="40"/>
  <c r="U24" i="40"/>
  <c r="U32" i="40"/>
  <c r="U28" i="40"/>
  <c r="U22" i="40"/>
  <c r="U30" i="40"/>
  <c r="AP34" i="2"/>
  <c r="U13" i="40"/>
  <c r="AP11" i="2"/>
  <c r="U17" i="40"/>
  <c r="V102" i="40" l="1"/>
  <c r="U103" i="40"/>
  <c r="V116" i="40"/>
  <c r="U102" i="40"/>
  <c r="V103" i="40"/>
  <c r="AR59" i="40"/>
  <c r="V121" i="40"/>
  <c r="V101" i="40"/>
  <c r="U101" i="40"/>
  <c r="AO124" i="40" a="1"/>
  <c r="AO124" i="40" s="1"/>
  <c r="AL122" i="40" a="1"/>
  <c r="AL122" i="40" s="1"/>
  <c r="AM109" i="40" a="1"/>
  <c r="AM109" i="40" s="1"/>
  <c r="AP113" i="40" a="1"/>
  <c r="AP113" i="40" s="1"/>
  <c r="AO106" i="40" a="1"/>
  <c r="AO106" i="40" s="1"/>
  <c r="AL32" i="40" a="1"/>
  <c r="AL32" i="40" s="1"/>
  <c r="AL95" i="40" s="1"/>
  <c r="AP14" i="40" a="1"/>
  <c r="AP14" i="40" s="1"/>
  <c r="AP77" i="40" s="1"/>
  <c r="AO26" i="40" a="1"/>
  <c r="AO26" i="40" s="1"/>
  <c r="AO89" i="40" s="1"/>
  <c r="AP102" i="40" a="1"/>
  <c r="AP102" i="40" s="1"/>
  <c r="AN11" i="40" a="1"/>
  <c r="AN11" i="40" s="1"/>
  <c r="AN19" i="40" a="1"/>
  <c r="AN19" i="40" s="1"/>
  <c r="AN82" i="40" s="1"/>
  <c r="AP19" i="40" a="1"/>
  <c r="AP19" i="40" s="1"/>
  <c r="AP82" i="40" s="1"/>
  <c r="AO118" i="40" a="1"/>
  <c r="AO118" i="40" s="1"/>
  <c r="AQ115" i="40" a="1"/>
  <c r="AQ115" i="40" s="1"/>
  <c r="AO32" i="40" a="1"/>
  <c r="AO32" i="40" s="1"/>
  <c r="AO95" i="40" s="1"/>
  <c r="AN28" i="40" a="1"/>
  <c r="AN28" i="40" s="1"/>
  <c r="AN91" i="40" s="1"/>
  <c r="AL17" i="40" a="1"/>
  <c r="AL17" i="40" s="1"/>
  <c r="AL80" i="40" s="1"/>
  <c r="AN34" i="40" a="1"/>
  <c r="AN34" i="40" s="1"/>
  <c r="AN97" i="40" s="1"/>
  <c r="AP107" i="40" a="1"/>
  <c r="AP107" i="40" s="1"/>
  <c r="AP12" i="40" a="1"/>
  <c r="AP12" i="40" s="1"/>
  <c r="AP75" i="40" s="1"/>
  <c r="AN20" i="40" a="1"/>
  <c r="AN20" i="40" s="1"/>
  <c r="AN83" i="40" s="1"/>
  <c r="AN12" i="40" a="1"/>
  <c r="AN12" i="40" s="1"/>
  <c r="AN75" i="40" s="1"/>
  <c r="AP23" i="40" a="1"/>
  <c r="AP23" i="40" s="1"/>
  <c r="AP86" i="40" s="1"/>
  <c r="AQ114" i="40" a="1"/>
  <c r="AQ114" i="40" s="1"/>
  <c r="AN30" i="40" a="1"/>
  <c r="AN30" i="40" s="1"/>
  <c r="AN93" i="40" s="1"/>
  <c r="AN23" i="40" a="1"/>
  <c r="AN23" i="40" s="1"/>
  <c r="AN86" i="40" s="1"/>
  <c r="AO30" i="40" a="1"/>
  <c r="AO30" i="40" s="1"/>
  <c r="AO93" i="40" s="1"/>
  <c r="AN14" i="40" a="1"/>
  <c r="AN14" i="40" s="1"/>
  <c r="AN77" i="40" s="1"/>
  <c r="AP105" i="40" a="1"/>
  <c r="AP105" i="40" s="1"/>
  <c r="AP30" i="40" a="1"/>
  <c r="AP30" i="40" s="1"/>
  <c r="AP93" i="40" s="1"/>
  <c r="AL115" i="40" a="1"/>
  <c r="AL115" i="40" s="1"/>
  <c r="AM11" i="40" a="1"/>
  <c r="AM11" i="40" s="1"/>
  <c r="AP118" i="40" a="1"/>
  <c r="AP118" i="40" s="1"/>
  <c r="AM17" i="40" a="1"/>
  <c r="AM17" i="40" s="1"/>
  <c r="AM80" i="40" s="1"/>
  <c r="AL18" i="40" a="1"/>
  <c r="AL18" i="40" s="1"/>
  <c r="AL81" i="40" s="1"/>
  <c r="AP17" i="40" a="1"/>
  <c r="AP17" i="40" s="1"/>
  <c r="AP80" i="40" s="1"/>
  <c r="AP120" i="40" a="1"/>
  <c r="AP120" i="40" s="1"/>
  <c r="AM18" i="40" a="1"/>
  <c r="AM18" i="40" s="1"/>
  <c r="AM81" i="40" s="1"/>
  <c r="AN32" i="40" a="1"/>
  <c r="AN32" i="40" s="1"/>
  <c r="AN95" i="40" s="1"/>
  <c r="AP122" i="40" a="1"/>
  <c r="AP122" i="40" s="1"/>
  <c r="AP16" i="40" a="1"/>
  <c r="AP16" i="40" s="1"/>
  <c r="AP79" i="40" s="1"/>
  <c r="AL19" i="40" a="1"/>
  <c r="AL19" i="40" s="1"/>
  <c r="AL82" i="40" s="1"/>
  <c r="AP28" i="40" a="1"/>
  <c r="AP28" i="40" s="1"/>
  <c r="AP91" i="40" s="1"/>
  <c r="AP111" i="40" a="1"/>
  <c r="AP111" i="40" s="1"/>
  <c r="AP11" i="40" a="1"/>
  <c r="AP11" i="40" s="1"/>
  <c r="AO12" i="40" a="1"/>
  <c r="AO12" i="40" s="1"/>
  <c r="AO75" i="40" s="1"/>
  <c r="AM108" i="40" a="1"/>
  <c r="AM108" i="40" s="1"/>
  <c r="AM104" i="40" a="1"/>
  <c r="AM104" i="40" s="1"/>
  <c r="AO28" i="40" a="1"/>
  <c r="AO28" i="40" s="1"/>
  <c r="AO91" i="40" s="1"/>
  <c r="AP33" i="40" a="1"/>
  <c r="AP33" i="40" s="1"/>
  <c r="AP96" i="40" s="1"/>
  <c r="AQ112" i="40" a="1"/>
  <c r="AQ112" i="40" s="1"/>
  <c r="AL112" i="40" a="1"/>
  <c r="AL112" i="40" s="1"/>
  <c r="AL111" i="40" a="1"/>
  <c r="AL111" i="40" s="1"/>
  <c r="AO33" i="40" a="1"/>
  <c r="AO33" i="40" s="1"/>
  <c r="AO96" i="40" s="1"/>
  <c r="AQ120" i="40" a="1"/>
  <c r="AQ120" i="40" s="1"/>
  <c r="AL106" i="40" a="1"/>
  <c r="AL106" i="40" s="1"/>
  <c r="AL110" i="40" a="1"/>
  <c r="AL110" i="40" s="1"/>
  <c r="AQ116" i="40" a="1"/>
  <c r="AQ116" i="40" s="1"/>
  <c r="AM113" i="40" a="1"/>
  <c r="AM113" i="40" s="1"/>
  <c r="AM107" i="40" a="1"/>
  <c r="AM107" i="40" s="1"/>
  <c r="AM115" i="40" a="1"/>
  <c r="AM115" i="40" s="1"/>
  <c r="AO15" i="40" a="1"/>
  <c r="AO15" i="40" s="1"/>
  <c r="AO78" i="40" s="1"/>
  <c r="AP123" i="40" a="1"/>
  <c r="AP123" i="40" s="1"/>
  <c r="AO111" i="40" a="1"/>
  <c r="AO111" i="40" s="1"/>
  <c r="AN116" i="40" a="1"/>
  <c r="AN116" i="40" s="1"/>
  <c r="AM103" i="40" a="1"/>
  <c r="AM103" i="40" s="1"/>
  <c r="AL102" i="40" a="1"/>
  <c r="AL102" i="40" s="1"/>
  <c r="AQ118" i="40" a="1"/>
  <c r="AQ118" i="40" s="1"/>
  <c r="AO114" i="40" a="1"/>
  <c r="AO114" i="40" s="1"/>
  <c r="AO34" i="40" a="1"/>
  <c r="AO34" i="40" s="1"/>
  <c r="AO97" i="40" s="1"/>
  <c r="AN106" i="40" a="1"/>
  <c r="AN106" i="40" s="1"/>
  <c r="AN102" i="40" a="1"/>
  <c r="AN102" i="40" s="1"/>
  <c r="AM101" i="40" a="1"/>
  <c r="AM101" i="40" s="1"/>
  <c r="AN112" i="40" a="1"/>
  <c r="AN112" i="40" s="1"/>
  <c r="AO104" i="40" a="1"/>
  <c r="AO104" i="40" s="1"/>
  <c r="AM25" i="40" a="1"/>
  <c r="AM25" i="40" s="1"/>
  <c r="AM88" i="40" s="1"/>
  <c r="AN22" i="40" a="1"/>
  <c r="AN22" i="40" s="1"/>
  <c r="AN85" i="40" s="1"/>
  <c r="AN26" i="40" a="1"/>
  <c r="AN26" i="40" s="1"/>
  <c r="AN89" i="40" s="1"/>
  <c r="AO31" i="40" a="1"/>
  <c r="AO31" i="40" s="1"/>
  <c r="AO94" i="40" s="1"/>
  <c r="AP112" i="40" a="1"/>
  <c r="AP112" i="40" s="1"/>
  <c r="AM14" i="40" a="1"/>
  <c r="AM14" i="40" s="1"/>
  <c r="AM77" i="40" s="1"/>
  <c r="AN109" i="40" a="1"/>
  <c r="AN109" i="40" s="1"/>
  <c r="AL109" i="40" a="1"/>
  <c r="AL109" i="40" s="1"/>
  <c r="AO21" i="40" a="1"/>
  <c r="AO21" i="40" s="1"/>
  <c r="AO84" i="40" s="1"/>
  <c r="AP110" i="40" a="1"/>
  <c r="AP110" i="40" s="1"/>
  <c r="AP25" i="40" a="1"/>
  <c r="AP25" i="40" s="1"/>
  <c r="AP88" i="40" s="1"/>
  <c r="AP32" i="40" a="1"/>
  <c r="AP32" i="40" s="1"/>
  <c r="AP95" i="40" s="1"/>
  <c r="AL20" i="40" a="1"/>
  <c r="AL20" i="40" s="1"/>
  <c r="AL83" i="40" s="1"/>
  <c r="AO110" i="40" a="1"/>
  <c r="AO110" i="40" s="1"/>
  <c r="AN13" i="40" a="1"/>
  <c r="AN13" i="40" s="1"/>
  <c r="AN76" i="40" s="1"/>
  <c r="AL14" i="40" a="1"/>
  <c r="AL14" i="40" s="1"/>
  <c r="AL77" i="40" s="1"/>
  <c r="AL28" i="40" a="1"/>
  <c r="AL28" i="40" s="1"/>
  <c r="AL91" i="40" s="1"/>
  <c r="AM106" i="40" a="1"/>
  <c r="AM106" i="40" s="1"/>
  <c r="AO113" i="40" a="1"/>
  <c r="AO113" i="40" s="1"/>
  <c r="AM121" i="40" a="1"/>
  <c r="AM121" i="40" s="1"/>
  <c r="AQ122" i="40" a="1"/>
  <c r="AQ122" i="40" s="1"/>
  <c r="AO116" i="40" a="1"/>
  <c r="AO116" i="40" s="1"/>
  <c r="AO11" i="40" a="1"/>
  <c r="AO11" i="40" s="1"/>
  <c r="AO121" i="40" a="1"/>
  <c r="AO121" i="40" s="1"/>
  <c r="AO109" i="40" a="1"/>
  <c r="AO109" i="40" s="1"/>
  <c r="AP34" i="40" a="1"/>
  <c r="AP34" i="40" s="1"/>
  <c r="AP97" i="40" s="1"/>
  <c r="AN15" i="40" a="1"/>
  <c r="AN15" i="40" s="1"/>
  <c r="AN78" i="40" s="1"/>
  <c r="AO107" i="40" a="1"/>
  <c r="AO107" i="40" s="1"/>
  <c r="AP26" i="40" a="1"/>
  <c r="AP26" i="40" s="1"/>
  <c r="AP89" i="40" s="1"/>
  <c r="AN124" i="40" a="1"/>
  <c r="AN124" i="40" s="1"/>
  <c r="AL121" i="40" a="1"/>
  <c r="AL121" i="40" s="1"/>
  <c r="AQ103" i="40" a="1"/>
  <c r="AQ103" i="40" s="1"/>
  <c r="AN24" i="40" a="1"/>
  <c r="AN24" i="40" s="1"/>
  <c r="AN87" i="40" s="1"/>
  <c r="AP18" i="40" a="1"/>
  <c r="AP18" i="40" s="1"/>
  <c r="AP81" i="40" s="1"/>
  <c r="AN25" i="40" a="1"/>
  <c r="AN25" i="40" s="1"/>
  <c r="AN88" i="40" s="1"/>
  <c r="AM15" i="40" a="1"/>
  <c r="AM15" i="40" s="1"/>
  <c r="AM78" i="40" s="1"/>
  <c r="AP121" i="40" a="1"/>
  <c r="AP121" i="40" s="1"/>
  <c r="AN17" i="40" a="1"/>
  <c r="AN17" i="40" s="1"/>
  <c r="AN80" i="40" s="1"/>
  <c r="AL12" i="40" a="1"/>
  <c r="AL12" i="40" s="1"/>
  <c r="AL75" i="40" s="1"/>
  <c r="AM28" i="40" a="1"/>
  <c r="AM28" i="40" s="1"/>
  <c r="AM91" i="40" s="1"/>
  <c r="AM19" i="40" a="1"/>
  <c r="AM19" i="40" s="1"/>
  <c r="AM82" i="40" s="1"/>
  <c r="AN108" i="40" a="1"/>
  <c r="AN108" i="40" s="1"/>
  <c r="AQ121" i="40" a="1"/>
  <c r="AQ121" i="40" s="1"/>
  <c r="AL108" i="40" a="1"/>
  <c r="AL108" i="40" s="1"/>
  <c r="AL23" i="40" a="1"/>
  <c r="AL23" i="40" s="1"/>
  <c r="AL86" i="40" s="1"/>
  <c r="AN31" i="40" a="1"/>
  <c r="AN31" i="40" s="1"/>
  <c r="AN94" i="40" s="1"/>
  <c r="AP24" i="40" a="1"/>
  <c r="AP24" i="40" s="1"/>
  <c r="AP87" i="40" s="1"/>
  <c r="AL25" i="40" a="1"/>
  <c r="AL25" i="40" s="1"/>
  <c r="AL88" i="40" s="1"/>
  <c r="AP101" i="40" a="1"/>
  <c r="AP101" i="40" s="1"/>
  <c r="AL22" i="40" a="1"/>
  <c r="AL22" i="40" s="1"/>
  <c r="AL85" i="40" s="1"/>
  <c r="AN115" i="40" a="1"/>
  <c r="AN115" i="40" s="1"/>
  <c r="AQ104" i="40" a="1"/>
  <c r="AQ104" i="40" s="1"/>
  <c r="AM114" i="40" a="1"/>
  <c r="AM114" i="40" s="1"/>
  <c r="AL107" i="40" a="1"/>
  <c r="AL107" i="40" s="1"/>
  <c r="AP116" i="40" a="1"/>
  <c r="AP116" i="40" s="1"/>
  <c r="AM22" i="40" a="1"/>
  <c r="AM22" i="40" s="1"/>
  <c r="AM85" i="40" s="1"/>
  <c r="AN16" i="40" a="1"/>
  <c r="AN16" i="40" s="1"/>
  <c r="AN79" i="40" s="1"/>
  <c r="AO120" i="40" a="1"/>
  <c r="AO120" i="40" s="1"/>
  <c r="AL33" i="40" a="1"/>
  <c r="AL33" i="40" s="1"/>
  <c r="AL96" i="40" s="1"/>
  <c r="AM102" i="40" a="1"/>
  <c r="AM102" i="40" s="1"/>
  <c r="AQ109" i="40" a="1"/>
  <c r="AQ109" i="40" s="1"/>
  <c r="AO108" i="40" a="1"/>
  <c r="AO108" i="40" s="1"/>
  <c r="AO22" i="40" a="1"/>
  <c r="AO22" i="40" s="1"/>
  <c r="AO85" i="40" s="1"/>
  <c r="AO13" i="40" a="1"/>
  <c r="AO13" i="40" s="1"/>
  <c r="AO76" i="40" s="1"/>
  <c r="AO102" i="40" a="1"/>
  <c r="AO102" i="40" s="1"/>
  <c r="AL103" i="40" a="1"/>
  <c r="AL103" i="40" s="1"/>
  <c r="AN123" i="40" a="1"/>
  <c r="AN123" i="40" s="1"/>
  <c r="AL120" i="40" a="1"/>
  <c r="AL120" i="40" s="1"/>
  <c r="AQ124" i="40" a="1"/>
  <c r="AQ124" i="40" s="1"/>
  <c r="AL124" i="40" a="1"/>
  <c r="AL124" i="40" s="1"/>
  <c r="AL105" i="40" a="1"/>
  <c r="AL105" i="40" s="1"/>
  <c r="AN121" i="40" a="1"/>
  <c r="AN121" i="40" s="1"/>
  <c r="AN107" i="40" a="1"/>
  <c r="AN107" i="40" s="1"/>
  <c r="AQ102" i="40" a="1"/>
  <c r="AQ102" i="40" s="1"/>
  <c r="AL113" i="40" a="1"/>
  <c r="AL113" i="40" s="1"/>
  <c r="AM34" i="40" a="1"/>
  <c r="AM34" i="40" s="1"/>
  <c r="AM97" i="40" s="1"/>
  <c r="AO19" i="40" a="1"/>
  <c r="AO19" i="40" s="1"/>
  <c r="AO82" i="40" s="1"/>
  <c r="AQ123" i="40" a="1"/>
  <c r="AQ123" i="40" s="1"/>
  <c r="AN101" i="40" a="1"/>
  <c r="AN101" i="40" s="1"/>
  <c r="AN113" i="40" a="1"/>
  <c r="AN113" i="40" s="1"/>
  <c r="AP108" i="40" a="1"/>
  <c r="AP108" i="40" s="1"/>
  <c r="AO101" i="40" a="1"/>
  <c r="AO101" i="40" s="1"/>
  <c r="AN118" i="40" a="1"/>
  <c r="AN118" i="40" s="1"/>
  <c r="AN103" i="40" a="1"/>
  <c r="AN103" i="40" s="1"/>
  <c r="AM124" i="40" a="1"/>
  <c r="AM124" i="40" s="1"/>
  <c r="AQ111" i="40" a="1"/>
  <c r="AQ111" i="40" s="1"/>
  <c r="AN110" i="40" a="1"/>
  <c r="AN110" i="40" s="1"/>
  <c r="AM110" i="40" a="1"/>
  <c r="AM110" i="40" s="1"/>
  <c r="AM123" i="40" a="1"/>
  <c r="AM123" i="40" s="1"/>
  <c r="AN122" i="40" a="1"/>
  <c r="AN122" i="40" s="1"/>
  <c r="AO103" i="40" a="1"/>
  <c r="AO103" i="40" s="1"/>
  <c r="AL16" i="40" a="1"/>
  <c r="AL16" i="40" s="1"/>
  <c r="AL79" i="40" s="1"/>
  <c r="AN33" i="40" a="1"/>
  <c r="AN33" i="40" s="1"/>
  <c r="AN96" i="40" s="1"/>
  <c r="AP21" i="40" a="1"/>
  <c r="AP21" i="40" s="1"/>
  <c r="AP84" i="40" s="1"/>
  <c r="AP104" i="40" a="1"/>
  <c r="AP104" i="40" s="1"/>
  <c r="AN21" i="40" a="1"/>
  <c r="AN21" i="40" s="1"/>
  <c r="AN84" i="40" s="1"/>
  <c r="AL24" i="40" a="1"/>
  <c r="AL24" i="40" s="1"/>
  <c r="AL87" i="40" s="1"/>
  <c r="AP109" i="40" a="1"/>
  <c r="AP109" i="40" s="1"/>
  <c r="AO14" i="40" a="1"/>
  <c r="AO14" i="40" s="1"/>
  <c r="AO77" i="40" s="1"/>
  <c r="AO115" i="40" a="1"/>
  <c r="AO115" i="40" s="1"/>
  <c r="AL104" i="40" a="1"/>
  <c r="AL104" i="40" s="1"/>
  <c r="AM21" i="40" a="1"/>
  <c r="AM21" i="40" s="1"/>
  <c r="AM84" i="40" s="1"/>
  <c r="AO122" i="40" a="1"/>
  <c r="AO122" i="40" s="1"/>
  <c r="AM32" i="40" a="1"/>
  <c r="AM32" i="40" s="1"/>
  <c r="AM95" i="40" s="1"/>
  <c r="AL15" i="40" a="1"/>
  <c r="AL15" i="40" s="1"/>
  <c r="AL78" i="40" s="1"/>
  <c r="AL26" i="40" a="1"/>
  <c r="AL26" i="40" s="1"/>
  <c r="AL89" i="40" s="1"/>
  <c r="AL118" i="40" a="1"/>
  <c r="AL118" i="40" s="1"/>
  <c r="AM33" i="40" a="1"/>
  <c r="AM33" i="40" s="1"/>
  <c r="AM96" i="40" s="1"/>
  <c r="AM13" i="40" a="1"/>
  <c r="AM13" i="40" s="1"/>
  <c r="AM76" i="40" s="1"/>
  <c r="AP114" i="40" a="1"/>
  <c r="AP114" i="40" s="1"/>
  <c r="AM16" i="40" a="1"/>
  <c r="AM16" i="40" s="1"/>
  <c r="AM79" i="40" s="1"/>
  <c r="AN104" i="40" a="1"/>
  <c r="AN104" i="40" s="1"/>
  <c r="AM24" i="40" a="1"/>
  <c r="AM24" i="40" s="1"/>
  <c r="AM87" i="40" s="1"/>
  <c r="AQ105" i="40" a="1"/>
  <c r="AQ105" i="40" s="1"/>
  <c r="AM12" i="40" a="1"/>
  <c r="AM12" i="40" s="1"/>
  <c r="AM75" i="40" s="1"/>
  <c r="AP31" i="40" a="1"/>
  <c r="AP31" i="40" s="1"/>
  <c r="AP94" i="40" s="1"/>
  <c r="AL34" i="40" a="1"/>
  <c r="AL34" i="40" s="1"/>
  <c r="AL97" i="40" s="1"/>
  <c r="AO17" i="40" a="1"/>
  <c r="AO17" i="40" s="1"/>
  <c r="AO80" i="40" s="1"/>
  <c r="AM105" i="40" a="1"/>
  <c r="AM105" i="40" s="1"/>
  <c r="AN111" i="40" a="1"/>
  <c r="AN111" i="40" s="1"/>
  <c r="AQ107" i="40" a="1"/>
  <c r="AQ107" i="40" s="1"/>
  <c r="AL123" i="40" a="1"/>
  <c r="AL123" i="40" s="1"/>
  <c r="AL116" i="40" a="1"/>
  <c r="AL116" i="40" s="1"/>
  <c r="AQ108" i="40" a="1"/>
  <c r="AQ108" i="40" s="1"/>
  <c r="AN105" i="40" a="1"/>
  <c r="AN105" i="40" s="1"/>
  <c r="AN114" i="40" a="1"/>
  <c r="AN114" i="40" s="1"/>
  <c r="AM111" i="40" a="1"/>
  <c r="AM111" i="40" s="1"/>
  <c r="AM23" i="40" a="1"/>
  <c r="AM23" i="40" s="1"/>
  <c r="AM86" i="40" s="1"/>
  <c r="AQ106" i="40" a="1"/>
  <c r="AQ106" i="40" s="1"/>
  <c r="AO24" i="40" a="1"/>
  <c r="AO24" i="40" s="1"/>
  <c r="AO87" i="40" s="1"/>
  <c r="AL11" i="40" a="1"/>
  <c r="AL11" i="40" s="1"/>
  <c r="AP13" i="40" a="1"/>
  <c r="AP13" i="40" s="1"/>
  <c r="AP76" i="40" s="1"/>
  <c r="AP20" i="40" a="1"/>
  <c r="AP20" i="40" s="1"/>
  <c r="AP83" i="40" s="1"/>
  <c r="AP22" i="40" a="1"/>
  <c r="AP22" i="40" s="1"/>
  <c r="AP85" i="40" s="1"/>
  <c r="AP115" i="40" a="1"/>
  <c r="AP115" i="40" s="1"/>
  <c r="AL31" i="40" a="1"/>
  <c r="AL31" i="40" s="1"/>
  <c r="AL94" i="40" s="1"/>
  <c r="AP103" i="40" a="1"/>
  <c r="AP103" i="40" s="1"/>
  <c r="AO18" i="40" a="1"/>
  <c r="AO18" i="40" s="1"/>
  <c r="AO81" i="40" s="1"/>
  <c r="AL30" i="40" a="1"/>
  <c r="AL30" i="40" s="1"/>
  <c r="AL93" i="40" s="1"/>
  <c r="AP15" i="40" a="1"/>
  <c r="AP15" i="40" s="1"/>
  <c r="AP78" i="40" s="1"/>
  <c r="AO16" i="40" a="1"/>
  <c r="AO16" i="40" s="1"/>
  <c r="AO79" i="40" s="1"/>
  <c r="AQ113" i="40" a="1"/>
  <c r="AQ113" i="40" s="1"/>
  <c r="AM112" i="40" a="1"/>
  <c r="AM112" i="40" s="1"/>
  <c r="AM20" i="40" a="1"/>
  <c r="AM20" i="40" s="1"/>
  <c r="AM83" i="40" s="1"/>
  <c r="AO20" i="40" a="1"/>
  <c r="AO20" i="40" s="1"/>
  <c r="AO83" i="40" s="1"/>
  <c r="AQ110" i="40" a="1"/>
  <c r="AQ110" i="40" s="1"/>
  <c r="AL13" i="40" a="1"/>
  <c r="AL13" i="40" s="1"/>
  <c r="AL76" i="40" s="1"/>
  <c r="AO25" i="40" a="1"/>
  <c r="AO25" i="40" s="1"/>
  <c r="AO88" i="40" s="1"/>
  <c r="AM26" i="40" a="1"/>
  <c r="AM26" i="40" s="1"/>
  <c r="AM89" i="40" s="1"/>
  <c r="AM30" i="40" a="1"/>
  <c r="AM30" i="40" s="1"/>
  <c r="AM93" i="40" s="1"/>
  <c r="AM122" i="40" a="1"/>
  <c r="AM122" i="40" s="1"/>
  <c r="AN120" i="40" a="1"/>
  <c r="AN120" i="40" s="1"/>
  <c r="AM118" i="40" a="1"/>
  <c r="AM118" i="40" s="1"/>
  <c r="AL114" i="40" a="1"/>
  <c r="AL114" i="40" s="1"/>
  <c r="AP124" i="40" a="1"/>
  <c r="AP124" i="40" s="1"/>
  <c r="AO123" i="40" a="1"/>
  <c r="AO123" i="40" s="1"/>
  <c r="AL21" i="40" a="1"/>
  <c r="AL21" i="40" s="1"/>
  <c r="AL84" i="40" s="1"/>
  <c r="AM120" i="40" a="1"/>
  <c r="AM120" i="40" s="1"/>
  <c r="AP106" i="40" a="1"/>
  <c r="AP106" i="40" s="1"/>
  <c r="AO105" i="40" a="1"/>
  <c r="AO105" i="40" s="1"/>
  <c r="AM31" i="40" a="1"/>
  <c r="AM31" i="40" s="1"/>
  <c r="AM94" i="40" s="1"/>
  <c r="AO23" i="40" a="1"/>
  <c r="AO23" i="40" s="1"/>
  <c r="AO86" i="40" s="1"/>
  <c r="AN18" i="40" a="1"/>
  <c r="AN18" i="40" s="1"/>
  <c r="AN81" i="40" s="1"/>
  <c r="AO112" i="40" a="1"/>
  <c r="AO112" i="40" s="1"/>
  <c r="AM116" i="40" a="1"/>
  <c r="AM116" i="40" s="1"/>
  <c r="AL101" i="40" a="1"/>
  <c r="AL101" i="40" s="1"/>
  <c r="D11" i="14"/>
  <c r="AQ101" i="40" l="1" a="1"/>
  <c r="AQ101" i="40" s="1"/>
  <c r="AP74" i="40"/>
  <c r="AO74" i="40"/>
  <c r="AM74" i="40"/>
  <c r="AL74" i="40"/>
  <c r="AN74" i="40"/>
  <c r="D10" i="14"/>
  <c r="AQ19" i="40" l="1" a="1"/>
  <c r="AQ19" i="40" s="1"/>
  <c r="AQ82" i="40" s="1"/>
  <c r="AQ25" i="40" a="1"/>
  <c r="AQ25" i="40" s="1"/>
  <c r="AQ88" i="40" s="1"/>
  <c r="AQ12" i="40" a="1"/>
  <c r="AQ12" i="40" s="1"/>
  <c r="AQ75" i="40" s="1"/>
  <c r="AQ21" i="40" a="1"/>
  <c r="AQ21" i="40" s="1"/>
  <c r="AQ84" i="40" s="1"/>
  <c r="AQ16" i="40" a="1"/>
  <c r="AQ16" i="40" s="1"/>
  <c r="AQ79" i="40" s="1"/>
  <c r="AQ20" i="40" a="1"/>
  <c r="AQ20" i="40" s="1"/>
  <c r="AQ83" i="40" s="1"/>
  <c r="AQ28" i="40" a="1"/>
  <c r="AQ28" i="40" s="1"/>
  <c r="AQ91" i="40" s="1"/>
  <c r="AQ32" i="40" a="1"/>
  <c r="AQ32" i="40" s="1"/>
  <c r="AQ95" i="40" s="1"/>
  <c r="AQ31" i="40" a="1"/>
  <c r="AQ31" i="40" s="1"/>
  <c r="AQ94" i="40" s="1"/>
  <c r="AQ22" i="40" a="1"/>
  <c r="AQ22" i="40" s="1"/>
  <c r="AQ85" i="40" s="1"/>
  <c r="AQ14" i="40" a="1"/>
  <c r="AQ14" i="40" s="1"/>
  <c r="AQ77" i="40" s="1"/>
  <c r="AQ34" i="40" a="1"/>
  <c r="AQ34" i="40" s="1"/>
  <c r="AQ97" i="40" s="1"/>
  <c r="AQ13" i="40" a="1"/>
  <c r="AQ13" i="40" s="1"/>
  <c r="AQ76" i="40" s="1"/>
  <c r="AQ24" i="40" a="1"/>
  <c r="AQ24" i="40" s="1"/>
  <c r="AQ87" i="40" s="1"/>
  <c r="AQ33" i="40" a="1"/>
  <c r="AQ33" i="40" s="1"/>
  <c r="AQ96" i="40" s="1"/>
  <c r="AQ23" i="40" a="1"/>
  <c r="AQ23" i="40" s="1"/>
  <c r="AQ86" i="40" s="1"/>
  <c r="AQ18" i="40" a="1"/>
  <c r="AQ18" i="40" s="1"/>
  <c r="AQ81" i="40" s="1"/>
  <c r="AQ15" i="40" a="1"/>
  <c r="AQ15" i="40" s="1"/>
  <c r="AQ78" i="40" s="1"/>
  <c r="AQ26" i="40" a="1"/>
  <c r="AQ26" i="40" s="1"/>
  <c r="AQ89" i="40" s="1"/>
  <c r="AQ17" i="40" a="1"/>
  <c r="AQ17" i="40" s="1"/>
  <c r="AQ80" i="40" s="1"/>
  <c r="AQ30" i="40" a="1"/>
  <c r="AQ30" i="40" s="1"/>
  <c r="AQ93" i="40" s="1"/>
  <c r="AS107" i="40" l="1" a="1"/>
  <c r="AS107" i="40" s="1"/>
  <c r="AS17" i="40" a="1"/>
  <c r="AS17" i="40" s="1"/>
  <c r="AS80" i="40" s="1"/>
  <c r="AU109" i="40" a="1"/>
  <c r="AU109" i="40" s="1"/>
  <c r="AU19" i="40" a="1"/>
  <c r="AU19" i="40" s="1"/>
  <c r="AU82" i="40" s="1"/>
  <c r="AV124" i="40" a="1"/>
  <c r="AV124" i="40" s="1"/>
  <c r="AV34" i="40" a="1"/>
  <c r="AV34" i="40" s="1"/>
  <c r="AV97" i="40" s="1"/>
  <c r="AR107" i="40" a="1"/>
  <c r="AR107" i="40" s="1"/>
  <c r="AR17" i="40" a="1"/>
  <c r="AR17" i="40" s="1"/>
  <c r="AR80" i="40" s="1"/>
  <c r="AT124" i="40" a="1"/>
  <c r="AT124" i="40" s="1"/>
  <c r="AT34" i="40" a="1"/>
  <c r="AT34" i="40" s="1"/>
  <c r="AT97" i="40" s="1"/>
  <c r="AT108" i="40" a="1"/>
  <c r="AT108" i="40" s="1"/>
  <c r="AT18" i="40" a="1"/>
  <c r="AT18" i="40" s="1"/>
  <c r="AT81" i="40" s="1"/>
  <c r="AR123" i="40" a="1"/>
  <c r="AR123" i="40" s="1"/>
  <c r="AR33" i="40" a="1"/>
  <c r="AR33" i="40" s="1"/>
  <c r="AR96" i="40" s="1"/>
  <c r="AT106" i="40" a="1"/>
  <c r="AT106" i="40" s="1"/>
  <c r="AT16" i="40" a="1"/>
  <c r="AT16" i="40" s="1"/>
  <c r="AT79" i="40" s="1"/>
  <c r="AU118" i="40" a="1"/>
  <c r="AU118" i="40" s="1"/>
  <c r="AU28" i="40" a="1"/>
  <c r="AU28" i="40" s="1"/>
  <c r="AU91" i="40" s="1"/>
  <c r="AU115" i="40" a="1"/>
  <c r="AU115" i="40" s="1"/>
  <c r="AU25" i="40" a="1"/>
  <c r="AU25" i="40" s="1"/>
  <c r="AU88" i="40" s="1"/>
  <c r="AV111" i="40" a="1"/>
  <c r="AV111" i="40" s="1"/>
  <c r="AV21" i="40" a="1"/>
  <c r="AV21" i="40" s="1"/>
  <c r="AV84" i="40" s="1"/>
  <c r="AS118" i="40" a="1"/>
  <c r="AS118" i="40" s="1"/>
  <c r="AS28" i="40" a="1"/>
  <c r="AS28" i="40" s="1"/>
  <c r="AS91" i="40" s="1"/>
  <c r="AR121" i="40" a="1"/>
  <c r="AR121" i="40" s="1"/>
  <c r="AR31" i="40" a="1"/>
  <c r="AR31" i="40" s="1"/>
  <c r="AR94" i="40" s="1"/>
  <c r="AU105" i="40" a="1"/>
  <c r="AU105" i="40" s="1"/>
  <c r="AU15" i="40" a="1"/>
  <c r="AU15" i="40" s="1"/>
  <c r="AU78" i="40" s="1"/>
  <c r="AT107" i="40" a="1"/>
  <c r="AT107" i="40" s="1"/>
  <c r="AT17" i="40" a="1"/>
  <c r="AT17" i="40" s="1"/>
  <c r="AT80" i="40" s="1"/>
  <c r="AV122" i="40" a="1"/>
  <c r="AV122" i="40" s="1"/>
  <c r="AV32" i="40" a="1"/>
  <c r="AV32" i="40" s="1"/>
  <c r="AV95" i="40" s="1"/>
  <c r="AT115" i="40" a="1"/>
  <c r="AT115" i="40" s="1"/>
  <c r="AT25" i="40" a="1"/>
  <c r="AT25" i="40" s="1"/>
  <c r="AT88" i="40" s="1"/>
  <c r="AR113" i="40" a="1"/>
  <c r="AR113" i="40" s="1"/>
  <c r="AR23" i="40" a="1"/>
  <c r="AR23" i="40" s="1"/>
  <c r="AR86" i="40" s="1"/>
  <c r="AV113" i="40" a="1"/>
  <c r="AV113" i="40" s="1"/>
  <c r="AV23" i="40" a="1"/>
  <c r="AV23" i="40" s="1"/>
  <c r="AV86" i="40" s="1"/>
  <c r="AU104" i="40" a="1"/>
  <c r="AU104" i="40" s="1"/>
  <c r="AU14" i="40" a="1"/>
  <c r="AU14" i="40" s="1"/>
  <c r="AU77" i="40" s="1"/>
  <c r="AT14" i="40" a="1"/>
  <c r="AT14" i="40" s="1"/>
  <c r="AT77" i="40" s="1"/>
  <c r="AT104" i="40" a="1"/>
  <c r="AT104" i="40" s="1"/>
  <c r="AU116" i="40" a="1"/>
  <c r="AU116" i="40" s="1"/>
  <c r="AU26" i="40" a="1"/>
  <c r="AU26" i="40" s="1"/>
  <c r="AU89" i="40" s="1"/>
  <c r="AV112" i="40" a="1"/>
  <c r="AV112" i="40" s="1"/>
  <c r="AV22" i="40" a="1"/>
  <c r="AV22" i="40" s="1"/>
  <c r="AV85" i="40" s="1"/>
  <c r="AR109" i="40" a="1"/>
  <c r="AR109" i="40" s="1"/>
  <c r="AR19" i="40" a="1"/>
  <c r="AR19" i="40" s="1"/>
  <c r="AR82" i="40" s="1"/>
  <c r="AR116" i="40" a="1"/>
  <c r="AR116" i="40" s="1"/>
  <c r="AR26" i="40" a="1"/>
  <c r="AR26" i="40" s="1"/>
  <c r="AR89" i="40" s="1"/>
  <c r="AS122" i="40" a="1"/>
  <c r="AS122" i="40" s="1"/>
  <c r="AS32" i="40" a="1"/>
  <c r="AS32" i="40" s="1"/>
  <c r="AS95" i="40" s="1"/>
  <c r="AV105" i="40" a="1"/>
  <c r="AV105" i="40" s="1"/>
  <c r="AV15" i="40" a="1"/>
  <c r="AV15" i="40" s="1"/>
  <c r="AV78" i="40" s="1"/>
  <c r="AV120" i="40" a="1"/>
  <c r="AV120" i="40" s="1"/>
  <c r="AV30" i="40" a="1"/>
  <c r="AV30" i="40" s="1"/>
  <c r="AV93" i="40" s="1"/>
  <c r="AU113" i="40" a="1"/>
  <c r="AU113" i="40" s="1"/>
  <c r="AU23" i="40" a="1"/>
  <c r="AU23" i="40" s="1"/>
  <c r="AU86" i="40" s="1"/>
  <c r="AR110" i="40" a="1"/>
  <c r="AR110" i="40" s="1"/>
  <c r="AR20" i="40" a="1"/>
  <c r="AR20" i="40" s="1"/>
  <c r="AR83" i="40" s="1"/>
  <c r="AU108" i="40" a="1"/>
  <c r="AU108" i="40" s="1"/>
  <c r="AU18" i="40" a="1"/>
  <c r="AU18" i="40" s="1"/>
  <c r="AU81" i="40" s="1"/>
  <c r="AU106" i="40" a="1"/>
  <c r="AU106" i="40" s="1"/>
  <c r="AU16" i="40" a="1"/>
  <c r="AU16" i="40" s="1"/>
  <c r="AU79" i="40" s="1"/>
  <c r="AV115" i="40" a="1"/>
  <c r="AV115" i="40" s="1"/>
  <c r="AV25" i="40" a="1"/>
  <c r="AV25" i="40" s="1"/>
  <c r="AV88" i="40" s="1"/>
  <c r="AU112" i="40" a="1"/>
  <c r="AU112" i="40" s="1"/>
  <c r="AU22" i="40" a="1"/>
  <c r="AU22" i="40" s="1"/>
  <c r="AU85" i="40" s="1"/>
  <c r="AU102" i="40" a="1"/>
  <c r="AU102" i="40" s="1"/>
  <c r="AU12" i="40" a="1"/>
  <c r="AU12" i="40" s="1"/>
  <c r="AU75" i="40" s="1"/>
  <c r="AU114" i="40" a="1"/>
  <c r="AU114" i="40" s="1"/>
  <c r="AU24" i="40" a="1"/>
  <c r="AU24" i="40" s="1"/>
  <c r="AU87" i="40" s="1"/>
  <c r="AS111" i="40" a="1"/>
  <c r="AS111" i="40" s="1"/>
  <c r="AS21" i="40" a="1"/>
  <c r="AS21" i="40" s="1"/>
  <c r="AS84" i="40" s="1"/>
  <c r="AT114" i="40" a="1"/>
  <c r="AT114" i="40" s="1"/>
  <c r="AT24" i="40" a="1"/>
  <c r="AT24" i="40" s="1"/>
  <c r="AT87" i="40" s="1"/>
  <c r="AV104" i="40" a="1"/>
  <c r="AV104" i="40" s="1"/>
  <c r="AV14" i="40" a="1"/>
  <c r="AV14" i="40" s="1"/>
  <c r="AV77" i="40" s="1"/>
  <c r="AT113" i="40" a="1"/>
  <c r="AT113" i="40" s="1"/>
  <c r="AT23" i="40" a="1"/>
  <c r="AT23" i="40" s="1"/>
  <c r="AT86" i="40" s="1"/>
  <c r="AT103" i="40" a="1"/>
  <c r="AT103" i="40" s="1"/>
  <c r="AT13" i="40" a="1"/>
  <c r="AT13" i="40" s="1"/>
  <c r="AT76" i="40" s="1"/>
  <c r="AR105" i="40" a="1"/>
  <c r="AR105" i="40" s="1"/>
  <c r="AR15" i="40" a="1"/>
  <c r="AR15" i="40" s="1"/>
  <c r="AR78" i="40" s="1"/>
  <c r="AV118" i="40" a="1"/>
  <c r="AV118" i="40" s="1"/>
  <c r="AV28" i="40" a="1"/>
  <c r="AV28" i="40" s="1"/>
  <c r="AV91" i="40" s="1"/>
  <c r="AU123" i="40" a="1"/>
  <c r="AU123" i="40" s="1"/>
  <c r="AU33" i="40" a="1"/>
  <c r="AU33" i="40" s="1"/>
  <c r="AU96" i="40" s="1"/>
  <c r="AT109" i="40" a="1"/>
  <c r="AT109" i="40" s="1"/>
  <c r="AT19" i="40" a="1"/>
  <c r="AT19" i="40" s="1"/>
  <c r="AT82" i="40" s="1"/>
  <c r="AS105" i="40" a="1"/>
  <c r="AS105" i="40" s="1"/>
  <c r="AS15" i="40" a="1"/>
  <c r="AS15" i="40" s="1"/>
  <c r="AS78" i="40" s="1"/>
  <c r="AR122" i="40" a="1"/>
  <c r="AR122" i="40" s="1"/>
  <c r="AR32" i="40" a="1"/>
  <c r="AR32" i="40" s="1"/>
  <c r="AR95" i="40" s="1"/>
  <c r="AV102" i="40" a="1"/>
  <c r="AV102" i="40" s="1"/>
  <c r="AV12" i="40" a="1"/>
  <c r="AV12" i="40" s="1"/>
  <c r="AV75" i="40" s="1"/>
  <c r="AR112" i="40" a="1"/>
  <c r="AR112" i="40" s="1"/>
  <c r="AR22" i="40" a="1"/>
  <c r="AR22" i="40" s="1"/>
  <c r="AR85" i="40" s="1"/>
  <c r="AT123" i="40" a="1"/>
  <c r="AT123" i="40" s="1"/>
  <c r="AT33" i="40" a="1"/>
  <c r="AT33" i="40" s="1"/>
  <c r="AT96" i="40" s="1"/>
  <c r="AS104" i="40" a="1"/>
  <c r="AS104" i="40" s="1"/>
  <c r="AS14" i="40" a="1"/>
  <c r="AS14" i="40" s="1"/>
  <c r="AS77" i="40" s="1"/>
  <c r="AV114" i="40" a="1"/>
  <c r="AV114" i="40" s="1"/>
  <c r="AV24" i="40" a="1"/>
  <c r="AV24" i="40" s="1"/>
  <c r="AV87" i="40" s="1"/>
  <c r="AV123" i="40" a="1"/>
  <c r="AV123" i="40" s="1"/>
  <c r="AV33" i="40" a="1"/>
  <c r="AV33" i="40" s="1"/>
  <c r="AV96" i="40" s="1"/>
  <c r="AS103" i="40" a="1"/>
  <c r="AS103" i="40" s="1"/>
  <c r="AS13" i="40" a="1"/>
  <c r="AS13" i="40" s="1"/>
  <c r="AS76" i="40" s="1"/>
  <c r="AT121" i="40" a="1"/>
  <c r="AT121" i="40" s="1"/>
  <c r="AT31" i="40" a="1"/>
  <c r="AT31" i="40" s="1"/>
  <c r="AT94" i="40" s="1"/>
  <c r="AV106" i="40" a="1"/>
  <c r="AV106" i="40" s="1"/>
  <c r="AV16" i="40" a="1"/>
  <c r="AV16" i="40" s="1"/>
  <c r="AV79" i="40" s="1"/>
  <c r="AT105" i="40" a="1"/>
  <c r="AT105" i="40" s="1"/>
  <c r="AT15" i="40" a="1"/>
  <c r="AT15" i="40" s="1"/>
  <c r="AT78" i="40" s="1"/>
  <c r="AR124" i="40" a="1"/>
  <c r="AR124" i="40" s="1"/>
  <c r="AR34" i="40" a="1"/>
  <c r="AR34" i="40" s="1"/>
  <c r="AR97" i="40" s="1"/>
  <c r="AS113" i="40" a="1"/>
  <c r="AS113" i="40" s="1"/>
  <c r="AS23" i="40" a="1"/>
  <c r="AS23" i="40" s="1"/>
  <c r="AS86" i="40" s="1"/>
  <c r="AT122" i="40" a="1"/>
  <c r="AT122" i="40" s="1"/>
  <c r="AT32" i="40" a="1"/>
  <c r="AT32" i="40" s="1"/>
  <c r="AT95" i="40" s="1"/>
  <c r="AT116" i="40" a="1"/>
  <c r="AT116" i="40" s="1"/>
  <c r="AT26" i="40" a="1"/>
  <c r="AT26" i="40" s="1"/>
  <c r="AT89" i="40" s="1"/>
  <c r="AS110" i="40" a="1"/>
  <c r="AS110" i="40" s="1"/>
  <c r="AS20" i="40" a="1"/>
  <c r="AS20" i="40" s="1"/>
  <c r="AS83" i="40" s="1"/>
  <c r="AU121" i="40" a="1"/>
  <c r="AU121" i="40" s="1"/>
  <c r="AU31" i="40" a="1"/>
  <c r="AU31" i="40" s="1"/>
  <c r="AU94" i="40" s="1"/>
  <c r="AS102" i="40" a="1"/>
  <c r="AS102" i="40" s="1"/>
  <c r="AS12" i="40" a="1"/>
  <c r="AS12" i="40" s="1"/>
  <c r="AS75" i="40" s="1"/>
  <c r="AU110" i="40" a="1"/>
  <c r="AU110" i="40" s="1"/>
  <c r="AU20" i="40" a="1"/>
  <c r="AU20" i="40" s="1"/>
  <c r="AU83" i="40" s="1"/>
  <c r="AS115" i="40" a="1"/>
  <c r="AS115" i="40" s="1"/>
  <c r="AS25" i="40" a="1"/>
  <c r="AS25" i="40" s="1"/>
  <c r="AS88" i="40" s="1"/>
  <c r="AQ11" i="40" a="1"/>
  <c r="AQ11" i="40" s="1"/>
  <c r="AV116" i="40" a="1"/>
  <c r="AV116" i="40" s="1"/>
  <c r="AV26" i="40" a="1"/>
  <c r="AV26" i="40" s="1"/>
  <c r="AV89" i="40" s="1"/>
  <c r="AT111" i="40" a="1"/>
  <c r="AT111" i="40" s="1"/>
  <c r="AT21" i="40" a="1"/>
  <c r="AT21" i="40" s="1"/>
  <c r="AT84" i="40" s="1"/>
  <c r="AS124" i="40" a="1"/>
  <c r="AS124" i="40" s="1"/>
  <c r="AS34" i="40" a="1"/>
  <c r="AS34" i="40" s="1"/>
  <c r="AS97" i="40" s="1"/>
  <c r="AR103" i="40" a="1"/>
  <c r="AR103" i="40" s="1"/>
  <c r="AR13" i="40" a="1"/>
  <c r="AR13" i="40" s="1"/>
  <c r="AR76" i="40" s="1"/>
  <c r="AR106" i="40" a="1"/>
  <c r="AR106" i="40" s="1"/>
  <c r="AR16" i="40" a="1"/>
  <c r="AR16" i="40" s="1"/>
  <c r="AR79" i="40" s="1"/>
  <c r="AR118" i="40" a="1"/>
  <c r="AR118" i="40" s="1"/>
  <c r="AR28" i="40" a="1"/>
  <c r="AR28" i="40" s="1"/>
  <c r="AR91" i="40" s="1"/>
  <c r="AR115" i="40" a="1"/>
  <c r="AR115" i="40" s="1"/>
  <c r="AR25" i="40" a="1"/>
  <c r="AR25" i="40" s="1"/>
  <c r="AR88" i="40" s="1"/>
  <c r="AV109" i="40" a="1"/>
  <c r="AV109" i="40" s="1"/>
  <c r="AV19" i="40" a="1"/>
  <c r="AV19" i="40" s="1"/>
  <c r="AV82" i="40" s="1"/>
  <c r="AT110" i="40" a="1"/>
  <c r="AT110" i="40" s="1"/>
  <c r="AT20" i="40" a="1"/>
  <c r="AT20" i="40" s="1"/>
  <c r="AT83" i="40" s="1"/>
  <c r="AV108" i="40" a="1"/>
  <c r="AV108" i="40" s="1"/>
  <c r="AV18" i="40" a="1"/>
  <c r="AV18" i="40" s="1"/>
  <c r="AV81" i="40" s="1"/>
  <c r="AR108" i="40" a="1"/>
  <c r="AR108" i="40" s="1"/>
  <c r="AR18" i="40" a="1"/>
  <c r="AR18" i="40" s="1"/>
  <c r="AR81" i="40" s="1"/>
  <c r="AR102" i="40" a="1"/>
  <c r="AR102" i="40" s="1"/>
  <c r="AR12" i="40" a="1"/>
  <c r="AR12" i="40" s="1"/>
  <c r="AR75" i="40" s="1"/>
  <c r="AR104" i="40" a="1"/>
  <c r="AR104" i="40" s="1"/>
  <c r="AR14" i="40" a="1"/>
  <c r="AR14" i="40" s="1"/>
  <c r="AR77" i="40" s="1"/>
  <c r="AV110" i="40" a="1"/>
  <c r="AV110" i="40" s="1"/>
  <c r="AV20" i="40" a="1"/>
  <c r="AV20" i="40" s="1"/>
  <c r="AV83" i="40" s="1"/>
  <c r="AS112" i="40" a="1"/>
  <c r="AS112" i="40" s="1"/>
  <c r="AS22" i="40" a="1"/>
  <c r="AS22" i="40" s="1"/>
  <c r="AS85" i="40" s="1"/>
  <c r="AT102" i="40" a="1"/>
  <c r="AT102" i="40" s="1"/>
  <c r="AT12" i="40" a="1"/>
  <c r="AT12" i="40" s="1"/>
  <c r="AT75" i="40" s="1"/>
  <c r="AT118" i="40" a="1"/>
  <c r="AT118" i="40" s="1"/>
  <c r="AT28" i="40" a="1"/>
  <c r="AT28" i="40" s="1"/>
  <c r="AT91" i="40" s="1"/>
  <c r="AU124" i="40" a="1"/>
  <c r="AU124" i="40" s="1"/>
  <c r="AU34" i="40" a="1"/>
  <c r="AU34" i="40" s="1"/>
  <c r="AU97" i="40" s="1"/>
  <c r="AU122" i="40" a="1"/>
  <c r="AU122" i="40" s="1"/>
  <c r="AU32" i="40" a="1"/>
  <c r="AU32" i="40" s="1"/>
  <c r="AU95" i="40" s="1"/>
  <c r="AS120" i="40" a="1"/>
  <c r="AS120" i="40" s="1"/>
  <c r="AS30" i="40" a="1"/>
  <c r="AS30" i="40" s="1"/>
  <c r="AS93" i="40" s="1"/>
  <c r="AV103" i="40" a="1"/>
  <c r="AV103" i="40" s="1"/>
  <c r="AV13" i="40" a="1"/>
  <c r="AV13" i="40" s="1"/>
  <c r="AV76" i="40" s="1"/>
  <c r="AR120" i="40" a="1"/>
  <c r="AR120" i="40" s="1"/>
  <c r="AR30" i="40" a="1"/>
  <c r="AR30" i="40" s="1"/>
  <c r="AR93" i="40" s="1"/>
  <c r="AV121" i="40" a="1"/>
  <c r="AV121" i="40" s="1"/>
  <c r="AV31" i="40" a="1"/>
  <c r="AV31" i="40" s="1"/>
  <c r="AV94" i="40" s="1"/>
  <c r="AT120" i="40" a="1"/>
  <c r="AT120" i="40" s="1"/>
  <c r="AT30" i="40" a="1"/>
  <c r="AT30" i="40" s="1"/>
  <c r="AT93" i="40" s="1"/>
  <c r="AT112" i="40" a="1"/>
  <c r="AT112" i="40" s="1"/>
  <c r="AT22" i="40" a="1"/>
  <c r="AT22" i="40" s="1"/>
  <c r="AT85" i="40" s="1"/>
  <c r="AS106" i="40" a="1"/>
  <c r="AS106" i="40" s="1"/>
  <c r="AS16" i="40" a="1"/>
  <c r="AS16" i="40" s="1"/>
  <c r="AS79" i="40" s="1"/>
  <c r="AU107" i="40" a="1"/>
  <c r="AU107" i="40" s="1"/>
  <c r="AU17" i="40" a="1"/>
  <c r="AU17" i="40" s="1"/>
  <c r="AU80" i="40" s="1"/>
  <c r="AS114" i="40" a="1"/>
  <c r="AS114" i="40" s="1"/>
  <c r="AS24" i="40" a="1"/>
  <c r="AS24" i="40" s="1"/>
  <c r="AS87" i="40" s="1"/>
  <c r="AR114" i="40" a="1"/>
  <c r="AR114" i="40" s="1"/>
  <c r="AR24" i="40" a="1"/>
  <c r="AR24" i="40" s="1"/>
  <c r="AR87" i="40" s="1"/>
  <c r="AS121" i="40" a="1"/>
  <c r="AS121" i="40" s="1"/>
  <c r="AS31" i="40" a="1"/>
  <c r="AS31" i="40" s="1"/>
  <c r="AS94" i="40" s="1"/>
  <c r="AS108" i="40" a="1"/>
  <c r="AS108" i="40" s="1"/>
  <c r="AS18" i="40" a="1"/>
  <c r="AS18" i="40" s="1"/>
  <c r="AS81" i="40" s="1"/>
  <c r="AU111" i="40" a="1"/>
  <c r="AU111" i="40" s="1"/>
  <c r="AU21" i="40" a="1"/>
  <c r="AU21" i="40" s="1"/>
  <c r="AU84" i="40" s="1"/>
  <c r="AV107" i="40" a="1"/>
  <c r="AV107" i="40" s="1"/>
  <c r="AV17" i="40" a="1"/>
  <c r="AV17" i="40" s="1"/>
  <c r="AV80" i="40" s="1"/>
  <c r="AU120" i="40" a="1"/>
  <c r="AU120" i="40" s="1"/>
  <c r="AU30" i="40" a="1"/>
  <c r="AU30" i="40" s="1"/>
  <c r="AU93" i="40" s="1"/>
  <c r="AS116" i="40" a="1"/>
  <c r="AS116" i="40" s="1"/>
  <c r="AS26" i="40" a="1"/>
  <c r="AS26" i="40" s="1"/>
  <c r="AS89" i="40" s="1"/>
  <c r="AS109" i="40" a="1"/>
  <c r="AS109" i="40" s="1"/>
  <c r="AS19" i="40" a="1"/>
  <c r="AS19" i="40" s="1"/>
  <c r="AS82" i="40" s="1"/>
  <c r="AU103" i="40" a="1"/>
  <c r="AU103" i="40" s="1"/>
  <c r="AU13" i="40" a="1"/>
  <c r="AU13" i="40" s="1"/>
  <c r="AU76" i="40" s="1"/>
  <c r="AR111" i="40" a="1"/>
  <c r="AR111" i="40" s="1"/>
  <c r="AR21" i="40" a="1"/>
  <c r="AR21" i="40" s="1"/>
  <c r="AR84" i="40" s="1"/>
  <c r="AS123" i="40" a="1"/>
  <c r="AS123" i="40" s="1"/>
  <c r="AS33" i="40" a="1"/>
  <c r="AS33" i="40" s="1"/>
  <c r="AS96" i="40" s="1"/>
  <c r="AQ74" i="40" l="1"/>
  <c r="AR11" i="40" a="1"/>
  <c r="AR11" i="40" s="1"/>
  <c r="AT11" i="40" a="1"/>
  <c r="AT11" i="40" s="1"/>
  <c r="AS11" i="40" a="1"/>
  <c r="AS11" i="40" s="1"/>
  <c r="AV11" i="40" a="1"/>
  <c r="AV11" i="40" s="1"/>
  <c r="AR101" i="40" a="1"/>
  <c r="AR101" i="40" s="1"/>
  <c r="AT101" i="40" a="1"/>
  <c r="AT101" i="40" s="1"/>
  <c r="AS101" i="40" a="1"/>
  <c r="AS101" i="40" s="1"/>
  <c r="AV101" i="40" a="1"/>
  <c r="AV101" i="40" s="1"/>
  <c r="AU11" i="40" a="1"/>
  <c r="AU11" i="40" s="1"/>
  <c r="AU101" i="40" a="1"/>
  <c r="AU101" i="40" s="1"/>
  <c r="AU74" i="40" l="1"/>
  <c r="AR74" i="40"/>
  <c r="AS74" i="40"/>
  <c r="AV74" i="40"/>
  <c r="AT74" i="40"/>
  <c r="Y213" i="16" a="1"/>
  <c r="Y213" i="16" s="1"/>
  <c r="Y212" i="16" a="1"/>
  <c r="Y212" i="16" s="1"/>
  <c r="Y214" i="16" l="1"/>
  <c r="K86" i="34" a="1"/>
  <c r="K86" i="34" s="1"/>
  <c r="Q86" i="34" s="1" a="1"/>
  <c r="Q86" i="34" s="1"/>
  <c r="W86" i="34" s="1" a="1"/>
  <c r="W86" i="34" s="1"/>
  <c r="AC86" i="34" s="1" a="1"/>
  <c r="AC86" i="34" s="1"/>
  <c r="AI86" i="34" s="1" a="1"/>
  <c r="AI86" i="34" s="1"/>
  <c r="AO86" i="34" s="1" a="1"/>
  <c r="AO86" i="34" s="1"/>
  <c r="AU86" i="34" s="1" a="1"/>
  <c r="AU86" i="34" s="1"/>
  <c r="BA86" i="34" s="1" a="1"/>
  <c r="BA86" i="34" s="1"/>
  <c r="BG86" i="34" s="1" a="1"/>
  <c r="BG86" i="34" s="1"/>
  <c r="BM86" i="34" s="1" a="1"/>
  <c r="BM86" i="34" s="1"/>
  <c r="BS86" i="34" s="1" a="1"/>
  <c r="BS86" i="34" s="1"/>
  <c r="K211" i="34" a="1"/>
  <c r="K211" i="34" s="1"/>
  <c r="Q211" i="34" s="1" a="1"/>
  <c r="Q211" i="34" s="1"/>
  <c r="W211" i="34" s="1" a="1"/>
  <c r="W211" i="34" s="1"/>
  <c r="AC211" i="34" s="1" a="1"/>
  <c r="AC211" i="34" s="1"/>
  <c r="AI211" i="34" s="1" a="1"/>
  <c r="AI211" i="34" s="1"/>
  <c r="AO211" i="34" s="1" a="1"/>
  <c r="AO211" i="34" s="1"/>
  <c r="AU211" i="34" s="1" a="1"/>
  <c r="AU211" i="34" s="1"/>
  <c r="BA211" i="34" s="1" a="1"/>
  <c r="BA211" i="34" s="1"/>
  <c r="BG211" i="34" s="1" a="1"/>
  <c r="BG211" i="34" s="1"/>
  <c r="BM211" i="34" s="1" a="1"/>
  <c r="BM211" i="34" s="1"/>
  <c r="BS211" i="34" s="1" a="1"/>
  <c r="BS211" i="34" s="1"/>
  <c r="K51" i="34" a="1"/>
  <c r="K51" i="34" s="1"/>
  <c r="Q51" i="34" s="1" a="1"/>
  <c r="Q51" i="34" s="1"/>
  <c r="W51" i="34" s="1" a="1"/>
  <c r="W51" i="34" s="1"/>
  <c r="AC51" i="34" s="1" a="1"/>
  <c r="AC51" i="34" s="1"/>
  <c r="AI51" i="34" s="1" a="1"/>
  <c r="AI51" i="34" s="1"/>
  <c r="AO51" i="34" s="1" a="1"/>
  <c r="AO51" i="34" s="1"/>
  <c r="AU51" i="34" s="1" a="1"/>
  <c r="AU51" i="34" s="1"/>
  <c r="BA51" i="34" s="1" a="1"/>
  <c r="BA51" i="34" s="1"/>
  <c r="BG51" i="34" s="1" a="1"/>
  <c r="BG51" i="34" s="1"/>
  <c r="BM51" i="34" s="1" a="1"/>
  <c r="BM51" i="34" s="1"/>
  <c r="BS51" i="34" s="1" a="1"/>
  <c r="BS51" i="34" s="1"/>
  <c r="K50" i="34" a="1"/>
  <c r="K50" i="34" s="1"/>
  <c r="Q50" i="34" s="1" a="1"/>
  <c r="Q50" i="34" s="1"/>
  <c r="W50" i="34" s="1" a="1"/>
  <c r="W50" i="34" s="1"/>
  <c r="AC50" i="34" s="1" a="1"/>
  <c r="AC50" i="34" s="1"/>
  <c r="AI50" i="34" s="1" a="1"/>
  <c r="AI50" i="34" s="1"/>
  <c r="AO50" i="34" s="1" a="1"/>
  <c r="AO50" i="34" s="1"/>
  <c r="AU50" i="34" s="1" a="1"/>
  <c r="AU50" i="34" s="1"/>
  <c r="BA50" i="34" s="1" a="1"/>
  <c r="BA50" i="34" s="1"/>
  <c r="BG50" i="34" s="1" a="1"/>
  <c r="BG50" i="34" s="1"/>
  <c r="BM50" i="34" s="1" a="1"/>
  <c r="BM50" i="34" s="1"/>
  <c r="BS50" i="34" s="1" a="1"/>
  <c r="BS50" i="34" s="1"/>
  <c r="M186" i="34" a="1"/>
  <c r="M186" i="34" s="1"/>
  <c r="S186" i="34" s="1" a="1"/>
  <c r="S186" i="34" s="1"/>
  <c r="Y186" i="34" s="1" a="1"/>
  <c r="Y186" i="34" s="1"/>
  <c r="AE186" i="34" s="1" a="1"/>
  <c r="AE186" i="34" s="1"/>
  <c r="AK186" i="34" s="1" a="1"/>
  <c r="AK186" i="34" s="1"/>
  <c r="AQ186" i="34" s="1" a="1"/>
  <c r="AQ186" i="34" s="1"/>
  <c r="AW186" i="34" s="1" a="1"/>
  <c r="AW186" i="34" s="1"/>
  <c r="BC186" i="34" s="1" a="1"/>
  <c r="BC186" i="34" s="1"/>
  <c r="BI186" i="34" s="1" a="1"/>
  <c r="BI186" i="34" s="1"/>
  <c r="BO186" i="34" s="1" a="1"/>
  <c r="BO186" i="34" s="1"/>
  <c r="BU186" i="34" s="1" a="1"/>
  <c r="BU186" i="34" s="1"/>
  <c r="K15" i="34" a="1"/>
  <c r="K15" i="34" s="1"/>
  <c r="Q15" i="34" s="1" a="1"/>
  <c r="Q15" i="34" s="1"/>
  <c r="W15" i="34" s="1" a="1"/>
  <c r="W15" i="34" s="1"/>
  <c r="AC15" i="34" s="1" a="1"/>
  <c r="AC15" i="34" s="1"/>
  <c r="AI15" i="34" s="1" a="1"/>
  <c r="AI15" i="34" s="1"/>
  <c r="AO15" i="34" s="1" a="1"/>
  <c r="AO15" i="34" s="1"/>
  <c r="AU15" i="34" s="1" a="1"/>
  <c r="AU15" i="34" s="1"/>
  <c r="BA15" i="34" s="1" a="1"/>
  <c r="BA15" i="34" s="1"/>
  <c r="BG15" i="34" s="1" a="1"/>
  <c r="BG15" i="34" s="1"/>
  <c r="BM15" i="34" s="1" a="1"/>
  <c r="BM15" i="34" s="1"/>
  <c r="BS15" i="34" s="1" a="1"/>
  <c r="BS15" i="34" s="1"/>
  <c r="K206" i="34" a="1"/>
  <c r="K206" i="34" s="1"/>
  <c r="Q206" i="34" s="1" a="1"/>
  <c r="Q206" i="34" s="1"/>
  <c r="W206" i="34" s="1" a="1"/>
  <c r="W206" i="34" s="1"/>
  <c r="AC206" i="34" s="1" a="1"/>
  <c r="AC206" i="34" s="1"/>
  <c r="AI206" i="34" s="1" a="1"/>
  <c r="AI206" i="34" s="1"/>
  <c r="AO206" i="34" s="1" a="1"/>
  <c r="AO206" i="34" s="1"/>
  <c r="AU206" i="34" s="1" a="1"/>
  <c r="AU206" i="34" s="1"/>
  <c r="BA206" i="34" s="1" a="1"/>
  <c r="BA206" i="34" s="1"/>
  <c r="BG206" i="34" s="1" a="1"/>
  <c r="BG206" i="34" s="1"/>
  <c r="BM206" i="34" s="1" a="1"/>
  <c r="BM206" i="34" s="1"/>
  <c r="BS206" i="34" s="1" a="1"/>
  <c r="BS206" i="34" s="1"/>
  <c r="M191" i="34" a="1"/>
  <c r="M191" i="34" s="1"/>
  <c r="S191" i="34" s="1" a="1"/>
  <c r="S191" i="34" s="1"/>
  <c r="Y191" i="34" s="1" a="1"/>
  <c r="Y191" i="34" s="1"/>
  <c r="AE191" i="34" s="1" a="1"/>
  <c r="AE191" i="34" s="1"/>
  <c r="AK191" i="34" s="1" a="1"/>
  <c r="AK191" i="34" s="1"/>
  <c r="AQ191" i="34" s="1" a="1"/>
  <c r="AQ191" i="34" s="1"/>
  <c r="AW191" i="34" s="1" a="1"/>
  <c r="AW191" i="34" s="1"/>
  <c r="BC191" i="34" s="1" a="1"/>
  <c r="BC191" i="34" s="1"/>
  <c r="BI191" i="34" s="1" a="1"/>
  <c r="BI191" i="34" s="1"/>
  <c r="BO191" i="34" s="1" a="1"/>
  <c r="BO191" i="34" s="1"/>
  <c r="BU191" i="34" s="1" a="1"/>
  <c r="BU191" i="34" s="1"/>
  <c r="M48" i="34" a="1"/>
  <c r="M48" i="34" s="1"/>
  <c r="S48" i="34" s="1" a="1"/>
  <c r="S48" i="34" s="1"/>
  <c r="Y48" i="34" s="1" a="1"/>
  <c r="Y48" i="34" s="1"/>
  <c r="AE48" i="34" s="1" a="1"/>
  <c r="AE48" i="34" s="1"/>
  <c r="AK48" i="34" s="1" a="1"/>
  <c r="AK48" i="34" s="1"/>
  <c r="AQ48" i="34" s="1" a="1"/>
  <c r="AQ48" i="34" s="1"/>
  <c r="AW48" i="34" s="1" a="1"/>
  <c r="AW48" i="34" s="1"/>
  <c r="BC48" i="34" s="1" a="1"/>
  <c r="BC48" i="34" s="1"/>
  <c r="BI48" i="34" s="1" a="1"/>
  <c r="BI48" i="34" s="1"/>
  <c r="BO48" i="34" s="1" a="1"/>
  <c r="BO48" i="34" s="1"/>
  <c r="BU48" i="34" s="1" a="1"/>
  <c r="BU48" i="34" s="1"/>
  <c r="K47" i="34" a="1"/>
  <c r="K47" i="34" s="1"/>
  <c r="Q47" i="34" s="1" a="1"/>
  <c r="Q47" i="34" s="1"/>
  <c r="W47" i="34" s="1" a="1"/>
  <c r="W47" i="34" s="1"/>
  <c r="AC47" i="34" s="1" a="1"/>
  <c r="AC47" i="34" s="1"/>
  <c r="AI47" i="34" s="1" a="1"/>
  <c r="AI47" i="34" s="1"/>
  <c r="AO47" i="34" s="1" a="1"/>
  <c r="AO47" i="34" s="1"/>
  <c r="AU47" i="34" s="1" a="1"/>
  <c r="AU47" i="34" s="1"/>
  <c r="BA47" i="34" s="1" a="1"/>
  <c r="BA47" i="34" s="1"/>
  <c r="BG47" i="34" s="1" a="1"/>
  <c r="BG47" i="34" s="1"/>
  <c r="BM47" i="34" s="1" a="1"/>
  <c r="BM47" i="34" s="1"/>
  <c r="BS47" i="34" s="1" a="1"/>
  <c r="BS47" i="34" s="1"/>
  <c r="K196" i="34" a="1"/>
  <c r="K196" i="34" s="1"/>
  <c r="Q196" i="34" s="1" a="1"/>
  <c r="Q196" i="34" s="1"/>
  <c r="W196" i="34" s="1" a="1"/>
  <c r="W196" i="34" s="1"/>
  <c r="AC196" i="34" s="1" a="1"/>
  <c r="AC196" i="34" s="1"/>
  <c r="AI196" i="34" s="1" a="1"/>
  <c r="AI196" i="34" s="1"/>
  <c r="AO196" i="34" s="1" a="1"/>
  <c r="AO196" i="34" s="1"/>
  <c r="AU196" i="34" s="1" a="1"/>
  <c r="AU196" i="34" s="1"/>
  <c r="BA196" i="34" s="1" a="1"/>
  <c r="BA196" i="34" s="1"/>
  <c r="BG196" i="34" s="1" a="1"/>
  <c r="BG196" i="34" s="1"/>
  <c r="BM196" i="34" s="1" a="1"/>
  <c r="BM196" i="34" s="1"/>
  <c r="BS196" i="34" s="1" a="1"/>
  <c r="BS196" i="34" s="1"/>
  <c r="K83" i="34" a="1"/>
  <c r="K83" i="34" s="1"/>
  <c r="Q83" i="34" s="1" a="1"/>
  <c r="Q83" i="34" s="1"/>
  <c r="W83" i="34" s="1" a="1"/>
  <c r="W83" i="34" s="1"/>
  <c r="AC83" i="34" s="1" a="1"/>
  <c r="AC83" i="34" s="1"/>
  <c r="AI83" i="34" s="1" a="1"/>
  <c r="AI83" i="34" s="1"/>
  <c r="AO83" i="34" s="1" a="1"/>
  <c r="AO83" i="34" s="1"/>
  <c r="AU83" i="34" s="1" a="1"/>
  <c r="AU83" i="34" s="1"/>
  <c r="BA83" i="34" s="1" a="1"/>
  <c r="BA83" i="34" s="1"/>
  <c r="BG83" i="34" s="1" a="1"/>
  <c r="BG83" i="34" s="1"/>
  <c r="BM83" i="34" s="1" a="1"/>
  <c r="BM83" i="34" s="1"/>
  <c r="BS83" i="34" s="1" a="1"/>
  <c r="BS83" i="34" s="1"/>
  <c r="K181" i="34" a="1"/>
  <c r="K181" i="34" s="1"/>
  <c r="Q181" i="34" s="1" a="1"/>
  <c r="Q181" i="34" s="1"/>
  <c r="W181" i="34" s="1" a="1"/>
  <c r="W181" i="34" s="1"/>
  <c r="AC181" i="34" s="1" a="1"/>
  <c r="AC181" i="34" s="1"/>
  <c r="AI181" i="34" s="1" a="1"/>
  <c r="AI181" i="34" s="1"/>
  <c r="AO181" i="34" s="1" a="1"/>
  <c r="AO181" i="34" s="1"/>
  <c r="AU181" i="34" s="1" a="1"/>
  <c r="AU181" i="34" s="1"/>
  <c r="BA181" i="34" s="1" a="1"/>
  <c r="BA181" i="34" s="1"/>
  <c r="BG181" i="34" s="1" a="1"/>
  <c r="BG181" i="34" s="1"/>
  <c r="BM181" i="34" s="1" a="1"/>
  <c r="BM181" i="34" s="1"/>
  <c r="BS181" i="34" s="1" a="1"/>
  <c r="BS181" i="34" s="1"/>
  <c r="M13" i="34" a="1"/>
  <c r="M13" i="34" s="1"/>
  <c r="S13" i="34" s="1" a="1"/>
  <c r="S13" i="34" s="1"/>
  <c r="Y13" i="34" s="1" a="1"/>
  <c r="Y13" i="34" s="1"/>
  <c r="AE13" i="34" s="1" a="1"/>
  <c r="AE13" i="34" s="1"/>
  <c r="AK13" i="34" s="1" a="1"/>
  <c r="AK13" i="34" s="1"/>
  <c r="AQ13" i="34" s="1" a="1"/>
  <c r="AQ13" i="34" s="1"/>
  <c r="AW13" i="34" s="1" a="1"/>
  <c r="AW13" i="34" s="1"/>
  <c r="BC13" i="34" s="1" a="1"/>
  <c r="BC13" i="34" s="1"/>
  <c r="BI13" i="34" s="1" a="1"/>
  <c r="BI13" i="34" s="1"/>
  <c r="BO13" i="34" s="1" a="1"/>
  <c r="BO13" i="34" s="1"/>
  <c r="BU13" i="34" s="1" a="1"/>
  <c r="BU13" i="34" s="1"/>
  <c r="M196" i="34" a="1"/>
  <c r="M196" i="34" s="1"/>
  <c r="S196" i="34" s="1" a="1"/>
  <c r="S196" i="34" s="1"/>
  <c r="Y196" i="34" s="1" a="1"/>
  <c r="Y196" i="34" s="1"/>
  <c r="AE196" i="34" s="1" a="1"/>
  <c r="AE196" i="34" s="1"/>
  <c r="AK196" i="34" s="1" a="1"/>
  <c r="AK196" i="34" s="1"/>
  <c r="AQ196" i="34" s="1" a="1"/>
  <c r="AQ196" i="34" s="1"/>
  <c r="AW196" i="34" s="1" a="1"/>
  <c r="AW196" i="34" s="1"/>
  <c r="BC196" i="34" s="1" a="1"/>
  <c r="BC196" i="34" s="1"/>
  <c r="BI196" i="34" s="1" a="1"/>
  <c r="BI196" i="34" s="1"/>
  <c r="BO196" i="34" s="1" a="1"/>
  <c r="BO196" i="34" s="1"/>
  <c r="BU196" i="34" s="1" a="1"/>
  <c r="BU196" i="34" s="1"/>
  <c r="L177" i="34" a="1"/>
  <c r="L177" i="34" s="1"/>
  <c r="R177" i="34" s="1" a="1"/>
  <c r="R177" i="34" s="1"/>
  <c r="X177" i="34" s="1" a="1"/>
  <c r="X177" i="34" s="1"/>
  <c r="AD177" i="34" s="1" a="1"/>
  <c r="AD177" i="34" s="1"/>
  <c r="AJ177" i="34" s="1" a="1"/>
  <c r="AJ177" i="34" s="1"/>
  <c r="AP177" i="34" s="1" a="1"/>
  <c r="AP177" i="34" s="1"/>
  <c r="AV177" i="34" s="1" a="1"/>
  <c r="AV177" i="34" s="1"/>
  <c r="BB177" i="34" s="1" a="1"/>
  <c r="BB177" i="34" s="1"/>
  <c r="BH177" i="34" s="1" a="1"/>
  <c r="BH177" i="34" s="1"/>
  <c r="BN177" i="34" s="1" a="1"/>
  <c r="BN177" i="34" s="1"/>
  <c r="BT177" i="34" s="1" a="1"/>
  <c r="BT177" i="34" s="1"/>
  <c r="L54" i="34" a="1"/>
  <c r="L54" i="34" s="1"/>
  <c r="R54" i="34" s="1" a="1"/>
  <c r="R54" i="34" s="1"/>
  <c r="X54" i="34" s="1" a="1"/>
  <c r="X54" i="34" s="1"/>
  <c r="AD54" i="34" s="1" a="1"/>
  <c r="AD54" i="34" s="1"/>
  <c r="AJ54" i="34" s="1" a="1"/>
  <c r="AJ54" i="34" s="1"/>
  <c r="AP54" i="34" s="1" a="1"/>
  <c r="AP54" i="34" s="1"/>
  <c r="AV54" i="34" s="1" a="1"/>
  <c r="AV54" i="34" s="1"/>
  <c r="BB54" i="34" s="1" a="1"/>
  <c r="BB54" i="34" s="1"/>
  <c r="BH54" i="34" s="1" a="1"/>
  <c r="BH54" i="34" s="1"/>
  <c r="BN54" i="34" s="1" a="1"/>
  <c r="BN54" i="34" s="1"/>
  <c r="BT54" i="34" s="1" a="1"/>
  <c r="BT54" i="34" s="1"/>
  <c r="K16" i="34" a="1"/>
  <c r="K16" i="34" s="1"/>
  <c r="Q16" i="34" s="1" a="1"/>
  <c r="Q16" i="34" s="1"/>
  <c r="W16" i="34" s="1" a="1"/>
  <c r="W16" i="34" s="1"/>
  <c r="AC16" i="34" s="1" a="1"/>
  <c r="AC16" i="34" s="1"/>
  <c r="AI16" i="34" s="1" a="1"/>
  <c r="AI16" i="34" s="1"/>
  <c r="AO16" i="34" s="1" a="1"/>
  <c r="AO16" i="34" s="1"/>
  <c r="AU16" i="34" s="1" a="1"/>
  <c r="AU16" i="34" s="1"/>
  <c r="BA16" i="34" s="1" a="1"/>
  <c r="BA16" i="34" s="1"/>
  <c r="BG16" i="34" s="1" a="1"/>
  <c r="BG16" i="34" s="1"/>
  <c r="BM16" i="34" s="1" a="1"/>
  <c r="BM16" i="34" s="1"/>
  <c r="BS16" i="34" s="1" a="1"/>
  <c r="BS16" i="34" s="1"/>
  <c r="K48" i="34" a="1"/>
  <c r="K48" i="34" s="1"/>
  <c r="Q48" i="34" s="1" a="1"/>
  <c r="Q48" i="34" s="1"/>
  <c r="W48" i="34" s="1" a="1"/>
  <c r="W48" i="34" s="1"/>
  <c r="AC48" i="34" s="1" a="1"/>
  <c r="AC48" i="34" s="1"/>
  <c r="AI48" i="34" s="1" a="1"/>
  <c r="AI48" i="34" s="1"/>
  <c r="AO48" i="34" s="1" a="1"/>
  <c r="AO48" i="34" s="1"/>
  <c r="AU48" i="34" s="1" a="1"/>
  <c r="AU48" i="34" s="1"/>
  <c r="BA48" i="34" s="1" a="1"/>
  <c r="BA48" i="34" s="1"/>
  <c r="BG48" i="34" s="1" a="1"/>
  <c r="BG48" i="34" s="1"/>
  <c r="BM48" i="34" s="1" a="1"/>
  <c r="BM48" i="34" s="1"/>
  <c r="BS48" i="34" s="1" a="1"/>
  <c r="BS48" i="34" s="1"/>
  <c r="K176" i="34" a="1"/>
  <c r="K176" i="34" s="1"/>
  <c r="Q176" i="34" s="1" a="1"/>
  <c r="Q176" i="34" s="1"/>
  <c r="W176" i="34" s="1" a="1"/>
  <c r="W176" i="34" s="1"/>
  <c r="AC176" i="34" s="1" a="1"/>
  <c r="AC176" i="34" s="1"/>
  <c r="AI176" i="34" s="1" a="1"/>
  <c r="AI176" i="34" s="1"/>
  <c r="AO176" i="34" s="1" a="1"/>
  <c r="AO176" i="34" s="1"/>
  <c r="AU176" i="34" s="1" a="1"/>
  <c r="AU176" i="34" s="1"/>
  <c r="BA176" i="34" s="1" a="1"/>
  <c r="BA176" i="34" s="1"/>
  <c r="BG176" i="34" s="1" a="1"/>
  <c r="BG176" i="34" s="1"/>
  <c r="BM176" i="34" s="1" a="1"/>
  <c r="BM176" i="34" s="1"/>
  <c r="BS176" i="34" s="1" a="1"/>
  <c r="BS176" i="34" s="1"/>
  <c r="K186" i="34" a="1"/>
  <c r="K186" i="34" s="1"/>
  <c r="Q186" i="34" s="1" a="1"/>
  <c r="Q186" i="34" s="1"/>
  <c r="W186" i="34" s="1" a="1"/>
  <c r="W186" i="34" s="1"/>
  <c r="AC186" i="34" s="1" a="1"/>
  <c r="AC186" i="34" s="1"/>
  <c r="AI186" i="34" s="1" a="1"/>
  <c r="AI186" i="34" s="1"/>
  <c r="AO186" i="34" s="1" a="1"/>
  <c r="AO186" i="34" s="1"/>
  <c r="AU186" i="34" s="1" a="1"/>
  <c r="AU186" i="34" s="1"/>
  <c r="BA186" i="34" s="1" a="1"/>
  <c r="BA186" i="34" s="1"/>
  <c r="BG186" i="34" s="1" a="1"/>
  <c r="BG186" i="34" s="1"/>
  <c r="BM186" i="34" s="1" a="1"/>
  <c r="BM186" i="34" s="1"/>
  <c r="BS186" i="34" s="1" a="1"/>
  <c r="BS186" i="34" s="1"/>
  <c r="M16" i="34" a="1"/>
  <c r="M16" i="34" s="1"/>
  <c r="S16" i="34" s="1" a="1"/>
  <c r="S16" i="34" s="1"/>
  <c r="Y16" i="34" s="1" a="1"/>
  <c r="Y16" i="34" s="1"/>
  <c r="AE16" i="34" s="1" a="1"/>
  <c r="AE16" i="34" s="1"/>
  <c r="AK16" i="34" s="1" a="1"/>
  <c r="AK16" i="34" s="1"/>
  <c r="AQ16" i="34" s="1" a="1"/>
  <c r="AQ16" i="34" s="1"/>
  <c r="AW16" i="34" s="1" a="1"/>
  <c r="AW16" i="34" s="1"/>
  <c r="BC16" i="34" s="1" a="1"/>
  <c r="BC16" i="34" s="1"/>
  <c r="BI16" i="34" s="1" a="1"/>
  <c r="BI16" i="34" s="1"/>
  <c r="BO16" i="34" s="1" a="1"/>
  <c r="BO16" i="34" s="1"/>
  <c r="BU16" i="34" s="1" a="1"/>
  <c r="BU16" i="34" s="1"/>
  <c r="M15" i="34" a="1"/>
  <c r="M15" i="34" s="1"/>
  <c r="S15" i="34" s="1" a="1"/>
  <c r="S15" i="34" s="1"/>
  <c r="Y15" i="34" s="1" a="1"/>
  <c r="Y15" i="34" s="1"/>
  <c r="AE15" i="34" s="1" a="1"/>
  <c r="AE15" i="34" s="1"/>
  <c r="AK15" i="34" s="1" a="1"/>
  <c r="AK15" i="34" s="1"/>
  <c r="AQ15" i="34" s="1" a="1"/>
  <c r="AQ15" i="34" s="1"/>
  <c r="AW15" i="34" s="1" a="1"/>
  <c r="AW15" i="34" s="1"/>
  <c r="BC15" i="34" s="1" a="1"/>
  <c r="BC15" i="34" s="1"/>
  <c r="BI15" i="34" s="1" a="1"/>
  <c r="BI15" i="34" s="1"/>
  <c r="BO15" i="34" s="1" a="1"/>
  <c r="BO15" i="34" s="1"/>
  <c r="BU15" i="34" s="1" a="1"/>
  <c r="BU15" i="34" s="1"/>
  <c r="L192" i="34" a="1"/>
  <c r="L192" i="34" s="1"/>
  <c r="R192" i="34" s="1" a="1"/>
  <c r="R192" i="34" s="1"/>
  <c r="X192" i="34" s="1" a="1"/>
  <c r="X192" i="34" s="1"/>
  <c r="AD192" i="34" s="1" a="1"/>
  <c r="AD192" i="34" s="1"/>
  <c r="AJ192" i="34" s="1" a="1"/>
  <c r="AJ192" i="34" s="1"/>
  <c r="AP192" i="34" s="1" a="1"/>
  <c r="AP192" i="34" s="1"/>
  <c r="AV192" i="34" s="1" a="1"/>
  <c r="AV192" i="34" s="1"/>
  <c r="BB192" i="34" s="1" a="1"/>
  <c r="BB192" i="34" s="1"/>
  <c r="BH192" i="34" s="1" a="1"/>
  <c r="BH192" i="34" s="1"/>
  <c r="BN192" i="34" s="1" a="1"/>
  <c r="BN192" i="34" s="1"/>
  <c r="BT192" i="34" s="1" a="1"/>
  <c r="BT192" i="34" s="1"/>
  <c r="L197" i="34" a="1"/>
  <c r="L197" i="34" s="1"/>
  <c r="R197" i="34" s="1" a="1"/>
  <c r="R197" i="34" s="1"/>
  <c r="X197" i="34" s="1" a="1"/>
  <c r="X197" i="34" s="1"/>
  <c r="AD197" i="34" s="1" a="1"/>
  <c r="AD197" i="34" s="1"/>
  <c r="AJ197" i="34" s="1" a="1"/>
  <c r="AJ197" i="34" s="1"/>
  <c r="AP197" i="34" s="1" a="1"/>
  <c r="AP197" i="34" s="1"/>
  <c r="AV197" i="34" s="1" a="1"/>
  <c r="AV197" i="34" s="1"/>
  <c r="BB197" i="34" s="1" a="1"/>
  <c r="BB197" i="34" s="1"/>
  <c r="BH197" i="34" s="1" a="1"/>
  <c r="BH197" i="34" s="1"/>
  <c r="BN197" i="34" s="1" a="1"/>
  <c r="BN197" i="34" s="1"/>
  <c r="BT197" i="34" s="1" a="1"/>
  <c r="BT197" i="34" s="1"/>
  <c r="K201" i="34" a="1"/>
  <c r="K201" i="34" s="1"/>
  <c r="Q201" i="34" s="1" a="1"/>
  <c r="Q201" i="34" s="1"/>
  <c r="W201" i="34" s="1" a="1"/>
  <c r="W201" i="34" s="1"/>
  <c r="AC201" i="34" s="1" a="1"/>
  <c r="AC201" i="34" s="1"/>
  <c r="AI201" i="34" s="1" a="1"/>
  <c r="AI201" i="34" s="1"/>
  <c r="AO201" i="34" s="1" a="1"/>
  <c r="AO201" i="34" s="1"/>
  <c r="AU201" i="34" s="1" a="1"/>
  <c r="AU201" i="34" s="1"/>
  <c r="BA201" i="34" s="1" a="1"/>
  <c r="BA201" i="34" s="1"/>
  <c r="BG201" i="34" s="1" a="1"/>
  <c r="BG201" i="34" s="1"/>
  <c r="BM201" i="34" s="1" a="1"/>
  <c r="BM201" i="34" s="1"/>
  <c r="BS201" i="34" s="1" a="1"/>
  <c r="BS201" i="34" s="1"/>
  <c r="M171" i="34" a="1"/>
  <c r="M171" i="34" s="1"/>
  <c r="S171" i="34" s="1" a="1"/>
  <c r="S171" i="34" s="1"/>
  <c r="Y171" i="34" s="1" a="1"/>
  <c r="Y171" i="34" s="1"/>
  <c r="AE171" i="34" s="1" a="1"/>
  <c r="AE171" i="34" s="1"/>
  <c r="AK171" i="34" s="1" a="1"/>
  <c r="AK171" i="34" s="1"/>
  <c r="AQ171" i="34" s="1" a="1"/>
  <c r="AQ171" i="34" s="1"/>
  <c r="AW171" i="34" s="1" a="1"/>
  <c r="AW171" i="34" s="1"/>
  <c r="BC171" i="34" s="1" a="1"/>
  <c r="BC171" i="34" s="1"/>
  <c r="BI171" i="34" s="1" a="1"/>
  <c r="BI171" i="34" s="1"/>
  <c r="BO171" i="34" s="1" a="1"/>
  <c r="BO171" i="34" s="1"/>
  <c r="BU171" i="34" s="1" a="1"/>
  <c r="BU171" i="34" s="1"/>
  <c r="M206" i="34" a="1"/>
  <c r="M206" i="34" s="1"/>
  <c r="S206" i="34" s="1" a="1"/>
  <c r="S206" i="34" s="1"/>
  <c r="Y206" i="34" s="1" a="1"/>
  <c r="Y206" i="34" s="1"/>
  <c r="AE206" i="34" s="1" a="1"/>
  <c r="AE206" i="34" s="1"/>
  <c r="AK206" i="34" s="1" a="1"/>
  <c r="AK206" i="34" s="1"/>
  <c r="AQ206" i="34" s="1" a="1"/>
  <c r="AQ206" i="34" s="1"/>
  <c r="AW206" i="34" s="1" a="1"/>
  <c r="AW206" i="34" s="1"/>
  <c r="BC206" i="34" s="1" a="1"/>
  <c r="BC206" i="34" s="1"/>
  <c r="BI206" i="34" s="1" a="1"/>
  <c r="BI206" i="34" s="1"/>
  <c r="BO206" i="34" s="1" a="1"/>
  <c r="BO206" i="34" s="1"/>
  <c r="BU206" i="34" s="1" a="1"/>
  <c r="BU206" i="34" s="1"/>
  <c r="M181" i="34" a="1"/>
  <c r="M181" i="34" s="1"/>
  <c r="S181" i="34" s="1" a="1"/>
  <c r="S181" i="34" s="1"/>
  <c r="Y181" i="34" s="1" a="1"/>
  <c r="Y181" i="34" s="1"/>
  <c r="AE181" i="34" s="1" a="1"/>
  <c r="AE181" i="34" s="1"/>
  <c r="AK181" i="34" s="1" a="1"/>
  <c r="AK181" i="34" s="1"/>
  <c r="AQ181" i="34" s="1" a="1"/>
  <c r="AQ181" i="34" s="1"/>
  <c r="AW181" i="34" s="1" a="1"/>
  <c r="AW181" i="34" s="1"/>
  <c r="BC181" i="34" s="1" a="1"/>
  <c r="BC181" i="34" s="1"/>
  <c r="BI181" i="34" s="1" a="1"/>
  <c r="BI181" i="34" s="1"/>
  <c r="BO181" i="34" s="1" a="1"/>
  <c r="BO181" i="34" s="1"/>
  <c r="BU181" i="34" s="1" a="1"/>
  <c r="BU181" i="34" s="1"/>
  <c r="L172" i="34" a="1"/>
  <c r="L172" i="34" s="1"/>
  <c r="R172" i="34" s="1" a="1"/>
  <c r="R172" i="34" s="1"/>
  <c r="X172" i="34" s="1" a="1"/>
  <c r="X172" i="34" s="1"/>
  <c r="AD172" i="34" s="1" a="1"/>
  <c r="AD172" i="34" s="1"/>
  <c r="AJ172" i="34" s="1" a="1"/>
  <c r="AJ172" i="34" s="1"/>
  <c r="AP172" i="34" s="1" a="1"/>
  <c r="AP172" i="34" s="1"/>
  <c r="AV172" i="34" s="1" a="1"/>
  <c r="AV172" i="34" s="1"/>
  <c r="BB172" i="34" s="1" a="1"/>
  <c r="BB172" i="34" s="1"/>
  <c r="BH172" i="34" s="1" a="1"/>
  <c r="BH172" i="34" s="1"/>
  <c r="BN172" i="34" s="1" a="1"/>
  <c r="BN172" i="34" s="1"/>
  <c r="BT172" i="34" s="1" a="1"/>
  <c r="BT172" i="34" s="1"/>
  <c r="L90" i="34" a="1"/>
  <c r="L90" i="34" s="1"/>
  <c r="R90" i="34" s="1" a="1"/>
  <c r="R90" i="34" s="1"/>
  <c r="X90" i="34" s="1" a="1"/>
  <c r="X90" i="34" s="1"/>
  <c r="AD90" i="34" s="1" a="1"/>
  <c r="AD90" i="34" s="1"/>
  <c r="AJ90" i="34" s="1" a="1"/>
  <c r="AJ90" i="34" s="1"/>
  <c r="AP90" i="34" s="1" a="1"/>
  <c r="AP90" i="34" s="1"/>
  <c r="AV90" i="34" s="1" a="1"/>
  <c r="AV90" i="34" s="1"/>
  <c r="BB90" i="34" s="1" a="1"/>
  <c r="BB90" i="34" s="1"/>
  <c r="BH90" i="34" s="1" a="1"/>
  <c r="BH90" i="34" s="1"/>
  <c r="BN90" i="34" s="1" a="1"/>
  <c r="BN90" i="34" s="1"/>
  <c r="BT90" i="34" s="1" a="1"/>
  <c r="BT90" i="34" s="1"/>
  <c r="K191" i="34" a="1"/>
  <c r="K191" i="34" s="1"/>
  <c r="Q191" i="34" s="1" a="1"/>
  <c r="Q191" i="34" s="1"/>
  <c r="W191" i="34" s="1" a="1"/>
  <c r="W191" i="34" s="1"/>
  <c r="AC191" i="34" s="1" a="1"/>
  <c r="AC191" i="34" s="1"/>
  <c r="AI191" i="34" s="1" a="1"/>
  <c r="AI191" i="34" s="1"/>
  <c r="AO191" i="34" s="1" a="1"/>
  <c r="AO191" i="34" s="1"/>
  <c r="AU191" i="34" s="1" a="1"/>
  <c r="AU191" i="34" s="1"/>
  <c r="BA191" i="34" s="1" a="1"/>
  <c r="BA191" i="34" s="1"/>
  <c r="BG191" i="34" s="1" a="1"/>
  <c r="BG191" i="34" s="1"/>
  <c r="BM191" i="34" s="1" a="1"/>
  <c r="BM191" i="34" s="1"/>
  <c r="BS191" i="34" s="1" a="1"/>
  <c r="BS191" i="34" s="1"/>
  <c r="M83" i="34" a="1"/>
  <c r="M83" i="34" s="1"/>
  <c r="S83" i="34" s="1" a="1"/>
  <c r="S83" i="34" s="1"/>
  <c r="Y83" i="34" s="1" a="1"/>
  <c r="Y83" i="34" s="1"/>
  <c r="AE83" i="34" s="1" a="1"/>
  <c r="AE83" i="34" s="1"/>
  <c r="AK83" i="34" s="1" a="1"/>
  <c r="AK83" i="34" s="1"/>
  <c r="AQ83" i="34" s="1" a="1"/>
  <c r="AQ83" i="34" s="1"/>
  <c r="AW83" i="34" s="1" a="1"/>
  <c r="AW83" i="34" s="1"/>
  <c r="BC83" i="34" s="1" a="1"/>
  <c r="BC83" i="34" s="1"/>
  <c r="BI83" i="34" s="1" a="1"/>
  <c r="BI83" i="34" s="1"/>
  <c r="BO83" i="34" s="1" a="1"/>
  <c r="BO83" i="34" s="1"/>
  <c r="BU83" i="34" s="1" a="1"/>
  <c r="BU83" i="34" s="1"/>
  <c r="K177" i="34" a="1"/>
  <c r="K177" i="34" s="1"/>
  <c r="Q177" i="34" s="1" a="1"/>
  <c r="Q177" i="34" s="1"/>
  <c r="W177" i="34" s="1" a="1"/>
  <c r="W177" i="34" s="1"/>
  <c r="AC177" i="34" s="1" a="1"/>
  <c r="AC177" i="34" s="1"/>
  <c r="AI177" i="34" s="1" a="1"/>
  <c r="AI177" i="34" s="1"/>
  <c r="AO177" i="34" s="1" a="1"/>
  <c r="AO177" i="34" s="1"/>
  <c r="AU177" i="34" s="1" a="1"/>
  <c r="AU177" i="34" s="1"/>
  <c r="BA177" i="34" s="1" a="1"/>
  <c r="BA177" i="34" s="1"/>
  <c r="BG177" i="34" s="1" a="1"/>
  <c r="BG177" i="34" s="1"/>
  <c r="BM177" i="34" s="1" a="1"/>
  <c r="BM177" i="34" s="1"/>
  <c r="BS177" i="34" s="1" a="1"/>
  <c r="BS177" i="34" s="1"/>
  <c r="K22" i="34" a="1"/>
  <c r="K22" i="34" s="1"/>
  <c r="Q22" i="34" s="1" a="1"/>
  <c r="Q22" i="34" s="1"/>
  <c r="W22" i="34" s="1" a="1"/>
  <c r="W22" i="34" s="1"/>
  <c r="AC22" i="34" s="1" a="1"/>
  <c r="AC22" i="34" s="1"/>
  <c r="AI22" i="34" s="1" a="1"/>
  <c r="AI22" i="34" s="1"/>
  <c r="AO22" i="34" s="1" a="1"/>
  <c r="AO22" i="34" s="1"/>
  <c r="AU22" i="34" s="1" a="1"/>
  <c r="AU22" i="34" s="1"/>
  <c r="BA22" i="34" s="1" a="1"/>
  <c r="BA22" i="34" s="1"/>
  <c r="BG22" i="34" s="1" a="1"/>
  <c r="BG22" i="34" s="1"/>
  <c r="BM22" i="34" s="1" a="1"/>
  <c r="BM22" i="34" s="1"/>
  <c r="BS22" i="34" s="1" a="1"/>
  <c r="BS22" i="34" s="1"/>
  <c r="K92" i="34" a="1"/>
  <c r="K92" i="34" s="1"/>
  <c r="Q92" i="34" s="1" a="1"/>
  <c r="Q92" i="34" s="1"/>
  <c r="W92" i="34" s="1" a="1"/>
  <c r="W92" i="34" s="1"/>
  <c r="AC92" i="34" s="1" a="1"/>
  <c r="AC92" i="34" s="1"/>
  <c r="AI92" i="34" s="1" a="1"/>
  <c r="AI92" i="34" s="1"/>
  <c r="AO92" i="34" s="1" a="1"/>
  <c r="AO92" i="34" s="1"/>
  <c r="AU92" i="34" s="1" a="1"/>
  <c r="AU92" i="34" s="1"/>
  <c r="BA92" i="34" s="1" a="1"/>
  <c r="BA92" i="34" s="1"/>
  <c r="BG92" i="34" s="1" a="1"/>
  <c r="BG92" i="34" s="1"/>
  <c r="BM92" i="34" s="1" a="1"/>
  <c r="BM92" i="34" s="1"/>
  <c r="BS92" i="34" s="1" a="1"/>
  <c r="BS92" i="34" s="1"/>
  <c r="K171" i="34" a="1"/>
  <c r="K171" i="34" s="1"/>
  <c r="Q171" i="34" s="1" a="1"/>
  <c r="Q171" i="34" s="1"/>
  <c r="W171" i="34" s="1" a="1"/>
  <c r="W171" i="34" s="1"/>
  <c r="AC171" i="34" s="1" a="1"/>
  <c r="AC171" i="34" s="1"/>
  <c r="AI171" i="34" s="1" a="1"/>
  <c r="AI171" i="34" s="1"/>
  <c r="AO171" i="34" s="1" a="1"/>
  <c r="AO171" i="34" s="1"/>
  <c r="AU171" i="34" s="1" a="1"/>
  <c r="AU171" i="34" s="1"/>
  <c r="BA171" i="34" s="1" a="1"/>
  <c r="BA171" i="34" s="1"/>
  <c r="BG171" i="34" s="1" a="1"/>
  <c r="BG171" i="34" s="1"/>
  <c r="BM171" i="34" s="1" a="1"/>
  <c r="BM171" i="34" s="1"/>
  <c r="BS171" i="34" s="1" a="1"/>
  <c r="BS171" i="34" s="1"/>
  <c r="M51" i="34" a="1"/>
  <c r="M51" i="34" s="1"/>
  <c r="S51" i="34" s="1" a="1"/>
  <c r="S51" i="34" s="1"/>
  <c r="Y51" i="34" s="1" a="1"/>
  <c r="Y51" i="34" s="1"/>
  <c r="AE51" i="34" s="1" a="1"/>
  <c r="AE51" i="34" s="1"/>
  <c r="AK51" i="34" s="1" a="1"/>
  <c r="AK51" i="34" s="1"/>
  <c r="AQ51" i="34" s="1" a="1"/>
  <c r="AQ51" i="34" s="1"/>
  <c r="AW51" i="34" s="1" a="1"/>
  <c r="AW51" i="34" s="1"/>
  <c r="BC51" i="34" s="1" a="1"/>
  <c r="BC51" i="34" s="1"/>
  <c r="BI51" i="34" s="1" a="1"/>
  <c r="BI51" i="34" s="1"/>
  <c r="BO51" i="34" s="1" a="1"/>
  <c r="BO51" i="34" s="1"/>
  <c r="BU51" i="34" s="1" a="1"/>
  <c r="BU51" i="34" s="1"/>
  <c r="M211" i="34" a="1"/>
  <c r="M211" i="34" s="1"/>
  <c r="S211" i="34" s="1" a="1"/>
  <c r="S211" i="34" s="1"/>
  <c r="Y211" i="34" s="1" a="1"/>
  <c r="Y211" i="34" s="1"/>
  <c r="AE211" i="34" s="1" a="1"/>
  <c r="AE211" i="34" s="1"/>
  <c r="AK211" i="34" s="1" a="1"/>
  <c r="AK211" i="34" s="1"/>
  <c r="AQ211" i="34" s="1" a="1"/>
  <c r="AQ211" i="34" s="1"/>
  <c r="AW211" i="34" s="1" a="1"/>
  <c r="AW211" i="34" s="1"/>
  <c r="BC211" i="34" s="1" a="1"/>
  <c r="BC211" i="34" s="1"/>
  <c r="BI211" i="34" s="1" a="1"/>
  <c r="BI211" i="34" s="1"/>
  <c r="BO211" i="34" s="1" a="1"/>
  <c r="BO211" i="34" s="1"/>
  <c r="BU211" i="34" s="1" a="1"/>
  <c r="BU211" i="34" s="1"/>
  <c r="M50" i="34" a="1"/>
  <c r="M50" i="34" s="1"/>
  <c r="S50" i="34" s="1" a="1"/>
  <c r="S50" i="34" s="1"/>
  <c r="Y50" i="34" s="1" a="1"/>
  <c r="Y50" i="34" s="1"/>
  <c r="AE50" i="34" s="1" a="1"/>
  <c r="AE50" i="34" s="1"/>
  <c r="AK50" i="34" s="1" a="1"/>
  <c r="AK50" i="34" s="1"/>
  <c r="AQ50" i="34" s="1" a="1"/>
  <c r="AQ50" i="34" s="1"/>
  <c r="AW50" i="34" s="1" a="1"/>
  <c r="AW50" i="34" s="1"/>
  <c r="BC50" i="34" s="1" a="1"/>
  <c r="BC50" i="34" s="1"/>
  <c r="BI50" i="34" s="1" a="1"/>
  <c r="BI50" i="34" s="1"/>
  <c r="BO50" i="34" s="1" a="1"/>
  <c r="BO50" i="34" s="1"/>
  <c r="BU50" i="34" s="1" a="1"/>
  <c r="BU50" i="34" s="1"/>
  <c r="L57" i="34" a="1"/>
  <c r="L57" i="34" s="1"/>
  <c r="R57" i="34" s="1" a="1"/>
  <c r="R57" i="34" s="1"/>
  <c r="X57" i="34" s="1" a="1"/>
  <c r="X57" i="34" s="1"/>
  <c r="AD57" i="34" s="1" a="1"/>
  <c r="AD57" i="34" s="1"/>
  <c r="AJ57" i="34" s="1" a="1"/>
  <c r="AJ57" i="34" s="1"/>
  <c r="AP57" i="34" s="1" a="1"/>
  <c r="AP57" i="34" s="1"/>
  <c r="AV57" i="34" s="1" a="1"/>
  <c r="AV57" i="34" s="1"/>
  <c r="BB57" i="34" s="1" a="1"/>
  <c r="BB57" i="34" s="1"/>
  <c r="BH57" i="34" s="1" a="1"/>
  <c r="BH57" i="34" s="1"/>
  <c r="BN57" i="34" s="1" a="1"/>
  <c r="BN57" i="34" s="1"/>
  <c r="BT57" i="34" s="1" a="1"/>
  <c r="BT57" i="34" s="1"/>
  <c r="L23" i="34" a="1"/>
  <c r="L23" i="34" s="1"/>
  <c r="R23" i="34" s="1" a="1"/>
  <c r="R23" i="34" s="1"/>
  <c r="X23" i="34" s="1" a="1"/>
  <c r="X23" i="34" s="1"/>
  <c r="AD23" i="34" s="1" a="1"/>
  <c r="AD23" i="34" s="1"/>
  <c r="AJ23" i="34" s="1" a="1"/>
  <c r="AJ23" i="34" s="1"/>
  <c r="AP23" i="34" s="1" a="1"/>
  <c r="AP23" i="34" s="1"/>
  <c r="AV23" i="34" s="1" a="1"/>
  <c r="AV23" i="34" s="1"/>
  <c r="BB23" i="34" s="1" a="1"/>
  <c r="BB23" i="34" s="1"/>
  <c r="BH23" i="34" s="1" a="1"/>
  <c r="BH23" i="34" s="1"/>
  <c r="BN23" i="34" s="1" a="1"/>
  <c r="BN23" i="34" s="1"/>
  <c r="BT23" i="34" s="1" a="1"/>
  <c r="BT23" i="34" s="1"/>
  <c r="L187" i="34" a="1"/>
  <c r="L187" i="34" s="1"/>
  <c r="R187" i="34" s="1" a="1"/>
  <c r="R187" i="34" s="1"/>
  <c r="X187" i="34" s="1" a="1"/>
  <c r="X187" i="34" s="1"/>
  <c r="AD187" i="34" s="1" a="1"/>
  <c r="AD187" i="34" s="1"/>
  <c r="AJ187" i="34" s="1" a="1"/>
  <c r="AJ187" i="34" s="1"/>
  <c r="AP187" i="34" s="1" a="1"/>
  <c r="AP187" i="34" s="1"/>
  <c r="AV187" i="34" s="1" a="1"/>
  <c r="AV187" i="34" s="1"/>
  <c r="BB187" i="34" s="1" a="1"/>
  <c r="BB187" i="34" s="1"/>
  <c r="BH187" i="34" s="1" a="1"/>
  <c r="BH187" i="34" s="1"/>
  <c r="BN187" i="34" s="1" a="1"/>
  <c r="BN187" i="34" s="1"/>
  <c r="BT187" i="34" s="1" a="1"/>
  <c r="BT187" i="34" s="1"/>
  <c r="L22" i="34" a="1"/>
  <c r="L22" i="34" s="1"/>
  <c r="R22" i="34" s="1" a="1"/>
  <c r="R22" i="34" s="1"/>
  <c r="X22" i="34" s="1" a="1"/>
  <c r="X22" i="34" s="1"/>
  <c r="AD22" i="34" s="1" a="1"/>
  <c r="AD22" i="34" s="1"/>
  <c r="AJ22" i="34" s="1" a="1"/>
  <c r="AJ22" i="34" s="1"/>
  <c r="AP22" i="34" s="1" a="1"/>
  <c r="AP22" i="34" s="1"/>
  <c r="AV22" i="34" s="1" a="1"/>
  <c r="AV22" i="34" s="1"/>
  <c r="BB22" i="34" s="1" a="1"/>
  <c r="BB22" i="34" s="1"/>
  <c r="BH22" i="34" s="1" a="1"/>
  <c r="BH22" i="34" s="1"/>
  <c r="BN22" i="34" s="1" a="1"/>
  <c r="BN22" i="34" s="1"/>
  <c r="BT22" i="34" s="1" a="1"/>
  <c r="BT22" i="34" s="1"/>
  <c r="L92" i="34" a="1"/>
  <c r="L92" i="34" s="1"/>
  <c r="R92" i="34" s="1" a="1"/>
  <c r="R92" i="34" s="1"/>
  <c r="X92" i="34" s="1" a="1"/>
  <c r="X92" i="34" s="1"/>
  <c r="AD92" i="34" s="1" a="1"/>
  <c r="AD92" i="34" s="1"/>
  <c r="AJ92" i="34" s="1" a="1"/>
  <c r="AJ92" i="34" s="1"/>
  <c r="AP92" i="34" s="1" a="1"/>
  <c r="AP92" i="34" s="1"/>
  <c r="AV92" i="34" s="1" a="1"/>
  <c r="AV92" i="34" s="1"/>
  <c r="BB92" i="34" s="1" a="1"/>
  <c r="BB92" i="34" s="1"/>
  <c r="BH92" i="34" s="1" a="1"/>
  <c r="BH92" i="34" s="1"/>
  <c r="BN92" i="34" s="1" a="1"/>
  <c r="BN92" i="34" s="1"/>
  <c r="BT92" i="34" s="1" a="1"/>
  <c r="BT92" i="34" s="1"/>
  <c r="K197" i="34" a="1"/>
  <c r="K197" i="34" s="1"/>
  <c r="Q197" i="34" s="1" a="1"/>
  <c r="Q197" i="34" s="1"/>
  <c r="W197" i="34" s="1" a="1"/>
  <c r="W197" i="34" s="1"/>
  <c r="AC197" i="34" s="1" a="1"/>
  <c r="AC197" i="34" s="1"/>
  <c r="AI197" i="34" s="1" a="1"/>
  <c r="AI197" i="34" s="1"/>
  <c r="AO197" i="34" s="1" a="1"/>
  <c r="AO197" i="34" s="1"/>
  <c r="AU197" i="34" s="1" a="1"/>
  <c r="AU197" i="34" s="1"/>
  <c r="BA197" i="34" s="1" a="1"/>
  <c r="BA197" i="34" s="1"/>
  <c r="BG197" i="34" s="1" a="1"/>
  <c r="BG197" i="34" s="1"/>
  <c r="BM197" i="34" s="1" a="1"/>
  <c r="BM197" i="34" s="1"/>
  <c r="BS197" i="34" s="1" a="1"/>
  <c r="BS197" i="34" s="1"/>
  <c r="K187" i="34" a="1"/>
  <c r="K187" i="34" s="1"/>
  <c r="Q187" i="34" s="1" a="1"/>
  <c r="Q187" i="34" s="1"/>
  <c r="W187" i="34" s="1" a="1"/>
  <c r="W187" i="34" s="1"/>
  <c r="AC187" i="34" s="1" a="1"/>
  <c r="AC187" i="34" s="1"/>
  <c r="AI187" i="34" s="1" a="1"/>
  <c r="AI187" i="34" s="1"/>
  <c r="AO187" i="34" s="1" a="1"/>
  <c r="AO187" i="34" s="1"/>
  <c r="AU187" i="34" s="1" a="1"/>
  <c r="AU187" i="34" s="1"/>
  <c r="BA187" i="34" s="1" a="1"/>
  <c r="BA187" i="34" s="1"/>
  <c r="BG187" i="34" s="1" a="1"/>
  <c r="BG187" i="34" s="1"/>
  <c r="BM187" i="34" s="1" a="1"/>
  <c r="BM187" i="34" s="1"/>
  <c r="BS187" i="34" s="1" a="1"/>
  <c r="BS187" i="34" s="1"/>
  <c r="K182" i="34" a="1"/>
  <c r="K182" i="34" s="1"/>
  <c r="Q182" i="34" s="1" a="1"/>
  <c r="Q182" i="34" s="1"/>
  <c r="W182" i="34" s="1" a="1"/>
  <c r="W182" i="34" s="1"/>
  <c r="AC182" i="34" s="1" a="1"/>
  <c r="AC182" i="34" s="1"/>
  <c r="AI182" i="34" s="1" a="1"/>
  <c r="AI182" i="34" s="1"/>
  <c r="AO182" i="34" s="1" a="1"/>
  <c r="AO182" i="34" s="1"/>
  <c r="AU182" i="34" s="1" a="1"/>
  <c r="AU182" i="34" s="1"/>
  <c r="BA182" i="34" s="1" a="1"/>
  <c r="BA182" i="34" s="1"/>
  <c r="BG182" i="34" s="1" a="1"/>
  <c r="BG182" i="34" s="1"/>
  <c r="BM182" i="34" s="1" a="1"/>
  <c r="BM182" i="34" s="1"/>
  <c r="BS182" i="34" s="1" a="1"/>
  <c r="BS182" i="34" s="1"/>
  <c r="K90" i="34" a="1"/>
  <c r="K90" i="34" s="1"/>
  <c r="Q90" i="34" s="1" a="1"/>
  <c r="Q90" i="34" s="1"/>
  <c r="W90" i="34" s="1" a="1"/>
  <c r="W90" i="34" s="1"/>
  <c r="AC90" i="34" s="1" a="1"/>
  <c r="AC90" i="34" s="1"/>
  <c r="AI90" i="34" s="1" a="1"/>
  <c r="AI90" i="34" s="1"/>
  <c r="AO90" i="34" s="1" a="1"/>
  <c r="AO90" i="34" s="1"/>
  <c r="AU90" i="34" s="1" a="1"/>
  <c r="AU90" i="34" s="1"/>
  <c r="BA90" i="34" s="1" a="1"/>
  <c r="BA90" i="34" s="1"/>
  <c r="BG90" i="34" s="1" a="1"/>
  <c r="BG90" i="34" s="1"/>
  <c r="BM90" i="34" s="1" a="1"/>
  <c r="BM90" i="34" s="1"/>
  <c r="BS90" i="34" s="1" a="1"/>
  <c r="BS90" i="34" s="1"/>
  <c r="K54" i="34" a="1"/>
  <c r="K54" i="34" s="1"/>
  <c r="Q54" i="34" s="1" a="1"/>
  <c r="Q54" i="34" s="1"/>
  <c r="W54" i="34" s="1" a="1"/>
  <c r="W54" i="34" s="1"/>
  <c r="AC54" i="34" s="1" a="1"/>
  <c r="AC54" i="34" s="1"/>
  <c r="AI54" i="34" s="1" a="1"/>
  <c r="AI54" i="34" s="1"/>
  <c r="AO54" i="34" s="1" a="1"/>
  <c r="AO54" i="34" s="1"/>
  <c r="AU54" i="34" s="1" a="1"/>
  <c r="AU54" i="34" s="1"/>
  <c r="BA54" i="34" s="1" a="1"/>
  <c r="BA54" i="34" s="1"/>
  <c r="BG54" i="34" s="1" a="1"/>
  <c r="BG54" i="34" s="1"/>
  <c r="BM54" i="34" s="1" a="1"/>
  <c r="BM54" i="34" s="1"/>
  <c r="BS54" i="34" s="1" a="1"/>
  <c r="BS54" i="34" s="1"/>
  <c r="M192" i="34" a="1"/>
  <c r="M192" i="34" s="1"/>
  <c r="S192" i="34" s="1" a="1"/>
  <c r="S192" i="34" s="1"/>
  <c r="Y192" i="34" s="1" a="1"/>
  <c r="Y192" i="34" s="1"/>
  <c r="AE192" i="34" s="1" a="1"/>
  <c r="AE192" i="34" s="1"/>
  <c r="AK192" i="34" s="1" a="1"/>
  <c r="AK192" i="34" s="1"/>
  <c r="AQ192" i="34" s="1" a="1"/>
  <c r="AQ192" i="34" s="1"/>
  <c r="AW192" i="34" s="1" a="1"/>
  <c r="AW192" i="34" s="1"/>
  <c r="BC192" i="34" s="1" a="1"/>
  <c r="BC192" i="34" s="1"/>
  <c r="BI192" i="34" s="1" a="1"/>
  <c r="BI192" i="34" s="1"/>
  <c r="BO192" i="34" s="1" a="1"/>
  <c r="BO192" i="34" s="1"/>
  <c r="BU192" i="34" s="1" a="1"/>
  <c r="BU192" i="34" s="1"/>
  <c r="M182" i="34" a="1"/>
  <c r="M182" i="34" s="1"/>
  <c r="S182" i="34" s="1" a="1"/>
  <c r="S182" i="34" s="1"/>
  <c r="Y182" i="34" s="1" a="1"/>
  <c r="Y182" i="34" s="1"/>
  <c r="AE182" i="34" s="1" a="1"/>
  <c r="AE182" i="34" s="1"/>
  <c r="AK182" i="34" s="1" a="1"/>
  <c r="AK182" i="34" s="1"/>
  <c r="AQ182" i="34" s="1" a="1"/>
  <c r="AQ182" i="34" s="1"/>
  <c r="AW182" i="34" s="1" a="1"/>
  <c r="AW182" i="34" s="1"/>
  <c r="BC182" i="34" s="1" a="1"/>
  <c r="BC182" i="34" s="1"/>
  <c r="BI182" i="34" s="1" a="1"/>
  <c r="BI182" i="34" s="1"/>
  <c r="BO182" i="34" s="1" a="1"/>
  <c r="BO182" i="34" s="1"/>
  <c r="BU182" i="34" s="1" a="1"/>
  <c r="BU182" i="34" s="1"/>
  <c r="M207" i="34" a="1"/>
  <c r="M207" i="34" s="1"/>
  <c r="S207" i="34" s="1" a="1"/>
  <c r="S207" i="34" s="1"/>
  <c r="Y207" i="34" s="1" a="1"/>
  <c r="Y207" i="34" s="1"/>
  <c r="AE207" i="34" s="1" a="1"/>
  <c r="AE207" i="34" s="1"/>
  <c r="AK207" i="34" s="1" a="1"/>
  <c r="AK207" i="34" s="1"/>
  <c r="AQ207" i="34" s="1" a="1"/>
  <c r="AQ207" i="34" s="1"/>
  <c r="AW207" i="34" s="1" a="1"/>
  <c r="AW207" i="34" s="1"/>
  <c r="BC207" i="34" s="1" a="1"/>
  <c r="BC207" i="34" s="1"/>
  <c r="BI207" i="34" s="1" a="1"/>
  <c r="BI207" i="34" s="1"/>
  <c r="BO207" i="34" s="1" a="1"/>
  <c r="BO207" i="34" s="1"/>
  <c r="BU207" i="34" s="1" a="1"/>
  <c r="BU207" i="34" s="1"/>
  <c r="M55" i="34" a="1"/>
  <c r="M55" i="34" s="1"/>
  <c r="S55" i="34" s="1" a="1"/>
  <c r="S55" i="34" s="1"/>
  <c r="Y55" i="34" s="1" a="1"/>
  <c r="Y55" i="34" s="1"/>
  <c r="AE55" i="34" s="1" a="1"/>
  <c r="AE55" i="34" s="1"/>
  <c r="AK55" i="34" s="1" a="1"/>
  <c r="AK55" i="34" s="1"/>
  <c r="AQ55" i="34" s="1" a="1"/>
  <c r="AQ55" i="34" s="1"/>
  <c r="AW55" i="34" s="1" a="1"/>
  <c r="AW55" i="34" s="1"/>
  <c r="BC55" i="34" s="1" a="1"/>
  <c r="BC55" i="34" s="1"/>
  <c r="BI55" i="34" s="1" a="1"/>
  <c r="BI55" i="34" s="1"/>
  <c r="BO55" i="34" s="1" a="1"/>
  <c r="BO55" i="34" s="1"/>
  <c r="BU55" i="34" s="1" a="1"/>
  <c r="BU55" i="34" s="1"/>
  <c r="M92" i="34" a="1"/>
  <c r="M92" i="34" s="1"/>
  <c r="S92" i="34" s="1" a="1"/>
  <c r="S92" i="34" s="1"/>
  <c r="Y92" i="34" s="1" a="1"/>
  <c r="Y92" i="34" s="1"/>
  <c r="AE92" i="34" s="1" a="1"/>
  <c r="AE92" i="34" s="1"/>
  <c r="AK92" i="34" s="1" a="1"/>
  <c r="AK92" i="34" s="1"/>
  <c r="AQ92" i="34" s="1" a="1"/>
  <c r="AQ92" i="34" s="1"/>
  <c r="AW92" i="34" s="1" a="1"/>
  <c r="AW92" i="34" s="1"/>
  <c r="BC92" i="34" s="1" a="1"/>
  <c r="BC92" i="34" s="1"/>
  <c r="BI92" i="34" s="1" a="1"/>
  <c r="BI92" i="34" s="1"/>
  <c r="BO92" i="34" s="1" a="1"/>
  <c r="BO92" i="34" s="1"/>
  <c r="BU92" i="34" s="1" a="1"/>
  <c r="BU92" i="34" s="1"/>
  <c r="M58" i="34" a="1"/>
  <c r="M58" i="34" s="1"/>
  <c r="S58" i="34" s="1" a="1"/>
  <c r="S58" i="34" s="1"/>
  <c r="Y58" i="34" s="1" a="1"/>
  <c r="Y58" i="34" s="1"/>
  <c r="AE58" i="34" s="1" a="1"/>
  <c r="AE58" i="34" s="1"/>
  <c r="AK58" i="34" s="1" a="1"/>
  <c r="AK58" i="34" s="1"/>
  <c r="AQ58" i="34" s="1" a="1"/>
  <c r="AQ58" i="34" s="1"/>
  <c r="AW58" i="34" s="1" a="1"/>
  <c r="AW58" i="34" s="1"/>
  <c r="BC58" i="34" s="1" a="1"/>
  <c r="BC58" i="34" s="1"/>
  <c r="BI58" i="34" s="1" a="1"/>
  <c r="BI58" i="34" s="1"/>
  <c r="BO58" i="34" s="1" a="1"/>
  <c r="BO58" i="34" s="1"/>
  <c r="BU58" i="34" s="1" a="1"/>
  <c r="BU58" i="34" s="1"/>
  <c r="M47" i="34" a="1"/>
  <c r="M47" i="34" s="1"/>
  <c r="S47" i="34" s="1" a="1"/>
  <c r="S47" i="34" s="1"/>
  <c r="Y47" i="34" s="1" a="1"/>
  <c r="Y47" i="34" s="1"/>
  <c r="AE47" i="34" s="1" a="1"/>
  <c r="AE47" i="34" s="1"/>
  <c r="AK47" i="34" s="1" a="1"/>
  <c r="AK47" i="34" s="1"/>
  <c r="AQ47" i="34" s="1" a="1"/>
  <c r="AQ47" i="34" s="1"/>
  <c r="AW47" i="34" s="1" a="1"/>
  <c r="AW47" i="34" s="1"/>
  <c r="BC47" i="34" s="1" a="1"/>
  <c r="BC47" i="34" s="1"/>
  <c r="BI47" i="34" s="1" a="1"/>
  <c r="BI47" i="34" s="1"/>
  <c r="BO47" i="34" s="1" a="1"/>
  <c r="BO47" i="34" s="1"/>
  <c r="BU47" i="34" s="1" a="1"/>
  <c r="BU47" i="34" s="1"/>
  <c r="L55" i="34" a="1"/>
  <c r="L55" i="34" s="1"/>
  <c r="R55" i="34" s="1" a="1"/>
  <c r="R55" i="34" s="1"/>
  <c r="X55" i="34" s="1" a="1"/>
  <c r="X55" i="34" s="1"/>
  <c r="AD55" i="34" s="1" a="1"/>
  <c r="AD55" i="34" s="1"/>
  <c r="AJ55" i="34" s="1" a="1"/>
  <c r="AJ55" i="34" s="1"/>
  <c r="AP55" i="34" s="1" a="1"/>
  <c r="AP55" i="34" s="1"/>
  <c r="AV55" i="34" s="1" a="1"/>
  <c r="AV55" i="34" s="1"/>
  <c r="BB55" i="34" s="1" a="1"/>
  <c r="BB55" i="34" s="1"/>
  <c r="BH55" i="34" s="1" a="1"/>
  <c r="BH55" i="34" s="1"/>
  <c r="BN55" i="34" s="1" a="1"/>
  <c r="BN55" i="34" s="1"/>
  <c r="BT55" i="34" s="1" a="1"/>
  <c r="BT55" i="34" s="1"/>
  <c r="L93" i="34" a="1"/>
  <c r="L93" i="34" s="1"/>
  <c r="R93" i="34" s="1" a="1"/>
  <c r="R93" i="34" s="1"/>
  <c r="X93" i="34" s="1" a="1"/>
  <c r="X93" i="34" s="1"/>
  <c r="AD93" i="34" s="1" a="1"/>
  <c r="AD93" i="34" s="1"/>
  <c r="AJ93" i="34" s="1" a="1"/>
  <c r="AJ93" i="34" s="1"/>
  <c r="AP93" i="34" s="1" a="1"/>
  <c r="AP93" i="34" s="1"/>
  <c r="AV93" i="34" s="1" a="1"/>
  <c r="AV93" i="34" s="1"/>
  <c r="BB93" i="34" s="1" a="1"/>
  <c r="BB93" i="34" s="1"/>
  <c r="BH93" i="34" s="1" a="1"/>
  <c r="BH93" i="34" s="1"/>
  <c r="BN93" i="34" s="1" a="1"/>
  <c r="BN93" i="34" s="1"/>
  <c r="BT93" i="34" s="1" a="1"/>
  <c r="BT93" i="34" s="1"/>
  <c r="K172" i="34" a="1"/>
  <c r="K172" i="34" s="1"/>
  <c r="Q172" i="34" s="1" a="1"/>
  <c r="Q172" i="34" s="1"/>
  <c r="W172" i="34" s="1" a="1"/>
  <c r="W172" i="34" s="1"/>
  <c r="AC172" i="34" s="1" a="1"/>
  <c r="AC172" i="34" s="1"/>
  <c r="AI172" i="34" s="1" a="1"/>
  <c r="AI172" i="34" s="1"/>
  <c r="AO172" i="34" s="1" a="1"/>
  <c r="AO172" i="34" s="1"/>
  <c r="AU172" i="34" s="1" a="1"/>
  <c r="AU172" i="34" s="1"/>
  <c r="BA172" i="34" s="1" a="1"/>
  <c r="BA172" i="34" s="1"/>
  <c r="BG172" i="34" s="1" a="1"/>
  <c r="BG172" i="34" s="1"/>
  <c r="BM172" i="34" s="1" a="1"/>
  <c r="BM172" i="34" s="1"/>
  <c r="BS172" i="34" s="1" a="1"/>
  <c r="BS172" i="34" s="1"/>
  <c r="K20" i="34" a="1"/>
  <c r="K20" i="34" s="1"/>
  <c r="Q20" i="34" s="1" a="1"/>
  <c r="Q20" i="34" s="1"/>
  <c r="W20" i="34" s="1" a="1"/>
  <c r="W20" i="34" s="1"/>
  <c r="AC20" i="34" s="1" a="1"/>
  <c r="AC20" i="34" s="1"/>
  <c r="AI20" i="34" s="1" a="1"/>
  <c r="AI20" i="34" s="1"/>
  <c r="AO20" i="34" s="1" a="1"/>
  <c r="AO20" i="34" s="1"/>
  <c r="AU20" i="34" s="1" a="1"/>
  <c r="AU20" i="34" s="1"/>
  <c r="BA20" i="34" s="1" a="1"/>
  <c r="BA20" i="34" s="1"/>
  <c r="BG20" i="34" s="1" a="1"/>
  <c r="BG20" i="34" s="1"/>
  <c r="BM20" i="34" s="1" a="1"/>
  <c r="BM20" i="34" s="1"/>
  <c r="BS20" i="34" s="1" a="1"/>
  <c r="BS20" i="34" s="1"/>
  <c r="K58" i="34" a="1"/>
  <c r="K58" i="34" s="1"/>
  <c r="Q58" i="34" s="1" a="1"/>
  <c r="Q58" i="34" s="1"/>
  <c r="W58" i="34" s="1" a="1"/>
  <c r="W58" i="34" s="1"/>
  <c r="AC58" i="34" s="1" a="1"/>
  <c r="AC58" i="34" s="1"/>
  <c r="AI58" i="34" s="1" a="1"/>
  <c r="AI58" i="34" s="1"/>
  <c r="AO58" i="34" s="1" a="1"/>
  <c r="AO58" i="34" s="1"/>
  <c r="AU58" i="34" s="1" a="1"/>
  <c r="AU58" i="34" s="1"/>
  <c r="BA58" i="34" s="1" a="1"/>
  <c r="BA58" i="34" s="1"/>
  <c r="BG58" i="34" s="1" a="1"/>
  <c r="BG58" i="34" s="1"/>
  <c r="BM58" i="34" s="1" a="1"/>
  <c r="BM58" i="34" s="1"/>
  <c r="BS58" i="34" s="1" a="1"/>
  <c r="BS58" i="34" s="1"/>
  <c r="M23" i="34" a="1"/>
  <c r="M23" i="34" s="1"/>
  <c r="S23" i="34" s="1" a="1"/>
  <c r="S23" i="34" s="1"/>
  <c r="Y23" i="34" s="1" a="1"/>
  <c r="Y23" i="34" s="1"/>
  <c r="AE23" i="34" s="1" a="1"/>
  <c r="AE23" i="34" s="1"/>
  <c r="AK23" i="34" s="1" a="1"/>
  <c r="AK23" i="34" s="1"/>
  <c r="AQ23" i="34" s="1" a="1"/>
  <c r="AQ23" i="34" s="1"/>
  <c r="AW23" i="34" s="1" a="1"/>
  <c r="AW23" i="34" s="1"/>
  <c r="BC23" i="34" s="1" a="1"/>
  <c r="BC23" i="34" s="1"/>
  <c r="BI23" i="34" s="1" a="1"/>
  <c r="BI23" i="34" s="1"/>
  <c r="BO23" i="34" s="1" a="1"/>
  <c r="BO23" i="34" s="1"/>
  <c r="BU23" i="34" s="1" a="1"/>
  <c r="BU23" i="34" s="1"/>
  <c r="M57" i="34" a="1"/>
  <c r="M57" i="34" s="1"/>
  <c r="S57" i="34" s="1" a="1"/>
  <c r="S57" i="34" s="1"/>
  <c r="Y57" i="34" s="1" a="1"/>
  <c r="Y57" i="34" s="1"/>
  <c r="AE57" i="34" s="1" a="1"/>
  <c r="AE57" i="34" s="1"/>
  <c r="AK57" i="34" s="1" a="1"/>
  <c r="AK57" i="34" s="1"/>
  <c r="AQ57" i="34" s="1" a="1"/>
  <c r="AQ57" i="34" s="1"/>
  <c r="AW57" i="34" s="1" a="1"/>
  <c r="AW57" i="34" s="1"/>
  <c r="BC57" i="34" s="1" a="1"/>
  <c r="BC57" i="34" s="1"/>
  <c r="BI57" i="34" s="1" a="1"/>
  <c r="BI57" i="34" s="1"/>
  <c r="BO57" i="34" s="1" a="1"/>
  <c r="BO57" i="34" s="1"/>
  <c r="BU57" i="34" s="1" a="1"/>
  <c r="BU57" i="34" s="1"/>
  <c r="M90" i="34" a="1"/>
  <c r="M90" i="34" s="1"/>
  <c r="S90" i="34" s="1" a="1"/>
  <c r="S90" i="34" s="1"/>
  <c r="Y90" i="34" s="1" a="1"/>
  <c r="Y90" i="34" s="1"/>
  <c r="AE90" i="34" s="1" a="1"/>
  <c r="AE90" i="34" s="1"/>
  <c r="AK90" i="34" s="1" a="1"/>
  <c r="AK90" i="34" s="1"/>
  <c r="AQ90" i="34" s="1" a="1"/>
  <c r="AQ90" i="34" s="1"/>
  <c r="AW90" i="34" s="1" a="1"/>
  <c r="AW90" i="34" s="1"/>
  <c r="BC90" i="34" s="1" a="1"/>
  <c r="BC90" i="34" s="1"/>
  <c r="BI90" i="34" s="1" a="1"/>
  <c r="BI90" i="34" s="1"/>
  <c r="BO90" i="34" s="1" a="1"/>
  <c r="BO90" i="34" s="1"/>
  <c r="BU90" i="34" s="1" a="1"/>
  <c r="BU90" i="34" s="1"/>
  <c r="M86" i="34" a="1"/>
  <c r="M86" i="34" s="1"/>
  <c r="S86" i="34" s="1" a="1"/>
  <c r="S86" i="34" s="1"/>
  <c r="Y86" i="34" s="1" a="1"/>
  <c r="Y86" i="34" s="1"/>
  <c r="AE86" i="34" s="1" a="1"/>
  <c r="AE86" i="34" s="1"/>
  <c r="AK86" i="34" s="1" a="1"/>
  <c r="AK86" i="34" s="1"/>
  <c r="AQ86" i="34" s="1" a="1"/>
  <c r="AQ86" i="34" s="1"/>
  <c r="AW86" i="34" s="1" a="1"/>
  <c r="AW86" i="34" s="1"/>
  <c r="BC86" i="34" s="1" a="1"/>
  <c r="BC86" i="34" s="1"/>
  <c r="BI86" i="34" s="1" a="1"/>
  <c r="BI86" i="34" s="1"/>
  <c r="BO86" i="34" s="1" a="1"/>
  <c r="BO86" i="34" s="1"/>
  <c r="BU86" i="34" s="1" a="1"/>
  <c r="BU86" i="34" s="1"/>
  <c r="M201" i="34" a="1"/>
  <c r="M201" i="34" s="1"/>
  <c r="S201" i="34" s="1" a="1"/>
  <c r="S201" i="34" s="1"/>
  <c r="Y201" i="34" s="1" a="1"/>
  <c r="Y201" i="34" s="1"/>
  <c r="AE201" i="34" s="1" a="1"/>
  <c r="AE201" i="34" s="1"/>
  <c r="AK201" i="34" s="1" a="1"/>
  <c r="AK201" i="34" s="1"/>
  <c r="AQ201" i="34" s="1" a="1"/>
  <c r="AQ201" i="34" s="1"/>
  <c r="AW201" i="34" s="1" a="1"/>
  <c r="AW201" i="34" s="1"/>
  <c r="BC201" i="34" s="1" a="1"/>
  <c r="BC201" i="34" s="1"/>
  <c r="BI201" i="34" s="1" a="1"/>
  <c r="BI201" i="34" s="1"/>
  <c r="BO201" i="34" s="1" a="1"/>
  <c r="BO201" i="34" s="1"/>
  <c r="BU201" i="34" s="1" a="1"/>
  <c r="BU201" i="34" s="1"/>
  <c r="L212" i="34" a="1"/>
  <c r="L212" i="34" s="1"/>
  <c r="R212" i="34" s="1" a="1"/>
  <c r="R212" i="34" s="1"/>
  <c r="X212" i="34" s="1" a="1"/>
  <c r="X212" i="34" s="1"/>
  <c r="AD212" i="34" s="1" a="1"/>
  <c r="AD212" i="34" s="1"/>
  <c r="AJ212" i="34" s="1" a="1"/>
  <c r="AJ212" i="34" s="1"/>
  <c r="AP212" i="34" s="1" a="1"/>
  <c r="AP212" i="34" s="1"/>
  <c r="AV212" i="34" s="1" a="1"/>
  <c r="AV212" i="34" s="1"/>
  <c r="BB212" i="34" s="1" a="1"/>
  <c r="BB212" i="34" s="1"/>
  <c r="BH212" i="34" s="1" a="1"/>
  <c r="BH212" i="34" s="1"/>
  <c r="BN212" i="34" s="1" a="1"/>
  <c r="BN212" i="34" s="1"/>
  <c r="BT212" i="34" s="1" a="1"/>
  <c r="BT212" i="34" s="1"/>
  <c r="K212" i="34" a="1"/>
  <c r="K212" i="34" s="1"/>
  <c r="Q212" i="34" s="1" a="1"/>
  <c r="Q212" i="34" s="1"/>
  <c r="W212" i="34" s="1" a="1"/>
  <c r="W212" i="34" s="1"/>
  <c r="AC212" i="34" s="1" a="1"/>
  <c r="AC212" i="34" s="1"/>
  <c r="AI212" i="34" s="1" a="1"/>
  <c r="AI212" i="34" s="1"/>
  <c r="AO212" i="34" s="1" a="1"/>
  <c r="AO212" i="34" s="1"/>
  <c r="AU212" i="34" s="1" a="1"/>
  <c r="AU212" i="34" s="1"/>
  <c r="BA212" i="34" s="1" a="1"/>
  <c r="BA212" i="34" s="1"/>
  <c r="BG212" i="34" s="1" a="1"/>
  <c r="BG212" i="34" s="1"/>
  <c r="BM212" i="34" s="1" a="1"/>
  <c r="BM212" i="34" s="1"/>
  <c r="BS212" i="34" s="1" a="1"/>
  <c r="BS212" i="34" s="1"/>
  <c r="K55" i="34" a="1"/>
  <c r="K55" i="34" s="1"/>
  <c r="Q55" i="34" s="1" a="1"/>
  <c r="Q55" i="34" s="1"/>
  <c r="W55" i="34" s="1" a="1"/>
  <c r="W55" i="34" s="1"/>
  <c r="AC55" i="34" s="1" a="1"/>
  <c r="AC55" i="34" s="1"/>
  <c r="AI55" i="34" s="1" a="1"/>
  <c r="AI55" i="34" s="1"/>
  <c r="AO55" i="34" s="1" a="1"/>
  <c r="AO55" i="34" s="1"/>
  <c r="AU55" i="34" s="1" a="1"/>
  <c r="AU55" i="34" s="1"/>
  <c r="BA55" i="34" s="1" a="1"/>
  <c r="BA55" i="34" s="1"/>
  <c r="BG55" i="34" s="1" a="1"/>
  <c r="BG55" i="34" s="1"/>
  <c r="BM55" i="34" s="1" a="1"/>
  <c r="BM55" i="34" s="1"/>
  <c r="BS55" i="34" s="1" a="1"/>
  <c r="BS55" i="34" s="1"/>
  <c r="K207" i="34" a="1"/>
  <c r="K207" i="34" s="1"/>
  <c r="Q207" i="34" s="1" a="1"/>
  <c r="Q207" i="34" s="1"/>
  <c r="W207" i="34" s="1" a="1"/>
  <c r="W207" i="34" s="1"/>
  <c r="AC207" i="34" s="1" a="1"/>
  <c r="AC207" i="34" s="1"/>
  <c r="AI207" i="34" s="1" a="1"/>
  <c r="AI207" i="34" s="1"/>
  <c r="AO207" i="34" s="1" a="1"/>
  <c r="AO207" i="34" s="1"/>
  <c r="AU207" i="34" s="1" a="1"/>
  <c r="AU207" i="34" s="1"/>
  <c r="BA207" i="34" s="1" a="1"/>
  <c r="BA207" i="34" s="1"/>
  <c r="BG207" i="34" s="1" a="1"/>
  <c r="BG207" i="34" s="1"/>
  <c r="BM207" i="34" s="1" a="1"/>
  <c r="BM207" i="34" s="1"/>
  <c r="BS207" i="34" s="1" a="1"/>
  <c r="BS207" i="34" s="1"/>
  <c r="M172" i="34" a="1"/>
  <c r="M172" i="34" s="1"/>
  <c r="S172" i="34" s="1" a="1"/>
  <c r="S172" i="34" s="1"/>
  <c r="Y172" i="34" s="1" a="1"/>
  <c r="Y172" i="34" s="1"/>
  <c r="AE172" i="34" s="1" a="1"/>
  <c r="AE172" i="34" s="1"/>
  <c r="AK172" i="34" s="1" a="1"/>
  <c r="AK172" i="34" s="1"/>
  <c r="AQ172" i="34" s="1" a="1"/>
  <c r="AQ172" i="34" s="1"/>
  <c r="AW172" i="34" s="1" a="1"/>
  <c r="AW172" i="34" s="1"/>
  <c r="BC172" i="34" s="1" a="1"/>
  <c r="BC172" i="34" s="1"/>
  <c r="BI172" i="34" s="1" a="1"/>
  <c r="BI172" i="34" s="1"/>
  <c r="BO172" i="34" s="1" a="1"/>
  <c r="BO172" i="34" s="1"/>
  <c r="BU172" i="34" s="1" a="1"/>
  <c r="BU172" i="34" s="1"/>
  <c r="M20" i="34" a="1"/>
  <c r="M20" i="34" s="1"/>
  <c r="S20" i="34" s="1" a="1"/>
  <c r="S20" i="34" s="1"/>
  <c r="Y20" i="34" s="1" a="1"/>
  <c r="Y20" i="34" s="1"/>
  <c r="AE20" i="34" s="1" a="1"/>
  <c r="AE20" i="34" s="1"/>
  <c r="AK20" i="34" s="1" a="1"/>
  <c r="AK20" i="34" s="1"/>
  <c r="AQ20" i="34" s="1" a="1"/>
  <c r="AQ20" i="34" s="1"/>
  <c r="AW20" i="34" s="1" a="1"/>
  <c r="AW20" i="34" s="1"/>
  <c r="BC20" i="34" s="1" a="1"/>
  <c r="BC20" i="34" s="1"/>
  <c r="BI20" i="34" s="1" a="1"/>
  <c r="BI20" i="34" s="1"/>
  <c r="BO20" i="34" s="1" a="1"/>
  <c r="BO20" i="34" s="1"/>
  <c r="BU20" i="34" s="1" a="1"/>
  <c r="BU20" i="34" s="1"/>
  <c r="M212" i="34" a="1"/>
  <c r="M212" i="34" s="1"/>
  <c r="S212" i="34" s="1" a="1"/>
  <c r="S212" i="34" s="1"/>
  <c r="Y212" i="34" s="1" a="1"/>
  <c r="Y212" i="34" s="1"/>
  <c r="AE212" i="34" s="1" a="1"/>
  <c r="AE212" i="34" s="1"/>
  <c r="AK212" i="34" s="1" a="1"/>
  <c r="AK212" i="34" s="1"/>
  <c r="AQ212" i="34" s="1" a="1"/>
  <c r="AQ212" i="34" s="1"/>
  <c r="AW212" i="34" s="1" a="1"/>
  <c r="AW212" i="34" s="1"/>
  <c r="BC212" i="34" s="1" a="1"/>
  <c r="BC212" i="34" s="1"/>
  <c r="BI212" i="34" s="1" a="1"/>
  <c r="BI212" i="34" s="1"/>
  <c r="BO212" i="34" s="1" a="1"/>
  <c r="BO212" i="34" s="1"/>
  <c r="BU212" i="34" s="1" a="1"/>
  <c r="BU212" i="34" s="1"/>
  <c r="L83" i="34" a="1"/>
  <c r="L83" i="34" s="1"/>
  <c r="R83" i="34" s="1" a="1"/>
  <c r="R83" i="34" s="1"/>
  <c r="X83" i="34" s="1" a="1"/>
  <c r="X83" i="34" s="1"/>
  <c r="AD83" i="34" s="1" a="1"/>
  <c r="AD83" i="34" s="1"/>
  <c r="AJ83" i="34" s="1" a="1"/>
  <c r="AJ83" i="34" s="1"/>
  <c r="AP83" i="34" s="1" a="1"/>
  <c r="AP83" i="34" s="1"/>
  <c r="AV83" i="34" s="1" a="1"/>
  <c r="AV83" i="34" s="1"/>
  <c r="BB83" i="34" s="1" a="1"/>
  <c r="BB83" i="34" s="1"/>
  <c r="BH83" i="34" s="1" a="1"/>
  <c r="BH83" i="34" s="1"/>
  <c r="BN83" i="34" s="1" a="1"/>
  <c r="BN83" i="34" s="1"/>
  <c r="BT83" i="34" s="1" a="1"/>
  <c r="BT83" i="34" s="1"/>
  <c r="K85" i="34" a="1"/>
  <c r="K85" i="34" s="1"/>
  <c r="Q85" i="34" s="1" a="1"/>
  <c r="Q85" i="34" s="1"/>
  <c r="W85" i="34" s="1" a="1"/>
  <c r="W85" i="34" s="1"/>
  <c r="AC85" i="34" s="1" a="1"/>
  <c r="AC85" i="34" s="1"/>
  <c r="AI85" i="34" s="1" a="1"/>
  <c r="AI85" i="34" s="1"/>
  <c r="AO85" i="34" s="1" a="1"/>
  <c r="AO85" i="34" s="1"/>
  <c r="AU85" i="34" s="1" a="1"/>
  <c r="AU85" i="34" s="1"/>
  <c r="BA85" i="34" s="1" a="1"/>
  <c r="BA85" i="34" s="1"/>
  <c r="BG85" i="34" s="1" a="1"/>
  <c r="BG85" i="34" s="1"/>
  <c r="BM85" i="34" s="1" a="1"/>
  <c r="BM85" i="34" s="1"/>
  <c r="BS85" i="34" s="1" a="1"/>
  <c r="BS85" i="34" s="1"/>
  <c r="M197" i="34" a="1"/>
  <c r="M197" i="34" s="1"/>
  <c r="S197" i="34" s="1" a="1"/>
  <c r="S197" i="34" s="1"/>
  <c r="Y197" i="34" s="1" a="1"/>
  <c r="Y197" i="34" s="1"/>
  <c r="AE197" i="34" s="1" a="1"/>
  <c r="AE197" i="34" s="1"/>
  <c r="AK197" i="34" s="1" a="1"/>
  <c r="AK197" i="34" s="1"/>
  <c r="AQ197" i="34" s="1" a="1"/>
  <c r="AQ197" i="34" s="1"/>
  <c r="AW197" i="34" s="1" a="1"/>
  <c r="AW197" i="34" s="1"/>
  <c r="BC197" i="34" s="1" a="1"/>
  <c r="BC197" i="34" s="1"/>
  <c r="BI197" i="34" s="1" a="1"/>
  <c r="BI197" i="34" s="1"/>
  <c r="BO197" i="34" s="1" a="1"/>
  <c r="BO197" i="34" s="1"/>
  <c r="BU197" i="34" s="1" a="1"/>
  <c r="BU197" i="34" s="1"/>
  <c r="M93" i="34" a="1"/>
  <c r="M93" i="34" s="1"/>
  <c r="S93" i="34" s="1" a="1"/>
  <c r="S93" i="34" s="1"/>
  <c r="Y93" i="34" s="1" a="1"/>
  <c r="Y93" i="34" s="1"/>
  <c r="AE93" i="34" s="1" a="1"/>
  <c r="AE93" i="34" s="1"/>
  <c r="AK93" i="34" s="1" a="1"/>
  <c r="AK93" i="34" s="1"/>
  <c r="AQ93" i="34" s="1" a="1"/>
  <c r="AQ93" i="34" s="1"/>
  <c r="AW93" i="34" s="1" a="1"/>
  <c r="AW93" i="34" s="1"/>
  <c r="BC93" i="34" s="1" a="1"/>
  <c r="BC93" i="34" s="1"/>
  <c r="BI93" i="34" s="1" a="1"/>
  <c r="BI93" i="34" s="1"/>
  <c r="BO93" i="34" s="1" a="1"/>
  <c r="BO93" i="34" s="1"/>
  <c r="BU93" i="34" s="1" a="1"/>
  <c r="BU93" i="34" s="1"/>
  <c r="L51" i="34" a="1"/>
  <c r="L51" i="34" s="1"/>
  <c r="R51" i="34" s="1" a="1"/>
  <c r="R51" i="34" s="1"/>
  <c r="X51" i="34" s="1" a="1"/>
  <c r="X51" i="34" s="1"/>
  <c r="AD51" i="34" s="1" a="1"/>
  <c r="AD51" i="34" s="1"/>
  <c r="AJ51" i="34" s="1" a="1"/>
  <c r="AJ51" i="34" s="1"/>
  <c r="AP51" i="34" s="1" a="1"/>
  <c r="AP51" i="34" s="1"/>
  <c r="AV51" i="34" s="1" a="1"/>
  <c r="AV51" i="34" s="1"/>
  <c r="BB51" i="34" s="1" a="1"/>
  <c r="BB51" i="34" s="1"/>
  <c r="BH51" i="34" s="1" a="1"/>
  <c r="BH51" i="34" s="1"/>
  <c r="BN51" i="34" s="1" a="1"/>
  <c r="BN51" i="34" s="1"/>
  <c r="BT51" i="34" s="1" a="1"/>
  <c r="BT51" i="34" s="1"/>
  <c r="N13" i="34" a="1"/>
  <c r="N13" i="34" s="1"/>
  <c r="T13" i="34" s="1" a="1"/>
  <c r="T13" i="34" s="1"/>
  <c r="Z13" i="34" s="1" a="1"/>
  <c r="Z13" i="34" s="1"/>
  <c r="AF13" i="34" s="1" a="1"/>
  <c r="AF13" i="34" s="1"/>
  <c r="AL13" i="34" s="1" a="1"/>
  <c r="AL13" i="34" s="1"/>
  <c r="AR13" i="34" s="1" a="1"/>
  <c r="AR13" i="34" s="1"/>
  <c r="AX13" i="34" s="1" a="1"/>
  <c r="AX13" i="34" s="1"/>
  <c r="BD13" i="34" s="1" a="1"/>
  <c r="BD13" i="34" s="1"/>
  <c r="BJ13" i="34" s="1" a="1"/>
  <c r="BJ13" i="34" s="1"/>
  <c r="BP13" i="34" s="1" a="1"/>
  <c r="BP13" i="34" s="1"/>
  <c r="BV13" i="34" s="1" a="1"/>
  <c r="BV13" i="34" s="1"/>
  <c r="K13" i="34" a="1"/>
  <c r="K13" i="34" s="1"/>
  <c r="Q13" i="34" s="1" a="1"/>
  <c r="Q13" i="34" s="1"/>
  <c r="W13" i="34" s="1" a="1"/>
  <c r="W13" i="34" s="1"/>
  <c r="AC13" i="34" s="1" a="1"/>
  <c r="AC13" i="34" s="1"/>
  <c r="AI13" i="34" s="1" a="1"/>
  <c r="AI13" i="34" s="1"/>
  <c r="AO13" i="34" s="1" a="1"/>
  <c r="AO13" i="34" s="1"/>
  <c r="AU13" i="34" s="1" a="1"/>
  <c r="AU13" i="34" s="1"/>
  <c r="BA13" i="34" s="1" a="1"/>
  <c r="BA13" i="34" s="1"/>
  <c r="BG13" i="34" s="1" a="1"/>
  <c r="BG13" i="34" s="1"/>
  <c r="BM13" i="34" s="1" a="1"/>
  <c r="BM13" i="34" s="1"/>
  <c r="BS13" i="34" s="1" a="1"/>
  <c r="BS13" i="34" s="1"/>
  <c r="L58" i="34" a="1"/>
  <c r="L58" i="34" s="1"/>
  <c r="R58" i="34" s="1" a="1"/>
  <c r="R58" i="34" s="1"/>
  <c r="X58" i="34" s="1" a="1"/>
  <c r="X58" i="34" s="1"/>
  <c r="AD58" i="34" s="1" a="1"/>
  <c r="AD58" i="34" s="1"/>
  <c r="AJ58" i="34" s="1" a="1"/>
  <c r="AJ58" i="34" s="1"/>
  <c r="AP58" i="34" s="1" a="1"/>
  <c r="AP58" i="34" s="1"/>
  <c r="AV58" i="34" s="1" a="1"/>
  <c r="AV58" i="34" s="1"/>
  <c r="BB58" i="34" s="1" a="1"/>
  <c r="BB58" i="34" s="1"/>
  <c r="BH58" i="34" s="1" a="1"/>
  <c r="BH58" i="34" s="1"/>
  <c r="BN58" i="34" s="1" a="1"/>
  <c r="BN58" i="34" s="1"/>
  <c r="BT58" i="34" s="1" a="1"/>
  <c r="BT58" i="34" s="1"/>
  <c r="L20" i="34" a="1"/>
  <c r="L20" i="34" s="1"/>
  <c r="R20" i="34" s="1" a="1"/>
  <c r="R20" i="34" s="1"/>
  <c r="X20" i="34" s="1" a="1"/>
  <c r="X20" i="34" s="1"/>
  <c r="AD20" i="34" s="1" a="1"/>
  <c r="AD20" i="34" s="1"/>
  <c r="AJ20" i="34" s="1" a="1"/>
  <c r="AJ20" i="34" s="1"/>
  <c r="AP20" i="34" s="1" a="1"/>
  <c r="AP20" i="34" s="1"/>
  <c r="AV20" i="34" s="1" a="1"/>
  <c r="AV20" i="34" s="1"/>
  <c r="BB20" i="34" s="1" a="1"/>
  <c r="BB20" i="34" s="1"/>
  <c r="BH20" i="34" s="1" a="1"/>
  <c r="BH20" i="34" s="1"/>
  <c r="BN20" i="34" s="1" a="1"/>
  <c r="BN20" i="34" s="1"/>
  <c r="BT20" i="34" s="1" a="1"/>
  <c r="BT20" i="34" s="1"/>
  <c r="K57" i="34" a="1"/>
  <c r="K57" i="34" s="1"/>
  <c r="Q57" i="34" s="1" a="1"/>
  <c r="Q57" i="34" s="1"/>
  <c r="W57" i="34" s="1" a="1"/>
  <c r="W57" i="34" s="1"/>
  <c r="AC57" i="34" s="1" a="1"/>
  <c r="AC57" i="34" s="1"/>
  <c r="AI57" i="34" s="1" a="1"/>
  <c r="AI57" i="34" s="1"/>
  <c r="AO57" i="34" s="1" a="1"/>
  <c r="AO57" i="34" s="1"/>
  <c r="AU57" i="34" s="1" a="1"/>
  <c r="AU57" i="34" s="1"/>
  <c r="BA57" i="34" s="1" a="1"/>
  <c r="BA57" i="34" s="1"/>
  <c r="BG57" i="34" s="1" a="1"/>
  <c r="BG57" i="34" s="1"/>
  <c r="BM57" i="34" s="1" a="1"/>
  <c r="BM57" i="34" s="1"/>
  <c r="BS57" i="34" s="1" a="1"/>
  <c r="BS57" i="34" s="1"/>
  <c r="K93" i="34" a="1"/>
  <c r="K93" i="34" s="1"/>
  <c r="Q93" i="34" s="1" a="1"/>
  <c r="Q93" i="34" s="1"/>
  <c r="W93" i="34" s="1" a="1"/>
  <c r="W93" i="34" s="1"/>
  <c r="AC93" i="34" s="1" a="1"/>
  <c r="AC93" i="34" s="1"/>
  <c r="AI93" i="34" s="1" a="1"/>
  <c r="AI93" i="34" s="1"/>
  <c r="AO93" i="34" s="1" a="1"/>
  <c r="AO93" i="34" s="1"/>
  <c r="AU93" i="34" s="1" a="1"/>
  <c r="AU93" i="34" s="1"/>
  <c r="BA93" i="34" s="1" a="1"/>
  <c r="BA93" i="34" s="1"/>
  <c r="BG93" i="34" s="1" a="1"/>
  <c r="BG93" i="34" s="1"/>
  <c r="BM93" i="34" s="1" a="1"/>
  <c r="BM93" i="34" s="1"/>
  <c r="BS93" i="34" s="1" a="1"/>
  <c r="BS93" i="34" s="1"/>
  <c r="K192" i="34" a="1"/>
  <c r="K192" i="34" s="1"/>
  <c r="Q192" i="34" s="1" a="1"/>
  <c r="Q192" i="34" s="1"/>
  <c r="W192" i="34" s="1" a="1"/>
  <c r="W192" i="34" s="1"/>
  <c r="AC192" i="34" s="1" a="1"/>
  <c r="AC192" i="34" s="1"/>
  <c r="AI192" i="34" s="1" a="1"/>
  <c r="AI192" i="34" s="1"/>
  <c r="AO192" i="34" s="1" a="1"/>
  <c r="AO192" i="34" s="1"/>
  <c r="AU192" i="34" s="1" a="1"/>
  <c r="AU192" i="34" s="1"/>
  <c r="BA192" i="34" s="1" a="1"/>
  <c r="BA192" i="34" s="1"/>
  <c r="BG192" i="34" s="1" a="1"/>
  <c r="BG192" i="34" s="1"/>
  <c r="BM192" i="34" s="1" a="1"/>
  <c r="BM192" i="34" s="1"/>
  <c r="BS192" i="34" s="1" a="1"/>
  <c r="BS192" i="34" s="1"/>
  <c r="M202" i="34" a="1"/>
  <c r="M202" i="34" s="1"/>
  <c r="S202" i="34" s="1" a="1"/>
  <c r="S202" i="34" s="1"/>
  <c r="Y202" i="34" s="1" a="1"/>
  <c r="Y202" i="34" s="1"/>
  <c r="AE202" i="34" s="1" a="1"/>
  <c r="AE202" i="34" s="1"/>
  <c r="AK202" i="34" s="1" a="1"/>
  <c r="AK202" i="34" s="1"/>
  <c r="AQ202" i="34" s="1" a="1"/>
  <c r="AQ202" i="34" s="1"/>
  <c r="AW202" i="34" s="1" a="1"/>
  <c r="AW202" i="34" s="1"/>
  <c r="BC202" i="34" s="1" a="1"/>
  <c r="BC202" i="34" s="1"/>
  <c r="BI202" i="34" s="1" a="1"/>
  <c r="BI202" i="34" s="1"/>
  <c r="BO202" i="34" s="1" a="1"/>
  <c r="BO202" i="34" s="1"/>
  <c r="BU202" i="34" s="1" a="1"/>
  <c r="BU202" i="34" s="1"/>
  <c r="M54" i="34" a="1"/>
  <c r="M54" i="34" s="1"/>
  <c r="S54" i="34" s="1" a="1"/>
  <c r="S54" i="34" s="1"/>
  <c r="Y54" i="34" s="1" a="1"/>
  <c r="Y54" i="34" s="1"/>
  <c r="AE54" i="34" s="1" a="1"/>
  <c r="AE54" i="34" s="1"/>
  <c r="AK54" i="34" s="1" a="1"/>
  <c r="AK54" i="34" s="1"/>
  <c r="AQ54" i="34" s="1" a="1"/>
  <c r="AQ54" i="34" s="1"/>
  <c r="AW54" i="34" s="1" a="1"/>
  <c r="AW54" i="34" s="1"/>
  <c r="BC54" i="34" s="1" a="1"/>
  <c r="BC54" i="34" s="1"/>
  <c r="BI54" i="34" s="1" a="1"/>
  <c r="BI54" i="34" s="1"/>
  <c r="BO54" i="34" s="1" a="1"/>
  <c r="BO54" i="34" s="1"/>
  <c r="BU54" i="34" s="1" a="1"/>
  <c r="BU54" i="34" s="1"/>
  <c r="L186" i="34" a="1"/>
  <c r="L186" i="34" s="1"/>
  <c r="R186" i="34" s="1" a="1"/>
  <c r="R186" i="34" s="1"/>
  <c r="X186" i="34" s="1" a="1"/>
  <c r="X186" i="34" s="1"/>
  <c r="AD186" i="34" s="1" a="1"/>
  <c r="AD186" i="34" s="1"/>
  <c r="AJ186" i="34" s="1" a="1"/>
  <c r="AJ186" i="34" s="1"/>
  <c r="AP186" i="34" s="1" a="1"/>
  <c r="AP186" i="34" s="1"/>
  <c r="AV186" i="34" s="1" a="1"/>
  <c r="AV186" i="34" s="1"/>
  <c r="BB186" i="34" s="1" a="1"/>
  <c r="BB186" i="34" s="1"/>
  <c r="BH186" i="34" s="1" a="1"/>
  <c r="BH186" i="34" s="1"/>
  <c r="BN186" i="34" s="1" a="1"/>
  <c r="BN186" i="34" s="1"/>
  <c r="BT186" i="34" s="1" a="1"/>
  <c r="BT186" i="34" s="1"/>
  <c r="L16" i="34" a="1"/>
  <c r="L16" i="34" s="1"/>
  <c r="R16" i="34" s="1" a="1"/>
  <c r="R16" i="34" s="1"/>
  <c r="X16" i="34" s="1" a="1"/>
  <c r="X16" i="34" s="1"/>
  <c r="AD16" i="34" s="1" a="1"/>
  <c r="AD16" i="34" s="1"/>
  <c r="AJ16" i="34" s="1" a="1"/>
  <c r="AJ16" i="34" s="1"/>
  <c r="AP16" i="34" s="1" a="1"/>
  <c r="AP16" i="34" s="1"/>
  <c r="AV16" i="34" s="1" a="1"/>
  <c r="AV16" i="34" s="1"/>
  <c r="BB16" i="34" s="1" a="1"/>
  <c r="BB16" i="34" s="1"/>
  <c r="BH16" i="34" s="1" a="1"/>
  <c r="BH16" i="34" s="1"/>
  <c r="BN16" i="34" s="1" a="1"/>
  <c r="BN16" i="34" s="1"/>
  <c r="BT16" i="34" s="1" a="1"/>
  <c r="BT16" i="34" s="1"/>
  <c r="L201" i="34" a="1"/>
  <c r="L201" i="34" s="1"/>
  <c r="R201" i="34" s="1" a="1"/>
  <c r="R201" i="34" s="1"/>
  <c r="X201" i="34" s="1" a="1"/>
  <c r="X201" i="34" s="1"/>
  <c r="AD201" i="34" s="1" a="1"/>
  <c r="AD201" i="34" s="1"/>
  <c r="AJ201" i="34" s="1" a="1"/>
  <c r="AJ201" i="34" s="1"/>
  <c r="AP201" i="34" s="1" a="1"/>
  <c r="AP201" i="34" s="1"/>
  <c r="AV201" i="34" s="1" a="1"/>
  <c r="AV201" i="34" s="1"/>
  <c r="BB201" i="34" s="1" a="1"/>
  <c r="BB201" i="34" s="1"/>
  <c r="BH201" i="34" s="1" a="1"/>
  <c r="BH201" i="34" s="1"/>
  <c r="BN201" i="34" s="1" a="1"/>
  <c r="BN201" i="34" s="1"/>
  <c r="BT201" i="34" s="1" a="1"/>
  <c r="BT201" i="34" s="1"/>
  <c r="N187" i="34" a="1"/>
  <c r="N187" i="34" s="1"/>
  <c r="T187" i="34" s="1" a="1"/>
  <c r="T187" i="34" s="1"/>
  <c r="Z187" i="34" s="1" a="1"/>
  <c r="Z187" i="34" s="1"/>
  <c r="AF187" i="34" s="1" a="1"/>
  <c r="AF187" i="34" s="1"/>
  <c r="AL187" i="34" s="1" a="1"/>
  <c r="AL187" i="34" s="1"/>
  <c r="AR187" i="34" s="1" a="1"/>
  <c r="AR187" i="34" s="1"/>
  <c r="AX187" i="34" s="1" a="1"/>
  <c r="AX187" i="34" s="1"/>
  <c r="BD187" i="34" s="1" a="1"/>
  <c r="BD187" i="34" s="1"/>
  <c r="BJ187" i="34" s="1" a="1"/>
  <c r="BJ187" i="34" s="1"/>
  <c r="BP187" i="34" s="1" a="1"/>
  <c r="BP187" i="34" s="1"/>
  <c r="BV187" i="34" s="1" a="1"/>
  <c r="BV187" i="34" s="1"/>
  <c r="N55" i="34" a="1"/>
  <c r="N55" i="34" s="1"/>
  <c r="T55" i="34" s="1" a="1"/>
  <c r="T55" i="34" s="1"/>
  <c r="Z55" i="34" s="1" a="1"/>
  <c r="Z55" i="34" s="1"/>
  <c r="AF55" i="34" s="1" a="1"/>
  <c r="AF55" i="34" s="1"/>
  <c r="AL55" i="34" s="1" a="1"/>
  <c r="AL55" i="34" s="1"/>
  <c r="AR55" i="34" s="1" a="1"/>
  <c r="AR55" i="34" s="1"/>
  <c r="AX55" i="34" s="1" a="1"/>
  <c r="AX55" i="34" s="1"/>
  <c r="BD55" i="34" s="1" a="1"/>
  <c r="BD55" i="34" s="1"/>
  <c r="BJ55" i="34" s="1" a="1"/>
  <c r="BJ55" i="34" s="1"/>
  <c r="BP55" i="34" s="1" a="1"/>
  <c r="BP55" i="34" s="1"/>
  <c r="BV55" i="34" s="1" a="1"/>
  <c r="BV55" i="34" s="1"/>
  <c r="M176" i="34" a="1"/>
  <c r="M176" i="34" s="1"/>
  <c r="S176" i="34" s="1" a="1"/>
  <c r="S176" i="34" s="1"/>
  <c r="Y176" i="34" s="1" a="1"/>
  <c r="Y176" i="34" s="1"/>
  <c r="AE176" i="34" s="1" a="1"/>
  <c r="AE176" i="34" s="1"/>
  <c r="AK176" i="34" s="1" a="1"/>
  <c r="AK176" i="34" s="1"/>
  <c r="AQ176" i="34" s="1" a="1"/>
  <c r="AQ176" i="34" s="1"/>
  <c r="AW176" i="34" s="1" a="1"/>
  <c r="AW176" i="34" s="1"/>
  <c r="BC176" i="34" s="1" a="1"/>
  <c r="BC176" i="34" s="1"/>
  <c r="BI176" i="34" s="1" a="1"/>
  <c r="BI176" i="34" s="1"/>
  <c r="BO176" i="34" s="1" a="1"/>
  <c r="BO176" i="34" s="1"/>
  <c r="BU176" i="34" s="1" a="1"/>
  <c r="BU176" i="34" s="1"/>
  <c r="L86" i="34" a="1"/>
  <c r="L86" i="34" s="1"/>
  <c r="R86" i="34" s="1" a="1"/>
  <c r="R86" i="34" s="1"/>
  <c r="X86" i="34" s="1" a="1"/>
  <c r="X86" i="34" s="1"/>
  <c r="AD86" i="34" s="1" a="1"/>
  <c r="AD86" i="34" s="1"/>
  <c r="AJ86" i="34" s="1" a="1"/>
  <c r="AJ86" i="34" s="1"/>
  <c r="AP86" i="34" s="1" a="1"/>
  <c r="AP86" i="34" s="1"/>
  <c r="AV86" i="34" s="1" a="1"/>
  <c r="AV86" i="34" s="1"/>
  <c r="BB86" i="34" s="1" a="1"/>
  <c r="BB86" i="34" s="1"/>
  <c r="BH86" i="34" s="1" a="1"/>
  <c r="BH86" i="34" s="1"/>
  <c r="BN86" i="34" s="1" a="1"/>
  <c r="BN86" i="34" s="1"/>
  <c r="BT86" i="34" s="1" a="1"/>
  <c r="BT86" i="34" s="1"/>
  <c r="L196" i="34" a="1"/>
  <c r="L196" i="34" s="1"/>
  <c r="R196" i="34" s="1" a="1"/>
  <c r="R196" i="34" s="1"/>
  <c r="X196" i="34" s="1" a="1"/>
  <c r="X196" i="34" s="1"/>
  <c r="AD196" i="34" s="1" a="1"/>
  <c r="AD196" i="34" s="1"/>
  <c r="AJ196" i="34" s="1" a="1"/>
  <c r="AJ196" i="34" s="1"/>
  <c r="AP196" i="34" s="1" a="1"/>
  <c r="AP196" i="34" s="1"/>
  <c r="AV196" i="34" s="1" a="1"/>
  <c r="AV196" i="34" s="1"/>
  <c r="BB196" i="34" s="1" a="1"/>
  <c r="BB196" i="34" s="1"/>
  <c r="BH196" i="34" s="1" a="1"/>
  <c r="BH196" i="34" s="1"/>
  <c r="BN196" i="34" s="1" a="1"/>
  <c r="BN196" i="34" s="1"/>
  <c r="BT196" i="34" s="1" a="1"/>
  <c r="BT196" i="34" s="1"/>
  <c r="L171" i="34" a="1"/>
  <c r="L171" i="34" s="1"/>
  <c r="R171" i="34" s="1" a="1"/>
  <c r="R171" i="34" s="1"/>
  <c r="X171" i="34" s="1" a="1"/>
  <c r="X171" i="34" s="1"/>
  <c r="AD171" i="34" s="1" a="1"/>
  <c r="AD171" i="34" s="1"/>
  <c r="AJ171" i="34" s="1" a="1"/>
  <c r="AJ171" i="34" s="1"/>
  <c r="AP171" i="34" s="1" a="1"/>
  <c r="AP171" i="34" s="1"/>
  <c r="AV171" i="34" s="1" a="1"/>
  <c r="AV171" i="34" s="1"/>
  <c r="BB171" i="34" s="1" a="1"/>
  <c r="BB171" i="34" s="1"/>
  <c r="BH171" i="34" s="1" a="1"/>
  <c r="BH171" i="34" s="1"/>
  <c r="BN171" i="34" s="1" a="1"/>
  <c r="BN171" i="34" s="1"/>
  <c r="BT171" i="34" s="1" a="1"/>
  <c r="BT171" i="34" s="1"/>
  <c r="L181" i="34" a="1"/>
  <c r="L181" i="34" s="1"/>
  <c r="R181" i="34" s="1" a="1"/>
  <c r="R181" i="34" s="1"/>
  <c r="X181" i="34" s="1" a="1"/>
  <c r="X181" i="34" s="1"/>
  <c r="AD181" i="34" s="1" a="1"/>
  <c r="AD181" i="34" s="1"/>
  <c r="AJ181" i="34" s="1" a="1"/>
  <c r="AJ181" i="34" s="1"/>
  <c r="AP181" i="34" s="1" a="1"/>
  <c r="AP181" i="34" s="1"/>
  <c r="AV181" i="34" s="1" a="1"/>
  <c r="AV181" i="34" s="1"/>
  <c r="BB181" i="34" s="1" a="1"/>
  <c r="BB181" i="34" s="1"/>
  <c r="BH181" i="34" s="1" a="1"/>
  <c r="BH181" i="34" s="1"/>
  <c r="BN181" i="34" s="1" a="1"/>
  <c r="BN181" i="34" s="1"/>
  <c r="BT181" i="34" s="1" a="1"/>
  <c r="BT181" i="34" s="1"/>
  <c r="N171" i="34" a="1"/>
  <c r="N171" i="34" s="1"/>
  <c r="T171" i="34" s="1" a="1"/>
  <c r="T171" i="34" s="1"/>
  <c r="Z171" i="34" s="1" a="1"/>
  <c r="Z171" i="34" s="1"/>
  <c r="AF171" i="34" s="1" a="1"/>
  <c r="AF171" i="34" s="1"/>
  <c r="AL171" i="34" s="1" a="1"/>
  <c r="AL171" i="34" s="1"/>
  <c r="AR171" i="34" s="1" a="1"/>
  <c r="AR171" i="34" s="1"/>
  <c r="AX171" i="34" s="1" a="1"/>
  <c r="AX171" i="34" s="1"/>
  <c r="BD171" i="34" s="1" a="1"/>
  <c r="BD171" i="34" s="1"/>
  <c r="BJ171" i="34" s="1" a="1"/>
  <c r="BJ171" i="34" s="1"/>
  <c r="BP171" i="34" s="1" a="1"/>
  <c r="BP171" i="34" s="1"/>
  <c r="BV171" i="34" s="1" a="1"/>
  <c r="BV171" i="34" s="1"/>
  <c r="N48" i="34" a="1"/>
  <c r="N48" i="34" s="1"/>
  <c r="T48" i="34" s="1" a="1"/>
  <c r="T48" i="34" s="1"/>
  <c r="Z48" i="34" s="1" a="1"/>
  <c r="Z48" i="34" s="1"/>
  <c r="AF48" i="34" s="1" a="1"/>
  <c r="AF48" i="34" s="1"/>
  <c r="AL48" i="34" s="1" a="1"/>
  <c r="AL48" i="34" s="1"/>
  <c r="AR48" i="34" s="1" a="1"/>
  <c r="AR48" i="34" s="1"/>
  <c r="AX48" i="34" s="1" a="1"/>
  <c r="AX48" i="34" s="1"/>
  <c r="BD48" i="34" s="1" a="1"/>
  <c r="BD48" i="34" s="1"/>
  <c r="BJ48" i="34" s="1" a="1"/>
  <c r="BJ48" i="34" s="1"/>
  <c r="BP48" i="34" s="1" a="1"/>
  <c r="BP48" i="34" s="1"/>
  <c r="BV48" i="34" s="1" a="1"/>
  <c r="BV48" i="34" s="1"/>
  <c r="N191" i="34" a="1"/>
  <c r="N191" i="34" s="1"/>
  <c r="T191" i="34" s="1" a="1"/>
  <c r="T191" i="34" s="1"/>
  <c r="Z191" i="34" s="1" a="1"/>
  <c r="Z191" i="34" s="1"/>
  <c r="AF191" i="34" s="1" a="1"/>
  <c r="AF191" i="34" s="1"/>
  <c r="AL191" i="34" s="1" a="1"/>
  <c r="AL191" i="34" s="1"/>
  <c r="AR191" i="34" s="1" a="1"/>
  <c r="AR191" i="34" s="1"/>
  <c r="AX191" i="34" s="1" a="1"/>
  <c r="AX191" i="34" s="1"/>
  <c r="BD191" i="34" s="1" a="1"/>
  <c r="BD191" i="34" s="1"/>
  <c r="BJ191" i="34" s="1" a="1"/>
  <c r="BJ191" i="34" s="1"/>
  <c r="BP191" i="34" s="1" a="1"/>
  <c r="BP191" i="34" s="1"/>
  <c r="BV191" i="34" s="1" a="1"/>
  <c r="BV191" i="34" s="1"/>
  <c r="N83" i="34" a="1"/>
  <c r="N83" i="34" s="1"/>
  <c r="T83" i="34" s="1" a="1"/>
  <c r="T83" i="34" s="1"/>
  <c r="Z83" i="34" s="1" a="1"/>
  <c r="Z83" i="34" s="1"/>
  <c r="AF83" i="34" s="1" a="1"/>
  <c r="AF83" i="34" s="1"/>
  <c r="AL83" i="34" s="1" a="1"/>
  <c r="AL83" i="34" s="1"/>
  <c r="AR83" i="34" s="1" a="1"/>
  <c r="AR83" i="34" s="1"/>
  <c r="AX83" i="34" s="1" a="1"/>
  <c r="AX83" i="34" s="1"/>
  <c r="BD83" i="34" s="1" a="1"/>
  <c r="BD83" i="34" s="1"/>
  <c r="BJ83" i="34" s="1" a="1"/>
  <c r="BJ83" i="34" s="1"/>
  <c r="BP83" i="34" s="1" a="1"/>
  <c r="BP83" i="34" s="1"/>
  <c r="BV83" i="34" s="1" a="1"/>
  <c r="BV83" i="34" s="1"/>
  <c r="M85" i="34" a="1"/>
  <c r="M85" i="34" s="1"/>
  <c r="S85" i="34" s="1" a="1"/>
  <c r="S85" i="34" s="1"/>
  <c r="Y85" i="34" s="1" a="1"/>
  <c r="Y85" i="34" s="1"/>
  <c r="AE85" i="34" s="1" a="1"/>
  <c r="AE85" i="34" s="1"/>
  <c r="AK85" i="34" s="1" a="1"/>
  <c r="AK85" i="34" s="1"/>
  <c r="AQ85" i="34" s="1" a="1"/>
  <c r="AQ85" i="34" s="1"/>
  <c r="AW85" i="34" s="1" a="1"/>
  <c r="AW85" i="34" s="1"/>
  <c r="BC85" i="34" s="1" a="1"/>
  <c r="BC85" i="34" s="1"/>
  <c r="BI85" i="34" s="1" a="1"/>
  <c r="BI85" i="34" s="1"/>
  <c r="BO85" i="34" s="1" a="1"/>
  <c r="BO85" i="34" s="1"/>
  <c r="BU85" i="34" s="1" a="1"/>
  <c r="BU85" i="34" s="1"/>
  <c r="L202" i="34" a="1"/>
  <c r="L202" i="34" s="1"/>
  <c r="R202" i="34" s="1" a="1"/>
  <c r="R202" i="34" s="1"/>
  <c r="X202" i="34" s="1" a="1"/>
  <c r="X202" i="34" s="1"/>
  <c r="AD202" i="34" s="1" a="1"/>
  <c r="AD202" i="34" s="1"/>
  <c r="AJ202" i="34" s="1" a="1"/>
  <c r="AJ202" i="34" s="1"/>
  <c r="AP202" i="34" s="1" a="1"/>
  <c r="AP202" i="34" s="1"/>
  <c r="AV202" i="34" s="1" a="1"/>
  <c r="AV202" i="34" s="1"/>
  <c r="BB202" i="34" s="1" a="1"/>
  <c r="BB202" i="34" s="1"/>
  <c r="BH202" i="34" s="1" a="1"/>
  <c r="BH202" i="34" s="1"/>
  <c r="BN202" i="34" s="1" a="1"/>
  <c r="BN202" i="34" s="1"/>
  <c r="BT202" i="34" s="1" a="1"/>
  <c r="BT202" i="34" s="1"/>
  <c r="K202" i="34" a="1"/>
  <c r="K202" i="34" s="1"/>
  <c r="Q202" i="34" s="1" a="1"/>
  <c r="Q202" i="34" s="1"/>
  <c r="W202" i="34" s="1" a="1"/>
  <c r="W202" i="34" s="1"/>
  <c r="AC202" i="34" s="1" a="1"/>
  <c r="AC202" i="34" s="1"/>
  <c r="AI202" i="34" s="1" a="1"/>
  <c r="AI202" i="34" s="1"/>
  <c r="AO202" i="34" s="1" a="1"/>
  <c r="AO202" i="34" s="1"/>
  <c r="AU202" i="34" s="1" a="1"/>
  <c r="AU202" i="34" s="1"/>
  <c r="BA202" i="34" s="1" a="1"/>
  <c r="BA202" i="34" s="1"/>
  <c r="BG202" i="34" s="1" a="1"/>
  <c r="BG202" i="34" s="1"/>
  <c r="BM202" i="34" s="1" a="1"/>
  <c r="BM202" i="34" s="1"/>
  <c r="BS202" i="34" s="1" a="1"/>
  <c r="BS202" i="34" s="1"/>
  <c r="L48" i="34" a="1"/>
  <c r="L48" i="34" s="1"/>
  <c r="R48" i="34" s="1" a="1"/>
  <c r="R48" i="34" s="1"/>
  <c r="X48" i="34" s="1" a="1"/>
  <c r="X48" i="34" s="1"/>
  <c r="AD48" i="34" s="1" a="1"/>
  <c r="AD48" i="34" s="1"/>
  <c r="AJ48" i="34" s="1" a="1"/>
  <c r="AJ48" i="34" s="1"/>
  <c r="AP48" i="34" s="1" a="1"/>
  <c r="AP48" i="34" s="1"/>
  <c r="AV48" i="34" s="1" a="1"/>
  <c r="AV48" i="34" s="1"/>
  <c r="BB48" i="34" s="1" a="1"/>
  <c r="BB48" i="34" s="1"/>
  <c r="BH48" i="34" s="1" a="1"/>
  <c r="BH48" i="34" s="1"/>
  <c r="BN48" i="34" s="1" a="1"/>
  <c r="BN48" i="34" s="1"/>
  <c r="BT48" i="34" s="1" a="1"/>
  <c r="BT48" i="34" s="1"/>
  <c r="L176" i="34" a="1"/>
  <c r="L176" i="34" s="1"/>
  <c r="R176" i="34" s="1" a="1"/>
  <c r="R176" i="34" s="1"/>
  <c r="X176" i="34" s="1" a="1"/>
  <c r="X176" i="34" s="1"/>
  <c r="AD176" i="34" s="1" a="1"/>
  <c r="AD176" i="34" s="1"/>
  <c r="AJ176" i="34" s="1" a="1"/>
  <c r="AJ176" i="34" s="1"/>
  <c r="AP176" i="34" s="1" a="1"/>
  <c r="AP176" i="34" s="1"/>
  <c r="AV176" i="34" s="1" a="1"/>
  <c r="AV176" i="34" s="1"/>
  <c r="BB176" i="34" s="1" a="1"/>
  <c r="BB176" i="34" s="1"/>
  <c r="BH176" i="34" s="1" a="1"/>
  <c r="BH176" i="34" s="1"/>
  <c r="BN176" i="34" s="1" a="1"/>
  <c r="BN176" i="34" s="1"/>
  <c r="BT176" i="34" s="1" a="1"/>
  <c r="BT176" i="34" s="1"/>
  <c r="L13" i="34" a="1"/>
  <c r="L13" i="34" s="1"/>
  <c r="R13" i="34" s="1" a="1"/>
  <c r="R13" i="34" s="1"/>
  <c r="X13" i="34" s="1" a="1"/>
  <c r="X13" i="34" s="1"/>
  <c r="AD13" i="34" s="1" a="1"/>
  <c r="AD13" i="34" s="1"/>
  <c r="AJ13" i="34" s="1" a="1"/>
  <c r="AJ13" i="34" s="1"/>
  <c r="AP13" i="34" s="1" a="1"/>
  <c r="AP13" i="34" s="1"/>
  <c r="AV13" i="34" s="1" a="1"/>
  <c r="AV13" i="34" s="1"/>
  <c r="BB13" i="34" s="1" a="1"/>
  <c r="BB13" i="34" s="1"/>
  <c r="BH13" i="34" s="1" a="1"/>
  <c r="BH13" i="34" s="1"/>
  <c r="BN13" i="34" s="1" a="1"/>
  <c r="BN13" i="34" s="1"/>
  <c r="BT13" i="34" s="1" a="1"/>
  <c r="BT13" i="34" s="1"/>
  <c r="N176" i="34" a="1"/>
  <c r="N176" i="34" s="1"/>
  <c r="T176" i="34" s="1" a="1"/>
  <c r="T176" i="34" s="1"/>
  <c r="Z176" i="34" s="1" a="1"/>
  <c r="Z176" i="34" s="1"/>
  <c r="AF176" i="34" s="1" a="1"/>
  <c r="AF176" i="34" s="1"/>
  <c r="AL176" i="34" s="1" a="1"/>
  <c r="AL176" i="34" s="1"/>
  <c r="AR176" i="34" s="1" a="1"/>
  <c r="AR176" i="34" s="1"/>
  <c r="AX176" i="34" s="1" a="1"/>
  <c r="AX176" i="34" s="1"/>
  <c r="BD176" i="34" s="1" a="1"/>
  <c r="BD176" i="34" s="1"/>
  <c r="BJ176" i="34" s="1" a="1"/>
  <c r="BJ176" i="34" s="1"/>
  <c r="BP176" i="34" s="1" a="1"/>
  <c r="BP176" i="34" s="1"/>
  <c r="BV176" i="34" s="1" a="1"/>
  <c r="BV176" i="34" s="1"/>
  <c r="N177" i="34" a="1"/>
  <c r="N177" i="34" s="1"/>
  <c r="T177" i="34" s="1" a="1"/>
  <c r="T177" i="34" s="1"/>
  <c r="Z177" i="34" s="1" a="1"/>
  <c r="Z177" i="34" s="1"/>
  <c r="AF177" i="34" s="1" a="1"/>
  <c r="AF177" i="34" s="1"/>
  <c r="AL177" i="34" s="1" a="1"/>
  <c r="AL177" i="34" s="1"/>
  <c r="AR177" i="34" s="1" a="1"/>
  <c r="AR177" i="34" s="1"/>
  <c r="AX177" i="34" s="1" a="1"/>
  <c r="AX177" i="34" s="1"/>
  <c r="BD177" i="34" s="1" a="1"/>
  <c r="BD177" i="34" s="1"/>
  <c r="BJ177" i="34" s="1" a="1"/>
  <c r="BJ177" i="34" s="1"/>
  <c r="BP177" i="34" s="1" a="1"/>
  <c r="BP177" i="34" s="1"/>
  <c r="BV177" i="34" s="1" a="1"/>
  <c r="BV177" i="34" s="1"/>
  <c r="N51" i="34" a="1"/>
  <c r="N51" i="34" s="1"/>
  <c r="T51" i="34" s="1" a="1"/>
  <c r="T51" i="34" s="1"/>
  <c r="Z51" i="34" s="1" a="1"/>
  <c r="Z51" i="34" s="1"/>
  <c r="AF51" i="34" s="1" a="1"/>
  <c r="AF51" i="34" s="1"/>
  <c r="AL51" i="34" s="1" a="1"/>
  <c r="AL51" i="34" s="1"/>
  <c r="AR51" i="34" s="1" a="1"/>
  <c r="AR51" i="34" s="1"/>
  <c r="AX51" i="34" s="1" a="1"/>
  <c r="AX51" i="34" s="1"/>
  <c r="BD51" i="34" s="1" a="1"/>
  <c r="BD51" i="34" s="1"/>
  <c r="BJ51" i="34" s="1" a="1"/>
  <c r="BJ51" i="34" s="1"/>
  <c r="BP51" i="34" s="1" a="1"/>
  <c r="BP51" i="34" s="1"/>
  <c r="BV51" i="34" s="1" a="1"/>
  <c r="BV51" i="34" s="1"/>
  <c r="N212" i="34" a="1"/>
  <c r="N212" i="34" s="1"/>
  <c r="T212" i="34" s="1" a="1"/>
  <c r="T212" i="34" s="1"/>
  <c r="Z212" i="34" s="1" a="1"/>
  <c r="Z212" i="34" s="1"/>
  <c r="AF212" i="34" s="1" a="1"/>
  <c r="AF212" i="34" s="1"/>
  <c r="AL212" i="34" s="1" a="1"/>
  <c r="AL212" i="34" s="1"/>
  <c r="AR212" i="34" s="1" a="1"/>
  <c r="AR212" i="34" s="1"/>
  <c r="AX212" i="34" s="1" a="1"/>
  <c r="AX212" i="34" s="1"/>
  <c r="BD212" i="34" s="1" a="1"/>
  <c r="BD212" i="34" s="1"/>
  <c r="BJ212" i="34" s="1" a="1"/>
  <c r="BJ212" i="34" s="1"/>
  <c r="BP212" i="34" s="1" a="1"/>
  <c r="BP212" i="34" s="1"/>
  <c r="BV212" i="34" s="1" a="1"/>
  <c r="BV212" i="34" s="1"/>
  <c r="N15" i="34" a="1"/>
  <c r="N15" i="34" s="1"/>
  <c r="T15" i="34" s="1" a="1"/>
  <c r="T15" i="34" s="1"/>
  <c r="Z15" i="34" s="1" a="1"/>
  <c r="Z15" i="34" s="1"/>
  <c r="AF15" i="34" s="1" a="1"/>
  <c r="AF15" i="34" s="1"/>
  <c r="AL15" i="34" s="1" a="1"/>
  <c r="AL15" i="34" s="1"/>
  <c r="AR15" i="34" s="1" a="1"/>
  <c r="AR15" i="34" s="1"/>
  <c r="AX15" i="34" s="1" a="1"/>
  <c r="AX15" i="34" s="1"/>
  <c r="BD15" i="34" s="1" a="1"/>
  <c r="BD15" i="34" s="1"/>
  <c r="BJ15" i="34" s="1" a="1"/>
  <c r="BJ15" i="34" s="1"/>
  <c r="BP15" i="34" s="1" a="1"/>
  <c r="BP15" i="34" s="1"/>
  <c r="BV15" i="34" s="1" a="1"/>
  <c r="BV15" i="34" s="1"/>
  <c r="N57" i="34" a="1"/>
  <c r="N57" i="34" s="1"/>
  <c r="T57" i="34" s="1" a="1"/>
  <c r="T57" i="34" s="1"/>
  <c r="Z57" i="34" s="1" a="1"/>
  <c r="Z57" i="34" s="1"/>
  <c r="AF57" i="34" s="1" a="1"/>
  <c r="AF57" i="34" s="1"/>
  <c r="AL57" i="34" s="1" a="1"/>
  <c r="AL57" i="34" s="1"/>
  <c r="AR57" i="34" s="1" a="1"/>
  <c r="AR57" i="34" s="1"/>
  <c r="AX57" i="34" s="1" a="1"/>
  <c r="AX57" i="34" s="1"/>
  <c r="BD57" i="34" s="1" a="1"/>
  <c r="BD57" i="34" s="1"/>
  <c r="BJ57" i="34" s="1" a="1"/>
  <c r="BJ57" i="34" s="1"/>
  <c r="BP57" i="34" s="1" a="1"/>
  <c r="BP57" i="34" s="1"/>
  <c r="BV57" i="34" s="1" a="1"/>
  <c r="BV57" i="34" s="1"/>
  <c r="N172" i="34" a="1"/>
  <c r="N172" i="34" s="1"/>
  <c r="T172" i="34" s="1" a="1"/>
  <c r="T172" i="34" s="1"/>
  <c r="Z172" i="34" s="1" a="1"/>
  <c r="Z172" i="34" s="1"/>
  <c r="AF172" i="34" s="1" a="1"/>
  <c r="AF172" i="34" s="1"/>
  <c r="AL172" i="34" s="1" a="1"/>
  <c r="AL172" i="34" s="1"/>
  <c r="AR172" i="34" s="1" a="1"/>
  <c r="AR172" i="34" s="1"/>
  <c r="AX172" i="34" s="1" a="1"/>
  <c r="AX172" i="34" s="1"/>
  <c r="BD172" i="34" s="1" a="1"/>
  <c r="BD172" i="34" s="1"/>
  <c r="BJ172" i="34" s="1" a="1"/>
  <c r="BJ172" i="34" s="1"/>
  <c r="BP172" i="34" s="1" a="1"/>
  <c r="BP172" i="34" s="1"/>
  <c r="BV172" i="34" s="1" a="1"/>
  <c r="BV172" i="34" s="1"/>
  <c r="N181" i="34" a="1"/>
  <c r="N181" i="34" s="1"/>
  <c r="T181" i="34" s="1" a="1"/>
  <c r="T181" i="34" s="1"/>
  <c r="Z181" i="34" s="1" a="1"/>
  <c r="Z181" i="34" s="1"/>
  <c r="AF181" i="34" s="1" a="1"/>
  <c r="AF181" i="34" s="1"/>
  <c r="AL181" i="34" s="1" a="1"/>
  <c r="AL181" i="34" s="1"/>
  <c r="AR181" i="34" s="1" a="1"/>
  <c r="AR181" i="34" s="1"/>
  <c r="AX181" i="34" s="1" a="1"/>
  <c r="AX181" i="34" s="1"/>
  <c r="BD181" i="34" s="1" a="1"/>
  <c r="BD181" i="34" s="1"/>
  <c r="BJ181" i="34" s="1" a="1"/>
  <c r="BJ181" i="34" s="1"/>
  <c r="BP181" i="34" s="1" a="1"/>
  <c r="BP181" i="34" s="1"/>
  <c r="BV181" i="34" s="1" a="1"/>
  <c r="BV181" i="34" s="1"/>
  <c r="N196" i="34" a="1"/>
  <c r="N196" i="34" s="1"/>
  <c r="T196" i="34" s="1" a="1"/>
  <c r="T196" i="34" s="1"/>
  <c r="Z196" i="34" s="1" a="1"/>
  <c r="Z196" i="34" s="1"/>
  <c r="AF196" i="34" s="1" a="1"/>
  <c r="AF196" i="34" s="1"/>
  <c r="AL196" i="34" s="1" a="1"/>
  <c r="AL196" i="34" s="1"/>
  <c r="AR196" i="34" s="1" a="1"/>
  <c r="AR196" i="34" s="1"/>
  <c r="AX196" i="34" s="1" a="1"/>
  <c r="AX196" i="34" s="1"/>
  <c r="BD196" i="34" s="1" a="1"/>
  <c r="BD196" i="34" s="1"/>
  <c r="BJ196" i="34" s="1" a="1"/>
  <c r="BJ196" i="34" s="1"/>
  <c r="BP196" i="34" s="1" a="1"/>
  <c r="BP196" i="34" s="1"/>
  <c r="BV196" i="34" s="1" a="1"/>
  <c r="BV196" i="34" s="1"/>
  <c r="N85" i="34" a="1"/>
  <c r="N85" i="34" s="1"/>
  <c r="T85" i="34" s="1" a="1"/>
  <c r="T85" i="34" s="1"/>
  <c r="Z85" i="34" s="1" a="1"/>
  <c r="Z85" i="34" s="1"/>
  <c r="AF85" i="34" s="1" a="1"/>
  <c r="AF85" i="34" s="1"/>
  <c r="AL85" i="34" s="1" a="1"/>
  <c r="AL85" i="34" s="1"/>
  <c r="AR85" i="34" s="1" a="1"/>
  <c r="AR85" i="34" s="1"/>
  <c r="AX85" i="34" s="1" a="1"/>
  <c r="AX85" i="34" s="1"/>
  <c r="BD85" i="34" s="1" a="1"/>
  <c r="BD85" i="34" s="1"/>
  <c r="BJ85" i="34" s="1" a="1"/>
  <c r="BJ85" i="34" s="1"/>
  <c r="BP85" i="34" s="1" a="1"/>
  <c r="BP85" i="34" s="1"/>
  <c r="BV85" i="34" s="1" a="1"/>
  <c r="BV85" i="34" s="1"/>
  <c r="N92" i="34" a="1"/>
  <c r="N92" i="34" s="1"/>
  <c r="T92" i="34" s="1" a="1"/>
  <c r="T92" i="34" s="1"/>
  <c r="Z92" i="34" s="1" a="1"/>
  <c r="Z92" i="34" s="1"/>
  <c r="AF92" i="34" s="1" a="1"/>
  <c r="AF92" i="34" s="1"/>
  <c r="AL92" i="34" s="1" a="1"/>
  <c r="AL92" i="34" s="1"/>
  <c r="AR92" i="34" s="1" a="1"/>
  <c r="AR92" i="34" s="1"/>
  <c r="AX92" i="34" s="1" a="1"/>
  <c r="AX92" i="34" s="1"/>
  <c r="BD92" i="34" s="1" a="1"/>
  <c r="BD92" i="34" s="1"/>
  <c r="BJ92" i="34" s="1" a="1"/>
  <c r="BJ92" i="34" s="1"/>
  <c r="BP92" i="34" s="1" a="1"/>
  <c r="BP92" i="34" s="1"/>
  <c r="BV92" i="34" s="1" a="1"/>
  <c r="BV92" i="34" s="1"/>
  <c r="O201" i="34" a="1"/>
  <c r="O201" i="34" s="1"/>
  <c r="U201" i="34" s="1" a="1"/>
  <c r="U201" i="34" s="1"/>
  <c r="AA201" i="34" s="1" a="1"/>
  <c r="AA201" i="34" s="1"/>
  <c r="AG201" i="34" s="1" a="1"/>
  <c r="AG201" i="34" s="1"/>
  <c r="AM201" i="34" s="1" a="1"/>
  <c r="AM201" i="34" s="1"/>
  <c r="AS201" i="34" s="1" a="1"/>
  <c r="AS201" i="34" s="1"/>
  <c r="AY201" i="34" s="1" a="1"/>
  <c r="AY201" i="34" s="1"/>
  <c r="BE201" i="34" s="1" a="1"/>
  <c r="BE201" i="34" s="1"/>
  <c r="BK201" i="34" s="1" a="1"/>
  <c r="BK201" i="34" s="1"/>
  <c r="BQ201" i="34" s="1" a="1"/>
  <c r="BQ201" i="34" s="1"/>
  <c r="BW201" i="34" s="1" a="1"/>
  <c r="BW201" i="34" s="1"/>
  <c r="O22" i="34" a="1"/>
  <c r="O22" i="34" s="1"/>
  <c r="U22" i="34" s="1" a="1"/>
  <c r="U22" i="34" s="1"/>
  <c r="AA22" i="34" s="1" a="1"/>
  <c r="AA22" i="34" s="1"/>
  <c r="AG22" i="34" s="1" a="1"/>
  <c r="AG22" i="34" s="1"/>
  <c r="AM22" i="34" s="1" a="1"/>
  <c r="AM22" i="34" s="1"/>
  <c r="AS22" i="34" s="1" a="1"/>
  <c r="AS22" i="34" s="1"/>
  <c r="AY22" i="34" s="1" a="1"/>
  <c r="AY22" i="34" s="1"/>
  <c r="BE22" i="34" s="1" a="1"/>
  <c r="BE22" i="34" s="1"/>
  <c r="BK22" i="34" s="1" a="1"/>
  <c r="BK22" i="34" s="1"/>
  <c r="BQ22" i="34" s="1" a="1"/>
  <c r="BQ22" i="34" s="1"/>
  <c r="BW22" i="34" s="1" a="1"/>
  <c r="BW22" i="34" s="1"/>
  <c r="M22" i="34" a="1"/>
  <c r="M22" i="34" s="1"/>
  <c r="S22" i="34" s="1" a="1"/>
  <c r="S22" i="34" s="1"/>
  <c r="Y22" i="34" s="1" a="1"/>
  <c r="Y22" i="34" s="1"/>
  <c r="AE22" i="34" s="1" a="1"/>
  <c r="AE22" i="34" s="1"/>
  <c r="AK22" i="34" s="1" a="1"/>
  <c r="AK22" i="34" s="1"/>
  <c r="AQ22" i="34" s="1" a="1"/>
  <c r="AQ22" i="34" s="1"/>
  <c r="AW22" i="34" s="1" a="1"/>
  <c r="AW22" i="34" s="1"/>
  <c r="BC22" i="34" s="1" a="1"/>
  <c r="BC22" i="34" s="1"/>
  <c r="BI22" i="34" s="1" a="1"/>
  <c r="BI22" i="34" s="1"/>
  <c r="BO22" i="34" s="1" a="1"/>
  <c r="BO22" i="34" s="1"/>
  <c r="BU22" i="34" s="1" a="1"/>
  <c r="BU22" i="34" s="1"/>
  <c r="L211" i="34" a="1"/>
  <c r="L211" i="34" s="1"/>
  <c r="R211" i="34" s="1" a="1"/>
  <c r="R211" i="34" s="1"/>
  <c r="X211" i="34" s="1" a="1"/>
  <c r="X211" i="34" s="1"/>
  <c r="AD211" i="34" s="1" a="1"/>
  <c r="AD211" i="34" s="1"/>
  <c r="AJ211" i="34" s="1" a="1"/>
  <c r="AJ211" i="34" s="1"/>
  <c r="AP211" i="34" s="1" a="1"/>
  <c r="AP211" i="34" s="1"/>
  <c r="AV211" i="34" s="1" a="1"/>
  <c r="AV211" i="34" s="1"/>
  <c r="BB211" i="34" s="1" a="1"/>
  <c r="BB211" i="34" s="1"/>
  <c r="BH211" i="34" s="1" a="1"/>
  <c r="BH211" i="34" s="1"/>
  <c r="BN211" i="34" s="1" a="1"/>
  <c r="BN211" i="34" s="1"/>
  <c r="BT211" i="34" s="1" a="1"/>
  <c r="BT211" i="34" s="1"/>
  <c r="N207" i="34" a="1"/>
  <c r="N207" i="34" s="1"/>
  <c r="T207" i="34" s="1" a="1"/>
  <c r="T207" i="34" s="1"/>
  <c r="Z207" i="34" s="1" a="1"/>
  <c r="Z207" i="34" s="1"/>
  <c r="AF207" i="34" s="1" a="1"/>
  <c r="AF207" i="34" s="1"/>
  <c r="AL207" i="34" s="1" a="1"/>
  <c r="AL207" i="34" s="1"/>
  <c r="AR207" i="34" s="1" a="1"/>
  <c r="AR207" i="34" s="1"/>
  <c r="AX207" i="34" s="1" a="1"/>
  <c r="AX207" i="34" s="1"/>
  <c r="BD207" i="34" s="1" a="1"/>
  <c r="BD207" i="34" s="1"/>
  <c r="BJ207" i="34" s="1" a="1"/>
  <c r="BJ207" i="34" s="1"/>
  <c r="BP207" i="34" s="1" a="1"/>
  <c r="BP207" i="34" s="1"/>
  <c r="BV207" i="34" s="1" a="1"/>
  <c r="BV207" i="34" s="1"/>
  <c r="N50" i="34" a="1"/>
  <c r="N50" i="34" s="1"/>
  <c r="T50" i="34" s="1" a="1"/>
  <c r="T50" i="34" s="1"/>
  <c r="Z50" i="34" s="1" a="1"/>
  <c r="Z50" i="34" s="1"/>
  <c r="AF50" i="34" s="1" a="1"/>
  <c r="AF50" i="34" s="1"/>
  <c r="AL50" i="34" s="1" a="1"/>
  <c r="AL50" i="34" s="1"/>
  <c r="AR50" i="34" s="1" a="1"/>
  <c r="AR50" i="34" s="1"/>
  <c r="AX50" i="34" s="1" a="1"/>
  <c r="AX50" i="34" s="1"/>
  <c r="BD50" i="34" s="1" a="1"/>
  <c r="BD50" i="34" s="1"/>
  <c r="BJ50" i="34" s="1" a="1"/>
  <c r="BJ50" i="34" s="1"/>
  <c r="BP50" i="34" s="1" a="1"/>
  <c r="BP50" i="34" s="1"/>
  <c r="BV50" i="34" s="1" a="1"/>
  <c r="BV50" i="34" s="1"/>
  <c r="N47" i="34" a="1"/>
  <c r="N47" i="34" s="1"/>
  <c r="T47" i="34" s="1" a="1"/>
  <c r="T47" i="34" s="1"/>
  <c r="Z47" i="34" s="1" a="1"/>
  <c r="Z47" i="34" s="1"/>
  <c r="AF47" i="34" s="1" a="1"/>
  <c r="AF47" i="34" s="1"/>
  <c r="AL47" i="34" s="1" a="1"/>
  <c r="AL47" i="34" s="1"/>
  <c r="AR47" i="34" s="1" a="1"/>
  <c r="AR47" i="34" s="1"/>
  <c r="AX47" i="34" s="1" a="1"/>
  <c r="AX47" i="34" s="1"/>
  <c r="BD47" i="34" s="1" a="1"/>
  <c r="BD47" i="34" s="1"/>
  <c r="BJ47" i="34" s="1" a="1"/>
  <c r="BJ47" i="34" s="1"/>
  <c r="BP47" i="34" s="1" a="1"/>
  <c r="BP47" i="34" s="1"/>
  <c r="BV47" i="34" s="1" a="1"/>
  <c r="BV47" i="34" s="1"/>
  <c r="N20" i="34" a="1"/>
  <c r="N20" i="34" s="1"/>
  <c r="T20" i="34" s="1" a="1"/>
  <c r="T20" i="34" s="1"/>
  <c r="Z20" i="34" s="1" a="1"/>
  <c r="Z20" i="34" s="1"/>
  <c r="AF20" i="34" s="1" a="1"/>
  <c r="AF20" i="34" s="1"/>
  <c r="AL20" i="34" s="1" a="1"/>
  <c r="AL20" i="34" s="1"/>
  <c r="AR20" i="34" s="1" a="1"/>
  <c r="AR20" i="34" s="1"/>
  <c r="AX20" i="34" s="1" a="1"/>
  <c r="AX20" i="34" s="1"/>
  <c r="BD20" i="34" s="1" a="1"/>
  <c r="BD20" i="34" s="1"/>
  <c r="BJ20" i="34" s="1" a="1"/>
  <c r="BJ20" i="34" s="1"/>
  <c r="BP20" i="34" s="1" a="1"/>
  <c r="BP20" i="34" s="1"/>
  <c r="BV20" i="34" s="1" a="1"/>
  <c r="BV20" i="34" s="1"/>
  <c r="N93" i="34" a="1"/>
  <c r="N93" i="34" s="1"/>
  <c r="T93" i="34" s="1" a="1"/>
  <c r="T93" i="34" s="1"/>
  <c r="Z93" i="34" s="1" a="1"/>
  <c r="Z93" i="34" s="1"/>
  <c r="AF93" i="34" s="1" a="1"/>
  <c r="AF93" i="34" s="1"/>
  <c r="AL93" i="34" s="1" a="1"/>
  <c r="AL93" i="34" s="1"/>
  <c r="AR93" i="34" s="1" a="1"/>
  <c r="AR93" i="34" s="1"/>
  <c r="AX93" i="34" s="1" a="1"/>
  <c r="AX93" i="34" s="1"/>
  <c r="BD93" i="34" s="1" a="1"/>
  <c r="BD93" i="34" s="1"/>
  <c r="BJ93" i="34" s="1" a="1"/>
  <c r="BJ93" i="34" s="1"/>
  <c r="BP93" i="34" s="1" a="1"/>
  <c r="BP93" i="34" s="1"/>
  <c r="BV93" i="34" s="1" a="1"/>
  <c r="BV93" i="34" s="1"/>
  <c r="N211" i="34" a="1"/>
  <c r="N211" i="34" s="1"/>
  <c r="T211" i="34" s="1" a="1"/>
  <c r="T211" i="34" s="1"/>
  <c r="Z211" i="34" s="1" a="1"/>
  <c r="Z211" i="34" s="1"/>
  <c r="AF211" i="34" s="1" a="1"/>
  <c r="AF211" i="34" s="1"/>
  <c r="AL211" i="34" s="1" a="1"/>
  <c r="AL211" i="34" s="1"/>
  <c r="AR211" i="34" s="1" a="1"/>
  <c r="AR211" i="34" s="1"/>
  <c r="AX211" i="34" s="1" a="1"/>
  <c r="AX211" i="34" s="1"/>
  <c r="BD211" i="34" s="1" a="1"/>
  <c r="BD211" i="34" s="1"/>
  <c r="BJ211" i="34" s="1" a="1"/>
  <c r="BJ211" i="34" s="1"/>
  <c r="BP211" i="34" s="1" a="1"/>
  <c r="BP211" i="34" s="1"/>
  <c r="BV211" i="34" s="1" a="1"/>
  <c r="BV211" i="34" s="1"/>
  <c r="O16" i="34" a="1"/>
  <c r="O16" i="34" s="1"/>
  <c r="U16" i="34" s="1" a="1"/>
  <c r="U16" i="34" s="1"/>
  <c r="AA16" i="34" s="1" a="1"/>
  <c r="AA16" i="34" s="1"/>
  <c r="AG16" i="34" s="1" a="1"/>
  <c r="AG16" i="34" s="1"/>
  <c r="AM16" i="34" s="1" a="1"/>
  <c r="AM16" i="34" s="1"/>
  <c r="AS16" i="34" s="1" a="1"/>
  <c r="AS16" i="34" s="1"/>
  <c r="AY16" i="34" s="1" a="1"/>
  <c r="AY16" i="34" s="1"/>
  <c r="BE16" i="34" s="1" a="1"/>
  <c r="BE16" i="34" s="1"/>
  <c r="BK16" i="34" s="1" a="1"/>
  <c r="BK16" i="34" s="1"/>
  <c r="BQ16" i="34" s="1" a="1"/>
  <c r="BQ16" i="34" s="1"/>
  <c r="BW16" i="34" s="1" a="1"/>
  <c r="BW16" i="34" s="1"/>
  <c r="O55" i="34" a="1"/>
  <c r="O55" i="34" s="1"/>
  <c r="U55" i="34" s="1" a="1"/>
  <c r="U55" i="34" s="1"/>
  <c r="AA55" i="34" s="1" a="1"/>
  <c r="AA55" i="34" s="1"/>
  <c r="AG55" i="34" s="1" a="1"/>
  <c r="AG55" i="34" s="1"/>
  <c r="AM55" i="34" s="1" a="1"/>
  <c r="AM55" i="34" s="1"/>
  <c r="AS55" i="34" s="1" a="1"/>
  <c r="AS55" i="34" s="1"/>
  <c r="AY55" i="34" s="1" a="1"/>
  <c r="AY55" i="34" s="1"/>
  <c r="BE55" i="34" s="1" a="1"/>
  <c r="BE55" i="34" s="1"/>
  <c r="BK55" i="34" s="1" a="1"/>
  <c r="BK55" i="34" s="1"/>
  <c r="BQ55" i="34" s="1" a="1"/>
  <c r="BQ55" i="34" s="1"/>
  <c r="BW55" i="34" s="1" a="1"/>
  <c r="BW55" i="34" s="1"/>
  <c r="O92" i="34" a="1"/>
  <c r="O92" i="34" s="1"/>
  <c r="U92" i="34" s="1" a="1"/>
  <c r="U92" i="34" s="1"/>
  <c r="AA92" i="34" s="1" a="1"/>
  <c r="AA92" i="34" s="1"/>
  <c r="AG92" i="34" s="1" a="1"/>
  <c r="AG92" i="34" s="1"/>
  <c r="AM92" i="34" s="1" a="1"/>
  <c r="AM92" i="34" s="1"/>
  <c r="AS92" i="34" s="1" a="1"/>
  <c r="AS92" i="34" s="1"/>
  <c r="AY92" i="34" s="1" a="1"/>
  <c r="AY92" i="34" s="1"/>
  <c r="BE92" i="34" s="1" a="1"/>
  <c r="BE92" i="34" s="1"/>
  <c r="BK92" i="34" s="1" a="1"/>
  <c r="BK92" i="34" s="1"/>
  <c r="BQ92" i="34" s="1" a="1"/>
  <c r="BQ92" i="34" s="1"/>
  <c r="BW92" i="34" s="1" a="1"/>
  <c r="BW92" i="34" s="1"/>
  <c r="O54" i="34" a="1"/>
  <c r="O54" i="34" s="1"/>
  <c r="U54" i="34" s="1" a="1"/>
  <c r="U54" i="34" s="1"/>
  <c r="AA54" i="34" s="1" a="1"/>
  <c r="AA54" i="34" s="1"/>
  <c r="AG54" i="34" s="1" a="1"/>
  <c r="AG54" i="34" s="1"/>
  <c r="AM54" i="34" s="1" a="1"/>
  <c r="AM54" i="34" s="1"/>
  <c r="AS54" i="34" s="1" a="1"/>
  <c r="AS54" i="34" s="1"/>
  <c r="AY54" i="34" s="1" a="1"/>
  <c r="AY54" i="34" s="1"/>
  <c r="BE54" i="34" s="1" a="1"/>
  <c r="BE54" i="34" s="1"/>
  <c r="BK54" i="34" s="1" a="1"/>
  <c r="BK54" i="34" s="1"/>
  <c r="BQ54" i="34" s="1" a="1"/>
  <c r="BQ54" i="34" s="1"/>
  <c r="BW54" i="34" s="1" a="1"/>
  <c r="BW54" i="34" s="1"/>
  <c r="O177" i="34" a="1"/>
  <c r="O177" i="34" s="1"/>
  <c r="U177" i="34" s="1" a="1"/>
  <c r="U177" i="34" s="1"/>
  <c r="AA177" i="34" s="1" a="1"/>
  <c r="AA177" i="34" s="1"/>
  <c r="AG177" i="34" s="1" a="1"/>
  <c r="AG177" i="34" s="1"/>
  <c r="AM177" i="34" s="1" a="1"/>
  <c r="AM177" i="34" s="1"/>
  <c r="AS177" i="34" s="1" a="1"/>
  <c r="AS177" i="34" s="1"/>
  <c r="AY177" i="34" s="1" a="1"/>
  <c r="AY177" i="34" s="1"/>
  <c r="BE177" i="34" s="1" a="1"/>
  <c r="BE177" i="34" s="1"/>
  <c r="BK177" i="34" s="1" a="1"/>
  <c r="BK177" i="34" s="1"/>
  <c r="BQ177" i="34" s="1" a="1"/>
  <c r="BQ177" i="34" s="1"/>
  <c r="BW177" i="34" s="1" a="1"/>
  <c r="BW177" i="34" s="1"/>
  <c r="L182" i="34" a="1"/>
  <c r="L182" i="34" s="1"/>
  <c r="R182" i="34" s="1" a="1"/>
  <c r="R182" i="34" s="1"/>
  <c r="X182" i="34" s="1" a="1"/>
  <c r="X182" i="34" s="1"/>
  <c r="AD182" i="34" s="1" a="1"/>
  <c r="AD182" i="34" s="1"/>
  <c r="AJ182" i="34" s="1" a="1"/>
  <c r="AJ182" i="34" s="1"/>
  <c r="AP182" i="34" s="1" a="1"/>
  <c r="AP182" i="34" s="1"/>
  <c r="AV182" i="34" s="1" a="1"/>
  <c r="AV182" i="34" s="1"/>
  <c r="BB182" i="34" s="1" a="1"/>
  <c r="BB182" i="34" s="1"/>
  <c r="BH182" i="34" s="1" a="1"/>
  <c r="BH182" i="34" s="1"/>
  <c r="BN182" i="34" s="1" a="1"/>
  <c r="BN182" i="34" s="1"/>
  <c r="BT182" i="34" s="1" a="1"/>
  <c r="BT182" i="34" s="1"/>
  <c r="M187" i="34" a="1"/>
  <c r="M187" i="34" s="1"/>
  <c r="S187" i="34" s="1" a="1"/>
  <c r="S187" i="34" s="1"/>
  <c r="Y187" i="34" s="1" a="1"/>
  <c r="Y187" i="34" s="1"/>
  <c r="AE187" i="34" s="1" a="1"/>
  <c r="AE187" i="34" s="1"/>
  <c r="AK187" i="34" s="1" a="1"/>
  <c r="AK187" i="34" s="1"/>
  <c r="AQ187" i="34" s="1" a="1"/>
  <c r="AQ187" i="34" s="1"/>
  <c r="AW187" i="34" s="1" a="1"/>
  <c r="AW187" i="34" s="1"/>
  <c r="BC187" i="34" s="1" a="1"/>
  <c r="BC187" i="34" s="1"/>
  <c r="BI187" i="34" s="1" a="1"/>
  <c r="BI187" i="34" s="1"/>
  <c r="BO187" i="34" s="1" a="1"/>
  <c r="BO187" i="34" s="1"/>
  <c r="BU187" i="34" s="1" a="1"/>
  <c r="BU187" i="34" s="1"/>
  <c r="L206" i="34" a="1"/>
  <c r="L206" i="34" s="1"/>
  <c r="R206" i="34" s="1" a="1"/>
  <c r="R206" i="34" s="1"/>
  <c r="X206" i="34" s="1" a="1"/>
  <c r="X206" i="34" s="1"/>
  <c r="AD206" i="34" s="1" a="1"/>
  <c r="AD206" i="34" s="1"/>
  <c r="AJ206" i="34" s="1" a="1"/>
  <c r="AJ206" i="34" s="1"/>
  <c r="AP206" i="34" s="1" a="1"/>
  <c r="AP206" i="34" s="1"/>
  <c r="AV206" i="34" s="1" a="1"/>
  <c r="AV206" i="34" s="1"/>
  <c r="BB206" i="34" s="1" a="1"/>
  <c r="BB206" i="34" s="1"/>
  <c r="BH206" i="34" s="1" a="1"/>
  <c r="BH206" i="34" s="1"/>
  <c r="BN206" i="34" s="1" a="1"/>
  <c r="BN206" i="34" s="1"/>
  <c r="BT206" i="34" s="1" a="1"/>
  <c r="BT206" i="34" s="1"/>
  <c r="L15" i="34" a="1"/>
  <c r="L15" i="34" s="1"/>
  <c r="R15" i="34" s="1" a="1"/>
  <c r="R15" i="34" s="1"/>
  <c r="X15" i="34" s="1" a="1"/>
  <c r="X15" i="34" s="1"/>
  <c r="AD15" i="34" s="1" a="1"/>
  <c r="AD15" i="34" s="1"/>
  <c r="AJ15" i="34" s="1" a="1"/>
  <c r="AJ15" i="34" s="1"/>
  <c r="AP15" i="34" s="1" a="1"/>
  <c r="AP15" i="34" s="1"/>
  <c r="AV15" i="34" s="1" a="1"/>
  <c r="AV15" i="34" s="1"/>
  <c r="BB15" i="34" s="1" a="1"/>
  <c r="BB15" i="34" s="1"/>
  <c r="BH15" i="34" s="1" a="1"/>
  <c r="BH15" i="34" s="1"/>
  <c r="BN15" i="34" s="1" a="1"/>
  <c r="BN15" i="34" s="1"/>
  <c r="BT15" i="34" s="1" a="1"/>
  <c r="BT15" i="34" s="1"/>
  <c r="L191" i="34" a="1"/>
  <c r="L191" i="34" s="1"/>
  <c r="R191" i="34" s="1" a="1"/>
  <c r="R191" i="34" s="1"/>
  <c r="X191" i="34" s="1" a="1"/>
  <c r="X191" i="34" s="1"/>
  <c r="AD191" i="34" s="1" a="1"/>
  <c r="AD191" i="34" s="1"/>
  <c r="AJ191" i="34" s="1" a="1"/>
  <c r="AJ191" i="34" s="1"/>
  <c r="AP191" i="34" s="1" a="1"/>
  <c r="AP191" i="34" s="1"/>
  <c r="AV191" i="34" s="1" a="1"/>
  <c r="AV191" i="34" s="1"/>
  <c r="BB191" i="34" s="1" a="1"/>
  <c r="BB191" i="34" s="1"/>
  <c r="BH191" i="34" s="1" a="1"/>
  <c r="BH191" i="34" s="1"/>
  <c r="BN191" i="34" s="1" a="1"/>
  <c r="BN191" i="34" s="1"/>
  <c r="BT191" i="34" s="1" a="1"/>
  <c r="BT191" i="34" s="1"/>
  <c r="N186" i="34" a="1"/>
  <c r="N186" i="34" s="1"/>
  <c r="T186" i="34" s="1" a="1"/>
  <c r="T186" i="34" s="1"/>
  <c r="Z186" i="34" s="1" a="1"/>
  <c r="Z186" i="34" s="1"/>
  <c r="AF186" i="34" s="1" a="1"/>
  <c r="AF186" i="34" s="1"/>
  <c r="AL186" i="34" s="1" a="1"/>
  <c r="AL186" i="34" s="1"/>
  <c r="AR186" i="34" s="1" a="1"/>
  <c r="AR186" i="34" s="1"/>
  <c r="AX186" i="34" s="1" a="1"/>
  <c r="AX186" i="34" s="1"/>
  <c r="BD186" i="34" s="1" a="1"/>
  <c r="BD186" i="34" s="1"/>
  <c r="BJ186" i="34" s="1" a="1"/>
  <c r="BJ186" i="34" s="1"/>
  <c r="BP186" i="34" s="1" a="1"/>
  <c r="BP186" i="34" s="1"/>
  <c r="BV186" i="34" s="1" a="1"/>
  <c r="BV186" i="34" s="1"/>
  <c r="N54" i="34" a="1"/>
  <c r="N54" i="34" s="1"/>
  <c r="T54" i="34" s="1" a="1"/>
  <c r="T54" i="34" s="1"/>
  <c r="Z54" i="34" s="1" a="1"/>
  <c r="Z54" i="34" s="1"/>
  <c r="AF54" i="34" s="1" a="1"/>
  <c r="AF54" i="34" s="1"/>
  <c r="AL54" i="34" s="1" a="1"/>
  <c r="AL54" i="34" s="1"/>
  <c r="AR54" i="34" s="1" a="1"/>
  <c r="AR54" i="34" s="1"/>
  <c r="AX54" i="34" s="1" a="1"/>
  <c r="AX54" i="34" s="1"/>
  <c r="BD54" i="34" s="1" a="1"/>
  <c r="BD54" i="34" s="1"/>
  <c r="BJ54" i="34" s="1" a="1"/>
  <c r="BJ54" i="34" s="1"/>
  <c r="BP54" i="34" s="1" a="1"/>
  <c r="BP54" i="34" s="1"/>
  <c r="BV54" i="34" s="1" a="1"/>
  <c r="BV54" i="34" s="1"/>
  <c r="N201" i="34" a="1"/>
  <c r="N201" i="34" s="1"/>
  <c r="T201" i="34" s="1" a="1"/>
  <c r="T201" i="34" s="1"/>
  <c r="Z201" i="34" s="1" a="1"/>
  <c r="Z201" i="34" s="1"/>
  <c r="AF201" i="34" s="1" a="1"/>
  <c r="AF201" i="34" s="1"/>
  <c r="AL201" i="34" s="1" a="1"/>
  <c r="AL201" i="34" s="1"/>
  <c r="AR201" i="34" s="1" a="1"/>
  <c r="AR201" i="34" s="1"/>
  <c r="AX201" i="34" s="1" a="1"/>
  <c r="AX201" i="34" s="1"/>
  <c r="BD201" i="34" s="1" a="1"/>
  <c r="BD201" i="34" s="1"/>
  <c r="BJ201" i="34" s="1" a="1"/>
  <c r="BJ201" i="34" s="1"/>
  <c r="BP201" i="34" s="1" a="1"/>
  <c r="BP201" i="34" s="1"/>
  <c r="BV201" i="34" s="1" a="1"/>
  <c r="BV201" i="34" s="1"/>
  <c r="N192" i="34" a="1"/>
  <c r="N192" i="34" s="1"/>
  <c r="T192" i="34" s="1" a="1"/>
  <c r="T192" i="34" s="1"/>
  <c r="Z192" i="34" s="1" a="1"/>
  <c r="Z192" i="34" s="1"/>
  <c r="AF192" i="34" s="1" a="1"/>
  <c r="AF192" i="34" s="1"/>
  <c r="AL192" i="34" s="1" a="1"/>
  <c r="AL192" i="34" s="1"/>
  <c r="AR192" i="34" s="1" a="1"/>
  <c r="AR192" i="34" s="1"/>
  <c r="AX192" i="34" s="1" a="1"/>
  <c r="AX192" i="34" s="1"/>
  <c r="BD192" i="34" s="1" a="1"/>
  <c r="BD192" i="34" s="1"/>
  <c r="BJ192" i="34" s="1" a="1"/>
  <c r="BJ192" i="34" s="1"/>
  <c r="BP192" i="34" s="1" a="1"/>
  <c r="BP192" i="34" s="1"/>
  <c r="BV192" i="34" s="1" a="1"/>
  <c r="BV192" i="34" s="1"/>
  <c r="O83" i="34" a="1"/>
  <c r="O83" i="34" s="1"/>
  <c r="U83" i="34" s="1" a="1"/>
  <c r="U83" i="34" s="1"/>
  <c r="AA83" i="34" s="1" a="1"/>
  <c r="AA83" i="34" s="1"/>
  <c r="AG83" i="34" s="1" a="1"/>
  <c r="AG83" i="34" s="1"/>
  <c r="AM83" i="34" s="1" a="1"/>
  <c r="AM83" i="34" s="1"/>
  <c r="AS83" i="34" s="1" a="1"/>
  <c r="AS83" i="34" s="1"/>
  <c r="AY83" i="34" s="1" a="1"/>
  <c r="AY83" i="34" s="1"/>
  <c r="BE83" i="34" s="1" a="1"/>
  <c r="BE83" i="34" s="1"/>
  <c r="BK83" i="34" s="1" a="1"/>
  <c r="BK83" i="34" s="1"/>
  <c r="BQ83" i="34" s="1" a="1"/>
  <c r="BQ83" i="34" s="1"/>
  <c r="BW83" i="34" s="1" a="1"/>
  <c r="BW83" i="34" s="1"/>
  <c r="O86" i="34" a="1"/>
  <c r="O86" i="34" s="1"/>
  <c r="U86" i="34" s="1" a="1"/>
  <c r="U86" i="34" s="1"/>
  <c r="AA86" i="34" s="1" a="1"/>
  <c r="AA86" i="34" s="1"/>
  <c r="AG86" i="34" s="1" a="1"/>
  <c r="AG86" i="34" s="1"/>
  <c r="AM86" i="34" s="1" a="1"/>
  <c r="AM86" i="34" s="1"/>
  <c r="AS86" i="34" s="1" a="1"/>
  <c r="AS86" i="34" s="1"/>
  <c r="AY86" i="34" s="1" a="1"/>
  <c r="AY86" i="34" s="1"/>
  <c r="BE86" i="34" s="1" a="1"/>
  <c r="BE86" i="34" s="1"/>
  <c r="BK86" i="34" s="1" a="1"/>
  <c r="BK86" i="34" s="1"/>
  <c r="BQ86" i="34" s="1" a="1"/>
  <c r="BQ86" i="34" s="1"/>
  <c r="BW86" i="34" s="1" a="1"/>
  <c r="BW86" i="34" s="1"/>
  <c r="O172" i="34" a="1"/>
  <c r="O172" i="34" s="1"/>
  <c r="U172" i="34" s="1" a="1"/>
  <c r="U172" i="34" s="1"/>
  <c r="AA172" i="34" s="1" a="1"/>
  <c r="AA172" i="34" s="1"/>
  <c r="AG172" i="34" s="1" a="1"/>
  <c r="AG172" i="34" s="1"/>
  <c r="AM172" i="34" s="1" a="1"/>
  <c r="AM172" i="34" s="1"/>
  <c r="AS172" i="34" s="1" a="1"/>
  <c r="AS172" i="34" s="1"/>
  <c r="AY172" i="34" s="1" a="1"/>
  <c r="AY172" i="34" s="1"/>
  <c r="BE172" i="34" s="1" a="1"/>
  <c r="BE172" i="34" s="1"/>
  <c r="BK172" i="34" s="1" a="1"/>
  <c r="BK172" i="34" s="1"/>
  <c r="BQ172" i="34" s="1" a="1"/>
  <c r="BQ172" i="34" s="1"/>
  <c r="BW172" i="34" s="1" a="1"/>
  <c r="BW172" i="34" s="1"/>
  <c r="O47" i="34" a="1"/>
  <c r="O47" i="34" s="1"/>
  <c r="U47" i="34" s="1" a="1"/>
  <c r="U47" i="34" s="1"/>
  <c r="AA47" i="34" s="1" a="1"/>
  <c r="AA47" i="34" s="1"/>
  <c r="AG47" i="34" s="1" a="1"/>
  <c r="AG47" i="34" s="1"/>
  <c r="AM47" i="34" s="1" a="1"/>
  <c r="AM47" i="34" s="1"/>
  <c r="AS47" i="34" s="1" a="1"/>
  <c r="AS47" i="34" s="1"/>
  <c r="AY47" i="34" s="1" a="1"/>
  <c r="AY47" i="34" s="1"/>
  <c r="BE47" i="34" s="1" a="1"/>
  <c r="BE47" i="34" s="1"/>
  <c r="BK47" i="34" s="1" a="1"/>
  <c r="BK47" i="34" s="1"/>
  <c r="BQ47" i="34" s="1" a="1"/>
  <c r="BQ47" i="34" s="1"/>
  <c r="BW47" i="34" s="1" a="1"/>
  <c r="BW47" i="34" s="1"/>
  <c r="O211" i="34" a="1"/>
  <c r="O211" i="34" s="1"/>
  <c r="U211" i="34" s="1" a="1"/>
  <c r="U211" i="34" s="1"/>
  <c r="AA211" i="34" s="1" a="1"/>
  <c r="AA211" i="34" s="1"/>
  <c r="AG211" i="34" s="1" a="1"/>
  <c r="AG211" i="34" s="1"/>
  <c r="AM211" i="34" s="1" a="1"/>
  <c r="AM211" i="34" s="1"/>
  <c r="AS211" i="34" s="1" a="1"/>
  <c r="AS211" i="34" s="1"/>
  <c r="AY211" i="34" s="1" a="1"/>
  <c r="AY211" i="34" s="1"/>
  <c r="BE211" i="34" s="1" a="1"/>
  <c r="BE211" i="34" s="1"/>
  <c r="BK211" i="34" s="1" a="1"/>
  <c r="BK211" i="34" s="1"/>
  <c r="BQ211" i="34" s="1" a="1"/>
  <c r="BQ211" i="34" s="1"/>
  <c r="BW211" i="34" s="1" a="1"/>
  <c r="BW211" i="34" s="1"/>
  <c r="O13" i="34" a="1"/>
  <c r="O13" i="34" s="1"/>
  <c r="U13" i="34" s="1" a="1"/>
  <c r="U13" i="34" s="1"/>
  <c r="AA13" i="34" s="1" a="1"/>
  <c r="AA13" i="34" s="1"/>
  <c r="AG13" i="34" s="1" a="1"/>
  <c r="AG13" i="34" s="1"/>
  <c r="AM13" i="34" s="1" a="1"/>
  <c r="AM13" i="34" s="1"/>
  <c r="AS13" i="34" s="1" a="1"/>
  <c r="AS13" i="34" s="1"/>
  <c r="AY13" i="34" s="1" a="1"/>
  <c r="AY13" i="34" s="1"/>
  <c r="BE13" i="34" s="1" a="1"/>
  <c r="BE13" i="34" s="1"/>
  <c r="BK13" i="34" s="1" a="1"/>
  <c r="BK13" i="34" s="1"/>
  <c r="BQ13" i="34" s="1" a="1"/>
  <c r="BQ13" i="34" s="1"/>
  <c r="BW13" i="34" s="1" a="1"/>
  <c r="BW13" i="34" s="1"/>
  <c r="O171" i="34" a="1"/>
  <c r="O171" i="34" s="1"/>
  <c r="U171" i="34" s="1" a="1"/>
  <c r="U171" i="34" s="1"/>
  <c r="AA171" i="34" s="1" a="1"/>
  <c r="AA171" i="34" s="1"/>
  <c r="AG171" i="34" s="1" a="1"/>
  <c r="AG171" i="34" s="1"/>
  <c r="AM171" i="34" s="1" a="1"/>
  <c r="AM171" i="34" s="1"/>
  <c r="AS171" i="34" s="1" a="1"/>
  <c r="AS171" i="34" s="1"/>
  <c r="AY171" i="34" s="1" a="1"/>
  <c r="AY171" i="34" s="1"/>
  <c r="BE171" i="34" s="1" a="1"/>
  <c r="BE171" i="34" s="1"/>
  <c r="BK171" i="34" s="1" a="1"/>
  <c r="BK171" i="34" s="1"/>
  <c r="BQ171" i="34" s="1" a="1"/>
  <c r="BQ171" i="34" s="1"/>
  <c r="BW171" i="34" s="1" a="1"/>
  <c r="BW171" i="34" s="1"/>
  <c r="O191" i="34" a="1"/>
  <c r="O191" i="34" s="1"/>
  <c r="U191" i="34" s="1" a="1"/>
  <c r="U191" i="34" s="1"/>
  <c r="AA191" i="34" s="1" a="1"/>
  <c r="AA191" i="34" s="1"/>
  <c r="AG191" i="34" s="1" a="1"/>
  <c r="AG191" i="34" s="1"/>
  <c r="AM191" i="34" s="1" a="1"/>
  <c r="AM191" i="34" s="1"/>
  <c r="AS191" i="34" s="1" a="1"/>
  <c r="AS191" i="34" s="1"/>
  <c r="AY191" i="34" s="1" a="1"/>
  <c r="AY191" i="34" s="1"/>
  <c r="BE191" i="34" s="1" a="1"/>
  <c r="BE191" i="34" s="1"/>
  <c r="BK191" i="34" s="1" a="1"/>
  <c r="BK191" i="34" s="1"/>
  <c r="BQ191" i="34" s="1" a="1"/>
  <c r="BQ191" i="34" s="1"/>
  <c r="BW191" i="34" s="1" a="1"/>
  <c r="BW191" i="34" s="1"/>
  <c r="O15" i="34" a="1"/>
  <c r="O15" i="34" s="1"/>
  <c r="U15" i="34" s="1" a="1"/>
  <c r="U15" i="34" s="1"/>
  <c r="AA15" i="34" s="1" a="1"/>
  <c r="AA15" i="34" s="1"/>
  <c r="AG15" i="34" s="1" a="1"/>
  <c r="AG15" i="34" s="1"/>
  <c r="AM15" i="34" s="1" a="1"/>
  <c r="AM15" i="34" s="1"/>
  <c r="AS15" i="34" s="1" a="1"/>
  <c r="AS15" i="34" s="1"/>
  <c r="AY15" i="34" s="1" a="1"/>
  <c r="AY15" i="34" s="1"/>
  <c r="BE15" i="34" s="1" a="1"/>
  <c r="BE15" i="34" s="1"/>
  <c r="BK15" i="34" s="1" a="1"/>
  <c r="BK15" i="34" s="1"/>
  <c r="BQ15" i="34" s="1" a="1"/>
  <c r="BQ15" i="34" s="1"/>
  <c r="BW15" i="34" s="1" a="1"/>
  <c r="BW15" i="34" s="1"/>
  <c r="O48" i="34" a="1"/>
  <c r="O48" i="34" s="1"/>
  <c r="U48" i="34" s="1" a="1"/>
  <c r="U48" i="34" s="1"/>
  <c r="AA48" i="34" s="1" a="1"/>
  <c r="AA48" i="34" s="1"/>
  <c r="AG48" i="34" s="1" a="1"/>
  <c r="AG48" i="34" s="1"/>
  <c r="AM48" i="34" s="1" a="1"/>
  <c r="AM48" i="34" s="1"/>
  <c r="AS48" i="34" s="1" a="1"/>
  <c r="AS48" i="34" s="1"/>
  <c r="AY48" i="34" s="1" a="1"/>
  <c r="AY48" i="34" s="1"/>
  <c r="BE48" i="34" s="1" a="1"/>
  <c r="BE48" i="34" s="1"/>
  <c r="BK48" i="34" s="1" a="1"/>
  <c r="BK48" i="34" s="1"/>
  <c r="BQ48" i="34" s="1" a="1"/>
  <c r="BQ48" i="34" s="1"/>
  <c r="BW48" i="34" s="1" a="1"/>
  <c r="BW48" i="34" s="1"/>
  <c r="O20" i="34" a="1"/>
  <c r="O20" i="34" s="1"/>
  <c r="U20" i="34" s="1" a="1"/>
  <c r="U20" i="34" s="1"/>
  <c r="AA20" i="34" s="1" a="1"/>
  <c r="AA20" i="34" s="1"/>
  <c r="AG20" i="34" s="1" a="1"/>
  <c r="AG20" i="34" s="1"/>
  <c r="AM20" i="34" s="1" a="1"/>
  <c r="AM20" i="34" s="1"/>
  <c r="AS20" i="34" s="1" a="1"/>
  <c r="AS20" i="34" s="1"/>
  <c r="AY20" i="34" s="1" a="1"/>
  <c r="AY20" i="34" s="1"/>
  <c r="BE20" i="34" s="1" a="1"/>
  <c r="BE20" i="34" s="1"/>
  <c r="BK20" i="34" s="1" a="1"/>
  <c r="BK20" i="34" s="1"/>
  <c r="BQ20" i="34" s="1" a="1"/>
  <c r="BQ20" i="34" s="1"/>
  <c r="BW20" i="34" s="1" a="1"/>
  <c r="BW20" i="34" s="1"/>
  <c r="P201" i="34" a="1"/>
  <c r="P201" i="34" s="1"/>
  <c r="V201" i="34" s="1" a="1"/>
  <c r="V201" i="34" s="1"/>
  <c r="AB201" i="34" s="1" a="1"/>
  <c r="AB201" i="34" s="1"/>
  <c r="AH201" i="34" s="1" a="1"/>
  <c r="AH201" i="34" s="1"/>
  <c r="AN201" i="34" s="1" a="1"/>
  <c r="AN201" i="34" s="1"/>
  <c r="AT201" i="34" s="1" a="1"/>
  <c r="AT201" i="34" s="1"/>
  <c r="AZ201" i="34" s="1" a="1"/>
  <c r="AZ201" i="34" s="1"/>
  <c r="BF201" i="34" s="1" a="1"/>
  <c r="BF201" i="34" s="1"/>
  <c r="BL201" i="34" s="1" a="1"/>
  <c r="BL201" i="34" s="1"/>
  <c r="BR201" i="34" s="1" a="1"/>
  <c r="BR201" i="34" s="1"/>
  <c r="BX201" i="34" s="1" a="1"/>
  <c r="BX201" i="34" s="1"/>
  <c r="P181" i="34" a="1"/>
  <c r="P181" i="34" s="1"/>
  <c r="V181" i="34" s="1" a="1"/>
  <c r="V181" i="34" s="1"/>
  <c r="AB181" i="34" s="1" a="1"/>
  <c r="AB181" i="34" s="1"/>
  <c r="AH181" i="34" s="1" a="1"/>
  <c r="AH181" i="34" s="1"/>
  <c r="AN181" i="34" s="1" a="1"/>
  <c r="AN181" i="34" s="1"/>
  <c r="AT181" i="34" s="1" a="1"/>
  <c r="AT181" i="34" s="1"/>
  <c r="AZ181" i="34" s="1" a="1"/>
  <c r="AZ181" i="34" s="1"/>
  <c r="BF181" i="34" s="1" a="1"/>
  <c r="BF181" i="34" s="1"/>
  <c r="BL181" i="34" s="1" a="1"/>
  <c r="BL181" i="34" s="1"/>
  <c r="BR181" i="34" s="1" a="1"/>
  <c r="BR181" i="34" s="1"/>
  <c r="BX181" i="34" s="1" a="1"/>
  <c r="BX181" i="34" s="1"/>
  <c r="P206" i="34" a="1"/>
  <c r="P206" i="34" s="1"/>
  <c r="V206" i="34" s="1" a="1"/>
  <c r="V206" i="34" s="1"/>
  <c r="AB206" i="34" s="1" a="1"/>
  <c r="AB206" i="34" s="1"/>
  <c r="AH206" i="34" s="1" a="1"/>
  <c r="AH206" i="34" s="1"/>
  <c r="AN206" i="34" s="1" a="1"/>
  <c r="AN206" i="34" s="1"/>
  <c r="AT206" i="34" s="1" a="1"/>
  <c r="AT206" i="34" s="1"/>
  <c r="AZ206" i="34" s="1" a="1"/>
  <c r="AZ206" i="34" s="1"/>
  <c r="BF206" i="34" s="1" a="1"/>
  <c r="BF206" i="34" s="1"/>
  <c r="BL206" i="34" s="1" a="1"/>
  <c r="BL206" i="34" s="1"/>
  <c r="BR206" i="34" s="1" a="1"/>
  <c r="BR206" i="34" s="1"/>
  <c r="BX206" i="34" s="1" a="1"/>
  <c r="BX206" i="34" s="1"/>
  <c r="L207" i="34" a="1"/>
  <c r="L207" i="34" s="1"/>
  <c r="R207" i="34" s="1" a="1"/>
  <c r="R207" i="34" s="1"/>
  <c r="X207" i="34" s="1" a="1"/>
  <c r="X207" i="34" s="1"/>
  <c r="AD207" i="34" s="1" a="1"/>
  <c r="AD207" i="34" s="1"/>
  <c r="AJ207" i="34" s="1" a="1"/>
  <c r="AJ207" i="34" s="1"/>
  <c r="AP207" i="34" s="1" a="1"/>
  <c r="AP207" i="34" s="1"/>
  <c r="AV207" i="34" s="1" a="1"/>
  <c r="AV207" i="34" s="1"/>
  <c r="BB207" i="34" s="1" a="1"/>
  <c r="BB207" i="34" s="1"/>
  <c r="BH207" i="34" s="1" a="1"/>
  <c r="BH207" i="34" s="1"/>
  <c r="BN207" i="34" s="1" a="1"/>
  <c r="BN207" i="34" s="1"/>
  <c r="BT207" i="34" s="1" a="1"/>
  <c r="BT207" i="34" s="1"/>
  <c r="N86" i="34" a="1"/>
  <c r="N86" i="34" s="1"/>
  <c r="T86" i="34" s="1" a="1"/>
  <c r="T86" i="34" s="1"/>
  <c r="Z86" i="34" s="1" a="1"/>
  <c r="Z86" i="34" s="1"/>
  <c r="AF86" i="34" s="1" a="1"/>
  <c r="AF86" i="34" s="1"/>
  <c r="AL86" i="34" s="1" a="1"/>
  <c r="AL86" i="34" s="1"/>
  <c r="AR86" i="34" s="1" a="1"/>
  <c r="AR86" i="34" s="1"/>
  <c r="AX86" i="34" s="1" a="1"/>
  <c r="AX86" i="34" s="1"/>
  <c r="BD86" i="34" s="1" a="1"/>
  <c r="BD86" i="34" s="1"/>
  <c r="BJ86" i="34" s="1" a="1"/>
  <c r="BJ86" i="34" s="1"/>
  <c r="BP86" i="34" s="1" a="1"/>
  <c r="BP86" i="34" s="1"/>
  <c r="BV86" i="34" s="1" a="1"/>
  <c r="BV86" i="34" s="1"/>
  <c r="N22" i="34" a="1"/>
  <c r="N22" i="34" s="1"/>
  <c r="T22" i="34" s="1" a="1"/>
  <c r="T22" i="34" s="1"/>
  <c r="Z22" i="34" s="1" a="1"/>
  <c r="Z22" i="34" s="1"/>
  <c r="AF22" i="34" s="1" a="1"/>
  <c r="AF22" i="34" s="1"/>
  <c r="AL22" i="34" s="1" a="1"/>
  <c r="AL22" i="34" s="1"/>
  <c r="AR22" i="34" s="1" a="1"/>
  <c r="AR22" i="34" s="1"/>
  <c r="AX22" i="34" s="1" a="1"/>
  <c r="AX22" i="34" s="1"/>
  <c r="BD22" i="34" s="1" a="1"/>
  <c r="BD22" i="34" s="1"/>
  <c r="BJ22" i="34" s="1" a="1"/>
  <c r="BJ22" i="34" s="1"/>
  <c r="BP22" i="34" s="1" a="1"/>
  <c r="BP22" i="34" s="1"/>
  <c r="BV22" i="34" s="1" a="1"/>
  <c r="BV22" i="34" s="1"/>
  <c r="N206" i="34" a="1"/>
  <c r="N206" i="34" s="1"/>
  <c r="T206" i="34" s="1" a="1"/>
  <c r="T206" i="34" s="1"/>
  <c r="Z206" i="34" s="1" a="1"/>
  <c r="Z206" i="34" s="1"/>
  <c r="AF206" i="34" s="1" a="1"/>
  <c r="AF206" i="34" s="1"/>
  <c r="AL206" i="34" s="1" a="1"/>
  <c r="AL206" i="34" s="1"/>
  <c r="AR206" i="34" s="1" a="1"/>
  <c r="AR206" i="34" s="1"/>
  <c r="AX206" i="34" s="1" a="1"/>
  <c r="AX206" i="34" s="1"/>
  <c r="BD206" i="34" s="1" a="1"/>
  <c r="BD206" i="34" s="1"/>
  <c r="BJ206" i="34" s="1" a="1"/>
  <c r="BJ206" i="34" s="1"/>
  <c r="BP206" i="34" s="1" a="1"/>
  <c r="BP206" i="34" s="1"/>
  <c r="BV206" i="34" s="1" a="1"/>
  <c r="BV206" i="34" s="1"/>
  <c r="O186" i="34" a="1"/>
  <c r="O186" i="34" s="1"/>
  <c r="U186" i="34" s="1" a="1"/>
  <c r="U186" i="34" s="1"/>
  <c r="AA186" i="34" s="1" a="1"/>
  <c r="AA186" i="34" s="1"/>
  <c r="AG186" i="34" s="1" a="1"/>
  <c r="AG186" i="34" s="1"/>
  <c r="AM186" i="34" s="1" a="1"/>
  <c r="AM186" i="34" s="1"/>
  <c r="AS186" i="34" s="1" a="1"/>
  <c r="AS186" i="34" s="1"/>
  <c r="AY186" i="34" s="1" a="1"/>
  <c r="AY186" i="34" s="1"/>
  <c r="BE186" i="34" s="1" a="1"/>
  <c r="BE186" i="34" s="1"/>
  <c r="BK186" i="34" s="1" a="1"/>
  <c r="BK186" i="34" s="1"/>
  <c r="BQ186" i="34" s="1" a="1"/>
  <c r="BQ186" i="34" s="1"/>
  <c r="BW186" i="34" s="1" a="1"/>
  <c r="BW186" i="34" s="1"/>
  <c r="O206" i="34" a="1"/>
  <c r="O206" i="34" s="1"/>
  <c r="U206" i="34" s="1" a="1"/>
  <c r="U206" i="34" s="1"/>
  <c r="AA206" i="34" s="1" a="1"/>
  <c r="AA206" i="34" s="1"/>
  <c r="AG206" i="34" s="1" a="1"/>
  <c r="AG206" i="34" s="1"/>
  <c r="AM206" i="34" s="1" a="1"/>
  <c r="AM206" i="34" s="1"/>
  <c r="AS206" i="34" s="1" a="1"/>
  <c r="AS206" i="34" s="1"/>
  <c r="AY206" i="34" s="1" a="1"/>
  <c r="AY206" i="34" s="1"/>
  <c r="BE206" i="34" s="1" a="1"/>
  <c r="BE206" i="34" s="1"/>
  <c r="BK206" i="34" s="1" a="1"/>
  <c r="BK206" i="34" s="1"/>
  <c r="BQ206" i="34" s="1" a="1"/>
  <c r="BQ206" i="34" s="1"/>
  <c r="BW206" i="34" s="1" a="1"/>
  <c r="BW206" i="34" s="1"/>
  <c r="O197" i="34" a="1"/>
  <c r="O197" i="34" s="1"/>
  <c r="U197" i="34" s="1" a="1"/>
  <c r="U197" i="34" s="1"/>
  <c r="AA197" i="34" s="1" a="1"/>
  <c r="AA197" i="34" s="1"/>
  <c r="AG197" i="34" s="1" a="1"/>
  <c r="AG197" i="34" s="1"/>
  <c r="AM197" i="34" s="1" a="1"/>
  <c r="AM197" i="34" s="1"/>
  <c r="AS197" i="34" s="1" a="1"/>
  <c r="AS197" i="34" s="1"/>
  <c r="AY197" i="34" s="1" a="1"/>
  <c r="AY197" i="34" s="1"/>
  <c r="BE197" i="34" s="1" a="1"/>
  <c r="BE197" i="34" s="1"/>
  <c r="BK197" i="34" s="1" a="1"/>
  <c r="BK197" i="34" s="1"/>
  <c r="BQ197" i="34" s="1" a="1"/>
  <c r="BQ197" i="34" s="1"/>
  <c r="BW197" i="34" s="1" a="1"/>
  <c r="BW197" i="34" s="1"/>
  <c r="O51" i="34" a="1"/>
  <c r="O51" i="34" s="1"/>
  <c r="U51" i="34" s="1" a="1"/>
  <c r="U51" i="34" s="1"/>
  <c r="AA51" i="34" s="1" a="1"/>
  <c r="AA51" i="34" s="1"/>
  <c r="AG51" i="34" s="1" a="1"/>
  <c r="AG51" i="34" s="1"/>
  <c r="AM51" i="34" s="1" a="1"/>
  <c r="AM51" i="34" s="1"/>
  <c r="AS51" i="34" s="1" a="1"/>
  <c r="AS51" i="34" s="1"/>
  <c r="AY51" i="34" s="1" a="1"/>
  <c r="AY51" i="34" s="1"/>
  <c r="BE51" i="34" s="1" a="1"/>
  <c r="BE51" i="34" s="1"/>
  <c r="BK51" i="34" s="1" a="1"/>
  <c r="BK51" i="34" s="1"/>
  <c r="BQ51" i="34" s="1" a="1"/>
  <c r="BQ51" i="34" s="1"/>
  <c r="BW51" i="34" s="1" a="1"/>
  <c r="BW51" i="34" s="1"/>
  <c r="P171" i="34" a="1"/>
  <c r="P171" i="34" s="1"/>
  <c r="V171" i="34" s="1" a="1"/>
  <c r="V171" i="34" s="1"/>
  <c r="AB171" i="34" s="1" a="1"/>
  <c r="AB171" i="34" s="1"/>
  <c r="AH171" i="34" s="1" a="1"/>
  <c r="AH171" i="34" s="1"/>
  <c r="AN171" i="34" s="1" a="1"/>
  <c r="AN171" i="34" s="1"/>
  <c r="AT171" i="34" s="1" a="1"/>
  <c r="AT171" i="34" s="1"/>
  <c r="AZ171" i="34" s="1" a="1"/>
  <c r="AZ171" i="34" s="1"/>
  <c r="BF171" i="34" s="1" a="1"/>
  <c r="BF171" i="34" s="1"/>
  <c r="BL171" i="34" s="1" a="1"/>
  <c r="BL171" i="34" s="1"/>
  <c r="BR171" i="34" s="1" a="1"/>
  <c r="BR171" i="34" s="1"/>
  <c r="BX171" i="34" s="1" a="1"/>
  <c r="BX171" i="34" s="1"/>
  <c r="L85" i="34" a="1"/>
  <c r="L85" i="34" s="1"/>
  <c r="R85" i="34" s="1" a="1"/>
  <c r="R85" i="34" s="1"/>
  <c r="X85" i="34" s="1" a="1"/>
  <c r="X85" i="34" s="1"/>
  <c r="AD85" i="34" s="1" a="1"/>
  <c r="AD85" i="34" s="1"/>
  <c r="AJ85" i="34" s="1" a="1"/>
  <c r="AJ85" i="34" s="1"/>
  <c r="AP85" i="34" s="1" a="1"/>
  <c r="AP85" i="34" s="1"/>
  <c r="AV85" i="34" s="1" a="1"/>
  <c r="AV85" i="34" s="1"/>
  <c r="BB85" i="34" s="1" a="1"/>
  <c r="BB85" i="34" s="1"/>
  <c r="BH85" i="34" s="1" a="1"/>
  <c r="BH85" i="34" s="1"/>
  <c r="BN85" i="34" s="1" a="1"/>
  <c r="BN85" i="34" s="1"/>
  <c r="BT85" i="34" s="1" a="1"/>
  <c r="BT85" i="34" s="1"/>
  <c r="H17" i="32"/>
  <c r="I17" i="32" s="1"/>
  <c r="J17" i="32" s="1"/>
  <c r="K17" i="32" s="1"/>
  <c r="L17" i="32" s="1"/>
  <c r="M17" i="32" s="1"/>
  <c r="N17" i="32" s="1"/>
  <c r="O17" i="32" s="1"/>
  <c r="P17" i="32" s="1"/>
  <c r="Q17" i="32" s="1"/>
  <c r="N16" i="34" a="1"/>
  <c r="N16" i="34" s="1"/>
  <c r="T16" i="34" s="1" a="1"/>
  <c r="T16" i="34" s="1"/>
  <c r="Z16" i="34" s="1" a="1"/>
  <c r="Z16" i="34" s="1"/>
  <c r="AF16" i="34" s="1" a="1"/>
  <c r="AF16" i="34" s="1"/>
  <c r="AL16" i="34" s="1" a="1"/>
  <c r="AL16" i="34" s="1"/>
  <c r="AR16" i="34" s="1" a="1"/>
  <c r="AR16" i="34" s="1"/>
  <c r="AX16" i="34" s="1" a="1"/>
  <c r="AX16" i="34" s="1"/>
  <c r="BD16" i="34" s="1" a="1"/>
  <c r="BD16" i="34" s="1"/>
  <c r="BJ16" i="34" s="1" a="1"/>
  <c r="BJ16" i="34" s="1"/>
  <c r="BP16" i="34" s="1" a="1"/>
  <c r="BP16" i="34" s="1"/>
  <c r="BV16" i="34" s="1" a="1"/>
  <c r="BV16" i="34" s="1"/>
  <c r="O192" i="34" a="1"/>
  <c r="O192" i="34" s="1"/>
  <c r="U192" i="34" s="1" a="1"/>
  <c r="U192" i="34" s="1"/>
  <c r="AA192" i="34" s="1" a="1"/>
  <c r="AA192" i="34" s="1"/>
  <c r="AG192" i="34" s="1" a="1"/>
  <c r="AG192" i="34" s="1"/>
  <c r="AM192" i="34" s="1" a="1"/>
  <c r="AM192" i="34" s="1"/>
  <c r="AS192" i="34" s="1" a="1"/>
  <c r="AS192" i="34" s="1"/>
  <c r="AY192" i="34" s="1" a="1"/>
  <c r="AY192" i="34" s="1"/>
  <c r="BE192" i="34" s="1" a="1"/>
  <c r="BE192" i="34" s="1"/>
  <c r="BK192" i="34" s="1" a="1"/>
  <c r="BK192" i="34" s="1"/>
  <c r="BQ192" i="34" s="1" a="1"/>
  <c r="BQ192" i="34" s="1"/>
  <c r="BW192" i="34" s="1" a="1"/>
  <c r="BW192" i="34" s="1"/>
  <c r="O202" i="34" a="1"/>
  <c r="O202" i="34" s="1"/>
  <c r="U202" i="34" s="1" a="1"/>
  <c r="U202" i="34" s="1"/>
  <c r="AA202" i="34" s="1" a="1"/>
  <c r="AA202" i="34" s="1"/>
  <c r="AG202" i="34" s="1" a="1"/>
  <c r="AG202" i="34" s="1"/>
  <c r="AM202" i="34" s="1" a="1"/>
  <c r="AM202" i="34" s="1"/>
  <c r="AS202" i="34" s="1" a="1"/>
  <c r="AS202" i="34" s="1"/>
  <c r="AY202" i="34" s="1" a="1"/>
  <c r="AY202" i="34" s="1"/>
  <c r="BE202" i="34" s="1" a="1"/>
  <c r="BE202" i="34" s="1"/>
  <c r="BK202" i="34" s="1" a="1"/>
  <c r="BK202" i="34" s="1"/>
  <c r="BQ202" i="34" s="1" a="1"/>
  <c r="BQ202" i="34" s="1"/>
  <c r="BW202" i="34" s="1" a="1"/>
  <c r="BW202" i="34" s="1"/>
  <c r="O50" i="34" a="1"/>
  <c r="O50" i="34" s="1"/>
  <c r="U50" i="34" s="1" a="1"/>
  <c r="U50" i="34" s="1"/>
  <c r="AA50" i="34" s="1" a="1"/>
  <c r="AA50" i="34" s="1"/>
  <c r="AG50" i="34" s="1" a="1"/>
  <c r="AG50" i="34" s="1"/>
  <c r="AM50" i="34" s="1" a="1"/>
  <c r="AM50" i="34" s="1"/>
  <c r="AS50" i="34" s="1" a="1"/>
  <c r="AS50" i="34" s="1"/>
  <c r="AY50" i="34" s="1" a="1"/>
  <c r="AY50" i="34" s="1"/>
  <c r="BE50" i="34" s="1" a="1"/>
  <c r="BE50" i="34" s="1"/>
  <c r="BK50" i="34" s="1" a="1"/>
  <c r="BK50" i="34" s="1"/>
  <c r="BQ50" i="34" s="1" a="1"/>
  <c r="BQ50" i="34" s="1"/>
  <c r="BW50" i="34" s="1" a="1"/>
  <c r="BW50" i="34" s="1"/>
  <c r="P47" i="34" a="1"/>
  <c r="P47" i="34" s="1"/>
  <c r="V47" i="34" s="1" a="1"/>
  <c r="V47" i="34" s="1"/>
  <c r="AB47" i="34" s="1" a="1"/>
  <c r="AB47" i="34" s="1"/>
  <c r="AH47" i="34" s="1" a="1"/>
  <c r="AH47" i="34" s="1"/>
  <c r="AN47" i="34" s="1" a="1"/>
  <c r="AN47" i="34" s="1"/>
  <c r="AT47" i="34" s="1" a="1"/>
  <c r="AT47" i="34" s="1"/>
  <c r="AZ47" i="34" s="1" a="1"/>
  <c r="AZ47" i="34" s="1"/>
  <c r="BF47" i="34" s="1" a="1"/>
  <c r="BF47" i="34" s="1"/>
  <c r="BL47" i="34" s="1" a="1"/>
  <c r="BL47" i="34" s="1"/>
  <c r="BR47" i="34" s="1" a="1"/>
  <c r="BR47" i="34" s="1"/>
  <c r="BX47" i="34" s="1" a="1"/>
  <c r="BX47" i="34" s="1"/>
  <c r="P16" i="34" a="1"/>
  <c r="P16" i="34" s="1"/>
  <c r="V16" i="34" s="1" a="1"/>
  <c r="V16" i="34" s="1"/>
  <c r="AB16" i="34" s="1" a="1"/>
  <c r="AB16" i="34" s="1"/>
  <c r="AH16" i="34" s="1" a="1"/>
  <c r="AH16" i="34" s="1"/>
  <c r="AN16" i="34" s="1" a="1"/>
  <c r="AN16" i="34" s="1"/>
  <c r="AT16" i="34" s="1" a="1"/>
  <c r="AT16" i="34" s="1"/>
  <c r="AZ16" i="34" s="1" a="1"/>
  <c r="AZ16" i="34" s="1"/>
  <c r="BF16" i="34" s="1" a="1"/>
  <c r="BF16" i="34" s="1"/>
  <c r="BL16" i="34" s="1" a="1"/>
  <c r="BL16" i="34" s="1"/>
  <c r="BR16" i="34" s="1" a="1"/>
  <c r="BR16" i="34" s="1"/>
  <c r="BX16" i="34" s="1" a="1"/>
  <c r="BX16" i="34" s="1"/>
  <c r="P86" i="34" a="1"/>
  <c r="P86" i="34" s="1"/>
  <c r="V86" i="34" s="1" a="1"/>
  <c r="V86" i="34" s="1"/>
  <c r="AB86" i="34" s="1" a="1"/>
  <c r="AB86" i="34" s="1"/>
  <c r="AH86" i="34" s="1" a="1"/>
  <c r="AH86" i="34" s="1"/>
  <c r="AN86" i="34" s="1" a="1"/>
  <c r="AN86" i="34" s="1"/>
  <c r="AT86" i="34" s="1" a="1"/>
  <c r="AT86" i="34" s="1"/>
  <c r="AZ86" i="34" s="1" a="1"/>
  <c r="AZ86" i="34" s="1"/>
  <c r="BF86" i="34" s="1" a="1"/>
  <c r="BF86" i="34" s="1"/>
  <c r="BL86" i="34" s="1" a="1"/>
  <c r="BL86" i="34" s="1"/>
  <c r="BR86" i="34" s="1" a="1"/>
  <c r="BR86" i="34" s="1"/>
  <c r="BX86" i="34" s="1" a="1"/>
  <c r="BX86" i="34" s="1"/>
  <c r="L50" i="34" a="1"/>
  <c r="L50" i="34" s="1"/>
  <c r="R50" i="34" s="1" a="1"/>
  <c r="R50" i="34" s="1"/>
  <c r="X50" i="34" s="1" a="1"/>
  <c r="X50" i="34" s="1"/>
  <c r="AD50" i="34" s="1" a="1"/>
  <c r="AD50" i="34" s="1"/>
  <c r="AJ50" i="34" s="1" a="1"/>
  <c r="AJ50" i="34" s="1"/>
  <c r="AP50" i="34" s="1" a="1"/>
  <c r="AP50" i="34" s="1"/>
  <c r="AV50" i="34" s="1" a="1"/>
  <c r="AV50" i="34" s="1"/>
  <c r="BB50" i="34" s="1" a="1"/>
  <c r="BB50" i="34" s="1"/>
  <c r="BH50" i="34" s="1" a="1"/>
  <c r="BH50" i="34" s="1"/>
  <c r="BN50" i="34" s="1" a="1"/>
  <c r="BN50" i="34" s="1"/>
  <c r="BT50" i="34" s="1" a="1"/>
  <c r="BT50" i="34" s="1"/>
  <c r="N202" i="34" a="1"/>
  <c r="N202" i="34" s="1"/>
  <c r="T202" i="34" s="1" a="1"/>
  <c r="T202" i="34" s="1"/>
  <c r="Z202" i="34" s="1" a="1"/>
  <c r="Z202" i="34" s="1"/>
  <c r="AF202" i="34" s="1" a="1"/>
  <c r="AF202" i="34" s="1"/>
  <c r="AL202" i="34" s="1" a="1"/>
  <c r="AL202" i="34" s="1"/>
  <c r="AR202" i="34" s="1" a="1"/>
  <c r="AR202" i="34" s="1"/>
  <c r="AX202" i="34" s="1" a="1"/>
  <c r="AX202" i="34" s="1"/>
  <c r="BD202" i="34" s="1" a="1"/>
  <c r="BD202" i="34" s="1"/>
  <c r="BJ202" i="34" s="1" a="1"/>
  <c r="BJ202" i="34" s="1"/>
  <c r="BP202" i="34" s="1" a="1"/>
  <c r="BP202" i="34" s="1"/>
  <c r="BV202" i="34" s="1" a="1"/>
  <c r="BV202" i="34" s="1"/>
  <c r="O58" i="34" a="1"/>
  <c r="O58" i="34" s="1"/>
  <c r="U58" i="34" s="1" a="1"/>
  <c r="U58" i="34" s="1"/>
  <c r="AA58" i="34" s="1" a="1"/>
  <c r="AA58" i="34" s="1"/>
  <c r="AG58" i="34" s="1" a="1"/>
  <c r="AG58" i="34" s="1"/>
  <c r="AM58" i="34" s="1" a="1"/>
  <c r="AM58" i="34" s="1"/>
  <c r="AS58" i="34" s="1" a="1"/>
  <c r="AS58" i="34" s="1"/>
  <c r="AY58" i="34" s="1" a="1"/>
  <c r="AY58" i="34" s="1"/>
  <c r="BE58" i="34" s="1" a="1"/>
  <c r="BE58" i="34" s="1"/>
  <c r="BK58" i="34" s="1" a="1"/>
  <c r="BK58" i="34" s="1"/>
  <c r="BQ58" i="34" s="1" a="1"/>
  <c r="BQ58" i="34" s="1"/>
  <c r="BW58" i="34" s="1" a="1"/>
  <c r="BW58" i="34" s="1"/>
  <c r="O23" i="34" a="1"/>
  <c r="O23" i="34" s="1"/>
  <c r="U23" i="34" s="1" a="1"/>
  <c r="U23" i="34" s="1"/>
  <c r="AA23" i="34" s="1" a="1"/>
  <c r="AA23" i="34" s="1"/>
  <c r="AG23" i="34" s="1" a="1"/>
  <c r="AG23" i="34" s="1"/>
  <c r="AM23" i="34" s="1" a="1"/>
  <c r="AM23" i="34" s="1"/>
  <c r="AS23" i="34" s="1" a="1"/>
  <c r="AS23" i="34" s="1"/>
  <c r="AY23" i="34" s="1" a="1"/>
  <c r="AY23" i="34" s="1"/>
  <c r="BE23" i="34" s="1" a="1"/>
  <c r="BE23" i="34" s="1"/>
  <c r="BK23" i="34" s="1" a="1"/>
  <c r="BK23" i="34" s="1"/>
  <c r="BQ23" i="34" s="1" a="1"/>
  <c r="BQ23" i="34" s="1"/>
  <c r="BW23" i="34" s="1" a="1"/>
  <c r="BW23" i="34" s="1"/>
  <c r="P176" i="34" a="1"/>
  <c r="P176" i="34" s="1"/>
  <c r="V176" i="34" s="1" a="1"/>
  <c r="V176" i="34" s="1"/>
  <c r="AB176" i="34" s="1" a="1"/>
  <c r="AB176" i="34" s="1"/>
  <c r="AH176" i="34" s="1" a="1"/>
  <c r="AH176" i="34" s="1"/>
  <c r="AN176" i="34" s="1" a="1"/>
  <c r="AN176" i="34" s="1"/>
  <c r="AT176" i="34" s="1" a="1"/>
  <c r="AT176" i="34" s="1"/>
  <c r="AZ176" i="34" s="1" a="1"/>
  <c r="AZ176" i="34" s="1"/>
  <c r="BF176" i="34" s="1" a="1"/>
  <c r="BF176" i="34" s="1"/>
  <c r="BL176" i="34" s="1" a="1"/>
  <c r="BL176" i="34" s="1"/>
  <c r="BR176" i="34" s="1" a="1"/>
  <c r="BR176" i="34" s="1"/>
  <c r="BX176" i="34" s="1" a="1"/>
  <c r="BX176" i="34" s="1"/>
  <c r="P85" i="34" a="1"/>
  <c r="P85" i="34" s="1"/>
  <c r="V85" i="34" s="1" a="1"/>
  <c r="V85" i="34" s="1"/>
  <c r="AB85" i="34" s="1" a="1"/>
  <c r="AB85" i="34" s="1"/>
  <c r="AH85" i="34" s="1" a="1"/>
  <c r="AH85" i="34" s="1"/>
  <c r="AN85" i="34" s="1" a="1"/>
  <c r="AN85" i="34" s="1"/>
  <c r="AT85" i="34" s="1" a="1"/>
  <c r="AT85" i="34" s="1"/>
  <c r="AZ85" i="34" s="1" a="1"/>
  <c r="AZ85" i="34" s="1"/>
  <c r="BF85" i="34" s="1" a="1"/>
  <c r="BF85" i="34" s="1"/>
  <c r="BL85" i="34" s="1" a="1"/>
  <c r="BL85" i="34" s="1"/>
  <c r="BR85" i="34" s="1" a="1"/>
  <c r="BR85" i="34" s="1"/>
  <c r="BX85" i="34" s="1" a="1"/>
  <c r="BX85" i="34" s="1"/>
  <c r="P186" i="34" a="1"/>
  <c r="P186" i="34" s="1"/>
  <c r="V186" i="34" s="1" a="1"/>
  <c r="V186" i="34" s="1"/>
  <c r="AB186" i="34" s="1" a="1"/>
  <c r="AB186" i="34" s="1"/>
  <c r="AH186" i="34" s="1" a="1"/>
  <c r="AH186" i="34" s="1"/>
  <c r="AN186" i="34" s="1" a="1"/>
  <c r="AN186" i="34" s="1"/>
  <c r="AT186" i="34" s="1" a="1"/>
  <c r="AT186" i="34" s="1"/>
  <c r="AZ186" i="34" s="1" a="1"/>
  <c r="AZ186" i="34" s="1"/>
  <c r="BF186" i="34" s="1" a="1"/>
  <c r="BF186" i="34" s="1"/>
  <c r="BL186" i="34" s="1" a="1"/>
  <c r="BL186" i="34" s="1"/>
  <c r="BR186" i="34" s="1" a="1"/>
  <c r="BR186" i="34" s="1"/>
  <c r="BX186" i="34" s="1" a="1"/>
  <c r="BX186" i="34" s="1"/>
  <c r="K23" i="34" a="1"/>
  <c r="K23" i="34" s="1"/>
  <c r="Q23" i="34" s="1" a="1"/>
  <c r="Q23" i="34" s="1"/>
  <c r="W23" i="34" s="1" a="1"/>
  <c r="W23" i="34" s="1"/>
  <c r="AC23" i="34" s="1" a="1"/>
  <c r="AC23" i="34" s="1"/>
  <c r="AI23" i="34" s="1" a="1"/>
  <c r="AI23" i="34" s="1"/>
  <c r="AO23" i="34" s="1" a="1"/>
  <c r="AO23" i="34" s="1"/>
  <c r="AU23" i="34" s="1" a="1"/>
  <c r="AU23" i="34" s="1"/>
  <c r="BA23" i="34" s="1" a="1"/>
  <c r="BA23" i="34" s="1"/>
  <c r="BG23" i="34" s="1" a="1"/>
  <c r="BG23" i="34" s="1"/>
  <c r="BM23" i="34" s="1" a="1"/>
  <c r="BM23" i="34" s="1"/>
  <c r="BS23" i="34" s="1" a="1"/>
  <c r="BS23" i="34" s="1"/>
  <c r="N182" i="34" a="1"/>
  <c r="N182" i="34" s="1"/>
  <c r="T182" i="34" s="1" a="1"/>
  <c r="T182" i="34" s="1"/>
  <c r="Z182" i="34" s="1" a="1"/>
  <c r="Z182" i="34" s="1"/>
  <c r="AF182" i="34" s="1" a="1"/>
  <c r="AF182" i="34" s="1"/>
  <c r="AL182" i="34" s="1" a="1"/>
  <c r="AL182" i="34" s="1"/>
  <c r="AR182" i="34" s="1" a="1"/>
  <c r="AR182" i="34" s="1"/>
  <c r="AX182" i="34" s="1" a="1"/>
  <c r="AX182" i="34" s="1"/>
  <c r="BD182" i="34" s="1" a="1"/>
  <c r="BD182" i="34" s="1"/>
  <c r="BJ182" i="34" s="1" a="1"/>
  <c r="BJ182" i="34" s="1"/>
  <c r="BP182" i="34" s="1" a="1"/>
  <c r="BP182" i="34" s="1"/>
  <c r="BV182" i="34" s="1" a="1"/>
  <c r="BV182" i="34" s="1"/>
  <c r="O212" i="34" a="1"/>
  <c r="O212" i="34" s="1"/>
  <c r="U212" i="34" s="1" a="1"/>
  <c r="U212" i="34" s="1"/>
  <c r="AA212" i="34" s="1" a="1"/>
  <c r="AA212" i="34" s="1"/>
  <c r="AG212" i="34" s="1" a="1"/>
  <c r="AG212" i="34" s="1"/>
  <c r="AM212" i="34" s="1" a="1"/>
  <c r="AM212" i="34" s="1"/>
  <c r="AS212" i="34" s="1" a="1"/>
  <c r="AS212" i="34" s="1"/>
  <c r="AY212" i="34" s="1" a="1"/>
  <c r="AY212" i="34" s="1"/>
  <c r="BE212" i="34" s="1" a="1"/>
  <c r="BE212" i="34" s="1"/>
  <c r="BK212" i="34" s="1" a="1"/>
  <c r="BK212" i="34" s="1"/>
  <c r="BQ212" i="34" s="1" a="1"/>
  <c r="BQ212" i="34" s="1"/>
  <c r="BW212" i="34" s="1" a="1"/>
  <c r="BW212" i="34" s="1"/>
  <c r="O196" i="34" a="1"/>
  <c r="O196" i="34" s="1"/>
  <c r="U196" i="34" s="1" a="1"/>
  <c r="U196" i="34" s="1"/>
  <c r="AA196" i="34" s="1" a="1"/>
  <c r="AA196" i="34" s="1"/>
  <c r="AG196" i="34" s="1" a="1"/>
  <c r="AG196" i="34" s="1"/>
  <c r="AM196" i="34" s="1" a="1"/>
  <c r="AM196" i="34" s="1"/>
  <c r="AS196" i="34" s="1" a="1"/>
  <c r="AS196" i="34" s="1"/>
  <c r="AY196" i="34" s="1" a="1"/>
  <c r="AY196" i="34" s="1"/>
  <c r="BE196" i="34" s="1" a="1"/>
  <c r="BE196" i="34" s="1"/>
  <c r="BK196" i="34" s="1" a="1"/>
  <c r="BK196" i="34" s="1"/>
  <c r="BQ196" i="34" s="1" a="1"/>
  <c r="BQ196" i="34" s="1"/>
  <c r="BW196" i="34" s="1" a="1"/>
  <c r="BW196" i="34" s="1"/>
  <c r="O90" i="34" a="1"/>
  <c r="O90" i="34" s="1"/>
  <c r="U90" i="34" s="1" a="1"/>
  <c r="U90" i="34" s="1"/>
  <c r="AA90" i="34" s="1" a="1"/>
  <c r="AA90" i="34" s="1"/>
  <c r="AG90" i="34" s="1" a="1"/>
  <c r="AG90" i="34" s="1"/>
  <c r="AM90" i="34" s="1" a="1"/>
  <c r="AM90" i="34" s="1"/>
  <c r="AS90" i="34" s="1" a="1"/>
  <c r="AS90" i="34" s="1"/>
  <c r="AY90" i="34" s="1" a="1"/>
  <c r="AY90" i="34" s="1"/>
  <c r="BE90" i="34" s="1" a="1"/>
  <c r="BE90" i="34" s="1"/>
  <c r="BK90" i="34" s="1" a="1"/>
  <c r="BK90" i="34" s="1"/>
  <c r="BQ90" i="34" s="1" a="1"/>
  <c r="BQ90" i="34" s="1"/>
  <c r="BW90" i="34" s="1" a="1"/>
  <c r="BW90" i="34" s="1"/>
  <c r="O57" i="34" a="1"/>
  <c r="O57" i="34" s="1"/>
  <c r="U57" i="34" s="1" a="1"/>
  <c r="U57" i="34" s="1"/>
  <c r="AA57" i="34" s="1" a="1"/>
  <c r="AA57" i="34" s="1"/>
  <c r="AG57" i="34" s="1" a="1"/>
  <c r="AG57" i="34" s="1"/>
  <c r="AM57" i="34" s="1" a="1"/>
  <c r="AM57" i="34" s="1"/>
  <c r="AS57" i="34" s="1" a="1"/>
  <c r="AS57" i="34" s="1"/>
  <c r="AY57" i="34" s="1" a="1"/>
  <c r="AY57" i="34" s="1"/>
  <c r="BE57" i="34" s="1" a="1"/>
  <c r="BE57" i="34" s="1"/>
  <c r="BK57" i="34" s="1" a="1"/>
  <c r="BK57" i="34" s="1"/>
  <c r="BQ57" i="34" s="1" a="1"/>
  <c r="BQ57" i="34" s="1"/>
  <c r="BW57" i="34" s="1" a="1"/>
  <c r="BW57" i="34" s="1"/>
  <c r="P83" i="34" a="1"/>
  <c r="P83" i="34" s="1"/>
  <c r="V83" i="34" s="1" a="1"/>
  <c r="V83" i="34" s="1"/>
  <c r="AB83" i="34" s="1" a="1"/>
  <c r="AB83" i="34" s="1"/>
  <c r="AH83" i="34" s="1" a="1"/>
  <c r="AH83" i="34" s="1"/>
  <c r="AN83" i="34" s="1" a="1"/>
  <c r="AN83" i="34" s="1"/>
  <c r="AT83" i="34" s="1" a="1"/>
  <c r="AT83" i="34" s="1"/>
  <c r="AZ83" i="34" s="1" a="1"/>
  <c r="AZ83" i="34" s="1"/>
  <c r="BF83" i="34" s="1" a="1"/>
  <c r="BF83" i="34" s="1"/>
  <c r="BL83" i="34" s="1" a="1"/>
  <c r="BL83" i="34" s="1"/>
  <c r="BR83" i="34" s="1" a="1"/>
  <c r="BR83" i="34" s="1"/>
  <c r="BX83" i="34" s="1" a="1"/>
  <c r="BX83" i="34" s="1"/>
  <c r="P196" i="34" a="1"/>
  <c r="P196" i="34" s="1"/>
  <c r="V196" i="34" s="1" a="1"/>
  <c r="V196" i="34" s="1"/>
  <c r="AB196" i="34" s="1" a="1"/>
  <c r="AB196" i="34" s="1"/>
  <c r="AH196" i="34" s="1" a="1"/>
  <c r="AH196" i="34" s="1"/>
  <c r="AN196" i="34" s="1" a="1"/>
  <c r="AN196" i="34" s="1"/>
  <c r="AT196" i="34" s="1" a="1"/>
  <c r="AT196" i="34" s="1"/>
  <c r="AZ196" i="34" s="1" a="1"/>
  <c r="AZ196" i="34" s="1"/>
  <c r="BF196" i="34" s="1" a="1"/>
  <c r="BF196" i="34" s="1"/>
  <c r="BL196" i="34" s="1" a="1"/>
  <c r="BL196" i="34" s="1"/>
  <c r="BR196" i="34" s="1" a="1"/>
  <c r="BR196" i="34" s="1"/>
  <c r="BX196" i="34" s="1" a="1"/>
  <c r="BX196" i="34" s="1"/>
  <c r="M177" i="34" a="1"/>
  <c r="M177" i="34" s="1"/>
  <c r="S177" i="34" s="1" a="1"/>
  <c r="S177" i="34" s="1"/>
  <c r="Y177" i="34" s="1" a="1"/>
  <c r="Y177" i="34" s="1"/>
  <c r="AE177" i="34" s="1" a="1"/>
  <c r="AE177" i="34" s="1"/>
  <c r="AK177" i="34" s="1" a="1"/>
  <c r="AK177" i="34" s="1"/>
  <c r="AQ177" i="34" s="1" a="1"/>
  <c r="AQ177" i="34" s="1"/>
  <c r="AW177" i="34" s="1" a="1"/>
  <c r="AW177" i="34" s="1"/>
  <c r="BC177" i="34" s="1" a="1"/>
  <c r="BC177" i="34" s="1"/>
  <c r="BI177" i="34" s="1" a="1"/>
  <c r="BI177" i="34" s="1"/>
  <c r="BO177" i="34" s="1" a="1"/>
  <c r="BO177" i="34" s="1"/>
  <c r="BU177" i="34" s="1" a="1"/>
  <c r="BU177" i="34" s="1"/>
  <c r="O176" i="34" a="1"/>
  <c r="O176" i="34" s="1"/>
  <c r="U176" i="34" s="1" a="1"/>
  <c r="U176" i="34" s="1"/>
  <c r="AA176" i="34" s="1" a="1"/>
  <c r="AA176" i="34" s="1"/>
  <c r="AG176" i="34" s="1" a="1"/>
  <c r="AG176" i="34" s="1"/>
  <c r="AM176" i="34" s="1" a="1"/>
  <c r="AM176" i="34" s="1"/>
  <c r="AS176" i="34" s="1" a="1"/>
  <c r="AS176" i="34" s="1"/>
  <c r="AY176" i="34" s="1" a="1"/>
  <c r="AY176" i="34" s="1"/>
  <c r="BE176" i="34" s="1" a="1"/>
  <c r="BE176" i="34" s="1"/>
  <c r="BK176" i="34" s="1" a="1"/>
  <c r="BK176" i="34" s="1"/>
  <c r="BQ176" i="34" s="1" a="1"/>
  <c r="BQ176" i="34" s="1"/>
  <c r="BW176" i="34" s="1" a="1"/>
  <c r="BW176" i="34" s="1"/>
  <c r="O93" i="34" a="1"/>
  <c r="O93" i="34" s="1"/>
  <c r="U93" i="34" s="1" a="1"/>
  <c r="U93" i="34" s="1"/>
  <c r="AA93" i="34" s="1" a="1"/>
  <c r="AA93" i="34" s="1"/>
  <c r="AG93" i="34" s="1" a="1"/>
  <c r="AG93" i="34" s="1"/>
  <c r="AM93" i="34" s="1" a="1"/>
  <c r="AM93" i="34" s="1"/>
  <c r="AS93" i="34" s="1" a="1"/>
  <c r="AS93" i="34" s="1"/>
  <c r="AY93" i="34" s="1" a="1"/>
  <c r="AY93" i="34" s="1"/>
  <c r="BE93" i="34" s="1" a="1"/>
  <c r="BE93" i="34" s="1"/>
  <c r="BK93" i="34" s="1" a="1"/>
  <c r="BK93" i="34" s="1"/>
  <c r="BQ93" i="34" s="1" a="1"/>
  <c r="BQ93" i="34" s="1"/>
  <c r="BW93" i="34" s="1" a="1"/>
  <c r="BW93" i="34" s="1"/>
  <c r="P211" i="34" a="1"/>
  <c r="P211" i="34" s="1"/>
  <c r="V211" i="34" s="1" a="1"/>
  <c r="V211" i="34" s="1"/>
  <c r="AB211" i="34" s="1" a="1"/>
  <c r="AB211" i="34" s="1"/>
  <c r="AH211" i="34" s="1" a="1"/>
  <c r="AH211" i="34" s="1"/>
  <c r="AN211" i="34" s="1" a="1"/>
  <c r="AN211" i="34" s="1"/>
  <c r="AT211" i="34" s="1" a="1"/>
  <c r="AT211" i="34" s="1"/>
  <c r="AZ211" i="34" s="1" a="1"/>
  <c r="AZ211" i="34" s="1"/>
  <c r="BF211" i="34" s="1" a="1"/>
  <c r="BF211" i="34" s="1"/>
  <c r="BL211" i="34" s="1" a="1"/>
  <c r="BL211" i="34" s="1"/>
  <c r="BR211" i="34" s="1" a="1"/>
  <c r="BR211" i="34" s="1"/>
  <c r="BX211" i="34" s="1" a="1"/>
  <c r="BX211" i="34" s="1"/>
  <c r="P48" i="34" a="1"/>
  <c r="P48" i="34" s="1"/>
  <c r="V48" i="34" s="1" a="1"/>
  <c r="V48" i="34" s="1"/>
  <c r="AB48" i="34" s="1" a="1"/>
  <c r="AB48" i="34" s="1"/>
  <c r="AH48" i="34" s="1" a="1"/>
  <c r="AH48" i="34" s="1"/>
  <c r="AN48" i="34" s="1" a="1"/>
  <c r="AN48" i="34" s="1"/>
  <c r="AT48" i="34" s="1" a="1"/>
  <c r="AT48" i="34" s="1"/>
  <c r="AZ48" i="34" s="1" a="1"/>
  <c r="AZ48" i="34" s="1"/>
  <c r="BF48" i="34" s="1" a="1"/>
  <c r="BF48" i="34" s="1"/>
  <c r="BL48" i="34" s="1" a="1"/>
  <c r="BL48" i="34" s="1"/>
  <c r="BR48" i="34" s="1" a="1"/>
  <c r="BR48" i="34" s="1"/>
  <c r="BX48" i="34" s="1" a="1"/>
  <c r="BX48" i="34" s="1"/>
  <c r="P50" i="34" a="1"/>
  <c r="P50" i="34" s="1"/>
  <c r="V50" i="34" s="1" a="1"/>
  <c r="V50" i="34" s="1"/>
  <c r="AB50" i="34" s="1" a="1"/>
  <c r="AB50" i="34" s="1"/>
  <c r="AH50" i="34" s="1" a="1"/>
  <c r="AH50" i="34" s="1"/>
  <c r="AN50" i="34" s="1" a="1"/>
  <c r="AN50" i="34" s="1"/>
  <c r="AT50" i="34" s="1" a="1"/>
  <c r="AT50" i="34" s="1"/>
  <c r="AZ50" i="34" s="1" a="1"/>
  <c r="AZ50" i="34" s="1"/>
  <c r="BF50" i="34" s="1" a="1"/>
  <c r="BF50" i="34" s="1"/>
  <c r="BL50" i="34" s="1" a="1"/>
  <c r="BL50" i="34" s="1"/>
  <c r="BR50" i="34" s="1" a="1"/>
  <c r="BR50" i="34" s="1"/>
  <c r="BX50" i="34" s="1" a="1"/>
  <c r="BX50" i="34" s="1"/>
  <c r="N197" i="34" a="1"/>
  <c r="N197" i="34" s="1"/>
  <c r="T197" i="34" s="1" a="1"/>
  <c r="T197" i="34" s="1"/>
  <c r="Z197" i="34" s="1" a="1"/>
  <c r="Z197" i="34" s="1"/>
  <c r="AF197" i="34" s="1" a="1"/>
  <c r="AF197" i="34" s="1"/>
  <c r="AL197" i="34" s="1" a="1"/>
  <c r="AL197" i="34" s="1"/>
  <c r="AR197" i="34" s="1" a="1"/>
  <c r="AR197" i="34" s="1"/>
  <c r="AX197" i="34" s="1" a="1"/>
  <c r="AX197" i="34" s="1"/>
  <c r="BD197" i="34" s="1" a="1"/>
  <c r="BD197" i="34" s="1"/>
  <c r="BJ197" i="34" s="1" a="1"/>
  <c r="BJ197" i="34" s="1"/>
  <c r="BP197" i="34" s="1" a="1"/>
  <c r="BP197" i="34" s="1"/>
  <c r="BV197" i="34" s="1" a="1"/>
  <c r="BV197" i="34" s="1"/>
  <c r="N58" i="34" a="1"/>
  <c r="N58" i="34" s="1"/>
  <c r="T58" i="34" s="1" a="1"/>
  <c r="T58" i="34" s="1"/>
  <c r="Z58" i="34" s="1" a="1"/>
  <c r="Z58" i="34" s="1"/>
  <c r="AF58" i="34" s="1" a="1"/>
  <c r="AF58" i="34" s="1"/>
  <c r="AL58" i="34" s="1" a="1"/>
  <c r="AL58" i="34" s="1"/>
  <c r="AR58" i="34" s="1" a="1"/>
  <c r="AR58" i="34" s="1"/>
  <c r="AX58" i="34" s="1" a="1"/>
  <c r="AX58" i="34" s="1"/>
  <c r="BD58" i="34" s="1" a="1"/>
  <c r="BD58" i="34" s="1"/>
  <c r="BJ58" i="34" s="1" a="1"/>
  <c r="BJ58" i="34" s="1"/>
  <c r="BP58" i="34" s="1" a="1"/>
  <c r="BP58" i="34" s="1"/>
  <c r="BV58" i="34" s="1" a="1"/>
  <c r="BV58" i="34" s="1"/>
  <c r="O181" i="34" a="1"/>
  <c r="O181" i="34" s="1"/>
  <c r="U181" i="34" s="1" a="1"/>
  <c r="U181" i="34" s="1"/>
  <c r="AA181" i="34" s="1" a="1"/>
  <c r="AA181" i="34" s="1"/>
  <c r="AG181" i="34" s="1" a="1"/>
  <c r="AG181" i="34" s="1"/>
  <c r="AM181" i="34" s="1" a="1"/>
  <c r="AM181" i="34" s="1"/>
  <c r="AS181" i="34" s="1" a="1"/>
  <c r="AS181" i="34" s="1"/>
  <c r="AY181" i="34" s="1" a="1"/>
  <c r="AY181" i="34" s="1"/>
  <c r="BE181" i="34" s="1" a="1"/>
  <c r="BE181" i="34" s="1"/>
  <c r="BK181" i="34" s="1" a="1"/>
  <c r="BK181" i="34" s="1"/>
  <c r="BQ181" i="34" s="1" a="1"/>
  <c r="BQ181" i="34" s="1"/>
  <c r="BW181" i="34" s="1" a="1"/>
  <c r="BW181" i="34" s="1"/>
  <c r="O207" i="34" a="1"/>
  <c r="O207" i="34" s="1"/>
  <c r="U207" i="34" s="1" a="1"/>
  <c r="U207" i="34" s="1"/>
  <c r="AA207" i="34" s="1" a="1"/>
  <c r="AA207" i="34" s="1"/>
  <c r="AG207" i="34" s="1" a="1"/>
  <c r="AG207" i="34" s="1"/>
  <c r="AM207" i="34" s="1" a="1"/>
  <c r="AM207" i="34" s="1"/>
  <c r="AS207" i="34" s="1" a="1"/>
  <c r="AS207" i="34" s="1"/>
  <c r="AY207" i="34" s="1" a="1"/>
  <c r="AY207" i="34" s="1"/>
  <c r="BE207" i="34" s="1" a="1"/>
  <c r="BE207" i="34" s="1"/>
  <c r="BK207" i="34" s="1" a="1"/>
  <c r="BK207" i="34" s="1"/>
  <c r="BQ207" i="34" s="1" a="1"/>
  <c r="BQ207" i="34" s="1"/>
  <c r="BW207" i="34" s="1" a="1"/>
  <c r="BW207" i="34" s="1"/>
  <c r="P191" i="34" a="1"/>
  <c r="P191" i="34" s="1"/>
  <c r="V191" i="34" s="1" a="1"/>
  <c r="V191" i="34" s="1"/>
  <c r="AB191" i="34" s="1" a="1"/>
  <c r="AB191" i="34" s="1"/>
  <c r="AH191" i="34" s="1" a="1"/>
  <c r="AH191" i="34" s="1"/>
  <c r="AN191" i="34" s="1" a="1"/>
  <c r="AN191" i="34" s="1"/>
  <c r="AT191" i="34" s="1" a="1"/>
  <c r="AT191" i="34" s="1"/>
  <c r="AZ191" i="34" s="1" a="1"/>
  <c r="AZ191" i="34" s="1"/>
  <c r="BF191" i="34" s="1" a="1"/>
  <c r="BF191" i="34" s="1"/>
  <c r="BL191" i="34" s="1" a="1"/>
  <c r="BL191" i="34" s="1"/>
  <c r="BR191" i="34" s="1" a="1"/>
  <c r="BR191" i="34" s="1"/>
  <c r="BX191" i="34" s="1" a="1"/>
  <c r="BX191" i="34" s="1"/>
  <c r="P15" i="34" a="1"/>
  <c r="P15" i="34" s="1"/>
  <c r="V15" i="34" s="1" a="1"/>
  <c r="V15" i="34" s="1"/>
  <c r="AB15" i="34" s="1" a="1"/>
  <c r="AB15" i="34" s="1"/>
  <c r="AH15" i="34" s="1" a="1"/>
  <c r="AH15" i="34" s="1"/>
  <c r="AN15" i="34" s="1" a="1"/>
  <c r="AN15" i="34" s="1"/>
  <c r="AT15" i="34" s="1" a="1"/>
  <c r="AT15" i="34" s="1"/>
  <c r="AZ15" i="34" s="1" a="1"/>
  <c r="AZ15" i="34" s="1"/>
  <c r="BF15" i="34" s="1" a="1"/>
  <c r="BF15" i="34" s="1"/>
  <c r="BL15" i="34" s="1" a="1"/>
  <c r="BL15" i="34" s="1"/>
  <c r="BR15" i="34" s="1" a="1"/>
  <c r="BR15" i="34" s="1"/>
  <c r="BX15" i="34" s="1" a="1"/>
  <c r="BX15" i="34" s="1"/>
  <c r="P51" i="34" a="1"/>
  <c r="P51" i="34" s="1"/>
  <c r="V51" i="34" s="1" a="1"/>
  <c r="V51" i="34" s="1"/>
  <c r="AB51" i="34" s="1" a="1"/>
  <c r="AB51" i="34" s="1"/>
  <c r="AH51" i="34" s="1" a="1"/>
  <c r="AH51" i="34" s="1"/>
  <c r="AN51" i="34" s="1" a="1"/>
  <c r="AN51" i="34" s="1"/>
  <c r="AT51" i="34" s="1" a="1"/>
  <c r="AT51" i="34" s="1"/>
  <c r="AZ51" i="34" s="1" a="1"/>
  <c r="AZ51" i="34" s="1"/>
  <c r="BF51" i="34" s="1" a="1"/>
  <c r="BF51" i="34" s="1"/>
  <c r="BL51" i="34" s="1" a="1"/>
  <c r="BL51" i="34" s="1"/>
  <c r="BR51" i="34" s="1" a="1"/>
  <c r="BR51" i="34" s="1"/>
  <c r="BX51" i="34" s="1" a="1"/>
  <c r="BX51" i="34" s="1"/>
  <c r="H13" i="32"/>
  <c r="L47" i="34" a="1"/>
  <c r="L47" i="34" s="1"/>
  <c r="R47" i="34" s="1" a="1"/>
  <c r="R47" i="34" s="1"/>
  <c r="X47" i="34" s="1" a="1"/>
  <c r="X47" i="34" s="1"/>
  <c r="AD47" i="34" s="1" a="1"/>
  <c r="AD47" i="34" s="1"/>
  <c r="AJ47" i="34" s="1" a="1"/>
  <c r="AJ47" i="34" s="1"/>
  <c r="AP47" i="34" s="1" a="1"/>
  <c r="AP47" i="34" s="1"/>
  <c r="AV47" i="34" s="1" a="1"/>
  <c r="AV47" i="34" s="1"/>
  <c r="BB47" i="34" s="1" a="1"/>
  <c r="BB47" i="34" s="1"/>
  <c r="BH47" i="34" s="1" a="1"/>
  <c r="BH47" i="34" s="1"/>
  <c r="BN47" i="34" s="1" a="1"/>
  <c r="BN47" i="34" s="1"/>
  <c r="BT47" i="34" s="1" a="1"/>
  <c r="BT47" i="34" s="1"/>
  <c r="N90" i="34" a="1"/>
  <c r="N90" i="34" s="1"/>
  <c r="T90" i="34" s="1" a="1"/>
  <c r="T90" i="34" s="1"/>
  <c r="Z90" i="34" s="1" a="1"/>
  <c r="Z90" i="34" s="1"/>
  <c r="AF90" i="34" s="1" a="1"/>
  <c r="AF90" i="34" s="1"/>
  <c r="AL90" i="34" s="1" a="1"/>
  <c r="AL90" i="34" s="1"/>
  <c r="AR90" i="34" s="1" a="1"/>
  <c r="AR90" i="34" s="1"/>
  <c r="AX90" i="34" s="1" a="1"/>
  <c r="AX90" i="34" s="1"/>
  <c r="BD90" i="34" s="1" a="1"/>
  <c r="BD90" i="34" s="1"/>
  <c r="BJ90" i="34" s="1" a="1"/>
  <c r="BJ90" i="34" s="1"/>
  <c r="BP90" i="34" s="1" a="1"/>
  <c r="BP90" i="34" s="1"/>
  <c r="BV90" i="34" s="1" a="1"/>
  <c r="BV90" i="34" s="1"/>
  <c r="O182" i="34" a="1"/>
  <c r="O182" i="34" s="1"/>
  <c r="U182" i="34" s="1" a="1"/>
  <c r="U182" i="34" s="1"/>
  <c r="AA182" i="34" s="1" a="1"/>
  <c r="AA182" i="34" s="1"/>
  <c r="AG182" i="34" s="1" a="1"/>
  <c r="AG182" i="34" s="1"/>
  <c r="AM182" i="34" s="1" a="1"/>
  <c r="AM182" i="34" s="1"/>
  <c r="AS182" i="34" s="1" a="1"/>
  <c r="AS182" i="34" s="1"/>
  <c r="AY182" i="34" s="1" a="1"/>
  <c r="AY182" i="34" s="1"/>
  <c r="BE182" i="34" s="1" a="1"/>
  <c r="BE182" i="34" s="1"/>
  <c r="BK182" i="34" s="1" a="1"/>
  <c r="BK182" i="34" s="1"/>
  <c r="BQ182" i="34" s="1" a="1"/>
  <c r="BQ182" i="34" s="1"/>
  <c r="BW182" i="34" s="1" a="1"/>
  <c r="BW182" i="34" s="1"/>
  <c r="H18" i="32"/>
  <c r="I18" i="32" s="1"/>
  <c r="J18" i="32" s="1"/>
  <c r="K18" i="32" s="1"/>
  <c r="L18" i="32" s="1"/>
  <c r="M18" i="32" s="1"/>
  <c r="N18" i="32" s="1"/>
  <c r="O18" i="32" s="1"/>
  <c r="P18" i="32" s="1"/>
  <c r="Q18" i="32" s="1"/>
  <c r="N23" i="34" a="1"/>
  <c r="N23" i="34" s="1"/>
  <c r="T23" i="34" s="1" a="1"/>
  <c r="T23" i="34" s="1"/>
  <c r="Z23" i="34" s="1" a="1"/>
  <c r="Z23" i="34" s="1"/>
  <c r="AF23" i="34" s="1" a="1"/>
  <c r="AF23" i="34" s="1"/>
  <c r="AL23" i="34" s="1" a="1"/>
  <c r="AL23" i="34" s="1"/>
  <c r="AR23" i="34" s="1" a="1"/>
  <c r="AR23" i="34" s="1"/>
  <c r="AX23" i="34" s="1" a="1"/>
  <c r="AX23" i="34" s="1"/>
  <c r="BD23" i="34" s="1" a="1"/>
  <c r="BD23" i="34" s="1"/>
  <c r="BJ23" i="34" s="1" a="1"/>
  <c r="BJ23" i="34" s="1"/>
  <c r="BP23" i="34" s="1" a="1"/>
  <c r="BP23" i="34" s="1"/>
  <c r="BV23" i="34" s="1" a="1"/>
  <c r="BV23" i="34" s="1"/>
  <c r="H20" i="32"/>
  <c r="I20" i="32" s="1"/>
  <c r="J20" i="32" s="1"/>
  <c r="K20" i="32" s="1"/>
  <c r="L20" i="32" s="1"/>
  <c r="M20" i="32" s="1"/>
  <c r="N20" i="32" s="1"/>
  <c r="O20" i="32" s="1"/>
  <c r="P20" i="32" s="1"/>
  <c r="Q20" i="32" s="1"/>
  <c r="O187" i="34" a="1"/>
  <c r="O187" i="34" s="1"/>
  <c r="U187" i="34" s="1" a="1"/>
  <c r="U187" i="34" s="1"/>
  <c r="AA187" i="34" s="1" a="1"/>
  <c r="AA187" i="34" s="1"/>
  <c r="AG187" i="34" s="1" a="1"/>
  <c r="AG187" i="34" s="1"/>
  <c r="AM187" i="34" s="1" a="1"/>
  <c r="AM187" i="34" s="1"/>
  <c r="AS187" i="34" s="1" a="1"/>
  <c r="AS187" i="34" s="1"/>
  <c r="AY187" i="34" s="1" a="1"/>
  <c r="AY187" i="34" s="1"/>
  <c r="BE187" i="34" s="1" a="1"/>
  <c r="BE187" i="34" s="1"/>
  <c r="BK187" i="34" s="1" a="1"/>
  <c r="BK187" i="34" s="1"/>
  <c r="BQ187" i="34" s="1" a="1"/>
  <c r="BQ187" i="34" s="1"/>
  <c r="BW187" i="34" s="1" a="1"/>
  <c r="BW187" i="34" s="1"/>
  <c r="H19" i="32"/>
  <c r="I19" i="32" s="1"/>
  <c r="J19" i="32" s="1"/>
  <c r="K19" i="32" s="1"/>
  <c r="L19" i="32" s="1"/>
  <c r="M19" i="32" s="1"/>
  <c r="N19" i="32" s="1"/>
  <c r="O19" i="32" s="1"/>
  <c r="P19" i="32" s="1"/>
  <c r="Q19" i="32" s="1"/>
  <c r="O85" i="34" a="1"/>
  <c r="O85" i="34" s="1"/>
  <c r="U85" i="34" s="1" a="1"/>
  <c r="U85" i="34" s="1"/>
  <c r="AA85" i="34" s="1" a="1"/>
  <c r="AA85" i="34" s="1"/>
  <c r="AG85" i="34" s="1" a="1"/>
  <c r="AG85" i="34" s="1"/>
  <c r="AM85" i="34" s="1" a="1"/>
  <c r="AM85" i="34" s="1"/>
  <c r="AS85" i="34" s="1" a="1"/>
  <c r="AS85" i="34" s="1"/>
  <c r="AY85" i="34" s="1" a="1"/>
  <c r="AY85" i="34" s="1"/>
  <c r="BE85" i="34" s="1" a="1"/>
  <c r="BE85" i="34" s="1"/>
  <c r="BK85" i="34" s="1" a="1"/>
  <c r="BK85" i="34" s="1"/>
  <c r="BQ85" i="34" s="1" a="1"/>
  <c r="BQ85" i="34" s="1"/>
  <c r="BW85" i="34" s="1" a="1"/>
  <c r="BW85" i="34" s="1"/>
  <c r="P13" i="34" a="1"/>
  <c r="P13" i="34" s="1"/>
  <c r="V13" i="34" s="1" a="1"/>
  <c r="V13" i="34" s="1"/>
  <c r="AB13" i="34" s="1" a="1"/>
  <c r="AB13" i="34" s="1"/>
  <c r="AH13" i="34" s="1" a="1"/>
  <c r="AH13" i="34" s="1"/>
  <c r="AN13" i="34" s="1" a="1"/>
  <c r="AN13" i="34" s="1"/>
  <c r="AT13" i="34" s="1" a="1"/>
  <c r="AT13" i="34" s="1"/>
  <c r="AZ13" i="34" s="1" a="1"/>
  <c r="AZ13" i="34" s="1"/>
  <c r="BF13" i="34" s="1" a="1"/>
  <c r="BF13" i="34" s="1"/>
  <c r="BL13" i="34" s="1" a="1"/>
  <c r="BL13" i="34" s="1"/>
  <c r="BR13" i="34" s="1" a="1"/>
  <c r="BR13" i="34" s="1"/>
  <c r="BX13" i="34" s="1" a="1"/>
  <c r="BX13" i="34" s="1"/>
  <c r="I13" i="32" l="1"/>
  <c r="J13" i="32" s="1"/>
  <c r="K13" i="32" s="1"/>
  <c r="L13" i="32" s="1"/>
  <c r="M13" i="32" s="1"/>
  <c r="N13" i="32" s="1"/>
  <c r="O13" i="32" s="1"/>
  <c r="P13" i="32" s="1"/>
  <c r="Q13" i="32" s="1"/>
  <c r="G12" i="25" a="1"/>
  <c r="G12" i="25" s="1"/>
  <c r="H14" i="32"/>
  <c r="H15" i="32"/>
  <c r="H21" i="32"/>
  <c r="I21" i="32" s="1"/>
  <c r="J21" i="32" s="1"/>
  <c r="K21" i="32" s="1"/>
  <c r="L21" i="32" s="1"/>
  <c r="M21" i="32" s="1"/>
  <c r="N21" i="32" s="1"/>
  <c r="O21" i="32" s="1"/>
  <c r="P21" i="32" s="1"/>
  <c r="Q21" i="32" s="1"/>
  <c r="H16" i="32"/>
  <c r="G10" i="32"/>
  <c r="G22" i="25"/>
  <c r="H11" i="32"/>
  <c r="G23" i="25"/>
  <c r="H12" i="32"/>
  <c r="G10" i="25" l="1" a="1"/>
  <c r="G10" i="25" s="1"/>
  <c r="I14" i="32"/>
  <c r="J14" i="32" s="1"/>
  <c r="K14" i="32" s="1"/>
  <c r="L14" i="32" s="1"/>
  <c r="M14" i="32" s="1"/>
  <c r="N14" i="32" s="1"/>
  <c r="O14" i="32" s="1"/>
  <c r="P14" i="32" s="1"/>
  <c r="Q14" i="32" s="1"/>
  <c r="G13" i="25" a="1"/>
  <c r="G13" i="25" s="1"/>
  <c r="I16" i="32"/>
  <c r="J16" i="32" s="1"/>
  <c r="K16" i="32" s="1"/>
  <c r="L16" i="32" s="1"/>
  <c r="M16" i="32" s="1"/>
  <c r="N16" i="32" s="1"/>
  <c r="O16" i="32" s="1"/>
  <c r="P16" i="32" s="1"/>
  <c r="Q16" i="32" s="1"/>
  <c r="G15" i="25" a="1"/>
  <c r="G15" i="25" s="1"/>
  <c r="I15" i="32"/>
  <c r="J15" i="32" s="1"/>
  <c r="K15" i="32" s="1"/>
  <c r="L15" i="32" s="1"/>
  <c r="M15" i="32" s="1"/>
  <c r="N15" i="32" s="1"/>
  <c r="O15" i="32" s="1"/>
  <c r="P15" i="32" s="1"/>
  <c r="Q15" i="32" s="1"/>
  <c r="G14" i="25" a="1"/>
  <c r="G14" i="25" s="1"/>
  <c r="G11" i="25" a="1"/>
  <c r="G11" i="25" s="1"/>
  <c r="H10" i="32"/>
  <c r="H22" i="25"/>
  <c r="I11" i="32"/>
  <c r="H23" i="25"/>
  <c r="I12" i="32"/>
  <c r="I10" i="32" l="1"/>
  <c r="I23" i="25"/>
  <c r="J12" i="32"/>
  <c r="I22" i="25"/>
  <c r="J11" i="32"/>
  <c r="J10" i="32" l="1"/>
  <c r="J22" i="25"/>
  <c r="K11" i="32"/>
  <c r="J23" i="25"/>
  <c r="K12" i="32"/>
  <c r="K10" i="32" l="1"/>
  <c r="K23" i="25"/>
  <c r="L12" i="32"/>
  <c r="K22" i="25"/>
  <c r="L11" i="32"/>
  <c r="L10" i="32" l="1"/>
  <c r="L22" i="25"/>
  <c r="M11" i="32"/>
  <c r="L23" i="25"/>
  <c r="M12" i="32"/>
  <c r="M10" i="32" l="1"/>
  <c r="M23" i="25"/>
  <c r="N12" i="32"/>
  <c r="M22" i="25"/>
  <c r="N11" i="32"/>
  <c r="N10" i="32" l="1"/>
  <c r="N22" i="25"/>
  <c r="O11" i="32"/>
  <c r="O12" i="32"/>
  <c r="N23" i="25"/>
  <c r="O10" i="32" l="1"/>
  <c r="O22" i="25"/>
  <c r="P11" i="32"/>
  <c r="O23" i="25"/>
  <c r="P12" i="32"/>
  <c r="P10" i="32" l="1"/>
  <c r="D59" i="32" a="1"/>
  <c r="D59" i="32" s="1"/>
  <c r="Q12" i="32"/>
  <c r="Q23" i="25" s="1"/>
  <c r="P23" i="25"/>
  <c r="Q11" i="32"/>
  <c r="D56" i="32" s="1" a="1"/>
  <c r="D56" i="32" s="1"/>
  <c r="P22" i="25"/>
  <c r="I57" i="32" l="1" a="1"/>
  <c r="I57" i="32" s="1"/>
  <c r="D58" i="32" a="1"/>
  <c r="D58" i="32" s="1"/>
  <c r="G56" i="32" a="1"/>
  <c r="G56" i="32" s="1"/>
  <c r="F57" i="32" a="1"/>
  <c r="F57" i="32" s="1"/>
  <c r="AG30" i="29" s="1"/>
  <c r="E58" i="32" a="1"/>
  <c r="E58" i="32" s="1"/>
  <c r="AF39" i="29" s="1"/>
  <c r="E57" i="32" a="1"/>
  <c r="E57" i="32" s="1"/>
  <c r="AF31" i="29" s="1"/>
  <c r="G59" i="32" a="1"/>
  <c r="G59" i="32" s="1"/>
  <c r="E56" i="32" a="1"/>
  <c r="E56" i="32" s="1"/>
  <c r="G58" i="32" a="1"/>
  <c r="G58" i="32" s="1"/>
  <c r="AH42" i="29" s="1"/>
  <c r="D57" i="32" a="1"/>
  <c r="D57" i="32" s="1"/>
  <c r="H57" i="32" a="1"/>
  <c r="H57" i="32" s="1"/>
  <c r="E59" i="32" a="1"/>
  <c r="E59" i="32" s="1"/>
  <c r="H59" i="32" a="1"/>
  <c r="H59" i="32" s="1"/>
  <c r="AI53" i="29" s="1"/>
  <c r="H58" i="32" a="1"/>
  <c r="H58" i="32" s="1"/>
  <c r="AI35" i="29" s="1"/>
  <c r="I59" i="32" a="1"/>
  <c r="I59" i="32" s="1"/>
  <c r="I56" i="32" a="1"/>
  <c r="I56" i="32" s="1"/>
  <c r="F58" i="32" a="1"/>
  <c r="F58" i="32" s="1"/>
  <c r="AG43" i="29" s="1"/>
  <c r="H56" i="32" a="1"/>
  <c r="H56" i="32" s="1"/>
  <c r="F59" i="32" a="1"/>
  <c r="F59" i="32" s="1"/>
  <c r="AG53" i="29" s="1"/>
  <c r="F56" i="32" a="1"/>
  <c r="F56" i="32" s="1"/>
  <c r="I58" i="32" a="1"/>
  <c r="I58" i="32" s="1"/>
  <c r="G57" i="32" a="1"/>
  <c r="G57" i="32" s="1"/>
  <c r="Q10" i="32"/>
  <c r="AH18" i="29"/>
  <c r="Q22" i="25"/>
  <c r="D77" i="25" s="1"/>
  <c r="AF33" i="29" l="1"/>
  <c r="AF42" i="29"/>
  <c r="AF41" i="29"/>
  <c r="AF34" i="29"/>
  <c r="AF36" i="29"/>
  <c r="AF38" i="29"/>
  <c r="AF35" i="29"/>
  <c r="AF37" i="29"/>
  <c r="AF40" i="29"/>
  <c r="AF43" i="29"/>
  <c r="AH35" i="29"/>
  <c r="AG38" i="29"/>
  <c r="AG39" i="29"/>
  <c r="AH40" i="29"/>
  <c r="AH37" i="29"/>
  <c r="AH39" i="29"/>
  <c r="AH43" i="29"/>
  <c r="AH33" i="29"/>
  <c r="AI39" i="29"/>
  <c r="AG27" i="29"/>
  <c r="AG23" i="29"/>
  <c r="AG24" i="29"/>
  <c r="AG29" i="29"/>
  <c r="AG22" i="29"/>
  <c r="AI51" i="29"/>
  <c r="AG35" i="29"/>
  <c r="AG42" i="29"/>
  <c r="AG37" i="29"/>
  <c r="AI54" i="29"/>
  <c r="AG49" i="29"/>
  <c r="AG50" i="29"/>
  <c r="AG55" i="29"/>
  <c r="AI45" i="29"/>
  <c r="AI50" i="29"/>
  <c r="AI47" i="29"/>
  <c r="AI52" i="29"/>
  <c r="AG54" i="29"/>
  <c r="AG52" i="29"/>
  <c r="AG47" i="29"/>
  <c r="AG46" i="29"/>
  <c r="AG45" i="29"/>
  <c r="AG48" i="29"/>
  <c r="AG51" i="29"/>
  <c r="AG25" i="29"/>
  <c r="AG26" i="29"/>
  <c r="AG21" i="29"/>
  <c r="AH36" i="29"/>
  <c r="AH38" i="29"/>
  <c r="AG34" i="29"/>
  <c r="AG33" i="29"/>
  <c r="AG40" i="29"/>
  <c r="AG28" i="29"/>
  <c r="AG31" i="29"/>
  <c r="AH41" i="29"/>
  <c r="AH34" i="29"/>
  <c r="AG41" i="29"/>
  <c r="AG36" i="29"/>
  <c r="AI40" i="29"/>
  <c r="AI49" i="29"/>
  <c r="AI46" i="29"/>
  <c r="AI34" i="29"/>
  <c r="AI42" i="29"/>
  <c r="AI36" i="29"/>
  <c r="AI43" i="29"/>
  <c r="AF26" i="29"/>
  <c r="AF21" i="29"/>
  <c r="AF24" i="29"/>
  <c r="AF28" i="29"/>
  <c r="AF23" i="29"/>
  <c r="AH12" i="29"/>
  <c r="AH17" i="29"/>
  <c r="AH10" i="29"/>
  <c r="AH13" i="29"/>
  <c r="AF27" i="29"/>
  <c r="AF22" i="29"/>
  <c r="AF30" i="29"/>
  <c r="AF25" i="29"/>
  <c r="AF29" i="29"/>
  <c r="AI33" i="29"/>
  <c r="AI37" i="29"/>
  <c r="AH9" i="29"/>
  <c r="AH16" i="29"/>
  <c r="AH15" i="29"/>
  <c r="AH19" i="29"/>
  <c r="AI55" i="29"/>
  <c r="AI48" i="29"/>
  <c r="AI41" i="29"/>
  <c r="AI38" i="29"/>
  <c r="AH14" i="29"/>
  <c r="AH11" i="29"/>
  <c r="AJ34" i="29"/>
  <c r="AJ41" i="29"/>
  <c r="AJ35" i="29"/>
  <c r="AJ37" i="29"/>
  <c r="AJ40" i="29"/>
  <c r="AJ39" i="29"/>
  <c r="AJ42" i="29"/>
  <c r="AJ38" i="29"/>
  <c r="AJ33" i="29"/>
  <c r="AJ36" i="29"/>
  <c r="AJ43" i="29"/>
  <c r="AJ17" i="29"/>
  <c r="AJ15" i="29"/>
  <c r="AJ10" i="29"/>
  <c r="AJ18" i="29"/>
  <c r="AJ16" i="29"/>
  <c r="AJ12" i="29"/>
  <c r="AJ11" i="29"/>
  <c r="AJ19" i="29"/>
  <c r="AJ9" i="29"/>
  <c r="AJ13" i="29"/>
  <c r="AJ14" i="29"/>
  <c r="AJ45" i="29"/>
  <c r="AJ47" i="29"/>
  <c r="AJ52" i="29"/>
  <c r="AJ54" i="29"/>
  <c r="AJ53" i="29"/>
  <c r="AJ49" i="29"/>
  <c r="AJ55" i="29"/>
  <c r="AJ51" i="29"/>
  <c r="AJ48" i="29"/>
  <c r="AJ50" i="29"/>
  <c r="AJ46" i="29"/>
  <c r="AI12" i="29"/>
  <c r="AI9" i="29"/>
  <c r="AI18" i="29"/>
  <c r="AI13" i="29"/>
  <c r="AI19" i="29"/>
  <c r="AI10" i="29"/>
  <c r="AI14" i="29"/>
  <c r="AI15" i="29"/>
  <c r="AI16" i="29"/>
  <c r="AI11" i="29"/>
  <c r="AI17" i="29"/>
  <c r="AE31" i="29"/>
  <c r="AE29" i="29"/>
  <c r="AE25" i="29"/>
  <c r="AE28" i="29"/>
  <c r="AE26" i="29"/>
  <c r="AE24" i="29"/>
  <c r="AE27" i="29"/>
  <c r="AE30" i="29"/>
  <c r="AE23" i="29"/>
  <c r="AE21" i="29"/>
  <c r="AE22" i="29"/>
  <c r="AF52" i="29"/>
  <c r="AF50" i="29"/>
  <c r="AF49" i="29"/>
  <c r="AF51" i="29"/>
  <c r="AF46" i="29"/>
  <c r="AF54" i="29"/>
  <c r="AF55" i="29"/>
  <c r="AF53" i="29"/>
  <c r="AF45" i="29"/>
  <c r="AF48" i="29"/>
  <c r="AF47" i="29"/>
  <c r="AG15" i="29"/>
  <c r="AG18" i="29"/>
  <c r="AG17" i="29"/>
  <c r="AG10" i="29"/>
  <c r="AG12" i="29"/>
  <c r="AG19" i="29"/>
  <c r="AG14" i="29"/>
  <c r="AG11" i="29"/>
  <c r="AG9" i="29"/>
  <c r="AG13" i="29"/>
  <c r="AG16" i="29"/>
  <c r="AI23" i="29"/>
  <c r="AI21" i="29"/>
  <c r="AI31" i="29"/>
  <c r="AI30" i="29"/>
  <c r="AI25" i="29"/>
  <c r="AI27" i="29"/>
  <c r="AI28" i="29"/>
  <c r="AI29" i="29"/>
  <c r="AI22" i="29"/>
  <c r="AI26" i="29"/>
  <c r="AI24" i="29"/>
  <c r="AF18" i="29"/>
  <c r="AF13" i="29"/>
  <c r="AF17" i="29"/>
  <c r="AF10" i="29"/>
  <c r="AF9" i="29"/>
  <c r="AF16" i="29"/>
  <c r="AF14" i="29"/>
  <c r="AF15" i="29"/>
  <c r="AF12" i="29"/>
  <c r="AF11" i="29"/>
  <c r="AF19" i="29"/>
  <c r="AE54" i="29"/>
  <c r="AE55" i="29"/>
  <c r="AE51" i="29"/>
  <c r="AE46" i="29"/>
  <c r="AE45" i="29"/>
  <c r="AE53" i="29"/>
  <c r="AE49" i="29"/>
  <c r="AE47" i="29"/>
  <c r="AE48" i="29"/>
  <c r="AE52" i="29"/>
  <c r="AE50" i="29"/>
  <c r="AE37" i="29"/>
  <c r="AE41" i="29"/>
  <c r="AE34" i="29"/>
  <c r="AE36" i="29"/>
  <c r="AE42" i="29"/>
  <c r="AE39" i="29"/>
  <c r="AE43" i="29"/>
  <c r="AE33" i="29"/>
  <c r="AE35" i="29"/>
  <c r="AE40" i="29"/>
  <c r="AE38" i="29"/>
  <c r="AH31" i="29"/>
  <c r="AH29" i="29"/>
  <c r="AH28" i="29"/>
  <c r="AH26" i="29"/>
  <c r="AH30" i="29"/>
  <c r="AH22" i="29"/>
  <c r="AH27" i="29"/>
  <c r="AH25" i="29"/>
  <c r="AH24" i="29"/>
  <c r="AH21" i="29"/>
  <c r="AH23" i="29"/>
  <c r="AH48" i="29"/>
  <c r="AH52" i="29"/>
  <c r="AH54" i="29"/>
  <c r="AH51" i="29"/>
  <c r="AH55" i="29"/>
  <c r="AH49" i="29"/>
  <c r="AH45" i="29"/>
  <c r="AH53" i="29"/>
  <c r="AH46" i="29"/>
  <c r="AH50" i="29"/>
  <c r="AH47" i="29"/>
  <c r="AJ21" i="29"/>
  <c r="AJ30" i="29"/>
  <c r="AJ23" i="29"/>
  <c r="AJ22" i="29"/>
  <c r="AJ27" i="29"/>
  <c r="AJ28" i="29"/>
  <c r="AJ29" i="29"/>
  <c r="AJ26" i="29"/>
  <c r="AJ25" i="29"/>
  <c r="AJ31" i="29"/>
  <c r="AJ24" i="29"/>
  <c r="AE18" i="29"/>
  <c r="AE12" i="29"/>
  <c r="AE16" i="29"/>
  <c r="AE17" i="29"/>
  <c r="AE13" i="29"/>
  <c r="AE10" i="29"/>
  <c r="AE14" i="29"/>
  <c r="AE11" i="29"/>
  <c r="AE9" i="29"/>
  <c r="AE19" i="29"/>
  <c r="AE15" i="29"/>
  <c r="G156" i="34" l="1" a="1"/>
  <c r="G156" i="34" s="1"/>
  <c r="M156" i="34" s="1" a="1"/>
  <c r="M156" i="34" s="1"/>
  <c r="S156" i="34" s="1" a="1"/>
  <c r="S156" i="34" s="1"/>
  <c r="Y156" i="34" s="1" a="1"/>
  <c r="Y156" i="34" s="1"/>
  <c r="AE156" i="34" s="1" a="1"/>
  <c r="AE156" i="34" s="1"/>
  <c r="AK156" i="34" s="1" a="1"/>
  <c r="AK156" i="34" s="1"/>
  <c r="AQ156" i="34" s="1" a="1"/>
  <c r="AQ156" i="34" s="1"/>
  <c r="AW156" i="34" s="1" a="1"/>
  <c r="AW156" i="34" s="1"/>
  <c r="BC156" i="34" s="1" a="1"/>
  <c r="BC156" i="34" s="1"/>
  <c r="BI156" i="34" s="1" a="1"/>
  <c r="BI156" i="34" s="1"/>
  <c r="BO156" i="34" s="1" a="1"/>
  <c r="BO156" i="34" s="1"/>
  <c r="BU156" i="34" s="1" a="1"/>
  <c r="BU156" i="34" s="1"/>
  <c r="G146" i="34" a="1"/>
  <c r="G146" i="34" s="1"/>
  <c r="M146" i="34" s="1" a="1"/>
  <c r="M146" i="34" s="1"/>
  <c r="S146" i="34" s="1" a="1"/>
  <c r="S146" i="34" s="1"/>
  <c r="Y146" i="34" s="1" a="1"/>
  <c r="Y146" i="34" s="1"/>
  <c r="AE146" i="34" s="1" a="1"/>
  <c r="AE146" i="34" s="1"/>
  <c r="AK146" i="34" s="1" a="1"/>
  <c r="AK146" i="34" s="1"/>
  <c r="AQ146" i="34" s="1" a="1"/>
  <c r="AQ146" i="34" s="1"/>
  <c r="AW146" i="34" s="1" a="1"/>
  <c r="AW146" i="34" s="1"/>
  <c r="BC146" i="34" s="1" a="1"/>
  <c r="BC146" i="34" s="1"/>
  <c r="BI146" i="34" s="1" a="1"/>
  <c r="BI146" i="34" s="1"/>
  <c r="BO146" i="34" s="1" a="1"/>
  <c r="BO146" i="34" s="1"/>
  <c r="BU146" i="34" s="1" a="1"/>
  <c r="BU146" i="34" s="1"/>
  <c r="I152" i="34" a="1"/>
  <c r="I152" i="34" s="1"/>
  <c r="O152" i="34" s="1" a="1"/>
  <c r="O152" i="34" s="1"/>
  <c r="U152" i="34" s="1" a="1"/>
  <c r="U152" i="34" s="1"/>
  <c r="AA152" i="34" s="1" a="1"/>
  <c r="AA152" i="34" s="1"/>
  <c r="AG152" i="34" s="1" a="1"/>
  <c r="AG152" i="34" s="1"/>
  <c r="AM152" i="34" s="1" a="1"/>
  <c r="AM152" i="34" s="1"/>
  <c r="AS152" i="34" s="1" a="1"/>
  <c r="AS152" i="34" s="1"/>
  <c r="AY152" i="34" s="1" a="1"/>
  <c r="AY152" i="34" s="1"/>
  <c r="BE152" i="34" s="1" a="1"/>
  <c r="BE152" i="34" s="1"/>
  <c r="BK152" i="34" s="1" a="1"/>
  <c r="BK152" i="34" s="1"/>
  <c r="BQ152" i="34" s="1" a="1"/>
  <c r="BQ152" i="34" s="1"/>
  <c r="BW152" i="34" s="1" a="1"/>
  <c r="BW152" i="34" s="1"/>
  <c r="I19" i="34" a="1"/>
  <c r="I19" i="34" s="1"/>
  <c r="O19" i="34" s="1" a="1"/>
  <c r="O19" i="34" s="1"/>
  <c r="U19" i="34" s="1" a="1"/>
  <c r="U19" i="34" s="1"/>
  <c r="AA19" i="34" s="1" a="1"/>
  <c r="AA19" i="34" s="1"/>
  <c r="AG19" i="34" s="1" a="1"/>
  <c r="AG19" i="34" s="1"/>
  <c r="AM19" i="34" s="1" a="1"/>
  <c r="AM19" i="34" s="1"/>
  <c r="AS19" i="34" s="1" a="1"/>
  <c r="AS19" i="34" s="1"/>
  <c r="AY19" i="34" s="1" a="1"/>
  <c r="AY19" i="34" s="1"/>
  <c r="BE19" i="34" s="1" a="1"/>
  <c r="BE19" i="34" s="1"/>
  <c r="BK19" i="34" s="1" a="1"/>
  <c r="BK19" i="34" s="1"/>
  <c r="BQ19" i="34" s="1" a="1"/>
  <c r="BQ19" i="34" s="1"/>
  <c r="BW19" i="34" s="1" a="1"/>
  <c r="BW19" i="34" s="1"/>
  <c r="G131" i="34" a="1"/>
  <c r="G131" i="34" s="1"/>
  <c r="M131" i="34" s="1" a="1"/>
  <c r="M131" i="34" s="1"/>
  <c r="S131" i="34" s="1" a="1"/>
  <c r="S131" i="34" s="1"/>
  <c r="Y131" i="34" s="1" a="1"/>
  <c r="Y131" i="34" s="1"/>
  <c r="AE131" i="34" s="1" a="1"/>
  <c r="AE131" i="34" s="1"/>
  <c r="AK131" i="34" s="1" a="1"/>
  <c r="AK131" i="34" s="1"/>
  <c r="AQ131" i="34" s="1" a="1"/>
  <c r="AQ131" i="34" s="1"/>
  <c r="AW131" i="34" s="1" a="1"/>
  <c r="AW131" i="34" s="1"/>
  <c r="BC131" i="34" s="1" a="1"/>
  <c r="BC131" i="34" s="1"/>
  <c r="BI131" i="34" s="1" a="1"/>
  <c r="BI131" i="34" s="1"/>
  <c r="BO131" i="34" s="1" a="1"/>
  <c r="BO131" i="34" s="1"/>
  <c r="BU131" i="34" s="1" a="1"/>
  <c r="BU131" i="34" s="1"/>
  <c r="G141" i="34" a="1"/>
  <c r="G141" i="34" s="1"/>
  <c r="M141" i="34" s="1" a="1"/>
  <c r="M141" i="34" s="1"/>
  <c r="S141" i="34" s="1" a="1"/>
  <c r="S141" i="34" s="1"/>
  <c r="Y141" i="34" s="1" a="1"/>
  <c r="Y141" i="34" s="1"/>
  <c r="AE141" i="34" s="1" a="1"/>
  <c r="AE141" i="34" s="1"/>
  <c r="AK141" i="34" s="1" a="1"/>
  <c r="AK141" i="34" s="1"/>
  <c r="AQ141" i="34" s="1" a="1"/>
  <c r="AQ141" i="34" s="1"/>
  <c r="AW141" i="34" s="1" a="1"/>
  <c r="AW141" i="34" s="1"/>
  <c r="BC141" i="34" s="1" a="1"/>
  <c r="BC141" i="34" s="1"/>
  <c r="BI141" i="34" s="1" a="1"/>
  <c r="BI141" i="34" s="1"/>
  <c r="BO141" i="34" s="1" a="1"/>
  <c r="BO141" i="34" s="1"/>
  <c r="BU141" i="34" s="1" a="1"/>
  <c r="BU141" i="34" s="1"/>
  <c r="G46" i="34" a="1"/>
  <c r="G46" i="34" s="1"/>
  <c r="M46" i="34" s="1" a="1"/>
  <c r="M46" i="34" s="1"/>
  <c r="S46" i="34" s="1" a="1"/>
  <c r="S46" i="34" s="1"/>
  <c r="Y46" i="34" s="1" a="1"/>
  <c r="Y46" i="34" s="1"/>
  <c r="AE46" i="34" s="1" a="1"/>
  <c r="AE46" i="34" s="1"/>
  <c r="AK46" i="34" s="1" a="1"/>
  <c r="AK46" i="34" s="1"/>
  <c r="AQ46" i="34" s="1" a="1"/>
  <c r="AQ46" i="34" s="1"/>
  <c r="AW46" i="34" s="1" a="1"/>
  <c r="AW46" i="34" s="1"/>
  <c r="BC46" i="34" s="1" a="1"/>
  <c r="BC46" i="34" s="1"/>
  <c r="BI46" i="34" s="1" a="1"/>
  <c r="BI46" i="34" s="1"/>
  <c r="BO46" i="34" s="1" a="1"/>
  <c r="BO46" i="34" s="1"/>
  <c r="BU46" i="34" s="1" a="1"/>
  <c r="BU46" i="34" s="1"/>
  <c r="G151" i="34" a="1"/>
  <c r="G151" i="34" s="1"/>
  <c r="M151" i="34" s="1" a="1"/>
  <c r="M151" i="34" s="1"/>
  <c r="S151" i="34" s="1" a="1"/>
  <c r="S151" i="34" s="1"/>
  <c r="Y151" i="34" s="1" a="1"/>
  <c r="Y151" i="34" s="1"/>
  <c r="AE151" i="34" s="1" a="1"/>
  <c r="AE151" i="34" s="1"/>
  <c r="AK151" i="34" s="1" a="1"/>
  <c r="AK151" i="34" s="1"/>
  <c r="AQ151" i="34" s="1" a="1"/>
  <c r="AQ151" i="34" s="1"/>
  <c r="AW151" i="34" s="1" a="1"/>
  <c r="AW151" i="34" s="1"/>
  <c r="BC151" i="34" s="1" a="1"/>
  <c r="BC151" i="34" s="1"/>
  <c r="BI151" i="34" s="1" a="1"/>
  <c r="BI151" i="34" s="1"/>
  <c r="BO151" i="34" s="1" a="1"/>
  <c r="BO151" i="34" s="1"/>
  <c r="BU151" i="34" s="1" a="1"/>
  <c r="BU151" i="34" s="1"/>
  <c r="G81" i="34" a="1"/>
  <c r="G81" i="34" s="1"/>
  <c r="M81" i="34" s="1" a="1"/>
  <c r="M81" i="34" s="1"/>
  <c r="S81" i="34" s="1" a="1"/>
  <c r="S81" i="34" s="1"/>
  <c r="Y81" i="34" s="1" a="1"/>
  <c r="Y81" i="34" s="1"/>
  <c r="AE81" i="34" s="1" a="1"/>
  <c r="AE81" i="34" s="1"/>
  <c r="AK81" i="34" s="1" a="1"/>
  <c r="AK81" i="34" s="1"/>
  <c r="AQ81" i="34" s="1" a="1"/>
  <c r="AQ81" i="34" s="1"/>
  <c r="AW81" i="34" s="1" a="1"/>
  <c r="AW81" i="34" s="1"/>
  <c r="BC81" i="34" s="1" a="1"/>
  <c r="BC81" i="34" s="1"/>
  <c r="BI81" i="34" s="1" a="1"/>
  <c r="BI81" i="34" s="1"/>
  <c r="BO81" i="34" s="1" a="1"/>
  <c r="BO81" i="34" s="1"/>
  <c r="BU81" i="34" s="1" a="1"/>
  <c r="BU81" i="34" s="1"/>
  <c r="G121" i="34" a="1"/>
  <c r="G121" i="34" s="1"/>
  <c r="M121" i="34" s="1" a="1"/>
  <c r="M121" i="34" s="1"/>
  <c r="S121" i="34" s="1" a="1"/>
  <c r="S121" i="34" s="1"/>
  <c r="Y121" i="34" s="1" a="1"/>
  <c r="Y121" i="34" s="1"/>
  <c r="AE121" i="34" s="1" a="1"/>
  <c r="AE121" i="34" s="1"/>
  <c r="AK121" i="34" s="1" a="1"/>
  <c r="AK121" i="34" s="1"/>
  <c r="AQ121" i="34" s="1" a="1"/>
  <c r="AQ121" i="34" s="1"/>
  <c r="AW121" i="34" s="1" a="1"/>
  <c r="AW121" i="34" s="1"/>
  <c r="BC121" i="34" s="1" a="1"/>
  <c r="BC121" i="34" s="1"/>
  <c r="BI121" i="34" s="1" a="1"/>
  <c r="BI121" i="34" s="1"/>
  <c r="BO121" i="34" s="1" a="1"/>
  <c r="BO121" i="34" s="1"/>
  <c r="BU121" i="34" s="1" a="1"/>
  <c r="BU121" i="34" s="1"/>
  <c r="G116" i="34" a="1"/>
  <c r="G116" i="34" s="1"/>
  <c r="M116" i="34" s="1" a="1"/>
  <c r="M116" i="34" s="1"/>
  <c r="S116" i="34" s="1" a="1"/>
  <c r="S116" i="34" s="1"/>
  <c r="Y116" i="34" s="1" a="1"/>
  <c r="Y116" i="34" s="1"/>
  <c r="AE116" i="34" s="1" a="1"/>
  <c r="AE116" i="34" s="1"/>
  <c r="AK116" i="34" s="1" a="1"/>
  <c r="AK116" i="34" s="1"/>
  <c r="AQ116" i="34" s="1" a="1"/>
  <c r="AQ116" i="34" s="1"/>
  <c r="AW116" i="34" s="1" a="1"/>
  <c r="AW116" i="34" s="1"/>
  <c r="BC116" i="34" s="1" a="1"/>
  <c r="BC116" i="34" s="1"/>
  <c r="BI116" i="34" s="1" a="1"/>
  <c r="BI116" i="34" s="1"/>
  <c r="BO116" i="34" s="1" a="1"/>
  <c r="BO116" i="34" s="1"/>
  <c r="BU116" i="34" s="1" a="1"/>
  <c r="BU116" i="34" s="1"/>
  <c r="H189" i="34" a="1"/>
  <c r="H189" i="34" s="1"/>
  <c r="N189" i="34" s="1" a="1"/>
  <c r="N189" i="34" s="1"/>
  <c r="T189" i="34" s="1" a="1"/>
  <c r="T189" i="34" s="1"/>
  <c r="Z189" i="34" s="1" a="1"/>
  <c r="Z189" i="34" s="1"/>
  <c r="AF189" i="34" s="1" a="1"/>
  <c r="AF189" i="34" s="1"/>
  <c r="AL189" i="34" s="1" a="1"/>
  <c r="AL189" i="34" s="1"/>
  <c r="AR189" i="34" s="1" a="1"/>
  <c r="AR189" i="34" s="1"/>
  <c r="AX189" i="34" s="1" a="1"/>
  <c r="AX189" i="34" s="1"/>
  <c r="BD189" i="34" s="1" a="1"/>
  <c r="BD189" i="34" s="1"/>
  <c r="BJ189" i="34" s="1" a="1"/>
  <c r="BJ189" i="34" s="1"/>
  <c r="BP189" i="34" s="1" a="1"/>
  <c r="BP189" i="34" s="1"/>
  <c r="BV189" i="34" s="1" a="1"/>
  <c r="BV189" i="34" s="1"/>
  <c r="H127" i="34" a="1"/>
  <c r="H127" i="34" s="1"/>
  <c r="N127" i="34" s="1" a="1"/>
  <c r="N127" i="34" s="1"/>
  <c r="T127" i="34" s="1" a="1"/>
  <c r="T127" i="34" s="1"/>
  <c r="Z127" i="34" s="1" a="1"/>
  <c r="Z127" i="34" s="1"/>
  <c r="AF127" i="34" s="1" a="1"/>
  <c r="AF127" i="34" s="1"/>
  <c r="AL127" i="34" s="1" a="1"/>
  <c r="AL127" i="34" s="1"/>
  <c r="AR127" i="34" s="1" a="1"/>
  <c r="AR127" i="34" s="1"/>
  <c r="AX127" i="34" s="1" a="1"/>
  <c r="AX127" i="34" s="1"/>
  <c r="BD127" i="34" s="1" a="1"/>
  <c r="BD127" i="34" s="1"/>
  <c r="BJ127" i="34" s="1" a="1"/>
  <c r="BJ127" i="34" s="1"/>
  <c r="BP127" i="34" s="1" a="1"/>
  <c r="BP127" i="34" s="1"/>
  <c r="BV127" i="34" s="1" a="1"/>
  <c r="BV127" i="34" s="1"/>
  <c r="J152" i="34" a="1"/>
  <c r="J152" i="34" s="1"/>
  <c r="P152" i="34" s="1" a="1"/>
  <c r="P152" i="34" s="1"/>
  <c r="V152" i="34" s="1" a="1"/>
  <c r="V152" i="34" s="1"/>
  <c r="AB152" i="34" s="1" a="1"/>
  <c r="AB152" i="34" s="1"/>
  <c r="AH152" i="34" s="1" a="1"/>
  <c r="AH152" i="34" s="1"/>
  <c r="AN152" i="34" s="1" a="1"/>
  <c r="AN152" i="34" s="1"/>
  <c r="AT152" i="34" s="1" a="1"/>
  <c r="AT152" i="34" s="1"/>
  <c r="AZ152" i="34" s="1" a="1"/>
  <c r="AZ152" i="34" s="1"/>
  <c r="BF152" i="34" s="1" a="1"/>
  <c r="BF152" i="34" s="1"/>
  <c r="BL152" i="34" s="1" a="1"/>
  <c r="BL152" i="34" s="1"/>
  <c r="BR152" i="34" s="1" a="1"/>
  <c r="BR152" i="34" s="1"/>
  <c r="BX152" i="34" s="1" a="1"/>
  <c r="BX152" i="34" s="1"/>
  <c r="I21" i="34" a="1"/>
  <c r="I21" i="34" s="1"/>
  <c r="O21" i="34" s="1" a="1"/>
  <c r="O21" i="34" s="1"/>
  <c r="U21" i="34" s="1" a="1"/>
  <c r="U21" i="34" s="1"/>
  <c r="AA21" i="34" s="1" a="1"/>
  <c r="AA21" i="34" s="1"/>
  <c r="AG21" i="34" s="1" a="1"/>
  <c r="AG21" i="34" s="1"/>
  <c r="AM21" i="34" s="1" a="1"/>
  <c r="AM21" i="34" s="1"/>
  <c r="AS21" i="34" s="1" a="1"/>
  <c r="AS21" i="34" s="1"/>
  <c r="AY21" i="34" s="1" a="1"/>
  <c r="AY21" i="34" s="1"/>
  <c r="BE21" i="34" s="1" a="1"/>
  <c r="BE21" i="34" s="1"/>
  <c r="BK21" i="34" s="1" a="1"/>
  <c r="BK21" i="34" s="1"/>
  <c r="BQ21" i="34" s="1" a="1"/>
  <c r="BQ21" i="34" s="1"/>
  <c r="BW21" i="34" s="1" a="1"/>
  <c r="BW21" i="34" s="1"/>
  <c r="E82" i="34" a="1"/>
  <c r="E82" i="34" s="1"/>
  <c r="K82" i="34" s="1" a="1"/>
  <c r="K82" i="34" s="1"/>
  <c r="Q82" i="34" s="1" a="1"/>
  <c r="Q82" i="34" s="1"/>
  <c r="W82" i="34" s="1" a="1"/>
  <c r="W82" i="34" s="1"/>
  <c r="AC82" i="34" s="1" a="1"/>
  <c r="AC82" i="34" s="1"/>
  <c r="AI82" i="34" s="1" a="1"/>
  <c r="AI82" i="34" s="1"/>
  <c r="AO82" i="34" s="1" a="1"/>
  <c r="AO82" i="34" s="1"/>
  <c r="AU82" i="34" s="1" a="1"/>
  <c r="AU82" i="34" s="1"/>
  <c r="BA82" i="34" s="1" a="1"/>
  <c r="BA82" i="34" s="1"/>
  <c r="BG82" i="34" s="1" a="1"/>
  <c r="BG82" i="34" s="1"/>
  <c r="BM82" i="34" s="1" a="1"/>
  <c r="BM82" i="34" s="1"/>
  <c r="BS82" i="34" s="1" a="1"/>
  <c r="BS82" i="34" s="1"/>
  <c r="F161" i="34" a="1"/>
  <c r="F161" i="34" s="1"/>
  <c r="L161" i="34" s="1" a="1"/>
  <c r="L161" i="34" s="1"/>
  <c r="R161" i="34" s="1" a="1"/>
  <c r="R161" i="34" s="1"/>
  <c r="X161" i="34" s="1" a="1"/>
  <c r="X161" i="34" s="1"/>
  <c r="AD161" i="34" s="1" a="1"/>
  <c r="AD161" i="34" s="1"/>
  <c r="AJ161" i="34" s="1" a="1"/>
  <c r="AJ161" i="34" s="1"/>
  <c r="AP161" i="34" s="1" a="1"/>
  <c r="AP161" i="34" s="1"/>
  <c r="AV161" i="34" s="1" a="1"/>
  <c r="AV161" i="34" s="1"/>
  <c r="BB161" i="34" s="1" a="1"/>
  <c r="BB161" i="34" s="1"/>
  <c r="BH161" i="34" s="1" a="1"/>
  <c r="BH161" i="34" s="1"/>
  <c r="BN161" i="34" s="1" a="1"/>
  <c r="BN161" i="34" s="1"/>
  <c r="BT161" i="34" s="1" a="1"/>
  <c r="BT161" i="34" s="1"/>
  <c r="G82" i="34" a="1"/>
  <c r="G82" i="34" s="1"/>
  <c r="M82" i="34" s="1" a="1"/>
  <c r="M82" i="34" s="1"/>
  <c r="S82" i="34" s="1" a="1"/>
  <c r="S82" i="34" s="1"/>
  <c r="Y82" i="34" s="1" a="1"/>
  <c r="Y82" i="34" s="1"/>
  <c r="AE82" i="34" s="1" a="1"/>
  <c r="AE82" i="34" s="1"/>
  <c r="AK82" i="34" s="1" a="1"/>
  <c r="AK82" i="34" s="1"/>
  <c r="AQ82" i="34" s="1" a="1"/>
  <c r="AQ82" i="34" s="1"/>
  <c r="AW82" i="34" s="1" a="1"/>
  <c r="AW82" i="34" s="1"/>
  <c r="BC82" i="34" s="1" a="1"/>
  <c r="BC82" i="34" s="1"/>
  <c r="BI82" i="34" s="1" a="1"/>
  <c r="BI82" i="34" s="1"/>
  <c r="BO82" i="34" s="1" a="1"/>
  <c r="BO82" i="34" s="1"/>
  <c r="BU82" i="34" s="1" a="1"/>
  <c r="BU82" i="34" s="1"/>
  <c r="E121" i="34" a="1"/>
  <c r="E121" i="34" s="1"/>
  <c r="K121" i="34" s="1" a="1"/>
  <c r="K121" i="34" s="1"/>
  <c r="Q121" i="34" s="1" a="1"/>
  <c r="Q121" i="34" s="1"/>
  <c r="W121" i="34" s="1" a="1"/>
  <c r="W121" i="34" s="1"/>
  <c r="AC121" i="34" s="1" a="1"/>
  <c r="AC121" i="34" s="1"/>
  <c r="AI121" i="34" s="1" a="1"/>
  <c r="AI121" i="34" s="1"/>
  <c r="AO121" i="34" s="1" a="1"/>
  <c r="AO121" i="34" s="1"/>
  <c r="AU121" i="34" s="1" a="1"/>
  <c r="AU121" i="34" s="1"/>
  <c r="BA121" i="34" s="1" a="1"/>
  <c r="BA121" i="34" s="1"/>
  <c r="BG121" i="34" s="1" a="1"/>
  <c r="BG121" i="34" s="1"/>
  <c r="BM121" i="34" s="1" a="1"/>
  <c r="BM121" i="34" s="1"/>
  <c r="BS121" i="34" s="1" a="1"/>
  <c r="BS121" i="34" s="1"/>
  <c r="F121" i="34" a="1"/>
  <c r="F121" i="34" s="1"/>
  <c r="L121" i="34" s="1" a="1"/>
  <c r="L121" i="34" s="1"/>
  <c r="R121" i="34" s="1" a="1"/>
  <c r="R121" i="34" s="1"/>
  <c r="X121" i="34" s="1" a="1"/>
  <c r="X121" i="34" s="1"/>
  <c r="AD121" i="34" s="1" a="1"/>
  <c r="AD121" i="34" s="1"/>
  <c r="AJ121" i="34" s="1" a="1"/>
  <c r="AJ121" i="34" s="1"/>
  <c r="AP121" i="34" s="1" a="1"/>
  <c r="AP121" i="34" s="1"/>
  <c r="AV121" i="34" s="1" a="1"/>
  <c r="AV121" i="34" s="1"/>
  <c r="BB121" i="34" s="1" a="1"/>
  <c r="BB121" i="34" s="1"/>
  <c r="BH121" i="34" s="1" a="1"/>
  <c r="BH121" i="34" s="1"/>
  <c r="BN121" i="34" s="1" a="1"/>
  <c r="BN121" i="34" s="1"/>
  <c r="BT121" i="34" s="1" a="1"/>
  <c r="BT121" i="34" s="1"/>
  <c r="G136" i="34" a="1"/>
  <c r="G136" i="34" s="1"/>
  <c r="M136" i="34" s="1" a="1"/>
  <c r="M136" i="34" s="1"/>
  <c r="S136" i="34" s="1" a="1"/>
  <c r="S136" i="34" s="1"/>
  <c r="Y136" i="34" s="1" a="1"/>
  <c r="Y136" i="34" s="1"/>
  <c r="AE136" i="34" s="1" a="1"/>
  <c r="AE136" i="34" s="1"/>
  <c r="AK136" i="34" s="1" a="1"/>
  <c r="AK136" i="34" s="1"/>
  <c r="AQ136" i="34" s="1" a="1"/>
  <c r="AQ136" i="34" s="1"/>
  <c r="AW136" i="34" s="1" a="1"/>
  <c r="AW136" i="34" s="1"/>
  <c r="BC136" i="34" s="1" a="1"/>
  <c r="BC136" i="34" s="1"/>
  <c r="BI136" i="34" s="1" a="1"/>
  <c r="BI136" i="34" s="1"/>
  <c r="BO136" i="34" s="1" a="1"/>
  <c r="BO136" i="34" s="1"/>
  <c r="BU136" i="34" s="1" a="1"/>
  <c r="BU136" i="34" s="1"/>
  <c r="J53" i="34" a="1"/>
  <c r="J53" i="34" s="1"/>
  <c r="P53" i="34" s="1" a="1"/>
  <c r="P53" i="34" s="1"/>
  <c r="V53" i="34" s="1" a="1"/>
  <c r="V53" i="34" s="1"/>
  <c r="AB53" i="34" s="1" a="1"/>
  <c r="AB53" i="34" s="1"/>
  <c r="AH53" i="34" s="1" a="1"/>
  <c r="AH53" i="34" s="1"/>
  <c r="AN53" i="34" s="1" a="1"/>
  <c r="AN53" i="34" s="1"/>
  <c r="AT53" i="34" s="1" a="1"/>
  <c r="AT53" i="34" s="1"/>
  <c r="AZ53" i="34" s="1" a="1"/>
  <c r="AZ53" i="34" s="1"/>
  <c r="BF53" i="34" s="1" a="1"/>
  <c r="BF53" i="34" s="1"/>
  <c r="BL53" i="34" s="1" a="1"/>
  <c r="BL53" i="34" s="1"/>
  <c r="BR53" i="34" s="1" a="1"/>
  <c r="BR53" i="34" s="1"/>
  <c r="BX53" i="34" s="1" a="1"/>
  <c r="BX53" i="34" s="1"/>
  <c r="E122" i="34" a="1"/>
  <c r="E122" i="34" s="1"/>
  <c r="K122" i="34" s="1" a="1"/>
  <c r="K122" i="34" s="1"/>
  <c r="Q122" i="34" s="1" a="1"/>
  <c r="Q122" i="34" s="1"/>
  <c r="W122" i="34" s="1" a="1"/>
  <c r="W122" i="34" s="1"/>
  <c r="AC122" i="34" s="1" a="1"/>
  <c r="AC122" i="34" s="1"/>
  <c r="AI122" i="34" s="1" a="1"/>
  <c r="AI122" i="34" s="1"/>
  <c r="AO122" i="34" s="1" a="1"/>
  <c r="AO122" i="34" s="1"/>
  <c r="AU122" i="34" s="1" a="1"/>
  <c r="AU122" i="34" s="1"/>
  <c r="BA122" i="34" s="1" a="1"/>
  <c r="BA122" i="34" s="1"/>
  <c r="BG122" i="34" s="1" a="1"/>
  <c r="BG122" i="34" s="1"/>
  <c r="BM122" i="34" s="1" a="1"/>
  <c r="BM122" i="34" s="1"/>
  <c r="BS122" i="34" s="1" a="1"/>
  <c r="BS122" i="34" s="1"/>
  <c r="G49" i="34" a="1"/>
  <c r="G49" i="34" s="1"/>
  <c r="M49" i="34" s="1" a="1"/>
  <c r="M49" i="34" s="1"/>
  <c r="S49" i="34" s="1" a="1"/>
  <c r="S49" i="34" s="1"/>
  <c r="Y49" i="34" s="1" a="1"/>
  <c r="Y49" i="34" s="1"/>
  <c r="AE49" i="34" s="1" a="1"/>
  <c r="AE49" i="34" s="1"/>
  <c r="AK49" i="34" s="1" a="1"/>
  <c r="AK49" i="34" s="1"/>
  <c r="AQ49" i="34" s="1" a="1"/>
  <c r="AQ49" i="34" s="1"/>
  <c r="AW49" i="34" s="1" a="1"/>
  <c r="AW49" i="34" s="1"/>
  <c r="BC49" i="34" s="1" a="1"/>
  <c r="BC49" i="34" s="1"/>
  <c r="BI49" i="34" s="1" a="1"/>
  <c r="BI49" i="34" s="1"/>
  <c r="BO49" i="34" s="1" a="1"/>
  <c r="BO49" i="34" s="1"/>
  <c r="BU49" i="34" s="1" a="1"/>
  <c r="BU49" i="34" s="1"/>
  <c r="H73" i="34" a="1"/>
  <c r="H73" i="34" s="1"/>
  <c r="N73" i="34" s="1" a="1"/>
  <c r="N73" i="34" s="1"/>
  <c r="T73" i="34" s="1" a="1"/>
  <c r="T73" i="34" s="1"/>
  <c r="Z73" i="34" s="1" a="1"/>
  <c r="Z73" i="34" s="1"/>
  <c r="AF73" i="34" s="1" a="1"/>
  <c r="AF73" i="34" s="1"/>
  <c r="AL73" i="34" s="1" a="1"/>
  <c r="AL73" i="34" s="1"/>
  <c r="AR73" i="34" s="1" a="1"/>
  <c r="AR73" i="34" s="1"/>
  <c r="AX73" i="34" s="1" a="1"/>
  <c r="AX73" i="34" s="1"/>
  <c r="BD73" i="34" s="1" a="1"/>
  <c r="BD73" i="34" s="1"/>
  <c r="BJ73" i="34" s="1" a="1"/>
  <c r="BJ73" i="34" s="1"/>
  <c r="BP73" i="34" s="1" a="1"/>
  <c r="BP73" i="34" s="1"/>
  <c r="BV73" i="34" s="1" a="1"/>
  <c r="BV73" i="34" s="1"/>
  <c r="F116" i="34" a="1"/>
  <c r="F116" i="34" s="1"/>
  <c r="L116" i="34" s="1" a="1"/>
  <c r="L116" i="34" s="1"/>
  <c r="R116" i="34" s="1" a="1"/>
  <c r="R116" i="34" s="1"/>
  <c r="X116" i="34" s="1" a="1"/>
  <c r="X116" i="34" s="1"/>
  <c r="AD116" i="34" s="1" a="1"/>
  <c r="AD116" i="34" s="1"/>
  <c r="AJ116" i="34" s="1" a="1"/>
  <c r="AJ116" i="34" s="1"/>
  <c r="AP116" i="34" s="1" a="1"/>
  <c r="AP116" i="34" s="1"/>
  <c r="AV116" i="34" s="1" a="1"/>
  <c r="AV116" i="34" s="1"/>
  <c r="BB116" i="34" s="1" a="1"/>
  <c r="BB116" i="34" s="1"/>
  <c r="BH116" i="34" s="1" a="1"/>
  <c r="BH116" i="34" s="1"/>
  <c r="BN116" i="34" s="1" a="1"/>
  <c r="BN116" i="34" s="1"/>
  <c r="BT116" i="34" s="1" a="1"/>
  <c r="BT116" i="34" s="1"/>
  <c r="H67" i="34" a="1"/>
  <c r="H67" i="34" s="1"/>
  <c r="N67" i="34" s="1" a="1"/>
  <c r="N67" i="34" s="1"/>
  <c r="T67" i="34" s="1" a="1"/>
  <c r="T67" i="34" s="1"/>
  <c r="Z67" i="34" s="1" a="1"/>
  <c r="Z67" i="34" s="1"/>
  <c r="AF67" i="34" s="1" a="1"/>
  <c r="AF67" i="34" s="1"/>
  <c r="AL67" i="34" s="1" a="1"/>
  <c r="AL67" i="34" s="1"/>
  <c r="AR67" i="34" s="1" a="1"/>
  <c r="AR67" i="34" s="1"/>
  <c r="AX67" i="34" s="1" a="1"/>
  <c r="AX67" i="34" s="1"/>
  <c r="BD67" i="34" s="1" a="1"/>
  <c r="BD67" i="34" s="1"/>
  <c r="BJ67" i="34" s="1" a="1"/>
  <c r="BJ67" i="34" s="1"/>
  <c r="BP67" i="34" s="1" a="1"/>
  <c r="BP67" i="34" s="1"/>
  <c r="BV67" i="34" s="1" a="1"/>
  <c r="BV67" i="34" s="1"/>
  <c r="F151" i="34" a="1"/>
  <c r="F151" i="34" s="1"/>
  <c r="L151" i="34" s="1" a="1"/>
  <c r="L151" i="34" s="1"/>
  <c r="R151" i="34" s="1" a="1"/>
  <c r="R151" i="34" s="1"/>
  <c r="X151" i="34" s="1" a="1"/>
  <c r="X151" i="34" s="1"/>
  <c r="AD151" i="34" s="1" a="1"/>
  <c r="AD151" i="34" s="1"/>
  <c r="AJ151" i="34" s="1" a="1"/>
  <c r="AJ151" i="34" s="1"/>
  <c r="AP151" i="34" s="1" a="1"/>
  <c r="AP151" i="34" s="1"/>
  <c r="AV151" i="34" s="1" a="1"/>
  <c r="AV151" i="34" s="1"/>
  <c r="BB151" i="34" s="1" a="1"/>
  <c r="BB151" i="34" s="1"/>
  <c r="BH151" i="34" s="1" a="1"/>
  <c r="BH151" i="34" s="1"/>
  <c r="BN151" i="34" s="1" a="1"/>
  <c r="BN151" i="34" s="1"/>
  <c r="BT151" i="34" s="1" a="1"/>
  <c r="BT151" i="34" s="1"/>
  <c r="G12" i="34" a="1"/>
  <c r="G12" i="34" s="1"/>
  <c r="M12" i="34" s="1" a="1"/>
  <c r="M12" i="34" s="1"/>
  <c r="S12" i="34" s="1" a="1"/>
  <c r="S12" i="34" s="1"/>
  <c r="Y12" i="34" s="1" a="1"/>
  <c r="Y12" i="34" s="1"/>
  <c r="AE12" i="34" s="1" a="1"/>
  <c r="AE12" i="34" s="1"/>
  <c r="AK12" i="34" s="1" a="1"/>
  <c r="AK12" i="34" s="1"/>
  <c r="AQ12" i="34" s="1" a="1"/>
  <c r="AQ12" i="34" s="1"/>
  <c r="AW12" i="34" s="1" a="1"/>
  <c r="AW12" i="34" s="1"/>
  <c r="BC12" i="34" s="1" a="1"/>
  <c r="BC12" i="34" s="1"/>
  <c r="BI12" i="34" s="1" a="1"/>
  <c r="BI12" i="34" s="1"/>
  <c r="BO12" i="34" s="1" a="1"/>
  <c r="BO12" i="34" s="1"/>
  <c r="BU12" i="34" s="1" a="1"/>
  <c r="BU12" i="34" s="1"/>
  <c r="I161" i="34" a="1"/>
  <c r="I161" i="34" s="1"/>
  <c r="O161" i="34" s="1" a="1"/>
  <c r="O161" i="34" s="1"/>
  <c r="U161" i="34" s="1" a="1"/>
  <c r="U161" i="34" s="1"/>
  <c r="AA161" i="34" s="1" a="1"/>
  <c r="AA161" i="34" s="1"/>
  <c r="AG161" i="34" s="1" a="1"/>
  <c r="AG161" i="34" s="1"/>
  <c r="AM161" i="34" s="1" a="1"/>
  <c r="AM161" i="34" s="1"/>
  <c r="AS161" i="34" s="1" a="1"/>
  <c r="AS161" i="34" s="1"/>
  <c r="AY161" i="34" s="1" a="1"/>
  <c r="AY161" i="34" s="1"/>
  <c r="BE161" i="34" s="1" a="1"/>
  <c r="BE161" i="34" s="1"/>
  <c r="BK161" i="34" s="1" a="1"/>
  <c r="BK161" i="34" s="1"/>
  <c r="BQ161" i="34" s="1" a="1"/>
  <c r="BQ161" i="34" s="1"/>
  <c r="BW161" i="34" s="1" a="1"/>
  <c r="BW161" i="34" s="1"/>
  <c r="J12" i="34" a="1"/>
  <c r="J12" i="34" s="1"/>
  <c r="P12" i="34" s="1" a="1"/>
  <c r="P12" i="34" s="1"/>
  <c r="V12" i="34" s="1" a="1"/>
  <c r="V12" i="34" s="1"/>
  <c r="AB12" i="34" s="1" a="1"/>
  <c r="AB12" i="34" s="1"/>
  <c r="AH12" i="34" s="1" a="1"/>
  <c r="AH12" i="34" s="1"/>
  <c r="AN12" i="34" s="1" a="1"/>
  <c r="AN12" i="34" s="1"/>
  <c r="AT12" i="34" s="1" a="1"/>
  <c r="AT12" i="34" s="1"/>
  <c r="AZ12" i="34" s="1" a="1"/>
  <c r="AZ12" i="34" s="1"/>
  <c r="BF12" i="34" s="1" a="1"/>
  <c r="BF12" i="34" s="1"/>
  <c r="BL12" i="34" s="1" a="1"/>
  <c r="BL12" i="34" s="1"/>
  <c r="BR12" i="34" s="1" a="1"/>
  <c r="BR12" i="34" s="1"/>
  <c r="BX12" i="34" s="1" a="1"/>
  <c r="BX12" i="34" s="1"/>
  <c r="E84" i="34" a="1"/>
  <c r="E84" i="34" s="1"/>
  <c r="K84" i="34" s="1" a="1"/>
  <c r="K84" i="34" s="1"/>
  <c r="Q84" i="34" s="1" a="1"/>
  <c r="Q84" i="34" s="1"/>
  <c r="W84" i="34" s="1" a="1"/>
  <c r="W84" i="34" s="1"/>
  <c r="AC84" i="34" s="1" a="1"/>
  <c r="AC84" i="34" s="1"/>
  <c r="AI84" i="34" s="1" a="1"/>
  <c r="AI84" i="34" s="1"/>
  <c r="AO84" i="34" s="1" a="1"/>
  <c r="AO84" i="34" s="1"/>
  <c r="AU84" i="34" s="1" a="1"/>
  <c r="AU84" i="34" s="1"/>
  <c r="BA84" i="34" s="1" a="1"/>
  <c r="BA84" i="34" s="1"/>
  <c r="BG84" i="34" s="1" a="1"/>
  <c r="BG84" i="34" s="1"/>
  <c r="BM84" i="34" s="1" a="1"/>
  <c r="BM84" i="34" s="1"/>
  <c r="BS84" i="34" s="1" a="1"/>
  <c r="BS84" i="34" s="1"/>
  <c r="J157" i="34" a="1"/>
  <c r="J157" i="34" s="1"/>
  <c r="P157" i="34" s="1" a="1"/>
  <c r="P157" i="34" s="1"/>
  <c r="V157" i="34" s="1" a="1"/>
  <c r="V157" i="34" s="1"/>
  <c r="AB157" i="34" s="1" a="1"/>
  <c r="AB157" i="34" s="1"/>
  <c r="AH157" i="34" s="1" a="1"/>
  <c r="AH157" i="34" s="1"/>
  <c r="AN157" i="34" s="1" a="1"/>
  <c r="AN157" i="34" s="1"/>
  <c r="AT157" i="34" s="1" a="1"/>
  <c r="AT157" i="34" s="1"/>
  <c r="AZ157" i="34" s="1" a="1"/>
  <c r="AZ157" i="34" s="1"/>
  <c r="BF157" i="34" s="1" a="1"/>
  <c r="BF157" i="34" s="1"/>
  <c r="BL157" i="34" s="1" a="1"/>
  <c r="BL157" i="34" s="1"/>
  <c r="BR157" i="34" s="1" a="1"/>
  <c r="BR157" i="34" s="1"/>
  <c r="BX157" i="34" s="1" a="1"/>
  <c r="BX157" i="34" s="1"/>
  <c r="J121" i="34" a="1"/>
  <c r="J121" i="34" s="1"/>
  <c r="P121" i="34" s="1" a="1"/>
  <c r="P121" i="34" s="1"/>
  <c r="V121" i="34" s="1" a="1"/>
  <c r="V121" i="34" s="1"/>
  <c r="AB121" i="34" s="1" a="1"/>
  <c r="AB121" i="34" s="1"/>
  <c r="AH121" i="34" s="1" a="1"/>
  <c r="AH121" i="34" s="1"/>
  <c r="AN121" i="34" s="1" a="1"/>
  <c r="AN121" i="34" s="1"/>
  <c r="AT121" i="34" s="1" a="1"/>
  <c r="AT121" i="34" s="1"/>
  <c r="AZ121" i="34" s="1" a="1"/>
  <c r="AZ121" i="34" s="1"/>
  <c r="BF121" i="34" s="1" a="1"/>
  <c r="BF121" i="34" s="1"/>
  <c r="BL121" i="34" s="1" a="1"/>
  <c r="BL121" i="34" s="1"/>
  <c r="BR121" i="34" s="1" a="1"/>
  <c r="BR121" i="34" s="1"/>
  <c r="BX121" i="34" s="1" a="1"/>
  <c r="BX121" i="34" s="1"/>
  <c r="H167" i="34" a="1"/>
  <c r="H167" i="34" s="1"/>
  <c r="N167" i="34" s="1" a="1"/>
  <c r="N167" i="34" s="1"/>
  <c r="T167" i="34" s="1" a="1"/>
  <c r="T167" i="34" s="1"/>
  <c r="Z167" i="34" s="1" a="1"/>
  <c r="Z167" i="34" s="1"/>
  <c r="AF167" i="34" s="1" a="1"/>
  <c r="AF167" i="34" s="1"/>
  <c r="AL167" i="34" s="1" a="1"/>
  <c r="AL167" i="34" s="1"/>
  <c r="AR167" i="34" s="1" a="1"/>
  <c r="AR167" i="34" s="1"/>
  <c r="AX167" i="34" s="1" a="1"/>
  <c r="AX167" i="34" s="1"/>
  <c r="BD167" i="34" s="1" a="1"/>
  <c r="BD167" i="34" s="1"/>
  <c r="BJ167" i="34" s="1" a="1"/>
  <c r="BJ167" i="34" s="1"/>
  <c r="BP167" i="34" s="1" a="1"/>
  <c r="BP167" i="34" s="1"/>
  <c r="BV167" i="34" s="1" a="1"/>
  <c r="BV167" i="34" s="1"/>
  <c r="F126" i="34" a="1"/>
  <c r="F126" i="34" s="1"/>
  <c r="L126" i="34" s="1" a="1"/>
  <c r="L126" i="34" s="1"/>
  <c r="R126" i="34" s="1" a="1"/>
  <c r="R126" i="34" s="1"/>
  <c r="X126" i="34" s="1" a="1"/>
  <c r="X126" i="34" s="1"/>
  <c r="AD126" i="34" s="1" a="1"/>
  <c r="AD126" i="34" s="1"/>
  <c r="AJ126" i="34" s="1" a="1"/>
  <c r="AJ126" i="34" s="1"/>
  <c r="AP126" i="34" s="1" a="1"/>
  <c r="AP126" i="34" s="1"/>
  <c r="AV126" i="34" s="1" a="1"/>
  <c r="AV126" i="34" s="1"/>
  <c r="BB126" i="34" s="1" a="1"/>
  <c r="BB126" i="34" s="1"/>
  <c r="BH126" i="34" s="1" a="1"/>
  <c r="BH126" i="34" s="1"/>
  <c r="BN126" i="34" s="1" a="1"/>
  <c r="BN126" i="34" s="1"/>
  <c r="BT126" i="34" s="1" a="1"/>
  <c r="BT126" i="34" s="1"/>
  <c r="F12" i="34" a="1"/>
  <c r="F12" i="34" s="1"/>
  <c r="L12" i="34" s="1" a="1"/>
  <c r="L12" i="34" s="1"/>
  <c r="R12" i="34" s="1" a="1"/>
  <c r="R12" i="34" s="1"/>
  <c r="X12" i="34" s="1" a="1"/>
  <c r="X12" i="34" s="1"/>
  <c r="AD12" i="34" s="1" a="1"/>
  <c r="AD12" i="34" s="1"/>
  <c r="AJ12" i="34" s="1" a="1"/>
  <c r="AJ12" i="34" s="1"/>
  <c r="AP12" i="34" s="1" a="1"/>
  <c r="AP12" i="34" s="1"/>
  <c r="AV12" i="34" s="1" a="1"/>
  <c r="AV12" i="34" s="1"/>
  <c r="BB12" i="34" s="1" a="1"/>
  <c r="BB12" i="34" s="1"/>
  <c r="BH12" i="34" s="1" a="1"/>
  <c r="BH12" i="34" s="1"/>
  <c r="BN12" i="34" s="1" a="1"/>
  <c r="BN12" i="34" s="1"/>
  <c r="BT12" i="34" s="1" a="1"/>
  <c r="BT12" i="34" s="1"/>
  <c r="I162" i="34" a="1"/>
  <c r="I162" i="34" s="1"/>
  <c r="O162" i="34" s="1" a="1"/>
  <c r="O162" i="34" s="1"/>
  <c r="U162" i="34" s="1" a="1"/>
  <c r="U162" i="34" s="1"/>
  <c r="AA162" i="34" s="1" a="1"/>
  <c r="AA162" i="34" s="1"/>
  <c r="AG162" i="34" s="1" a="1"/>
  <c r="AG162" i="34" s="1"/>
  <c r="AM162" i="34" s="1" a="1"/>
  <c r="AM162" i="34" s="1"/>
  <c r="AS162" i="34" s="1" a="1"/>
  <c r="AS162" i="34" s="1"/>
  <c r="AY162" i="34" s="1" a="1"/>
  <c r="AY162" i="34" s="1"/>
  <c r="BE162" i="34" s="1" a="1"/>
  <c r="BE162" i="34" s="1"/>
  <c r="BK162" i="34" s="1" a="1"/>
  <c r="BK162" i="34" s="1"/>
  <c r="BQ162" i="34" s="1" a="1"/>
  <c r="BQ162" i="34" s="1"/>
  <c r="BW162" i="34" s="1" a="1"/>
  <c r="BW162" i="34" s="1"/>
  <c r="I24" i="34" a="1"/>
  <c r="I24" i="34" s="1"/>
  <c r="O24" i="34" s="1" a="1"/>
  <c r="O24" i="34" s="1"/>
  <c r="U24" i="34" s="1" a="1"/>
  <c r="U24" i="34" s="1"/>
  <c r="AA24" i="34" s="1" a="1"/>
  <c r="AA24" i="34" s="1"/>
  <c r="AG24" i="34" s="1" a="1"/>
  <c r="AG24" i="34" s="1"/>
  <c r="AM24" i="34" s="1" a="1"/>
  <c r="AM24" i="34" s="1"/>
  <c r="AS24" i="34" s="1" a="1"/>
  <c r="AS24" i="34" s="1"/>
  <c r="AY24" i="34" s="1" a="1"/>
  <c r="AY24" i="34" s="1"/>
  <c r="BE24" i="34" s="1" a="1"/>
  <c r="BE24" i="34" s="1"/>
  <c r="BK24" i="34" s="1" a="1"/>
  <c r="BK24" i="34" s="1"/>
  <c r="BQ24" i="34" s="1" a="1"/>
  <c r="BQ24" i="34" s="1"/>
  <c r="BW24" i="34" s="1" a="1"/>
  <c r="BW24" i="34" s="1"/>
  <c r="I151" i="34" a="1"/>
  <c r="I151" i="34" s="1"/>
  <c r="O151" i="34" s="1" a="1"/>
  <c r="O151" i="34" s="1"/>
  <c r="U151" i="34" s="1" a="1"/>
  <c r="U151" i="34" s="1"/>
  <c r="AA151" i="34" s="1" a="1"/>
  <c r="AA151" i="34" s="1"/>
  <c r="AG151" i="34" s="1" a="1"/>
  <c r="AG151" i="34" s="1"/>
  <c r="AM151" i="34" s="1" a="1"/>
  <c r="AM151" i="34" s="1"/>
  <c r="AS151" i="34" s="1" a="1"/>
  <c r="AS151" i="34" s="1"/>
  <c r="AY151" i="34" s="1" a="1"/>
  <c r="AY151" i="34" s="1"/>
  <c r="BE151" i="34" s="1" a="1"/>
  <c r="BE151" i="34" s="1"/>
  <c r="BK151" i="34" s="1" a="1"/>
  <c r="BK151" i="34" s="1"/>
  <c r="BQ151" i="34" s="1" a="1"/>
  <c r="BQ151" i="34" s="1"/>
  <c r="BW151" i="34" s="1" a="1"/>
  <c r="BW151" i="34" s="1"/>
  <c r="G11" i="34" a="1"/>
  <c r="G11" i="34" s="1"/>
  <c r="M11" i="34" s="1" a="1"/>
  <c r="M11" i="34" s="1"/>
  <c r="S11" i="34" s="1" a="1"/>
  <c r="S11" i="34" s="1"/>
  <c r="Y11" i="34" s="1" a="1"/>
  <c r="Y11" i="34" s="1"/>
  <c r="AE11" i="34" s="1" a="1"/>
  <c r="AE11" i="34" s="1"/>
  <c r="AK11" i="34" s="1" a="1"/>
  <c r="AK11" i="34" s="1"/>
  <c r="AQ11" i="34" s="1" a="1"/>
  <c r="AQ11" i="34" s="1"/>
  <c r="AW11" i="34" s="1" a="1"/>
  <c r="AW11" i="34" s="1"/>
  <c r="BC11" i="34" s="1" a="1"/>
  <c r="BC11" i="34" s="1"/>
  <c r="BI11" i="34" s="1" a="1"/>
  <c r="BI11" i="34" s="1"/>
  <c r="BO11" i="34" s="1" a="1"/>
  <c r="BO11" i="34" s="1"/>
  <c r="BU11" i="34" s="1" a="1"/>
  <c r="BU11" i="34" s="1"/>
  <c r="I126" i="34" a="1"/>
  <c r="I126" i="34" s="1"/>
  <c r="O126" i="34" s="1" a="1"/>
  <c r="O126" i="34" s="1"/>
  <c r="U126" i="34" s="1" a="1"/>
  <c r="U126" i="34" s="1"/>
  <c r="AA126" i="34" s="1" a="1"/>
  <c r="AA126" i="34" s="1"/>
  <c r="AG126" i="34" s="1" a="1"/>
  <c r="AG126" i="34" s="1"/>
  <c r="AM126" i="34" s="1" a="1"/>
  <c r="AM126" i="34" s="1"/>
  <c r="AS126" i="34" s="1" a="1"/>
  <c r="AS126" i="34" s="1"/>
  <c r="AY126" i="34" s="1" a="1"/>
  <c r="AY126" i="34" s="1"/>
  <c r="BE126" i="34" s="1" a="1"/>
  <c r="BE126" i="34" s="1"/>
  <c r="BK126" i="34" s="1" a="1"/>
  <c r="BK126" i="34" s="1"/>
  <c r="BQ126" i="34" s="1" a="1"/>
  <c r="BQ126" i="34" s="1"/>
  <c r="BW126" i="34" s="1" a="1"/>
  <c r="BW126" i="34" s="1"/>
  <c r="J46" i="34" a="1"/>
  <c r="J46" i="34" s="1"/>
  <c r="P46" i="34" s="1" a="1"/>
  <c r="P46" i="34" s="1"/>
  <c r="V46" i="34" s="1" a="1"/>
  <c r="V46" i="34" s="1"/>
  <c r="AB46" i="34" s="1" a="1"/>
  <c r="AB46" i="34" s="1"/>
  <c r="AH46" i="34" s="1" a="1"/>
  <c r="AH46" i="34" s="1"/>
  <c r="AN46" i="34" s="1" a="1"/>
  <c r="AN46" i="34" s="1"/>
  <c r="AT46" i="34" s="1" a="1"/>
  <c r="AT46" i="34" s="1"/>
  <c r="AZ46" i="34" s="1" a="1"/>
  <c r="AZ46" i="34" s="1"/>
  <c r="BF46" i="34" s="1" a="1"/>
  <c r="BF46" i="34" s="1"/>
  <c r="BL46" i="34" s="1" a="1"/>
  <c r="BL46" i="34" s="1"/>
  <c r="BR46" i="34" s="1" a="1"/>
  <c r="BR46" i="34" s="1"/>
  <c r="BX46" i="34" s="1" a="1"/>
  <c r="BX46" i="34" s="1"/>
  <c r="E81" i="34" a="1"/>
  <c r="E81" i="34" s="1"/>
  <c r="K81" i="34" s="1" a="1"/>
  <c r="K81" i="34" s="1"/>
  <c r="Q81" i="34" s="1" a="1"/>
  <c r="Q81" i="34" s="1"/>
  <c r="W81" i="34" s="1" a="1"/>
  <c r="W81" i="34" s="1"/>
  <c r="AC81" i="34" s="1" a="1"/>
  <c r="AC81" i="34" s="1"/>
  <c r="AI81" i="34" s="1" a="1"/>
  <c r="AI81" i="34" s="1"/>
  <c r="AO81" i="34" s="1" a="1"/>
  <c r="AO81" i="34" s="1"/>
  <c r="AU81" i="34" s="1" a="1"/>
  <c r="AU81" i="34" s="1"/>
  <c r="BA81" i="34" s="1" a="1"/>
  <c r="BA81" i="34" s="1"/>
  <c r="BG81" i="34" s="1" a="1"/>
  <c r="BG81" i="34" s="1"/>
  <c r="BM81" i="34" s="1" a="1"/>
  <c r="BM81" i="34" s="1"/>
  <c r="BS81" i="34" s="1" a="1"/>
  <c r="BS81" i="34" s="1"/>
  <c r="J59" i="34" a="1"/>
  <c r="J59" i="34" s="1"/>
  <c r="P59" i="34" s="1" a="1"/>
  <c r="P59" i="34" s="1"/>
  <c r="V59" i="34" s="1" a="1"/>
  <c r="V59" i="34" s="1"/>
  <c r="AB59" i="34" s="1" a="1"/>
  <c r="AB59" i="34" s="1"/>
  <c r="AH59" i="34" s="1" a="1"/>
  <c r="AH59" i="34" s="1"/>
  <c r="AN59" i="34" s="1" a="1"/>
  <c r="AN59" i="34" s="1"/>
  <c r="AT59" i="34" s="1" a="1"/>
  <c r="AT59" i="34" s="1"/>
  <c r="AZ59" i="34" s="1" a="1"/>
  <c r="AZ59" i="34" s="1"/>
  <c r="BF59" i="34" s="1" a="1"/>
  <c r="BF59" i="34" s="1"/>
  <c r="BL59" i="34" s="1" a="1"/>
  <c r="BL59" i="34" s="1"/>
  <c r="BR59" i="34" s="1" a="1"/>
  <c r="BR59" i="34" s="1"/>
  <c r="BX59" i="34" s="1" a="1"/>
  <c r="BX59" i="34" s="1"/>
  <c r="H209" i="34" a="1"/>
  <c r="H209" i="34" s="1"/>
  <c r="N209" i="34" s="1" a="1"/>
  <c r="N209" i="34" s="1"/>
  <c r="T209" i="34" s="1" a="1"/>
  <c r="T209" i="34" s="1"/>
  <c r="Z209" i="34" s="1" a="1"/>
  <c r="Z209" i="34" s="1"/>
  <c r="AF209" i="34" s="1" a="1"/>
  <c r="AF209" i="34" s="1"/>
  <c r="AL209" i="34" s="1" a="1"/>
  <c r="AL209" i="34" s="1"/>
  <c r="AR209" i="34" s="1" a="1"/>
  <c r="AR209" i="34" s="1"/>
  <c r="AX209" i="34" s="1" a="1"/>
  <c r="AX209" i="34" s="1"/>
  <c r="BD209" i="34" s="1" a="1"/>
  <c r="BD209" i="34" s="1"/>
  <c r="BJ209" i="34" s="1" a="1"/>
  <c r="BJ209" i="34" s="1"/>
  <c r="BP209" i="34" s="1" a="1"/>
  <c r="BP209" i="34" s="1"/>
  <c r="BV209" i="34" s="1" a="1"/>
  <c r="BV209" i="34" s="1"/>
  <c r="H88" i="34" a="1"/>
  <c r="H88" i="34" s="1"/>
  <c r="N88" i="34" s="1" a="1"/>
  <c r="N88" i="34" s="1"/>
  <c r="T88" i="34" s="1" a="1"/>
  <c r="T88" i="34" s="1"/>
  <c r="Z88" i="34" s="1" a="1"/>
  <c r="Z88" i="34" s="1"/>
  <c r="AF88" i="34" s="1" a="1"/>
  <c r="AF88" i="34" s="1"/>
  <c r="AL88" i="34" s="1" a="1"/>
  <c r="AL88" i="34" s="1"/>
  <c r="AR88" i="34" s="1" a="1"/>
  <c r="AR88" i="34" s="1"/>
  <c r="AX88" i="34" s="1" a="1"/>
  <c r="AX88" i="34" s="1"/>
  <c r="BD88" i="34" s="1" a="1"/>
  <c r="BD88" i="34" s="1"/>
  <c r="BJ88" i="34" s="1" a="1"/>
  <c r="BJ88" i="34" s="1"/>
  <c r="BP88" i="34" s="1" a="1"/>
  <c r="BP88" i="34" s="1"/>
  <c r="BV88" i="34" s="1" a="1"/>
  <c r="BV88" i="34" s="1"/>
  <c r="F141" i="34" a="1"/>
  <c r="F141" i="34" s="1"/>
  <c r="L141" i="34" s="1" a="1"/>
  <c r="L141" i="34" s="1"/>
  <c r="R141" i="34" s="1" a="1"/>
  <c r="R141" i="34" s="1"/>
  <c r="X141" i="34" s="1" a="1"/>
  <c r="X141" i="34" s="1"/>
  <c r="AD141" i="34" s="1" a="1"/>
  <c r="AD141" i="34" s="1"/>
  <c r="AJ141" i="34" s="1" a="1"/>
  <c r="AJ141" i="34" s="1"/>
  <c r="AP141" i="34" s="1" a="1"/>
  <c r="AP141" i="34" s="1"/>
  <c r="AV141" i="34" s="1" a="1"/>
  <c r="AV141" i="34" s="1"/>
  <c r="BB141" i="34" s="1" a="1"/>
  <c r="BB141" i="34" s="1"/>
  <c r="BH141" i="34" s="1" a="1"/>
  <c r="BH141" i="34" s="1"/>
  <c r="BN141" i="34" s="1" a="1"/>
  <c r="BN141" i="34" s="1"/>
  <c r="BT141" i="34" s="1" a="1"/>
  <c r="BT141" i="34" s="1"/>
  <c r="E52" i="34" a="1"/>
  <c r="E52" i="34" s="1"/>
  <c r="K52" i="34" s="1" a="1"/>
  <c r="K52" i="34" s="1"/>
  <c r="Q52" i="34" s="1" a="1"/>
  <c r="Q52" i="34" s="1"/>
  <c r="W52" i="34" s="1" a="1"/>
  <c r="W52" i="34" s="1"/>
  <c r="AC52" i="34" s="1" a="1"/>
  <c r="AC52" i="34" s="1"/>
  <c r="AI52" i="34" s="1" a="1"/>
  <c r="AI52" i="34" s="1"/>
  <c r="AO52" i="34" s="1" a="1"/>
  <c r="AO52" i="34" s="1"/>
  <c r="AU52" i="34" s="1" a="1"/>
  <c r="AU52" i="34" s="1"/>
  <c r="BA52" i="34" s="1" a="1"/>
  <c r="BA52" i="34" s="1"/>
  <c r="BG52" i="34" s="1" a="1"/>
  <c r="BG52" i="34" s="1"/>
  <c r="BM52" i="34" s="1" a="1"/>
  <c r="BM52" i="34" s="1"/>
  <c r="BS52" i="34" s="1" a="1"/>
  <c r="BS52" i="34" s="1"/>
  <c r="J19" i="34" a="1"/>
  <c r="J19" i="34" s="1"/>
  <c r="P19" i="34" s="1" a="1"/>
  <c r="P19" i="34" s="1"/>
  <c r="V19" i="34" s="1" a="1"/>
  <c r="V19" i="34" s="1"/>
  <c r="AB19" i="34" s="1" a="1"/>
  <c r="AB19" i="34" s="1"/>
  <c r="AH19" i="34" s="1" a="1"/>
  <c r="AH19" i="34" s="1"/>
  <c r="AN19" i="34" s="1" a="1"/>
  <c r="AN19" i="34" s="1"/>
  <c r="AT19" i="34" s="1" a="1"/>
  <c r="AT19" i="34" s="1"/>
  <c r="AZ19" i="34" s="1" a="1"/>
  <c r="AZ19" i="34" s="1"/>
  <c r="BF19" i="34" s="1" a="1"/>
  <c r="BF19" i="34" s="1"/>
  <c r="BL19" i="34" s="1" a="1"/>
  <c r="BL19" i="34" s="1"/>
  <c r="BR19" i="34" s="1" a="1"/>
  <c r="BR19" i="34" s="1"/>
  <c r="BX19" i="34" s="1" a="1"/>
  <c r="BX19" i="34" s="1"/>
  <c r="J132" i="34" a="1"/>
  <c r="J132" i="34" s="1"/>
  <c r="P132" i="34" s="1" a="1"/>
  <c r="P132" i="34" s="1"/>
  <c r="V132" i="34" s="1" a="1"/>
  <c r="V132" i="34" s="1"/>
  <c r="AB132" i="34" s="1" a="1"/>
  <c r="AB132" i="34" s="1"/>
  <c r="AH132" i="34" s="1" a="1"/>
  <c r="AH132" i="34" s="1"/>
  <c r="AN132" i="34" s="1" a="1"/>
  <c r="AN132" i="34" s="1"/>
  <c r="AT132" i="34" s="1" a="1"/>
  <c r="AT132" i="34" s="1"/>
  <c r="AZ132" i="34" s="1" a="1"/>
  <c r="AZ132" i="34" s="1"/>
  <c r="BF132" i="34" s="1" a="1"/>
  <c r="BF132" i="34" s="1"/>
  <c r="BL132" i="34" s="1" a="1"/>
  <c r="BL132" i="34" s="1"/>
  <c r="BR132" i="34" s="1" a="1"/>
  <c r="BR132" i="34" s="1"/>
  <c r="BX132" i="34" s="1" a="1"/>
  <c r="BX132" i="34" s="1"/>
  <c r="H164" i="34" a="1"/>
  <c r="H164" i="34" s="1"/>
  <c r="N164" i="34" s="1" a="1"/>
  <c r="N164" i="34" s="1"/>
  <c r="T164" i="34" s="1" a="1"/>
  <c r="T164" i="34" s="1"/>
  <c r="Z164" i="34" s="1" a="1"/>
  <c r="Z164" i="34" s="1"/>
  <c r="AF164" i="34" s="1" a="1"/>
  <c r="AF164" i="34" s="1"/>
  <c r="AL164" i="34" s="1" a="1"/>
  <c r="AL164" i="34" s="1"/>
  <c r="AR164" i="34" s="1" a="1"/>
  <c r="AR164" i="34" s="1"/>
  <c r="AX164" i="34" s="1" a="1"/>
  <c r="AX164" i="34" s="1"/>
  <c r="BD164" i="34" s="1" a="1"/>
  <c r="BD164" i="34" s="1"/>
  <c r="BJ164" i="34" s="1" a="1"/>
  <c r="BJ164" i="34" s="1"/>
  <c r="BP164" i="34" s="1" a="1"/>
  <c r="BP164" i="34" s="1"/>
  <c r="BV164" i="34" s="1" a="1"/>
  <c r="BV164" i="34" s="1"/>
  <c r="H204" i="34" a="1"/>
  <c r="H204" i="34" s="1"/>
  <c r="N204" i="34" s="1" a="1"/>
  <c r="N204" i="34" s="1"/>
  <c r="T204" i="34" s="1" a="1"/>
  <c r="T204" i="34" s="1"/>
  <c r="Z204" i="34" s="1" a="1"/>
  <c r="Z204" i="34" s="1"/>
  <c r="AF204" i="34" s="1" a="1"/>
  <c r="AF204" i="34" s="1"/>
  <c r="AL204" i="34" s="1" a="1"/>
  <c r="AL204" i="34" s="1"/>
  <c r="AR204" i="34" s="1" a="1"/>
  <c r="AR204" i="34" s="1"/>
  <c r="AX204" i="34" s="1" a="1"/>
  <c r="AX204" i="34" s="1"/>
  <c r="BD204" i="34" s="1" a="1"/>
  <c r="BD204" i="34" s="1"/>
  <c r="BJ204" i="34" s="1" a="1"/>
  <c r="BJ204" i="34" s="1"/>
  <c r="BP204" i="34" s="1" a="1"/>
  <c r="BP204" i="34" s="1"/>
  <c r="BV204" i="34" s="1" a="1"/>
  <c r="BV204" i="34" s="1"/>
  <c r="H142" i="34" a="1"/>
  <c r="H142" i="34" s="1"/>
  <c r="N142" i="34" s="1" a="1"/>
  <c r="N142" i="34" s="1"/>
  <c r="T142" i="34" s="1" a="1"/>
  <c r="T142" i="34" s="1"/>
  <c r="Z142" i="34" s="1" a="1"/>
  <c r="Z142" i="34" s="1"/>
  <c r="AF142" i="34" s="1" a="1"/>
  <c r="AF142" i="34" s="1"/>
  <c r="AL142" i="34" s="1" a="1"/>
  <c r="AL142" i="34" s="1"/>
  <c r="AR142" i="34" s="1" a="1"/>
  <c r="AR142" i="34" s="1"/>
  <c r="AX142" i="34" s="1" a="1"/>
  <c r="AX142" i="34" s="1"/>
  <c r="BD142" i="34" s="1" a="1"/>
  <c r="BD142" i="34" s="1"/>
  <c r="BJ142" i="34" s="1" a="1"/>
  <c r="BJ142" i="34" s="1"/>
  <c r="BP142" i="34" s="1" a="1"/>
  <c r="BP142" i="34" s="1"/>
  <c r="BV142" i="34" s="1" a="1"/>
  <c r="BV142" i="34" s="1"/>
  <c r="H157" i="34" a="1"/>
  <c r="H157" i="34" s="1"/>
  <c r="N157" i="34" s="1" a="1"/>
  <c r="N157" i="34" s="1"/>
  <c r="T157" i="34" s="1" a="1"/>
  <c r="T157" i="34" s="1"/>
  <c r="Z157" i="34" s="1" a="1"/>
  <c r="Z157" i="34" s="1"/>
  <c r="AF157" i="34" s="1" a="1"/>
  <c r="AF157" i="34" s="1"/>
  <c r="AL157" i="34" s="1" a="1"/>
  <c r="AL157" i="34" s="1"/>
  <c r="AR157" i="34" s="1" a="1"/>
  <c r="AR157" i="34" s="1"/>
  <c r="AX157" i="34" s="1" a="1"/>
  <c r="AX157" i="34" s="1"/>
  <c r="BD157" i="34" s="1" a="1"/>
  <c r="BD157" i="34" s="1"/>
  <c r="BJ157" i="34" s="1" a="1"/>
  <c r="BJ157" i="34" s="1"/>
  <c r="BP157" i="34" s="1" a="1"/>
  <c r="BP157" i="34" s="1"/>
  <c r="BV157" i="34" s="1" a="1"/>
  <c r="BV157" i="34" s="1"/>
  <c r="F84" i="34" a="1"/>
  <c r="F84" i="34" s="1"/>
  <c r="L84" i="34" s="1" a="1"/>
  <c r="L84" i="34" s="1"/>
  <c r="R84" i="34" s="1" a="1"/>
  <c r="R84" i="34" s="1"/>
  <c r="X84" i="34" s="1" a="1"/>
  <c r="X84" i="34" s="1"/>
  <c r="AD84" i="34" s="1" a="1"/>
  <c r="AD84" i="34" s="1"/>
  <c r="AJ84" i="34" s="1" a="1"/>
  <c r="AJ84" i="34" s="1"/>
  <c r="AP84" i="34" s="1" a="1"/>
  <c r="AP84" i="34" s="1"/>
  <c r="AV84" i="34" s="1" a="1"/>
  <c r="AV84" i="34" s="1"/>
  <c r="BB84" i="34" s="1" a="1"/>
  <c r="BB84" i="34" s="1"/>
  <c r="BH84" i="34" s="1" a="1"/>
  <c r="BH84" i="34" s="1"/>
  <c r="BN84" i="34" s="1" a="1"/>
  <c r="BN84" i="34" s="1"/>
  <c r="BT84" i="34" s="1" a="1"/>
  <c r="BT84" i="34" s="1"/>
  <c r="F209" i="34" a="1"/>
  <c r="F209" i="34" s="1"/>
  <c r="L209" i="34" s="1" a="1"/>
  <c r="L209" i="34" s="1"/>
  <c r="R209" i="34" s="1" a="1"/>
  <c r="R209" i="34" s="1"/>
  <c r="X209" i="34" s="1" a="1"/>
  <c r="X209" i="34" s="1"/>
  <c r="AD209" i="34" s="1" a="1"/>
  <c r="AD209" i="34" s="1"/>
  <c r="AJ209" i="34" s="1" a="1"/>
  <c r="AJ209" i="34" s="1"/>
  <c r="AP209" i="34" s="1" a="1"/>
  <c r="AP209" i="34" s="1"/>
  <c r="AV209" i="34" s="1" a="1"/>
  <c r="AV209" i="34" s="1"/>
  <c r="BB209" i="34" s="1" a="1"/>
  <c r="BB209" i="34" s="1"/>
  <c r="BH209" i="34" s="1" a="1"/>
  <c r="BH209" i="34" s="1"/>
  <c r="BN209" i="34" s="1" a="1"/>
  <c r="BN209" i="34" s="1"/>
  <c r="BT209" i="34" s="1" a="1"/>
  <c r="BT209" i="34" s="1"/>
  <c r="I53" i="34" a="1"/>
  <c r="I53" i="34" s="1"/>
  <c r="O53" i="34" s="1" a="1"/>
  <c r="O53" i="34" s="1"/>
  <c r="U53" i="34" s="1" a="1"/>
  <c r="U53" i="34" s="1"/>
  <c r="AA53" i="34" s="1" a="1"/>
  <c r="AA53" i="34" s="1"/>
  <c r="AG53" i="34" s="1" a="1"/>
  <c r="AG53" i="34" s="1"/>
  <c r="AM53" i="34" s="1" a="1"/>
  <c r="AM53" i="34" s="1"/>
  <c r="AS53" i="34" s="1" a="1"/>
  <c r="AS53" i="34" s="1"/>
  <c r="AY53" i="34" s="1" a="1"/>
  <c r="AY53" i="34" s="1"/>
  <c r="BE53" i="34" s="1" a="1"/>
  <c r="BE53" i="34" s="1"/>
  <c r="BK53" i="34" s="1" a="1"/>
  <c r="BK53" i="34" s="1"/>
  <c r="BQ53" i="34" s="1" a="1"/>
  <c r="BQ53" i="34" s="1"/>
  <c r="BW53" i="34" s="1" a="1"/>
  <c r="BW53" i="34" s="1"/>
  <c r="I94" i="34" a="1"/>
  <c r="I94" i="34" s="1"/>
  <c r="O94" i="34" s="1" a="1"/>
  <c r="O94" i="34" s="1"/>
  <c r="U94" i="34" s="1" a="1"/>
  <c r="U94" i="34" s="1"/>
  <c r="AA94" i="34" s="1" a="1"/>
  <c r="AA94" i="34" s="1"/>
  <c r="AG94" i="34" s="1" a="1"/>
  <c r="AG94" i="34" s="1"/>
  <c r="AM94" i="34" s="1" a="1"/>
  <c r="AM94" i="34" s="1"/>
  <c r="AS94" i="34" s="1" a="1"/>
  <c r="AS94" i="34" s="1"/>
  <c r="AY94" i="34" s="1" a="1"/>
  <c r="AY94" i="34" s="1"/>
  <c r="BE94" i="34" s="1" a="1"/>
  <c r="BE94" i="34" s="1"/>
  <c r="BK94" i="34" s="1" a="1"/>
  <c r="BK94" i="34" s="1"/>
  <c r="BQ94" i="34" s="1" a="1"/>
  <c r="BQ94" i="34" s="1"/>
  <c r="BW94" i="34" s="1" a="1"/>
  <c r="BW94" i="34" s="1"/>
  <c r="G161" i="34" a="1"/>
  <c r="G161" i="34" s="1"/>
  <c r="M161" i="34" s="1" a="1"/>
  <c r="M161" i="34" s="1"/>
  <c r="S161" i="34" s="1" a="1"/>
  <c r="S161" i="34" s="1"/>
  <c r="Y161" i="34" s="1" a="1"/>
  <c r="Y161" i="34" s="1"/>
  <c r="AE161" i="34" s="1" a="1"/>
  <c r="AE161" i="34" s="1"/>
  <c r="AK161" i="34" s="1" a="1"/>
  <c r="AK161" i="34" s="1"/>
  <c r="AQ161" i="34" s="1" a="1"/>
  <c r="AQ161" i="34" s="1"/>
  <c r="AW161" i="34" s="1" a="1"/>
  <c r="AW161" i="34" s="1"/>
  <c r="BC161" i="34" s="1" a="1"/>
  <c r="BC161" i="34" s="1"/>
  <c r="BI161" i="34" s="1" a="1"/>
  <c r="BI161" i="34" s="1"/>
  <c r="BO161" i="34" s="1" a="1"/>
  <c r="BO161" i="34" s="1"/>
  <c r="BU161" i="34" s="1" a="1"/>
  <c r="BU161" i="34" s="1"/>
  <c r="G166" i="34" a="1"/>
  <c r="G166" i="34" s="1"/>
  <c r="M166" i="34" s="1" a="1"/>
  <c r="M166" i="34" s="1"/>
  <c r="S166" i="34" s="1" a="1"/>
  <c r="S166" i="34" s="1"/>
  <c r="Y166" i="34" s="1" a="1"/>
  <c r="Y166" i="34" s="1"/>
  <c r="AE166" i="34" s="1" a="1"/>
  <c r="AE166" i="34" s="1"/>
  <c r="AK166" i="34" s="1" a="1"/>
  <c r="AK166" i="34" s="1"/>
  <c r="AQ166" i="34" s="1" a="1"/>
  <c r="AQ166" i="34" s="1"/>
  <c r="AW166" i="34" s="1" a="1"/>
  <c r="AW166" i="34" s="1"/>
  <c r="BC166" i="34" s="1" a="1"/>
  <c r="BC166" i="34" s="1"/>
  <c r="BI166" i="34" s="1" a="1"/>
  <c r="BI166" i="34" s="1"/>
  <c r="BO166" i="34" s="1" a="1"/>
  <c r="BO166" i="34" s="1"/>
  <c r="BU166" i="34" s="1" a="1"/>
  <c r="BU166" i="34" s="1"/>
  <c r="G126" i="34" a="1"/>
  <c r="G126" i="34" s="1"/>
  <c r="M126" i="34" s="1" a="1"/>
  <c r="M126" i="34" s="1"/>
  <c r="S126" i="34" s="1" a="1"/>
  <c r="S126" i="34" s="1"/>
  <c r="Y126" i="34" s="1" a="1"/>
  <c r="Y126" i="34" s="1"/>
  <c r="AE126" i="34" s="1" a="1"/>
  <c r="AE126" i="34" s="1"/>
  <c r="AK126" i="34" s="1" a="1"/>
  <c r="AK126" i="34" s="1"/>
  <c r="AQ126" i="34" s="1" a="1"/>
  <c r="AQ126" i="34" s="1"/>
  <c r="AW126" i="34" s="1" a="1"/>
  <c r="AW126" i="34" s="1"/>
  <c r="BC126" i="34" s="1" a="1"/>
  <c r="BC126" i="34" s="1"/>
  <c r="BI126" i="34" s="1" a="1"/>
  <c r="BI126" i="34" s="1"/>
  <c r="BO126" i="34" s="1" a="1"/>
  <c r="BO126" i="34" s="1"/>
  <c r="BU126" i="34" s="1" a="1"/>
  <c r="BU126" i="34" s="1"/>
  <c r="E166" i="34" a="1"/>
  <c r="E166" i="34" s="1"/>
  <c r="K166" i="34" s="1" a="1"/>
  <c r="K166" i="34" s="1"/>
  <c r="Q166" i="34" s="1" a="1"/>
  <c r="Q166" i="34" s="1"/>
  <c r="W166" i="34" s="1" a="1"/>
  <c r="W166" i="34" s="1"/>
  <c r="AC166" i="34" s="1" a="1"/>
  <c r="AC166" i="34" s="1"/>
  <c r="AI166" i="34" s="1" a="1"/>
  <c r="AI166" i="34" s="1"/>
  <c r="AO166" i="34" s="1" a="1"/>
  <c r="AO166" i="34" s="1"/>
  <c r="AU166" i="34" s="1" a="1"/>
  <c r="AU166" i="34" s="1"/>
  <c r="BA166" i="34" s="1" a="1"/>
  <c r="BA166" i="34" s="1"/>
  <c r="BG166" i="34" s="1" a="1"/>
  <c r="BG166" i="34" s="1"/>
  <c r="BM166" i="34" s="1" a="1"/>
  <c r="BM166" i="34" s="1"/>
  <c r="BS166" i="34" s="1" a="1"/>
  <c r="BS166" i="34" s="1"/>
  <c r="E116" i="34" a="1"/>
  <c r="E116" i="34" s="1"/>
  <c r="K116" i="34" s="1" a="1"/>
  <c r="K116" i="34" s="1"/>
  <c r="Q116" i="34" s="1" a="1"/>
  <c r="Q116" i="34" s="1"/>
  <c r="W116" i="34" s="1" a="1"/>
  <c r="W116" i="34" s="1"/>
  <c r="AC116" i="34" s="1" a="1"/>
  <c r="AC116" i="34" s="1"/>
  <c r="AI116" i="34" s="1" a="1"/>
  <c r="AI116" i="34" s="1"/>
  <c r="AO116" i="34" s="1" a="1"/>
  <c r="AO116" i="34" s="1"/>
  <c r="AU116" i="34" s="1" a="1"/>
  <c r="AU116" i="34" s="1"/>
  <c r="BA116" i="34" s="1" a="1"/>
  <c r="BA116" i="34" s="1"/>
  <c r="BG116" i="34" s="1" a="1"/>
  <c r="BG116" i="34" s="1"/>
  <c r="BM116" i="34" s="1" a="1"/>
  <c r="BM116" i="34" s="1"/>
  <c r="BS116" i="34" s="1" a="1"/>
  <c r="BS116" i="34" s="1"/>
  <c r="H174" i="34" a="1"/>
  <c r="H174" i="34" s="1"/>
  <c r="N174" i="34" s="1" a="1"/>
  <c r="N174" i="34" s="1"/>
  <c r="T174" i="34" s="1" a="1"/>
  <c r="T174" i="34" s="1"/>
  <c r="Z174" i="34" s="1" a="1"/>
  <c r="Z174" i="34" s="1"/>
  <c r="AF174" i="34" s="1" a="1"/>
  <c r="AF174" i="34" s="1"/>
  <c r="AL174" i="34" s="1" a="1"/>
  <c r="AL174" i="34" s="1"/>
  <c r="AR174" i="34" s="1" a="1"/>
  <c r="AR174" i="34" s="1"/>
  <c r="AX174" i="34" s="1" a="1"/>
  <c r="AX174" i="34" s="1"/>
  <c r="BD174" i="34" s="1" a="1"/>
  <c r="BD174" i="34" s="1"/>
  <c r="BJ174" i="34" s="1" a="1"/>
  <c r="BJ174" i="34" s="1"/>
  <c r="BP174" i="34" s="1" a="1"/>
  <c r="BP174" i="34" s="1"/>
  <c r="BV174" i="34" s="1" a="1"/>
  <c r="BV174" i="34" s="1"/>
  <c r="H59" i="34" a="1"/>
  <c r="H59" i="34" s="1"/>
  <c r="N59" i="34" s="1" a="1"/>
  <c r="N59" i="34" s="1"/>
  <c r="T59" i="34" s="1" a="1"/>
  <c r="T59" i="34" s="1"/>
  <c r="Z59" i="34" s="1" a="1"/>
  <c r="Z59" i="34" s="1"/>
  <c r="AF59" i="34" s="1" a="1"/>
  <c r="AF59" i="34" s="1"/>
  <c r="AL59" i="34" s="1" a="1"/>
  <c r="AL59" i="34" s="1"/>
  <c r="AR59" i="34" s="1" a="1"/>
  <c r="AR59" i="34" s="1"/>
  <c r="AX59" i="34" s="1" a="1"/>
  <c r="AX59" i="34" s="1"/>
  <c r="BD59" i="34" s="1" a="1"/>
  <c r="BD59" i="34" s="1"/>
  <c r="BJ59" i="34" s="1" a="1"/>
  <c r="BJ59" i="34" s="1"/>
  <c r="BP59" i="34" s="1" a="1"/>
  <c r="BP59" i="34" s="1"/>
  <c r="BV59" i="34" s="1" a="1"/>
  <c r="BV59" i="34" s="1"/>
  <c r="I127" i="34" a="1"/>
  <c r="I127" i="34" s="1"/>
  <c r="O127" i="34" s="1" a="1"/>
  <c r="O127" i="34" s="1"/>
  <c r="U127" i="34" s="1" a="1"/>
  <c r="U127" i="34" s="1"/>
  <c r="AA127" i="34" s="1" a="1"/>
  <c r="AA127" i="34" s="1"/>
  <c r="AG127" i="34" s="1" a="1"/>
  <c r="AG127" i="34" s="1"/>
  <c r="AM127" i="34" s="1" a="1"/>
  <c r="AM127" i="34" s="1"/>
  <c r="AS127" i="34" s="1" a="1"/>
  <c r="AS127" i="34" s="1"/>
  <c r="AY127" i="34" s="1" a="1"/>
  <c r="AY127" i="34" s="1"/>
  <c r="BE127" i="34" s="1" a="1"/>
  <c r="BE127" i="34" s="1"/>
  <c r="BK127" i="34" s="1" a="1"/>
  <c r="BK127" i="34" s="1"/>
  <c r="BQ127" i="34" s="1" a="1"/>
  <c r="BQ127" i="34" s="1"/>
  <c r="BW127" i="34" s="1" a="1"/>
  <c r="BW127" i="34" s="1"/>
  <c r="I167" i="34" a="1"/>
  <c r="I167" i="34" s="1"/>
  <c r="O167" i="34" s="1" a="1"/>
  <c r="O167" i="34" s="1"/>
  <c r="U167" i="34" s="1" a="1"/>
  <c r="U167" i="34" s="1"/>
  <c r="AA167" i="34" s="1" a="1"/>
  <c r="AA167" i="34" s="1"/>
  <c r="AG167" i="34" s="1" a="1"/>
  <c r="AG167" i="34" s="1"/>
  <c r="AM167" i="34" s="1" a="1"/>
  <c r="AM167" i="34" s="1"/>
  <c r="AS167" i="34" s="1" a="1"/>
  <c r="AS167" i="34" s="1"/>
  <c r="AY167" i="34" s="1" a="1"/>
  <c r="AY167" i="34" s="1"/>
  <c r="BE167" i="34" s="1" a="1"/>
  <c r="BE167" i="34" s="1"/>
  <c r="BK167" i="34" s="1" a="1"/>
  <c r="BK167" i="34" s="1"/>
  <c r="BQ167" i="34" s="1" a="1"/>
  <c r="BQ167" i="34" s="1"/>
  <c r="BW167" i="34" s="1" a="1"/>
  <c r="BW167" i="34" s="1"/>
  <c r="I132" i="34" a="1"/>
  <c r="I132" i="34" s="1"/>
  <c r="O132" i="34" s="1" a="1"/>
  <c r="O132" i="34" s="1"/>
  <c r="U132" i="34" s="1" a="1"/>
  <c r="U132" i="34" s="1"/>
  <c r="AA132" i="34" s="1" a="1"/>
  <c r="AA132" i="34" s="1"/>
  <c r="AG132" i="34" s="1" a="1"/>
  <c r="AG132" i="34" s="1"/>
  <c r="AM132" i="34" s="1" a="1"/>
  <c r="AM132" i="34" s="1"/>
  <c r="AS132" i="34" s="1" a="1"/>
  <c r="AS132" i="34" s="1"/>
  <c r="AY132" i="34" s="1" a="1"/>
  <c r="AY132" i="34" s="1"/>
  <c r="BE132" i="34" s="1" a="1"/>
  <c r="BE132" i="34" s="1"/>
  <c r="BK132" i="34" s="1" a="1"/>
  <c r="BK132" i="34" s="1"/>
  <c r="BQ132" i="34" s="1" a="1"/>
  <c r="BQ132" i="34" s="1"/>
  <c r="BW132" i="34" s="1" a="1"/>
  <c r="BW132" i="34" s="1"/>
  <c r="G17" i="34" a="1"/>
  <c r="G17" i="34" s="1"/>
  <c r="M17" i="34" s="1" a="1"/>
  <c r="M17" i="34" s="1"/>
  <c r="S17" i="34" s="1" a="1"/>
  <c r="S17" i="34" s="1"/>
  <c r="Y17" i="34" s="1" a="1"/>
  <c r="Y17" i="34" s="1"/>
  <c r="AE17" i="34" s="1" a="1"/>
  <c r="AE17" i="34" s="1"/>
  <c r="AK17" i="34" s="1" a="1"/>
  <c r="AK17" i="34" s="1"/>
  <c r="AQ17" i="34" s="1" a="1"/>
  <c r="AQ17" i="34" s="1"/>
  <c r="AW17" i="34" s="1" a="1"/>
  <c r="AW17" i="34" s="1"/>
  <c r="BC17" i="34" s="1" a="1"/>
  <c r="BC17" i="34" s="1"/>
  <c r="BI17" i="34" s="1" a="1"/>
  <c r="BI17" i="34" s="1"/>
  <c r="BO17" i="34" s="1" a="1"/>
  <c r="BO17" i="34" s="1"/>
  <c r="BU17" i="34" s="1" a="1"/>
  <c r="BU17" i="34" s="1"/>
  <c r="J158" i="34" a="1"/>
  <c r="J158" i="34" s="1"/>
  <c r="P158" i="34" s="1" a="1"/>
  <c r="P158" i="34" s="1"/>
  <c r="V158" i="34" s="1" a="1"/>
  <c r="V158" i="34" s="1"/>
  <c r="AB158" i="34" s="1" a="1"/>
  <c r="AB158" i="34" s="1"/>
  <c r="AH158" i="34" s="1" a="1"/>
  <c r="AH158" i="34" s="1"/>
  <c r="AN158" i="34" s="1" a="1"/>
  <c r="AN158" i="34" s="1"/>
  <c r="AT158" i="34" s="1" a="1"/>
  <c r="AT158" i="34" s="1"/>
  <c r="AZ158" i="34" s="1" a="1"/>
  <c r="AZ158" i="34" s="1"/>
  <c r="BF158" i="34" s="1" a="1"/>
  <c r="BF158" i="34" s="1"/>
  <c r="BL158" i="34" s="1" a="1"/>
  <c r="BL158" i="34" s="1"/>
  <c r="BR158" i="34" s="1" a="1"/>
  <c r="BR158" i="34" s="1"/>
  <c r="BX158" i="34" s="1" a="1"/>
  <c r="BX158" i="34" s="1"/>
  <c r="H89" i="34" a="1"/>
  <c r="H89" i="34" s="1"/>
  <c r="N89" i="34" s="1" a="1"/>
  <c r="N89" i="34" s="1"/>
  <c r="T89" i="34" s="1" a="1"/>
  <c r="T89" i="34" s="1"/>
  <c r="Z89" i="34" s="1" a="1"/>
  <c r="Z89" i="34" s="1"/>
  <c r="AF89" i="34" s="1" a="1"/>
  <c r="AF89" i="34" s="1"/>
  <c r="AL89" i="34" s="1" a="1"/>
  <c r="AL89" i="34" s="1"/>
  <c r="AR89" i="34" s="1" a="1"/>
  <c r="AR89" i="34" s="1"/>
  <c r="AX89" i="34" s="1" a="1"/>
  <c r="AX89" i="34" s="1"/>
  <c r="BD89" i="34" s="1" a="1"/>
  <c r="BD89" i="34" s="1"/>
  <c r="BJ89" i="34" s="1" a="1"/>
  <c r="BJ89" i="34" s="1"/>
  <c r="BP89" i="34" s="1" a="1"/>
  <c r="BP89" i="34" s="1"/>
  <c r="BV89" i="34" s="1" a="1"/>
  <c r="BV89" i="34" s="1"/>
  <c r="E101" i="34" a="1"/>
  <c r="E101" i="34" s="1"/>
  <c r="K101" i="34" s="1" a="1"/>
  <c r="K101" i="34" s="1"/>
  <c r="Q101" i="34" s="1" a="1"/>
  <c r="Q101" i="34" s="1"/>
  <c r="W101" i="34" s="1" a="1"/>
  <c r="W101" i="34" s="1"/>
  <c r="AC101" i="34" s="1" a="1"/>
  <c r="AC101" i="34" s="1"/>
  <c r="AI101" i="34" s="1" a="1"/>
  <c r="AI101" i="34" s="1"/>
  <c r="AO101" i="34" s="1" a="1"/>
  <c r="AO101" i="34" s="1"/>
  <c r="AU101" i="34" s="1" a="1"/>
  <c r="AU101" i="34" s="1"/>
  <c r="BA101" i="34" s="1" a="1"/>
  <c r="BA101" i="34" s="1"/>
  <c r="BG101" i="34" s="1" a="1"/>
  <c r="BG101" i="34" s="1"/>
  <c r="BM101" i="34" s="1" a="1"/>
  <c r="BM101" i="34" s="1"/>
  <c r="BS101" i="34" s="1" a="1"/>
  <c r="BS101" i="34" s="1"/>
  <c r="E143" i="34" a="1"/>
  <c r="E143" i="34" s="1"/>
  <c r="K143" i="34" s="1" a="1"/>
  <c r="K143" i="34" s="1"/>
  <c r="Q143" i="34" s="1" a="1"/>
  <c r="Q143" i="34" s="1"/>
  <c r="W143" i="34" s="1" a="1"/>
  <c r="W143" i="34" s="1"/>
  <c r="AC143" i="34" s="1" a="1"/>
  <c r="AC143" i="34" s="1"/>
  <c r="AI143" i="34" s="1" a="1"/>
  <c r="AI143" i="34" s="1"/>
  <c r="AO143" i="34" s="1" a="1"/>
  <c r="AO143" i="34" s="1"/>
  <c r="AU143" i="34" s="1" a="1"/>
  <c r="AU143" i="34" s="1"/>
  <c r="BA143" i="34" s="1" a="1"/>
  <c r="BA143" i="34" s="1"/>
  <c r="BG143" i="34" s="1" a="1"/>
  <c r="BG143" i="34" s="1"/>
  <c r="BM143" i="34" s="1" a="1"/>
  <c r="BM143" i="34" s="1"/>
  <c r="BS143" i="34" s="1" a="1"/>
  <c r="BS143" i="34" s="1"/>
  <c r="E70" i="34" a="1"/>
  <c r="E70" i="34" s="1"/>
  <c r="K70" i="34" s="1" a="1"/>
  <c r="K70" i="34" s="1"/>
  <c r="Q70" i="34" s="1" a="1"/>
  <c r="Q70" i="34" s="1"/>
  <c r="W70" i="34" s="1" a="1"/>
  <c r="W70" i="34" s="1"/>
  <c r="AC70" i="34" s="1" a="1"/>
  <c r="AC70" i="34" s="1"/>
  <c r="AI70" i="34" s="1" a="1"/>
  <c r="AI70" i="34" s="1"/>
  <c r="AO70" i="34" s="1" a="1"/>
  <c r="AO70" i="34" s="1"/>
  <c r="AU70" i="34" s="1" a="1"/>
  <c r="AU70" i="34" s="1"/>
  <c r="BA70" i="34" s="1" a="1"/>
  <c r="BA70" i="34" s="1"/>
  <c r="BG70" i="34" s="1" a="1"/>
  <c r="BG70" i="34" s="1"/>
  <c r="BM70" i="34" s="1" a="1"/>
  <c r="BM70" i="34" s="1"/>
  <c r="BS70" i="34" s="1" a="1"/>
  <c r="BS70" i="34" s="1"/>
  <c r="E139" i="34" a="1"/>
  <c r="E139" i="34" s="1"/>
  <c r="K139" i="34" s="1" a="1"/>
  <c r="K139" i="34" s="1"/>
  <c r="Q139" i="34" s="1" a="1"/>
  <c r="Q139" i="34" s="1"/>
  <c r="W139" i="34" s="1" a="1"/>
  <c r="W139" i="34" s="1"/>
  <c r="AC139" i="34" s="1" a="1"/>
  <c r="AC139" i="34" s="1"/>
  <c r="AI139" i="34" s="1" a="1"/>
  <c r="AI139" i="34" s="1"/>
  <c r="AO139" i="34" s="1" a="1"/>
  <c r="AO139" i="34" s="1"/>
  <c r="AU139" i="34" s="1" a="1"/>
  <c r="AU139" i="34" s="1"/>
  <c r="BA139" i="34" s="1" a="1"/>
  <c r="BA139" i="34" s="1"/>
  <c r="BG139" i="34" s="1" a="1"/>
  <c r="BG139" i="34" s="1"/>
  <c r="BM139" i="34" s="1" a="1"/>
  <c r="BM139" i="34" s="1"/>
  <c r="BS139" i="34" s="1" a="1"/>
  <c r="BS139" i="34" s="1"/>
  <c r="E102" i="34" a="1"/>
  <c r="E102" i="34" s="1"/>
  <c r="K102" i="34" s="1" a="1"/>
  <c r="K102" i="34" s="1"/>
  <c r="Q102" i="34" s="1" a="1"/>
  <c r="Q102" i="34" s="1"/>
  <c r="W102" i="34" s="1" a="1"/>
  <c r="W102" i="34" s="1"/>
  <c r="AC102" i="34" s="1" a="1"/>
  <c r="AC102" i="34" s="1"/>
  <c r="AI102" i="34" s="1" a="1"/>
  <c r="AI102" i="34" s="1"/>
  <c r="AO102" i="34" s="1" a="1"/>
  <c r="AO102" i="34" s="1"/>
  <c r="AU102" i="34" s="1" a="1"/>
  <c r="AU102" i="34" s="1"/>
  <c r="BA102" i="34" s="1" a="1"/>
  <c r="BA102" i="34" s="1"/>
  <c r="BG102" i="34" s="1" a="1"/>
  <c r="BG102" i="34" s="1"/>
  <c r="BM102" i="34" s="1" a="1"/>
  <c r="BM102" i="34" s="1"/>
  <c r="BS102" i="34" s="1" a="1"/>
  <c r="BS102" i="34" s="1"/>
  <c r="E204" i="34" a="1"/>
  <c r="E204" i="34" s="1"/>
  <c r="K204" i="34" s="1" a="1"/>
  <c r="K204" i="34" s="1"/>
  <c r="Q204" i="34" s="1" a="1"/>
  <c r="Q204" i="34" s="1"/>
  <c r="W204" i="34" s="1" a="1"/>
  <c r="W204" i="34" s="1"/>
  <c r="AC204" i="34" s="1" a="1"/>
  <c r="AC204" i="34" s="1"/>
  <c r="AI204" i="34" s="1" a="1"/>
  <c r="AI204" i="34" s="1"/>
  <c r="AO204" i="34" s="1" a="1"/>
  <c r="AO204" i="34" s="1"/>
  <c r="AU204" i="34" s="1" a="1"/>
  <c r="AU204" i="34" s="1"/>
  <c r="BA204" i="34" s="1" a="1"/>
  <c r="BA204" i="34" s="1"/>
  <c r="BG204" i="34" s="1" a="1"/>
  <c r="BG204" i="34" s="1"/>
  <c r="BM204" i="34" s="1" a="1"/>
  <c r="BM204" i="34" s="1"/>
  <c r="BS204" i="34" s="1" a="1"/>
  <c r="BS204" i="34" s="1"/>
  <c r="F189" i="34" a="1"/>
  <c r="F189" i="34" s="1"/>
  <c r="L189" i="34" s="1" a="1"/>
  <c r="L189" i="34" s="1"/>
  <c r="R189" i="34" s="1" a="1"/>
  <c r="R189" i="34" s="1"/>
  <c r="X189" i="34" s="1" a="1"/>
  <c r="X189" i="34" s="1"/>
  <c r="AD189" i="34" s="1" a="1"/>
  <c r="AD189" i="34" s="1"/>
  <c r="AJ189" i="34" s="1" a="1"/>
  <c r="AJ189" i="34" s="1"/>
  <c r="AP189" i="34" s="1" a="1"/>
  <c r="AP189" i="34" s="1"/>
  <c r="AV189" i="34" s="1" a="1"/>
  <c r="AV189" i="34" s="1"/>
  <c r="BB189" i="34" s="1" a="1"/>
  <c r="BB189" i="34" s="1"/>
  <c r="BH189" i="34" s="1" a="1"/>
  <c r="BH189" i="34" s="1"/>
  <c r="BN189" i="34" s="1" a="1"/>
  <c r="BN189" i="34" s="1"/>
  <c r="BT189" i="34" s="1" a="1"/>
  <c r="BT189" i="34" s="1"/>
  <c r="F73" i="34" a="1"/>
  <c r="F73" i="34" s="1"/>
  <c r="L73" i="34" s="1" a="1"/>
  <c r="L73" i="34" s="1"/>
  <c r="R73" i="34" s="1" a="1"/>
  <c r="R73" i="34" s="1"/>
  <c r="X73" i="34" s="1" a="1"/>
  <c r="X73" i="34" s="1"/>
  <c r="AD73" i="34" s="1" a="1"/>
  <c r="AD73" i="34" s="1"/>
  <c r="AJ73" i="34" s="1" a="1"/>
  <c r="AJ73" i="34" s="1"/>
  <c r="AP73" i="34" s="1" a="1"/>
  <c r="AP73" i="34" s="1"/>
  <c r="AV73" i="34" s="1" a="1"/>
  <c r="AV73" i="34" s="1"/>
  <c r="BB73" i="34" s="1" a="1"/>
  <c r="BB73" i="34" s="1"/>
  <c r="BH73" i="34" s="1" a="1"/>
  <c r="BH73" i="34" s="1"/>
  <c r="BN73" i="34" s="1" a="1"/>
  <c r="BN73" i="34" s="1"/>
  <c r="BT73" i="34" s="1" a="1"/>
  <c r="BT73" i="34" s="1"/>
  <c r="F105" i="34" a="1"/>
  <c r="F105" i="34" s="1"/>
  <c r="L105" i="34" s="1" a="1"/>
  <c r="L105" i="34" s="1"/>
  <c r="R105" i="34" s="1" a="1"/>
  <c r="R105" i="34" s="1"/>
  <c r="X105" i="34" s="1" a="1"/>
  <c r="X105" i="34" s="1"/>
  <c r="AD105" i="34" s="1" a="1"/>
  <c r="AD105" i="34" s="1"/>
  <c r="AJ105" i="34" s="1" a="1"/>
  <c r="AJ105" i="34" s="1"/>
  <c r="AP105" i="34" s="1" a="1"/>
  <c r="AP105" i="34" s="1"/>
  <c r="AV105" i="34" s="1" a="1"/>
  <c r="AV105" i="34" s="1"/>
  <c r="BB105" i="34" s="1" a="1"/>
  <c r="BB105" i="34" s="1"/>
  <c r="BH105" i="34" s="1" a="1"/>
  <c r="BH105" i="34" s="1"/>
  <c r="BN105" i="34" s="1" a="1"/>
  <c r="BN105" i="34" s="1"/>
  <c r="BT105" i="34" s="1" a="1"/>
  <c r="BT105" i="34" s="1"/>
  <c r="F134" i="34" a="1"/>
  <c r="F134" i="34" s="1"/>
  <c r="L134" i="34" s="1" a="1"/>
  <c r="L134" i="34" s="1"/>
  <c r="R134" i="34" s="1" a="1"/>
  <c r="R134" i="34" s="1"/>
  <c r="X134" i="34" s="1" a="1"/>
  <c r="X134" i="34" s="1"/>
  <c r="AD134" i="34" s="1" a="1"/>
  <c r="AD134" i="34" s="1"/>
  <c r="AJ134" i="34" s="1" a="1"/>
  <c r="AJ134" i="34" s="1"/>
  <c r="AP134" i="34" s="1" a="1"/>
  <c r="AP134" i="34" s="1"/>
  <c r="AV134" i="34" s="1" a="1"/>
  <c r="AV134" i="34" s="1"/>
  <c r="BB134" i="34" s="1" a="1"/>
  <c r="BB134" i="34" s="1"/>
  <c r="BH134" i="34" s="1" a="1"/>
  <c r="BH134" i="34" s="1"/>
  <c r="BN134" i="34" s="1" a="1"/>
  <c r="BN134" i="34" s="1"/>
  <c r="BT134" i="34" s="1" a="1"/>
  <c r="BT134" i="34" s="1"/>
  <c r="F174" i="34" a="1"/>
  <c r="F174" i="34" s="1"/>
  <c r="L174" i="34" s="1" a="1"/>
  <c r="L174" i="34" s="1"/>
  <c r="R174" i="34" s="1" a="1"/>
  <c r="R174" i="34" s="1"/>
  <c r="X174" i="34" s="1" a="1"/>
  <c r="X174" i="34" s="1"/>
  <c r="AD174" i="34" s="1" a="1"/>
  <c r="AD174" i="34" s="1"/>
  <c r="AJ174" i="34" s="1" a="1"/>
  <c r="AJ174" i="34" s="1"/>
  <c r="AP174" i="34" s="1" a="1"/>
  <c r="AP174" i="34" s="1"/>
  <c r="AV174" i="34" s="1" a="1"/>
  <c r="AV174" i="34" s="1"/>
  <c r="BB174" i="34" s="1" a="1"/>
  <c r="BB174" i="34" s="1"/>
  <c r="BH174" i="34" s="1" a="1"/>
  <c r="BH174" i="34" s="1"/>
  <c r="BN174" i="34" s="1" a="1"/>
  <c r="BN174" i="34" s="1"/>
  <c r="BT174" i="34" s="1" a="1"/>
  <c r="BT174" i="34" s="1"/>
  <c r="F199" i="34" a="1"/>
  <c r="F199" i="34" s="1"/>
  <c r="L199" i="34" s="1" a="1"/>
  <c r="L199" i="34" s="1"/>
  <c r="R199" i="34" s="1" a="1"/>
  <c r="R199" i="34" s="1"/>
  <c r="X199" i="34" s="1" a="1"/>
  <c r="X199" i="34" s="1"/>
  <c r="AD199" i="34" s="1" a="1"/>
  <c r="AD199" i="34" s="1"/>
  <c r="AJ199" i="34" s="1" a="1"/>
  <c r="AJ199" i="34" s="1"/>
  <c r="AP199" i="34" s="1" a="1"/>
  <c r="AP199" i="34" s="1"/>
  <c r="AV199" i="34" s="1" a="1"/>
  <c r="AV199" i="34" s="1"/>
  <c r="BB199" i="34" s="1" a="1"/>
  <c r="BB199" i="34" s="1"/>
  <c r="BH199" i="34" s="1" a="1"/>
  <c r="BH199" i="34" s="1"/>
  <c r="BN199" i="34" s="1" a="1"/>
  <c r="BN199" i="34" s="1"/>
  <c r="BT199" i="34" s="1" a="1"/>
  <c r="BT199" i="34" s="1"/>
  <c r="E91" i="34" a="1"/>
  <c r="E91" i="34" s="1"/>
  <c r="K91" i="34" s="1" a="1"/>
  <c r="K91" i="34" s="1"/>
  <c r="Q91" i="34" s="1" a="1"/>
  <c r="Q91" i="34" s="1"/>
  <c r="W91" i="34" s="1" a="1"/>
  <c r="W91" i="34" s="1"/>
  <c r="AC91" i="34" s="1" a="1"/>
  <c r="AC91" i="34" s="1"/>
  <c r="AI91" i="34" s="1" a="1"/>
  <c r="AI91" i="34" s="1"/>
  <c r="AO91" i="34" s="1" a="1"/>
  <c r="AO91" i="34" s="1"/>
  <c r="AU91" i="34" s="1" a="1"/>
  <c r="AU91" i="34" s="1"/>
  <c r="BA91" i="34" s="1" a="1"/>
  <c r="BA91" i="34" s="1"/>
  <c r="BG91" i="34" s="1" a="1"/>
  <c r="BG91" i="34" s="1"/>
  <c r="BM91" i="34" s="1" a="1"/>
  <c r="BM91" i="34" s="1"/>
  <c r="BS91" i="34" s="1" a="1"/>
  <c r="BS91" i="34" s="1"/>
  <c r="E142" i="34" a="1"/>
  <c r="E142" i="34" s="1"/>
  <c r="K142" i="34" s="1" a="1"/>
  <c r="K142" i="34" s="1"/>
  <c r="Q142" i="34" s="1" a="1"/>
  <c r="Q142" i="34" s="1"/>
  <c r="W142" i="34" s="1" a="1"/>
  <c r="W142" i="34" s="1"/>
  <c r="AC142" i="34" s="1" a="1"/>
  <c r="AC142" i="34" s="1"/>
  <c r="AI142" i="34" s="1" a="1"/>
  <c r="AI142" i="34" s="1"/>
  <c r="AO142" i="34" s="1" a="1"/>
  <c r="AO142" i="34" s="1"/>
  <c r="AU142" i="34" s="1" a="1"/>
  <c r="AU142" i="34" s="1"/>
  <c r="BA142" i="34" s="1" a="1"/>
  <c r="BA142" i="34" s="1"/>
  <c r="BG142" i="34" s="1" a="1"/>
  <c r="BG142" i="34" s="1"/>
  <c r="BM142" i="34" s="1" a="1"/>
  <c r="BM142" i="34" s="1"/>
  <c r="BS142" i="34" s="1" a="1"/>
  <c r="BS142" i="34" s="1"/>
  <c r="E88" i="34" a="1"/>
  <c r="E88" i="34" s="1"/>
  <c r="K88" i="34" s="1" a="1"/>
  <c r="K88" i="34" s="1"/>
  <c r="Q88" i="34" s="1" a="1"/>
  <c r="Q88" i="34" s="1"/>
  <c r="W88" i="34" s="1" a="1"/>
  <c r="W88" i="34" s="1"/>
  <c r="AC88" i="34" s="1" a="1"/>
  <c r="AC88" i="34" s="1"/>
  <c r="AI88" i="34" s="1" a="1"/>
  <c r="AI88" i="34" s="1"/>
  <c r="AO88" i="34" s="1" a="1"/>
  <c r="AO88" i="34" s="1"/>
  <c r="AU88" i="34" s="1" a="1"/>
  <c r="AU88" i="34" s="1"/>
  <c r="BA88" i="34" s="1" a="1"/>
  <c r="BA88" i="34" s="1"/>
  <c r="BG88" i="34" s="1" a="1"/>
  <c r="BG88" i="34" s="1"/>
  <c r="BM88" i="34" s="1" a="1"/>
  <c r="BM88" i="34" s="1"/>
  <c r="BS88" i="34" s="1" a="1"/>
  <c r="BS88" i="34" s="1"/>
  <c r="E152" i="34" a="1"/>
  <c r="E152" i="34" s="1"/>
  <c r="K152" i="34" s="1" a="1"/>
  <c r="K152" i="34" s="1"/>
  <c r="Q152" i="34" s="1" a="1"/>
  <c r="Q152" i="34" s="1"/>
  <c r="W152" i="34" s="1" a="1"/>
  <c r="W152" i="34" s="1"/>
  <c r="AC152" i="34" s="1" a="1"/>
  <c r="AC152" i="34" s="1"/>
  <c r="AI152" i="34" s="1" a="1"/>
  <c r="AI152" i="34" s="1"/>
  <c r="AO152" i="34" s="1" a="1"/>
  <c r="AO152" i="34" s="1"/>
  <c r="AU152" i="34" s="1" a="1"/>
  <c r="AU152" i="34" s="1"/>
  <c r="BA152" i="34" s="1" a="1"/>
  <c r="BA152" i="34" s="1"/>
  <c r="BG152" i="34" s="1" a="1"/>
  <c r="BG152" i="34" s="1"/>
  <c r="BM152" i="34" s="1" a="1"/>
  <c r="BM152" i="34" s="1"/>
  <c r="BS152" i="34" s="1" a="1"/>
  <c r="BS152" i="34" s="1"/>
  <c r="E94" i="34" a="1"/>
  <c r="E94" i="34" s="1"/>
  <c r="K94" i="34" s="1" a="1"/>
  <c r="K94" i="34" s="1"/>
  <c r="Q94" i="34" s="1" a="1"/>
  <c r="Q94" i="34" s="1"/>
  <c r="W94" i="34" s="1" a="1"/>
  <c r="W94" i="34" s="1"/>
  <c r="AC94" i="34" s="1" a="1"/>
  <c r="AC94" i="34" s="1"/>
  <c r="AI94" i="34" s="1" a="1"/>
  <c r="AI94" i="34" s="1"/>
  <c r="AO94" i="34" s="1" a="1"/>
  <c r="AO94" i="34" s="1"/>
  <c r="AU94" i="34" s="1" a="1"/>
  <c r="AU94" i="34" s="1"/>
  <c r="BA94" i="34" s="1" a="1"/>
  <c r="BA94" i="34" s="1"/>
  <c r="BG94" i="34" s="1" a="1"/>
  <c r="BG94" i="34" s="1"/>
  <c r="BM94" i="34" s="1" a="1"/>
  <c r="BM94" i="34" s="1"/>
  <c r="BS94" i="34" s="1" a="1"/>
  <c r="BS94" i="34" s="1"/>
  <c r="E18" i="34" a="1"/>
  <c r="E18" i="34" s="1"/>
  <c r="K18" i="34" s="1" a="1"/>
  <c r="K18" i="34" s="1"/>
  <c r="Q18" i="34" s="1" a="1"/>
  <c r="Q18" i="34" s="1"/>
  <c r="W18" i="34" s="1" a="1"/>
  <c r="W18" i="34" s="1"/>
  <c r="AC18" i="34" s="1" a="1"/>
  <c r="AC18" i="34" s="1"/>
  <c r="AI18" i="34" s="1" a="1"/>
  <c r="AI18" i="34" s="1"/>
  <c r="AO18" i="34" s="1" a="1"/>
  <c r="AO18" i="34" s="1"/>
  <c r="AU18" i="34" s="1" a="1"/>
  <c r="AU18" i="34" s="1"/>
  <c r="BA18" i="34" s="1" a="1"/>
  <c r="BA18" i="34" s="1"/>
  <c r="BG18" i="34" s="1" a="1"/>
  <c r="BG18" i="34" s="1"/>
  <c r="BM18" i="34" s="1" a="1"/>
  <c r="BM18" i="34" s="1"/>
  <c r="BS18" i="34" s="1" a="1"/>
  <c r="BS18" i="34" s="1"/>
  <c r="I121" i="34" a="1"/>
  <c r="I121" i="34" s="1"/>
  <c r="O121" i="34" s="1" a="1"/>
  <c r="O121" i="34" s="1"/>
  <c r="U121" i="34" s="1" a="1"/>
  <c r="U121" i="34" s="1"/>
  <c r="AA121" i="34" s="1" a="1"/>
  <c r="AA121" i="34" s="1"/>
  <c r="AG121" i="34" s="1" a="1"/>
  <c r="AG121" i="34" s="1"/>
  <c r="AM121" i="34" s="1" a="1"/>
  <c r="AM121" i="34" s="1"/>
  <c r="AS121" i="34" s="1" a="1"/>
  <c r="AS121" i="34" s="1"/>
  <c r="AY121" i="34" s="1" a="1"/>
  <c r="AY121" i="34" s="1"/>
  <c r="BE121" i="34" s="1" a="1"/>
  <c r="BE121" i="34" s="1"/>
  <c r="BK121" i="34" s="1" a="1"/>
  <c r="BK121" i="34" s="1"/>
  <c r="BQ121" i="34" s="1" a="1"/>
  <c r="BQ121" i="34" s="1"/>
  <c r="BW121" i="34" s="1" a="1"/>
  <c r="BW121" i="34" s="1"/>
  <c r="I166" i="34" a="1"/>
  <c r="I166" i="34" s="1"/>
  <c r="O166" i="34" s="1" a="1"/>
  <c r="O166" i="34" s="1"/>
  <c r="U166" i="34" s="1" a="1"/>
  <c r="U166" i="34" s="1"/>
  <c r="AA166" i="34" s="1" a="1"/>
  <c r="AA166" i="34" s="1"/>
  <c r="AG166" i="34" s="1" a="1"/>
  <c r="AG166" i="34" s="1"/>
  <c r="AM166" i="34" s="1" a="1"/>
  <c r="AM166" i="34" s="1"/>
  <c r="AS166" i="34" s="1" a="1"/>
  <c r="AS166" i="34" s="1"/>
  <c r="AY166" i="34" s="1" a="1"/>
  <c r="AY166" i="34" s="1"/>
  <c r="BE166" i="34" s="1" a="1"/>
  <c r="BE166" i="34" s="1"/>
  <c r="BK166" i="34" s="1" a="1"/>
  <c r="BK166" i="34" s="1"/>
  <c r="BQ166" i="34" s="1" a="1"/>
  <c r="BQ166" i="34" s="1"/>
  <c r="BW166" i="34" s="1" a="1"/>
  <c r="BW166" i="34" s="1"/>
  <c r="I84" i="34" a="1"/>
  <c r="I84" i="34" s="1"/>
  <c r="O84" i="34" s="1" a="1"/>
  <c r="O84" i="34" s="1"/>
  <c r="U84" i="34" s="1" a="1"/>
  <c r="U84" i="34" s="1"/>
  <c r="AA84" i="34" s="1" a="1"/>
  <c r="AA84" i="34" s="1"/>
  <c r="AG84" i="34" s="1" a="1"/>
  <c r="AG84" i="34" s="1"/>
  <c r="AM84" i="34" s="1" a="1"/>
  <c r="AM84" i="34" s="1"/>
  <c r="AS84" i="34" s="1" a="1"/>
  <c r="AS84" i="34" s="1"/>
  <c r="AY84" i="34" s="1" a="1"/>
  <c r="AY84" i="34" s="1"/>
  <c r="BE84" i="34" s="1" a="1"/>
  <c r="BE84" i="34" s="1"/>
  <c r="BK84" i="34" s="1" a="1"/>
  <c r="BK84" i="34" s="1"/>
  <c r="BQ84" i="34" s="1" a="1"/>
  <c r="BQ84" i="34" s="1"/>
  <c r="BW84" i="34" s="1" a="1"/>
  <c r="BW84" i="34" s="1"/>
  <c r="I116" i="34" a="1"/>
  <c r="I116" i="34" s="1"/>
  <c r="O116" i="34" s="1" a="1"/>
  <c r="O116" i="34" s="1"/>
  <c r="U116" i="34" s="1" a="1"/>
  <c r="U116" i="34" s="1"/>
  <c r="AA116" i="34" s="1" a="1"/>
  <c r="AA116" i="34" s="1"/>
  <c r="AG116" i="34" s="1" a="1"/>
  <c r="AG116" i="34" s="1"/>
  <c r="AM116" i="34" s="1" a="1"/>
  <c r="AM116" i="34" s="1"/>
  <c r="AS116" i="34" s="1" a="1"/>
  <c r="AS116" i="34" s="1"/>
  <c r="AY116" i="34" s="1" a="1"/>
  <c r="AY116" i="34" s="1"/>
  <c r="BE116" i="34" s="1" a="1"/>
  <c r="BE116" i="34" s="1"/>
  <c r="BK116" i="34" s="1" a="1"/>
  <c r="BK116" i="34" s="1"/>
  <c r="BQ116" i="34" s="1" a="1"/>
  <c r="BQ116" i="34" s="1"/>
  <c r="BW116" i="34" s="1" a="1"/>
  <c r="BW116" i="34" s="1"/>
  <c r="I11" i="34" a="1"/>
  <c r="I11" i="34" s="1"/>
  <c r="I156" i="34" a="1"/>
  <c r="I156" i="34" s="1"/>
  <c r="O156" i="34" s="1" a="1"/>
  <c r="O156" i="34" s="1"/>
  <c r="U156" i="34" s="1" a="1"/>
  <c r="U156" i="34" s="1"/>
  <c r="AA156" i="34" s="1" a="1"/>
  <c r="AA156" i="34" s="1"/>
  <c r="AG156" i="34" s="1" a="1"/>
  <c r="AG156" i="34" s="1"/>
  <c r="AM156" i="34" s="1" a="1"/>
  <c r="AM156" i="34" s="1"/>
  <c r="AS156" i="34" s="1" a="1"/>
  <c r="AS156" i="34" s="1"/>
  <c r="AY156" i="34" s="1" a="1"/>
  <c r="AY156" i="34" s="1"/>
  <c r="BE156" i="34" s="1" a="1"/>
  <c r="BE156" i="34" s="1"/>
  <c r="BK156" i="34" s="1" a="1"/>
  <c r="BK156" i="34" s="1"/>
  <c r="BQ156" i="34" s="1" a="1"/>
  <c r="BQ156" i="34" s="1"/>
  <c r="BW156" i="34" s="1" a="1"/>
  <c r="BW156" i="34" s="1"/>
  <c r="J129" i="34" a="1"/>
  <c r="J129" i="34" s="1"/>
  <c r="P129" i="34" s="1" a="1"/>
  <c r="P129" i="34" s="1"/>
  <c r="V129" i="34" s="1" a="1"/>
  <c r="V129" i="34" s="1"/>
  <c r="AB129" i="34" s="1" a="1"/>
  <c r="AB129" i="34" s="1"/>
  <c r="AH129" i="34" s="1" a="1"/>
  <c r="AH129" i="34" s="1"/>
  <c r="AN129" i="34" s="1" a="1"/>
  <c r="AN129" i="34" s="1"/>
  <c r="AT129" i="34" s="1" a="1"/>
  <c r="AT129" i="34" s="1"/>
  <c r="AZ129" i="34" s="1" a="1"/>
  <c r="AZ129" i="34" s="1"/>
  <c r="BF129" i="34" s="1" a="1"/>
  <c r="BF129" i="34" s="1"/>
  <c r="BL129" i="34" s="1" a="1"/>
  <c r="BL129" i="34" s="1"/>
  <c r="BR129" i="34" s="1" a="1"/>
  <c r="BR129" i="34" s="1"/>
  <c r="BX129" i="34" s="1" a="1"/>
  <c r="BX129" i="34" s="1"/>
  <c r="J179" i="34" a="1"/>
  <c r="J179" i="34" s="1"/>
  <c r="P179" i="34" s="1" a="1"/>
  <c r="P179" i="34" s="1"/>
  <c r="V179" i="34" s="1" a="1"/>
  <c r="V179" i="34" s="1"/>
  <c r="AB179" i="34" s="1" a="1"/>
  <c r="AB179" i="34" s="1"/>
  <c r="AH179" i="34" s="1" a="1"/>
  <c r="AH179" i="34" s="1"/>
  <c r="AN179" i="34" s="1" a="1"/>
  <c r="AN179" i="34" s="1"/>
  <c r="AT179" i="34" s="1" a="1"/>
  <c r="AT179" i="34" s="1"/>
  <c r="AZ179" i="34" s="1" a="1"/>
  <c r="AZ179" i="34" s="1"/>
  <c r="BF179" i="34" s="1" a="1"/>
  <c r="BF179" i="34" s="1"/>
  <c r="BL179" i="34" s="1" a="1"/>
  <c r="BL179" i="34" s="1"/>
  <c r="BR179" i="34" s="1" a="1"/>
  <c r="BR179" i="34" s="1"/>
  <c r="BX179" i="34" s="1" a="1"/>
  <c r="BX179" i="34" s="1"/>
  <c r="J184" i="34" a="1"/>
  <c r="J184" i="34" s="1"/>
  <c r="P184" i="34" s="1" a="1"/>
  <c r="P184" i="34" s="1"/>
  <c r="V184" i="34" s="1" a="1"/>
  <c r="V184" i="34" s="1"/>
  <c r="AB184" i="34" s="1" a="1"/>
  <c r="AB184" i="34" s="1"/>
  <c r="AH184" i="34" s="1" a="1"/>
  <c r="AH184" i="34" s="1"/>
  <c r="AN184" i="34" s="1" a="1"/>
  <c r="AN184" i="34" s="1"/>
  <c r="AT184" i="34" s="1" a="1"/>
  <c r="AT184" i="34" s="1"/>
  <c r="AZ184" i="34" s="1" a="1"/>
  <c r="AZ184" i="34" s="1"/>
  <c r="BF184" i="34" s="1" a="1"/>
  <c r="BF184" i="34" s="1"/>
  <c r="BL184" i="34" s="1" a="1"/>
  <c r="BL184" i="34" s="1"/>
  <c r="BR184" i="34" s="1" a="1"/>
  <c r="BR184" i="34" s="1"/>
  <c r="BX184" i="34" s="1" a="1"/>
  <c r="BX184" i="34" s="1"/>
  <c r="J159" i="34" a="1"/>
  <c r="J159" i="34" s="1"/>
  <c r="P159" i="34" s="1" a="1"/>
  <c r="P159" i="34" s="1"/>
  <c r="V159" i="34" s="1" a="1"/>
  <c r="V159" i="34" s="1"/>
  <c r="AB159" i="34" s="1" a="1"/>
  <c r="AB159" i="34" s="1"/>
  <c r="AH159" i="34" s="1" a="1"/>
  <c r="AH159" i="34" s="1"/>
  <c r="AN159" i="34" s="1" a="1"/>
  <c r="AN159" i="34" s="1"/>
  <c r="AT159" i="34" s="1" a="1"/>
  <c r="AT159" i="34" s="1"/>
  <c r="AZ159" i="34" s="1" a="1"/>
  <c r="AZ159" i="34" s="1"/>
  <c r="BF159" i="34" s="1" a="1"/>
  <c r="BF159" i="34" s="1"/>
  <c r="BL159" i="34" s="1" a="1"/>
  <c r="BL159" i="34" s="1"/>
  <c r="BR159" i="34" s="1" a="1"/>
  <c r="BR159" i="34" s="1"/>
  <c r="BX159" i="34" s="1" a="1"/>
  <c r="BX159" i="34" s="1"/>
  <c r="J139" i="34" a="1"/>
  <c r="J139" i="34" s="1"/>
  <c r="P139" i="34" s="1" a="1"/>
  <c r="P139" i="34" s="1"/>
  <c r="V139" i="34" s="1" a="1"/>
  <c r="V139" i="34" s="1"/>
  <c r="AB139" i="34" s="1" a="1"/>
  <c r="AB139" i="34" s="1"/>
  <c r="AH139" i="34" s="1" a="1"/>
  <c r="AH139" i="34" s="1"/>
  <c r="AN139" i="34" s="1" a="1"/>
  <c r="AN139" i="34" s="1"/>
  <c r="AT139" i="34" s="1" a="1"/>
  <c r="AT139" i="34" s="1"/>
  <c r="AZ139" i="34" s="1" a="1"/>
  <c r="AZ139" i="34" s="1"/>
  <c r="BF139" i="34" s="1" a="1"/>
  <c r="BF139" i="34" s="1"/>
  <c r="BL139" i="34" s="1" a="1"/>
  <c r="BL139" i="34" s="1"/>
  <c r="BR139" i="34" s="1" a="1"/>
  <c r="BR139" i="34" s="1"/>
  <c r="BX139" i="34" s="1" a="1"/>
  <c r="BX139" i="34" s="1"/>
  <c r="J194" i="34" a="1"/>
  <c r="J194" i="34" s="1"/>
  <c r="P194" i="34" s="1" a="1"/>
  <c r="P194" i="34" s="1"/>
  <c r="V194" i="34" s="1" a="1"/>
  <c r="V194" i="34" s="1"/>
  <c r="AB194" i="34" s="1" a="1"/>
  <c r="AB194" i="34" s="1"/>
  <c r="AH194" i="34" s="1" a="1"/>
  <c r="AH194" i="34" s="1"/>
  <c r="AN194" i="34" s="1" a="1"/>
  <c r="AN194" i="34" s="1"/>
  <c r="AT194" i="34" s="1" a="1"/>
  <c r="AT194" i="34" s="1"/>
  <c r="AZ194" i="34" s="1" a="1"/>
  <c r="AZ194" i="34" s="1"/>
  <c r="BF194" i="34" s="1" a="1"/>
  <c r="BF194" i="34" s="1"/>
  <c r="BL194" i="34" s="1" a="1"/>
  <c r="BL194" i="34" s="1"/>
  <c r="BR194" i="34" s="1" a="1"/>
  <c r="BR194" i="34" s="1"/>
  <c r="BX194" i="34" s="1" a="1"/>
  <c r="BX194" i="34" s="1"/>
  <c r="J119" i="34" a="1"/>
  <c r="J119" i="34" s="1"/>
  <c r="P119" i="34" s="1" a="1"/>
  <c r="P119" i="34" s="1"/>
  <c r="V119" i="34" s="1" a="1"/>
  <c r="V119" i="34" s="1"/>
  <c r="AB119" i="34" s="1" a="1"/>
  <c r="AB119" i="34" s="1"/>
  <c r="AH119" i="34" s="1" a="1"/>
  <c r="AH119" i="34" s="1"/>
  <c r="AN119" i="34" s="1" a="1"/>
  <c r="AN119" i="34" s="1"/>
  <c r="AT119" i="34" s="1" a="1"/>
  <c r="AT119" i="34" s="1"/>
  <c r="AZ119" i="34" s="1" a="1"/>
  <c r="AZ119" i="34" s="1"/>
  <c r="BF119" i="34" s="1" a="1"/>
  <c r="BF119" i="34" s="1"/>
  <c r="BL119" i="34" s="1" a="1"/>
  <c r="BL119" i="34" s="1"/>
  <c r="BR119" i="34" s="1" a="1"/>
  <c r="BR119" i="34" s="1"/>
  <c r="BX119" i="34" s="1" a="1"/>
  <c r="BX119" i="34" s="1"/>
  <c r="J33" i="34" a="1"/>
  <c r="J33" i="34" s="1"/>
  <c r="P33" i="34" s="1" a="1"/>
  <c r="P33" i="34" s="1"/>
  <c r="V33" i="34" s="1" a="1"/>
  <c r="V33" i="34" s="1"/>
  <c r="AB33" i="34" s="1" a="1"/>
  <c r="AB33" i="34" s="1"/>
  <c r="AH33" i="34" s="1" a="1"/>
  <c r="AH33" i="34" s="1"/>
  <c r="AN33" i="34" s="1" a="1"/>
  <c r="AN33" i="34" s="1"/>
  <c r="AT33" i="34" s="1" a="1"/>
  <c r="AT33" i="34" s="1"/>
  <c r="AZ33" i="34" s="1" a="1"/>
  <c r="AZ33" i="34" s="1"/>
  <c r="BF33" i="34" s="1" a="1"/>
  <c r="BF33" i="34" s="1"/>
  <c r="BL33" i="34" s="1" a="1"/>
  <c r="BL33" i="34" s="1"/>
  <c r="BR33" i="34" s="1" a="1"/>
  <c r="BR33" i="34" s="1"/>
  <c r="BX33" i="34" s="1" a="1"/>
  <c r="BX33" i="34" s="1"/>
  <c r="J161" i="34" a="1"/>
  <c r="J161" i="34" s="1"/>
  <c r="P161" i="34" s="1" a="1"/>
  <c r="P161" i="34" s="1"/>
  <c r="V161" i="34" s="1" a="1"/>
  <c r="V161" i="34" s="1"/>
  <c r="AB161" i="34" s="1" a="1"/>
  <c r="AB161" i="34" s="1"/>
  <c r="AH161" i="34" s="1" a="1"/>
  <c r="AH161" i="34" s="1"/>
  <c r="AN161" i="34" s="1" a="1"/>
  <c r="AN161" i="34" s="1"/>
  <c r="AT161" i="34" s="1" a="1"/>
  <c r="AT161" i="34" s="1"/>
  <c r="AZ161" i="34" s="1" a="1"/>
  <c r="AZ161" i="34" s="1"/>
  <c r="BF161" i="34" s="1" a="1"/>
  <c r="BF161" i="34" s="1"/>
  <c r="BL161" i="34" s="1" a="1"/>
  <c r="BL161" i="34" s="1"/>
  <c r="BR161" i="34" s="1" a="1"/>
  <c r="BR161" i="34" s="1"/>
  <c r="BX161" i="34" s="1" a="1"/>
  <c r="BX161" i="34" s="1"/>
  <c r="J87" i="34" a="1"/>
  <c r="J87" i="34" s="1"/>
  <c r="P87" i="34" s="1" a="1"/>
  <c r="P87" i="34" s="1"/>
  <c r="V87" i="34" s="1" a="1"/>
  <c r="V87" i="34" s="1"/>
  <c r="AB87" i="34" s="1" a="1"/>
  <c r="AB87" i="34" s="1"/>
  <c r="AH87" i="34" s="1" a="1"/>
  <c r="AH87" i="34" s="1"/>
  <c r="AN87" i="34" s="1" a="1"/>
  <c r="AN87" i="34" s="1"/>
  <c r="AT87" i="34" s="1" a="1"/>
  <c r="AT87" i="34" s="1"/>
  <c r="AZ87" i="34" s="1" a="1"/>
  <c r="AZ87" i="34" s="1"/>
  <c r="BF87" i="34" s="1" a="1"/>
  <c r="BF87" i="34" s="1"/>
  <c r="BL87" i="34" s="1" a="1"/>
  <c r="BL87" i="34" s="1"/>
  <c r="BR87" i="34" s="1" a="1"/>
  <c r="BR87" i="34" s="1"/>
  <c r="BX87" i="34" s="1" a="1"/>
  <c r="BX87" i="34" s="1"/>
  <c r="J82" i="34" a="1"/>
  <c r="J82" i="34" s="1"/>
  <c r="P82" i="34" s="1" a="1"/>
  <c r="P82" i="34" s="1"/>
  <c r="V82" i="34" s="1" a="1"/>
  <c r="V82" i="34" s="1"/>
  <c r="AB82" i="34" s="1" a="1"/>
  <c r="AB82" i="34" s="1"/>
  <c r="AH82" i="34" s="1" a="1"/>
  <c r="AH82" i="34" s="1"/>
  <c r="AN82" i="34" s="1" a="1"/>
  <c r="AN82" i="34" s="1"/>
  <c r="AT82" i="34" s="1" a="1"/>
  <c r="AT82" i="34" s="1"/>
  <c r="AZ82" i="34" s="1" a="1"/>
  <c r="AZ82" i="34" s="1"/>
  <c r="BF82" i="34" s="1" a="1"/>
  <c r="BF82" i="34" s="1"/>
  <c r="BL82" i="34" s="1" a="1"/>
  <c r="BL82" i="34" s="1"/>
  <c r="BR82" i="34" s="1" a="1"/>
  <c r="BR82" i="34" s="1"/>
  <c r="BX82" i="34" s="1" a="1"/>
  <c r="BX82" i="34" s="1"/>
  <c r="J116" i="34" a="1"/>
  <c r="J116" i="34" s="1"/>
  <c r="P116" i="34" s="1" a="1"/>
  <c r="P116" i="34" s="1"/>
  <c r="V116" i="34" s="1" a="1"/>
  <c r="V116" i="34" s="1"/>
  <c r="AB116" i="34" s="1" a="1"/>
  <c r="AB116" i="34" s="1"/>
  <c r="AH116" i="34" s="1" a="1"/>
  <c r="AH116" i="34" s="1"/>
  <c r="AN116" i="34" s="1" a="1"/>
  <c r="AN116" i="34" s="1"/>
  <c r="AT116" i="34" s="1" a="1"/>
  <c r="AT116" i="34" s="1"/>
  <c r="AZ116" i="34" s="1" a="1"/>
  <c r="AZ116" i="34" s="1"/>
  <c r="BF116" i="34" s="1" a="1"/>
  <c r="BF116" i="34" s="1"/>
  <c r="BL116" i="34" s="1" a="1"/>
  <c r="BL116" i="34" s="1"/>
  <c r="BR116" i="34" s="1" a="1"/>
  <c r="BR116" i="34" s="1"/>
  <c r="BX116" i="34" s="1" a="1"/>
  <c r="BX116" i="34" s="1"/>
  <c r="J81" i="34" a="1"/>
  <c r="J81" i="34" s="1"/>
  <c r="P81" i="34" s="1" a="1"/>
  <c r="P81" i="34" s="1"/>
  <c r="V81" i="34" s="1" a="1"/>
  <c r="V81" i="34" s="1"/>
  <c r="AB81" i="34" s="1" a="1"/>
  <c r="AB81" i="34" s="1"/>
  <c r="AH81" i="34" s="1" a="1"/>
  <c r="AH81" i="34" s="1"/>
  <c r="AN81" i="34" s="1" a="1"/>
  <c r="AN81" i="34" s="1"/>
  <c r="AT81" i="34" s="1" a="1"/>
  <c r="AT81" i="34" s="1"/>
  <c r="AZ81" i="34" s="1" a="1"/>
  <c r="AZ81" i="34" s="1"/>
  <c r="BF81" i="34" s="1" a="1"/>
  <c r="BF81" i="34" s="1"/>
  <c r="BL81" i="34" s="1" a="1"/>
  <c r="BL81" i="34" s="1"/>
  <c r="BR81" i="34" s="1" a="1"/>
  <c r="BR81" i="34" s="1"/>
  <c r="BX81" i="34" s="1" a="1"/>
  <c r="BX81" i="34" s="1"/>
  <c r="J146" i="34" a="1"/>
  <c r="J146" i="34" s="1"/>
  <c r="P146" i="34" s="1" a="1"/>
  <c r="P146" i="34" s="1"/>
  <c r="V146" i="34" s="1" a="1"/>
  <c r="V146" i="34" s="1"/>
  <c r="AB146" i="34" s="1" a="1"/>
  <c r="AB146" i="34" s="1"/>
  <c r="AH146" i="34" s="1" a="1"/>
  <c r="AH146" i="34" s="1"/>
  <c r="AN146" i="34" s="1" a="1"/>
  <c r="AN146" i="34" s="1"/>
  <c r="AT146" i="34" s="1" a="1"/>
  <c r="AT146" i="34" s="1"/>
  <c r="AZ146" i="34" s="1" a="1"/>
  <c r="AZ146" i="34" s="1"/>
  <c r="BF146" i="34" s="1" a="1"/>
  <c r="BF146" i="34" s="1"/>
  <c r="BL146" i="34" s="1" a="1"/>
  <c r="BL146" i="34" s="1"/>
  <c r="BR146" i="34" s="1" a="1"/>
  <c r="BR146" i="34" s="1"/>
  <c r="BX146" i="34" s="1" a="1"/>
  <c r="BX146" i="34" s="1"/>
  <c r="J198" i="34" a="1"/>
  <c r="J198" i="34" s="1"/>
  <c r="P198" i="34" s="1" a="1"/>
  <c r="P198" i="34" s="1"/>
  <c r="V198" i="34" s="1" a="1"/>
  <c r="V198" i="34" s="1"/>
  <c r="AB198" i="34" s="1" a="1"/>
  <c r="AB198" i="34" s="1"/>
  <c r="AH198" i="34" s="1" a="1"/>
  <c r="AH198" i="34" s="1"/>
  <c r="AN198" i="34" s="1" a="1"/>
  <c r="AN198" i="34" s="1"/>
  <c r="AT198" i="34" s="1" a="1"/>
  <c r="AT198" i="34" s="1"/>
  <c r="AZ198" i="34" s="1" a="1"/>
  <c r="AZ198" i="34" s="1"/>
  <c r="BF198" i="34" s="1" a="1"/>
  <c r="BF198" i="34" s="1"/>
  <c r="BL198" i="34" s="1" a="1"/>
  <c r="BL198" i="34" s="1"/>
  <c r="BR198" i="34" s="1" a="1"/>
  <c r="BR198" i="34" s="1"/>
  <c r="BX198" i="34" s="1" a="1"/>
  <c r="BX198" i="34" s="1"/>
  <c r="J66" i="34" a="1"/>
  <c r="J66" i="34" s="1"/>
  <c r="P66" i="34" s="1" a="1"/>
  <c r="P66" i="34" s="1"/>
  <c r="V66" i="34" s="1" a="1"/>
  <c r="V66" i="34" s="1"/>
  <c r="AB66" i="34" s="1" a="1"/>
  <c r="AB66" i="34" s="1"/>
  <c r="AH66" i="34" s="1" a="1"/>
  <c r="AH66" i="34" s="1"/>
  <c r="AN66" i="34" s="1" a="1"/>
  <c r="AN66" i="34" s="1"/>
  <c r="AT66" i="34" s="1" a="1"/>
  <c r="AT66" i="34" s="1"/>
  <c r="AZ66" i="34" s="1" a="1"/>
  <c r="AZ66" i="34" s="1"/>
  <c r="BF66" i="34" s="1" a="1"/>
  <c r="BF66" i="34" s="1"/>
  <c r="BL66" i="34" s="1" a="1"/>
  <c r="BL66" i="34" s="1"/>
  <c r="BR66" i="34" s="1" a="1"/>
  <c r="BR66" i="34" s="1"/>
  <c r="BX66" i="34" s="1" a="1"/>
  <c r="BX66" i="34" s="1"/>
  <c r="J60" i="34" a="1"/>
  <c r="J60" i="34" s="1"/>
  <c r="P60" i="34" s="1" a="1"/>
  <c r="P60" i="34" s="1"/>
  <c r="V60" i="34" s="1" a="1"/>
  <c r="V60" i="34" s="1"/>
  <c r="AB60" i="34" s="1" a="1"/>
  <c r="AB60" i="34" s="1"/>
  <c r="AH60" i="34" s="1" a="1"/>
  <c r="AH60" i="34" s="1"/>
  <c r="AN60" i="34" s="1" a="1"/>
  <c r="AN60" i="34" s="1"/>
  <c r="AT60" i="34" s="1" a="1"/>
  <c r="AT60" i="34" s="1"/>
  <c r="AZ60" i="34" s="1" a="1"/>
  <c r="AZ60" i="34" s="1"/>
  <c r="BF60" i="34" s="1" a="1"/>
  <c r="BF60" i="34" s="1"/>
  <c r="BL60" i="34" s="1" a="1"/>
  <c r="BL60" i="34" s="1"/>
  <c r="BR60" i="34" s="1" a="1"/>
  <c r="BR60" i="34" s="1"/>
  <c r="BX60" i="34" s="1" a="1"/>
  <c r="BX60" i="34" s="1"/>
  <c r="J178" i="34" a="1"/>
  <c r="J178" i="34" s="1"/>
  <c r="P178" i="34" s="1" a="1"/>
  <c r="P178" i="34" s="1"/>
  <c r="V178" i="34" s="1" a="1"/>
  <c r="V178" i="34" s="1"/>
  <c r="AB178" i="34" s="1" a="1"/>
  <c r="AB178" i="34" s="1"/>
  <c r="AH178" i="34" s="1" a="1"/>
  <c r="AH178" i="34" s="1"/>
  <c r="AN178" i="34" s="1" a="1"/>
  <c r="AN178" i="34" s="1"/>
  <c r="AT178" i="34" s="1" a="1"/>
  <c r="AT178" i="34" s="1"/>
  <c r="AZ178" i="34" s="1" a="1"/>
  <c r="AZ178" i="34" s="1"/>
  <c r="BF178" i="34" s="1" a="1"/>
  <c r="BF178" i="34" s="1"/>
  <c r="BL178" i="34" s="1" a="1"/>
  <c r="BL178" i="34" s="1"/>
  <c r="BR178" i="34" s="1" a="1"/>
  <c r="BR178" i="34" s="1"/>
  <c r="BX178" i="34" s="1" a="1"/>
  <c r="BX178" i="34" s="1"/>
  <c r="J163" i="34" a="1"/>
  <c r="J163" i="34" s="1"/>
  <c r="P163" i="34" s="1" a="1"/>
  <c r="P163" i="34" s="1"/>
  <c r="V163" i="34" s="1" a="1"/>
  <c r="V163" i="34" s="1"/>
  <c r="AB163" i="34" s="1" a="1"/>
  <c r="AB163" i="34" s="1"/>
  <c r="AH163" i="34" s="1" a="1"/>
  <c r="AH163" i="34" s="1"/>
  <c r="AN163" i="34" s="1" a="1"/>
  <c r="AN163" i="34" s="1"/>
  <c r="AT163" i="34" s="1" a="1"/>
  <c r="AT163" i="34" s="1"/>
  <c r="AZ163" i="34" s="1" a="1"/>
  <c r="AZ163" i="34" s="1"/>
  <c r="BF163" i="34" s="1" a="1"/>
  <c r="BF163" i="34" s="1"/>
  <c r="BL163" i="34" s="1" a="1"/>
  <c r="BL163" i="34" s="1"/>
  <c r="BR163" i="34" s="1" a="1"/>
  <c r="BR163" i="34" s="1"/>
  <c r="BX163" i="34" s="1" a="1"/>
  <c r="BX163" i="34" s="1"/>
  <c r="J25" i="34" a="1"/>
  <c r="J25" i="34" s="1"/>
  <c r="P25" i="34" s="1" a="1"/>
  <c r="P25" i="34" s="1"/>
  <c r="V25" i="34" s="1" a="1"/>
  <c r="V25" i="34" s="1"/>
  <c r="AB25" i="34" s="1" a="1"/>
  <c r="AB25" i="34" s="1"/>
  <c r="AH25" i="34" s="1" a="1"/>
  <c r="AH25" i="34" s="1"/>
  <c r="AN25" i="34" s="1" a="1"/>
  <c r="AN25" i="34" s="1"/>
  <c r="AT25" i="34" s="1" a="1"/>
  <c r="AT25" i="34" s="1"/>
  <c r="AZ25" i="34" s="1" a="1"/>
  <c r="AZ25" i="34" s="1"/>
  <c r="BF25" i="34" s="1" a="1"/>
  <c r="BF25" i="34" s="1"/>
  <c r="BL25" i="34" s="1" a="1"/>
  <c r="BL25" i="34" s="1"/>
  <c r="BR25" i="34" s="1" a="1"/>
  <c r="BR25" i="34" s="1"/>
  <c r="BX25" i="34" s="1" a="1"/>
  <c r="BX25" i="34" s="1"/>
  <c r="J101" i="34" a="1"/>
  <c r="J101" i="34" s="1"/>
  <c r="P101" i="34" s="1" a="1"/>
  <c r="P101" i="34" s="1"/>
  <c r="V101" i="34" s="1" a="1"/>
  <c r="V101" i="34" s="1"/>
  <c r="AB101" i="34" s="1" a="1"/>
  <c r="AB101" i="34" s="1"/>
  <c r="AH101" i="34" s="1" a="1"/>
  <c r="AH101" i="34" s="1"/>
  <c r="AN101" i="34" s="1" a="1"/>
  <c r="AN101" i="34" s="1"/>
  <c r="AT101" i="34" s="1" a="1"/>
  <c r="AT101" i="34" s="1"/>
  <c r="AZ101" i="34" s="1" a="1"/>
  <c r="AZ101" i="34" s="1"/>
  <c r="BF101" i="34" s="1" a="1"/>
  <c r="BF101" i="34" s="1"/>
  <c r="BL101" i="34" s="1" a="1"/>
  <c r="BL101" i="34" s="1"/>
  <c r="BR101" i="34" s="1" a="1"/>
  <c r="BR101" i="34" s="1"/>
  <c r="BX101" i="34" s="1" a="1"/>
  <c r="BX101" i="34" s="1"/>
  <c r="E63" i="34" a="1"/>
  <c r="E63" i="34" s="1"/>
  <c r="K63" i="34" s="1" a="1"/>
  <c r="K63" i="34" s="1"/>
  <c r="Q63" i="34" s="1" a="1"/>
  <c r="Q63" i="34" s="1"/>
  <c r="W63" i="34" s="1" a="1"/>
  <c r="W63" i="34" s="1"/>
  <c r="AC63" i="34" s="1" a="1"/>
  <c r="AC63" i="34" s="1"/>
  <c r="AI63" i="34" s="1" a="1"/>
  <c r="AI63" i="34" s="1"/>
  <c r="AO63" i="34" s="1" a="1"/>
  <c r="AO63" i="34" s="1"/>
  <c r="AU63" i="34" s="1" a="1"/>
  <c r="AU63" i="34" s="1"/>
  <c r="BA63" i="34" s="1" a="1"/>
  <c r="BA63" i="34" s="1"/>
  <c r="BG63" i="34" s="1" a="1"/>
  <c r="BG63" i="34" s="1"/>
  <c r="BM63" i="34" s="1" a="1"/>
  <c r="BM63" i="34" s="1"/>
  <c r="BS63" i="34" s="1" a="1"/>
  <c r="BS63" i="34" s="1"/>
  <c r="E96" i="34" a="1"/>
  <c r="E96" i="34" s="1"/>
  <c r="K96" i="34" s="1" a="1"/>
  <c r="K96" i="34" s="1"/>
  <c r="Q96" i="34" s="1" a="1"/>
  <c r="Q96" i="34" s="1"/>
  <c r="W96" i="34" s="1" a="1"/>
  <c r="W96" i="34" s="1"/>
  <c r="AC96" i="34" s="1" a="1"/>
  <c r="AC96" i="34" s="1"/>
  <c r="AI96" i="34" s="1" a="1"/>
  <c r="AI96" i="34" s="1"/>
  <c r="AO96" i="34" s="1" a="1"/>
  <c r="AO96" i="34" s="1"/>
  <c r="AU96" i="34" s="1" a="1"/>
  <c r="AU96" i="34" s="1"/>
  <c r="BA96" i="34" s="1" a="1"/>
  <c r="BA96" i="34" s="1"/>
  <c r="BG96" i="34" s="1" a="1"/>
  <c r="BG96" i="34" s="1"/>
  <c r="BM96" i="34" s="1" a="1"/>
  <c r="BM96" i="34" s="1"/>
  <c r="BS96" i="34" s="1" a="1"/>
  <c r="BS96" i="34" s="1"/>
  <c r="E119" i="34" a="1"/>
  <c r="E119" i="34" s="1"/>
  <c r="K119" i="34" s="1" a="1"/>
  <c r="K119" i="34" s="1"/>
  <c r="Q119" i="34" s="1" a="1"/>
  <c r="Q119" i="34" s="1"/>
  <c r="W119" i="34" s="1" a="1"/>
  <c r="W119" i="34" s="1"/>
  <c r="AC119" i="34" s="1" a="1"/>
  <c r="AC119" i="34" s="1"/>
  <c r="AI119" i="34" s="1" a="1"/>
  <c r="AI119" i="34" s="1"/>
  <c r="AO119" i="34" s="1" a="1"/>
  <c r="AO119" i="34" s="1"/>
  <c r="AU119" i="34" s="1" a="1"/>
  <c r="AU119" i="34" s="1"/>
  <c r="BA119" i="34" s="1" a="1"/>
  <c r="BA119" i="34" s="1"/>
  <c r="BG119" i="34" s="1" a="1"/>
  <c r="BG119" i="34" s="1"/>
  <c r="BM119" i="34" s="1" a="1"/>
  <c r="BM119" i="34" s="1"/>
  <c r="BS119" i="34" s="1" a="1"/>
  <c r="BS119" i="34" s="1"/>
  <c r="E154" i="34" a="1"/>
  <c r="E154" i="34" s="1"/>
  <c r="K154" i="34" s="1" a="1"/>
  <c r="K154" i="34" s="1"/>
  <c r="Q154" i="34" s="1" a="1"/>
  <c r="Q154" i="34" s="1"/>
  <c r="W154" i="34" s="1" a="1"/>
  <c r="W154" i="34" s="1"/>
  <c r="AC154" i="34" s="1" a="1"/>
  <c r="AC154" i="34" s="1"/>
  <c r="AI154" i="34" s="1" a="1"/>
  <c r="AI154" i="34" s="1"/>
  <c r="AO154" i="34" s="1" a="1"/>
  <c r="AO154" i="34" s="1"/>
  <c r="AU154" i="34" s="1" a="1"/>
  <c r="AU154" i="34" s="1"/>
  <c r="BA154" i="34" s="1" a="1"/>
  <c r="BA154" i="34" s="1"/>
  <c r="BG154" i="34" s="1" a="1"/>
  <c r="BG154" i="34" s="1"/>
  <c r="BM154" i="34" s="1" a="1"/>
  <c r="BM154" i="34" s="1"/>
  <c r="BS154" i="34" s="1" a="1"/>
  <c r="BS154" i="34" s="1"/>
  <c r="E11" i="34" a="1"/>
  <c r="E11" i="34" s="1"/>
  <c r="E46" i="34" a="1"/>
  <c r="E46" i="34" s="1"/>
  <c r="K46" i="34" s="1" a="1"/>
  <c r="K46" i="34" s="1"/>
  <c r="Q46" i="34" s="1" a="1"/>
  <c r="Q46" i="34" s="1"/>
  <c r="W46" i="34" s="1" a="1"/>
  <c r="W46" i="34" s="1"/>
  <c r="AC46" i="34" s="1" a="1"/>
  <c r="AC46" i="34" s="1"/>
  <c r="AI46" i="34" s="1" a="1"/>
  <c r="AI46" i="34" s="1"/>
  <c r="AO46" i="34" s="1" a="1"/>
  <c r="AO46" i="34" s="1"/>
  <c r="AU46" i="34" s="1" a="1"/>
  <c r="AU46" i="34" s="1"/>
  <c r="BA46" i="34" s="1" a="1"/>
  <c r="BA46" i="34" s="1"/>
  <c r="BG46" i="34" s="1" a="1"/>
  <c r="BG46" i="34" s="1"/>
  <c r="BM46" i="34" s="1" a="1"/>
  <c r="BM46" i="34" s="1"/>
  <c r="BS46" i="34" s="1" a="1"/>
  <c r="BS46" i="34" s="1"/>
  <c r="J167" i="34" a="1"/>
  <c r="J167" i="34" s="1"/>
  <c r="P167" i="34" s="1" a="1"/>
  <c r="P167" i="34" s="1"/>
  <c r="V167" i="34" s="1" a="1"/>
  <c r="V167" i="34" s="1"/>
  <c r="AB167" i="34" s="1" a="1"/>
  <c r="AB167" i="34" s="1"/>
  <c r="AH167" i="34" s="1" a="1"/>
  <c r="AH167" i="34" s="1"/>
  <c r="AN167" i="34" s="1" a="1"/>
  <c r="AN167" i="34" s="1"/>
  <c r="AT167" i="34" s="1" a="1"/>
  <c r="AT167" i="34" s="1"/>
  <c r="AZ167" i="34" s="1" a="1"/>
  <c r="AZ167" i="34" s="1"/>
  <c r="BF167" i="34" s="1" a="1"/>
  <c r="BF167" i="34" s="1"/>
  <c r="BL167" i="34" s="1" a="1"/>
  <c r="BL167" i="34" s="1"/>
  <c r="BR167" i="34" s="1" a="1"/>
  <c r="BR167" i="34" s="1"/>
  <c r="BX167" i="34" s="1" a="1"/>
  <c r="BX167" i="34" s="1"/>
  <c r="J122" i="34" a="1"/>
  <c r="J122" i="34" s="1"/>
  <c r="P122" i="34" s="1" a="1"/>
  <c r="P122" i="34" s="1"/>
  <c r="V122" i="34" s="1" a="1"/>
  <c r="V122" i="34" s="1"/>
  <c r="AB122" i="34" s="1" a="1"/>
  <c r="AB122" i="34" s="1"/>
  <c r="AH122" i="34" s="1" a="1"/>
  <c r="AH122" i="34" s="1"/>
  <c r="AN122" i="34" s="1" a="1"/>
  <c r="AN122" i="34" s="1"/>
  <c r="AT122" i="34" s="1" a="1"/>
  <c r="AT122" i="34" s="1"/>
  <c r="AZ122" i="34" s="1" a="1"/>
  <c r="AZ122" i="34" s="1"/>
  <c r="BF122" i="34" s="1" a="1"/>
  <c r="BF122" i="34" s="1"/>
  <c r="BL122" i="34" s="1" a="1"/>
  <c r="BL122" i="34" s="1"/>
  <c r="BR122" i="34" s="1" a="1"/>
  <c r="BR122" i="34" s="1"/>
  <c r="BX122" i="34" s="1" a="1"/>
  <c r="BX122" i="34" s="1"/>
  <c r="H199" i="34" a="1"/>
  <c r="H199" i="34" s="1"/>
  <c r="N199" i="34" s="1" a="1"/>
  <c r="N199" i="34" s="1"/>
  <c r="T199" i="34" s="1" a="1"/>
  <c r="T199" i="34" s="1"/>
  <c r="Z199" i="34" s="1" a="1"/>
  <c r="Z199" i="34" s="1"/>
  <c r="AF199" i="34" s="1" a="1"/>
  <c r="AF199" i="34" s="1"/>
  <c r="AL199" i="34" s="1" a="1"/>
  <c r="AL199" i="34" s="1"/>
  <c r="AR199" i="34" s="1" a="1"/>
  <c r="AR199" i="34" s="1"/>
  <c r="AX199" i="34" s="1" a="1"/>
  <c r="AX199" i="34" s="1"/>
  <c r="BD199" i="34" s="1" a="1"/>
  <c r="BD199" i="34" s="1"/>
  <c r="BJ199" i="34" s="1" a="1"/>
  <c r="BJ199" i="34" s="1"/>
  <c r="BP199" i="34" s="1" a="1"/>
  <c r="BP199" i="34" s="1"/>
  <c r="BV199" i="34" s="1" a="1"/>
  <c r="BV199" i="34" s="1"/>
  <c r="H124" i="34" a="1"/>
  <c r="H124" i="34" s="1"/>
  <c r="N124" i="34" s="1" a="1"/>
  <c r="N124" i="34" s="1"/>
  <c r="T124" i="34" s="1" a="1"/>
  <c r="T124" i="34" s="1"/>
  <c r="Z124" i="34" s="1" a="1"/>
  <c r="Z124" i="34" s="1"/>
  <c r="AF124" i="34" s="1" a="1"/>
  <c r="AF124" i="34" s="1"/>
  <c r="AL124" i="34" s="1" a="1"/>
  <c r="AL124" i="34" s="1"/>
  <c r="AR124" i="34" s="1" a="1"/>
  <c r="AR124" i="34" s="1"/>
  <c r="AX124" i="34" s="1" a="1"/>
  <c r="AX124" i="34" s="1"/>
  <c r="BD124" i="34" s="1" a="1"/>
  <c r="BD124" i="34" s="1"/>
  <c r="BJ124" i="34" s="1" a="1"/>
  <c r="BJ124" i="34" s="1"/>
  <c r="BP124" i="34" s="1" a="1"/>
  <c r="BP124" i="34" s="1"/>
  <c r="BV124" i="34" s="1" a="1"/>
  <c r="BV124" i="34" s="1"/>
  <c r="H132" i="34" a="1"/>
  <c r="H132" i="34" s="1"/>
  <c r="N132" i="34" s="1" a="1"/>
  <c r="N132" i="34" s="1"/>
  <c r="T132" i="34" s="1" a="1"/>
  <c r="T132" i="34" s="1"/>
  <c r="Z132" i="34" s="1" a="1"/>
  <c r="Z132" i="34" s="1"/>
  <c r="AF132" i="34" s="1" a="1"/>
  <c r="AF132" i="34" s="1"/>
  <c r="AL132" i="34" s="1" a="1"/>
  <c r="AL132" i="34" s="1"/>
  <c r="AR132" i="34" s="1" a="1"/>
  <c r="AR132" i="34" s="1"/>
  <c r="AX132" i="34" s="1" a="1"/>
  <c r="AX132" i="34" s="1"/>
  <c r="BD132" i="34" s="1" a="1"/>
  <c r="BD132" i="34" s="1"/>
  <c r="BJ132" i="34" s="1" a="1"/>
  <c r="BJ132" i="34" s="1"/>
  <c r="BP132" i="34" s="1" a="1"/>
  <c r="BP132" i="34" s="1"/>
  <c r="BV132" i="34" s="1" a="1"/>
  <c r="BV132" i="34" s="1"/>
  <c r="H53" i="34" a="1"/>
  <c r="H53" i="34" s="1"/>
  <c r="N53" i="34" s="1" a="1"/>
  <c r="N53" i="34" s="1"/>
  <c r="T53" i="34" s="1" a="1"/>
  <c r="T53" i="34" s="1"/>
  <c r="Z53" i="34" s="1" a="1"/>
  <c r="Z53" i="34" s="1"/>
  <c r="AF53" i="34" s="1" a="1"/>
  <c r="AF53" i="34" s="1"/>
  <c r="AL53" i="34" s="1" a="1"/>
  <c r="AL53" i="34" s="1"/>
  <c r="AR53" i="34" s="1" a="1"/>
  <c r="AR53" i="34" s="1"/>
  <c r="AX53" i="34" s="1" a="1"/>
  <c r="AX53" i="34" s="1"/>
  <c r="BD53" i="34" s="1" a="1"/>
  <c r="BD53" i="34" s="1"/>
  <c r="BJ53" i="34" s="1" a="1"/>
  <c r="BJ53" i="34" s="1"/>
  <c r="BP53" i="34" s="1" a="1"/>
  <c r="BP53" i="34" s="1"/>
  <c r="BV53" i="34" s="1" a="1"/>
  <c r="BV53" i="34" s="1"/>
  <c r="H24" i="34" a="1"/>
  <c r="H24" i="34" s="1"/>
  <c r="N24" i="34" s="1" a="1"/>
  <c r="N24" i="34" s="1"/>
  <c r="T24" i="34" s="1" a="1"/>
  <c r="T24" i="34" s="1"/>
  <c r="Z24" i="34" s="1" a="1"/>
  <c r="Z24" i="34" s="1"/>
  <c r="AF24" i="34" s="1" a="1"/>
  <c r="AF24" i="34" s="1"/>
  <c r="AL24" i="34" s="1" a="1"/>
  <c r="AL24" i="34" s="1"/>
  <c r="AR24" i="34" s="1" a="1"/>
  <c r="AR24" i="34" s="1"/>
  <c r="AX24" i="34" s="1" a="1"/>
  <c r="AX24" i="34" s="1"/>
  <c r="BD24" i="34" s="1" a="1"/>
  <c r="BD24" i="34" s="1"/>
  <c r="BJ24" i="34" s="1" a="1"/>
  <c r="BJ24" i="34" s="1"/>
  <c r="BP24" i="34" s="1" a="1"/>
  <c r="BP24" i="34" s="1"/>
  <c r="BV24" i="34" s="1" a="1"/>
  <c r="BV24" i="34" s="1"/>
  <c r="H19" i="34" a="1"/>
  <c r="H19" i="34" s="1"/>
  <c r="N19" i="34" s="1" a="1"/>
  <c r="N19" i="34" s="1"/>
  <c r="T19" i="34" s="1" a="1"/>
  <c r="T19" i="34" s="1"/>
  <c r="Z19" i="34" s="1" a="1"/>
  <c r="Z19" i="34" s="1"/>
  <c r="AF19" i="34" s="1" a="1"/>
  <c r="AF19" i="34" s="1"/>
  <c r="AL19" i="34" s="1" a="1"/>
  <c r="AL19" i="34" s="1"/>
  <c r="AR19" i="34" s="1" a="1"/>
  <c r="AR19" i="34" s="1"/>
  <c r="AX19" i="34" s="1" a="1"/>
  <c r="AX19" i="34" s="1"/>
  <c r="BD19" i="34" s="1" a="1"/>
  <c r="BD19" i="34" s="1"/>
  <c r="BJ19" i="34" s="1" a="1"/>
  <c r="BJ19" i="34" s="1"/>
  <c r="BP19" i="34" s="1" a="1"/>
  <c r="BP19" i="34" s="1"/>
  <c r="BV19" i="34" s="1" a="1"/>
  <c r="BV19" i="34" s="1"/>
  <c r="E148" i="34" a="1"/>
  <c r="E148" i="34" s="1"/>
  <c r="K148" i="34" s="1" a="1"/>
  <c r="K148" i="34" s="1"/>
  <c r="Q148" i="34" s="1" a="1"/>
  <c r="Q148" i="34" s="1"/>
  <c r="W148" i="34" s="1" a="1"/>
  <c r="W148" i="34" s="1"/>
  <c r="AC148" i="34" s="1" a="1"/>
  <c r="AC148" i="34" s="1"/>
  <c r="AI148" i="34" s="1" a="1"/>
  <c r="AI148" i="34" s="1"/>
  <c r="AO148" i="34" s="1" a="1"/>
  <c r="AO148" i="34" s="1"/>
  <c r="AU148" i="34" s="1" a="1"/>
  <c r="AU148" i="34" s="1"/>
  <c r="BA148" i="34" s="1" a="1"/>
  <c r="BA148" i="34" s="1"/>
  <c r="BG148" i="34" s="1" a="1"/>
  <c r="BG148" i="34" s="1"/>
  <c r="BM148" i="34" s="1" a="1"/>
  <c r="BM148" i="34" s="1"/>
  <c r="BS148" i="34" s="1" a="1"/>
  <c r="BS148" i="34" s="1"/>
  <c r="E198" i="34" a="1"/>
  <c r="E198" i="34" s="1"/>
  <c r="K198" i="34" s="1" a="1"/>
  <c r="K198" i="34" s="1"/>
  <c r="Q198" i="34" s="1" a="1"/>
  <c r="Q198" i="34" s="1"/>
  <c r="W198" i="34" s="1" a="1"/>
  <c r="W198" i="34" s="1"/>
  <c r="AC198" i="34" s="1" a="1"/>
  <c r="AC198" i="34" s="1"/>
  <c r="AI198" i="34" s="1" a="1"/>
  <c r="AI198" i="34" s="1"/>
  <c r="AO198" i="34" s="1" a="1"/>
  <c r="AO198" i="34" s="1"/>
  <c r="AU198" i="34" s="1" a="1"/>
  <c r="AU198" i="34" s="1"/>
  <c r="BA198" i="34" s="1" a="1"/>
  <c r="BA198" i="34" s="1"/>
  <c r="BG198" i="34" s="1" a="1"/>
  <c r="BG198" i="34" s="1"/>
  <c r="BM198" i="34" s="1" a="1"/>
  <c r="BM198" i="34" s="1"/>
  <c r="BS198" i="34" s="1" a="1"/>
  <c r="BS198" i="34" s="1"/>
  <c r="E173" i="34" a="1"/>
  <c r="E173" i="34" s="1"/>
  <c r="K173" i="34" s="1" a="1"/>
  <c r="K173" i="34" s="1"/>
  <c r="Q173" i="34" s="1" a="1"/>
  <c r="Q173" i="34" s="1"/>
  <c r="W173" i="34" s="1" a="1"/>
  <c r="W173" i="34" s="1"/>
  <c r="AC173" i="34" s="1" a="1"/>
  <c r="AC173" i="34" s="1"/>
  <c r="AI173" i="34" s="1" a="1"/>
  <c r="AI173" i="34" s="1"/>
  <c r="AO173" i="34" s="1" a="1"/>
  <c r="AO173" i="34" s="1"/>
  <c r="AU173" i="34" s="1" a="1"/>
  <c r="AU173" i="34" s="1"/>
  <c r="BA173" i="34" s="1" a="1"/>
  <c r="BA173" i="34" s="1"/>
  <c r="BG173" i="34" s="1" a="1"/>
  <c r="BG173" i="34" s="1"/>
  <c r="BM173" i="34" s="1" a="1"/>
  <c r="BM173" i="34" s="1"/>
  <c r="BS173" i="34" s="1" a="1"/>
  <c r="BS173" i="34" s="1"/>
  <c r="E25" i="34" a="1"/>
  <c r="E25" i="34" s="1"/>
  <c r="K25" i="34" s="1" a="1"/>
  <c r="K25" i="34" s="1"/>
  <c r="Q25" i="34" s="1" a="1"/>
  <c r="Q25" i="34" s="1"/>
  <c r="W25" i="34" s="1" a="1"/>
  <c r="W25" i="34" s="1"/>
  <c r="AC25" i="34" s="1" a="1"/>
  <c r="AC25" i="34" s="1"/>
  <c r="AI25" i="34" s="1" a="1"/>
  <c r="AI25" i="34" s="1"/>
  <c r="AO25" i="34" s="1" a="1"/>
  <c r="AO25" i="34" s="1"/>
  <c r="AU25" i="34" s="1" a="1"/>
  <c r="AU25" i="34" s="1"/>
  <c r="BA25" i="34" s="1" a="1"/>
  <c r="BA25" i="34" s="1"/>
  <c r="BG25" i="34" s="1" a="1"/>
  <c r="BG25" i="34" s="1"/>
  <c r="BM25" i="34" s="1" a="1"/>
  <c r="BM25" i="34" s="1"/>
  <c r="BS25" i="34" s="1" a="1"/>
  <c r="BS25" i="34" s="1"/>
  <c r="E133" i="34" a="1"/>
  <c r="E133" i="34" s="1"/>
  <c r="K133" i="34" s="1" a="1"/>
  <c r="K133" i="34" s="1"/>
  <c r="Q133" i="34" s="1" a="1"/>
  <c r="Q133" i="34" s="1"/>
  <c r="W133" i="34" s="1" a="1"/>
  <c r="W133" i="34" s="1"/>
  <c r="AC133" i="34" s="1" a="1"/>
  <c r="AC133" i="34" s="1"/>
  <c r="AI133" i="34" s="1" a="1"/>
  <c r="AI133" i="34" s="1"/>
  <c r="AO133" i="34" s="1" a="1"/>
  <c r="AO133" i="34" s="1"/>
  <c r="AU133" i="34" s="1" a="1"/>
  <c r="AU133" i="34" s="1"/>
  <c r="BA133" i="34" s="1" a="1"/>
  <c r="BA133" i="34" s="1"/>
  <c r="BG133" i="34" s="1" a="1"/>
  <c r="BG133" i="34" s="1"/>
  <c r="BM133" i="34" s="1" a="1"/>
  <c r="BM133" i="34" s="1"/>
  <c r="BS133" i="34" s="1" a="1"/>
  <c r="BS133" i="34" s="1"/>
  <c r="E123" i="34" a="1"/>
  <c r="E123" i="34" s="1"/>
  <c r="K123" i="34" s="1" a="1"/>
  <c r="K123" i="34" s="1"/>
  <c r="Q123" i="34" s="1" a="1"/>
  <c r="Q123" i="34" s="1"/>
  <c r="W123" i="34" s="1" a="1"/>
  <c r="W123" i="34" s="1"/>
  <c r="AC123" i="34" s="1" a="1"/>
  <c r="AC123" i="34" s="1"/>
  <c r="AI123" i="34" s="1" a="1"/>
  <c r="AI123" i="34" s="1"/>
  <c r="AO123" i="34" s="1" a="1"/>
  <c r="AO123" i="34" s="1"/>
  <c r="AU123" i="34" s="1" a="1"/>
  <c r="AU123" i="34" s="1"/>
  <c r="BA123" i="34" s="1" a="1"/>
  <c r="BA123" i="34" s="1"/>
  <c r="BG123" i="34" s="1" a="1"/>
  <c r="BG123" i="34" s="1"/>
  <c r="BM123" i="34" s="1" a="1"/>
  <c r="BM123" i="34" s="1"/>
  <c r="BS123" i="34" s="1" a="1"/>
  <c r="BS123" i="34" s="1"/>
  <c r="E183" i="34" a="1"/>
  <c r="E183" i="34" s="1"/>
  <c r="K183" i="34" s="1" a="1"/>
  <c r="K183" i="34" s="1"/>
  <c r="Q183" i="34" s="1" a="1"/>
  <c r="Q183" i="34" s="1"/>
  <c r="W183" i="34" s="1" a="1"/>
  <c r="W183" i="34" s="1"/>
  <c r="AC183" i="34" s="1" a="1"/>
  <c r="AC183" i="34" s="1"/>
  <c r="AI183" i="34" s="1" a="1"/>
  <c r="AI183" i="34" s="1"/>
  <c r="AO183" i="34" s="1" a="1"/>
  <c r="AO183" i="34" s="1"/>
  <c r="AU183" i="34" s="1" a="1"/>
  <c r="AU183" i="34" s="1"/>
  <c r="BA183" i="34" s="1" a="1"/>
  <c r="BA183" i="34" s="1"/>
  <c r="BG183" i="34" s="1" a="1"/>
  <c r="BG183" i="34" s="1"/>
  <c r="BM183" i="34" s="1" a="1"/>
  <c r="BM183" i="34" s="1"/>
  <c r="BS183" i="34" s="1" a="1"/>
  <c r="BS183" i="34" s="1"/>
  <c r="E213" i="34" a="1"/>
  <c r="E213" i="34" s="1"/>
  <c r="K213" i="34" s="1" a="1"/>
  <c r="K213" i="34" s="1"/>
  <c r="Q213" i="34" s="1" a="1"/>
  <c r="Q213" i="34" s="1"/>
  <c r="W213" i="34" s="1" a="1"/>
  <c r="W213" i="34" s="1"/>
  <c r="AC213" i="34" s="1" a="1"/>
  <c r="AC213" i="34" s="1"/>
  <c r="AI213" i="34" s="1" a="1"/>
  <c r="AI213" i="34" s="1"/>
  <c r="AO213" i="34" s="1" a="1"/>
  <c r="AO213" i="34" s="1"/>
  <c r="AU213" i="34" s="1" a="1"/>
  <c r="AU213" i="34" s="1"/>
  <c r="BA213" i="34" s="1" a="1"/>
  <c r="BA213" i="34" s="1"/>
  <c r="BG213" i="34" s="1" a="1"/>
  <c r="BG213" i="34" s="1"/>
  <c r="BM213" i="34" s="1" a="1"/>
  <c r="BM213" i="34" s="1"/>
  <c r="BS213" i="34" s="1" a="1"/>
  <c r="BS213" i="34" s="1"/>
  <c r="E149" i="34" a="1"/>
  <c r="E149" i="34" s="1"/>
  <c r="K149" i="34" s="1" a="1"/>
  <c r="K149" i="34" s="1"/>
  <c r="Q149" i="34" s="1" a="1"/>
  <c r="Q149" i="34" s="1"/>
  <c r="W149" i="34" s="1" a="1"/>
  <c r="W149" i="34" s="1"/>
  <c r="AC149" i="34" s="1" a="1"/>
  <c r="AC149" i="34" s="1"/>
  <c r="AI149" i="34" s="1" a="1"/>
  <c r="AI149" i="34" s="1"/>
  <c r="AO149" i="34" s="1" a="1"/>
  <c r="AO149" i="34" s="1"/>
  <c r="AU149" i="34" s="1" a="1"/>
  <c r="AU149" i="34" s="1"/>
  <c r="BA149" i="34" s="1" a="1"/>
  <c r="BA149" i="34" s="1"/>
  <c r="BG149" i="34" s="1" a="1"/>
  <c r="BG149" i="34" s="1"/>
  <c r="BM149" i="34" s="1" a="1"/>
  <c r="BM149" i="34" s="1"/>
  <c r="BS149" i="34" s="1" a="1"/>
  <c r="BS149" i="34" s="1"/>
  <c r="E73" i="34" a="1"/>
  <c r="E73" i="34" s="1"/>
  <c r="K73" i="34" s="1" a="1"/>
  <c r="K73" i="34" s="1"/>
  <c r="Q73" i="34" s="1" a="1"/>
  <c r="Q73" i="34" s="1"/>
  <c r="W73" i="34" s="1" a="1"/>
  <c r="W73" i="34" s="1"/>
  <c r="AC73" i="34" s="1" a="1"/>
  <c r="AC73" i="34" s="1"/>
  <c r="AI73" i="34" s="1" a="1"/>
  <c r="AI73" i="34" s="1"/>
  <c r="AO73" i="34" s="1" a="1"/>
  <c r="AO73" i="34" s="1"/>
  <c r="AU73" i="34" s="1" a="1"/>
  <c r="AU73" i="34" s="1"/>
  <c r="BA73" i="34" s="1" a="1"/>
  <c r="BA73" i="34" s="1"/>
  <c r="BG73" i="34" s="1" a="1"/>
  <c r="BG73" i="34" s="1"/>
  <c r="BM73" i="34" s="1" a="1"/>
  <c r="BM73" i="34" s="1"/>
  <c r="BS73" i="34" s="1" a="1"/>
  <c r="BS73" i="34" s="1"/>
  <c r="E124" i="34" a="1"/>
  <c r="E124" i="34" s="1"/>
  <c r="K124" i="34" s="1" a="1"/>
  <c r="K124" i="34" s="1"/>
  <c r="Q124" i="34" s="1" a="1"/>
  <c r="Q124" i="34" s="1"/>
  <c r="W124" i="34" s="1" a="1"/>
  <c r="W124" i="34" s="1"/>
  <c r="AC124" i="34" s="1" a="1"/>
  <c r="AC124" i="34" s="1"/>
  <c r="AI124" i="34" s="1" a="1"/>
  <c r="AI124" i="34" s="1"/>
  <c r="AO124" i="34" s="1" a="1"/>
  <c r="AO124" i="34" s="1"/>
  <c r="AU124" i="34" s="1" a="1"/>
  <c r="AU124" i="34" s="1"/>
  <c r="BA124" i="34" s="1" a="1"/>
  <c r="BA124" i="34" s="1"/>
  <c r="BG124" i="34" s="1" a="1"/>
  <c r="BG124" i="34" s="1"/>
  <c r="BM124" i="34" s="1" a="1"/>
  <c r="BM124" i="34" s="1"/>
  <c r="BS124" i="34" s="1" a="1"/>
  <c r="BS124" i="34" s="1"/>
  <c r="E144" i="34" a="1"/>
  <c r="E144" i="34" s="1"/>
  <c r="K144" i="34" s="1" a="1"/>
  <c r="K144" i="34" s="1"/>
  <c r="Q144" i="34" s="1" a="1"/>
  <c r="Q144" i="34" s="1"/>
  <c r="W144" i="34" s="1" a="1"/>
  <c r="W144" i="34" s="1"/>
  <c r="AC144" i="34" s="1" a="1"/>
  <c r="AC144" i="34" s="1"/>
  <c r="AI144" i="34" s="1" a="1"/>
  <c r="AI144" i="34" s="1"/>
  <c r="AO144" i="34" s="1" a="1"/>
  <c r="AO144" i="34" s="1"/>
  <c r="AU144" i="34" s="1" a="1"/>
  <c r="AU144" i="34" s="1"/>
  <c r="BA144" i="34" s="1" a="1"/>
  <c r="BA144" i="34" s="1"/>
  <c r="BG144" i="34" s="1" a="1"/>
  <c r="BG144" i="34" s="1"/>
  <c r="BM144" i="34" s="1" a="1"/>
  <c r="BM144" i="34" s="1"/>
  <c r="BS144" i="34" s="1" a="1"/>
  <c r="BS144" i="34" s="1"/>
  <c r="E105" i="34" a="1"/>
  <c r="E105" i="34" s="1"/>
  <c r="K105" i="34" s="1" a="1"/>
  <c r="K105" i="34" s="1"/>
  <c r="Q105" i="34" s="1" a="1"/>
  <c r="Q105" i="34" s="1"/>
  <c r="W105" i="34" s="1" a="1"/>
  <c r="W105" i="34" s="1"/>
  <c r="AC105" i="34" s="1" a="1"/>
  <c r="AC105" i="34" s="1"/>
  <c r="AI105" i="34" s="1" a="1"/>
  <c r="AI105" i="34" s="1"/>
  <c r="AO105" i="34" s="1" a="1"/>
  <c r="AO105" i="34" s="1"/>
  <c r="AU105" i="34" s="1" a="1"/>
  <c r="AU105" i="34" s="1"/>
  <c r="BA105" i="34" s="1" a="1"/>
  <c r="BA105" i="34" s="1"/>
  <c r="BG105" i="34" s="1" a="1"/>
  <c r="BG105" i="34" s="1"/>
  <c r="BM105" i="34" s="1" a="1"/>
  <c r="BM105" i="34" s="1"/>
  <c r="BS105" i="34" s="1" a="1"/>
  <c r="BS105" i="34" s="1"/>
  <c r="E164" i="34" a="1"/>
  <c r="E164" i="34" s="1"/>
  <c r="K164" i="34" s="1" a="1"/>
  <c r="K164" i="34" s="1"/>
  <c r="Q164" i="34" s="1" a="1"/>
  <c r="Q164" i="34" s="1"/>
  <c r="W164" i="34" s="1" a="1"/>
  <c r="W164" i="34" s="1"/>
  <c r="AC164" i="34" s="1" a="1"/>
  <c r="AC164" i="34" s="1"/>
  <c r="AI164" i="34" s="1" a="1"/>
  <c r="AI164" i="34" s="1"/>
  <c r="AO164" i="34" s="1" a="1"/>
  <c r="AO164" i="34" s="1"/>
  <c r="AU164" i="34" s="1" a="1"/>
  <c r="AU164" i="34" s="1"/>
  <c r="BA164" i="34" s="1" a="1"/>
  <c r="BA164" i="34" s="1"/>
  <c r="BG164" i="34" s="1" a="1"/>
  <c r="BG164" i="34" s="1"/>
  <c r="BM164" i="34" s="1" a="1"/>
  <c r="BM164" i="34" s="1"/>
  <c r="BS164" i="34" s="1" a="1"/>
  <c r="BS164" i="34" s="1"/>
  <c r="E169" i="34" a="1"/>
  <c r="E169" i="34" s="1"/>
  <c r="K169" i="34" s="1" a="1"/>
  <c r="K169" i="34" s="1"/>
  <c r="Q169" i="34" s="1" a="1"/>
  <c r="Q169" i="34" s="1"/>
  <c r="W169" i="34" s="1" a="1"/>
  <c r="W169" i="34" s="1"/>
  <c r="AC169" i="34" s="1" a="1"/>
  <c r="AC169" i="34" s="1"/>
  <c r="AI169" i="34" s="1" a="1"/>
  <c r="AI169" i="34" s="1"/>
  <c r="AO169" i="34" s="1" a="1"/>
  <c r="AO169" i="34" s="1"/>
  <c r="AU169" i="34" s="1" a="1"/>
  <c r="AU169" i="34" s="1"/>
  <c r="BA169" i="34" s="1" a="1"/>
  <c r="BA169" i="34" s="1"/>
  <c r="BG169" i="34" s="1" a="1"/>
  <c r="BG169" i="34" s="1"/>
  <c r="BM169" i="34" s="1" a="1"/>
  <c r="BM169" i="34" s="1"/>
  <c r="BS169" i="34" s="1" a="1"/>
  <c r="BS169" i="34" s="1"/>
  <c r="F81" i="34" a="1"/>
  <c r="F81" i="34" s="1"/>
  <c r="L81" i="34" s="1" a="1"/>
  <c r="L81" i="34" s="1"/>
  <c r="R81" i="34" s="1" a="1"/>
  <c r="R81" i="34" s="1"/>
  <c r="X81" i="34" s="1" a="1"/>
  <c r="X81" i="34" s="1"/>
  <c r="AD81" i="34" s="1" a="1"/>
  <c r="AD81" i="34" s="1"/>
  <c r="AJ81" i="34" s="1" a="1"/>
  <c r="AJ81" i="34" s="1"/>
  <c r="AP81" i="34" s="1" a="1"/>
  <c r="AP81" i="34" s="1"/>
  <c r="AV81" i="34" s="1" a="1"/>
  <c r="AV81" i="34" s="1"/>
  <c r="BB81" i="34" s="1" a="1"/>
  <c r="BB81" i="34" s="1"/>
  <c r="BH81" i="34" s="1" a="1"/>
  <c r="BH81" i="34" s="1"/>
  <c r="BN81" i="34" s="1" a="1"/>
  <c r="BN81" i="34" s="1"/>
  <c r="BT81" i="34" s="1" a="1"/>
  <c r="BT81" i="34" s="1"/>
  <c r="F52" i="34" a="1"/>
  <c r="F52" i="34" s="1"/>
  <c r="L52" i="34" s="1" a="1"/>
  <c r="L52" i="34" s="1"/>
  <c r="R52" i="34" s="1" a="1"/>
  <c r="R52" i="34" s="1"/>
  <c r="X52" i="34" s="1" a="1"/>
  <c r="X52" i="34" s="1"/>
  <c r="AD52" i="34" s="1" a="1"/>
  <c r="AD52" i="34" s="1"/>
  <c r="AJ52" i="34" s="1" a="1"/>
  <c r="AJ52" i="34" s="1"/>
  <c r="AP52" i="34" s="1" a="1"/>
  <c r="AP52" i="34" s="1"/>
  <c r="AV52" i="34" s="1" a="1"/>
  <c r="AV52" i="34" s="1"/>
  <c r="BB52" i="34" s="1" a="1"/>
  <c r="BB52" i="34" s="1"/>
  <c r="BH52" i="34" s="1" a="1"/>
  <c r="BH52" i="34" s="1"/>
  <c r="BN52" i="34" s="1" a="1"/>
  <c r="BN52" i="34" s="1"/>
  <c r="BT52" i="34" s="1" a="1"/>
  <c r="BT52" i="34" s="1"/>
  <c r="F11" i="34" a="1"/>
  <c r="F11" i="34" s="1"/>
  <c r="F146" i="34" a="1"/>
  <c r="F146" i="34" s="1"/>
  <c r="L146" i="34" s="1" a="1"/>
  <c r="L146" i="34" s="1"/>
  <c r="R146" i="34" s="1" a="1"/>
  <c r="R146" i="34" s="1"/>
  <c r="X146" i="34" s="1" a="1"/>
  <c r="X146" i="34" s="1"/>
  <c r="AD146" i="34" s="1" a="1"/>
  <c r="AD146" i="34" s="1"/>
  <c r="AJ146" i="34" s="1" a="1"/>
  <c r="AJ146" i="34" s="1"/>
  <c r="AP146" i="34" s="1" a="1"/>
  <c r="AP146" i="34" s="1"/>
  <c r="AV146" i="34" s="1" a="1"/>
  <c r="AV146" i="34" s="1"/>
  <c r="BB146" i="34" s="1" a="1"/>
  <c r="BB146" i="34" s="1"/>
  <c r="BH146" i="34" s="1" a="1"/>
  <c r="BH146" i="34" s="1"/>
  <c r="BN146" i="34" s="1" a="1"/>
  <c r="BN146" i="34" s="1"/>
  <c r="BT146" i="34" s="1" a="1"/>
  <c r="BT146" i="34" s="1"/>
  <c r="F53" i="34" a="1"/>
  <c r="F53" i="34" s="1"/>
  <c r="L53" i="34" s="1" a="1"/>
  <c r="L53" i="34" s="1"/>
  <c r="R53" i="34" s="1" a="1"/>
  <c r="R53" i="34" s="1"/>
  <c r="X53" i="34" s="1" a="1"/>
  <c r="X53" i="34" s="1"/>
  <c r="AD53" i="34" s="1" a="1"/>
  <c r="AD53" i="34" s="1"/>
  <c r="AJ53" i="34" s="1" a="1"/>
  <c r="AJ53" i="34" s="1"/>
  <c r="AP53" i="34" s="1" a="1"/>
  <c r="AP53" i="34" s="1"/>
  <c r="AV53" i="34" s="1" a="1"/>
  <c r="AV53" i="34" s="1"/>
  <c r="BB53" i="34" s="1" a="1"/>
  <c r="BB53" i="34" s="1"/>
  <c r="BH53" i="34" s="1" a="1"/>
  <c r="BH53" i="34" s="1"/>
  <c r="BN53" i="34" s="1" a="1"/>
  <c r="BN53" i="34" s="1"/>
  <c r="BT53" i="34" s="1" a="1"/>
  <c r="BT53" i="34" s="1"/>
  <c r="F152" i="34" a="1"/>
  <c r="F152" i="34" s="1"/>
  <c r="L152" i="34" s="1" a="1"/>
  <c r="L152" i="34" s="1"/>
  <c r="R152" i="34" s="1" a="1"/>
  <c r="R152" i="34" s="1"/>
  <c r="X152" i="34" s="1" a="1"/>
  <c r="X152" i="34" s="1"/>
  <c r="AD152" i="34" s="1" a="1"/>
  <c r="AD152" i="34" s="1"/>
  <c r="AJ152" i="34" s="1" a="1"/>
  <c r="AJ152" i="34" s="1"/>
  <c r="AP152" i="34" s="1" a="1"/>
  <c r="AP152" i="34" s="1"/>
  <c r="AV152" i="34" s="1" a="1"/>
  <c r="AV152" i="34" s="1"/>
  <c r="BB152" i="34" s="1" a="1"/>
  <c r="BB152" i="34" s="1"/>
  <c r="BH152" i="34" s="1" a="1"/>
  <c r="BH152" i="34" s="1"/>
  <c r="BN152" i="34" s="1" a="1"/>
  <c r="BN152" i="34" s="1"/>
  <c r="BT152" i="34" s="1" a="1"/>
  <c r="BT152" i="34" s="1"/>
  <c r="F56" i="34" a="1"/>
  <c r="F56" i="34" s="1"/>
  <c r="L56" i="34" s="1" a="1"/>
  <c r="L56" i="34" s="1"/>
  <c r="R56" i="34" s="1" a="1"/>
  <c r="R56" i="34" s="1"/>
  <c r="X56" i="34" s="1" a="1"/>
  <c r="X56" i="34" s="1"/>
  <c r="AD56" i="34" s="1" a="1"/>
  <c r="AD56" i="34" s="1"/>
  <c r="AJ56" i="34" s="1" a="1"/>
  <c r="AJ56" i="34" s="1"/>
  <c r="AP56" i="34" s="1" a="1"/>
  <c r="AP56" i="34" s="1"/>
  <c r="AV56" i="34" s="1" a="1"/>
  <c r="AV56" i="34" s="1"/>
  <c r="BB56" i="34" s="1" a="1"/>
  <c r="BB56" i="34" s="1"/>
  <c r="BH56" i="34" s="1" a="1"/>
  <c r="BH56" i="34" s="1"/>
  <c r="BN56" i="34" s="1" a="1"/>
  <c r="BN56" i="34" s="1"/>
  <c r="BT56" i="34" s="1" a="1"/>
  <c r="BT56" i="34" s="1"/>
  <c r="F88" i="34" a="1"/>
  <c r="F88" i="34" s="1"/>
  <c r="L88" i="34" s="1" a="1"/>
  <c r="L88" i="34" s="1"/>
  <c r="R88" i="34" s="1" a="1"/>
  <c r="R88" i="34" s="1"/>
  <c r="X88" i="34" s="1" a="1"/>
  <c r="X88" i="34" s="1"/>
  <c r="AD88" i="34" s="1" a="1"/>
  <c r="AD88" i="34" s="1"/>
  <c r="AJ88" i="34" s="1" a="1"/>
  <c r="AJ88" i="34" s="1"/>
  <c r="AP88" i="34" s="1" a="1"/>
  <c r="AP88" i="34" s="1"/>
  <c r="AV88" i="34" s="1" a="1"/>
  <c r="AV88" i="34" s="1"/>
  <c r="BB88" i="34" s="1" a="1"/>
  <c r="BB88" i="34" s="1"/>
  <c r="BH88" i="34" s="1" a="1"/>
  <c r="BH88" i="34" s="1"/>
  <c r="BN88" i="34" s="1" a="1"/>
  <c r="BN88" i="34" s="1"/>
  <c r="BT88" i="34" s="1" a="1"/>
  <c r="BT88" i="34" s="1"/>
  <c r="F91" i="34" a="1"/>
  <c r="F91" i="34" s="1"/>
  <c r="L91" i="34" s="1" a="1"/>
  <c r="L91" i="34" s="1"/>
  <c r="R91" i="34" s="1" a="1"/>
  <c r="R91" i="34" s="1"/>
  <c r="X91" i="34" s="1" a="1"/>
  <c r="X91" i="34" s="1"/>
  <c r="AD91" i="34" s="1" a="1"/>
  <c r="AD91" i="34" s="1"/>
  <c r="AJ91" i="34" s="1" a="1"/>
  <c r="AJ91" i="34" s="1"/>
  <c r="AP91" i="34" s="1" a="1"/>
  <c r="AP91" i="34" s="1"/>
  <c r="AV91" i="34" s="1" a="1"/>
  <c r="AV91" i="34" s="1"/>
  <c r="BB91" i="34" s="1" a="1"/>
  <c r="BB91" i="34" s="1"/>
  <c r="BH91" i="34" s="1" a="1"/>
  <c r="BH91" i="34" s="1"/>
  <c r="BN91" i="34" s="1" a="1"/>
  <c r="BN91" i="34" s="1"/>
  <c r="BT91" i="34" s="1" a="1"/>
  <c r="BT91" i="34" s="1"/>
  <c r="F132" i="34" a="1"/>
  <c r="F132" i="34" s="1"/>
  <c r="L132" i="34" s="1" a="1"/>
  <c r="L132" i="34" s="1"/>
  <c r="R132" i="34" s="1" a="1"/>
  <c r="R132" i="34" s="1"/>
  <c r="X132" i="34" s="1" a="1"/>
  <c r="X132" i="34" s="1"/>
  <c r="AD132" i="34" s="1" a="1"/>
  <c r="AD132" i="34" s="1"/>
  <c r="AJ132" i="34" s="1" a="1"/>
  <c r="AJ132" i="34" s="1"/>
  <c r="AP132" i="34" s="1" a="1"/>
  <c r="AP132" i="34" s="1"/>
  <c r="AV132" i="34" s="1" a="1"/>
  <c r="AV132" i="34" s="1"/>
  <c r="BB132" i="34" s="1" a="1"/>
  <c r="BB132" i="34" s="1"/>
  <c r="BH132" i="34" s="1" a="1"/>
  <c r="BH132" i="34" s="1"/>
  <c r="BN132" i="34" s="1" a="1"/>
  <c r="BN132" i="34" s="1"/>
  <c r="BT132" i="34" s="1" a="1"/>
  <c r="BT132" i="34" s="1"/>
  <c r="F133" i="34" a="1"/>
  <c r="F133" i="34" s="1"/>
  <c r="L133" i="34" s="1" a="1"/>
  <c r="L133" i="34" s="1"/>
  <c r="R133" i="34" s="1" a="1"/>
  <c r="R133" i="34" s="1"/>
  <c r="X133" i="34" s="1" a="1"/>
  <c r="X133" i="34" s="1"/>
  <c r="AD133" i="34" s="1" a="1"/>
  <c r="AD133" i="34" s="1"/>
  <c r="AJ133" i="34" s="1" a="1"/>
  <c r="AJ133" i="34" s="1"/>
  <c r="AP133" i="34" s="1" a="1"/>
  <c r="AP133" i="34" s="1"/>
  <c r="AV133" i="34" s="1" a="1"/>
  <c r="AV133" i="34" s="1"/>
  <c r="BB133" i="34" s="1" a="1"/>
  <c r="BB133" i="34" s="1"/>
  <c r="BH133" i="34" s="1" a="1"/>
  <c r="BH133" i="34" s="1"/>
  <c r="BN133" i="34" s="1" a="1"/>
  <c r="BN133" i="34" s="1"/>
  <c r="BT133" i="34" s="1" a="1"/>
  <c r="BT133" i="34" s="1"/>
  <c r="F183" i="34" a="1"/>
  <c r="F183" i="34" s="1"/>
  <c r="L183" i="34" s="1" a="1"/>
  <c r="L183" i="34" s="1"/>
  <c r="R183" i="34" s="1" a="1"/>
  <c r="R183" i="34" s="1"/>
  <c r="X183" i="34" s="1" a="1"/>
  <c r="X183" i="34" s="1"/>
  <c r="AD183" i="34" s="1" a="1"/>
  <c r="AD183" i="34" s="1"/>
  <c r="AJ183" i="34" s="1" a="1"/>
  <c r="AJ183" i="34" s="1"/>
  <c r="AP183" i="34" s="1" a="1"/>
  <c r="AP183" i="34" s="1"/>
  <c r="AV183" i="34" s="1" a="1"/>
  <c r="AV183" i="34" s="1"/>
  <c r="BB183" i="34" s="1" a="1"/>
  <c r="BB183" i="34" s="1"/>
  <c r="BH183" i="34" s="1" a="1"/>
  <c r="BH183" i="34" s="1"/>
  <c r="BN183" i="34" s="1" a="1"/>
  <c r="BN183" i="34" s="1"/>
  <c r="BT183" i="34" s="1" a="1"/>
  <c r="BT183" i="34" s="1"/>
  <c r="F118" i="34" a="1"/>
  <c r="F118" i="34" s="1"/>
  <c r="L118" i="34" s="1" a="1"/>
  <c r="L118" i="34" s="1"/>
  <c r="R118" i="34" s="1" a="1"/>
  <c r="R118" i="34" s="1"/>
  <c r="X118" i="34" s="1" a="1"/>
  <c r="X118" i="34" s="1"/>
  <c r="AD118" i="34" s="1" a="1"/>
  <c r="AD118" i="34" s="1"/>
  <c r="AJ118" i="34" s="1" a="1"/>
  <c r="AJ118" i="34" s="1"/>
  <c r="AP118" i="34" s="1" a="1"/>
  <c r="AP118" i="34" s="1"/>
  <c r="AV118" i="34" s="1" a="1"/>
  <c r="AV118" i="34" s="1"/>
  <c r="BB118" i="34" s="1" a="1"/>
  <c r="BB118" i="34" s="1"/>
  <c r="BH118" i="34" s="1" a="1"/>
  <c r="BH118" i="34" s="1"/>
  <c r="BN118" i="34" s="1" a="1"/>
  <c r="BN118" i="34" s="1"/>
  <c r="BT118" i="34" s="1" a="1"/>
  <c r="BT118" i="34" s="1"/>
  <c r="F213" i="34" a="1"/>
  <c r="F213" i="34" s="1"/>
  <c r="L213" i="34" s="1" a="1"/>
  <c r="L213" i="34" s="1"/>
  <c r="R213" i="34" s="1" a="1"/>
  <c r="R213" i="34" s="1"/>
  <c r="X213" i="34" s="1" a="1"/>
  <c r="X213" i="34" s="1"/>
  <c r="AD213" i="34" s="1" a="1"/>
  <c r="AD213" i="34" s="1"/>
  <c r="AJ213" i="34" s="1" a="1"/>
  <c r="AJ213" i="34" s="1"/>
  <c r="AP213" i="34" s="1" a="1"/>
  <c r="AP213" i="34" s="1"/>
  <c r="AV213" i="34" s="1" a="1"/>
  <c r="AV213" i="34" s="1"/>
  <c r="BB213" i="34" s="1" a="1"/>
  <c r="BB213" i="34" s="1"/>
  <c r="BH213" i="34" s="1" a="1"/>
  <c r="BH213" i="34" s="1"/>
  <c r="BN213" i="34" s="1" a="1"/>
  <c r="BN213" i="34" s="1"/>
  <c r="BT213" i="34" s="1" a="1"/>
  <c r="BT213" i="34" s="1"/>
  <c r="F138" i="34" a="1"/>
  <c r="F138" i="34" s="1"/>
  <c r="L138" i="34" s="1" a="1"/>
  <c r="L138" i="34" s="1"/>
  <c r="R138" i="34" s="1" a="1"/>
  <c r="R138" i="34" s="1"/>
  <c r="X138" i="34" s="1" a="1"/>
  <c r="X138" i="34" s="1"/>
  <c r="AD138" i="34" s="1" a="1"/>
  <c r="AD138" i="34" s="1"/>
  <c r="AJ138" i="34" s="1" a="1"/>
  <c r="AJ138" i="34" s="1"/>
  <c r="AP138" i="34" s="1" a="1"/>
  <c r="AP138" i="34" s="1"/>
  <c r="AV138" i="34" s="1" a="1"/>
  <c r="AV138" i="34" s="1"/>
  <c r="BB138" i="34" s="1" a="1"/>
  <c r="BB138" i="34" s="1"/>
  <c r="BH138" i="34" s="1" a="1"/>
  <c r="BH138" i="34" s="1"/>
  <c r="BN138" i="34" s="1" a="1"/>
  <c r="BN138" i="34" s="1"/>
  <c r="BT138" i="34" s="1" a="1"/>
  <c r="BT138" i="34" s="1"/>
  <c r="F60" i="34" a="1"/>
  <c r="F60" i="34" s="1"/>
  <c r="L60" i="34" s="1" a="1"/>
  <c r="L60" i="34" s="1"/>
  <c r="R60" i="34" s="1" a="1"/>
  <c r="R60" i="34" s="1"/>
  <c r="X60" i="34" s="1" a="1"/>
  <c r="X60" i="34" s="1"/>
  <c r="AD60" i="34" s="1" a="1"/>
  <c r="AD60" i="34" s="1"/>
  <c r="AJ60" i="34" s="1" a="1"/>
  <c r="AJ60" i="34" s="1"/>
  <c r="AP60" i="34" s="1" a="1"/>
  <c r="AP60" i="34" s="1"/>
  <c r="AV60" i="34" s="1" a="1"/>
  <c r="AV60" i="34" s="1"/>
  <c r="BB60" i="34" s="1" a="1"/>
  <c r="BB60" i="34" s="1"/>
  <c r="BH60" i="34" s="1" a="1"/>
  <c r="BH60" i="34" s="1"/>
  <c r="BN60" i="34" s="1" a="1"/>
  <c r="BN60" i="34" s="1"/>
  <c r="BT60" i="34" s="1" a="1"/>
  <c r="BT60" i="34" s="1"/>
  <c r="F28" i="34" a="1"/>
  <c r="F28" i="34" s="1"/>
  <c r="L28" i="34" s="1" a="1"/>
  <c r="L28" i="34" s="1"/>
  <c r="R28" i="34" s="1" a="1"/>
  <c r="R28" i="34" s="1"/>
  <c r="X28" i="34" s="1" a="1"/>
  <c r="X28" i="34" s="1"/>
  <c r="AD28" i="34" s="1" a="1"/>
  <c r="AD28" i="34" s="1"/>
  <c r="AJ28" i="34" s="1" a="1"/>
  <c r="AJ28" i="34" s="1"/>
  <c r="AP28" i="34" s="1" a="1"/>
  <c r="AP28" i="34" s="1"/>
  <c r="AV28" i="34" s="1" a="1"/>
  <c r="AV28" i="34" s="1"/>
  <c r="BB28" i="34" s="1" a="1"/>
  <c r="BB28" i="34" s="1"/>
  <c r="BH28" i="34" s="1" a="1"/>
  <c r="BH28" i="34" s="1"/>
  <c r="BN28" i="34" s="1" a="1"/>
  <c r="BN28" i="34" s="1"/>
  <c r="BT28" i="34" s="1" a="1"/>
  <c r="BT28" i="34" s="1"/>
  <c r="F143" i="34" a="1"/>
  <c r="F143" i="34" s="1"/>
  <c r="L143" i="34" s="1" a="1"/>
  <c r="L143" i="34" s="1"/>
  <c r="R143" i="34" s="1" a="1"/>
  <c r="R143" i="34" s="1"/>
  <c r="X143" i="34" s="1" a="1"/>
  <c r="X143" i="34" s="1"/>
  <c r="AD143" i="34" s="1" a="1"/>
  <c r="AD143" i="34" s="1"/>
  <c r="AJ143" i="34" s="1" a="1"/>
  <c r="AJ143" i="34" s="1"/>
  <c r="AP143" i="34" s="1" a="1"/>
  <c r="AP143" i="34" s="1"/>
  <c r="AV143" i="34" s="1" a="1"/>
  <c r="AV143" i="34" s="1"/>
  <c r="BB143" i="34" s="1" a="1"/>
  <c r="BB143" i="34" s="1"/>
  <c r="BH143" i="34" s="1" a="1"/>
  <c r="BH143" i="34" s="1"/>
  <c r="BN143" i="34" s="1" a="1"/>
  <c r="BN143" i="34" s="1"/>
  <c r="BT143" i="34" s="1" a="1"/>
  <c r="BT143" i="34" s="1"/>
  <c r="F208" i="34" a="1"/>
  <c r="F208" i="34" s="1"/>
  <c r="L208" i="34" s="1" a="1"/>
  <c r="L208" i="34" s="1"/>
  <c r="R208" i="34" s="1" a="1"/>
  <c r="R208" i="34" s="1"/>
  <c r="X208" i="34" s="1" a="1"/>
  <c r="X208" i="34" s="1"/>
  <c r="AD208" i="34" s="1" a="1"/>
  <c r="AD208" i="34" s="1"/>
  <c r="AJ208" i="34" s="1" a="1"/>
  <c r="AJ208" i="34" s="1"/>
  <c r="AP208" i="34" s="1" a="1"/>
  <c r="AP208" i="34" s="1"/>
  <c r="AV208" i="34" s="1" a="1"/>
  <c r="AV208" i="34" s="1"/>
  <c r="BB208" i="34" s="1" a="1"/>
  <c r="BB208" i="34" s="1"/>
  <c r="BH208" i="34" s="1" a="1"/>
  <c r="BH208" i="34" s="1"/>
  <c r="BN208" i="34" s="1" a="1"/>
  <c r="BN208" i="34" s="1"/>
  <c r="BT208" i="34" s="1" a="1"/>
  <c r="BT208" i="34" s="1"/>
  <c r="F96" i="34" a="1"/>
  <c r="F96" i="34" s="1"/>
  <c r="L96" i="34" s="1" a="1"/>
  <c r="L96" i="34" s="1"/>
  <c r="R96" i="34" s="1" a="1"/>
  <c r="R96" i="34" s="1"/>
  <c r="X96" i="34" s="1" a="1"/>
  <c r="X96" i="34" s="1"/>
  <c r="AD96" i="34" s="1" a="1"/>
  <c r="AD96" i="34" s="1"/>
  <c r="AJ96" i="34" s="1" a="1"/>
  <c r="AJ96" i="34" s="1"/>
  <c r="AP96" i="34" s="1" a="1"/>
  <c r="AP96" i="34" s="1"/>
  <c r="AV96" i="34" s="1" a="1"/>
  <c r="AV96" i="34" s="1"/>
  <c r="BB96" i="34" s="1" a="1"/>
  <c r="BB96" i="34" s="1"/>
  <c r="BH96" i="34" s="1" a="1"/>
  <c r="BH96" i="34" s="1"/>
  <c r="BN96" i="34" s="1" a="1"/>
  <c r="BN96" i="34" s="1"/>
  <c r="BT96" i="34" s="1" a="1"/>
  <c r="BT96" i="34" s="1"/>
  <c r="F24" i="34" a="1"/>
  <c r="F24" i="34" s="1"/>
  <c r="L24" i="34" s="1" a="1"/>
  <c r="L24" i="34" s="1"/>
  <c r="R24" i="34" s="1" a="1"/>
  <c r="R24" i="34" s="1"/>
  <c r="X24" i="34" s="1" a="1"/>
  <c r="X24" i="34" s="1"/>
  <c r="AD24" i="34" s="1" a="1"/>
  <c r="AD24" i="34" s="1"/>
  <c r="AJ24" i="34" s="1" a="1"/>
  <c r="AJ24" i="34" s="1"/>
  <c r="AP24" i="34" s="1" a="1"/>
  <c r="AP24" i="34" s="1"/>
  <c r="AV24" i="34" s="1" a="1"/>
  <c r="AV24" i="34" s="1"/>
  <c r="BB24" i="34" s="1" a="1"/>
  <c r="BB24" i="34" s="1"/>
  <c r="BH24" i="34" s="1" a="1"/>
  <c r="BH24" i="34" s="1"/>
  <c r="BN24" i="34" s="1" a="1"/>
  <c r="BN24" i="34" s="1"/>
  <c r="BT24" i="34" s="1" a="1"/>
  <c r="BT24" i="34" s="1"/>
  <c r="F142" i="34" a="1"/>
  <c r="F142" i="34" s="1"/>
  <c r="L142" i="34" s="1" a="1"/>
  <c r="L142" i="34" s="1"/>
  <c r="R142" i="34" s="1" a="1"/>
  <c r="R142" i="34" s="1"/>
  <c r="X142" i="34" s="1" a="1"/>
  <c r="X142" i="34" s="1"/>
  <c r="AD142" i="34" s="1" a="1"/>
  <c r="AD142" i="34" s="1"/>
  <c r="AJ142" i="34" s="1" a="1"/>
  <c r="AJ142" i="34" s="1"/>
  <c r="AP142" i="34" s="1" a="1"/>
  <c r="AP142" i="34" s="1"/>
  <c r="AV142" i="34" s="1" a="1"/>
  <c r="AV142" i="34" s="1"/>
  <c r="BB142" i="34" s="1" a="1"/>
  <c r="BB142" i="34" s="1"/>
  <c r="BH142" i="34" s="1" a="1"/>
  <c r="BH142" i="34" s="1"/>
  <c r="BN142" i="34" s="1" a="1"/>
  <c r="BN142" i="34" s="1"/>
  <c r="BT142" i="34" s="1" a="1"/>
  <c r="BT142" i="34" s="1"/>
  <c r="F157" i="34" a="1"/>
  <c r="F157" i="34" s="1"/>
  <c r="L157" i="34" s="1" a="1"/>
  <c r="L157" i="34" s="1"/>
  <c r="R157" i="34" s="1" a="1"/>
  <c r="R157" i="34" s="1"/>
  <c r="X157" i="34" s="1" a="1"/>
  <c r="X157" i="34" s="1"/>
  <c r="AD157" i="34" s="1" a="1"/>
  <c r="AD157" i="34" s="1"/>
  <c r="AJ157" i="34" s="1" a="1"/>
  <c r="AJ157" i="34" s="1"/>
  <c r="AP157" i="34" s="1" a="1"/>
  <c r="AP157" i="34" s="1"/>
  <c r="AV157" i="34" s="1" a="1"/>
  <c r="AV157" i="34" s="1"/>
  <c r="BB157" i="34" s="1" a="1"/>
  <c r="BB157" i="34" s="1"/>
  <c r="BH157" i="34" s="1" a="1"/>
  <c r="BH157" i="34" s="1"/>
  <c r="BN157" i="34" s="1" a="1"/>
  <c r="BN157" i="34" s="1"/>
  <c r="BT157" i="34" s="1" a="1"/>
  <c r="BT157" i="34" s="1"/>
  <c r="F18" i="34" a="1"/>
  <c r="F18" i="34" s="1"/>
  <c r="L18" i="34" s="1" a="1"/>
  <c r="L18" i="34" s="1"/>
  <c r="R18" i="34" s="1" a="1"/>
  <c r="R18" i="34" s="1"/>
  <c r="X18" i="34" s="1" a="1"/>
  <c r="X18" i="34" s="1"/>
  <c r="AD18" i="34" s="1" a="1"/>
  <c r="AD18" i="34" s="1"/>
  <c r="AJ18" i="34" s="1" a="1"/>
  <c r="AJ18" i="34" s="1"/>
  <c r="AP18" i="34" s="1" a="1"/>
  <c r="AP18" i="34" s="1"/>
  <c r="AV18" i="34" s="1" a="1"/>
  <c r="AV18" i="34" s="1"/>
  <c r="BB18" i="34" s="1" a="1"/>
  <c r="BB18" i="34" s="1"/>
  <c r="BH18" i="34" s="1" a="1"/>
  <c r="BH18" i="34" s="1"/>
  <c r="BN18" i="34" s="1" a="1"/>
  <c r="BN18" i="34" s="1"/>
  <c r="BT18" i="34" s="1" a="1"/>
  <c r="BT18" i="34" s="1"/>
  <c r="F59" i="34" a="1"/>
  <c r="F59" i="34" s="1"/>
  <c r="L59" i="34" s="1" a="1"/>
  <c r="L59" i="34" s="1"/>
  <c r="R59" i="34" s="1" a="1"/>
  <c r="R59" i="34" s="1"/>
  <c r="X59" i="34" s="1" a="1"/>
  <c r="X59" i="34" s="1"/>
  <c r="AD59" i="34" s="1" a="1"/>
  <c r="AD59" i="34" s="1"/>
  <c r="AJ59" i="34" s="1" a="1"/>
  <c r="AJ59" i="34" s="1"/>
  <c r="AP59" i="34" s="1" a="1"/>
  <c r="AP59" i="34" s="1"/>
  <c r="AV59" i="34" s="1" a="1"/>
  <c r="AV59" i="34" s="1"/>
  <c r="BB59" i="34" s="1" a="1"/>
  <c r="BB59" i="34" s="1"/>
  <c r="BH59" i="34" s="1" a="1"/>
  <c r="BH59" i="34" s="1"/>
  <c r="BN59" i="34" s="1" a="1"/>
  <c r="BN59" i="34" s="1"/>
  <c r="BT59" i="34" s="1" a="1"/>
  <c r="BT59" i="34" s="1"/>
  <c r="F147" i="34" a="1"/>
  <c r="F147" i="34" s="1"/>
  <c r="L147" i="34" s="1" a="1"/>
  <c r="L147" i="34" s="1"/>
  <c r="R147" i="34" s="1" a="1"/>
  <c r="R147" i="34" s="1"/>
  <c r="X147" i="34" s="1" a="1"/>
  <c r="X147" i="34" s="1"/>
  <c r="AD147" i="34" s="1" a="1"/>
  <c r="AD147" i="34" s="1"/>
  <c r="AJ147" i="34" s="1" a="1"/>
  <c r="AJ147" i="34" s="1"/>
  <c r="AP147" i="34" s="1" a="1"/>
  <c r="AP147" i="34" s="1"/>
  <c r="AV147" i="34" s="1" a="1"/>
  <c r="AV147" i="34" s="1"/>
  <c r="BB147" i="34" s="1" a="1"/>
  <c r="BB147" i="34" s="1"/>
  <c r="BH147" i="34" s="1" a="1"/>
  <c r="BH147" i="34" s="1"/>
  <c r="BN147" i="34" s="1" a="1"/>
  <c r="BN147" i="34" s="1"/>
  <c r="BT147" i="34" s="1" a="1"/>
  <c r="BT147" i="34" s="1"/>
  <c r="F123" i="34" a="1"/>
  <c r="F123" i="34" s="1"/>
  <c r="L123" i="34" s="1" a="1"/>
  <c r="L123" i="34" s="1"/>
  <c r="R123" i="34" s="1" a="1"/>
  <c r="R123" i="34" s="1"/>
  <c r="X123" i="34" s="1" a="1"/>
  <c r="X123" i="34" s="1"/>
  <c r="AD123" i="34" s="1" a="1"/>
  <c r="AD123" i="34" s="1"/>
  <c r="AJ123" i="34" s="1" a="1"/>
  <c r="AJ123" i="34" s="1"/>
  <c r="AP123" i="34" s="1" a="1"/>
  <c r="AP123" i="34" s="1"/>
  <c r="AV123" i="34" s="1" a="1"/>
  <c r="AV123" i="34" s="1"/>
  <c r="BB123" i="34" s="1" a="1"/>
  <c r="BB123" i="34" s="1"/>
  <c r="BH123" i="34" s="1" a="1"/>
  <c r="BH123" i="34" s="1"/>
  <c r="BN123" i="34" s="1" a="1"/>
  <c r="BN123" i="34" s="1"/>
  <c r="BT123" i="34" s="1" a="1"/>
  <c r="BT123" i="34" s="1"/>
  <c r="F198" i="34" a="1"/>
  <c r="F198" i="34" s="1"/>
  <c r="L198" i="34" s="1" a="1"/>
  <c r="L198" i="34" s="1"/>
  <c r="R198" i="34" s="1" a="1"/>
  <c r="R198" i="34" s="1"/>
  <c r="X198" i="34" s="1" a="1"/>
  <c r="X198" i="34" s="1"/>
  <c r="AD198" i="34" s="1" a="1"/>
  <c r="AD198" i="34" s="1"/>
  <c r="AJ198" i="34" s="1" a="1"/>
  <c r="AJ198" i="34" s="1"/>
  <c r="AP198" i="34" s="1" a="1"/>
  <c r="AP198" i="34" s="1"/>
  <c r="AV198" i="34" s="1" a="1"/>
  <c r="AV198" i="34" s="1"/>
  <c r="BB198" i="34" s="1" a="1"/>
  <c r="BB198" i="34" s="1"/>
  <c r="BH198" i="34" s="1" a="1"/>
  <c r="BH198" i="34" s="1"/>
  <c r="BN198" i="34" s="1" a="1"/>
  <c r="BN198" i="34" s="1"/>
  <c r="BT198" i="34" s="1" a="1"/>
  <c r="BT198" i="34" s="1"/>
  <c r="F128" i="34" a="1"/>
  <c r="F128" i="34" s="1"/>
  <c r="L128" i="34" s="1" a="1"/>
  <c r="L128" i="34" s="1"/>
  <c r="R128" i="34" s="1" a="1"/>
  <c r="R128" i="34" s="1"/>
  <c r="X128" i="34" s="1" a="1"/>
  <c r="X128" i="34" s="1"/>
  <c r="AD128" i="34" s="1" a="1"/>
  <c r="AD128" i="34" s="1"/>
  <c r="AJ128" i="34" s="1" a="1"/>
  <c r="AJ128" i="34" s="1"/>
  <c r="AP128" i="34" s="1" a="1"/>
  <c r="AP128" i="34" s="1"/>
  <c r="AV128" i="34" s="1" a="1"/>
  <c r="AV128" i="34" s="1"/>
  <c r="BB128" i="34" s="1" a="1"/>
  <c r="BB128" i="34" s="1"/>
  <c r="BH128" i="34" s="1" a="1"/>
  <c r="BH128" i="34" s="1"/>
  <c r="BN128" i="34" s="1" a="1"/>
  <c r="BN128" i="34" s="1"/>
  <c r="BT128" i="34" s="1" a="1"/>
  <c r="BT128" i="34" s="1"/>
  <c r="F127" i="34" a="1"/>
  <c r="F127" i="34" s="1"/>
  <c r="L127" i="34" s="1" a="1"/>
  <c r="L127" i="34" s="1"/>
  <c r="R127" i="34" s="1" a="1"/>
  <c r="R127" i="34" s="1"/>
  <c r="X127" i="34" s="1" a="1"/>
  <c r="X127" i="34" s="1"/>
  <c r="AD127" i="34" s="1" a="1"/>
  <c r="AD127" i="34" s="1"/>
  <c r="AJ127" i="34" s="1" a="1"/>
  <c r="AJ127" i="34" s="1"/>
  <c r="AP127" i="34" s="1" a="1"/>
  <c r="AP127" i="34" s="1"/>
  <c r="AV127" i="34" s="1" a="1"/>
  <c r="AV127" i="34" s="1"/>
  <c r="BB127" i="34" s="1" a="1"/>
  <c r="BB127" i="34" s="1"/>
  <c r="BH127" i="34" s="1" a="1"/>
  <c r="BH127" i="34" s="1"/>
  <c r="BN127" i="34" s="1" a="1"/>
  <c r="BN127" i="34" s="1"/>
  <c r="BT127" i="34" s="1" a="1"/>
  <c r="BT127" i="34" s="1"/>
  <c r="F117" i="34" a="1"/>
  <c r="F117" i="34" s="1"/>
  <c r="L117" i="34" s="1" a="1"/>
  <c r="L117" i="34" s="1"/>
  <c r="R117" i="34" s="1" a="1"/>
  <c r="R117" i="34" s="1"/>
  <c r="X117" i="34" s="1" a="1"/>
  <c r="X117" i="34" s="1"/>
  <c r="AD117" i="34" s="1" a="1"/>
  <c r="AD117" i="34" s="1"/>
  <c r="AJ117" i="34" s="1" a="1"/>
  <c r="AJ117" i="34" s="1"/>
  <c r="AP117" i="34" s="1" a="1"/>
  <c r="AP117" i="34" s="1"/>
  <c r="AV117" i="34" s="1" a="1"/>
  <c r="AV117" i="34" s="1"/>
  <c r="BB117" i="34" s="1" a="1"/>
  <c r="BB117" i="34" s="1"/>
  <c r="BH117" i="34" s="1" a="1"/>
  <c r="BH117" i="34" s="1"/>
  <c r="BN117" i="34" s="1" a="1"/>
  <c r="BN117" i="34" s="1"/>
  <c r="BT117" i="34" s="1" a="1"/>
  <c r="BT117" i="34" s="1"/>
  <c r="F167" i="34" a="1"/>
  <c r="F167" i="34" s="1"/>
  <c r="L167" i="34" s="1" a="1"/>
  <c r="L167" i="34" s="1"/>
  <c r="R167" i="34" s="1" a="1"/>
  <c r="R167" i="34" s="1"/>
  <c r="X167" i="34" s="1" a="1"/>
  <c r="X167" i="34" s="1"/>
  <c r="AD167" i="34" s="1" a="1"/>
  <c r="AD167" i="34" s="1"/>
  <c r="AJ167" i="34" s="1" a="1"/>
  <c r="AJ167" i="34" s="1"/>
  <c r="AP167" i="34" s="1" a="1"/>
  <c r="AP167" i="34" s="1"/>
  <c r="AV167" i="34" s="1" a="1"/>
  <c r="AV167" i="34" s="1"/>
  <c r="BB167" i="34" s="1" a="1"/>
  <c r="BB167" i="34" s="1"/>
  <c r="BH167" i="34" s="1" a="1"/>
  <c r="BH167" i="34" s="1"/>
  <c r="BN167" i="34" s="1" a="1"/>
  <c r="BN167" i="34" s="1"/>
  <c r="BT167" i="34" s="1" a="1"/>
  <c r="BT167" i="34" s="1"/>
  <c r="F94" i="34" a="1"/>
  <c r="F94" i="34" s="1"/>
  <c r="L94" i="34" s="1" a="1"/>
  <c r="L94" i="34" s="1"/>
  <c r="R94" i="34" s="1" a="1"/>
  <c r="R94" i="34" s="1"/>
  <c r="X94" i="34" s="1" a="1"/>
  <c r="X94" i="34" s="1"/>
  <c r="AD94" i="34" s="1" a="1"/>
  <c r="AD94" i="34" s="1"/>
  <c r="AJ94" i="34" s="1" a="1"/>
  <c r="AJ94" i="34" s="1"/>
  <c r="AP94" i="34" s="1" a="1"/>
  <c r="AP94" i="34" s="1"/>
  <c r="AV94" i="34" s="1" a="1"/>
  <c r="AV94" i="34" s="1"/>
  <c r="BB94" i="34" s="1" a="1"/>
  <c r="BB94" i="34" s="1"/>
  <c r="BH94" i="34" s="1" a="1"/>
  <c r="BH94" i="34" s="1"/>
  <c r="BN94" i="34" s="1" a="1"/>
  <c r="BN94" i="34" s="1"/>
  <c r="BT94" i="34" s="1" a="1"/>
  <c r="BT94" i="34" s="1"/>
  <c r="F162" i="34" a="1"/>
  <c r="F162" i="34" s="1"/>
  <c r="L162" i="34" s="1" a="1"/>
  <c r="L162" i="34" s="1"/>
  <c r="R162" i="34" s="1" a="1"/>
  <c r="R162" i="34" s="1"/>
  <c r="X162" i="34" s="1" a="1"/>
  <c r="X162" i="34" s="1"/>
  <c r="AD162" i="34" s="1" a="1"/>
  <c r="AD162" i="34" s="1"/>
  <c r="AJ162" i="34" s="1" a="1"/>
  <c r="AJ162" i="34" s="1"/>
  <c r="AP162" i="34" s="1" a="1"/>
  <c r="AP162" i="34" s="1"/>
  <c r="AV162" i="34" s="1" a="1"/>
  <c r="AV162" i="34" s="1"/>
  <c r="BB162" i="34" s="1" a="1"/>
  <c r="BB162" i="34" s="1"/>
  <c r="BH162" i="34" s="1" a="1"/>
  <c r="BH162" i="34" s="1"/>
  <c r="BN162" i="34" s="1" a="1"/>
  <c r="BN162" i="34" s="1"/>
  <c r="BT162" i="34" s="1" a="1"/>
  <c r="BT162" i="34" s="1"/>
  <c r="F168" i="34" a="1"/>
  <c r="F168" i="34" s="1"/>
  <c r="L168" i="34" s="1" a="1"/>
  <c r="L168" i="34" s="1"/>
  <c r="R168" i="34" s="1" a="1"/>
  <c r="R168" i="34" s="1"/>
  <c r="X168" i="34" s="1" a="1"/>
  <c r="X168" i="34" s="1"/>
  <c r="AD168" i="34" s="1" a="1"/>
  <c r="AD168" i="34" s="1"/>
  <c r="AJ168" i="34" s="1" a="1"/>
  <c r="AJ168" i="34" s="1"/>
  <c r="AP168" i="34" s="1" a="1"/>
  <c r="AP168" i="34" s="1"/>
  <c r="AV168" i="34" s="1" a="1"/>
  <c r="AV168" i="34" s="1"/>
  <c r="BB168" i="34" s="1" a="1"/>
  <c r="BB168" i="34" s="1"/>
  <c r="BH168" i="34" s="1" a="1"/>
  <c r="BH168" i="34" s="1"/>
  <c r="BN168" i="34" s="1" a="1"/>
  <c r="BN168" i="34" s="1"/>
  <c r="BT168" i="34" s="1" a="1"/>
  <c r="BT168" i="34" s="1"/>
  <c r="F66" i="34" a="1"/>
  <c r="F66" i="34" s="1"/>
  <c r="L66" i="34" s="1" a="1"/>
  <c r="L66" i="34" s="1"/>
  <c r="R66" i="34" s="1" a="1"/>
  <c r="R66" i="34" s="1"/>
  <c r="X66" i="34" s="1" a="1"/>
  <c r="X66" i="34" s="1"/>
  <c r="AD66" i="34" s="1" a="1"/>
  <c r="AD66" i="34" s="1"/>
  <c r="AJ66" i="34" s="1" a="1"/>
  <c r="AJ66" i="34" s="1"/>
  <c r="AP66" i="34" s="1" a="1"/>
  <c r="AP66" i="34" s="1"/>
  <c r="AV66" i="34" s="1" a="1"/>
  <c r="AV66" i="34" s="1"/>
  <c r="BB66" i="34" s="1" a="1"/>
  <c r="BB66" i="34" s="1"/>
  <c r="BH66" i="34" s="1" a="1"/>
  <c r="BH66" i="34" s="1"/>
  <c r="BN66" i="34" s="1" a="1"/>
  <c r="BN66" i="34" s="1"/>
  <c r="BT66" i="34" s="1" a="1"/>
  <c r="BT66" i="34" s="1"/>
  <c r="F163" i="34" a="1"/>
  <c r="F163" i="34" s="1"/>
  <c r="L163" i="34" s="1" a="1"/>
  <c r="L163" i="34" s="1"/>
  <c r="R163" i="34" s="1" a="1"/>
  <c r="R163" i="34" s="1"/>
  <c r="X163" i="34" s="1" a="1"/>
  <c r="X163" i="34" s="1"/>
  <c r="AD163" i="34" s="1" a="1"/>
  <c r="AD163" i="34" s="1"/>
  <c r="AJ163" i="34" s="1" a="1"/>
  <c r="AJ163" i="34" s="1"/>
  <c r="AP163" i="34" s="1" a="1"/>
  <c r="AP163" i="34" s="1"/>
  <c r="AV163" i="34" s="1" a="1"/>
  <c r="AV163" i="34" s="1"/>
  <c r="BB163" i="34" s="1" a="1"/>
  <c r="BB163" i="34" s="1"/>
  <c r="BH163" i="34" s="1" a="1"/>
  <c r="BH163" i="34" s="1"/>
  <c r="BN163" i="34" s="1" a="1"/>
  <c r="BN163" i="34" s="1"/>
  <c r="BT163" i="34" s="1" a="1"/>
  <c r="BT163" i="34" s="1"/>
  <c r="F188" i="34" a="1"/>
  <c r="F188" i="34" s="1"/>
  <c r="L188" i="34" s="1" a="1"/>
  <c r="L188" i="34" s="1"/>
  <c r="R188" i="34" s="1" a="1"/>
  <c r="R188" i="34" s="1"/>
  <c r="X188" i="34" s="1" a="1"/>
  <c r="X188" i="34" s="1"/>
  <c r="AD188" i="34" s="1" a="1"/>
  <c r="AD188" i="34" s="1"/>
  <c r="AJ188" i="34" s="1" a="1"/>
  <c r="AJ188" i="34" s="1"/>
  <c r="AP188" i="34" s="1" a="1"/>
  <c r="AP188" i="34" s="1"/>
  <c r="AV188" i="34" s="1" a="1"/>
  <c r="AV188" i="34" s="1"/>
  <c r="BB188" i="34" s="1" a="1"/>
  <c r="BB188" i="34" s="1"/>
  <c r="BH188" i="34" s="1" a="1"/>
  <c r="BH188" i="34" s="1"/>
  <c r="BN188" i="34" s="1" a="1"/>
  <c r="BN188" i="34" s="1"/>
  <c r="BT188" i="34" s="1" a="1"/>
  <c r="BT188" i="34" s="1"/>
  <c r="F101" i="34" a="1"/>
  <c r="F101" i="34" s="1"/>
  <c r="L101" i="34" s="1" a="1"/>
  <c r="L101" i="34" s="1"/>
  <c r="R101" i="34" s="1" a="1"/>
  <c r="R101" i="34" s="1"/>
  <c r="X101" i="34" s="1" a="1"/>
  <c r="X101" i="34" s="1"/>
  <c r="AD101" i="34" s="1" a="1"/>
  <c r="AD101" i="34" s="1"/>
  <c r="AJ101" i="34" s="1" a="1"/>
  <c r="AJ101" i="34" s="1"/>
  <c r="AP101" i="34" s="1" a="1"/>
  <c r="AP101" i="34" s="1"/>
  <c r="AV101" i="34" s="1" a="1"/>
  <c r="AV101" i="34" s="1"/>
  <c r="BB101" i="34" s="1" a="1"/>
  <c r="BB101" i="34" s="1"/>
  <c r="BH101" i="34" s="1" a="1"/>
  <c r="BH101" i="34" s="1"/>
  <c r="BN101" i="34" s="1" a="1"/>
  <c r="BN101" i="34" s="1"/>
  <c r="BT101" i="34" s="1" a="1"/>
  <c r="BT101" i="34" s="1"/>
  <c r="F148" i="34" a="1"/>
  <c r="F148" i="34" s="1"/>
  <c r="L148" i="34" s="1" a="1"/>
  <c r="L148" i="34" s="1"/>
  <c r="R148" i="34" s="1" a="1"/>
  <c r="R148" i="34" s="1"/>
  <c r="X148" i="34" s="1" a="1"/>
  <c r="X148" i="34" s="1"/>
  <c r="AD148" i="34" s="1" a="1"/>
  <c r="AD148" i="34" s="1"/>
  <c r="AJ148" i="34" s="1" a="1"/>
  <c r="AJ148" i="34" s="1"/>
  <c r="AP148" i="34" s="1" a="1"/>
  <c r="AP148" i="34" s="1"/>
  <c r="AV148" i="34" s="1" a="1"/>
  <c r="AV148" i="34" s="1"/>
  <c r="BB148" i="34" s="1" a="1"/>
  <c r="BB148" i="34" s="1"/>
  <c r="BH148" i="34" s="1" a="1"/>
  <c r="BH148" i="34" s="1"/>
  <c r="BN148" i="34" s="1" a="1"/>
  <c r="BN148" i="34" s="1"/>
  <c r="BT148" i="34" s="1" a="1"/>
  <c r="BT148" i="34" s="1"/>
  <c r="F63" i="34" a="1"/>
  <c r="F63" i="34" s="1"/>
  <c r="L63" i="34" s="1" a="1"/>
  <c r="L63" i="34" s="1"/>
  <c r="R63" i="34" s="1" a="1"/>
  <c r="R63" i="34" s="1"/>
  <c r="X63" i="34" s="1" a="1"/>
  <c r="X63" i="34" s="1"/>
  <c r="AD63" i="34" s="1" a="1"/>
  <c r="AD63" i="34" s="1"/>
  <c r="AJ63" i="34" s="1" a="1"/>
  <c r="AJ63" i="34" s="1"/>
  <c r="AP63" i="34" s="1" a="1"/>
  <c r="AP63" i="34" s="1"/>
  <c r="AV63" i="34" s="1" a="1"/>
  <c r="AV63" i="34" s="1"/>
  <c r="BB63" i="34" s="1" a="1"/>
  <c r="BB63" i="34" s="1"/>
  <c r="BH63" i="34" s="1" a="1"/>
  <c r="BH63" i="34" s="1"/>
  <c r="BN63" i="34" s="1" a="1"/>
  <c r="BN63" i="34" s="1"/>
  <c r="BT63" i="34" s="1" a="1"/>
  <c r="BT63" i="34" s="1"/>
  <c r="F193" i="34" a="1"/>
  <c r="F193" i="34" s="1"/>
  <c r="L193" i="34" s="1" a="1"/>
  <c r="L193" i="34" s="1"/>
  <c r="R193" i="34" s="1" a="1"/>
  <c r="R193" i="34" s="1"/>
  <c r="X193" i="34" s="1" a="1"/>
  <c r="X193" i="34" s="1"/>
  <c r="AD193" i="34" s="1" a="1"/>
  <c r="AD193" i="34" s="1"/>
  <c r="AJ193" i="34" s="1" a="1"/>
  <c r="AJ193" i="34" s="1"/>
  <c r="AP193" i="34" s="1" a="1"/>
  <c r="AP193" i="34" s="1"/>
  <c r="AV193" i="34" s="1" a="1"/>
  <c r="AV193" i="34" s="1"/>
  <c r="BB193" i="34" s="1" a="1"/>
  <c r="BB193" i="34" s="1"/>
  <c r="BH193" i="34" s="1" a="1"/>
  <c r="BH193" i="34" s="1"/>
  <c r="BN193" i="34" s="1" a="1"/>
  <c r="BN193" i="34" s="1"/>
  <c r="BT193" i="34" s="1" a="1"/>
  <c r="BT193" i="34" s="1"/>
  <c r="F31" i="34" a="1"/>
  <c r="F31" i="34" s="1"/>
  <c r="L31" i="34" s="1" a="1"/>
  <c r="L31" i="34" s="1"/>
  <c r="R31" i="34" s="1" a="1"/>
  <c r="R31" i="34" s="1"/>
  <c r="X31" i="34" s="1" a="1"/>
  <c r="X31" i="34" s="1"/>
  <c r="AD31" i="34" s="1" a="1"/>
  <c r="AD31" i="34" s="1"/>
  <c r="AJ31" i="34" s="1" a="1"/>
  <c r="AJ31" i="34" s="1"/>
  <c r="AP31" i="34" s="1" a="1"/>
  <c r="AP31" i="34" s="1"/>
  <c r="AV31" i="34" s="1" a="1"/>
  <c r="AV31" i="34" s="1"/>
  <c r="BB31" i="34" s="1" a="1"/>
  <c r="BB31" i="34" s="1"/>
  <c r="BH31" i="34" s="1" a="1"/>
  <c r="BH31" i="34" s="1"/>
  <c r="BN31" i="34" s="1" a="1"/>
  <c r="BN31" i="34" s="1"/>
  <c r="BT31" i="34" s="1" a="1"/>
  <c r="BT31" i="34" s="1"/>
  <c r="F153" i="34" a="1"/>
  <c r="F153" i="34" s="1"/>
  <c r="L153" i="34" s="1" a="1"/>
  <c r="L153" i="34" s="1"/>
  <c r="R153" i="34" s="1" a="1"/>
  <c r="R153" i="34" s="1"/>
  <c r="X153" i="34" s="1" a="1"/>
  <c r="X153" i="34" s="1"/>
  <c r="AD153" i="34" s="1" a="1"/>
  <c r="AD153" i="34" s="1"/>
  <c r="AJ153" i="34" s="1" a="1"/>
  <c r="AJ153" i="34" s="1"/>
  <c r="AP153" i="34" s="1" a="1"/>
  <c r="AP153" i="34" s="1"/>
  <c r="AV153" i="34" s="1" a="1"/>
  <c r="AV153" i="34" s="1"/>
  <c r="BB153" i="34" s="1" a="1"/>
  <c r="BB153" i="34" s="1"/>
  <c r="BH153" i="34" s="1" a="1"/>
  <c r="BH153" i="34" s="1"/>
  <c r="BN153" i="34" s="1" a="1"/>
  <c r="BN153" i="34" s="1"/>
  <c r="BT153" i="34" s="1" a="1"/>
  <c r="BT153" i="34" s="1"/>
  <c r="F122" i="34" a="1"/>
  <c r="F122" i="34" s="1"/>
  <c r="L122" i="34" s="1" a="1"/>
  <c r="L122" i="34" s="1"/>
  <c r="R122" i="34" s="1" a="1"/>
  <c r="R122" i="34" s="1"/>
  <c r="X122" i="34" s="1" a="1"/>
  <c r="X122" i="34" s="1"/>
  <c r="AD122" i="34" s="1" a="1"/>
  <c r="AD122" i="34" s="1"/>
  <c r="AJ122" i="34" s="1" a="1"/>
  <c r="AJ122" i="34" s="1"/>
  <c r="AP122" i="34" s="1" a="1"/>
  <c r="AP122" i="34" s="1"/>
  <c r="AV122" i="34" s="1" a="1"/>
  <c r="AV122" i="34" s="1"/>
  <c r="BB122" i="34" s="1" a="1"/>
  <c r="BB122" i="34" s="1"/>
  <c r="BH122" i="34" s="1" a="1"/>
  <c r="BH122" i="34" s="1"/>
  <c r="BN122" i="34" s="1" a="1"/>
  <c r="BN122" i="34" s="1"/>
  <c r="BT122" i="34" s="1" a="1"/>
  <c r="BT122" i="34" s="1"/>
  <c r="F137" i="34" a="1"/>
  <c r="F137" i="34" s="1"/>
  <c r="L137" i="34" s="1" a="1"/>
  <c r="L137" i="34" s="1"/>
  <c r="R137" i="34" s="1" a="1"/>
  <c r="R137" i="34" s="1"/>
  <c r="X137" i="34" s="1" a="1"/>
  <c r="X137" i="34" s="1"/>
  <c r="AD137" i="34" s="1" a="1"/>
  <c r="AD137" i="34" s="1"/>
  <c r="AJ137" i="34" s="1" a="1"/>
  <c r="AJ137" i="34" s="1"/>
  <c r="AP137" i="34" s="1" a="1"/>
  <c r="AP137" i="34" s="1"/>
  <c r="AV137" i="34" s="1" a="1"/>
  <c r="AV137" i="34" s="1"/>
  <c r="BB137" i="34" s="1" a="1"/>
  <c r="BB137" i="34" s="1"/>
  <c r="BH137" i="34" s="1" a="1"/>
  <c r="BH137" i="34" s="1"/>
  <c r="BN137" i="34" s="1" a="1"/>
  <c r="BN137" i="34" s="1"/>
  <c r="BT137" i="34" s="1" a="1"/>
  <c r="BT137" i="34" s="1"/>
  <c r="F19" i="34" a="1"/>
  <c r="F19" i="34" s="1"/>
  <c r="L19" i="34" s="1" a="1"/>
  <c r="L19" i="34" s="1"/>
  <c r="R19" i="34" s="1" a="1"/>
  <c r="R19" i="34" s="1"/>
  <c r="X19" i="34" s="1" a="1"/>
  <c r="X19" i="34" s="1"/>
  <c r="AD19" i="34" s="1" a="1"/>
  <c r="AD19" i="34" s="1"/>
  <c r="AJ19" i="34" s="1" a="1"/>
  <c r="AJ19" i="34" s="1"/>
  <c r="AP19" i="34" s="1" a="1"/>
  <c r="AP19" i="34" s="1"/>
  <c r="AV19" i="34" s="1" a="1"/>
  <c r="AV19" i="34" s="1"/>
  <c r="BB19" i="34" s="1" a="1"/>
  <c r="BB19" i="34" s="1"/>
  <c r="BH19" i="34" s="1" a="1"/>
  <c r="BH19" i="34" s="1"/>
  <c r="BN19" i="34" s="1" a="1"/>
  <c r="BN19" i="34" s="1"/>
  <c r="BT19" i="34" s="1" a="1"/>
  <c r="BT19" i="34" s="1"/>
  <c r="F89" i="34" a="1"/>
  <c r="F89" i="34" s="1"/>
  <c r="L89" i="34" s="1" a="1"/>
  <c r="L89" i="34" s="1"/>
  <c r="R89" i="34" s="1" a="1"/>
  <c r="R89" i="34" s="1"/>
  <c r="X89" i="34" s="1" a="1"/>
  <c r="X89" i="34" s="1"/>
  <c r="AD89" i="34" s="1" a="1"/>
  <c r="AD89" i="34" s="1"/>
  <c r="AJ89" i="34" s="1" a="1"/>
  <c r="AJ89" i="34" s="1"/>
  <c r="AP89" i="34" s="1" a="1"/>
  <c r="AP89" i="34" s="1"/>
  <c r="AV89" i="34" s="1" a="1"/>
  <c r="AV89" i="34" s="1"/>
  <c r="BB89" i="34" s="1" a="1"/>
  <c r="BB89" i="34" s="1"/>
  <c r="BH89" i="34" s="1" a="1"/>
  <c r="BH89" i="34" s="1"/>
  <c r="BN89" i="34" s="1" a="1"/>
  <c r="BN89" i="34" s="1"/>
  <c r="BT89" i="34" s="1" a="1"/>
  <c r="BT89" i="34" s="1"/>
  <c r="F21" i="34" a="1"/>
  <c r="F21" i="34" s="1"/>
  <c r="L21" i="34" s="1" a="1"/>
  <c r="L21" i="34" s="1"/>
  <c r="R21" i="34" s="1" a="1"/>
  <c r="R21" i="34" s="1"/>
  <c r="X21" i="34" s="1" a="1"/>
  <c r="X21" i="34" s="1"/>
  <c r="AD21" i="34" s="1" a="1"/>
  <c r="AD21" i="34" s="1"/>
  <c r="AJ21" i="34" s="1" a="1"/>
  <c r="AJ21" i="34" s="1"/>
  <c r="AP21" i="34" s="1" a="1"/>
  <c r="AP21" i="34" s="1"/>
  <c r="AV21" i="34" s="1" a="1"/>
  <c r="AV21" i="34" s="1"/>
  <c r="BB21" i="34" s="1" a="1"/>
  <c r="BB21" i="34" s="1"/>
  <c r="BH21" i="34" s="1" a="1"/>
  <c r="BH21" i="34" s="1"/>
  <c r="BN21" i="34" s="1" a="1"/>
  <c r="BN21" i="34" s="1"/>
  <c r="BT21" i="34" s="1" a="1"/>
  <c r="BT21" i="34" s="1"/>
  <c r="F158" i="34" a="1"/>
  <c r="F158" i="34" s="1"/>
  <c r="L158" i="34" s="1" a="1"/>
  <c r="L158" i="34" s="1"/>
  <c r="R158" i="34" s="1" a="1"/>
  <c r="R158" i="34" s="1"/>
  <c r="X158" i="34" s="1" a="1"/>
  <c r="X158" i="34" s="1"/>
  <c r="AD158" i="34" s="1" a="1"/>
  <c r="AD158" i="34" s="1"/>
  <c r="AJ158" i="34" s="1" a="1"/>
  <c r="AJ158" i="34" s="1"/>
  <c r="AP158" i="34" s="1" a="1"/>
  <c r="AP158" i="34" s="1"/>
  <c r="AV158" i="34" s="1" a="1"/>
  <c r="AV158" i="34" s="1"/>
  <c r="BB158" i="34" s="1" a="1"/>
  <c r="BB158" i="34" s="1"/>
  <c r="BH158" i="34" s="1" a="1"/>
  <c r="BH158" i="34" s="1"/>
  <c r="BN158" i="34" s="1" a="1"/>
  <c r="BN158" i="34" s="1"/>
  <c r="BT158" i="34" s="1" a="1"/>
  <c r="BT158" i="34" s="1"/>
  <c r="F25" i="34" a="1"/>
  <c r="F25" i="34" s="1"/>
  <c r="L25" i="34" s="1" a="1"/>
  <c r="L25" i="34" s="1"/>
  <c r="R25" i="34" s="1" a="1"/>
  <c r="R25" i="34" s="1"/>
  <c r="X25" i="34" s="1" a="1"/>
  <c r="X25" i="34" s="1"/>
  <c r="AD25" i="34" s="1" a="1"/>
  <c r="AD25" i="34" s="1"/>
  <c r="AJ25" i="34" s="1" a="1"/>
  <c r="AJ25" i="34" s="1"/>
  <c r="AP25" i="34" s="1" a="1"/>
  <c r="AP25" i="34" s="1"/>
  <c r="AV25" i="34" s="1" a="1"/>
  <c r="AV25" i="34" s="1"/>
  <c r="BB25" i="34" s="1" a="1"/>
  <c r="BB25" i="34" s="1"/>
  <c r="BH25" i="34" s="1" a="1"/>
  <c r="BH25" i="34" s="1"/>
  <c r="BN25" i="34" s="1" a="1"/>
  <c r="BN25" i="34" s="1"/>
  <c r="BT25" i="34" s="1" a="1"/>
  <c r="BT25" i="34" s="1"/>
  <c r="F98" i="34" a="1"/>
  <c r="F98" i="34" s="1"/>
  <c r="L98" i="34" s="1" a="1"/>
  <c r="L98" i="34" s="1"/>
  <c r="R98" i="34" s="1" a="1"/>
  <c r="R98" i="34" s="1"/>
  <c r="X98" i="34" s="1" a="1"/>
  <c r="X98" i="34" s="1"/>
  <c r="AD98" i="34" s="1" a="1"/>
  <c r="AD98" i="34" s="1"/>
  <c r="AJ98" i="34" s="1" a="1"/>
  <c r="AJ98" i="34" s="1"/>
  <c r="AP98" i="34" s="1" a="1"/>
  <c r="AP98" i="34" s="1"/>
  <c r="AV98" i="34" s="1" a="1"/>
  <c r="AV98" i="34" s="1"/>
  <c r="BB98" i="34" s="1" a="1"/>
  <c r="BB98" i="34" s="1"/>
  <c r="BH98" i="34" s="1" a="1"/>
  <c r="BH98" i="34" s="1"/>
  <c r="BN98" i="34" s="1" a="1"/>
  <c r="BN98" i="34" s="1"/>
  <c r="BT98" i="34" s="1" a="1"/>
  <c r="BT98" i="34" s="1"/>
  <c r="F26" i="34" a="1"/>
  <c r="F26" i="34" s="1"/>
  <c r="L26" i="34" s="1" a="1"/>
  <c r="L26" i="34" s="1"/>
  <c r="R26" i="34" s="1" a="1"/>
  <c r="R26" i="34" s="1"/>
  <c r="X26" i="34" s="1" a="1"/>
  <c r="X26" i="34" s="1"/>
  <c r="AD26" i="34" s="1" a="1"/>
  <c r="AD26" i="34" s="1"/>
  <c r="AJ26" i="34" s="1" a="1"/>
  <c r="AJ26" i="34" s="1"/>
  <c r="AP26" i="34" s="1" a="1"/>
  <c r="AP26" i="34" s="1"/>
  <c r="AV26" i="34" s="1" a="1"/>
  <c r="AV26" i="34" s="1"/>
  <c r="BB26" i="34" s="1" a="1"/>
  <c r="BB26" i="34" s="1"/>
  <c r="BH26" i="34" s="1" a="1"/>
  <c r="BH26" i="34" s="1"/>
  <c r="BN26" i="34" s="1" a="1"/>
  <c r="BN26" i="34" s="1"/>
  <c r="BT26" i="34" s="1" a="1"/>
  <c r="BT26" i="34" s="1"/>
  <c r="F95" i="34" a="1"/>
  <c r="F95" i="34" s="1"/>
  <c r="L95" i="34" s="1" a="1"/>
  <c r="L95" i="34" s="1"/>
  <c r="R95" i="34" s="1" a="1"/>
  <c r="R95" i="34" s="1"/>
  <c r="X95" i="34" s="1" a="1"/>
  <c r="X95" i="34" s="1"/>
  <c r="AD95" i="34" s="1" a="1"/>
  <c r="AD95" i="34" s="1"/>
  <c r="AJ95" i="34" s="1" a="1"/>
  <c r="AJ95" i="34" s="1"/>
  <c r="AP95" i="34" s="1" a="1"/>
  <c r="AP95" i="34" s="1"/>
  <c r="AV95" i="34" s="1" a="1"/>
  <c r="AV95" i="34" s="1"/>
  <c r="BB95" i="34" s="1" a="1"/>
  <c r="BB95" i="34" s="1"/>
  <c r="BH95" i="34" s="1" a="1"/>
  <c r="BH95" i="34" s="1"/>
  <c r="BN95" i="34" s="1" a="1"/>
  <c r="BN95" i="34" s="1"/>
  <c r="BT95" i="34" s="1" a="1"/>
  <c r="BT95" i="34" s="1"/>
  <c r="F178" i="34" a="1"/>
  <c r="F178" i="34" s="1"/>
  <c r="L178" i="34" s="1" a="1"/>
  <c r="L178" i="34" s="1"/>
  <c r="R178" i="34" s="1" a="1"/>
  <c r="R178" i="34" s="1"/>
  <c r="X178" i="34" s="1" a="1"/>
  <c r="X178" i="34" s="1"/>
  <c r="AD178" i="34" s="1" a="1"/>
  <c r="AD178" i="34" s="1"/>
  <c r="AJ178" i="34" s="1" a="1"/>
  <c r="AJ178" i="34" s="1"/>
  <c r="AP178" i="34" s="1" a="1"/>
  <c r="AP178" i="34" s="1"/>
  <c r="AV178" i="34" s="1" a="1"/>
  <c r="AV178" i="34" s="1"/>
  <c r="BB178" i="34" s="1" a="1"/>
  <c r="BB178" i="34" s="1"/>
  <c r="BH178" i="34" s="1" a="1"/>
  <c r="BH178" i="34" s="1"/>
  <c r="BN178" i="34" s="1" a="1"/>
  <c r="BN178" i="34" s="1"/>
  <c r="BT178" i="34" s="1" a="1"/>
  <c r="BT178" i="34" s="1"/>
  <c r="F173" i="34" a="1"/>
  <c r="F173" i="34" s="1"/>
  <c r="L173" i="34" s="1" a="1"/>
  <c r="L173" i="34" s="1"/>
  <c r="R173" i="34" s="1" a="1"/>
  <c r="R173" i="34" s="1"/>
  <c r="X173" i="34" s="1" a="1"/>
  <c r="X173" i="34" s="1"/>
  <c r="AD173" i="34" s="1" a="1"/>
  <c r="AD173" i="34" s="1"/>
  <c r="AJ173" i="34" s="1" a="1"/>
  <c r="AJ173" i="34" s="1"/>
  <c r="AP173" i="34" s="1" a="1"/>
  <c r="AP173" i="34" s="1"/>
  <c r="AV173" i="34" s="1" a="1"/>
  <c r="AV173" i="34" s="1"/>
  <c r="BB173" i="34" s="1" a="1"/>
  <c r="BB173" i="34" s="1"/>
  <c r="BH173" i="34" s="1" a="1"/>
  <c r="BH173" i="34" s="1"/>
  <c r="BN173" i="34" s="1" a="1"/>
  <c r="BN173" i="34" s="1"/>
  <c r="BT173" i="34" s="1" a="1"/>
  <c r="BT173" i="34" s="1"/>
  <c r="F203" i="34" a="1"/>
  <c r="F203" i="34" s="1"/>
  <c r="L203" i="34" s="1" a="1"/>
  <c r="L203" i="34" s="1"/>
  <c r="R203" i="34" s="1" a="1"/>
  <c r="R203" i="34" s="1"/>
  <c r="X203" i="34" s="1" a="1"/>
  <c r="X203" i="34" s="1"/>
  <c r="AD203" i="34" s="1" a="1"/>
  <c r="AD203" i="34" s="1"/>
  <c r="AJ203" i="34" s="1" a="1"/>
  <c r="AJ203" i="34" s="1"/>
  <c r="AP203" i="34" s="1" a="1"/>
  <c r="AP203" i="34" s="1"/>
  <c r="AV203" i="34" s="1" a="1"/>
  <c r="AV203" i="34" s="1"/>
  <c r="BB203" i="34" s="1" a="1"/>
  <c r="BB203" i="34" s="1"/>
  <c r="BH203" i="34" s="1" a="1"/>
  <c r="BH203" i="34" s="1"/>
  <c r="BN203" i="34" s="1" a="1"/>
  <c r="BN203" i="34" s="1"/>
  <c r="BT203" i="34" s="1" a="1"/>
  <c r="BT203" i="34" s="1"/>
  <c r="F214" i="34" a="1"/>
  <c r="F214" i="34" s="1"/>
  <c r="L214" i="34" s="1" a="1"/>
  <c r="L214" i="34" s="1"/>
  <c r="R214" i="34" s="1" a="1"/>
  <c r="R214" i="34" s="1"/>
  <c r="X214" i="34" s="1" a="1"/>
  <c r="X214" i="34" s="1"/>
  <c r="AD214" i="34" s="1" a="1"/>
  <c r="AD214" i="34" s="1"/>
  <c r="AJ214" i="34" s="1" a="1"/>
  <c r="AJ214" i="34" s="1"/>
  <c r="AP214" i="34" s="1" a="1"/>
  <c r="AP214" i="34" s="1"/>
  <c r="AV214" i="34" s="1" a="1"/>
  <c r="AV214" i="34" s="1"/>
  <c r="BB214" i="34" s="1" a="1"/>
  <c r="BB214" i="34" s="1"/>
  <c r="BH214" i="34" s="1" a="1"/>
  <c r="BH214" i="34" s="1"/>
  <c r="BN214" i="34" s="1" a="1"/>
  <c r="BN214" i="34" s="1"/>
  <c r="BT214" i="34" s="1" a="1"/>
  <c r="BT214" i="34" s="1"/>
  <c r="F139" i="34" a="1"/>
  <c r="F139" i="34" s="1"/>
  <c r="L139" i="34" s="1" a="1"/>
  <c r="L139" i="34" s="1"/>
  <c r="R139" i="34" s="1" a="1"/>
  <c r="R139" i="34" s="1"/>
  <c r="X139" i="34" s="1" a="1"/>
  <c r="X139" i="34" s="1"/>
  <c r="AD139" i="34" s="1" a="1"/>
  <c r="AD139" i="34" s="1"/>
  <c r="AJ139" i="34" s="1" a="1"/>
  <c r="AJ139" i="34" s="1"/>
  <c r="AP139" i="34" s="1" a="1"/>
  <c r="AP139" i="34" s="1"/>
  <c r="AV139" i="34" s="1" a="1"/>
  <c r="AV139" i="34" s="1"/>
  <c r="BB139" i="34" s="1" a="1"/>
  <c r="BB139" i="34" s="1"/>
  <c r="BH139" i="34" s="1" a="1"/>
  <c r="BH139" i="34" s="1"/>
  <c r="BN139" i="34" s="1" a="1"/>
  <c r="BN139" i="34" s="1"/>
  <c r="BT139" i="34" s="1" a="1"/>
  <c r="BT139" i="34" s="1"/>
  <c r="F154" i="34" a="1"/>
  <c r="F154" i="34" s="1"/>
  <c r="L154" i="34" s="1" a="1"/>
  <c r="L154" i="34" s="1"/>
  <c r="R154" i="34" s="1" a="1"/>
  <c r="R154" i="34" s="1"/>
  <c r="X154" i="34" s="1" a="1"/>
  <c r="X154" i="34" s="1"/>
  <c r="AD154" i="34" s="1" a="1"/>
  <c r="AD154" i="34" s="1"/>
  <c r="AJ154" i="34" s="1" a="1"/>
  <c r="AJ154" i="34" s="1"/>
  <c r="AP154" i="34" s="1" a="1"/>
  <c r="AP154" i="34" s="1"/>
  <c r="AV154" i="34" s="1" a="1"/>
  <c r="AV154" i="34" s="1"/>
  <c r="BB154" i="34" s="1" a="1"/>
  <c r="BB154" i="34" s="1"/>
  <c r="BH154" i="34" s="1" a="1"/>
  <c r="BH154" i="34" s="1"/>
  <c r="BN154" i="34" s="1" a="1"/>
  <c r="BN154" i="34" s="1"/>
  <c r="BT154" i="34" s="1" a="1"/>
  <c r="BT154" i="34" s="1"/>
  <c r="F184" i="34" a="1"/>
  <c r="F184" i="34" s="1"/>
  <c r="L184" i="34" s="1" a="1"/>
  <c r="L184" i="34" s="1"/>
  <c r="R184" i="34" s="1" a="1"/>
  <c r="R184" i="34" s="1"/>
  <c r="X184" i="34" s="1" a="1"/>
  <c r="X184" i="34" s="1"/>
  <c r="AD184" i="34" s="1" a="1"/>
  <c r="AD184" i="34" s="1"/>
  <c r="AJ184" i="34" s="1" a="1"/>
  <c r="AJ184" i="34" s="1"/>
  <c r="AP184" i="34" s="1" a="1"/>
  <c r="AP184" i="34" s="1"/>
  <c r="AV184" i="34" s="1" a="1"/>
  <c r="AV184" i="34" s="1"/>
  <c r="BB184" i="34" s="1" a="1"/>
  <c r="BB184" i="34" s="1"/>
  <c r="BH184" i="34" s="1" a="1"/>
  <c r="BH184" i="34" s="1"/>
  <c r="BN184" i="34" s="1" a="1"/>
  <c r="BN184" i="34" s="1"/>
  <c r="BT184" i="34" s="1" a="1"/>
  <c r="BT184" i="34" s="1"/>
  <c r="F144" i="34" a="1"/>
  <c r="F144" i="34" s="1"/>
  <c r="L144" i="34" s="1" a="1"/>
  <c r="L144" i="34" s="1"/>
  <c r="R144" i="34" s="1" a="1"/>
  <c r="R144" i="34" s="1"/>
  <c r="X144" i="34" s="1" a="1"/>
  <c r="X144" i="34" s="1"/>
  <c r="AD144" i="34" s="1" a="1"/>
  <c r="AD144" i="34" s="1"/>
  <c r="AJ144" i="34" s="1" a="1"/>
  <c r="AJ144" i="34" s="1"/>
  <c r="AP144" i="34" s="1" a="1"/>
  <c r="AP144" i="34" s="1"/>
  <c r="AV144" i="34" s="1" a="1"/>
  <c r="AV144" i="34" s="1"/>
  <c r="BB144" i="34" s="1" a="1"/>
  <c r="BB144" i="34" s="1"/>
  <c r="BH144" i="34" s="1" a="1"/>
  <c r="BH144" i="34" s="1"/>
  <c r="BN144" i="34" s="1" a="1"/>
  <c r="BN144" i="34" s="1"/>
  <c r="BT144" i="34" s="1" a="1"/>
  <c r="BT144" i="34" s="1"/>
  <c r="F169" i="34" a="1"/>
  <c r="F169" i="34" s="1"/>
  <c r="L169" i="34" s="1" a="1"/>
  <c r="L169" i="34" s="1"/>
  <c r="R169" i="34" s="1" a="1"/>
  <c r="R169" i="34" s="1"/>
  <c r="X169" i="34" s="1" a="1"/>
  <c r="X169" i="34" s="1"/>
  <c r="AD169" i="34" s="1" a="1"/>
  <c r="AD169" i="34" s="1"/>
  <c r="AJ169" i="34" s="1" a="1"/>
  <c r="AJ169" i="34" s="1"/>
  <c r="AP169" i="34" s="1" a="1"/>
  <c r="AP169" i="34" s="1"/>
  <c r="AV169" i="34" s="1" a="1"/>
  <c r="AV169" i="34" s="1"/>
  <c r="BB169" i="34" s="1" a="1"/>
  <c r="BB169" i="34" s="1"/>
  <c r="BH169" i="34" s="1" a="1"/>
  <c r="BH169" i="34" s="1"/>
  <c r="BN169" i="34" s="1" a="1"/>
  <c r="BN169" i="34" s="1"/>
  <c r="BT169" i="34" s="1" a="1"/>
  <c r="BT169" i="34" s="1"/>
  <c r="F124" i="34" a="1"/>
  <c r="F124" i="34" s="1"/>
  <c r="L124" i="34" s="1" a="1"/>
  <c r="L124" i="34" s="1"/>
  <c r="R124" i="34" s="1" a="1"/>
  <c r="R124" i="34" s="1"/>
  <c r="X124" i="34" s="1" a="1"/>
  <c r="X124" i="34" s="1"/>
  <c r="AD124" i="34" s="1" a="1"/>
  <c r="AD124" i="34" s="1"/>
  <c r="AJ124" i="34" s="1" a="1"/>
  <c r="AJ124" i="34" s="1"/>
  <c r="AP124" i="34" s="1" a="1"/>
  <c r="AP124" i="34" s="1"/>
  <c r="AV124" i="34" s="1" a="1"/>
  <c r="AV124" i="34" s="1"/>
  <c r="BB124" i="34" s="1" a="1"/>
  <c r="BB124" i="34" s="1"/>
  <c r="BH124" i="34" s="1" a="1"/>
  <c r="BH124" i="34" s="1"/>
  <c r="BN124" i="34" s="1" a="1"/>
  <c r="BN124" i="34" s="1"/>
  <c r="BT124" i="34" s="1" a="1"/>
  <c r="BT124" i="34" s="1"/>
  <c r="F35" i="34" a="1"/>
  <c r="F35" i="34" s="1"/>
  <c r="L35" i="34" s="1" a="1"/>
  <c r="L35" i="34" s="1"/>
  <c r="R35" i="34" s="1" a="1"/>
  <c r="R35" i="34" s="1"/>
  <c r="X35" i="34" s="1" a="1"/>
  <c r="X35" i="34" s="1"/>
  <c r="AD35" i="34" s="1" a="1"/>
  <c r="AD35" i="34" s="1"/>
  <c r="AJ35" i="34" s="1" a="1"/>
  <c r="AJ35" i="34" s="1"/>
  <c r="AP35" i="34" s="1" a="1"/>
  <c r="AP35" i="34" s="1"/>
  <c r="AV35" i="34" s="1" a="1"/>
  <c r="AV35" i="34" s="1"/>
  <c r="BB35" i="34" s="1" a="1"/>
  <c r="BB35" i="34" s="1"/>
  <c r="BH35" i="34" s="1" a="1"/>
  <c r="BH35" i="34" s="1"/>
  <c r="BN35" i="34" s="1" a="1"/>
  <c r="BN35" i="34" s="1"/>
  <c r="BT35" i="34" s="1" a="1"/>
  <c r="BT35" i="34" s="1"/>
  <c r="E127" i="34" a="1"/>
  <c r="E127" i="34" s="1"/>
  <c r="K127" i="34" s="1" a="1"/>
  <c r="K127" i="34" s="1"/>
  <c r="Q127" i="34" s="1" a="1"/>
  <c r="Q127" i="34" s="1"/>
  <c r="W127" i="34" s="1" a="1"/>
  <c r="W127" i="34" s="1"/>
  <c r="AC127" i="34" s="1" a="1"/>
  <c r="AC127" i="34" s="1"/>
  <c r="AI127" i="34" s="1" a="1"/>
  <c r="AI127" i="34" s="1"/>
  <c r="AO127" i="34" s="1" a="1"/>
  <c r="AO127" i="34" s="1"/>
  <c r="AU127" i="34" s="1" a="1"/>
  <c r="AU127" i="34" s="1"/>
  <c r="BA127" i="34" s="1" a="1"/>
  <c r="BA127" i="34" s="1"/>
  <c r="BG127" i="34" s="1" a="1"/>
  <c r="BG127" i="34" s="1"/>
  <c r="BM127" i="34" s="1" a="1"/>
  <c r="BM127" i="34" s="1"/>
  <c r="BS127" i="34" s="1" a="1"/>
  <c r="BS127" i="34" s="1"/>
  <c r="E162" i="34" a="1"/>
  <c r="E162" i="34" s="1"/>
  <c r="K162" i="34" s="1" a="1"/>
  <c r="K162" i="34" s="1"/>
  <c r="Q162" i="34" s="1" a="1"/>
  <c r="Q162" i="34" s="1"/>
  <c r="W162" i="34" s="1" a="1"/>
  <c r="W162" i="34" s="1"/>
  <c r="AC162" i="34" s="1" a="1"/>
  <c r="AC162" i="34" s="1"/>
  <c r="AI162" i="34" s="1" a="1"/>
  <c r="AI162" i="34" s="1"/>
  <c r="AO162" i="34" s="1" a="1"/>
  <c r="AO162" i="34" s="1"/>
  <c r="AU162" i="34" s="1" a="1"/>
  <c r="AU162" i="34" s="1"/>
  <c r="BA162" i="34" s="1" a="1"/>
  <c r="BA162" i="34" s="1"/>
  <c r="BG162" i="34" s="1" a="1"/>
  <c r="BG162" i="34" s="1"/>
  <c r="BM162" i="34" s="1" a="1"/>
  <c r="BM162" i="34" s="1"/>
  <c r="BS162" i="34" s="1" a="1"/>
  <c r="BS162" i="34" s="1"/>
  <c r="E24" i="34" a="1"/>
  <c r="E24" i="34" s="1"/>
  <c r="K24" i="34" s="1" a="1"/>
  <c r="K24" i="34" s="1"/>
  <c r="Q24" i="34" s="1" a="1"/>
  <c r="Q24" i="34" s="1"/>
  <c r="W24" i="34" s="1" a="1"/>
  <c r="W24" i="34" s="1"/>
  <c r="AC24" i="34" s="1" a="1"/>
  <c r="AC24" i="34" s="1"/>
  <c r="AI24" i="34" s="1" a="1"/>
  <c r="AI24" i="34" s="1"/>
  <c r="AO24" i="34" s="1" a="1"/>
  <c r="AO24" i="34" s="1"/>
  <c r="AU24" i="34" s="1" a="1"/>
  <c r="AU24" i="34" s="1"/>
  <c r="BA24" i="34" s="1" a="1"/>
  <c r="BA24" i="34" s="1"/>
  <c r="BG24" i="34" s="1" a="1"/>
  <c r="BG24" i="34" s="1"/>
  <c r="BM24" i="34" s="1" a="1"/>
  <c r="BM24" i="34" s="1"/>
  <c r="BS24" i="34" s="1" a="1"/>
  <c r="BS24" i="34" s="1"/>
  <c r="E117" i="34" a="1"/>
  <c r="E117" i="34" s="1"/>
  <c r="K117" i="34" s="1" a="1"/>
  <c r="K117" i="34" s="1"/>
  <c r="Q117" i="34" s="1" a="1"/>
  <c r="Q117" i="34" s="1"/>
  <c r="W117" i="34" s="1" a="1"/>
  <c r="W117" i="34" s="1"/>
  <c r="AC117" i="34" s="1" a="1"/>
  <c r="AC117" i="34" s="1"/>
  <c r="AI117" i="34" s="1" a="1"/>
  <c r="AI117" i="34" s="1"/>
  <c r="AO117" i="34" s="1" a="1"/>
  <c r="AO117" i="34" s="1"/>
  <c r="AU117" i="34" s="1" a="1"/>
  <c r="AU117" i="34" s="1"/>
  <c r="BA117" i="34" s="1" a="1"/>
  <c r="BA117" i="34" s="1"/>
  <c r="BG117" i="34" s="1" a="1"/>
  <c r="BG117" i="34" s="1"/>
  <c r="BM117" i="34" s="1" a="1"/>
  <c r="BM117" i="34" s="1"/>
  <c r="BS117" i="34" s="1" a="1"/>
  <c r="BS117" i="34" s="1"/>
  <c r="E56" i="34" a="1"/>
  <c r="E56" i="34" s="1"/>
  <c r="K56" i="34" s="1" a="1"/>
  <c r="K56" i="34" s="1"/>
  <c r="Q56" i="34" s="1" a="1"/>
  <c r="Q56" i="34" s="1"/>
  <c r="W56" i="34" s="1" a="1"/>
  <c r="W56" i="34" s="1"/>
  <c r="AC56" i="34" s="1" a="1"/>
  <c r="AC56" i="34" s="1"/>
  <c r="AI56" i="34" s="1" a="1"/>
  <c r="AI56" i="34" s="1"/>
  <c r="AO56" i="34" s="1" a="1"/>
  <c r="AO56" i="34" s="1"/>
  <c r="AU56" i="34" s="1" a="1"/>
  <c r="AU56" i="34" s="1"/>
  <c r="BA56" i="34" s="1" a="1"/>
  <c r="BA56" i="34" s="1"/>
  <c r="BG56" i="34" s="1" a="1"/>
  <c r="BG56" i="34" s="1"/>
  <c r="BM56" i="34" s="1" a="1"/>
  <c r="BM56" i="34" s="1"/>
  <c r="BS56" i="34" s="1" a="1"/>
  <c r="BS56" i="34" s="1"/>
  <c r="I49" i="34" a="1"/>
  <c r="I49" i="34" s="1"/>
  <c r="O49" i="34" s="1" a="1"/>
  <c r="O49" i="34" s="1"/>
  <c r="U49" i="34" s="1" a="1"/>
  <c r="U49" i="34" s="1"/>
  <c r="AA49" i="34" s="1" a="1"/>
  <c r="AA49" i="34" s="1"/>
  <c r="AG49" i="34" s="1" a="1"/>
  <c r="AG49" i="34" s="1"/>
  <c r="AM49" i="34" s="1" a="1"/>
  <c r="AM49" i="34" s="1"/>
  <c r="AS49" i="34" s="1" a="1"/>
  <c r="AS49" i="34" s="1"/>
  <c r="AY49" i="34" s="1" a="1"/>
  <c r="AY49" i="34" s="1"/>
  <c r="BE49" i="34" s="1" a="1"/>
  <c r="BE49" i="34" s="1"/>
  <c r="BK49" i="34" s="1" a="1"/>
  <c r="BK49" i="34" s="1"/>
  <c r="BQ49" i="34" s="1" a="1"/>
  <c r="BQ49" i="34" s="1"/>
  <c r="BW49" i="34" s="1" a="1"/>
  <c r="BW49" i="34" s="1"/>
  <c r="I141" i="34" a="1"/>
  <c r="I141" i="34" s="1"/>
  <c r="O141" i="34" s="1" a="1"/>
  <c r="O141" i="34" s="1"/>
  <c r="U141" i="34" s="1" a="1"/>
  <c r="U141" i="34" s="1"/>
  <c r="AA141" i="34" s="1" a="1"/>
  <c r="AA141" i="34" s="1"/>
  <c r="AG141" i="34" s="1" a="1"/>
  <c r="AG141" i="34" s="1"/>
  <c r="AM141" i="34" s="1" a="1"/>
  <c r="AM141" i="34" s="1"/>
  <c r="AS141" i="34" s="1" a="1"/>
  <c r="AS141" i="34" s="1"/>
  <c r="AY141" i="34" s="1" a="1"/>
  <c r="AY141" i="34" s="1"/>
  <c r="BE141" i="34" s="1" a="1"/>
  <c r="BE141" i="34" s="1"/>
  <c r="BK141" i="34" s="1" a="1"/>
  <c r="BK141" i="34" s="1"/>
  <c r="BQ141" i="34" s="1" a="1"/>
  <c r="BQ141" i="34" s="1"/>
  <c r="BW141" i="34" s="1" a="1"/>
  <c r="BW141" i="34" s="1"/>
  <c r="I131" i="34" a="1"/>
  <c r="I131" i="34" s="1"/>
  <c r="O131" i="34" s="1" a="1"/>
  <c r="O131" i="34" s="1"/>
  <c r="U131" i="34" s="1" a="1"/>
  <c r="U131" i="34" s="1"/>
  <c r="AA131" i="34" s="1" a="1"/>
  <c r="AA131" i="34" s="1"/>
  <c r="AG131" i="34" s="1" a="1"/>
  <c r="AG131" i="34" s="1"/>
  <c r="AM131" i="34" s="1" a="1"/>
  <c r="AM131" i="34" s="1"/>
  <c r="AS131" i="34" s="1" a="1"/>
  <c r="AS131" i="34" s="1"/>
  <c r="AY131" i="34" s="1" a="1"/>
  <c r="AY131" i="34" s="1"/>
  <c r="BE131" i="34" s="1" a="1"/>
  <c r="BE131" i="34" s="1"/>
  <c r="BK131" i="34" s="1" a="1"/>
  <c r="BK131" i="34" s="1"/>
  <c r="BQ131" i="34" s="1" a="1"/>
  <c r="BQ131" i="34" s="1"/>
  <c r="BW131" i="34" s="1" a="1"/>
  <c r="BW131" i="34" s="1"/>
  <c r="I136" i="34" a="1"/>
  <c r="I136" i="34" s="1"/>
  <c r="O136" i="34" s="1" a="1"/>
  <c r="O136" i="34" s="1"/>
  <c r="U136" i="34" s="1" a="1"/>
  <c r="U136" i="34" s="1"/>
  <c r="AA136" i="34" s="1" a="1"/>
  <c r="AA136" i="34" s="1"/>
  <c r="AG136" i="34" s="1" a="1"/>
  <c r="AG136" i="34" s="1"/>
  <c r="AM136" i="34" s="1" a="1"/>
  <c r="AM136" i="34" s="1"/>
  <c r="AS136" i="34" s="1" a="1"/>
  <c r="AS136" i="34" s="1"/>
  <c r="AY136" i="34" s="1" a="1"/>
  <c r="AY136" i="34" s="1"/>
  <c r="BE136" i="34" s="1" a="1"/>
  <c r="BE136" i="34" s="1"/>
  <c r="BK136" i="34" s="1" a="1"/>
  <c r="BK136" i="34" s="1"/>
  <c r="BQ136" i="34" s="1" a="1"/>
  <c r="BQ136" i="34" s="1"/>
  <c r="BW136" i="34" s="1" a="1"/>
  <c r="BW136" i="34" s="1"/>
  <c r="I146" i="34" a="1"/>
  <c r="I146" i="34" s="1"/>
  <c r="O146" i="34" s="1" a="1"/>
  <c r="O146" i="34" s="1"/>
  <c r="U146" i="34" s="1" a="1"/>
  <c r="U146" i="34" s="1"/>
  <c r="AA146" i="34" s="1" a="1"/>
  <c r="AA146" i="34" s="1"/>
  <c r="AG146" i="34" s="1" a="1"/>
  <c r="AG146" i="34" s="1"/>
  <c r="AM146" i="34" s="1" a="1"/>
  <c r="AM146" i="34" s="1"/>
  <c r="AS146" i="34" s="1" a="1"/>
  <c r="AS146" i="34" s="1"/>
  <c r="AY146" i="34" s="1" a="1"/>
  <c r="AY146" i="34" s="1"/>
  <c r="BE146" i="34" s="1" a="1"/>
  <c r="BE146" i="34" s="1"/>
  <c r="BK146" i="34" s="1" a="1"/>
  <c r="BK146" i="34" s="1"/>
  <c r="BQ146" i="34" s="1" a="1"/>
  <c r="BQ146" i="34" s="1"/>
  <c r="BW146" i="34" s="1" a="1"/>
  <c r="BW146" i="34" s="1"/>
  <c r="I17" i="34" a="1"/>
  <c r="I17" i="34" s="1"/>
  <c r="O17" i="34" s="1" a="1"/>
  <c r="O17" i="34" s="1"/>
  <c r="U17" i="34" s="1" a="1"/>
  <c r="U17" i="34" s="1"/>
  <c r="AA17" i="34" s="1" a="1"/>
  <c r="AA17" i="34" s="1"/>
  <c r="AG17" i="34" s="1" a="1"/>
  <c r="AG17" i="34" s="1"/>
  <c r="AM17" i="34" s="1" a="1"/>
  <c r="AM17" i="34" s="1"/>
  <c r="AS17" i="34" s="1" a="1"/>
  <c r="AS17" i="34" s="1"/>
  <c r="AY17" i="34" s="1" a="1"/>
  <c r="AY17" i="34" s="1"/>
  <c r="BE17" i="34" s="1" a="1"/>
  <c r="BE17" i="34" s="1"/>
  <c r="BK17" i="34" s="1" a="1"/>
  <c r="BK17" i="34" s="1"/>
  <c r="BQ17" i="34" s="1" a="1"/>
  <c r="BQ17" i="34" s="1"/>
  <c r="BW17" i="34" s="1" a="1"/>
  <c r="BW17" i="34" s="1"/>
  <c r="J108" i="34" a="1"/>
  <c r="J108" i="34" s="1"/>
  <c r="P108" i="34" s="1" a="1"/>
  <c r="P108" i="34" s="1"/>
  <c r="V108" i="34" s="1" a="1"/>
  <c r="V108" i="34" s="1"/>
  <c r="AB108" i="34" s="1" a="1"/>
  <c r="AB108" i="34" s="1"/>
  <c r="AH108" i="34" s="1" a="1"/>
  <c r="AH108" i="34" s="1"/>
  <c r="AN108" i="34" s="1" a="1"/>
  <c r="AN108" i="34" s="1"/>
  <c r="AT108" i="34" s="1" a="1"/>
  <c r="AT108" i="34" s="1"/>
  <c r="AZ108" i="34" s="1" a="1"/>
  <c r="AZ108" i="34" s="1"/>
  <c r="BF108" i="34" s="1" a="1"/>
  <c r="BF108" i="34" s="1"/>
  <c r="BL108" i="34" s="1" a="1"/>
  <c r="BL108" i="34" s="1"/>
  <c r="BR108" i="34" s="1" a="1"/>
  <c r="BR108" i="34" s="1"/>
  <c r="BX108" i="34" s="1" a="1"/>
  <c r="BX108" i="34" s="1"/>
  <c r="J199" i="34" a="1"/>
  <c r="J199" i="34" s="1"/>
  <c r="P199" i="34" s="1" a="1"/>
  <c r="P199" i="34" s="1"/>
  <c r="V199" i="34" s="1" a="1"/>
  <c r="V199" i="34" s="1"/>
  <c r="AB199" i="34" s="1" a="1"/>
  <c r="AB199" i="34" s="1"/>
  <c r="AH199" i="34" s="1" a="1"/>
  <c r="AH199" i="34" s="1"/>
  <c r="AN199" i="34" s="1" a="1"/>
  <c r="AN199" i="34" s="1"/>
  <c r="AT199" i="34" s="1" a="1"/>
  <c r="AT199" i="34" s="1"/>
  <c r="AZ199" i="34" s="1" a="1"/>
  <c r="AZ199" i="34" s="1"/>
  <c r="BF199" i="34" s="1" a="1"/>
  <c r="BF199" i="34" s="1"/>
  <c r="BL199" i="34" s="1" a="1"/>
  <c r="BL199" i="34" s="1"/>
  <c r="BR199" i="34" s="1" a="1"/>
  <c r="BR199" i="34" s="1"/>
  <c r="BX199" i="34" s="1" a="1"/>
  <c r="BX199" i="34" s="1"/>
  <c r="J124" i="34" a="1"/>
  <c r="J124" i="34" s="1"/>
  <c r="P124" i="34" s="1" a="1"/>
  <c r="P124" i="34" s="1"/>
  <c r="V124" i="34" s="1" a="1"/>
  <c r="V124" i="34" s="1"/>
  <c r="AB124" i="34" s="1" a="1"/>
  <c r="AB124" i="34" s="1"/>
  <c r="AH124" i="34" s="1" a="1"/>
  <c r="AH124" i="34" s="1"/>
  <c r="AN124" i="34" s="1" a="1"/>
  <c r="AN124" i="34" s="1"/>
  <c r="AT124" i="34" s="1" a="1"/>
  <c r="AT124" i="34" s="1"/>
  <c r="AZ124" i="34" s="1" a="1"/>
  <c r="AZ124" i="34" s="1"/>
  <c r="BF124" i="34" s="1" a="1"/>
  <c r="BF124" i="34" s="1"/>
  <c r="BL124" i="34" s="1" a="1"/>
  <c r="BL124" i="34" s="1"/>
  <c r="BR124" i="34" s="1" a="1"/>
  <c r="BR124" i="34" s="1"/>
  <c r="BX124" i="34" s="1" a="1"/>
  <c r="BX124" i="34" s="1"/>
  <c r="J70" i="34" a="1"/>
  <c r="J70" i="34" s="1"/>
  <c r="P70" i="34" s="1" a="1"/>
  <c r="P70" i="34" s="1"/>
  <c r="V70" i="34" s="1" a="1"/>
  <c r="V70" i="34" s="1"/>
  <c r="AB70" i="34" s="1" a="1"/>
  <c r="AB70" i="34" s="1"/>
  <c r="AH70" i="34" s="1" a="1"/>
  <c r="AH70" i="34" s="1"/>
  <c r="AN70" i="34" s="1" a="1"/>
  <c r="AN70" i="34" s="1"/>
  <c r="AT70" i="34" s="1" a="1"/>
  <c r="AT70" i="34" s="1"/>
  <c r="AZ70" i="34" s="1" a="1"/>
  <c r="AZ70" i="34" s="1"/>
  <c r="BF70" i="34" s="1" a="1"/>
  <c r="BF70" i="34" s="1"/>
  <c r="BL70" i="34" s="1" a="1"/>
  <c r="BL70" i="34" s="1"/>
  <c r="BR70" i="34" s="1" a="1"/>
  <c r="BR70" i="34" s="1"/>
  <c r="BX70" i="34" s="1" a="1"/>
  <c r="BX70" i="34" s="1"/>
  <c r="J144" i="34" a="1"/>
  <c r="J144" i="34" s="1"/>
  <c r="P144" i="34" s="1" a="1"/>
  <c r="P144" i="34" s="1"/>
  <c r="V144" i="34" s="1" a="1"/>
  <c r="V144" i="34" s="1"/>
  <c r="AB144" i="34" s="1" a="1"/>
  <c r="AB144" i="34" s="1"/>
  <c r="AH144" i="34" s="1" a="1"/>
  <c r="AH144" i="34" s="1"/>
  <c r="AN144" i="34" s="1" a="1"/>
  <c r="AN144" i="34" s="1"/>
  <c r="AT144" i="34" s="1" a="1"/>
  <c r="AT144" i="34" s="1"/>
  <c r="AZ144" i="34" s="1" a="1"/>
  <c r="AZ144" i="34" s="1"/>
  <c r="BF144" i="34" s="1" a="1"/>
  <c r="BF144" i="34" s="1"/>
  <c r="BL144" i="34" s="1" a="1"/>
  <c r="BL144" i="34" s="1"/>
  <c r="BR144" i="34" s="1" a="1"/>
  <c r="BR144" i="34" s="1"/>
  <c r="BX144" i="34" s="1" a="1"/>
  <c r="BX144" i="34" s="1"/>
  <c r="J174" i="34" a="1"/>
  <c r="J174" i="34" s="1"/>
  <c r="P174" i="34" s="1" a="1"/>
  <c r="P174" i="34" s="1"/>
  <c r="V174" i="34" s="1" a="1"/>
  <c r="V174" i="34" s="1"/>
  <c r="AB174" i="34" s="1" a="1"/>
  <c r="AB174" i="34" s="1"/>
  <c r="AH174" i="34" s="1" a="1"/>
  <c r="AH174" i="34" s="1"/>
  <c r="AN174" i="34" s="1" a="1"/>
  <c r="AN174" i="34" s="1"/>
  <c r="AT174" i="34" s="1" a="1"/>
  <c r="AT174" i="34" s="1"/>
  <c r="AZ174" i="34" s="1" a="1"/>
  <c r="AZ174" i="34" s="1"/>
  <c r="BF174" i="34" s="1" a="1"/>
  <c r="BF174" i="34" s="1"/>
  <c r="BL174" i="34" s="1" a="1"/>
  <c r="BL174" i="34" s="1"/>
  <c r="BR174" i="34" s="1" a="1"/>
  <c r="BR174" i="34" s="1"/>
  <c r="BX174" i="34" s="1" a="1"/>
  <c r="BX174" i="34" s="1"/>
  <c r="J209" i="34" a="1"/>
  <c r="J209" i="34" s="1"/>
  <c r="P209" i="34" s="1" a="1"/>
  <c r="P209" i="34" s="1"/>
  <c r="V209" i="34" s="1" a="1"/>
  <c r="V209" i="34" s="1"/>
  <c r="AB209" i="34" s="1" a="1"/>
  <c r="AB209" i="34" s="1"/>
  <c r="AH209" i="34" s="1" a="1"/>
  <c r="AH209" i="34" s="1"/>
  <c r="AN209" i="34" s="1" a="1"/>
  <c r="AN209" i="34" s="1"/>
  <c r="AT209" i="34" s="1" a="1"/>
  <c r="AT209" i="34" s="1"/>
  <c r="AZ209" i="34" s="1" a="1"/>
  <c r="AZ209" i="34" s="1"/>
  <c r="BF209" i="34" s="1" a="1"/>
  <c r="BF209" i="34" s="1"/>
  <c r="BL209" i="34" s="1" a="1"/>
  <c r="BL209" i="34" s="1"/>
  <c r="BR209" i="34" s="1" a="1"/>
  <c r="BR209" i="34" s="1"/>
  <c r="BX209" i="34" s="1" a="1"/>
  <c r="BX209" i="34" s="1"/>
  <c r="J14" i="34" a="1"/>
  <c r="J14" i="34" s="1"/>
  <c r="P14" i="34" s="1" a="1"/>
  <c r="P14" i="34" s="1"/>
  <c r="V14" i="34" s="1" a="1"/>
  <c r="V14" i="34" s="1"/>
  <c r="AB14" i="34" s="1" a="1"/>
  <c r="AB14" i="34" s="1"/>
  <c r="AH14" i="34" s="1" a="1"/>
  <c r="AH14" i="34" s="1"/>
  <c r="AN14" i="34" s="1" a="1"/>
  <c r="AN14" i="34" s="1"/>
  <c r="AT14" i="34" s="1" a="1"/>
  <c r="AT14" i="34" s="1"/>
  <c r="AZ14" i="34" s="1" a="1"/>
  <c r="AZ14" i="34" s="1"/>
  <c r="BF14" i="34" s="1" a="1"/>
  <c r="BF14" i="34" s="1"/>
  <c r="BL14" i="34" s="1" a="1"/>
  <c r="BL14" i="34" s="1"/>
  <c r="BR14" i="34" s="1" a="1"/>
  <c r="BR14" i="34" s="1"/>
  <c r="BX14" i="34" s="1" a="1"/>
  <c r="BX14" i="34" s="1"/>
  <c r="J166" i="34" a="1"/>
  <c r="J166" i="34" s="1"/>
  <c r="P166" i="34" s="1" a="1"/>
  <c r="P166" i="34" s="1"/>
  <c r="V166" i="34" s="1" a="1"/>
  <c r="V166" i="34" s="1"/>
  <c r="AB166" i="34" s="1" a="1"/>
  <c r="AB166" i="34" s="1"/>
  <c r="AH166" i="34" s="1" a="1"/>
  <c r="AH166" i="34" s="1"/>
  <c r="AN166" i="34" s="1" a="1"/>
  <c r="AN166" i="34" s="1"/>
  <c r="AT166" i="34" s="1" a="1"/>
  <c r="AT166" i="34" s="1"/>
  <c r="AZ166" i="34" s="1" a="1"/>
  <c r="AZ166" i="34" s="1"/>
  <c r="BF166" i="34" s="1" a="1"/>
  <c r="BF166" i="34" s="1"/>
  <c r="BL166" i="34" s="1" a="1"/>
  <c r="BL166" i="34" s="1"/>
  <c r="BR166" i="34" s="1" a="1"/>
  <c r="BR166" i="34" s="1"/>
  <c r="BX166" i="34" s="1" a="1"/>
  <c r="BX166" i="34" s="1"/>
  <c r="J49" i="34" a="1"/>
  <c r="J49" i="34" s="1"/>
  <c r="P49" i="34" s="1" a="1"/>
  <c r="P49" i="34" s="1"/>
  <c r="V49" i="34" s="1" a="1"/>
  <c r="V49" i="34" s="1"/>
  <c r="AB49" i="34" s="1" a="1"/>
  <c r="AB49" i="34" s="1"/>
  <c r="AH49" i="34" s="1" a="1"/>
  <c r="AH49" i="34" s="1"/>
  <c r="AN49" i="34" s="1" a="1"/>
  <c r="AN49" i="34" s="1"/>
  <c r="AT49" i="34" s="1" a="1"/>
  <c r="AT49" i="34" s="1"/>
  <c r="AZ49" i="34" s="1" a="1"/>
  <c r="AZ49" i="34" s="1"/>
  <c r="BF49" i="34" s="1" a="1"/>
  <c r="BF49" i="34" s="1"/>
  <c r="BL49" i="34" s="1" a="1"/>
  <c r="BL49" i="34" s="1"/>
  <c r="BR49" i="34" s="1" a="1"/>
  <c r="BR49" i="34" s="1"/>
  <c r="BX49" i="34" s="1" a="1"/>
  <c r="BX49" i="34" s="1"/>
  <c r="J131" i="34" a="1"/>
  <c r="J131" i="34" s="1"/>
  <c r="P131" i="34" s="1" a="1"/>
  <c r="P131" i="34" s="1"/>
  <c r="V131" i="34" s="1" a="1"/>
  <c r="V131" i="34" s="1"/>
  <c r="AB131" i="34" s="1" a="1"/>
  <c r="AB131" i="34" s="1"/>
  <c r="AH131" i="34" s="1" a="1"/>
  <c r="AH131" i="34" s="1"/>
  <c r="AN131" i="34" s="1" a="1"/>
  <c r="AN131" i="34" s="1"/>
  <c r="AT131" i="34" s="1" a="1"/>
  <c r="AT131" i="34" s="1"/>
  <c r="AZ131" i="34" s="1" a="1"/>
  <c r="AZ131" i="34" s="1"/>
  <c r="BF131" i="34" s="1" a="1"/>
  <c r="BF131" i="34" s="1"/>
  <c r="BL131" i="34" s="1" a="1"/>
  <c r="BL131" i="34" s="1"/>
  <c r="BR131" i="34" s="1" a="1"/>
  <c r="BR131" i="34" s="1"/>
  <c r="BX131" i="34" s="1" a="1"/>
  <c r="BX131" i="34" s="1"/>
  <c r="J141" i="34" a="1"/>
  <c r="J141" i="34" s="1"/>
  <c r="P141" i="34" s="1" a="1"/>
  <c r="P141" i="34" s="1"/>
  <c r="V141" i="34" s="1" a="1"/>
  <c r="V141" i="34" s="1"/>
  <c r="AB141" i="34" s="1" a="1"/>
  <c r="AB141" i="34" s="1"/>
  <c r="AH141" i="34" s="1" a="1"/>
  <c r="AH141" i="34" s="1"/>
  <c r="AN141" i="34" s="1" a="1"/>
  <c r="AN141" i="34" s="1"/>
  <c r="AT141" i="34" s="1" a="1"/>
  <c r="AT141" i="34" s="1"/>
  <c r="AZ141" i="34" s="1" a="1"/>
  <c r="AZ141" i="34" s="1"/>
  <c r="BF141" i="34" s="1" a="1"/>
  <c r="BF141" i="34" s="1"/>
  <c r="BL141" i="34" s="1" a="1"/>
  <c r="BL141" i="34" s="1"/>
  <c r="BR141" i="34" s="1" a="1"/>
  <c r="BR141" i="34" s="1"/>
  <c r="BX141" i="34" s="1" a="1"/>
  <c r="BX141" i="34" s="1"/>
  <c r="J151" i="34" a="1"/>
  <c r="J151" i="34" s="1"/>
  <c r="P151" i="34" s="1" a="1"/>
  <c r="P151" i="34" s="1"/>
  <c r="V151" i="34" s="1" a="1"/>
  <c r="V151" i="34" s="1"/>
  <c r="AB151" i="34" s="1" a="1"/>
  <c r="AB151" i="34" s="1"/>
  <c r="AH151" i="34" s="1" a="1"/>
  <c r="AH151" i="34" s="1"/>
  <c r="AN151" i="34" s="1" a="1"/>
  <c r="AN151" i="34" s="1"/>
  <c r="AT151" i="34" s="1" a="1"/>
  <c r="AT151" i="34" s="1"/>
  <c r="AZ151" i="34" s="1" a="1"/>
  <c r="AZ151" i="34" s="1"/>
  <c r="BF151" i="34" s="1" a="1"/>
  <c r="BF151" i="34" s="1"/>
  <c r="BL151" i="34" s="1" a="1"/>
  <c r="BL151" i="34" s="1"/>
  <c r="BR151" i="34" s="1" a="1"/>
  <c r="BR151" i="34" s="1"/>
  <c r="BX151" i="34" s="1" a="1"/>
  <c r="BX151" i="34" s="1"/>
  <c r="J188" i="34" a="1"/>
  <c r="J188" i="34" s="1"/>
  <c r="P188" i="34" s="1" a="1"/>
  <c r="P188" i="34" s="1"/>
  <c r="V188" i="34" s="1" a="1"/>
  <c r="V188" i="34" s="1"/>
  <c r="AB188" i="34" s="1" a="1"/>
  <c r="AB188" i="34" s="1"/>
  <c r="AH188" i="34" s="1" a="1"/>
  <c r="AH188" i="34" s="1"/>
  <c r="AN188" i="34" s="1" a="1"/>
  <c r="AN188" i="34" s="1"/>
  <c r="AT188" i="34" s="1" a="1"/>
  <c r="AT188" i="34" s="1"/>
  <c r="AZ188" i="34" s="1" a="1"/>
  <c r="AZ188" i="34" s="1"/>
  <c r="BF188" i="34" s="1" a="1"/>
  <c r="BF188" i="34" s="1"/>
  <c r="BL188" i="34" s="1" a="1"/>
  <c r="BL188" i="34" s="1"/>
  <c r="BR188" i="34" s="1" a="1"/>
  <c r="BR188" i="34" s="1"/>
  <c r="BX188" i="34" s="1" a="1"/>
  <c r="BX188" i="34" s="1"/>
  <c r="J213" i="34" a="1"/>
  <c r="J213" i="34" s="1"/>
  <c r="P213" i="34" s="1" a="1"/>
  <c r="P213" i="34" s="1"/>
  <c r="V213" i="34" s="1" a="1"/>
  <c r="V213" i="34" s="1"/>
  <c r="AB213" i="34" s="1" a="1"/>
  <c r="AB213" i="34" s="1"/>
  <c r="AH213" i="34" s="1" a="1"/>
  <c r="AH213" i="34" s="1"/>
  <c r="AN213" i="34" s="1" a="1"/>
  <c r="AN213" i="34" s="1"/>
  <c r="AT213" i="34" s="1" a="1"/>
  <c r="AT213" i="34" s="1"/>
  <c r="AZ213" i="34" s="1" a="1"/>
  <c r="AZ213" i="34" s="1"/>
  <c r="BF213" i="34" s="1" a="1"/>
  <c r="BF213" i="34" s="1"/>
  <c r="BL213" i="34" s="1" a="1"/>
  <c r="BL213" i="34" s="1"/>
  <c r="BR213" i="34" s="1" a="1"/>
  <c r="BR213" i="34" s="1"/>
  <c r="BX213" i="34" s="1" a="1"/>
  <c r="BX213" i="34" s="1"/>
  <c r="J28" i="34" a="1"/>
  <c r="J28" i="34" s="1"/>
  <c r="P28" i="34" s="1" a="1"/>
  <c r="P28" i="34" s="1"/>
  <c r="V28" i="34" s="1" a="1"/>
  <c r="V28" i="34" s="1"/>
  <c r="AB28" i="34" s="1" a="1"/>
  <c r="AB28" i="34" s="1"/>
  <c r="AH28" i="34" s="1" a="1"/>
  <c r="AH28" i="34" s="1"/>
  <c r="AN28" i="34" s="1" a="1"/>
  <c r="AN28" i="34" s="1"/>
  <c r="AT28" i="34" s="1" a="1"/>
  <c r="AT28" i="34" s="1"/>
  <c r="AZ28" i="34" s="1" a="1"/>
  <c r="AZ28" i="34" s="1"/>
  <c r="BF28" i="34" s="1" a="1"/>
  <c r="BF28" i="34" s="1"/>
  <c r="BL28" i="34" s="1" a="1"/>
  <c r="BL28" i="34" s="1"/>
  <c r="BR28" i="34" s="1" a="1"/>
  <c r="BR28" i="34" s="1"/>
  <c r="BX28" i="34" s="1" a="1"/>
  <c r="BX28" i="34" s="1"/>
  <c r="J208" i="34" a="1"/>
  <c r="J208" i="34" s="1"/>
  <c r="P208" i="34" s="1" a="1"/>
  <c r="P208" i="34" s="1"/>
  <c r="V208" i="34" s="1" a="1"/>
  <c r="V208" i="34" s="1"/>
  <c r="AB208" i="34" s="1" a="1"/>
  <c r="AB208" i="34" s="1"/>
  <c r="AH208" i="34" s="1" a="1"/>
  <c r="AH208" i="34" s="1"/>
  <c r="AN208" i="34" s="1" a="1"/>
  <c r="AN208" i="34" s="1"/>
  <c r="AT208" i="34" s="1" a="1"/>
  <c r="AT208" i="34" s="1"/>
  <c r="AZ208" i="34" s="1" a="1"/>
  <c r="AZ208" i="34" s="1"/>
  <c r="BF208" i="34" s="1" a="1"/>
  <c r="BF208" i="34" s="1"/>
  <c r="BL208" i="34" s="1" a="1"/>
  <c r="BL208" i="34" s="1"/>
  <c r="BR208" i="34" s="1" a="1"/>
  <c r="BR208" i="34" s="1"/>
  <c r="BX208" i="34" s="1" a="1"/>
  <c r="BX208" i="34" s="1"/>
  <c r="J143" i="34" a="1"/>
  <c r="J143" i="34" s="1"/>
  <c r="P143" i="34" s="1" a="1"/>
  <c r="P143" i="34" s="1"/>
  <c r="V143" i="34" s="1" a="1"/>
  <c r="V143" i="34" s="1"/>
  <c r="AB143" i="34" s="1" a="1"/>
  <c r="AB143" i="34" s="1"/>
  <c r="AH143" i="34" s="1" a="1"/>
  <c r="AH143" i="34" s="1"/>
  <c r="AN143" i="34" s="1" a="1"/>
  <c r="AN143" i="34" s="1"/>
  <c r="AT143" i="34" s="1" a="1"/>
  <c r="AT143" i="34" s="1"/>
  <c r="AZ143" i="34" s="1" a="1"/>
  <c r="AZ143" i="34" s="1"/>
  <c r="BF143" i="34" s="1" a="1"/>
  <c r="BF143" i="34" s="1"/>
  <c r="BL143" i="34" s="1" a="1"/>
  <c r="BL143" i="34" s="1"/>
  <c r="BR143" i="34" s="1" a="1"/>
  <c r="BR143" i="34" s="1"/>
  <c r="BX143" i="34" s="1" a="1"/>
  <c r="BX143" i="34" s="1"/>
  <c r="J98" i="34" a="1"/>
  <c r="J98" i="34" s="1"/>
  <c r="P98" i="34" s="1" a="1"/>
  <c r="P98" i="34" s="1"/>
  <c r="V98" i="34" s="1" a="1"/>
  <c r="V98" i="34" s="1"/>
  <c r="AB98" i="34" s="1" a="1"/>
  <c r="AB98" i="34" s="1"/>
  <c r="AH98" i="34" s="1" a="1"/>
  <c r="AH98" i="34" s="1"/>
  <c r="AN98" i="34" s="1" a="1"/>
  <c r="AN98" i="34" s="1"/>
  <c r="AT98" i="34" s="1" a="1"/>
  <c r="AT98" i="34" s="1"/>
  <c r="AZ98" i="34" s="1" a="1"/>
  <c r="AZ98" i="34" s="1"/>
  <c r="BF98" i="34" s="1" a="1"/>
  <c r="BF98" i="34" s="1"/>
  <c r="BL98" i="34" s="1" a="1"/>
  <c r="BL98" i="34" s="1"/>
  <c r="BR98" i="34" s="1" a="1"/>
  <c r="BR98" i="34" s="1"/>
  <c r="BX98" i="34" s="1" a="1"/>
  <c r="BX98" i="34" s="1"/>
  <c r="J168" i="34" a="1"/>
  <c r="J168" i="34" s="1"/>
  <c r="P168" i="34" s="1" a="1"/>
  <c r="P168" i="34" s="1"/>
  <c r="V168" i="34" s="1" a="1"/>
  <c r="V168" i="34" s="1"/>
  <c r="AB168" i="34" s="1" a="1"/>
  <c r="AB168" i="34" s="1"/>
  <c r="AH168" i="34" s="1" a="1"/>
  <c r="AH168" i="34" s="1"/>
  <c r="AN168" i="34" s="1" a="1"/>
  <c r="AN168" i="34" s="1"/>
  <c r="AT168" i="34" s="1" a="1"/>
  <c r="AT168" i="34" s="1"/>
  <c r="AZ168" i="34" s="1" a="1"/>
  <c r="AZ168" i="34" s="1"/>
  <c r="BF168" i="34" s="1" a="1"/>
  <c r="BF168" i="34" s="1"/>
  <c r="BL168" i="34" s="1" a="1"/>
  <c r="BL168" i="34" s="1"/>
  <c r="BR168" i="34" s="1" a="1"/>
  <c r="BR168" i="34" s="1"/>
  <c r="BX168" i="34" s="1" a="1"/>
  <c r="BX168" i="34" s="1"/>
  <c r="J173" i="34" a="1"/>
  <c r="J173" i="34" s="1"/>
  <c r="P173" i="34" s="1" a="1"/>
  <c r="P173" i="34" s="1"/>
  <c r="V173" i="34" s="1" a="1"/>
  <c r="V173" i="34" s="1"/>
  <c r="AB173" i="34" s="1" a="1"/>
  <c r="AB173" i="34" s="1"/>
  <c r="AH173" i="34" s="1" a="1"/>
  <c r="AH173" i="34" s="1"/>
  <c r="AN173" i="34" s="1" a="1"/>
  <c r="AN173" i="34" s="1"/>
  <c r="AT173" i="34" s="1" a="1"/>
  <c r="AT173" i="34" s="1"/>
  <c r="AZ173" i="34" s="1" a="1"/>
  <c r="AZ173" i="34" s="1"/>
  <c r="BF173" i="34" s="1" a="1"/>
  <c r="BF173" i="34" s="1"/>
  <c r="BL173" i="34" s="1" a="1"/>
  <c r="BL173" i="34" s="1"/>
  <c r="BR173" i="34" s="1" a="1"/>
  <c r="BR173" i="34" s="1"/>
  <c r="BX173" i="34" s="1" a="1"/>
  <c r="BX173" i="34" s="1"/>
  <c r="H117" i="34" a="1"/>
  <c r="H117" i="34" s="1"/>
  <c r="N117" i="34" s="1" a="1"/>
  <c r="N117" i="34" s="1"/>
  <c r="T117" i="34" s="1" a="1"/>
  <c r="T117" i="34" s="1"/>
  <c r="Z117" i="34" s="1" a="1"/>
  <c r="Z117" i="34" s="1"/>
  <c r="AF117" i="34" s="1" a="1"/>
  <c r="AF117" i="34" s="1"/>
  <c r="AL117" i="34" s="1" a="1"/>
  <c r="AL117" i="34" s="1"/>
  <c r="AR117" i="34" s="1" a="1"/>
  <c r="AR117" i="34" s="1"/>
  <c r="AX117" i="34" s="1" a="1"/>
  <c r="AX117" i="34" s="1"/>
  <c r="BD117" i="34" s="1" a="1"/>
  <c r="BD117" i="34" s="1"/>
  <c r="BJ117" i="34" s="1" a="1"/>
  <c r="BJ117" i="34" s="1"/>
  <c r="BP117" i="34" s="1" a="1"/>
  <c r="BP117" i="34" s="1"/>
  <c r="BV117" i="34" s="1" a="1"/>
  <c r="BV117" i="34" s="1"/>
  <c r="E118" i="34" a="1"/>
  <c r="E118" i="34" s="1"/>
  <c r="K118" i="34" s="1" a="1"/>
  <c r="K118" i="34" s="1"/>
  <c r="Q118" i="34" s="1" a="1"/>
  <c r="Q118" i="34" s="1"/>
  <c r="W118" i="34" s="1" a="1"/>
  <c r="W118" i="34" s="1"/>
  <c r="AC118" i="34" s="1" a="1"/>
  <c r="AC118" i="34" s="1"/>
  <c r="AI118" i="34" s="1" a="1"/>
  <c r="AI118" i="34" s="1"/>
  <c r="AO118" i="34" s="1" a="1"/>
  <c r="AO118" i="34" s="1"/>
  <c r="AU118" i="34" s="1" a="1"/>
  <c r="AU118" i="34" s="1"/>
  <c r="BA118" i="34" s="1" a="1"/>
  <c r="BA118" i="34" s="1"/>
  <c r="BG118" i="34" s="1" a="1"/>
  <c r="BG118" i="34" s="1"/>
  <c r="BM118" i="34" s="1" a="1"/>
  <c r="BM118" i="34" s="1"/>
  <c r="BS118" i="34" s="1" a="1"/>
  <c r="BS118" i="34" s="1"/>
  <c r="E208" i="34" a="1"/>
  <c r="E208" i="34" s="1"/>
  <c r="K208" i="34" s="1" a="1"/>
  <c r="K208" i="34" s="1"/>
  <c r="Q208" i="34" s="1" a="1"/>
  <c r="Q208" i="34" s="1"/>
  <c r="W208" i="34" s="1" a="1"/>
  <c r="W208" i="34" s="1"/>
  <c r="AC208" i="34" s="1" a="1"/>
  <c r="AC208" i="34" s="1"/>
  <c r="AI208" i="34" s="1" a="1"/>
  <c r="AI208" i="34" s="1"/>
  <c r="AO208" i="34" s="1" a="1"/>
  <c r="AO208" i="34" s="1"/>
  <c r="AU208" i="34" s="1" a="1"/>
  <c r="AU208" i="34" s="1"/>
  <c r="BA208" i="34" s="1" a="1"/>
  <c r="BA208" i="34" s="1"/>
  <c r="BG208" i="34" s="1" a="1"/>
  <c r="BG208" i="34" s="1"/>
  <c r="BM208" i="34" s="1" a="1"/>
  <c r="BM208" i="34" s="1"/>
  <c r="BS208" i="34" s="1" a="1"/>
  <c r="BS208" i="34" s="1"/>
  <c r="E199" i="34" a="1"/>
  <c r="E199" i="34" s="1"/>
  <c r="K199" i="34" s="1" a="1"/>
  <c r="K199" i="34" s="1"/>
  <c r="Q199" i="34" s="1" a="1"/>
  <c r="Q199" i="34" s="1"/>
  <c r="W199" i="34" s="1" a="1"/>
  <c r="W199" i="34" s="1"/>
  <c r="AC199" i="34" s="1" a="1"/>
  <c r="AC199" i="34" s="1"/>
  <c r="AI199" i="34" s="1" a="1"/>
  <c r="AI199" i="34" s="1"/>
  <c r="AO199" i="34" s="1" a="1"/>
  <c r="AO199" i="34" s="1"/>
  <c r="AU199" i="34" s="1" a="1"/>
  <c r="AU199" i="34" s="1"/>
  <c r="BA199" i="34" s="1" a="1"/>
  <c r="BA199" i="34" s="1"/>
  <c r="BG199" i="34" s="1" a="1"/>
  <c r="BG199" i="34" s="1"/>
  <c r="BM199" i="34" s="1" a="1"/>
  <c r="BM199" i="34" s="1"/>
  <c r="BS199" i="34" s="1" a="1"/>
  <c r="BS199" i="34" s="1"/>
  <c r="E49" i="34" a="1"/>
  <c r="E49" i="34" s="1"/>
  <c r="K49" i="34" s="1" a="1"/>
  <c r="K49" i="34" s="1"/>
  <c r="Q49" i="34" s="1" a="1"/>
  <c r="Q49" i="34" s="1"/>
  <c r="W49" i="34" s="1" a="1"/>
  <c r="W49" i="34" s="1"/>
  <c r="AC49" i="34" s="1" a="1"/>
  <c r="AC49" i="34" s="1"/>
  <c r="AI49" i="34" s="1" a="1"/>
  <c r="AI49" i="34" s="1"/>
  <c r="AO49" i="34" s="1" a="1"/>
  <c r="AO49" i="34" s="1"/>
  <c r="AU49" i="34" s="1" a="1"/>
  <c r="AU49" i="34" s="1"/>
  <c r="BA49" i="34" s="1" a="1"/>
  <c r="BA49" i="34" s="1"/>
  <c r="BG49" i="34" s="1" a="1"/>
  <c r="BG49" i="34" s="1"/>
  <c r="BM49" i="34" s="1" a="1"/>
  <c r="BM49" i="34" s="1"/>
  <c r="BS49" i="34" s="1" a="1"/>
  <c r="BS49" i="34" s="1"/>
  <c r="J18" i="34" a="1"/>
  <c r="J18" i="34" s="1"/>
  <c r="P18" i="34" s="1" a="1"/>
  <c r="P18" i="34" s="1"/>
  <c r="V18" i="34" s="1" a="1"/>
  <c r="V18" i="34" s="1"/>
  <c r="AB18" i="34" s="1" a="1"/>
  <c r="AB18" i="34" s="1"/>
  <c r="AH18" i="34" s="1" a="1"/>
  <c r="AH18" i="34" s="1"/>
  <c r="AN18" i="34" s="1" a="1"/>
  <c r="AN18" i="34" s="1"/>
  <c r="AT18" i="34" s="1" a="1"/>
  <c r="AT18" i="34" s="1"/>
  <c r="AZ18" i="34" s="1" a="1"/>
  <c r="AZ18" i="34" s="1"/>
  <c r="BF18" i="34" s="1" a="1"/>
  <c r="BF18" i="34" s="1"/>
  <c r="BL18" i="34" s="1" a="1"/>
  <c r="BL18" i="34" s="1"/>
  <c r="BR18" i="34" s="1" a="1"/>
  <c r="BR18" i="34" s="1"/>
  <c r="BX18" i="34" s="1" a="1"/>
  <c r="BX18" i="34" s="1"/>
  <c r="J89" i="34" a="1"/>
  <c r="J89" i="34" s="1"/>
  <c r="P89" i="34" s="1" a="1"/>
  <c r="P89" i="34" s="1"/>
  <c r="V89" i="34" s="1" a="1"/>
  <c r="V89" i="34" s="1"/>
  <c r="AB89" i="34" s="1" a="1"/>
  <c r="AB89" i="34" s="1"/>
  <c r="AH89" i="34" s="1" a="1"/>
  <c r="AH89" i="34" s="1"/>
  <c r="AN89" i="34" s="1" a="1"/>
  <c r="AN89" i="34" s="1"/>
  <c r="AT89" i="34" s="1" a="1"/>
  <c r="AT89" i="34" s="1"/>
  <c r="AZ89" i="34" s="1" a="1"/>
  <c r="AZ89" i="34" s="1"/>
  <c r="BF89" i="34" s="1" a="1"/>
  <c r="BF89" i="34" s="1"/>
  <c r="BL89" i="34" s="1" a="1"/>
  <c r="BL89" i="34" s="1"/>
  <c r="BR89" i="34" s="1" a="1"/>
  <c r="BR89" i="34" s="1"/>
  <c r="BX89" i="34" s="1" a="1"/>
  <c r="BX89" i="34" s="1"/>
  <c r="H159" i="34" a="1"/>
  <c r="H159" i="34" s="1"/>
  <c r="N159" i="34" s="1" a="1"/>
  <c r="N159" i="34" s="1"/>
  <c r="T159" i="34" s="1" a="1"/>
  <c r="T159" i="34" s="1"/>
  <c r="Z159" i="34" s="1" a="1"/>
  <c r="Z159" i="34" s="1"/>
  <c r="AF159" i="34" s="1" a="1"/>
  <c r="AF159" i="34" s="1"/>
  <c r="AL159" i="34" s="1" a="1"/>
  <c r="AL159" i="34" s="1"/>
  <c r="AR159" i="34" s="1" a="1"/>
  <c r="AR159" i="34" s="1"/>
  <c r="AX159" i="34" s="1" a="1"/>
  <c r="AX159" i="34" s="1"/>
  <c r="BD159" i="34" s="1" a="1"/>
  <c r="BD159" i="34" s="1"/>
  <c r="BJ159" i="34" s="1" a="1"/>
  <c r="BJ159" i="34" s="1"/>
  <c r="BP159" i="34" s="1" a="1"/>
  <c r="BP159" i="34" s="1"/>
  <c r="BV159" i="34" s="1" a="1"/>
  <c r="BV159" i="34" s="1"/>
  <c r="H214" i="34" a="1"/>
  <c r="H214" i="34" s="1"/>
  <c r="N214" i="34" s="1" a="1"/>
  <c r="N214" i="34" s="1"/>
  <c r="T214" i="34" s="1" a="1"/>
  <c r="T214" i="34" s="1"/>
  <c r="Z214" i="34" s="1" a="1"/>
  <c r="Z214" i="34" s="1"/>
  <c r="AF214" i="34" s="1" a="1"/>
  <c r="AF214" i="34" s="1"/>
  <c r="AL214" i="34" s="1" a="1"/>
  <c r="AL214" i="34" s="1"/>
  <c r="AR214" i="34" s="1" a="1"/>
  <c r="AR214" i="34" s="1"/>
  <c r="AX214" i="34" s="1" a="1"/>
  <c r="AX214" i="34" s="1"/>
  <c r="BD214" i="34" s="1" a="1"/>
  <c r="BD214" i="34" s="1"/>
  <c r="BJ214" i="34" s="1" a="1"/>
  <c r="BJ214" i="34" s="1"/>
  <c r="BP214" i="34" s="1" a="1"/>
  <c r="BP214" i="34" s="1"/>
  <c r="BV214" i="34" s="1" a="1"/>
  <c r="BV214" i="34" s="1"/>
  <c r="H38" i="34" a="1"/>
  <c r="H38" i="34" s="1"/>
  <c r="N38" i="34" s="1" a="1"/>
  <c r="N38" i="34" s="1"/>
  <c r="T38" i="34" s="1" a="1"/>
  <c r="T38" i="34" s="1"/>
  <c r="Z38" i="34" s="1" a="1"/>
  <c r="Z38" i="34" s="1"/>
  <c r="AF38" i="34" s="1" a="1"/>
  <c r="AF38" i="34" s="1"/>
  <c r="AL38" i="34" s="1" a="1"/>
  <c r="AL38" i="34" s="1"/>
  <c r="AR38" i="34" s="1" a="1"/>
  <c r="AR38" i="34" s="1"/>
  <c r="AX38" i="34" s="1" a="1"/>
  <c r="AX38" i="34" s="1"/>
  <c r="BD38" i="34" s="1" a="1"/>
  <c r="BD38" i="34" s="1"/>
  <c r="BJ38" i="34" s="1" a="1"/>
  <c r="BJ38" i="34" s="1"/>
  <c r="BP38" i="34" s="1" a="1"/>
  <c r="BP38" i="34" s="1"/>
  <c r="BV38" i="34" s="1" a="1"/>
  <c r="BV38" i="34" s="1"/>
  <c r="E12" i="34" a="1"/>
  <c r="E12" i="34" s="1"/>
  <c r="K12" i="34" s="1" a="1"/>
  <c r="K12" i="34" s="1"/>
  <c r="Q12" i="34" s="1" a="1"/>
  <c r="Q12" i="34" s="1"/>
  <c r="W12" i="34" s="1" a="1"/>
  <c r="W12" i="34" s="1"/>
  <c r="AC12" i="34" s="1" a="1"/>
  <c r="AC12" i="34" s="1"/>
  <c r="AI12" i="34" s="1" a="1"/>
  <c r="AI12" i="34" s="1"/>
  <c r="AO12" i="34" s="1" a="1"/>
  <c r="AO12" i="34" s="1"/>
  <c r="AU12" i="34" s="1" a="1"/>
  <c r="AU12" i="34" s="1"/>
  <c r="BA12" i="34" s="1" a="1"/>
  <c r="BA12" i="34" s="1"/>
  <c r="BG12" i="34" s="1" a="1"/>
  <c r="BG12" i="34" s="1"/>
  <c r="BM12" i="34" s="1" a="1"/>
  <c r="BM12" i="34" s="1"/>
  <c r="BS12" i="34" s="1" a="1"/>
  <c r="BS12" i="34" s="1"/>
  <c r="E146" i="34" a="1"/>
  <c r="E146" i="34" s="1"/>
  <c r="K146" i="34" s="1" a="1"/>
  <c r="K146" i="34" s="1"/>
  <c r="Q146" i="34" s="1" a="1"/>
  <c r="Q146" i="34" s="1"/>
  <c r="W146" i="34" s="1" a="1"/>
  <c r="W146" i="34" s="1"/>
  <c r="AC146" i="34" s="1" a="1"/>
  <c r="AC146" i="34" s="1"/>
  <c r="AI146" i="34" s="1" a="1"/>
  <c r="AI146" i="34" s="1"/>
  <c r="AO146" i="34" s="1" a="1"/>
  <c r="AO146" i="34" s="1"/>
  <c r="AU146" i="34" s="1" a="1"/>
  <c r="AU146" i="34" s="1"/>
  <c r="BA146" i="34" s="1" a="1"/>
  <c r="BA146" i="34" s="1"/>
  <c r="BG146" i="34" s="1" a="1"/>
  <c r="BG146" i="34" s="1"/>
  <c r="BM146" i="34" s="1" a="1"/>
  <c r="BM146" i="34" s="1"/>
  <c r="BS146" i="34" s="1" a="1"/>
  <c r="BS146" i="34" s="1"/>
  <c r="E126" i="34" a="1"/>
  <c r="E126" i="34" s="1"/>
  <c r="K126" i="34" s="1" a="1"/>
  <c r="K126" i="34" s="1"/>
  <c r="Q126" i="34" s="1" a="1"/>
  <c r="Q126" i="34" s="1"/>
  <c r="W126" i="34" s="1" a="1"/>
  <c r="W126" i="34" s="1"/>
  <c r="AC126" i="34" s="1" a="1"/>
  <c r="AC126" i="34" s="1"/>
  <c r="AI126" i="34" s="1" a="1"/>
  <c r="AI126" i="34" s="1"/>
  <c r="AO126" i="34" s="1" a="1"/>
  <c r="AO126" i="34" s="1"/>
  <c r="AU126" i="34" s="1" a="1"/>
  <c r="AU126" i="34" s="1"/>
  <c r="BA126" i="34" s="1" a="1"/>
  <c r="BA126" i="34" s="1"/>
  <c r="BG126" i="34" s="1" a="1"/>
  <c r="BG126" i="34" s="1"/>
  <c r="BM126" i="34" s="1" a="1"/>
  <c r="BM126" i="34" s="1"/>
  <c r="BS126" i="34" s="1" a="1"/>
  <c r="BS126" i="34" s="1"/>
  <c r="E131" i="34" a="1"/>
  <c r="E131" i="34" s="1"/>
  <c r="K131" i="34" s="1" a="1"/>
  <c r="K131" i="34" s="1"/>
  <c r="Q131" i="34" s="1" a="1"/>
  <c r="Q131" i="34" s="1"/>
  <c r="W131" i="34" s="1" a="1"/>
  <c r="W131" i="34" s="1"/>
  <c r="AC131" i="34" s="1" a="1"/>
  <c r="AC131" i="34" s="1"/>
  <c r="AI131" i="34" s="1" a="1"/>
  <c r="AI131" i="34" s="1"/>
  <c r="AO131" i="34" s="1" a="1"/>
  <c r="AO131" i="34" s="1"/>
  <c r="AU131" i="34" s="1" a="1"/>
  <c r="AU131" i="34" s="1"/>
  <c r="BA131" i="34" s="1" a="1"/>
  <c r="BA131" i="34" s="1"/>
  <c r="BG131" i="34" s="1" a="1"/>
  <c r="BG131" i="34" s="1"/>
  <c r="BM131" i="34" s="1" a="1"/>
  <c r="BM131" i="34" s="1"/>
  <c r="BS131" i="34" s="1" a="1"/>
  <c r="BS131" i="34" s="1"/>
  <c r="E156" i="34" a="1"/>
  <c r="E156" i="34" s="1"/>
  <c r="K156" i="34" s="1" a="1"/>
  <c r="K156" i="34" s="1"/>
  <c r="Q156" i="34" s="1" a="1"/>
  <c r="Q156" i="34" s="1"/>
  <c r="W156" i="34" s="1" a="1"/>
  <c r="W156" i="34" s="1"/>
  <c r="AC156" i="34" s="1" a="1"/>
  <c r="AC156" i="34" s="1"/>
  <c r="AI156" i="34" s="1" a="1"/>
  <c r="AI156" i="34" s="1"/>
  <c r="AO156" i="34" s="1" a="1"/>
  <c r="AO156" i="34" s="1"/>
  <c r="AU156" i="34" s="1" a="1"/>
  <c r="AU156" i="34" s="1"/>
  <c r="BA156" i="34" s="1" a="1"/>
  <c r="BA156" i="34" s="1"/>
  <c r="BG156" i="34" s="1" a="1"/>
  <c r="BG156" i="34" s="1"/>
  <c r="BM156" i="34" s="1" a="1"/>
  <c r="BM156" i="34" s="1"/>
  <c r="BS156" i="34" s="1" a="1"/>
  <c r="BS156" i="34" s="1"/>
  <c r="J88" i="34" a="1"/>
  <c r="J88" i="34" s="1"/>
  <c r="P88" i="34" s="1" a="1"/>
  <c r="P88" i="34" s="1"/>
  <c r="V88" i="34" s="1" a="1"/>
  <c r="V88" i="34" s="1"/>
  <c r="AB88" i="34" s="1" a="1"/>
  <c r="AB88" i="34" s="1"/>
  <c r="AH88" i="34" s="1" a="1"/>
  <c r="AH88" i="34" s="1"/>
  <c r="AN88" i="34" s="1" a="1"/>
  <c r="AN88" i="34" s="1"/>
  <c r="AT88" i="34" s="1" a="1"/>
  <c r="AT88" i="34" s="1"/>
  <c r="AZ88" i="34" s="1" a="1"/>
  <c r="AZ88" i="34" s="1"/>
  <c r="BF88" i="34" s="1" a="1"/>
  <c r="BF88" i="34" s="1"/>
  <c r="BL88" i="34" s="1" a="1"/>
  <c r="BL88" i="34" s="1"/>
  <c r="BR88" i="34" s="1" a="1"/>
  <c r="BR88" i="34" s="1"/>
  <c r="BX88" i="34" s="1" a="1"/>
  <c r="BX88" i="34" s="1"/>
  <c r="J147" i="34" a="1"/>
  <c r="J147" i="34" s="1"/>
  <c r="P147" i="34" s="1" a="1"/>
  <c r="P147" i="34" s="1"/>
  <c r="V147" i="34" s="1" a="1"/>
  <c r="V147" i="34" s="1"/>
  <c r="AB147" i="34" s="1" a="1"/>
  <c r="AB147" i="34" s="1"/>
  <c r="AH147" i="34" s="1" a="1"/>
  <c r="AH147" i="34" s="1"/>
  <c r="AN147" i="34" s="1" a="1"/>
  <c r="AN147" i="34" s="1"/>
  <c r="AT147" i="34" s="1" a="1"/>
  <c r="AT147" i="34" s="1"/>
  <c r="AZ147" i="34" s="1" a="1"/>
  <c r="AZ147" i="34" s="1"/>
  <c r="BF147" i="34" s="1" a="1"/>
  <c r="BF147" i="34" s="1"/>
  <c r="BL147" i="34" s="1" a="1"/>
  <c r="BL147" i="34" s="1"/>
  <c r="BR147" i="34" s="1" a="1"/>
  <c r="BR147" i="34" s="1"/>
  <c r="BX147" i="34" s="1" a="1"/>
  <c r="BX147" i="34" s="1"/>
  <c r="J142" i="34" a="1"/>
  <c r="J142" i="34" s="1"/>
  <c r="P142" i="34" s="1" a="1"/>
  <c r="P142" i="34" s="1"/>
  <c r="V142" i="34" s="1" a="1"/>
  <c r="V142" i="34" s="1"/>
  <c r="AB142" i="34" s="1" a="1"/>
  <c r="AB142" i="34" s="1"/>
  <c r="AH142" i="34" s="1" a="1"/>
  <c r="AH142" i="34" s="1"/>
  <c r="AN142" i="34" s="1" a="1"/>
  <c r="AN142" i="34" s="1"/>
  <c r="AT142" i="34" s="1" a="1"/>
  <c r="AT142" i="34" s="1"/>
  <c r="AZ142" i="34" s="1" a="1"/>
  <c r="AZ142" i="34" s="1"/>
  <c r="BF142" i="34" s="1" a="1"/>
  <c r="BF142" i="34" s="1"/>
  <c r="BL142" i="34" s="1" a="1"/>
  <c r="BL142" i="34" s="1"/>
  <c r="BR142" i="34" s="1" a="1"/>
  <c r="BR142" i="34" s="1"/>
  <c r="BX142" i="34" s="1" a="1"/>
  <c r="BX142" i="34" s="1"/>
  <c r="J127" i="34" a="1"/>
  <c r="J127" i="34" s="1"/>
  <c r="P127" i="34" s="1" a="1"/>
  <c r="P127" i="34" s="1"/>
  <c r="V127" i="34" s="1" a="1"/>
  <c r="V127" i="34" s="1"/>
  <c r="AB127" i="34" s="1" a="1"/>
  <c r="AB127" i="34" s="1"/>
  <c r="AH127" i="34" s="1" a="1"/>
  <c r="AH127" i="34" s="1"/>
  <c r="AN127" i="34" s="1" a="1"/>
  <c r="AN127" i="34" s="1"/>
  <c r="AT127" i="34" s="1" a="1"/>
  <c r="AT127" i="34" s="1"/>
  <c r="AZ127" i="34" s="1" a="1"/>
  <c r="AZ127" i="34" s="1"/>
  <c r="BF127" i="34" s="1" a="1"/>
  <c r="BF127" i="34" s="1"/>
  <c r="BL127" i="34" s="1" a="1"/>
  <c r="BL127" i="34" s="1"/>
  <c r="BR127" i="34" s="1" a="1"/>
  <c r="BR127" i="34" s="1"/>
  <c r="BX127" i="34" s="1" a="1"/>
  <c r="BX127" i="34" s="1"/>
  <c r="J94" i="34" a="1"/>
  <c r="J94" i="34" s="1"/>
  <c r="P94" i="34" s="1" a="1"/>
  <c r="P94" i="34" s="1"/>
  <c r="V94" i="34" s="1" a="1"/>
  <c r="V94" i="34" s="1"/>
  <c r="AB94" i="34" s="1" a="1"/>
  <c r="AB94" i="34" s="1"/>
  <c r="AH94" i="34" s="1" a="1"/>
  <c r="AH94" i="34" s="1"/>
  <c r="AN94" i="34" s="1" a="1"/>
  <c r="AN94" i="34" s="1"/>
  <c r="AT94" i="34" s="1" a="1"/>
  <c r="AT94" i="34" s="1"/>
  <c r="AZ94" i="34" s="1" a="1"/>
  <c r="AZ94" i="34" s="1"/>
  <c r="BF94" i="34" s="1" a="1"/>
  <c r="BF94" i="34" s="1"/>
  <c r="BL94" i="34" s="1" a="1"/>
  <c r="BL94" i="34" s="1"/>
  <c r="BR94" i="34" s="1" a="1"/>
  <c r="BR94" i="34" s="1"/>
  <c r="BX94" i="34" s="1" a="1"/>
  <c r="BX94" i="34" s="1"/>
  <c r="H139" i="34" a="1"/>
  <c r="H139" i="34" s="1"/>
  <c r="N139" i="34" s="1" a="1"/>
  <c r="N139" i="34" s="1"/>
  <c r="T139" i="34" s="1" a="1"/>
  <c r="T139" i="34" s="1"/>
  <c r="Z139" i="34" s="1" a="1"/>
  <c r="Z139" i="34" s="1"/>
  <c r="AF139" i="34" s="1" a="1"/>
  <c r="AF139" i="34" s="1"/>
  <c r="AL139" i="34" s="1" a="1"/>
  <c r="AL139" i="34" s="1"/>
  <c r="AR139" i="34" s="1" a="1"/>
  <c r="AR139" i="34" s="1"/>
  <c r="AX139" i="34" s="1" a="1"/>
  <c r="AX139" i="34" s="1"/>
  <c r="BD139" i="34" s="1" a="1"/>
  <c r="BD139" i="34" s="1"/>
  <c r="BJ139" i="34" s="1" a="1"/>
  <c r="BJ139" i="34" s="1"/>
  <c r="BP139" i="34" s="1" a="1"/>
  <c r="BP139" i="34" s="1"/>
  <c r="BV139" i="34" s="1" a="1"/>
  <c r="BV139" i="34" s="1"/>
  <c r="H169" i="34" a="1"/>
  <c r="H169" i="34" s="1"/>
  <c r="N169" i="34" s="1" a="1"/>
  <c r="N169" i="34" s="1"/>
  <c r="T169" i="34" s="1" a="1"/>
  <c r="T169" i="34" s="1"/>
  <c r="Z169" i="34" s="1" a="1"/>
  <c r="Z169" i="34" s="1"/>
  <c r="AF169" i="34" s="1" a="1"/>
  <c r="AF169" i="34" s="1"/>
  <c r="AL169" i="34" s="1" a="1"/>
  <c r="AL169" i="34" s="1"/>
  <c r="AR169" i="34" s="1" a="1"/>
  <c r="AR169" i="34" s="1"/>
  <c r="AX169" i="34" s="1" a="1"/>
  <c r="AX169" i="34" s="1"/>
  <c r="BD169" i="34" s="1" a="1"/>
  <c r="BD169" i="34" s="1"/>
  <c r="BJ169" i="34" s="1" a="1"/>
  <c r="BJ169" i="34" s="1"/>
  <c r="BP169" i="34" s="1" a="1"/>
  <c r="BP169" i="34" s="1"/>
  <c r="BV169" i="34" s="1" a="1"/>
  <c r="BV169" i="34" s="1"/>
  <c r="H32" i="34" a="1"/>
  <c r="H32" i="34" s="1"/>
  <c r="N32" i="34" s="1" a="1"/>
  <c r="N32" i="34" s="1"/>
  <c r="T32" i="34" s="1" a="1"/>
  <c r="T32" i="34" s="1"/>
  <c r="Z32" i="34" s="1" a="1"/>
  <c r="Z32" i="34" s="1"/>
  <c r="AF32" i="34" s="1" a="1"/>
  <c r="AF32" i="34" s="1"/>
  <c r="AL32" i="34" s="1" a="1"/>
  <c r="AL32" i="34" s="1"/>
  <c r="AR32" i="34" s="1" a="1"/>
  <c r="AR32" i="34" s="1"/>
  <c r="AX32" i="34" s="1" a="1"/>
  <c r="AX32" i="34" s="1"/>
  <c r="BD32" i="34" s="1" a="1"/>
  <c r="BD32" i="34" s="1"/>
  <c r="BJ32" i="34" s="1" a="1"/>
  <c r="BJ32" i="34" s="1"/>
  <c r="BP32" i="34" s="1" a="1"/>
  <c r="BP32" i="34" s="1"/>
  <c r="BV32" i="34" s="1" a="1"/>
  <c r="BV32" i="34" s="1"/>
  <c r="H103" i="34" a="1"/>
  <c r="H103" i="34" s="1"/>
  <c r="N103" i="34" s="1" a="1"/>
  <c r="N103" i="34" s="1"/>
  <c r="T103" i="34" s="1" a="1"/>
  <c r="T103" i="34" s="1"/>
  <c r="Z103" i="34" s="1" a="1"/>
  <c r="Z103" i="34" s="1"/>
  <c r="AF103" i="34" s="1" a="1"/>
  <c r="AF103" i="34" s="1"/>
  <c r="AL103" i="34" s="1" a="1"/>
  <c r="AL103" i="34" s="1"/>
  <c r="AR103" i="34" s="1" a="1"/>
  <c r="AR103" i="34" s="1"/>
  <c r="AX103" i="34" s="1" a="1"/>
  <c r="AX103" i="34" s="1"/>
  <c r="BD103" i="34" s="1" a="1"/>
  <c r="BD103" i="34" s="1"/>
  <c r="BJ103" i="34" s="1" a="1"/>
  <c r="BJ103" i="34" s="1"/>
  <c r="BP103" i="34" s="1" a="1"/>
  <c r="BP103" i="34" s="1"/>
  <c r="BV103" i="34" s="1" a="1"/>
  <c r="BV103" i="34" s="1"/>
  <c r="H129" i="34" a="1"/>
  <c r="H129" i="34" s="1"/>
  <c r="N129" i="34" s="1" a="1"/>
  <c r="N129" i="34" s="1"/>
  <c r="T129" i="34" s="1" a="1"/>
  <c r="T129" i="34" s="1"/>
  <c r="Z129" i="34" s="1" a="1"/>
  <c r="Z129" i="34" s="1"/>
  <c r="AF129" i="34" s="1" a="1"/>
  <c r="AF129" i="34" s="1"/>
  <c r="AL129" i="34" s="1" a="1"/>
  <c r="AL129" i="34" s="1"/>
  <c r="AR129" i="34" s="1" a="1"/>
  <c r="AR129" i="34" s="1"/>
  <c r="AX129" i="34" s="1" a="1"/>
  <c r="AX129" i="34" s="1"/>
  <c r="BD129" i="34" s="1" a="1"/>
  <c r="BD129" i="34" s="1"/>
  <c r="BJ129" i="34" s="1" a="1"/>
  <c r="BJ129" i="34" s="1"/>
  <c r="BP129" i="34" s="1" a="1"/>
  <c r="BP129" i="34" s="1"/>
  <c r="BV129" i="34" s="1" a="1"/>
  <c r="BV129" i="34" s="1"/>
  <c r="H108" i="34" a="1"/>
  <c r="H108" i="34" s="1"/>
  <c r="N108" i="34" s="1" a="1"/>
  <c r="N108" i="34" s="1"/>
  <c r="T108" i="34" s="1" a="1"/>
  <c r="T108" i="34" s="1"/>
  <c r="Z108" i="34" s="1" a="1"/>
  <c r="Z108" i="34" s="1"/>
  <c r="AF108" i="34" s="1" a="1"/>
  <c r="AF108" i="34" s="1"/>
  <c r="AL108" i="34" s="1" a="1"/>
  <c r="AL108" i="34" s="1"/>
  <c r="AR108" i="34" s="1" a="1"/>
  <c r="AR108" i="34" s="1"/>
  <c r="AX108" i="34" s="1" a="1"/>
  <c r="AX108" i="34" s="1"/>
  <c r="BD108" i="34" s="1" a="1"/>
  <c r="BD108" i="34" s="1"/>
  <c r="BJ108" i="34" s="1" a="1"/>
  <c r="BJ108" i="34" s="1"/>
  <c r="BP108" i="34" s="1" a="1"/>
  <c r="BP108" i="34" s="1"/>
  <c r="BV108" i="34" s="1" a="1"/>
  <c r="BV108" i="34" s="1"/>
  <c r="H33" i="34" a="1"/>
  <c r="H33" i="34" s="1"/>
  <c r="N33" i="34" s="1" a="1"/>
  <c r="N33" i="34" s="1"/>
  <c r="T33" i="34" s="1" a="1"/>
  <c r="T33" i="34" s="1"/>
  <c r="Z33" i="34" s="1" a="1"/>
  <c r="Z33" i="34" s="1"/>
  <c r="AF33" i="34" s="1" a="1"/>
  <c r="AF33" i="34" s="1"/>
  <c r="AL33" i="34" s="1" a="1"/>
  <c r="AL33" i="34" s="1"/>
  <c r="AR33" i="34" s="1" a="1"/>
  <c r="AR33" i="34" s="1"/>
  <c r="AX33" i="34" s="1" a="1"/>
  <c r="AX33" i="34" s="1"/>
  <c r="BD33" i="34" s="1" a="1"/>
  <c r="BD33" i="34" s="1"/>
  <c r="BJ33" i="34" s="1" a="1"/>
  <c r="BJ33" i="34" s="1"/>
  <c r="BP33" i="34" s="1" a="1"/>
  <c r="BP33" i="34" s="1"/>
  <c r="BV33" i="34" s="1" a="1"/>
  <c r="BV33" i="34" s="1"/>
  <c r="H35" i="34" a="1"/>
  <c r="H35" i="34" s="1"/>
  <c r="N35" i="34" s="1" a="1"/>
  <c r="N35" i="34" s="1"/>
  <c r="T35" i="34" s="1" a="1"/>
  <c r="T35" i="34" s="1"/>
  <c r="Z35" i="34" s="1" a="1"/>
  <c r="Z35" i="34" s="1"/>
  <c r="AF35" i="34" s="1" a="1"/>
  <c r="AF35" i="34" s="1"/>
  <c r="AL35" i="34" s="1" a="1"/>
  <c r="AL35" i="34" s="1"/>
  <c r="AR35" i="34" s="1" a="1"/>
  <c r="AR35" i="34" s="1"/>
  <c r="AX35" i="34" s="1" a="1"/>
  <c r="AX35" i="34" s="1"/>
  <c r="BD35" i="34" s="1" a="1"/>
  <c r="BD35" i="34" s="1"/>
  <c r="BJ35" i="34" s="1" a="1"/>
  <c r="BJ35" i="34" s="1"/>
  <c r="BP35" i="34" s="1" a="1"/>
  <c r="BP35" i="34" s="1"/>
  <c r="BV35" i="34" s="1" a="1"/>
  <c r="BV35" i="34" s="1"/>
  <c r="H21" i="34" a="1"/>
  <c r="H21" i="34" s="1"/>
  <c r="N21" i="34" s="1" a="1"/>
  <c r="N21" i="34" s="1"/>
  <c r="T21" i="34" s="1" a="1"/>
  <c r="T21" i="34" s="1"/>
  <c r="Z21" i="34" s="1" a="1"/>
  <c r="Z21" i="34" s="1"/>
  <c r="AF21" i="34" s="1" a="1"/>
  <c r="AF21" i="34" s="1"/>
  <c r="AL21" i="34" s="1" a="1"/>
  <c r="AL21" i="34" s="1"/>
  <c r="AR21" i="34" s="1" a="1"/>
  <c r="AR21" i="34" s="1"/>
  <c r="AX21" i="34" s="1" a="1"/>
  <c r="AX21" i="34" s="1"/>
  <c r="BD21" i="34" s="1" a="1"/>
  <c r="BD21" i="34" s="1"/>
  <c r="BJ21" i="34" s="1" a="1"/>
  <c r="BJ21" i="34" s="1"/>
  <c r="BP21" i="34" s="1" a="1"/>
  <c r="BP21" i="34" s="1"/>
  <c r="BV21" i="34" s="1" a="1"/>
  <c r="BV21" i="34" s="1"/>
  <c r="H18" i="34" a="1"/>
  <c r="H18" i="34" s="1"/>
  <c r="N18" i="34" s="1" a="1"/>
  <c r="N18" i="34" s="1"/>
  <c r="T18" i="34" s="1" a="1"/>
  <c r="T18" i="34" s="1"/>
  <c r="Z18" i="34" s="1" a="1"/>
  <c r="Z18" i="34" s="1"/>
  <c r="AF18" i="34" s="1" a="1"/>
  <c r="AF18" i="34" s="1"/>
  <c r="AL18" i="34" s="1" a="1"/>
  <c r="AL18" i="34" s="1"/>
  <c r="AR18" i="34" s="1" a="1"/>
  <c r="AR18" i="34" s="1"/>
  <c r="AX18" i="34" s="1" a="1"/>
  <c r="AX18" i="34" s="1"/>
  <c r="BD18" i="34" s="1" a="1"/>
  <c r="BD18" i="34" s="1"/>
  <c r="BJ18" i="34" s="1" a="1"/>
  <c r="BJ18" i="34" s="1"/>
  <c r="BP18" i="34" s="1" a="1"/>
  <c r="BP18" i="34" s="1"/>
  <c r="BV18" i="34" s="1" a="1"/>
  <c r="BV18" i="34" s="1"/>
  <c r="H94" i="34" a="1"/>
  <c r="H94" i="34" s="1"/>
  <c r="N94" i="34" s="1" a="1"/>
  <c r="N94" i="34" s="1"/>
  <c r="T94" i="34" s="1" a="1"/>
  <c r="T94" i="34" s="1"/>
  <c r="Z94" i="34" s="1" a="1"/>
  <c r="Z94" i="34" s="1"/>
  <c r="AF94" i="34" s="1" a="1"/>
  <c r="AF94" i="34" s="1"/>
  <c r="AL94" i="34" s="1" a="1"/>
  <c r="AL94" i="34" s="1"/>
  <c r="AR94" i="34" s="1" a="1"/>
  <c r="AR94" i="34" s="1"/>
  <c r="AX94" i="34" s="1" a="1"/>
  <c r="AX94" i="34" s="1"/>
  <c r="BD94" i="34" s="1" a="1"/>
  <c r="BD94" i="34" s="1"/>
  <c r="BJ94" i="34" s="1" a="1"/>
  <c r="BJ94" i="34" s="1"/>
  <c r="BP94" i="34" s="1" a="1"/>
  <c r="BP94" i="34" s="1"/>
  <c r="BV94" i="34" s="1" a="1"/>
  <c r="BV94" i="34" s="1"/>
  <c r="H162" i="34" a="1"/>
  <c r="H162" i="34" s="1"/>
  <c r="N162" i="34" s="1" a="1"/>
  <c r="N162" i="34" s="1"/>
  <c r="T162" i="34" s="1" a="1"/>
  <c r="T162" i="34" s="1"/>
  <c r="Z162" i="34" s="1" a="1"/>
  <c r="Z162" i="34" s="1"/>
  <c r="AF162" i="34" s="1" a="1"/>
  <c r="AF162" i="34" s="1"/>
  <c r="AL162" i="34" s="1" a="1"/>
  <c r="AL162" i="34" s="1"/>
  <c r="AR162" i="34" s="1" a="1"/>
  <c r="AR162" i="34" s="1"/>
  <c r="AX162" i="34" s="1" a="1"/>
  <c r="AX162" i="34" s="1"/>
  <c r="BD162" i="34" s="1" a="1"/>
  <c r="BD162" i="34" s="1"/>
  <c r="BJ162" i="34" s="1" a="1"/>
  <c r="BJ162" i="34" s="1"/>
  <c r="BP162" i="34" s="1" a="1"/>
  <c r="BP162" i="34" s="1"/>
  <c r="BV162" i="34" s="1" a="1"/>
  <c r="BV162" i="34" s="1"/>
  <c r="H152" i="34" a="1"/>
  <c r="H152" i="34" s="1"/>
  <c r="N152" i="34" s="1" a="1"/>
  <c r="N152" i="34" s="1"/>
  <c r="T152" i="34" s="1" a="1"/>
  <c r="T152" i="34" s="1"/>
  <c r="Z152" i="34" s="1" a="1"/>
  <c r="Z152" i="34" s="1"/>
  <c r="AF152" i="34" s="1" a="1"/>
  <c r="AF152" i="34" s="1"/>
  <c r="AL152" i="34" s="1" a="1"/>
  <c r="AL152" i="34" s="1"/>
  <c r="AR152" i="34" s="1" a="1"/>
  <c r="AR152" i="34" s="1"/>
  <c r="AX152" i="34" s="1" a="1"/>
  <c r="AX152" i="34" s="1"/>
  <c r="BD152" i="34" s="1" a="1"/>
  <c r="BD152" i="34" s="1"/>
  <c r="BJ152" i="34" s="1" a="1"/>
  <c r="BJ152" i="34" s="1"/>
  <c r="BP152" i="34" s="1" a="1"/>
  <c r="BP152" i="34" s="1"/>
  <c r="BV152" i="34" s="1" a="1"/>
  <c r="BV152" i="34" s="1"/>
  <c r="H46" i="34" a="1"/>
  <c r="H46" i="34" s="1"/>
  <c r="N46" i="34" s="1" a="1"/>
  <c r="N46" i="34" s="1"/>
  <c r="T46" i="34" s="1" a="1"/>
  <c r="T46" i="34" s="1"/>
  <c r="Z46" i="34" s="1" a="1"/>
  <c r="Z46" i="34" s="1"/>
  <c r="AF46" i="34" s="1" a="1"/>
  <c r="AF46" i="34" s="1"/>
  <c r="AL46" i="34" s="1" a="1"/>
  <c r="AL46" i="34" s="1"/>
  <c r="AR46" i="34" s="1" a="1"/>
  <c r="AR46" i="34" s="1"/>
  <c r="AX46" i="34" s="1" a="1"/>
  <c r="AX46" i="34" s="1"/>
  <c r="BD46" i="34" s="1" a="1"/>
  <c r="BD46" i="34" s="1"/>
  <c r="BJ46" i="34" s="1" a="1"/>
  <c r="BJ46" i="34" s="1"/>
  <c r="BP46" i="34" s="1" a="1"/>
  <c r="BP46" i="34" s="1"/>
  <c r="BV46" i="34" s="1" a="1"/>
  <c r="BV46" i="34" s="1"/>
  <c r="H12" i="34" a="1"/>
  <c r="H12" i="34" s="1"/>
  <c r="N12" i="34" s="1" a="1"/>
  <c r="N12" i="34" s="1"/>
  <c r="T12" i="34" s="1" a="1"/>
  <c r="T12" i="34" s="1"/>
  <c r="Z12" i="34" s="1" a="1"/>
  <c r="Z12" i="34" s="1"/>
  <c r="AF12" i="34" s="1" a="1"/>
  <c r="AF12" i="34" s="1"/>
  <c r="AL12" i="34" s="1" a="1"/>
  <c r="AL12" i="34" s="1"/>
  <c r="AR12" i="34" s="1" a="1"/>
  <c r="AR12" i="34" s="1"/>
  <c r="AX12" i="34" s="1" a="1"/>
  <c r="AX12" i="34" s="1"/>
  <c r="BD12" i="34" s="1" a="1"/>
  <c r="BD12" i="34" s="1"/>
  <c r="BJ12" i="34" s="1" a="1"/>
  <c r="BJ12" i="34" s="1"/>
  <c r="BP12" i="34" s="1" a="1"/>
  <c r="BP12" i="34" s="1"/>
  <c r="BV12" i="34" s="1" a="1"/>
  <c r="BV12" i="34" s="1"/>
  <c r="H52" i="34" a="1"/>
  <c r="H52" i="34" s="1"/>
  <c r="N52" i="34" s="1" a="1"/>
  <c r="N52" i="34" s="1"/>
  <c r="T52" i="34" s="1" a="1"/>
  <c r="T52" i="34" s="1"/>
  <c r="Z52" i="34" s="1" a="1"/>
  <c r="Z52" i="34" s="1"/>
  <c r="AF52" i="34" s="1" a="1"/>
  <c r="AF52" i="34" s="1"/>
  <c r="AL52" i="34" s="1" a="1"/>
  <c r="AL52" i="34" s="1"/>
  <c r="AR52" i="34" s="1" a="1"/>
  <c r="AR52" i="34" s="1"/>
  <c r="AX52" i="34" s="1" a="1"/>
  <c r="AX52" i="34" s="1"/>
  <c r="BD52" i="34" s="1" a="1"/>
  <c r="BD52" i="34" s="1"/>
  <c r="BJ52" i="34" s="1" a="1"/>
  <c r="BJ52" i="34" s="1"/>
  <c r="BP52" i="34" s="1" a="1"/>
  <c r="BP52" i="34" s="1"/>
  <c r="BV52" i="34" s="1" a="1"/>
  <c r="BV52" i="34" s="1"/>
  <c r="H136" i="34" a="1"/>
  <c r="H136" i="34" s="1"/>
  <c r="N136" i="34" s="1" a="1"/>
  <c r="N136" i="34" s="1"/>
  <c r="T136" i="34" s="1" a="1"/>
  <c r="T136" i="34" s="1"/>
  <c r="Z136" i="34" s="1" a="1"/>
  <c r="Z136" i="34" s="1"/>
  <c r="AF136" i="34" s="1" a="1"/>
  <c r="AF136" i="34" s="1"/>
  <c r="AL136" i="34" s="1" a="1"/>
  <c r="AL136" i="34" s="1"/>
  <c r="AR136" i="34" s="1" a="1"/>
  <c r="AR136" i="34" s="1"/>
  <c r="AX136" i="34" s="1" a="1"/>
  <c r="AX136" i="34" s="1"/>
  <c r="BD136" i="34" s="1" a="1"/>
  <c r="BD136" i="34" s="1"/>
  <c r="BJ136" i="34" s="1" a="1"/>
  <c r="BJ136" i="34" s="1"/>
  <c r="BP136" i="34" s="1" a="1"/>
  <c r="BP136" i="34" s="1"/>
  <c r="BV136" i="34" s="1" a="1"/>
  <c r="BV136" i="34" s="1"/>
  <c r="H146" i="34" a="1"/>
  <c r="H146" i="34" s="1"/>
  <c r="N146" i="34" s="1" a="1"/>
  <c r="N146" i="34" s="1"/>
  <c r="T146" i="34" s="1" a="1"/>
  <c r="T146" i="34" s="1"/>
  <c r="Z146" i="34" s="1" a="1"/>
  <c r="Z146" i="34" s="1"/>
  <c r="AF146" i="34" s="1" a="1"/>
  <c r="AF146" i="34" s="1"/>
  <c r="AL146" i="34" s="1" a="1"/>
  <c r="AL146" i="34" s="1"/>
  <c r="AR146" i="34" s="1" a="1"/>
  <c r="AR146" i="34" s="1"/>
  <c r="AX146" i="34" s="1" a="1"/>
  <c r="AX146" i="34" s="1"/>
  <c r="BD146" i="34" s="1" a="1"/>
  <c r="BD146" i="34" s="1"/>
  <c r="BJ146" i="34" s="1" a="1"/>
  <c r="BJ146" i="34" s="1"/>
  <c r="BP146" i="34" s="1" a="1"/>
  <c r="BP146" i="34" s="1"/>
  <c r="BV146" i="34" s="1" a="1"/>
  <c r="BV146" i="34" s="1"/>
  <c r="H11" i="34" a="1"/>
  <c r="H11" i="34" s="1"/>
  <c r="H188" i="34" a="1"/>
  <c r="H188" i="34" s="1"/>
  <c r="N188" i="34" s="1" a="1"/>
  <c r="N188" i="34" s="1"/>
  <c r="T188" i="34" s="1" a="1"/>
  <c r="T188" i="34" s="1"/>
  <c r="Z188" i="34" s="1" a="1"/>
  <c r="Z188" i="34" s="1"/>
  <c r="AF188" i="34" s="1" a="1"/>
  <c r="AF188" i="34" s="1"/>
  <c r="AL188" i="34" s="1" a="1"/>
  <c r="AL188" i="34" s="1"/>
  <c r="AR188" i="34" s="1" a="1"/>
  <c r="AR188" i="34" s="1"/>
  <c r="AX188" i="34" s="1" a="1"/>
  <c r="AX188" i="34" s="1"/>
  <c r="BD188" i="34" s="1" a="1"/>
  <c r="BD188" i="34" s="1"/>
  <c r="BJ188" i="34" s="1" a="1"/>
  <c r="BJ188" i="34" s="1"/>
  <c r="BP188" i="34" s="1" a="1"/>
  <c r="BP188" i="34" s="1"/>
  <c r="BV188" i="34" s="1" a="1"/>
  <c r="BV188" i="34" s="1"/>
  <c r="H60" i="34" a="1"/>
  <c r="H60" i="34" s="1"/>
  <c r="N60" i="34" s="1" a="1"/>
  <c r="N60" i="34" s="1"/>
  <c r="T60" i="34" s="1" a="1"/>
  <c r="T60" i="34" s="1"/>
  <c r="Z60" i="34" s="1" a="1"/>
  <c r="Z60" i="34" s="1"/>
  <c r="AF60" i="34" s="1" a="1"/>
  <c r="AF60" i="34" s="1"/>
  <c r="AL60" i="34" s="1" a="1"/>
  <c r="AL60" i="34" s="1"/>
  <c r="AR60" i="34" s="1" a="1"/>
  <c r="AR60" i="34" s="1"/>
  <c r="AX60" i="34" s="1" a="1"/>
  <c r="AX60" i="34" s="1"/>
  <c r="BD60" i="34" s="1" a="1"/>
  <c r="BD60" i="34" s="1"/>
  <c r="BJ60" i="34" s="1" a="1"/>
  <c r="BJ60" i="34" s="1"/>
  <c r="BP60" i="34" s="1" a="1"/>
  <c r="BP60" i="34" s="1"/>
  <c r="BV60" i="34" s="1" a="1"/>
  <c r="BV60" i="34" s="1"/>
  <c r="H123" i="34" a="1"/>
  <c r="H123" i="34" s="1"/>
  <c r="N123" i="34" s="1" a="1"/>
  <c r="N123" i="34" s="1"/>
  <c r="T123" i="34" s="1" a="1"/>
  <c r="T123" i="34" s="1"/>
  <c r="Z123" i="34" s="1" a="1"/>
  <c r="Z123" i="34" s="1"/>
  <c r="AF123" i="34" s="1" a="1"/>
  <c r="AF123" i="34" s="1"/>
  <c r="AL123" i="34" s="1" a="1"/>
  <c r="AL123" i="34" s="1"/>
  <c r="AR123" i="34" s="1" a="1"/>
  <c r="AR123" i="34" s="1"/>
  <c r="AX123" i="34" s="1" a="1"/>
  <c r="AX123" i="34" s="1"/>
  <c r="BD123" i="34" s="1" a="1"/>
  <c r="BD123" i="34" s="1"/>
  <c r="BJ123" i="34" s="1" a="1"/>
  <c r="BJ123" i="34" s="1"/>
  <c r="BP123" i="34" s="1" a="1"/>
  <c r="BP123" i="34" s="1"/>
  <c r="BV123" i="34" s="1" a="1"/>
  <c r="BV123" i="34" s="1"/>
  <c r="H95" i="34" a="1"/>
  <c r="H95" i="34" s="1"/>
  <c r="N95" i="34" s="1" a="1"/>
  <c r="N95" i="34" s="1"/>
  <c r="T95" i="34" s="1" a="1"/>
  <c r="T95" i="34" s="1"/>
  <c r="Z95" i="34" s="1" a="1"/>
  <c r="Z95" i="34" s="1"/>
  <c r="AF95" i="34" s="1" a="1"/>
  <c r="AF95" i="34" s="1"/>
  <c r="AL95" i="34" s="1" a="1"/>
  <c r="AL95" i="34" s="1"/>
  <c r="AR95" i="34" s="1" a="1"/>
  <c r="AR95" i="34" s="1"/>
  <c r="AX95" i="34" s="1" a="1"/>
  <c r="AX95" i="34" s="1"/>
  <c r="BD95" i="34" s="1" a="1"/>
  <c r="BD95" i="34" s="1"/>
  <c r="BJ95" i="34" s="1" a="1"/>
  <c r="BJ95" i="34" s="1"/>
  <c r="BP95" i="34" s="1" a="1"/>
  <c r="BP95" i="34" s="1"/>
  <c r="BV95" i="34" s="1" a="1"/>
  <c r="BV95" i="34" s="1"/>
  <c r="H158" i="34" a="1"/>
  <c r="H158" i="34" s="1"/>
  <c r="N158" i="34" s="1" a="1"/>
  <c r="N158" i="34" s="1"/>
  <c r="T158" i="34" s="1" a="1"/>
  <c r="T158" i="34" s="1"/>
  <c r="Z158" i="34" s="1" a="1"/>
  <c r="Z158" i="34" s="1"/>
  <c r="AF158" i="34" s="1" a="1"/>
  <c r="AF158" i="34" s="1"/>
  <c r="AL158" i="34" s="1" a="1"/>
  <c r="AL158" i="34" s="1"/>
  <c r="AR158" i="34" s="1" a="1"/>
  <c r="AR158" i="34" s="1"/>
  <c r="AX158" i="34" s="1" a="1"/>
  <c r="AX158" i="34" s="1"/>
  <c r="BD158" i="34" s="1" a="1"/>
  <c r="BD158" i="34" s="1"/>
  <c r="BJ158" i="34" s="1" a="1"/>
  <c r="BJ158" i="34" s="1"/>
  <c r="BP158" i="34" s="1" a="1"/>
  <c r="BP158" i="34" s="1"/>
  <c r="BV158" i="34" s="1" a="1"/>
  <c r="BV158" i="34" s="1"/>
  <c r="H96" i="34" a="1"/>
  <c r="H96" i="34" s="1"/>
  <c r="N96" i="34" s="1" a="1"/>
  <c r="N96" i="34" s="1"/>
  <c r="T96" i="34" s="1" a="1"/>
  <c r="T96" i="34" s="1"/>
  <c r="Z96" i="34" s="1" a="1"/>
  <c r="Z96" i="34" s="1"/>
  <c r="AF96" i="34" s="1" a="1"/>
  <c r="AF96" i="34" s="1"/>
  <c r="AL96" i="34" s="1" a="1"/>
  <c r="AL96" i="34" s="1"/>
  <c r="AR96" i="34" s="1" a="1"/>
  <c r="AR96" i="34" s="1"/>
  <c r="AX96" i="34" s="1" a="1"/>
  <c r="AX96" i="34" s="1"/>
  <c r="BD96" i="34" s="1" a="1"/>
  <c r="BD96" i="34" s="1"/>
  <c r="BJ96" i="34" s="1" a="1"/>
  <c r="BJ96" i="34" s="1"/>
  <c r="BP96" i="34" s="1" a="1"/>
  <c r="BP96" i="34" s="1"/>
  <c r="BV96" i="34" s="1" a="1"/>
  <c r="BV96" i="34" s="1"/>
  <c r="H26" i="34" a="1"/>
  <c r="H26" i="34" s="1"/>
  <c r="N26" i="34" s="1" a="1"/>
  <c r="N26" i="34" s="1"/>
  <c r="T26" i="34" s="1" a="1"/>
  <c r="T26" i="34" s="1"/>
  <c r="Z26" i="34" s="1" a="1"/>
  <c r="Z26" i="34" s="1"/>
  <c r="AF26" i="34" s="1" a="1"/>
  <c r="AF26" i="34" s="1"/>
  <c r="AL26" i="34" s="1" a="1"/>
  <c r="AL26" i="34" s="1"/>
  <c r="AR26" i="34" s="1" a="1"/>
  <c r="AR26" i="34" s="1"/>
  <c r="AX26" i="34" s="1" a="1"/>
  <c r="AX26" i="34" s="1"/>
  <c r="BD26" i="34" s="1" a="1"/>
  <c r="BD26" i="34" s="1"/>
  <c r="BJ26" i="34" s="1" a="1"/>
  <c r="BJ26" i="34" s="1"/>
  <c r="BP26" i="34" s="1" a="1"/>
  <c r="BP26" i="34" s="1"/>
  <c r="BV26" i="34" s="1" a="1"/>
  <c r="BV26" i="34" s="1"/>
  <c r="H101" i="34" a="1"/>
  <c r="H101" i="34" s="1"/>
  <c r="N101" i="34" s="1" a="1"/>
  <c r="N101" i="34" s="1"/>
  <c r="T101" i="34" s="1" a="1"/>
  <c r="T101" i="34" s="1"/>
  <c r="Z101" i="34" s="1" a="1"/>
  <c r="Z101" i="34" s="1"/>
  <c r="AF101" i="34" s="1" a="1"/>
  <c r="AF101" i="34" s="1"/>
  <c r="AL101" i="34" s="1" a="1"/>
  <c r="AL101" i="34" s="1"/>
  <c r="AR101" i="34" s="1" a="1"/>
  <c r="AR101" i="34" s="1"/>
  <c r="AX101" i="34" s="1" a="1"/>
  <c r="AX101" i="34" s="1"/>
  <c r="BD101" i="34" s="1" a="1"/>
  <c r="BD101" i="34" s="1"/>
  <c r="BJ101" i="34" s="1" a="1"/>
  <c r="BJ101" i="34" s="1"/>
  <c r="BP101" i="34" s="1" a="1"/>
  <c r="BP101" i="34" s="1"/>
  <c r="BV101" i="34" s="1" a="1"/>
  <c r="BV101" i="34" s="1"/>
  <c r="H166" i="34" a="1"/>
  <c r="H166" i="34" s="1"/>
  <c r="N166" i="34" s="1" a="1"/>
  <c r="N166" i="34" s="1"/>
  <c r="T166" i="34" s="1" a="1"/>
  <c r="T166" i="34" s="1"/>
  <c r="Z166" i="34" s="1" a="1"/>
  <c r="Z166" i="34" s="1"/>
  <c r="AF166" i="34" s="1" a="1"/>
  <c r="AF166" i="34" s="1"/>
  <c r="AL166" i="34" s="1" a="1"/>
  <c r="AL166" i="34" s="1"/>
  <c r="AR166" i="34" s="1" a="1"/>
  <c r="AR166" i="34" s="1"/>
  <c r="AX166" i="34" s="1" a="1"/>
  <c r="AX166" i="34" s="1"/>
  <c r="BD166" i="34" s="1" a="1"/>
  <c r="BD166" i="34" s="1"/>
  <c r="BJ166" i="34" s="1" a="1"/>
  <c r="BJ166" i="34" s="1"/>
  <c r="BP166" i="34" s="1" a="1"/>
  <c r="BP166" i="34" s="1"/>
  <c r="BV166" i="34" s="1" a="1"/>
  <c r="BV166" i="34" s="1"/>
  <c r="H121" i="34" a="1"/>
  <c r="H121" i="34" s="1"/>
  <c r="N121" i="34" s="1" a="1"/>
  <c r="N121" i="34" s="1"/>
  <c r="T121" i="34" s="1" a="1"/>
  <c r="T121" i="34" s="1"/>
  <c r="Z121" i="34" s="1" a="1"/>
  <c r="Z121" i="34" s="1"/>
  <c r="AF121" i="34" s="1" a="1"/>
  <c r="AF121" i="34" s="1"/>
  <c r="AL121" i="34" s="1" a="1"/>
  <c r="AL121" i="34" s="1"/>
  <c r="AR121" i="34" s="1" a="1"/>
  <c r="AR121" i="34" s="1"/>
  <c r="AX121" i="34" s="1" a="1"/>
  <c r="AX121" i="34" s="1"/>
  <c r="BD121" i="34" s="1" a="1"/>
  <c r="BD121" i="34" s="1"/>
  <c r="BJ121" i="34" s="1" a="1"/>
  <c r="BJ121" i="34" s="1"/>
  <c r="BP121" i="34" s="1" a="1"/>
  <c r="BP121" i="34" s="1"/>
  <c r="BV121" i="34" s="1" a="1"/>
  <c r="BV121" i="34" s="1"/>
  <c r="H131" i="34" a="1"/>
  <c r="H131" i="34" s="1"/>
  <c r="N131" i="34" s="1" a="1"/>
  <c r="N131" i="34" s="1"/>
  <c r="T131" i="34" s="1" a="1"/>
  <c r="T131" i="34" s="1"/>
  <c r="Z131" i="34" s="1" a="1"/>
  <c r="Z131" i="34" s="1"/>
  <c r="AF131" i="34" s="1" a="1"/>
  <c r="AF131" i="34" s="1"/>
  <c r="AL131" i="34" s="1" a="1"/>
  <c r="AL131" i="34" s="1"/>
  <c r="AR131" i="34" s="1" a="1"/>
  <c r="AR131" i="34" s="1"/>
  <c r="AX131" i="34" s="1" a="1"/>
  <c r="AX131" i="34" s="1"/>
  <c r="BD131" i="34" s="1" a="1"/>
  <c r="BD131" i="34" s="1"/>
  <c r="BJ131" i="34" s="1" a="1"/>
  <c r="BJ131" i="34" s="1"/>
  <c r="BP131" i="34" s="1" a="1"/>
  <c r="BP131" i="34" s="1"/>
  <c r="BV131" i="34" s="1" a="1"/>
  <c r="BV131" i="34" s="1"/>
  <c r="H49" i="34" a="1"/>
  <c r="H49" i="34" s="1"/>
  <c r="N49" i="34" s="1" a="1"/>
  <c r="N49" i="34" s="1"/>
  <c r="T49" i="34" s="1" a="1"/>
  <c r="T49" i="34" s="1"/>
  <c r="Z49" i="34" s="1" a="1"/>
  <c r="Z49" i="34" s="1"/>
  <c r="AF49" i="34" s="1" a="1"/>
  <c r="AF49" i="34" s="1"/>
  <c r="AL49" i="34" s="1" a="1"/>
  <c r="AL49" i="34" s="1"/>
  <c r="AR49" i="34" s="1" a="1"/>
  <c r="AR49" i="34" s="1"/>
  <c r="AX49" i="34" s="1" a="1"/>
  <c r="AX49" i="34" s="1"/>
  <c r="BD49" i="34" s="1" a="1"/>
  <c r="BD49" i="34" s="1"/>
  <c r="BJ49" i="34" s="1" a="1"/>
  <c r="BJ49" i="34" s="1"/>
  <c r="BP49" i="34" s="1" a="1"/>
  <c r="BP49" i="34" s="1"/>
  <c r="BV49" i="34" s="1" a="1"/>
  <c r="BV49" i="34" s="1"/>
  <c r="H116" i="34" a="1"/>
  <c r="H116" i="34" s="1"/>
  <c r="N116" i="34" s="1" a="1"/>
  <c r="N116" i="34" s="1"/>
  <c r="T116" i="34" s="1" a="1"/>
  <c r="T116" i="34" s="1"/>
  <c r="Z116" i="34" s="1" a="1"/>
  <c r="Z116" i="34" s="1"/>
  <c r="AF116" i="34" s="1" a="1"/>
  <c r="AF116" i="34" s="1"/>
  <c r="AL116" i="34" s="1" a="1"/>
  <c r="AL116" i="34" s="1"/>
  <c r="AR116" i="34" s="1" a="1"/>
  <c r="AR116" i="34" s="1"/>
  <c r="AX116" i="34" s="1" a="1"/>
  <c r="AX116" i="34" s="1"/>
  <c r="BD116" i="34" s="1" a="1"/>
  <c r="BD116" i="34" s="1"/>
  <c r="BJ116" i="34" s="1" a="1"/>
  <c r="BJ116" i="34" s="1"/>
  <c r="BP116" i="34" s="1" a="1"/>
  <c r="BP116" i="34" s="1"/>
  <c r="BV116" i="34" s="1" a="1"/>
  <c r="BV116" i="34" s="1"/>
  <c r="H156" i="34" a="1"/>
  <c r="H156" i="34" s="1"/>
  <c r="N156" i="34" s="1" a="1"/>
  <c r="N156" i="34" s="1"/>
  <c r="T156" i="34" s="1" a="1"/>
  <c r="T156" i="34" s="1"/>
  <c r="Z156" i="34" s="1" a="1"/>
  <c r="Z156" i="34" s="1"/>
  <c r="AF156" i="34" s="1" a="1"/>
  <c r="AF156" i="34" s="1"/>
  <c r="AL156" i="34" s="1" a="1"/>
  <c r="AL156" i="34" s="1"/>
  <c r="AR156" i="34" s="1" a="1"/>
  <c r="AR156" i="34" s="1"/>
  <c r="AX156" i="34" s="1" a="1"/>
  <c r="AX156" i="34" s="1"/>
  <c r="BD156" i="34" s="1" a="1"/>
  <c r="BD156" i="34" s="1"/>
  <c r="BJ156" i="34" s="1" a="1"/>
  <c r="BJ156" i="34" s="1"/>
  <c r="BP156" i="34" s="1" a="1"/>
  <c r="BP156" i="34" s="1"/>
  <c r="BV156" i="34" s="1" a="1"/>
  <c r="BV156" i="34" s="1"/>
  <c r="H163" i="34" a="1"/>
  <c r="H163" i="34" s="1"/>
  <c r="N163" i="34" s="1" a="1"/>
  <c r="N163" i="34" s="1"/>
  <c r="T163" i="34" s="1" a="1"/>
  <c r="T163" i="34" s="1"/>
  <c r="Z163" i="34" s="1" a="1"/>
  <c r="Z163" i="34" s="1"/>
  <c r="AF163" i="34" s="1" a="1"/>
  <c r="AF163" i="34" s="1"/>
  <c r="AL163" i="34" s="1" a="1"/>
  <c r="AL163" i="34" s="1"/>
  <c r="AR163" i="34" s="1" a="1"/>
  <c r="AR163" i="34" s="1"/>
  <c r="AX163" i="34" s="1" a="1"/>
  <c r="AX163" i="34" s="1"/>
  <c r="BD163" i="34" s="1" a="1"/>
  <c r="BD163" i="34" s="1"/>
  <c r="BJ163" i="34" s="1" a="1"/>
  <c r="BJ163" i="34" s="1"/>
  <c r="BP163" i="34" s="1" a="1"/>
  <c r="BP163" i="34" s="1"/>
  <c r="BV163" i="34" s="1" a="1"/>
  <c r="BV163" i="34" s="1"/>
  <c r="H138" i="34" a="1"/>
  <c r="H138" i="34" s="1"/>
  <c r="N138" i="34" s="1" a="1"/>
  <c r="N138" i="34" s="1"/>
  <c r="T138" i="34" s="1" a="1"/>
  <c r="T138" i="34" s="1"/>
  <c r="Z138" i="34" s="1" a="1"/>
  <c r="Z138" i="34" s="1"/>
  <c r="AF138" i="34" s="1" a="1"/>
  <c r="AF138" i="34" s="1"/>
  <c r="AL138" i="34" s="1" a="1"/>
  <c r="AL138" i="34" s="1"/>
  <c r="AR138" i="34" s="1" a="1"/>
  <c r="AR138" i="34" s="1"/>
  <c r="AX138" i="34" s="1" a="1"/>
  <c r="AX138" i="34" s="1"/>
  <c r="BD138" i="34" s="1" a="1"/>
  <c r="BD138" i="34" s="1"/>
  <c r="BJ138" i="34" s="1" a="1"/>
  <c r="BJ138" i="34" s="1"/>
  <c r="BP138" i="34" s="1" a="1"/>
  <c r="BP138" i="34" s="1"/>
  <c r="BV138" i="34" s="1" a="1"/>
  <c r="BV138" i="34" s="1"/>
  <c r="H153" i="34" a="1"/>
  <c r="H153" i="34" s="1"/>
  <c r="N153" i="34" s="1" a="1"/>
  <c r="N153" i="34" s="1"/>
  <c r="T153" i="34" s="1" a="1"/>
  <c r="T153" i="34" s="1"/>
  <c r="Z153" i="34" s="1" a="1"/>
  <c r="Z153" i="34" s="1"/>
  <c r="AF153" i="34" s="1" a="1"/>
  <c r="AF153" i="34" s="1"/>
  <c r="AL153" i="34" s="1" a="1"/>
  <c r="AL153" i="34" s="1"/>
  <c r="AR153" i="34" s="1" a="1"/>
  <c r="AR153" i="34" s="1"/>
  <c r="AX153" i="34" s="1" a="1"/>
  <c r="AX153" i="34" s="1"/>
  <c r="BD153" i="34" s="1" a="1"/>
  <c r="BD153" i="34" s="1"/>
  <c r="BJ153" i="34" s="1" a="1"/>
  <c r="BJ153" i="34" s="1"/>
  <c r="BP153" i="34" s="1" a="1"/>
  <c r="BP153" i="34" s="1"/>
  <c r="BV153" i="34" s="1" a="1"/>
  <c r="BV153" i="34" s="1"/>
  <c r="H98" i="34" a="1"/>
  <c r="H98" i="34" s="1"/>
  <c r="N98" i="34" s="1" a="1"/>
  <c r="N98" i="34" s="1"/>
  <c r="T98" i="34" s="1" a="1"/>
  <c r="T98" i="34" s="1"/>
  <c r="Z98" i="34" s="1" a="1"/>
  <c r="Z98" i="34" s="1"/>
  <c r="AF98" i="34" s="1" a="1"/>
  <c r="AF98" i="34" s="1"/>
  <c r="AL98" i="34" s="1" a="1"/>
  <c r="AL98" i="34" s="1"/>
  <c r="AR98" i="34" s="1" a="1"/>
  <c r="AR98" i="34" s="1"/>
  <c r="AX98" i="34" s="1" a="1"/>
  <c r="AX98" i="34" s="1"/>
  <c r="BD98" i="34" s="1" a="1"/>
  <c r="BD98" i="34" s="1"/>
  <c r="BJ98" i="34" s="1" a="1"/>
  <c r="BJ98" i="34" s="1"/>
  <c r="BP98" i="34" s="1" a="1"/>
  <c r="BP98" i="34" s="1"/>
  <c r="BV98" i="34" s="1" a="1"/>
  <c r="BV98" i="34" s="1"/>
  <c r="H198" i="34" a="1"/>
  <c r="H198" i="34" s="1"/>
  <c r="N198" i="34" s="1" a="1"/>
  <c r="N198" i="34" s="1"/>
  <c r="T198" i="34" s="1" a="1"/>
  <c r="T198" i="34" s="1"/>
  <c r="Z198" i="34" s="1" a="1"/>
  <c r="Z198" i="34" s="1"/>
  <c r="AF198" i="34" s="1" a="1"/>
  <c r="AF198" i="34" s="1"/>
  <c r="AL198" i="34" s="1" a="1"/>
  <c r="AL198" i="34" s="1"/>
  <c r="AR198" i="34" s="1" a="1"/>
  <c r="AR198" i="34" s="1"/>
  <c r="AX198" i="34" s="1" a="1"/>
  <c r="AX198" i="34" s="1"/>
  <c r="BD198" i="34" s="1" a="1"/>
  <c r="BD198" i="34" s="1"/>
  <c r="BJ198" i="34" s="1" a="1"/>
  <c r="BJ198" i="34" s="1"/>
  <c r="BP198" i="34" s="1" a="1"/>
  <c r="BP198" i="34" s="1"/>
  <c r="BV198" i="34" s="1" a="1"/>
  <c r="BV198" i="34" s="1"/>
  <c r="H143" i="34" a="1"/>
  <c r="H143" i="34" s="1"/>
  <c r="N143" i="34" s="1" a="1"/>
  <c r="N143" i="34" s="1"/>
  <c r="T143" i="34" s="1" a="1"/>
  <c r="T143" i="34" s="1"/>
  <c r="Z143" i="34" s="1" a="1"/>
  <c r="Z143" i="34" s="1"/>
  <c r="AF143" i="34" s="1" a="1"/>
  <c r="AF143" i="34" s="1"/>
  <c r="AL143" i="34" s="1" a="1"/>
  <c r="AL143" i="34" s="1"/>
  <c r="AR143" i="34" s="1" a="1"/>
  <c r="AR143" i="34" s="1"/>
  <c r="AX143" i="34" s="1" a="1"/>
  <c r="AX143" i="34" s="1"/>
  <c r="BD143" i="34" s="1" a="1"/>
  <c r="BD143" i="34" s="1"/>
  <c r="BJ143" i="34" s="1" a="1"/>
  <c r="BJ143" i="34" s="1"/>
  <c r="BP143" i="34" s="1" a="1"/>
  <c r="BP143" i="34" s="1"/>
  <c r="BV143" i="34" s="1" a="1"/>
  <c r="BV143" i="34" s="1"/>
  <c r="H25" i="34" a="1"/>
  <c r="H25" i="34" s="1"/>
  <c r="N25" i="34" s="1" a="1"/>
  <c r="N25" i="34" s="1"/>
  <c r="T25" i="34" s="1" a="1"/>
  <c r="T25" i="34" s="1"/>
  <c r="Z25" i="34" s="1" a="1"/>
  <c r="Z25" i="34" s="1"/>
  <c r="AF25" i="34" s="1" a="1"/>
  <c r="AF25" i="34" s="1"/>
  <c r="AL25" i="34" s="1" a="1"/>
  <c r="AL25" i="34" s="1"/>
  <c r="AR25" i="34" s="1" a="1"/>
  <c r="AR25" i="34" s="1"/>
  <c r="AX25" i="34" s="1" a="1"/>
  <c r="AX25" i="34" s="1"/>
  <c r="BD25" i="34" s="1" a="1"/>
  <c r="BD25" i="34" s="1"/>
  <c r="BJ25" i="34" s="1" a="1"/>
  <c r="BJ25" i="34" s="1"/>
  <c r="BP25" i="34" s="1" a="1"/>
  <c r="BP25" i="34" s="1"/>
  <c r="BV25" i="34" s="1" a="1"/>
  <c r="BV25" i="34" s="1"/>
  <c r="H208" i="34" a="1"/>
  <c r="H208" i="34" s="1"/>
  <c r="N208" i="34" s="1" a="1"/>
  <c r="N208" i="34" s="1"/>
  <c r="T208" i="34" s="1" a="1"/>
  <c r="T208" i="34" s="1"/>
  <c r="Z208" i="34" s="1" a="1"/>
  <c r="Z208" i="34" s="1"/>
  <c r="AF208" i="34" s="1" a="1"/>
  <c r="AF208" i="34" s="1"/>
  <c r="AL208" i="34" s="1" a="1"/>
  <c r="AL208" i="34" s="1"/>
  <c r="AR208" i="34" s="1" a="1"/>
  <c r="AR208" i="34" s="1"/>
  <c r="AX208" i="34" s="1" a="1"/>
  <c r="AX208" i="34" s="1"/>
  <c r="BD208" i="34" s="1" a="1"/>
  <c r="BD208" i="34" s="1"/>
  <c r="BJ208" i="34" s="1" a="1"/>
  <c r="BJ208" i="34" s="1"/>
  <c r="BP208" i="34" s="1" a="1"/>
  <c r="BP208" i="34" s="1"/>
  <c r="BV208" i="34" s="1" a="1"/>
  <c r="BV208" i="34" s="1"/>
  <c r="H84" i="34" a="1"/>
  <c r="H84" i="34" s="1"/>
  <c r="N84" i="34" s="1" a="1"/>
  <c r="N84" i="34" s="1"/>
  <c r="T84" i="34" s="1" a="1"/>
  <c r="T84" i="34" s="1"/>
  <c r="Z84" i="34" s="1" a="1"/>
  <c r="Z84" i="34" s="1"/>
  <c r="AF84" i="34" s="1" a="1"/>
  <c r="AF84" i="34" s="1"/>
  <c r="AL84" i="34" s="1" a="1"/>
  <c r="AL84" i="34" s="1"/>
  <c r="AR84" i="34" s="1" a="1"/>
  <c r="AR84" i="34" s="1"/>
  <c r="AX84" i="34" s="1" a="1"/>
  <c r="AX84" i="34" s="1"/>
  <c r="BD84" i="34" s="1" a="1"/>
  <c r="BD84" i="34" s="1"/>
  <c r="BJ84" i="34" s="1" a="1"/>
  <c r="BJ84" i="34" s="1"/>
  <c r="BP84" i="34" s="1" a="1"/>
  <c r="BP84" i="34" s="1"/>
  <c r="BV84" i="34" s="1" a="1"/>
  <c r="BV84" i="34" s="1"/>
  <c r="H17" i="34" a="1"/>
  <c r="H17" i="34" s="1"/>
  <c r="N17" i="34" s="1" a="1"/>
  <c r="N17" i="34" s="1"/>
  <c r="T17" i="34" s="1" a="1"/>
  <c r="T17" i="34" s="1"/>
  <c r="Z17" i="34" s="1" a="1"/>
  <c r="Z17" i="34" s="1"/>
  <c r="AF17" i="34" s="1" a="1"/>
  <c r="AF17" i="34" s="1"/>
  <c r="AL17" i="34" s="1" a="1"/>
  <c r="AL17" i="34" s="1"/>
  <c r="AR17" i="34" s="1" a="1"/>
  <c r="AR17" i="34" s="1"/>
  <c r="AX17" i="34" s="1" a="1"/>
  <c r="AX17" i="34" s="1"/>
  <c r="BD17" i="34" s="1" a="1"/>
  <c r="BD17" i="34" s="1"/>
  <c r="BJ17" i="34" s="1" a="1"/>
  <c r="BJ17" i="34" s="1"/>
  <c r="BP17" i="34" s="1" a="1"/>
  <c r="BP17" i="34" s="1"/>
  <c r="BV17" i="34" s="1" a="1"/>
  <c r="BV17" i="34" s="1"/>
  <c r="H82" i="34" a="1"/>
  <c r="H82" i="34" s="1"/>
  <c r="N82" i="34" s="1" a="1"/>
  <c r="N82" i="34" s="1"/>
  <c r="T82" i="34" s="1" a="1"/>
  <c r="T82" i="34" s="1"/>
  <c r="Z82" i="34" s="1" a="1"/>
  <c r="Z82" i="34" s="1"/>
  <c r="AF82" i="34" s="1" a="1"/>
  <c r="AF82" i="34" s="1"/>
  <c r="AL82" i="34" s="1" a="1"/>
  <c r="AL82" i="34" s="1"/>
  <c r="AR82" i="34" s="1" a="1"/>
  <c r="AR82" i="34" s="1"/>
  <c r="AX82" i="34" s="1" a="1"/>
  <c r="AX82" i="34" s="1"/>
  <c r="BD82" i="34" s="1" a="1"/>
  <c r="BD82" i="34" s="1"/>
  <c r="BJ82" i="34" s="1" a="1"/>
  <c r="BJ82" i="34" s="1"/>
  <c r="BP82" i="34" s="1" a="1"/>
  <c r="BP82" i="34" s="1"/>
  <c r="BV82" i="34" s="1" a="1"/>
  <c r="BV82" i="34" s="1"/>
  <c r="H14" i="34" a="1"/>
  <c r="H14" i="34" s="1"/>
  <c r="N14" i="34" s="1" a="1"/>
  <c r="N14" i="34" s="1"/>
  <c r="T14" i="34" s="1" a="1"/>
  <c r="T14" i="34" s="1"/>
  <c r="Z14" i="34" s="1" a="1"/>
  <c r="Z14" i="34" s="1"/>
  <c r="AF14" i="34" s="1" a="1"/>
  <c r="AF14" i="34" s="1"/>
  <c r="AL14" i="34" s="1" a="1"/>
  <c r="AL14" i="34" s="1"/>
  <c r="AR14" i="34" s="1" a="1"/>
  <c r="AR14" i="34" s="1"/>
  <c r="AX14" i="34" s="1" a="1"/>
  <c r="AX14" i="34" s="1"/>
  <c r="BD14" i="34" s="1" a="1"/>
  <c r="BD14" i="34" s="1"/>
  <c r="BJ14" i="34" s="1" a="1"/>
  <c r="BJ14" i="34" s="1"/>
  <c r="BP14" i="34" s="1" a="1"/>
  <c r="BP14" i="34" s="1"/>
  <c r="BV14" i="34" s="1" a="1"/>
  <c r="BV14" i="34" s="1"/>
  <c r="H161" i="34" a="1"/>
  <c r="H161" i="34" s="1"/>
  <c r="N161" i="34" s="1" a="1"/>
  <c r="N161" i="34" s="1"/>
  <c r="T161" i="34" s="1" a="1"/>
  <c r="T161" i="34" s="1"/>
  <c r="Z161" i="34" s="1" a="1"/>
  <c r="Z161" i="34" s="1"/>
  <c r="AF161" i="34" s="1" a="1"/>
  <c r="AF161" i="34" s="1"/>
  <c r="AL161" i="34" s="1" a="1"/>
  <c r="AL161" i="34" s="1"/>
  <c r="AR161" i="34" s="1" a="1"/>
  <c r="AR161" i="34" s="1"/>
  <c r="AX161" i="34" s="1" a="1"/>
  <c r="AX161" i="34" s="1"/>
  <c r="BD161" i="34" s="1" a="1"/>
  <c r="BD161" i="34" s="1"/>
  <c r="BJ161" i="34" s="1" a="1"/>
  <c r="BJ161" i="34" s="1"/>
  <c r="BP161" i="34" s="1" a="1"/>
  <c r="BP161" i="34" s="1"/>
  <c r="BV161" i="34" s="1" a="1"/>
  <c r="BV161" i="34" s="1"/>
  <c r="H133" i="34" a="1"/>
  <c r="H133" i="34" s="1"/>
  <c r="N133" i="34" s="1" a="1"/>
  <c r="N133" i="34" s="1"/>
  <c r="T133" i="34" s="1" a="1"/>
  <c r="T133" i="34" s="1"/>
  <c r="Z133" i="34" s="1" a="1"/>
  <c r="Z133" i="34" s="1"/>
  <c r="AF133" i="34" s="1" a="1"/>
  <c r="AF133" i="34" s="1"/>
  <c r="AL133" i="34" s="1" a="1"/>
  <c r="AL133" i="34" s="1"/>
  <c r="AR133" i="34" s="1" a="1"/>
  <c r="AR133" i="34" s="1"/>
  <c r="AX133" i="34" s="1" a="1"/>
  <c r="AX133" i="34" s="1"/>
  <c r="BD133" i="34" s="1" a="1"/>
  <c r="BD133" i="34" s="1"/>
  <c r="BJ133" i="34" s="1" a="1"/>
  <c r="BJ133" i="34" s="1"/>
  <c r="BP133" i="34" s="1" a="1"/>
  <c r="BP133" i="34" s="1"/>
  <c r="BV133" i="34" s="1" a="1"/>
  <c r="BV133" i="34" s="1"/>
  <c r="H31" i="34" a="1"/>
  <c r="H31" i="34" s="1"/>
  <c r="N31" i="34" s="1" a="1"/>
  <c r="N31" i="34" s="1"/>
  <c r="T31" i="34" s="1" a="1"/>
  <c r="T31" i="34" s="1"/>
  <c r="Z31" i="34" s="1" a="1"/>
  <c r="Z31" i="34" s="1"/>
  <c r="AF31" i="34" s="1" a="1"/>
  <c r="AF31" i="34" s="1"/>
  <c r="AL31" i="34" s="1" a="1"/>
  <c r="AL31" i="34" s="1"/>
  <c r="AR31" i="34" s="1" a="1"/>
  <c r="AR31" i="34" s="1"/>
  <c r="AX31" i="34" s="1" a="1"/>
  <c r="AX31" i="34" s="1"/>
  <c r="BD31" i="34" s="1" a="1"/>
  <c r="BD31" i="34" s="1"/>
  <c r="BJ31" i="34" s="1" a="1"/>
  <c r="BJ31" i="34" s="1"/>
  <c r="BP31" i="34" s="1" a="1"/>
  <c r="BP31" i="34" s="1"/>
  <c r="BV31" i="34" s="1" a="1"/>
  <c r="BV31" i="34" s="1"/>
  <c r="H128" i="34" a="1"/>
  <c r="H128" i="34" s="1"/>
  <c r="N128" i="34" s="1" a="1"/>
  <c r="N128" i="34" s="1"/>
  <c r="T128" i="34" s="1" a="1"/>
  <c r="T128" i="34" s="1"/>
  <c r="Z128" i="34" s="1" a="1"/>
  <c r="Z128" i="34" s="1"/>
  <c r="AF128" i="34" s="1" a="1"/>
  <c r="AF128" i="34" s="1"/>
  <c r="AL128" i="34" s="1" a="1"/>
  <c r="AL128" i="34" s="1"/>
  <c r="AR128" i="34" s="1" a="1"/>
  <c r="AR128" i="34" s="1"/>
  <c r="AX128" i="34" s="1" a="1"/>
  <c r="AX128" i="34" s="1"/>
  <c r="BD128" i="34" s="1" a="1"/>
  <c r="BD128" i="34" s="1"/>
  <c r="BJ128" i="34" s="1" a="1"/>
  <c r="BJ128" i="34" s="1"/>
  <c r="BP128" i="34" s="1" a="1"/>
  <c r="BP128" i="34" s="1"/>
  <c r="BV128" i="34" s="1" a="1"/>
  <c r="BV128" i="34" s="1"/>
  <c r="H178" i="34" a="1"/>
  <c r="H178" i="34" s="1"/>
  <c r="N178" i="34" s="1" a="1"/>
  <c r="N178" i="34" s="1"/>
  <c r="T178" i="34" s="1" a="1"/>
  <c r="T178" i="34" s="1"/>
  <c r="Z178" i="34" s="1" a="1"/>
  <c r="Z178" i="34" s="1"/>
  <c r="AF178" i="34" s="1" a="1"/>
  <c r="AF178" i="34" s="1"/>
  <c r="AL178" i="34" s="1" a="1"/>
  <c r="AL178" i="34" s="1"/>
  <c r="AR178" i="34" s="1" a="1"/>
  <c r="AR178" i="34" s="1"/>
  <c r="AX178" i="34" s="1" a="1"/>
  <c r="AX178" i="34" s="1"/>
  <c r="BD178" i="34" s="1" a="1"/>
  <c r="BD178" i="34" s="1"/>
  <c r="BJ178" i="34" s="1" a="1"/>
  <c r="BJ178" i="34" s="1"/>
  <c r="BP178" i="34" s="1" a="1"/>
  <c r="BP178" i="34" s="1"/>
  <c r="BV178" i="34" s="1" a="1"/>
  <c r="BV178" i="34" s="1"/>
  <c r="H213" i="34" a="1"/>
  <c r="H213" i="34" s="1"/>
  <c r="N213" i="34" s="1" a="1"/>
  <c r="N213" i="34" s="1"/>
  <c r="T213" i="34" s="1" a="1"/>
  <c r="T213" i="34" s="1"/>
  <c r="Z213" i="34" s="1" a="1"/>
  <c r="Z213" i="34" s="1"/>
  <c r="AF213" i="34" s="1" a="1"/>
  <c r="AF213" i="34" s="1"/>
  <c r="AL213" i="34" s="1" a="1"/>
  <c r="AL213" i="34" s="1"/>
  <c r="AR213" i="34" s="1" a="1"/>
  <c r="AR213" i="34" s="1"/>
  <c r="AX213" i="34" s="1" a="1"/>
  <c r="AX213" i="34" s="1"/>
  <c r="BD213" i="34" s="1" a="1"/>
  <c r="BD213" i="34" s="1"/>
  <c r="BJ213" i="34" s="1" a="1"/>
  <c r="BJ213" i="34" s="1"/>
  <c r="BP213" i="34" s="1" a="1"/>
  <c r="BP213" i="34" s="1"/>
  <c r="BV213" i="34" s="1" a="1"/>
  <c r="BV213" i="34" s="1"/>
  <c r="H148" i="34" a="1"/>
  <c r="H148" i="34" s="1"/>
  <c r="N148" i="34" s="1" a="1"/>
  <c r="N148" i="34" s="1"/>
  <c r="T148" i="34" s="1" a="1"/>
  <c r="T148" i="34" s="1"/>
  <c r="Z148" i="34" s="1" a="1"/>
  <c r="Z148" i="34" s="1"/>
  <c r="AF148" i="34" s="1" a="1"/>
  <c r="AF148" i="34" s="1"/>
  <c r="AL148" i="34" s="1" a="1"/>
  <c r="AL148" i="34" s="1"/>
  <c r="AR148" i="34" s="1" a="1"/>
  <c r="AR148" i="34" s="1"/>
  <c r="AX148" i="34" s="1" a="1"/>
  <c r="AX148" i="34" s="1"/>
  <c r="BD148" i="34" s="1" a="1"/>
  <c r="BD148" i="34" s="1"/>
  <c r="BJ148" i="34" s="1" a="1"/>
  <c r="BJ148" i="34" s="1"/>
  <c r="BP148" i="34" s="1" a="1"/>
  <c r="BP148" i="34" s="1"/>
  <c r="BV148" i="34" s="1" a="1"/>
  <c r="BV148" i="34" s="1"/>
  <c r="H203" i="34" a="1"/>
  <c r="H203" i="34" s="1"/>
  <c r="N203" i="34" s="1" a="1"/>
  <c r="N203" i="34" s="1"/>
  <c r="T203" i="34" s="1" a="1"/>
  <c r="T203" i="34" s="1"/>
  <c r="Z203" i="34" s="1" a="1"/>
  <c r="Z203" i="34" s="1"/>
  <c r="AF203" i="34" s="1" a="1"/>
  <c r="AF203" i="34" s="1"/>
  <c r="AL203" i="34" s="1" a="1"/>
  <c r="AL203" i="34" s="1"/>
  <c r="AR203" i="34" s="1" a="1"/>
  <c r="AR203" i="34" s="1"/>
  <c r="AX203" i="34" s="1" a="1"/>
  <c r="AX203" i="34" s="1"/>
  <c r="BD203" i="34" s="1" a="1"/>
  <c r="BD203" i="34" s="1"/>
  <c r="BJ203" i="34" s="1" a="1"/>
  <c r="BJ203" i="34" s="1"/>
  <c r="BP203" i="34" s="1" a="1"/>
  <c r="BP203" i="34" s="1"/>
  <c r="BV203" i="34" s="1" a="1"/>
  <c r="BV203" i="34" s="1"/>
  <c r="H126" i="34" a="1"/>
  <c r="H126" i="34" s="1"/>
  <c r="N126" i="34" s="1" a="1"/>
  <c r="N126" i="34" s="1"/>
  <c r="T126" i="34" s="1" a="1"/>
  <c r="T126" i="34" s="1"/>
  <c r="Z126" i="34" s="1" a="1"/>
  <c r="Z126" i="34" s="1"/>
  <c r="AF126" i="34" s="1" a="1"/>
  <c r="AF126" i="34" s="1"/>
  <c r="AL126" i="34" s="1" a="1"/>
  <c r="AL126" i="34" s="1"/>
  <c r="AR126" i="34" s="1" a="1"/>
  <c r="AR126" i="34" s="1"/>
  <c r="AX126" i="34" s="1" a="1"/>
  <c r="AX126" i="34" s="1"/>
  <c r="BD126" i="34" s="1" a="1"/>
  <c r="BD126" i="34" s="1"/>
  <c r="BJ126" i="34" s="1" a="1"/>
  <c r="BJ126" i="34" s="1"/>
  <c r="BP126" i="34" s="1" a="1"/>
  <c r="BP126" i="34" s="1"/>
  <c r="BV126" i="34" s="1" a="1"/>
  <c r="BV126" i="34" s="1"/>
  <c r="H151" i="34" a="1"/>
  <c r="H151" i="34" s="1"/>
  <c r="N151" i="34" s="1" a="1"/>
  <c r="N151" i="34" s="1"/>
  <c r="T151" i="34" s="1" a="1"/>
  <c r="T151" i="34" s="1"/>
  <c r="Z151" i="34" s="1" a="1"/>
  <c r="Z151" i="34" s="1"/>
  <c r="AF151" i="34" s="1" a="1"/>
  <c r="AF151" i="34" s="1"/>
  <c r="AL151" i="34" s="1" a="1"/>
  <c r="AL151" i="34" s="1"/>
  <c r="AR151" i="34" s="1" a="1"/>
  <c r="AR151" i="34" s="1"/>
  <c r="AX151" i="34" s="1" a="1"/>
  <c r="AX151" i="34" s="1"/>
  <c r="BD151" i="34" s="1" a="1"/>
  <c r="BD151" i="34" s="1"/>
  <c r="BJ151" i="34" s="1" a="1"/>
  <c r="BJ151" i="34" s="1"/>
  <c r="BP151" i="34" s="1" a="1"/>
  <c r="BP151" i="34" s="1"/>
  <c r="BV151" i="34" s="1" a="1"/>
  <c r="BV151" i="34" s="1"/>
  <c r="H87" i="34" a="1"/>
  <c r="H87" i="34" s="1"/>
  <c r="N87" i="34" s="1" a="1"/>
  <c r="N87" i="34" s="1"/>
  <c r="T87" i="34" s="1" a="1"/>
  <c r="T87" i="34" s="1"/>
  <c r="Z87" i="34" s="1" a="1"/>
  <c r="Z87" i="34" s="1"/>
  <c r="AF87" i="34" s="1" a="1"/>
  <c r="AF87" i="34" s="1"/>
  <c r="AL87" i="34" s="1" a="1"/>
  <c r="AL87" i="34" s="1"/>
  <c r="AR87" i="34" s="1" a="1"/>
  <c r="AR87" i="34" s="1"/>
  <c r="AX87" i="34" s="1" a="1"/>
  <c r="AX87" i="34" s="1"/>
  <c r="BD87" i="34" s="1" a="1"/>
  <c r="BD87" i="34" s="1"/>
  <c r="BJ87" i="34" s="1" a="1"/>
  <c r="BJ87" i="34" s="1"/>
  <c r="BP87" i="34" s="1" a="1"/>
  <c r="BP87" i="34" s="1"/>
  <c r="BV87" i="34" s="1" a="1"/>
  <c r="BV87" i="34" s="1"/>
  <c r="H81" i="34" a="1"/>
  <c r="H81" i="34" s="1"/>
  <c r="N81" i="34" s="1" a="1"/>
  <c r="N81" i="34" s="1"/>
  <c r="T81" i="34" s="1" a="1"/>
  <c r="T81" i="34" s="1"/>
  <c r="Z81" i="34" s="1" a="1"/>
  <c r="Z81" i="34" s="1"/>
  <c r="AF81" i="34" s="1" a="1"/>
  <c r="AF81" i="34" s="1"/>
  <c r="AL81" i="34" s="1" a="1"/>
  <c r="AL81" i="34" s="1"/>
  <c r="AR81" i="34" s="1" a="1"/>
  <c r="AR81" i="34" s="1"/>
  <c r="AX81" i="34" s="1" a="1"/>
  <c r="AX81" i="34" s="1"/>
  <c r="BD81" i="34" s="1" a="1"/>
  <c r="BD81" i="34" s="1"/>
  <c r="BJ81" i="34" s="1" a="1"/>
  <c r="BJ81" i="34" s="1"/>
  <c r="BP81" i="34" s="1" a="1"/>
  <c r="BP81" i="34" s="1"/>
  <c r="BV81" i="34" s="1" a="1"/>
  <c r="BV81" i="34" s="1"/>
  <c r="H141" i="34" a="1"/>
  <c r="H141" i="34" s="1"/>
  <c r="N141" i="34" s="1" a="1"/>
  <c r="N141" i="34" s="1"/>
  <c r="T141" i="34" s="1" a="1"/>
  <c r="T141" i="34" s="1"/>
  <c r="Z141" i="34" s="1" a="1"/>
  <c r="Z141" i="34" s="1"/>
  <c r="AF141" i="34" s="1" a="1"/>
  <c r="AF141" i="34" s="1"/>
  <c r="AL141" i="34" s="1" a="1"/>
  <c r="AL141" i="34" s="1"/>
  <c r="AR141" i="34" s="1" a="1"/>
  <c r="AR141" i="34" s="1"/>
  <c r="AX141" i="34" s="1" a="1"/>
  <c r="AX141" i="34" s="1"/>
  <c r="BD141" i="34" s="1" a="1"/>
  <c r="BD141" i="34" s="1"/>
  <c r="BJ141" i="34" s="1" a="1"/>
  <c r="BJ141" i="34" s="1"/>
  <c r="BP141" i="34" s="1" a="1"/>
  <c r="BP141" i="34" s="1"/>
  <c r="BV141" i="34" s="1" a="1"/>
  <c r="BV141" i="34" s="1"/>
  <c r="H28" i="34" a="1"/>
  <c r="H28" i="34" s="1"/>
  <c r="N28" i="34" s="1" a="1"/>
  <c r="N28" i="34" s="1"/>
  <c r="T28" i="34" s="1" a="1"/>
  <c r="T28" i="34" s="1"/>
  <c r="Z28" i="34" s="1" a="1"/>
  <c r="Z28" i="34" s="1"/>
  <c r="AF28" i="34" s="1" a="1"/>
  <c r="AF28" i="34" s="1"/>
  <c r="AL28" i="34" s="1" a="1"/>
  <c r="AL28" i="34" s="1"/>
  <c r="AR28" i="34" s="1" a="1"/>
  <c r="AR28" i="34" s="1"/>
  <c r="AX28" i="34" s="1" a="1"/>
  <c r="AX28" i="34" s="1"/>
  <c r="BD28" i="34" s="1" a="1"/>
  <c r="BD28" i="34" s="1"/>
  <c r="BJ28" i="34" s="1" a="1"/>
  <c r="BJ28" i="34" s="1"/>
  <c r="BP28" i="34" s="1" a="1"/>
  <c r="BP28" i="34" s="1"/>
  <c r="BV28" i="34" s="1" a="1"/>
  <c r="BV28" i="34" s="1"/>
  <c r="H183" i="34" a="1"/>
  <c r="H183" i="34" s="1"/>
  <c r="N183" i="34" s="1" a="1"/>
  <c r="N183" i="34" s="1"/>
  <c r="T183" i="34" s="1" a="1"/>
  <c r="T183" i="34" s="1"/>
  <c r="Z183" i="34" s="1" a="1"/>
  <c r="Z183" i="34" s="1"/>
  <c r="AF183" i="34" s="1" a="1"/>
  <c r="AF183" i="34" s="1"/>
  <c r="AL183" i="34" s="1" a="1"/>
  <c r="AL183" i="34" s="1"/>
  <c r="AR183" i="34" s="1" a="1"/>
  <c r="AR183" i="34" s="1"/>
  <c r="AX183" i="34" s="1" a="1"/>
  <c r="AX183" i="34" s="1"/>
  <c r="BD183" i="34" s="1" a="1"/>
  <c r="BD183" i="34" s="1"/>
  <c r="BJ183" i="34" s="1" a="1"/>
  <c r="BJ183" i="34" s="1"/>
  <c r="BP183" i="34" s="1" a="1"/>
  <c r="BP183" i="34" s="1"/>
  <c r="BV183" i="34" s="1" a="1"/>
  <c r="BV183" i="34" s="1"/>
  <c r="H66" i="34" a="1"/>
  <c r="H66" i="34" s="1"/>
  <c r="N66" i="34" s="1" a="1"/>
  <c r="N66" i="34" s="1"/>
  <c r="T66" i="34" s="1" a="1"/>
  <c r="T66" i="34" s="1"/>
  <c r="Z66" i="34" s="1" a="1"/>
  <c r="Z66" i="34" s="1"/>
  <c r="AF66" i="34" s="1" a="1"/>
  <c r="AF66" i="34" s="1"/>
  <c r="AL66" i="34" s="1" a="1"/>
  <c r="AL66" i="34" s="1"/>
  <c r="AR66" i="34" s="1" a="1"/>
  <c r="AR66" i="34" s="1"/>
  <c r="AX66" i="34" s="1" a="1"/>
  <c r="AX66" i="34" s="1"/>
  <c r="BD66" i="34" s="1" a="1"/>
  <c r="BD66" i="34" s="1"/>
  <c r="BJ66" i="34" s="1" a="1"/>
  <c r="BJ66" i="34" s="1"/>
  <c r="BP66" i="34" s="1" a="1"/>
  <c r="BP66" i="34" s="1"/>
  <c r="BV66" i="34" s="1" a="1"/>
  <c r="BV66" i="34" s="1"/>
  <c r="H193" i="34" a="1"/>
  <c r="H193" i="34" s="1"/>
  <c r="N193" i="34" s="1" a="1"/>
  <c r="N193" i="34" s="1"/>
  <c r="T193" i="34" s="1" a="1"/>
  <c r="T193" i="34" s="1"/>
  <c r="Z193" i="34" s="1" a="1"/>
  <c r="Z193" i="34" s="1"/>
  <c r="AF193" i="34" s="1" a="1"/>
  <c r="AF193" i="34" s="1"/>
  <c r="AL193" i="34" s="1" a="1"/>
  <c r="AL193" i="34" s="1"/>
  <c r="AR193" i="34" s="1" a="1"/>
  <c r="AR193" i="34" s="1"/>
  <c r="AX193" i="34" s="1" a="1"/>
  <c r="AX193" i="34" s="1"/>
  <c r="BD193" i="34" s="1" a="1"/>
  <c r="BD193" i="34" s="1"/>
  <c r="BJ193" i="34" s="1" a="1"/>
  <c r="BJ193" i="34" s="1"/>
  <c r="BP193" i="34" s="1" a="1"/>
  <c r="BP193" i="34" s="1"/>
  <c r="BV193" i="34" s="1" a="1"/>
  <c r="BV193" i="34" s="1"/>
  <c r="H118" i="34" a="1"/>
  <c r="H118" i="34" s="1"/>
  <c r="N118" i="34" s="1" a="1"/>
  <c r="N118" i="34" s="1"/>
  <c r="T118" i="34" s="1" a="1"/>
  <c r="T118" i="34" s="1"/>
  <c r="Z118" i="34" s="1" a="1"/>
  <c r="Z118" i="34" s="1"/>
  <c r="AF118" i="34" s="1" a="1"/>
  <c r="AF118" i="34" s="1"/>
  <c r="AL118" i="34" s="1" a="1"/>
  <c r="AL118" i="34" s="1"/>
  <c r="AR118" i="34" s="1" a="1"/>
  <c r="AR118" i="34" s="1"/>
  <c r="AX118" i="34" s="1" a="1"/>
  <c r="AX118" i="34" s="1"/>
  <c r="BD118" i="34" s="1" a="1"/>
  <c r="BD118" i="34" s="1"/>
  <c r="BJ118" i="34" s="1" a="1"/>
  <c r="BJ118" i="34" s="1"/>
  <c r="BP118" i="34" s="1" a="1"/>
  <c r="BP118" i="34" s="1"/>
  <c r="BV118" i="34" s="1" a="1"/>
  <c r="BV118" i="34" s="1"/>
  <c r="H63" i="34" a="1"/>
  <c r="H63" i="34" s="1"/>
  <c r="N63" i="34" s="1" a="1"/>
  <c r="N63" i="34" s="1"/>
  <c r="T63" i="34" s="1" a="1"/>
  <c r="T63" i="34" s="1"/>
  <c r="Z63" i="34" s="1" a="1"/>
  <c r="Z63" i="34" s="1"/>
  <c r="AF63" i="34" s="1" a="1"/>
  <c r="AF63" i="34" s="1"/>
  <c r="AL63" i="34" s="1" a="1"/>
  <c r="AL63" i="34" s="1"/>
  <c r="AR63" i="34" s="1" a="1"/>
  <c r="AR63" i="34" s="1"/>
  <c r="AX63" i="34" s="1" a="1"/>
  <c r="AX63" i="34" s="1"/>
  <c r="BD63" i="34" s="1" a="1"/>
  <c r="BD63" i="34" s="1"/>
  <c r="BJ63" i="34" s="1" a="1"/>
  <c r="BJ63" i="34" s="1"/>
  <c r="BP63" i="34" s="1" a="1"/>
  <c r="BP63" i="34" s="1"/>
  <c r="BV63" i="34" s="1" a="1"/>
  <c r="BV63" i="34" s="1"/>
  <c r="H168" i="34" a="1"/>
  <c r="H168" i="34" s="1"/>
  <c r="N168" i="34" s="1" a="1"/>
  <c r="N168" i="34" s="1"/>
  <c r="T168" i="34" s="1" a="1"/>
  <c r="T168" i="34" s="1"/>
  <c r="Z168" i="34" s="1" a="1"/>
  <c r="Z168" i="34" s="1"/>
  <c r="AF168" i="34" s="1" a="1"/>
  <c r="AF168" i="34" s="1"/>
  <c r="AL168" i="34" s="1" a="1"/>
  <c r="AL168" i="34" s="1"/>
  <c r="AR168" i="34" s="1" a="1"/>
  <c r="AR168" i="34" s="1"/>
  <c r="AX168" i="34" s="1" a="1"/>
  <c r="AX168" i="34" s="1"/>
  <c r="BD168" i="34" s="1" a="1"/>
  <c r="BD168" i="34" s="1"/>
  <c r="BJ168" i="34" s="1" a="1"/>
  <c r="BJ168" i="34" s="1"/>
  <c r="BP168" i="34" s="1" a="1"/>
  <c r="BP168" i="34" s="1"/>
  <c r="BV168" i="34" s="1" a="1"/>
  <c r="BV168" i="34" s="1"/>
  <c r="H173" i="34" a="1"/>
  <c r="H173" i="34" s="1"/>
  <c r="N173" i="34" s="1" a="1"/>
  <c r="N173" i="34" s="1"/>
  <c r="T173" i="34" s="1" a="1"/>
  <c r="T173" i="34" s="1"/>
  <c r="Z173" i="34" s="1" a="1"/>
  <c r="Z173" i="34" s="1"/>
  <c r="AF173" i="34" s="1" a="1"/>
  <c r="AF173" i="34" s="1"/>
  <c r="AL173" i="34" s="1" a="1"/>
  <c r="AL173" i="34" s="1"/>
  <c r="AR173" i="34" s="1" a="1"/>
  <c r="AR173" i="34" s="1"/>
  <c r="AX173" i="34" s="1" a="1"/>
  <c r="AX173" i="34" s="1"/>
  <c r="BD173" i="34" s="1" a="1"/>
  <c r="BD173" i="34" s="1"/>
  <c r="BJ173" i="34" s="1" a="1"/>
  <c r="BJ173" i="34" s="1"/>
  <c r="BP173" i="34" s="1" a="1"/>
  <c r="BP173" i="34" s="1"/>
  <c r="BV173" i="34" s="1" a="1"/>
  <c r="BV173" i="34" s="1"/>
  <c r="E193" i="34" a="1"/>
  <c r="E193" i="34" s="1"/>
  <c r="K193" i="34" s="1" a="1"/>
  <c r="K193" i="34" s="1"/>
  <c r="Q193" i="34" s="1" a="1"/>
  <c r="Q193" i="34" s="1"/>
  <c r="W193" i="34" s="1" a="1"/>
  <c r="W193" i="34" s="1"/>
  <c r="AC193" i="34" s="1" a="1"/>
  <c r="AC193" i="34" s="1"/>
  <c r="AI193" i="34" s="1" a="1"/>
  <c r="AI193" i="34" s="1"/>
  <c r="AO193" i="34" s="1" a="1"/>
  <c r="AO193" i="34" s="1"/>
  <c r="AU193" i="34" s="1" a="1"/>
  <c r="AU193" i="34" s="1"/>
  <c r="BA193" i="34" s="1" a="1"/>
  <c r="BA193" i="34" s="1"/>
  <c r="BG193" i="34" s="1" a="1"/>
  <c r="BG193" i="34" s="1"/>
  <c r="BM193" i="34" s="1" a="1"/>
  <c r="BM193" i="34" s="1"/>
  <c r="BS193" i="34" s="1" a="1"/>
  <c r="BS193" i="34" s="1"/>
  <c r="E168" i="34" a="1"/>
  <c r="E168" i="34" s="1"/>
  <c r="K168" i="34" s="1" a="1"/>
  <c r="K168" i="34" s="1"/>
  <c r="Q168" i="34" s="1" a="1"/>
  <c r="Q168" i="34" s="1"/>
  <c r="W168" i="34" s="1" a="1"/>
  <c r="W168" i="34" s="1"/>
  <c r="AC168" i="34" s="1" a="1"/>
  <c r="AC168" i="34" s="1"/>
  <c r="AI168" i="34" s="1" a="1"/>
  <c r="AI168" i="34" s="1"/>
  <c r="AO168" i="34" s="1" a="1"/>
  <c r="AO168" i="34" s="1"/>
  <c r="AU168" i="34" s="1" a="1"/>
  <c r="AU168" i="34" s="1"/>
  <c r="BA168" i="34" s="1" a="1"/>
  <c r="BA168" i="34" s="1"/>
  <c r="BG168" i="34" s="1" a="1"/>
  <c r="BG168" i="34" s="1"/>
  <c r="BM168" i="34" s="1" a="1"/>
  <c r="BM168" i="34" s="1"/>
  <c r="BS168" i="34" s="1" a="1"/>
  <c r="BS168" i="34" s="1"/>
  <c r="E128" i="34" a="1"/>
  <c r="E128" i="34" s="1"/>
  <c r="K128" i="34" s="1" a="1"/>
  <c r="K128" i="34" s="1"/>
  <c r="Q128" i="34" s="1" a="1"/>
  <c r="Q128" i="34" s="1"/>
  <c r="W128" i="34" s="1" a="1"/>
  <c r="W128" i="34" s="1"/>
  <c r="AC128" i="34" s="1" a="1"/>
  <c r="AC128" i="34" s="1"/>
  <c r="AI128" i="34" s="1" a="1"/>
  <c r="AI128" i="34" s="1"/>
  <c r="AO128" i="34" s="1" a="1"/>
  <c r="AO128" i="34" s="1"/>
  <c r="AU128" i="34" s="1" a="1"/>
  <c r="AU128" i="34" s="1"/>
  <c r="BA128" i="34" s="1" a="1"/>
  <c r="BA128" i="34" s="1"/>
  <c r="BG128" i="34" s="1" a="1"/>
  <c r="BG128" i="34" s="1"/>
  <c r="BM128" i="34" s="1" a="1"/>
  <c r="BM128" i="34" s="1"/>
  <c r="BS128" i="34" s="1" a="1"/>
  <c r="BS128" i="34" s="1"/>
  <c r="E188" i="34" a="1"/>
  <c r="E188" i="34" s="1"/>
  <c r="K188" i="34" s="1" a="1"/>
  <c r="K188" i="34" s="1"/>
  <c r="Q188" i="34" s="1" a="1"/>
  <c r="Q188" i="34" s="1"/>
  <c r="W188" i="34" s="1" a="1"/>
  <c r="W188" i="34" s="1"/>
  <c r="AC188" i="34" s="1" a="1"/>
  <c r="AC188" i="34" s="1"/>
  <c r="AI188" i="34" s="1" a="1"/>
  <c r="AI188" i="34" s="1"/>
  <c r="AO188" i="34" s="1" a="1"/>
  <c r="AO188" i="34" s="1"/>
  <c r="AU188" i="34" s="1" a="1"/>
  <c r="AU188" i="34" s="1"/>
  <c r="BA188" i="34" s="1" a="1"/>
  <c r="BA188" i="34" s="1"/>
  <c r="BG188" i="34" s="1" a="1"/>
  <c r="BG188" i="34" s="1"/>
  <c r="BM188" i="34" s="1" a="1"/>
  <c r="BM188" i="34" s="1"/>
  <c r="BS188" i="34" s="1" a="1"/>
  <c r="BS188" i="34" s="1"/>
  <c r="E163" i="34" a="1"/>
  <c r="E163" i="34" s="1"/>
  <c r="K163" i="34" s="1" a="1"/>
  <c r="K163" i="34" s="1"/>
  <c r="Q163" i="34" s="1" a="1"/>
  <c r="Q163" i="34" s="1"/>
  <c r="W163" i="34" s="1" a="1"/>
  <c r="W163" i="34" s="1"/>
  <c r="AC163" i="34" s="1" a="1"/>
  <c r="AC163" i="34" s="1"/>
  <c r="AI163" i="34" s="1" a="1"/>
  <c r="AI163" i="34" s="1"/>
  <c r="AO163" i="34" s="1" a="1"/>
  <c r="AO163" i="34" s="1"/>
  <c r="AU163" i="34" s="1" a="1"/>
  <c r="AU163" i="34" s="1"/>
  <c r="BA163" i="34" s="1" a="1"/>
  <c r="BA163" i="34" s="1"/>
  <c r="BG163" i="34" s="1" a="1"/>
  <c r="BG163" i="34" s="1"/>
  <c r="BM163" i="34" s="1" a="1"/>
  <c r="BM163" i="34" s="1"/>
  <c r="BS163" i="34" s="1" a="1"/>
  <c r="BS163" i="34" s="1"/>
  <c r="E203" i="34" a="1"/>
  <c r="E203" i="34" s="1"/>
  <c r="K203" i="34" s="1" a="1"/>
  <c r="K203" i="34" s="1"/>
  <c r="Q203" i="34" s="1" a="1"/>
  <c r="Q203" i="34" s="1"/>
  <c r="W203" i="34" s="1" a="1"/>
  <c r="W203" i="34" s="1"/>
  <c r="AC203" i="34" s="1" a="1"/>
  <c r="AC203" i="34" s="1"/>
  <c r="AI203" i="34" s="1" a="1"/>
  <c r="AI203" i="34" s="1"/>
  <c r="AO203" i="34" s="1" a="1"/>
  <c r="AO203" i="34" s="1"/>
  <c r="AU203" i="34" s="1" a="1"/>
  <c r="AU203" i="34" s="1"/>
  <c r="BA203" i="34" s="1" a="1"/>
  <c r="BA203" i="34" s="1"/>
  <c r="BG203" i="34" s="1" a="1"/>
  <c r="BG203" i="34" s="1"/>
  <c r="BM203" i="34" s="1" a="1"/>
  <c r="BM203" i="34" s="1"/>
  <c r="BS203" i="34" s="1" a="1"/>
  <c r="BS203" i="34" s="1"/>
  <c r="E28" i="34" a="1"/>
  <c r="E28" i="34" s="1"/>
  <c r="K28" i="34" s="1" a="1"/>
  <c r="K28" i="34" s="1"/>
  <c r="Q28" i="34" s="1" a="1"/>
  <c r="Q28" i="34" s="1"/>
  <c r="W28" i="34" s="1" a="1"/>
  <c r="W28" i="34" s="1"/>
  <c r="AC28" i="34" s="1" a="1"/>
  <c r="AC28" i="34" s="1"/>
  <c r="AI28" i="34" s="1" a="1"/>
  <c r="AI28" i="34" s="1"/>
  <c r="AO28" i="34" s="1" a="1"/>
  <c r="AO28" i="34" s="1"/>
  <c r="AU28" i="34" s="1" a="1"/>
  <c r="AU28" i="34" s="1"/>
  <c r="BA28" i="34" s="1" a="1"/>
  <c r="BA28" i="34" s="1"/>
  <c r="BG28" i="34" s="1" a="1"/>
  <c r="BG28" i="34" s="1"/>
  <c r="BM28" i="34" s="1" a="1"/>
  <c r="BM28" i="34" s="1"/>
  <c r="BS28" i="34" s="1" a="1"/>
  <c r="BS28" i="34" s="1"/>
  <c r="E153" i="34" a="1"/>
  <c r="E153" i="34" s="1"/>
  <c r="K153" i="34" s="1" a="1"/>
  <c r="K153" i="34" s="1"/>
  <c r="Q153" i="34" s="1" a="1"/>
  <c r="Q153" i="34" s="1"/>
  <c r="W153" i="34" s="1" a="1"/>
  <c r="W153" i="34" s="1"/>
  <c r="AC153" i="34" s="1" a="1"/>
  <c r="AC153" i="34" s="1"/>
  <c r="AI153" i="34" s="1" a="1"/>
  <c r="AI153" i="34" s="1"/>
  <c r="AO153" i="34" s="1" a="1"/>
  <c r="AO153" i="34" s="1"/>
  <c r="AU153" i="34" s="1" a="1"/>
  <c r="AU153" i="34" s="1"/>
  <c r="BA153" i="34" s="1" a="1"/>
  <c r="BA153" i="34" s="1"/>
  <c r="BG153" i="34" s="1" a="1"/>
  <c r="BG153" i="34" s="1"/>
  <c r="BM153" i="34" s="1" a="1"/>
  <c r="BM153" i="34" s="1"/>
  <c r="BS153" i="34" s="1" a="1"/>
  <c r="BS153" i="34" s="1"/>
  <c r="E174" i="34" a="1"/>
  <c r="E174" i="34" s="1"/>
  <c r="K174" i="34" s="1" a="1"/>
  <c r="K174" i="34" s="1"/>
  <c r="Q174" i="34" s="1" a="1"/>
  <c r="Q174" i="34" s="1"/>
  <c r="W174" i="34" s="1" a="1"/>
  <c r="W174" i="34" s="1"/>
  <c r="AC174" i="34" s="1" a="1"/>
  <c r="AC174" i="34" s="1"/>
  <c r="AI174" i="34" s="1" a="1"/>
  <c r="AI174" i="34" s="1"/>
  <c r="AO174" i="34" s="1" a="1"/>
  <c r="AO174" i="34" s="1"/>
  <c r="AU174" i="34" s="1" a="1"/>
  <c r="AU174" i="34" s="1"/>
  <c r="BA174" i="34" s="1" a="1"/>
  <c r="BA174" i="34" s="1"/>
  <c r="BG174" i="34" s="1" a="1"/>
  <c r="BG174" i="34" s="1"/>
  <c r="BM174" i="34" s="1" a="1"/>
  <c r="BM174" i="34" s="1"/>
  <c r="BS174" i="34" s="1" a="1"/>
  <c r="BS174" i="34" s="1"/>
  <c r="E159" i="34" a="1"/>
  <c r="E159" i="34" s="1"/>
  <c r="K159" i="34" s="1" a="1"/>
  <c r="K159" i="34" s="1"/>
  <c r="Q159" i="34" s="1" a="1"/>
  <c r="Q159" i="34" s="1"/>
  <c r="W159" i="34" s="1" a="1"/>
  <c r="W159" i="34" s="1"/>
  <c r="AC159" i="34" s="1" a="1"/>
  <c r="AC159" i="34" s="1"/>
  <c r="AI159" i="34" s="1" a="1"/>
  <c r="AI159" i="34" s="1"/>
  <c r="AO159" i="34" s="1" a="1"/>
  <c r="AO159" i="34" s="1"/>
  <c r="AU159" i="34" s="1" a="1"/>
  <c r="AU159" i="34" s="1"/>
  <c r="BA159" i="34" s="1" a="1"/>
  <c r="BA159" i="34" s="1"/>
  <c r="BG159" i="34" s="1" a="1"/>
  <c r="BG159" i="34" s="1"/>
  <c r="BM159" i="34" s="1" a="1"/>
  <c r="BM159" i="34" s="1"/>
  <c r="BS159" i="34" s="1" a="1"/>
  <c r="BS159" i="34" s="1"/>
  <c r="E38" i="34" a="1"/>
  <c r="E38" i="34" s="1"/>
  <c r="K38" i="34" s="1" a="1"/>
  <c r="K38" i="34" s="1"/>
  <c r="Q38" i="34" s="1" a="1"/>
  <c r="Q38" i="34" s="1"/>
  <c r="W38" i="34" s="1" a="1"/>
  <c r="W38" i="34" s="1"/>
  <c r="AC38" i="34" s="1" a="1"/>
  <c r="AC38" i="34" s="1"/>
  <c r="AI38" i="34" s="1" a="1"/>
  <c r="AI38" i="34" s="1"/>
  <c r="AO38" i="34" s="1" a="1"/>
  <c r="AO38" i="34" s="1"/>
  <c r="AU38" i="34" s="1" a="1"/>
  <c r="AU38" i="34" s="1"/>
  <c r="BA38" i="34" s="1" a="1"/>
  <c r="BA38" i="34" s="1"/>
  <c r="BG38" i="34" s="1" a="1"/>
  <c r="BG38" i="34" s="1"/>
  <c r="BM38" i="34" s="1" a="1"/>
  <c r="BM38" i="34" s="1"/>
  <c r="BS38" i="34" s="1" a="1"/>
  <c r="BS38" i="34" s="1"/>
  <c r="E129" i="34" a="1"/>
  <c r="E129" i="34" s="1"/>
  <c r="K129" i="34" s="1" a="1"/>
  <c r="K129" i="34" s="1"/>
  <c r="Q129" i="34" s="1" a="1"/>
  <c r="Q129" i="34" s="1"/>
  <c r="W129" i="34" s="1" a="1"/>
  <c r="W129" i="34" s="1"/>
  <c r="AC129" i="34" s="1" a="1"/>
  <c r="AC129" i="34" s="1"/>
  <c r="AI129" i="34" s="1" a="1"/>
  <c r="AI129" i="34" s="1"/>
  <c r="AO129" i="34" s="1" a="1"/>
  <c r="AO129" i="34" s="1"/>
  <c r="AU129" i="34" s="1" a="1"/>
  <c r="AU129" i="34" s="1"/>
  <c r="BA129" i="34" s="1" a="1"/>
  <c r="BA129" i="34" s="1"/>
  <c r="BG129" i="34" s="1" a="1"/>
  <c r="BG129" i="34" s="1"/>
  <c r="BM129" i="34" s="1" a="1"/>
  <c r="BM129" i="34" s="1"/>
  <c r="BS129" i="34" s="1" a="1"/>
  <c r="BS129" i="34" s="1"/>
  <c r="E194" i="34" a="1"/>
  <c r="E194" i="34" s="1"/>
  <c r="K194" i="34" s="1" a="1"/>
  <c r="K194" i="34" s="1"/>
  <c r="Q194" i="34" s="1" a="1"/>
  <c r="Q194" i="34" s="1"/>
  <c r="W194" i="34" s="1" a="1"/>
  <c r="W194" i="34" s="1"/>
  <c r="AC194" i="34" s="1" a="1"/>
  <c r="AC194" i="34" s="1"/>
  <c r="AI194" i="34" s="1" a="1"/>
  <c r="AI194" i="34" s="1"/>
  <c r="AO194" i="34" s="1" a="1"/>
  <c r="AO194" i="34" s="1"/>
  <c r="AU194" i="34" s="1" a="1"/>
  <c r="AU194" i="34" s="1"/>
  <c r="BA194" i="34" s="1" a="1"/>
  <c r="BA194" i="34" s="1"/>
  <c r="BG194" i="34" s="1" a="1"/>
  <c r="BG194" i="34" s="1"/>
  <c r="BM194" i="34" s="1" a="1"/>
  <c r="BM194" i="34" s="1"/>
  <c r="BS194" i="34" s="1" a="1"/>
  <c r="BS194" i="34" s="1"/>
  <c r="E67" i="34" a="1"/>
  <c r="E67" i="34" s="1"/>
  <c r="K67" i="34" s="1" a="1"/>
  <c r="K67" i="34" s="1"/>
  <c r="Q67" i="34" s="1" a="1"/>
  <c r="Q67" i="34" s="1"/>
  <c r="W67" i="34" s="1" a="1"/>
  <c r="W67" i="34" s="1"/>
  <c r="AC67" i="34" s="1" a="1"/>
  <c r="AC67" i="34" s="1"/>
  <c r="AI67" i="34" s="1" a="1"/>
  <c r="AI67" i="34" s="1"/>
  <c r="AO67" i="34" s="1" a="1"/>
  <c r="AO67" i="34" s="1"/>
  <c r="AU67" i="34" s="1" a="1"/>
  <c r="AU67" i="34" s="1"/>
  <c r="BA67" i="34" s="1" a="1"/>
  <c r="BA67" i="34" s="1"/>
  <c r="BG67" i="34" s="1" a="1"/>
  <c r="BG67" i="34" s="1"/>
  <c r="BM67" i="34" s="1" a="1"/>
  <c r="BM67" i="34" s="1"/>
  <c r="BS67" i="34" s="1" a="1"/>
  <c r="BS67" i="34" s="1"/>
  <c r="E32" i="34" a="1"/>
  <c r="E32" i="34" s="1"/>
  <c r="K32" i="34" s="1" a="1"/>
  <c r="K32" i="34" s="1"/>
  <c r="Q32" i="34" s="1" a="1"/>
  <c r="Q32" i="34" s="1"/>
  <c r="W32" i="34" s="1" a="1"/>
  <c r="W32" i="34" s="1"/>
  <c r="AC32" i="34" s="1" a="1"/>
  <c r="AC32" i="34" s="1"/>
  <c r="AI32" i="34" s="1" a="1"/>
  <c r="AI32" i="34" s="1"/>
  <c r="AO32" i="34" s="1" a="1"/>
  <c r="AO32" i="34" s="1"/>
  <c r="AU32" i="34" s="1" a="1"/>
  <c r="AU32" i="34" s="1"/>
  <c r="BA32" i="34" s="1" a="1"/>
  <c r="BA32" i="34" s="1"/>
  <c r="BG32" i="34" s="1" a="1"/>
  <c r="BG32" i="34" s="1"/>
  <c r="BM32" i="34" s="1" a="1"/>
  <c r="BM32" i="34" s="1"/>
  <c r="BS32" i="34" s="1" a="1"/>
  <c r="BS32" i="34" s="1"/>
  <c r="E184" i="34" a="1"/>
  <c r="E184" i="34" s="1"/>
  <c r="K184" i="34" s="1" a="1"/>
  <c r="K184" i="34" s="1"/>
  <c r="Q184" i="34" s="1" a="1"/>
  <c r="Q184" i="34" s="1"/>
  <c r="W184" i="34" s="1" a="1"/>
  <c r="W184" i="34" s="1"/>
  <c r="AC184" i="34" s="1" a="1"/>
  <c r="AC184" i="34" s="1"/>
  <c r="AI184" i="34" s="1" a="1"/>
  <c r="AI184" i="34" s="1"/>
  <c r="AO184" i="34" s="1" a="1"/>
  <c r="AO184" i="34" s="1"/>
  <c r="AU184" i="34" s="1" a="1"/>
  <c r="AU184" i="34" s="1"/>
  <c r="BA184" i="34" s="1" a="1"/>
  <c r="BA184" i="34" s="1"/>
  <c r="BG184" i="34" s="1" a="1"/>
  <c r="BG184" i="34" s="1"/>
  <c r="BM184" i="34" s="1" a="1"/>
  <c r="BM184" i="34" s="1"/>
  <c r="BS184" i="34" s="1" a="1"/>
  <c r="BS184" i="34" s="1"/>
  <c r="F87" i="34" a="1"/>
  <c r="F87" i="34" s="1"/>
  <c r="L87" i="34" s="1" a="1"/>
  <c r="L87" i="34" s="1"/>
  <c r="R87" i="34" s="1" a="1"/>
  <c r="R87" i="34" s="1"/>
  <c r="X87" i="34" s="1" a="1"/>
  <c r="X87" i="34" s="1"/>
  <c r="AD87" i="34" s="1" a="1"/>
  <c r="AD87" i="34" s="1"/>
  <c r="AJ87" i="34" s="1" a="1"/>
  <c r="AJ87" i="34" s="1"/>
  <c r="AP87" i="34" s="1" a="1"/>
  <c r="AP87" i="34" s="1"/>
  <c r="AV87" i="34" s="1" a="1"/>
  <c r="AV87" i="34" s="1"/>
  <c r="BB87" i="34" s="1" a="1"/>
  <c r="BB87" i="34" s="1"/>
  <c r="BH87" i="34" s="1" a="1"/>
  <c r="BH87" i="34" s="1"/>
  <c r="BN87" i="34" s="1" a="1"/>
  <c r="BN87" i="34" s="1"/>
  <c r="BT87" i="34" s="1" a="1"/>
  <c r="BT87" i="34" s="1"/>
  <c r="F49" i="34" a="1"/>
  <c r="F49" i="34" s="1"/>
  <c r="L49" i="34" s="1" a="1"/>
  <c r="L49" i="34" s="1"/>
  <c r="R49" i="34" s="1" a="1"/>
  <c r="R49" i="34" s="1"/>
  <c r="X49" i="34" s="1" a="1"/>
  <c r="X49" i="34" s="1"/>
  <c r="AD49" i="34" s="1" a="1"/>
  <c r="AD49" i="34" s="1"/>
  <c r="AJ49" i="34" s="1" a="1"/>
  <c r="AJ49" i="34" s="1"/>
  <c r="AP49" i="34" s="1" a="1"/>
  <c r="AP49" i="34" s="1"/>
  <c r="AV49" i="34" s="1" a="1"/>
  <c r="AV49" i="34" s="1"/>
  <c r="BB49" i="34" s="1" a="1"/>
  <c r="BB49" i="34" s="1"/>
  <c r="BH49" i="34" s="1" a="1"/>
  <c r="BH49" i="34" s="1"/>
  <c r="BN49" i="34" s="1" a="1"/>
  <c r="BN49" i="34" s="1"/>
  <c r="BT49" i="34" s="1" a="1"/>
  <c r="BT49" i="34" s="1"/>
  <c r="F14" i="34" a="1"/>
  <c r="F14" i="34" s="1"/>
  <c r="L14" i="34" s="1" a="1"/>
  <c r="L14" i="34" s="1"/>
  <c r="R14" i="34" s="1" a="1"/>
  <c r="R14" i="34" s="1"/>
  <c r="X14" i="34" s="1" a="1"/>
  <c r="X14" i="34" s="1"/>
  <c r="AD14" i="34" s="1" a="1"/>
  <c r="AD14" i="34" s="1"/>
  <c r="AJ14" i="34" s="1" a="1"/>
  <c r="AJ14" i="34" s="1"/>
  <c r="AP14" i="34" s="1" a="1"/>
  <c r="AP14" i="34" s="1"/>
  <c r="AV14" i="34" s="1" a="1"/>
  <c r="AV14" i="34" s="1"/>
  <c r="BB14" i="34" s="1" a="1"/>
  <c r="BB14" i="34" s="1"/>
  <c r="BH14" i="34" s="1" a="1"/>
  <c r="BH14" i="34" s="1"/>
  <c r="BN14" i="34" s="1" a="1"/>
  <c r="BN14" i="34" s="1"/>
  <c r="BT14" i="34" s="1" a="1"/>
  <c r="BT14" i="34" s="1"/>
  <c r="F166" i="34" a="1"/>
  <c r="F166" i="34" s="1"/>
  <c r="L166" i="34" s="1" a="1"/>
  <c r="L166" i="34" s="1"/>
  <c r="R166" i="34" s="1" a="1"/>
  <c r="R166" i="34" s="1"/>
  <c r="X166" i="34" s="1" a="1"/>
  <c r="X166" i="34" s="1"/>
  <c r="AD166" i="34" s="1" a="1"/>
  <c r="AD166" i="34" s="1"/>
  <c r="AJ166" i="34" s="1" a="1"/>
  <c r="AJ166" i="34" s="1"/>
  <c r="AP166" i="34" s="1" a="1"/>
  <c r="AP166" i="34" s="1"/>
  <c r="AV166" i="34" s="1" a="1"/>
  <c r="AV166" i="34" s="1"/>
  <c r="BB166" i="34" s="1" a="1"/>
  <c r="BB166" i="34" s="1"/>
  <c r="BH166" i="34" s="1" a="1"/>
  <c r="BH166" i="34" s="1"/>
  <c r="BN166" i="34" s="1" a="1"/>
  <c r="BN166" i="34" s="1"/>
  <c r="BT166" i="34" s="1" a="1"/>
  <c r="BT166" i="34" s="1"/>
  <c r="F46" i="34" a="1"/>
  <c r="F46" i="34" s="1"/>
  <c r="L46" i="34" s="1" a="1"/>
  <c r="L46" i="34" s="1"/>
  <c r="R46" i="34" s="1" a="1"/>
  <c r="R46" i="34" s="1"/>
  <c r="X46" i="34" s="1" a="1"/>
  <c r="X46" i="34" s="1"/>
  <c r="AD46" i="34" s="1" a="1"/>
  <c r="AD46" i="34" s="1"/>
  <c r="AJ46" i="34" s="1" a="1"/>
  <c r="AJ46" i="34" s="1"/>
  <c r="AP46" i="34" s="1" a="1"/>
  <c r="AP46" i="34" s="1"/>
  <c r="AV46" i="34" s="1" a="1"/>
  <c r="AV46" i="34" s="1"/>
  <c r="BB46" i="34" s="1" a="1"/>
  <c r="BB46" i="34" s="1"/>
  <c r="BH46" i="34" s="1" a="1"/>
  <c r="BH46" i="34" s="1"/>
  <c r="BN46" i="34" s="1" a="1"/>
  <c r="BN46" i="34" s="1"/>
  <c r="BT46" i="34" s="1" a="1"/>
  <c r="BT46" i="34" s="1"/>
  <c r="I88" i="34" a="1"/>
  <c r="I88" i="34" s="1"/>
  <c r="O88" i="34" s="1" a="1"/>
  <c r="O88" i="34" s="1"/>
  <c r="U88" i="34" s="1" a="1"/>
  <c r="U88" i="34" s="1"/>
  <c r="AA88" i="34" s="1" a="1"/>
  <c r="AA88" i="34" s="1"/>
  <c r="AG88" i="34" s="1" a="1"/>
  <c r="AG88" i="34" s="1"/>
  <c r="AM88" i="34" s="1" a="1"/>
  <c r="AM88" i="34" s="1"/>
  <c r="AS88" i="34" s="1" a="1"/>
  <c r="AS88" i="34" s="1"/>
  <c r="AY88" i="34" s="1" a="1"/>
  <c r="AY88" i="34" s="1"/>
  <c r="BE88" i="34" s="1" a="1"/>
  <c r="BE88" i="34" s="1"/>
  <c r="BK88" i="34" s="1" a="1"/>
  <c r="BK88" i="34" s="1"/>
  <c r="BQ88" i="34" s="1" a="1"/>
  <c r="BQ88" i="34" s="1"/>
  <c r="BW88" i="34" s="1" a="1"/>
  <c r="BW88" i="34" s="1"/>
  <c r="I147" i="34" a="1"/>
  <c r="I147" i="34" s="1"/>
  <c r="O147" i="34" s="1" a="1"/>
  <c r="O147" i="34" s="1"/>
  <c r="U147" i="34" s="1" a="1"/>
  <c r="U147" i="34" s="1"/>
  <c r="AA147" i="34" s="1" a="1"/>
  <c r="AA147" i="34" s="1"/>
  <c r="AG147" i="34" s="1" a="1"/>
  <c r="AG147" i="34" s="1"/>
  <c r="AM147" i="34" s="1" a="1"/>
  <c r="AM147" i="34" s="1"/>
  <c r="AS147" i="34" s="1" a="1"/>
  <c r="AS147" i="34" s="1"/>
  <c r="AY147" i="34" s="1" a="1"/>
  <c r="AY147" i="34" s="1"/>
  <c r="BE147" i="34" s="1" a="1"/>
  <c r="BE147" i="34" s="1"/>
  <c r="BK147" i="34" s="1" a="1"/>
  <c r="BK147" i="34" s="1"/>
  <c r="BQ147" i="34" s="1" a="1"/>
  <c r="BQ147" i="34" s="1"/>
  <c r="BW147" i="34" s="1" a="1"/>
  <c r="BW147" i="34" s="1"/>
  <c r="I157" i="34" a="1"/>
  <c r="I157" i="34" s="1"/>
  <c r="O157" i="34" s="1" a="1"/>
  <c r="O157" i="34" s="1"/>
  <c r="U157" i="34" s="1" a="1"/>
  <c r="U157" i="34" s="1"/>
  <c r="AA157" i="34" s="1" a="1"/>
  <c r="AA157" i="34" s="1"/>
  <c r="AG157" i="34" s="1" a="1"/>
  <c r="AG157" i="34" s="1"/>
  <c r="AM157" i="34" s="1" a="1"/>
  <c r="AM157" i="34" s="1"/>
  <c r="AS157" i="34" s="1" a="1"/>
  <c r="AS157" i="34" s="1"/>
  <c r="AY157" i="34" s="1" a="1"/>
  <c r="AY157" i="34" s="1"/>
  <c r="BE157" i="34" s="1" a="1"/>
  <c r="BE157" i="34" s="1"/>
  <c r="BK157" i="34" s="1" a="1"/>
  <c r="BK157" i="34" s="1"/>
  <c r="BQ157" i="34" s="1" a="1"/>
  <c r="BQ157" i="34" s="1"/>
  <c r="BW157" i="34" s="1" a="1"/>
  <c r="BW157" i="34" s="1"/>
  <c r="I137" i="34" a="1"/>
  <c r="I137" i="34" s="1"/>
  <c r="O137" i="34" s="1" a="1"/>
  <c r="O137" i="34" s="1"/>
  <c r="U137" i="34" s="1" a="1"/>
  <c r="U137" i="34" s="1"/>
  <c r="AA137" i="34" s="1" a="1"/>
  <c r="AA137" i="34" s="1"/>
  <c r="AG137" i="34" s="1" a="1"/>
  <c r="AG137" i="34" s="1"/>
  <c r="AM137" i="34" s="1" a="1"/>
  <c r="AM137" i="34" s="1"/>
  <c r="AS137" i="34" s="1" a="1"/>
  <c r="AS137" i="34" s="1"/>
  <c r="AY137" i="34" s="1" a="1"/>
  <c r="AY137" i="34" s="1"/>
  <c r="BE137" i="34" s="1" a="1"/>
  <c r="BE137" i="34" s="1"/>
  <c r="BK137" i="34" s="1" a="1"/>
  <c r="BK137" i="34" s="1"/>
  <c r="BQ137" i="34" s="1" a="1"/>
  <c r="BQ137" i="34" s="1"/>
  <c r="BW137" i="34" s="1" a="1"/>
  <c r="BW137" i="34" s="1"/>
  <c r="I59" i="34" a="1"/>
  <c r="I59" i="34" s="1"/>
  <c r="O59" i="34" s="1" a="1"/>
  <c r="O59" i="34" s="1"/>
  <c r="U59" i="34" s="1" a="1"/>
  <c r="U59" i="34" s="1"/>
  <c r="AA59" i="34" s="1" a="1"/>
  <c r="AA59" i="34" s="1"/>
  <c r="AG59" i="34" s="1" a="1"/>
  <c r="AG59" i="34" s="1"/>
  <c r="AM59" i="34" s="1" a="1"/>
  <c r="AM59" i="34" s="1"/>
  <c r="AS59" i="34" s="1" a="1"/>
  <c r="AS59" i="34" s="1"/>
  <c r="AY59" i="34" s="1" a="1"/>
  <c r="AY59" i="34" s="1"/>
  <c r="BE59" i="34" s="1" a="1"/>
  <c r="BE59" i="34" s="1"/>
  <c r="BK59" i="34" s="1" a="1"/>
  <c r="BK59" i="34" s="1"/>
  <c r="BQ59" i="34" s="1" a="1"/>
  <c r="BQ59" i="34" s="1"/>
  <c r="BW59" i="34" s="1" a="1"/>
  <c r="BW59" i="34" s="1"/>
  <c r="I56" i="34" a="1"/>
  <c r="I56" i="34" s="1"/>
  <c r="O56" i="34" s="1" a="1"/>
  <c r="O56" i="34" s="1"/>
  <c r="U56" i="34" s="1" a="1"/>
  <c r="U56" i="34" s="1"/>
  <c r="AA56" i="34" s="1" a="1"/>
  <c r="AA56" i="34" s="1"/>
  <c r="AG56" i="34" s="1" a="1"/>
  <c r="AG56" i="34" s="1"/>
  <c r="AM56" i="34" s="1" a="1"/>
  <c r="AM56" i="34" s="1"/>
  <c r="AS56" i="34" s="1" a="1"/>
  <c r="AS56" i="34" s="1"/>
  <c r="AY56" i="34" s="1" a="1"/>
  <c r="AY56" i="34" s="1"/>
  <c r="BE56" i="34" s="1" a="1"/>
  <c r="BE56" i="34" s="1"/>
  <c r="BK56" i="34" s="1" a="1"/>
  <c r="BK56" i="34" s="1"/>
  <c r="BQ56" i="34" s="1" a="1"/>
  <c r="BQ56" i="34" s="1"/>
  <c r="BW56" i="34" s="1" a="1"/>
  <c r="BW56" i="34" s="1"/>
  <c r="G87" i="34" a="1"/>
  <c r="G87" i="34" s="1"/>
  <c r="M87" i="34" s="1" a="1"/>
  <c r="M87" i="34" s="1"/>
  <c r="S87" i="34" s="1" a="1"/>
  <c r="S87" i="34" s="1"/>
  <c r="Y87" i="34" s="1" a="1"/>
  <c r="Y87" i="34" s="1"/>
  <c r="AE87" i="34" s="1" a="1"/>
  <c r="AE87" i="34" s="1"/>
  <c r="AK87" i="34" s="1" a="1"/>
  <c r="AK87" i="34" s="1"/>
  <c r="AQ87" i="34" s="1" a="1"/>
  <c r="AQ87" i="34" s="1"/>
  <c r="AW87" i="34" s="1" a="1"/>
  <c r="AW87" i="34" s="1"/>
  <c r="BC87" i="34" s="1" a="1"/>
  <c r="BC87" i="34" s="1"/>
  <c r="BI87" i="34" s="1" a="1"/>
  <c r="BI87" i="34" s="1"/>
  <c r="BO87" i="34" s="1" a="1"/>
  <c r="BO87" i="34" s="1"/>
  <c r="BU87" i="34" s="1" a="1"/>
  <c r="BU87" i="34" s="1"/>
  <c r="G52" i="34" a="1"/>
  <c r="G52" i="34" s="1"/>
  <c r="M52" i="34" s="1" a="1"/>
  <c r="M52" i="34" s="1"/>
  <c r="S52" i="34" s="1" a="1"/>
  <c r="S52" i="34" s="1"/>
  <c r="Y52" i="34" s="1" a="1"/>
  <c r="Y52" i="34" s="1"/>
  <c r="AE52" i="34" s="1" a="1"/>
  <c r="AE52" i="34" s="1"/>
  <c r="AK52" i="34" s="1" a="1"/>
  <c r="AK52" i="34" s="1"/>
  <c r="AQ52" i="34" s="1" a="1"/>
  <c r="AQ52" i="34" s="1"/>
  <c r="AW52" i="34" s="1" a="1"/>
  <c r="AW52" i="34" s="1"/>
  <c r="BC52" i="34" s="1" a="1"/>
  <c r="BC52" i="34" s="1"/>
  <c r="BI52" i="34" s="1" a="1"/>
  <c r="BI52" i="34" s="1"/>
  <c r="BO52" i="34" s="1" a="1"/>
  <c r="BO52" i="34" s="1"/>
  <c r="BU52" i="34" s="1" a="1"/>
  <c r="BU52" i="34" s="1"/>
  <c r="F33" i="34" a="1"/>
  <c r="F33" i="34" s="1"/>
  <c r="L33" i="34" s="1" a="1"/>
  <c r="L33" i="34" s="1"/>
  <c r="R33" i="34" s="1" a="1"/>
  <c r="R33" i="34" s="1"/>
  <c r="X33" i="34" s="1" a="1"/>
  <c r="X33" i="34" s="1"/>
  <c r="AD33" i="34" s="1" a="1"/>
  <c r="AD33" i="34" s="1"/>
  <c r="AJ33" i="34" s="1" a="1"/>
  <c r="AJ33" i="34" s="1"/>
  <c r="AP33" i="34" s="1" a="1"/>
  <c r="AP33" i="34" s="1"/>
  <c r="AV33" i="34" s="1" a="1"/>
  <c r="AV33" i="34" s="1"/>
  <c r="BB33" i="34" s="1" a="1"/>
  <c r="BB33" i="34" s="1"/>
  <c r="BH33" i="34" s="1" a="1"/>
  <c r="BH33" i="34" s="1"/>
  <c r="BN33" i="34" s="1" a="1"/>
  <c r="BN33" i="34" s="1"/>
  <c r="BT33" i="34" s="1" a="1"/>
  <c r="BT33" i="34" s="1"/>
  <c r="F164" i="34" a="1"/>
  <c r="F164" i="34" s="1"/>
  <c r="L164" i="34" s="1" a="1"/>
  <c r="L164" i="34" s="1"/>
  <c r="R164" i="34" s="1" a="1"/>
  <c r="R164" i="34" s="1"/>
  <c r="X164" i="34" s="1" a="1"/>
  <c r="X164" i="34" s="1"/>
  <c r="AD164" i="34" s="1" a="1"/>
  <c r="AD164" i="34" s="1"/>
  <c r="AJ164" i="34" s="1" a="1"/>
  <c r="AJ164" i="34" s="1"/>
  <c r="AP164" i="34" s="1" a="1"/>
  <c r="AP164" i="34" s="1"/>
  <c r="AV164" i="34" s="1" a="1"/>
  <c r="AV164" i="34" s="1"/>
  <c r="BB164" i="34" s="1" a="1"/>
  <c r="BB164" i="34" s="1"/>
  <c r="BH164" i="34" s="1" a="1"/>
  <c r="BH164" i="34" s="1"/>
  <c r="BN164" i="34" s="1" a="1"/>
  <c r="BN164" i="34" s="1"/>
  <c r="BT164" i="34" s="1" a="1"/>
  <c r="BT164" i="34" s="1"/>
  <c r="F159" i="34" a="1"/>
  <c r="F159" i="34" s="1"/>
  <c r="L159" i="34" s="1" a="1"/>
  <c r="L159" i="34" s="1"/>
  <c r="R159" i="34" s="1" a="1"/>
  <c r="R159" i="34" s="1"/>
  <c r="X159" i="34" s="1" a="1"/>
  <c r="X159" i="34" s="1"/>
  <c r="AD159" i="34" s="1" a="1"/>
  <c r="AD159" i="34" s="1"/>
  <c r="AJ159" i="34" s="1" a="1"/>
  <c r="AJ159" i="34" s="1"/>
  <c r="AP159" i="34" s="1" a="1"/>
  <c r="AP159" i="34" s="1"/>
  <c r="AV159" i="34" s="1" a="1"/>
  <c r="AV159" i="34" s="1"/>
  <c r="BB159" i="34" s="1" a="1"/>
  <c r="BB159" i="34" s="1"/>
  <c r="BH159" i="34" s="1" a="1"/>
  <c r="BH159" i="34" s="1"/>
  <c r="BN159" i="34" s="1" a="1"/>
  <c r="BN159" i="34" s="1"/>
  <c r="BT159" i="34" s="1" a="1"/>
  <c r="BT159" i="34" s="1"/>
  <c r="F108" i="34" a="1"/>
  <c r="F108" i="34" s="1"/>
  <c r="L108" i="34" s="1" a="1"/>
  <c r="L108" i="34" s="1"/>
  <c r="R108" i="34" s="1" a="1"/>
  <c r="R108" i="34" s="1"/>
  <c r="X108" i="34" s="1" a="1"/>
  <c r="X108" i="34" s="1"/>
  <c r="AD108" i="34" s="1" a="1"/>
  <c r="AD108" i="34" s="1"/>
  <c r="AJ108" i="34" s="1" a="1"/>
  <c r="AJ108" i="34" s="1"/>
  <c r="AP108" i="34" s="1" a="1"/>
  <c r="AP108" i="34" s="1"/>
  <c r="AV108" i="34" s="1" a="1"/>
  <c r="AV108" i="34" s="1"/>
  <c r="BB108" i="34" s="1" a="1"/>
  <c r="BB108" i="34" s="1"/>
  <c r="BH108" i="34" s="1" a="1"/>
  <c r="BH108" i="34" s="1"/>
  <c r="BN108" i="34" s="1" a="1"/>
  <c r="BN108" i="34" s="1"/>
  <c r="BT108" i="34" s="1" a="1"/>
  <c r="BT108" i="34" s="1"/>
  <c r="F38" i="34" a="1"/>
  <c r="F38" i="34" s="1"/>
  <c r="L38" i="34" s="1" a="1"/>
  <c r="L38" i="34" s="1"/>
  <c r="R38" i="34" s="1" a="1"/>
  <c r="R38" i="34" s="1"/>
  <c r="X38" i="34" s="1" a="1"/>
  <c r="X38" i="34" s="1"/>
  <c r="AD38" i="34" s="1" a="1"/>
  <c r="AD38" i="34" s="1"/>
  <c r="AJ38" i="34" s="1" a="1"/>
  <c r="AJ38" i="34" s="1"/>
  <c r="AP38" i="34" s="1" a="1"/>
  <c r="AP38" i="34" s="1"/>
  <c r="AV38" i="34" s="1" a="1"/>
  <c r="AV38" i="34" s="1"/>
  <c r="BB38" i="34" s="1" a="1"/>
  <c r="BB38" i="34" s="1"/>
  <c r="BH38" i="34" s="1" a="1"/>
  <c r="BH38" i="34" s="1"/>
  <c r="BN38" i="34" s="1" a="1"/>
  <c r="BN38" i="34" s="1"/>
  <c r="BT38" i="34" s="1" a="1"/>
  <c r="BT38" i="34" s="1"/>
  <c r="F194" i="34" a="1"/>
  <c r="F194" i="34" s="1"/>
  <c r="L194" i="34" s="1" a="1"/>
  <c r="L194" i="34" s="1"/>
  <c r="R194" i="34" s="1" a="1"/>
  <c r="R194" i="34" s="1"/>
  <c r="X194" i="34" s="1" a="1"/>
  <c r="X194" i="34" s="1"/>
  <c r="AD194" i="34" s="1" a="1"/>
  <c r="AD194" i="34" s="1"/>
  <c r="AJ194" i="34" s="1" a="1"/>
  <c r="AJ194" i="34" s="1"/>
  <c r="AP194" i="34" s="1" a="1"/>
  <c r="AP194" i="34" s="1"/>
  <c r="AV194" i="34" s="1" a="1"/>
  <c r="AV194" i="34" s="1"/>
  <c r="BB194" i="34" s="1" a="1"/>
  <c r="BB194" i="34" s="1"/>
  <c r="BH194" i="34" s="1" a="1"/>
  <c r="BH194" i="34" s="1"/>
  <c r="BN194" i="34" s="1" a="1"/>
  <c r="BN194" i="34" s="1"/>
  <c r="BT194" i="34" s="1" a="1"/>
  <c r="BT194" i="34" s="1"/>
  <c r="F67" i="34" a="1"/>
  <c r="F67" i="34" s="1"/>
  <c r="L67" i="34" s="1" a="1"/>
  <c r="L67" i="34" s="1"/>
  <c r="R67" i="34" s="1" a="1"/>
  <c r="R67" i="34" s="1"/>
  <c r="X67" i="34" s="1" a="1"/>
  <c r="X67" i="34" s="1"/>
  <c r="AD67" i="34" s="1" a="1"/>
  <c r="AD67" i="34" s="1"/>
  <c r="AJ67" i="34" s="1" a="1"/>
  <c r="AJ67" i="34" s="1"/>
  <c r="AP67" i="34" s="1" a="1"/>
  <c r="AP67" i="34" s="1"/>
  <c r="AV67" i="34" s="1" a="1"/>
  <c r="AV67" i="34" s="1"/>
  <c r="BB67" i="34" s="1" a="1"/>
  <c r="BB67" i="34" s="1"/>
  <c r="BH67" i="34" s="1" a="1"/>
  <c r="BH67" i="34" s="1"/>
  <c r="BN67" i="34" s="1" a="1"/>
  <c r="BN67" i="34" s="1"/>
  <c r="BT67" i="34" s="1" a="1"/>
  <c r="BT67" i="34" s="1"/>
  <c r="F102" i="34" a="1"/>
  <c r="F102" i="34" s="1"/>
  <c r="L102" i="34" s="1" a="1"/>
  <c r="L102" i="34" s="1"/>
  <c r="R102" i="34" s="1" a="1"/>
  <c r="R102" i="34" s="1"/>
  <c r="X102" i="34" s="1" a="1"/>
  <c r="X102" i="34" s="1"/>
  <c r="AD102" i="34" s="1" a="1"/>
  <c r="AD102" i="34" s="1"/>
  <c r="AJ102" i="34" s="1" a="1"/>
  <c r="AJ102" i="34" s="1"/>
  <c r="AP102" i="34" s="1" a="1"/>
  <c r="AP102" i="34" s="1"/>
  <c r="AV102" i="34" s="1" a="1"/>
  <c r="AV102" i="34" s="1"/>
  <c r="BB102" i="34" s="1" a="1"/>
  <c r="BB102" i="34" s="1"/>
  <c r="BH102" i="34" s="1" a="1"/>
  <c r="BH102" i="34" s="1"/>
  <c r="BN102" i="34" s="1" a="1"/>
  <c r="BN102" i="34" s="1"/>
  <c r="BT102" i="34" s="1" a="1"/>
  <c r="BT102" i="34" s="1"/>
  <c r="E132" i="34" a="1"/>
  <c r="E132" i="34" s="1"/>
  <c r="K132" i="34" s="1" a="1"/>
  <c r="K132" i="34" s="1"/>
  <c r="Q132" i="34" s="1" a="1"/>
  <c r="Q132" i="34" s="1"/>
  <c r="W132" i="34" s="1" a="1"/>
  <c r="W132" i="34" s="1"/>
  <c r="AC132" i="34" s="1" a="1"/>
  <c r="AC132" i="34" s="1"/>
  <c r="AI132" i="34" s="1" a="1"/>
  <c r="AI132" i="34" s="1"/>
  <c r="AO132" i="34" s="1" a="1"/>
  <c r="AO132" i="34" s="1"/>
  <c r="AU132" i="34" s="1" a="1"/>
  <c r="AU132" i="34" s="1"/>
  <c r="BA132" i="34" s="1" a="1"/>
  <c r="BA132" i="34" s="1"/>
  <c r="BG132" i="34" s="1" a="1"/>
  <c r="BG132" i="34" s="1"/>
  <c r="BM132" i="34" s="1" a="1"/>
  <c r="BM132" i="34" s="1"/>
  <c r="BS132" i="34" s="1" a="1"/>
  <c r="BS132" i="34" s="1"/>
  <c r="E167" i="34" a="1"/>
  <c r="E167" i="34" s="1"/>
  <c r="K167" i="34" s="1" a="1"/>
  <c r="K167" i="34" s="1"/>
  <c r="Q167" i="34" s="1" a="1"/>
  <c r="Q167" i="34" s="1"/>
  <c r="W167" i="34" s="1" a="1"/>
  <c r="W167" i="34" s="1"/>
  <c r="AC167" i="34" s="1" a="1"/>
  <c r="AC167" i="34" s="1"/>
  <c r="AI167" i="34" s="1" a="1"/>
  <c r="AI167" i="34" s="1"/>
  <c r="AO167" i="34" s="1" a="1"/>
  <c r="AO167" i="34" s="1"/>
  <c r="AU167" i="34" s="1" a="1"/>
  <c r="AU167" i="34" s="1"/>
  <c r="BA167" i="34" s="1" a="1"/>
  <c r="BA167" i="34" s="1"/>
  <c r="BG167" i="34" s="1" a="1"/>
  <c r="BG167" i="34" s="1"/>
  <c r="BM167" i="34" s="1" a="1"/>
  <c r="BM167" i="34" s="1"/>
  <c r="BS167" i="34" s="1" a="1"/>
  <c r="BS167" i="34" s="1"/>
  <c r="E53" i="34" a="1"/>
  <c r="E53" i="34" s="1"/>
  <c r="K53" i="34" s="1" a="1"/>
  <c r="K53" i="34" s="1"/>
  <c r="Q53" i="34" s="1" a="1"/>
  <c r="Q53" i="34" s="1"/>
  <c r="W53" i="34" s="1" a="1"/>
  <c r="W53" i="34" s="1"/>
  <c r="AC53" i="34" s="1" a="1"/>
  <c r="AC53" i="34" s="1"/>
  <c r="AI53" i="34" s="1" a="1"/>
  <c r="AI53" i="34" s="1"/>
  <c r="AO53" i="34" s="1" a="1"/>
  <c r="AO53" i="34" s="1"/>
  <c r="AU53" i="34" s="1" a="1"/>
  <c r="AU53" i="34" s="1"/>
  <c r="BA53" i="34" s="1" a="1"/>
  <c r="BA53" i="34" s="1"/>
  <c r="BG53" i="34" s="1" a="1"/>
  <c r="BG53" i="34" s="1"/>
  <c r="BM53" i="34" s="1" a="1"/>
  <c r="BM53" i="34" s="1"/>
  <c r="BS53" i="34" s="1" a="1"/>
  <c r="BS53" i="34" s="1"/>
  <c r="E89" i="34" a="1"/>
  <c r="E89" i="34" s="1"/>
  <c r="K89" i="34" s="1" a="1"/>
  <c r="K89" i="34" s="1"/>
  <c r="Q89" i="34" s="1" a="1"/>
  <c r="Q89" i="34" s="1"/>
  <c r="W89" i="34" s="1" a="1"/>
  <c r="W89" i="34" s="1"/>
  <c r="AC89" i="34" s="1" a="1"/>
  <c r="AC89" i="34" s="1"/>
  <c r="AI89" i="34" s="1" a="1"/>
  <c r="AI89" i="34" s="1"/>
  <c r="AO89" i="34" s="1" a="1"/>
  <c r="AO89" i="34" s="1"/>
  <c r="AU89" i="34" s="1" a="1"/>
  <c r="AU89" i="34" s="1"/>
  <c r="BA89" i="34" s="1" a="1"/>
  <c r="BA89" i="34" s="1"/>
  <c r="BG89" i="34" s="1" a="1"/>
  <c r="BG89" i="34" s="1"/>
  <c r="BM89" i="34" s="1" a="1"/>
  <c r="BM89" i="34" s="1"/>
  <c r="BS89" i="34" s="1" a="1"/>
  <c r="BS89" i="34" s="1"/>
  <c r="E157" i="34" a="1"/>
  <c r="E157" i="34" s="1"/>
  <c r="K157" i="34" s="1" a="1"/>
  <c r="K157" i="34" s="1"/>
  <c r="Q157" i="34" s="1" a="1"/>
  <c r="Q157" i="34" s="1"/>
  <c r="W157" i="34" s="1" a="1"/>
  <c r="W157" i="34" s="1"/>
  <c r="AC157" i="34" s="1" a="1"/>
  <c r="AC157" i="34" s="1"/>
  <c r="AI157" i="34" s="1" a="1"/>
  <c r="AI157" i="34" s="1"/>
  <c r="AO157" i="34" s="1" a="1"/>
  <c r="AO157" i="34" s="1"/>
  <c r="AU157" i="34" s="1" a="1"/>
  <c r="AU157" i="34" s="1"/>
  <c r="BA157" i="34" s="1" a="1"/>
  <c r="BA157" i="34" s="1"/>
  <c r="BG157" i="34" s="1" a="1"/>
  <c r="BG157" i="34" s="1"/>
  <c r="BM157" i="34" s="1" a="1"/>
  <c r="BM157" i="34" s="1"/>
  <c r="BS157" i="34" s="1" a="1"/>
  <c r="BS157" i="34" s="1"/>
  <c r="I81" i="34" a="1"/>
  <c r="I81" i="34" s="1"/>
  <c r="O81" i="34" s="1" a="1"/>
  <c r="O81" i="34" s="1"/>
  <c r="U81" i="34" s="1" a="1"/>
  <c r="U81" i="34" s="1"/>
  <c r="AA81" i="34" s="1" a="1"/>
  <c r="AA81" i="34" s="1"/>
  <c r="AG81" i="34" s="1" a="1"/>
  <c r="AG81" i="34" s="1"/>
  <c r="AM81" i="34" s="1" a="1"/>
  <c r="AM81" i="34" s="1"/>
  <c r="AS81" i="34" s="1" a="1"/>
  <c r="AS81" i="34" s="1"/>
  <c r="AY81" i="34" s="1" a="1"/>
  <c r="AY81" i="34" s="1"/>
  <c r="BE81" i="34" s="1" a="1"/>
  <c r="BE81" i="34" s="1"/>
  <c r="BK81" i="34" s="1" a="1"/>
  <c r="BK81" i="34" s="1"/>
  <c r="BQ81" i="34" s="1" a="1"/>
  <c r="BQ81" i="34" s="1"/>
  <c r="BW81" i="34" s="1" a="1"/>
  <c r="BW81" i="34" s="1"/>
  <c r="I87" i="34" a="1"/>
  <c r="I87" i="34" s="1"/>
  <c r="O87" i="34" s="1" a="1"/>
  <c r="O87" i="34" s="1"/>
  <c r="U87" i="34" s="1" a="1"/>
  <c r="U87" i="34" s="1"/>
  <c r="AA87" i="34" s="1" a="1"/>
  <c r="AA87" i="34" s="1"/>
  <c r="AG87" i="34" s="1" a="1"/>
  <c r="AG87" i="34" s="1"/>
  <c r="AM87" i="34" s="1" a="1"/>
  <c r="AM87" i="34" s="1"/>
  <c r="AS87" i="34" s="1" a="1"/>
  <c r="AS87" i="34" s="1"/>
  <c r="AY87" i="34" s="1" a="1"/>
  <c r="AY87" i="34" s="1"/>
  <c r="BE87" i="34" s="1" a="1"/>
  <c r="BE87" i="34" s="1"/>
  <c r="BK87" i="34" s="1" a="1"/>
  <c r="BK87" i="34" s="1"/>
  <c r="BQ87" i="34" s="1" a="1"/>
  <c r="BQ87" i="34" s="1"/>
  <c r="BW87" i="34" s="1" a="1"/>
  <c r="BW87" i="34" s="1"/>
  <c r="I46" i="34" a="1"/>
  <c r="I46" i="34" s="1"/>
  <c r="O46" i="34" s="1" a="1"/>
  <c r="O46" i="34" s="1"/>
  <c r="U46" i="34" s="1" a="1"/>
  <c r="U46" i="34" s="1"/>
  <c r="AA46" i="34" s="1" a="1"/>
  <c r="AA46" i="34" s="1"/>
  <c r="AG46" i="34" s="1" a="1"/>
  <c r="AG46" i="34" s="1"/>
  <c r="AM46" i="34" s="1" a="1"/>
  <c r="AM46" i="34" s="1"/>
  <c r="AS46" i="34" s="1" a="1"/>
  <c r="AS46" i="34" s="1"/>
  <c r="AY46" i="34" s="1" a="1"/>
  <c r="AY46" i="34" s="1"/>
  <c r="BE46" i="34" s="1" a="1"/>
  <c r="BE46" i="34" s="1"/>
  <c r="BK46" i="34" s="1" a="1"/>
  <c r="BK46" i="34" s="1"/>
  <c r="BQ46" i="34" s="1" a="1"/>
  <c r="BQ46" i="34" s="1"/>
  <c r="BW46" i="34" s="1" a="1"/>
  <c r="BW46" i="34" s="1"/>
  <c r="I12" i="34" a="1"/>
  <c r="I12" i="34" s="1"/>
  <c r="O12" i="34" s="1" a="1"/>
  <c r="O12" i="34" s="1"/>
  <c r="U12" i="34" s="1" a="1"/>
  <c r="U12" i="34" s="1"/>
  <c r="AA12" i="34" s="1" a="1"/>
  <c r="AA12" i="34" s="1"/>
  <c r="AG12" i="34" s="1" a="1"/>
  <c r="AG12" i="34" s="1"/>
  <c r="AM12" i="34" s="1" a="1"/>
  <c r="AM12" i="34" s="1"/>
  <c r="AS12" i="34" s="1" a="1"/>
  <c r="AS12" i="34" s="1"/>
  <c r="AY12" i="34" s="1" a="1"/>
  <c r="AY12" i="34" s="1"/>
  <c r="BE12" i="34" s="1" a="1"/>
  <c r="BE12" i="34" s="1"/>
  <c r="BK12" i="34" s="1" a="1"/>
  <c r="BK12" i="34" s="1"/>
  <c r="BQ12" i="34" s="1" a="1"/>
  <c r="BQ12" i="34" s="1"/>
  <c r="BW12" i="34" s="1" a="1"/>
  <c r="BW12" i="34" s="1"/>
  <c r="J102" i="34" a="1"/>
  <c r="J102" i="34" s="1"/>
  <c r="P102" i="34" s="1" a="1"/>
  <c r="P102" i="34" s="1"/>
  <c r="V102" i="34" s="1" a="1"/>
  <c r="V102" i="34" s="1"/>
  <c r="AB102" i="34" s="1" a="1"/>
  <c r="AB102" i="34" s="1"/>
  <c r="AH102" i="34" s="1" a="1"/>
  <c r="AH102" i="34" s="1"/>
  <c r="AN102" i="34" s="1" a="1"/>
  <c r="AN102" i="34" s="1"/>
  <c r="AT102" i="34" s="1" a="1"/>
  <c r="AT102" i="34" s="1"/>
  <c r="AZ102" i="34" s="1" a="1"/>
  <c r="AZ102" i="34" s="1"/>
  <c r="BF102" i="34" s="1" a="1"/>
  <c r="BF102" i="34" s="1"/>
  <c r="BL102" i="34" s="1" a="1"/>
  <c r="BL102" i="34" s="1"/>
  <c r="BR102" i="34" s="1" a="1"/>
  <c r="BR102" i="34" s="1"/>
  <c r="BX102" i="34" s="1" a="1"/>
  <c r="BX102" i="34" s="1"/>
  <c r="J103" i="34" a="1"/>
  <c r="J103" i="34" s="1"/>
  <c r="P103" i="34" s="1" a="1"/>
  <c r="P103" i="34" s="1"/>
  <c r="V103" i="34" s="1" a="1"/>
  <c r="V103" i="34" s="1"/>
  <c r="AB103" i="34" s="1" a="1"/>
  <c r="AB103" i="34" s="1"/>
  <c r="AH103" i="34" s="1" a="1"/>
  <c r="AH103" i="34" s="1"/>
  <c r="AN103" i="34" s="1" a="1"/>
  <c r="AN103" i="34" s="1"/>
  <c r="AT103" i="34" s="1" a="1"/>
  <c r="AT103" i="34" s="1"/>
  <c r="AZ103" i="34" s="1" a="1"/>
  <c r="AZ103" i="34" s="1"/>
  <c r="BF103" i="34" s="1" a="1"/>
  <c r="BF103" i="34" s="1"/>
  <c r="BL103" i="34" s="1" a="1"/>
  <c r="BL103" i="34" s="1"/>
  <c r="BR103" i="34" s="1" a="1"/>
  <c r="BR103" i="34" s="1"/>
  <c r="BX103" i="34" s="1" a="1"/>
  <c r="BX103" i="34" s="1"/>
  <c r="J149" i="34" a="1"/>
  <c r="J149" i="34" s="1"/>
  <c r="P149" i="34" s="1" a="1"/>
  <c r="P149" i="34" s="1"/>
  <c r="V149" i="34" s="1" a="1"/>
  <c r="V149" i="34" s="1"/>
  <c r="AB149" i="34" s="1" a="1"/>
  <c r="AB149" i="34" s="1"/>
  <c r="AH149" i="34" s="1" a="1"/>
  <c r="AH149" i="34" s="1"/>
  <c r="AN149" i="34" s="1" a="1"/>
  <c r="AN149" i="34" s="1"/>
  <c r="AT149" i="34" s="1" a="1"/>
  <c r="AT149" i="34" s="1"/>
  <c r="AZ149" i="34" s="1" a="1"/>
  <c r="AZ149" i="34" s="1"/>
  <c r="BF149" i="34" s="1" a="1"/>
  <c r="BF149" i="34" s="1"/>
  <c r="BL149" i="34" s="1" a="1"/>
  <c r="BL149" i="34" s="1"/>
  <c r="BR149" i="34" s="1" a="1"/>
  <c r="BR149" i="34" s="1"/>
  <c r="BX149" i="34" s="1" a="1"/>
  <c r="BX149" i="34" s="1"/>
  <c r="J189" i="34" a="1"/>
  <c r="J189" i="34" s="1"/>
  <c r="P189" i="34" s="1" a="1"/>
  <c r="P189" i="34" s="1"/>
  <c r="V189" i="34" s="1" a="1"/>
  <c r="V189" i="34" s="1"/>
  <c r="AB189" i="34" s="1" a="1"/>
  <c r="AB189" i="34" s="1"/>
  <c r="AH189" i="34" s="1" a="1"/>
  <c r="AH189" i="34" s="1"/>
  <c r="AN189" i="34" s="1" a="1"/>
  <c r="AN189" i="34" s="1"/>
  <c r="AT189" i="34" s="1" a="1"/>
  <c r="AT189" i="34" s="1"/>
  <c r="AZ189" i="34" s="1" a="1"/>
  <c r="AZ189" i="34" s="1"/>
  <c r="BF189" i="34" s="1" a="1"/>
  <c r="BF189" i="34" s="1"/>
  <c r="BL189" i="34" s="1" a="1"/>
  <c r="BL189" i="34" s="1"/>
  <c r="BR189" i="34" s="1" a="1"/>
  <c r="BR189" i="34" s="1"/>
  <c r="BX189" i="34" s="1" a="1"/>
  <c r="BX189" i="34" s="1"/>
  <c r="J154" i="34" a="1"/>
  <c r="J154" i="34" s="1"/>
  <c r="P154" i="34" s="1" a="1"/>
  <c r="P154" i="34" s="1"/>
  <c r="V154" i="34" s="1" a="1"/>
  <c r="V154" i="34" s="1"/>
  <c r="AB154" i="34" s="1" a="1"/>
  <c r="AB154" i="34" s="1"/>
  <c r="AH154" i="34" s="1" a="1"/>
  <c r="AH154" i="34" s="1"/>
  <c r="AN154" i="34" s="1" a="1"/>
  <c r="AN154" i="34" s="1"/>
  <c r="AT154" i="34" s="1" a="1"/>
  <c r="AT154" i="34" s="1"/>
  <c r="AZ154" i="34" s="1" a="1"/>
  <c r="AZ154" i="34" s="1"/>
  <c r="BF154" i="34" s="1" a="1"/>
  <c r="BF154" i="34" s="1"/>
  <c r="BL154" i="34" s="1" a="1"/>
  <c r="BL154" i="34" s="1"/>
  <c r="BR154" i="34" s="1" a="1"/>
  <c r="BR154" i="34" s="1"/>
  <c r="BX154" i="34" s="1" a="1"/>
  <c r="BX154" i="34" s="1"/>
  <c r="J169" i="34" a="1"/>
  <c r="J169" i="34" s="1"/>
  <c r="P169" i="34" s="1" a="1"/>
  <c r="P169" i="34" s="1"/>
  <c r="V169" i="34" s="1" a="1"/>
  <c r="V169" i="34" s="1"/>
  <c r="AB169" i="34" s="1" a="1"/>
  <c r="AB169" i="34" s="1"/>
  <c r="AH169" i="34" s="1" a="1"/>
  <c r="AH169" i="34" s="1"/>
  <c r="AN169" i="34" s="1" a="1"/>
  <c r="AN169" i="34" s="1"/>
  <c r="AT169" i="34" s="1" a="1"/>
  <c r="AT169" i="34" s="1"/>
  <c r="AZ169" i="34" s="1" a="1"/>
  <c r="AZ169" i="34" s="1"/>
  <c r="BF169" i="34" s="1" a="1"/>
  <c r="BF169" i="34" s="1"/>
  <c r="BL169" i="34" s="1" a="1"/>
  <c r="BL169" i="34" s="1"/>
  <c r="BR169" i="34" s="1" a="1"/>
  <c r="BR169" i="34" s="1"/>
  <c r="BX169" i="34" s="1" a="1"/>
  <c r="BX169" i="34" s="1"/>
  <c r="J134" i="34" a="1"/>
  <c r="J134" i="34" s="1"/>
  <c r="P134" i="34" s="1" a="1"/>
  <c r="P134" i="34" s="1"/>
  <c r="V134" i="34" s="1" a="1"/>
  <c r="V134" i="34" s="1"/>
  <c r="AB134" i="34" s="1" a="1"/>
  <c r="AB134" i="34" s="1"/>
  <c r="AH134" i="34" s="1" a="1"/>
  <c r="AH134" i="34" s="1"/>
  <c r="AN134" i="34" s="1" a="1"/>
  <c r="AN134" i="34" s="1"/>
  <c r="AT134" i="34" s="1" a="1"/>
  <c r="AT134" i="34" s="1"/>
  <c r="AZ134" i="34" s="1" a="1"/>
  <c r="AZ134" i="34" s="1"/>
  <c r="BF134" i="34" s="1" a="1"/>
  <c r="BF134" i="34" s="1"/>
  <c r="BL134" i="34" s="1" a="1"/>
  <c r="BL134" i="34" s="1"/>
  <c r="BR134" i="34" s="1" a="1"/>
  <c r="BR134" i="34" s="1"/>
  <c r="BX134" i="34" s="1" a="1"/>
  <c r="BX134" i="34" s="1"/>
  <c r="J67" i="34" a="1"/>
  <c r="J67" i="34" s="1"/>
  <c r="P67" i="34" s="1" a="1"/>
  <c r="P67" i="34" s="1"/>
  <c r="V67" i="34" s="1" a="1"/>
  <c r="V67" i="34" s="1"/>
  <c r="AB67" i="34" s="1" a="1"/>
  <c r="AB67" i="34" s="1"/>
  <c r="AH67" i="34" s="1" a="1"/>
  <c r="AH67" i="34" s="1"/>
  <c r="AN67" i="34" s="1" a="1"/>
  <c r="AN67" i="34" s="1"/>
  <c r="AT67" i="34" s="1" a="1"/>
  <c r="AT67" i="34" s="1"/>
  <c r="AZ67" i="34" s="1" a="1"/>
  <c r="AZ67" i="34" s="1"/>
  <c r="BF67" i="34" s="1" a="1"/>
  <c r="BF67" i="34" s="1"/>
  <c r="BL67" i="34" s="1" a="1"/>
  <c r="BL67" i="34" s="1"/>
  <c r="BR67" i="34" s="1" a="1"/>
  <c r="BR67" i="34" s="1"/>
  <c r="BX67" i="34" s="1" a="1"/>
  <c r="BX67" i="34" s="1"/>
  <c r="J126" i="34" a="1"/>
  <c r="J126" i="34" s="1"/>
  <c r="P126" i="34" s="1" a="1"/>
  <c r="P126" i="34" s="1"/>
  <c r="V126" i="34" s="1" a="1"/>
  <c r="V126" i="34" s="1"/>
  <c r="AB126" i="34" s="1" a="1"/>
  <c r="AB126" i="34" s="1"/>
  <c r="AH126" i="34" s="1" a="1"/>
  <c r="AH126" i="34" s="1"/>
  <c r="AN126" i="34" s="1" a="1"/>
  <c r="AN126" i="34" s="1"/>
  <c r="AT126" i="34" s="1" a="1"/>
  <c r="AT126" i="34" s="1"/>
  <c r="AZ126" i="34" s="1" a="1"/>
  <c r="AZ126" i="34" s="1"/>
  <c r="BF126" i="34" s="1" a="1"/>
  <c r="BF126" i="34" s="1"/>
  <c r="BL126" i="34" s="1" a="1"/>
  <c r="BL126" i="34" s="1"/>
  <c r="BR126" i="34" s="1" a="1"/>
  <c r="BR126" i="34" s="1"/>
  <c r="BX126" i="34" s="1" a="1"/>
  <c r="BX126" i="34" s="1"/>
  <c r="J52" i="34" a="1"/>
  <c r="J52" i="34" s="1"/>
  <c r="P52" i="34" s="1" a="1"/>
  <c r="P52" i="34" s="1"/>
  <c r="V52" i="34" s="1" a="1"/>
  <c r="V52" i="34" s="1"/>
  <c r="AB52" i="34" s="1" a="1"/>
  <c r="AB52" i="34" s="1"/>
  <c r="AH52" i="34" s="1" a="1"/>
  <c r="AH52" i="34" s="1"/>
  <c r="AN52" i="34" s="1" a="1"/>
  <c r="AN52" i="34" s="1"/>
  <c r="AT52" i="34" s="1" a="1"/>
  <c r="AT52" i="34" s="1"/>
  <c r="AZ52" i="34" s="1" a="1"/>
  <c r="AZ52" i="34" s="1"/>
  <c r="BF52" i="34" s="1" a="1"/>
  <c r="BF52" i="34" s="1"/>
  <c r="BL52" i="34" s="1" a="1"/>
  <c r="BL52" i="34" s="1"/>
  <c r="BR52" i="34" s="1" a="1"/>
  <c r="BR52" i="34" s="1"/>
  <c r="BX52" i="34" s="1" a="1"/>
  <c r="BX52" i="34" s="1"/>
  <c r="J156" i="34" a="1"/>
  <c r="J156" i="34" s="1"/>
  <c r="P156" i="34" s="1" a="1"/>
  <c r="P156" i="34" s="1"/>
  <c r="V156" i="34" s="1" a="1"/>
  <c r="V156" i="34" s="1"/>
  <c r="AB156" i="34" s="1" a="1"/>
  <c r="AB156" i="34" s="1"/>
  <c r="AH156" i="34" s="1" a="1"/>
  <c r="AH156" i="34" s="1"/>
  <c r="AN156" i="34" s="1" a="1"/>
  <c r="AN156" i="34" s="1"/>
  <c r="AT156" i="34" s="1" a="1"/>
  <c r="AT156" i="34" s="1"/>
  <c r="AZ156" i="34" s="1" a="1"/>
  <c r="AZ156" i="34" s="1"/>
  <c r="BF156" i="34" s="1" a="1"/>
  <c r="BF156" i="34" s="1"/>
  <c r="BL156" i="34" s="1" a="1"/>
  <c r="BL156" i="34" s="1"/>
  <c r="BR156" i="34" s="1" a="1"/>
  <c r="BR156" i="34" s="1"/>
  <c r="BX156" i="34" s="1" a="1"/>
  <c r="BX156" i="34" s="1"/>
  <c r="J84" i="34" a="1"/>
  <c r="J84" i="34" s="1"/>
  <c r="P84" i="34" s="1" a="1"/>
  <c r="P84" i="34" s="1"/>
  <c r="V84" i="34" s="1" a="1"/>
  <c r="V84" i="34" s="1"/>
  <c r="AB84" i="34" s="1" a="1"/>
  <c r="AB84" i="34" s="1"/>
  <c r="AH84" i="34" s="1" a="1"/>
  <c r="AH84" i="34" s="1"/>
  <c r="AN84" i="34" s="1" a="1"/>
  <c r="AN84" i="34" s="1"/>
  <c r="AT84" i="34" s="1" a="1"/>
  <c r="AT84" i="34" s="1"/>
  <c r="AZ84" i="34" s="1" a="1"/>
  <c r="AZ84" i="34" s="1"/>
  <c r="BF84" i="34" s="1" a="1"/>
  <c r="BF84" i="34" s="1"/>
  <c r="BL84" i="34" s="1" a="1"/>
  <c r="BL84" i="34" s="1"/>
  <c r="BR84" i="34" s="1" a="1"/>
  <c r="BR84" i="34" s="1"/>
  <c r="BX84" i="34" s="1" a="1"/>
  <c r="BX84" i="34" s="1"/>
  <c r="J31" i="34" a="1"/>
  <c r="J31" i="34" s="1"/>
  <c r="P31" i="34" s="1" a="1"/>
  <c r="P31" i="34" s="1"/>
  <c r="V31" i="34" s="1" a="1"/>
  <c r="V31" i="34" s="1"/>
  <c r="AB31" i="34" s="1" a="1"/>
  <c r="AB31" i="34" s="1"/>
  <c r="AH31" i="34" s="1" a="1"/>
  <c r="AH31" i="34" s="1"/>
  <c r="AN31" i="34" s="1" a="1"/>
  <c r="AN31" i="34" s="1"/>
  <c r="AT31" i="34" s="1" a="1"/>
  <c r="AT31" i="34" s="1"/>
  <c r="AZ31" i="34" s="1" a="1"/>
  <c r="AZ31" i="34" s="1"/>
  <c r="BF31" i="34" s="1" a="1"/>
  <c r="BF31" i="34" s="1"/>
  <c r="BL31" i="34" s="1" a="1"/>
  <c r="BL31" i="34" s="1"/>
  <c r="BR31" i="34" s="1" a="1"/>
  <c r="BR31" i="34" s="1"/>
  <c r="BX31" i="34" s="1" a="1"/>
  <c r="BX31" i="34" s="1"/>
  <c r="J193" i="34" a="1"/>
  <c r="J193" i="34" s="1"/>
  <c r="P193" i="34" s="1" a="1"/>
  <c r="P193" i="34" s="1"/>
  <c r="V193" i="34" s="1" a="1"/>
  <c r="V193" i="34" s="1"/>
  <c r="AB193" i="34" s="1" a="1"/>
  <c r="AB193" i="34" s="1"/>
  <c r="AH193" i="34" s="1" a="1"/>
  <c r="AH193" i="34" s="1"/>
  <c r="AN193" i="34" s="1" a="1"/>
  <c r="AN193" i="34" s="1"/>
  <c r="AT193" i="34" s="1" a="1"/>
  <c r="AT193" i="34" s="1"/>
  <c r="AZ193" i="34" s="1" a="1"/>
  <c r="AZ193" i="34" s="1"/>
  <c r="BF193" i="34" s="1" a="1"/>
  <c r="BF193" i="34" s="1"/>
  <c r="BL193" i="34" s="1" a="1"/>
  <c r="BL193" i="34" s="1"/>
  <c r="BR193" i="34" s="1" a="1"/>
  <c r="BR193" i="34" s="1"/>
  <c r="BX193" i="34" s="1" a="1"/>
  <c r="BX193" i="34" s="1"/>
  <c r="J128" i="34" a="1"/>
  <c r="J128" i="34" s="1"/>
  <c r="P128" i="34" s="1" a="1"/>
  <c r="P128" i="34" s="1"/>
  <c r="V128" i="34" s="1" a="1"/>
  <c r="V128" i="34" s="1"/>
  <c r="AB128" i="34" s="1" a="1"/>
  <c r="AB128" i="34" s="1"/>
  <c r="AH128" i="34" s="1" a="1"/>
  <c r="AH128" i="34" s="1"/>
  <c r="AN128" i="34" s="1" a="1"/>
  <c r="AN128" i="34" s="1"/>
  <c r="AT128" i="34" s="1" a="1"/>
  <c r="AT128" i="34" s="1"/>
  <c r="AZ128" i="34" s="1" a="1"/>
  <c r="AZ128" i="34" s="1"/>
  <c r="BF128" i="34" s="1" a="1"/>
  <c r="BF128" i="34" s="1"/>
  <c r="BL128" i="34" s="1" a="1"/>
  <c r="BL128" i="34" s="1"/>
  <c r="BR128" i="34" s="1" a="1"/>
  <c r="BR128" i="34" s="1"/>
  <c r="BX128" i="34" s="1" a="1"/>
  <c r="BX128" i="34" s="1"/>
  <c r="J203" i="34" a="1"/>
  <c r="J203" i="34" s="1"/>
  <c r="P203" i="34" s="1" a="1"/>
  <c r="P203" i="34" s="1"/>
  <c r="V203" i="34" s="1" a="1"/>
  <c r="V203" i="34" s="1"/>
  <c r="AB203" i="34" s="1" a="1"/>
  <c r="AB203" i="34" s="1"/>
  <c r="AH203" i="34" s="1" a="1"/>
  <c r="AH203" i="34" s="1"/>
  <c r="AN203" i="34" s="1" a="1"/>
  <c r="AN203" i="34" s="1"/>
  <c r="AT203" i="34" s="1" a="1"/>
  <c r="AT203" i="34" s="1"/>
  <c r="AZ203" i="34" s="1" a="1"/>
  <c r="AZ203" i="34" s="1"/>
  <c r="BF203" i="34" s="1" a="1"/>
  <c r="BF203" i="34" s="1"/>
  <c r="BL203" i="34" s="1" a="1"/>
  <c r="BL203" i="34" s="1"/>
  <c r="BR203" i="34" s="1" a="1"/>
  <c r="BR203" i="34" s="1"/>
  <c r="BX203" i="34" s="1" a="1"/>
  <c r="BX203" i="34" s="1"/>
  <c r="J138" i="34" a="1"/>
  <c r="J138" i="34" s="1"/>
  <c r="P138" i="34" s="1" a="1"/>
  <c r="P138" i="34" s="1"/>
  <c r="V138" i="34" s="1" a="1"/>
  <c r="V138" i="34" s="1"/>
  <c r="AB138" i="34" s="1" a="1"/>
  <c r="AB138" i="34" s="1"/>
  <c r="AH138" i="34" s="1" a="1"/>
  <c r="AH138" i="34" s="1"/>
  <c r="AN138" i="34" s="1" a="1"/>
  <c r="AN138" i="34" s="1"/>
  <c r="AT138" i="34" s="1" a="1"/>
  <c r="AT138" i="34" s="1"/>
  <c r="AZ138" i="34" s="1" a="1"/>
  <c r="AZ138" i="34" s="1"/>
  <c r="BF138" i="34" s="1" a="1"/>
  <c r="BF138" i="34" s="1"/>
  <c r="BL138" i="34" s="1" a="1"/>
  <c r="BL138" i="34" s="1"/>
  <c r="BR138" i="34" s="1" a="1"/>
  <c r="BR138" i="34" s="1"/>
  <c r="BX138" i="34" s="1" a="1"/>
  <c r="BX138" i="34" s="1"/>
  <c r="J148" i="34" a="1"/>
  <c r="J148" i="34" s="1"/>
  <c r="P148" i="34" s="1" a="1"/>
  <c r="P148" i="34" s="1"/>
  <c r="V148" i="34" s="1" a="1"/>
  <c r="V148" i="34" s="1"/>
  <c r="AB148" i="34" s="1" a="1"/>
  <c r="AB148" i="34" s="1"/>
  <c r="AH148" i="34" s="1" a="1"/>
  <c r="AH148" i="34" s="1"/>
  <c r="AN148" i="34" s="1" a="1"/>
  <c r="AN148" i="34" s="1"/>
  <c r="AT148" i="34" s="1" a="1"/>
  <c r="AT148" i="34" s="1"/>
  <c r="AZ148" i="34" s="1" a="1"/>
  <c r="AZ148" i="34" s="1"/>
  <c r="BF148" i="34" s="1" a="1"/>
  <c r="BF148" i="34" s="1"/>
  <c r="BL148" i="34" s="1" a="1"/>
  <c r="BL148" i="34" s="1"/>
  <c r="BR148" i="34" s="1" a="1"/>
  <c r="BR148" i="34" s="1"/>
  <c r="BX148" i="34" s="1" a="1"/>
  <c r="BX148" i="34" s="1"/>
  <c r="J153" i="34" a="1"/>
  <c r="J153" i="34" s="1"/>
  <c r="P153" i="34" s="1" a="1"/>
  <c r="P153" i="34" s="1"/>
  <c r="V153" i="34" s="1" a="1"/>
  <c r="V153" i="34" s="1"/>
  <c r="AB153" i="34" s="1" a="1"/>
  <c r="AB153" i="34" s="1"/>
  <c r="AH153" i="34" s="1" a="1"/>
  <c r="AH153" i="34" s="1"/>
  <c r="AN153" i="34" s="1" a="1"/>
  <c r="AN153" i="34" s="1"/>
  <c r="AT153" i="34" s="1" a="1"/>
  <c r="AT153" i="34" s="1"/>
  <c r="AZ153" i="34" s="1" a="1"/>
  <c r="AZ153" i="34" s="1"/>
  <c r="BF153" i="34" s="1" a="1"/>
  <c r="BF153" i="34" s="1"/>
  <c r="BL153" i="34" s="1" a="1"/>
  <c r="BL153" i="34" s="1"/>
  <c r="BR153" i="34" s="1" a="1"/>
  <c r="BR153" i="34" s="1"/>
  <c r="BX153" i="34" s="1" a="1"/>
  <c r="BX153" i="34" s="1"/>
  <c r="J123" i="34" a="1"/>
  <c r="J123" i="34" s="1"/>
  <c r="P123" i="34" s="1" a="1"/>
  <c r="P123" i="34" s="1"/>
  <c r="V123" i="34" s="1" a="1"/>
  <c r="V123" i="34" s="1"/>
  <c r="AB123" i="34" s="1" a="1"/>
  <c r="AB123" i="34" s="1"/>
  <c r="AH123" i="34" s="1" a="1"/>
  <c r="AH123" i="34" s="1"/>
  <c r="AN123" i="34" s="1" a="1"/>
  <c r="AN123" i="34" s="1"/>
  <c r="AT123" i="34" s="1" a="1"/>
  <c r="AT123" i="34" s="1"/>
  <c r="AZ123" i="34" s="1" a="1"/>
  <c r="AZ123" i="34" s="1"/>
  <c r="BF123" i="34" s="1" a="1"/>
  <c r="BF123" i="34" s="1"/>
  <c r="BL123" i="34" s="1" a="1"/>
  <c r="BL123" i="34" s="1"/>
  <c r="BR123" i="34" s="1" a="1"/>
  <c r="BR123" i="34" s="1"/>
  <c r="BX123" i="34" s="1" a="1"/>
  <c r="BX123" i="34" s="1"/>
  <c r="J26" i="34" a="1"/>
  <c r="J26" i="34" s="1"/>
  <c r="P26" i="34" s="1" a="1"/>
  <c r="P26" i="34" s="1"/>
  <c r="V26" i="34" s="1" a="1"/>
  <c r="V26" i="34" s="1"/>
  <c r="AB26" i="34" s="1" a="1"/>
  <c r="AB26" i="34" s="1"/>
  <c r="AH26" i="34" s="1" a="1"/>
  <c r="AH26" i="34" s="1"/>
  <c r="AN26" i="34" s="1" a="1"/>
  <c r="AN26" i="34" s="1"/>
  <c r="AT26" i="34" s="1" a="1"/>
  <c r="AT26" i="34" s="1"/>
  <c r="AZ26" i="34" s="1" a="1"/>
  <c r="AZ26" i="34" s="1"/>
  <c r="BF26" i="34" s="1" a="1"/>
  <c r="BF26" i="34" s="1"/>
  <c r="BL26" i="34" s="1" a="1"/>
  <c r="BL26" i="34" s="1"/>
  <c r="BR26" i="34" s="1" a="1"/>
  <c r="BR26" i="34" s="1"/>
  <c r="BX26" i="34" s="1" a="1"/>
  <c r="BX26" i="34" s="1"/>
  <c r="E178" i="34" a="1"/>
  <c r="E178" i="34" s="1"/>
  <c r="K178" i="34" s="1" a="1"/>
  <c r="K178" i="34" s="1"/>
  <c r="Q178" i="34" s="1" a="1"/>
  <c r="Q178" i="34" s="1"/>
  <c r="W178" i="34" s="1" a="1"/>
  <c r="W178" i="34" s="1"/>
  <c r="AC178" i="34" s="1" a="1"/>
  <c r="AC178" i="34" s="1"/>
  <c r="AI178" i="34" s="1" a="1"/>
  <c r="AI178" i="34" s="1"/>
  <c r="AO178" i="34" s="1" a="1"/>
  <c r="AO178" i="34" s="1"/>
  <c r="AU178" i="34" s="1" a="1"/>
  <c r="AU178" i="34" s="1"/>
  <c r="BA178" i="34" s="1" a="1"/>
  <c r="BA178" i="34" s="1"/>
  <c r="BG178" i="34" s="1" a="1"/>
  <c r="BG178" i="34" s="1"/>
  <c r="BM178" i="34" s="1" a="1"/>
  <c r="BM178" i="34" s="1"/>
  <c r="BS178" i="34" s="1" a="1"/>
  <c r="BS178" i="34" s="1"/>
  <c r="E60" i="34" a="1"/>
  <c r="E60" i="34" s="1"/>
  <c r="K60" i="34" s="1" a="1"/>
  <c r="K60" i="34" s="1"/>
  <c r="Q60" i="34" s="1" a="1"/>
  <c r="Q60" i="34" s="1"/>
  <c r="W60" i="34" s="1" a="1"/>
  <c r="W60" i="34" s="1"/>
  <c r="AC60" i="34" s="1" a="1"/>
  <c r="AC60" i="34" s="1"/>
  <c r="AI60" i="34" s="1" a="1"/>
  <c r="AI60" i="34" s="1"/>
  <c r="AO60" i="34" s="1" a="1"/>
  <c r="AO60" i="34" s="1"/>
  <c r="AU60" i="34" s="1" a="1"/>
  <c r="AU60" i="34" s="1"/>
  <c r="BA60" i="34" s="1" a="1"/>
  <c r="BA60" i="34" s="1"/>
  <c r="BG60" i="34" s="1" a="1"/>
  <c r="BG60" i="34" s="1"/>
  <c r="BM60" i="34" s="1" a="1"/>
  <c r="BM60" i="34" s="1"/>
  <c r="BS60" i="34" s="1" a="1"/>
  <c r="BS60" i="34" s="1"/>
  <c r="E108" i="34" a="1"/>
  <c r="E108" i="34" s="1"/>
  <c r="K108" i="34" s="1" a="1"/>
  <c r="K108" i="34" s="1"/>
  <c r="Q108" i="34" s="1" a="1"/>
  <c r="Q108" i="34" s="1"/>
  <c r="W108" i="34" s="1" a="1"/>
  <c r="W108" i="34" s="1"/>
  <c r="AC108" i="34" s="1" a="1"/>
  <c r="AC108" i="34" s="1"/>
  <c r="AI108" i="34" s="1" a="1"/>
  <c r="AI108" i="34" s="1"/>
  <c r="AO108" i="34" s="1" a="1"/>
  <c r="AO108" i="34" s="1"/>
  <c r="AU108" i="34" s="1" a="1"/>
  <c r="AU108" i="34" s="1"/>
  <c r="BA108" i="34" s="1" a="1"/>
  <c r="BA108" i="34" s="1"/>
  <c r="BG108" i="34" s="1" a="1"/>
  <c r="BG108" i="34" s="1"/>
  <c r="BM108" i="34" s="1" a="1"/>
  <c r="BM108" i="34" s="1"/>
  <c r="BS108" i="34" s="1" a="1"/>
  <c r="BS108" i="34" s="1"/>
  <c r="E87" i="34" a="1"/>
  <c r="E87" i="34" s="1"/>
  <c r="K87" i="34" s="1" a="1"/>
  <c r="K87" i="34" s="1"/>
  <c r="Q87" i="34" s="1" a="1"/>
  <c r="Q87" i="34" s="1"/>
  <c r="W87" i="34" s="1" a="1"/>
  <c r="W87" i="34" s="1"/>
  <c r="AC87" i="34" s="1" a="1"/>
  <c r="AC87" i="34" s="1"/>
  <c r="AI87" i="34" s="1" a="1"/>
  <c r="AI87" i="34" s="1"/>
  <c r="AO87" i="34" s="1" a="1"/>
  <c r="AO87" i="34" s="1"/>
  <c r="AU87" i="34" s="1" a="1"/>
  <c r="AU87" i="34" s="1"/>
  <c r="BA87" i="34" s="1" a="1"/>
  <c r="BA87" i="34" s="1"/>
  <c r="BG87" i="34" s="1" a="1"/>
  <c r="BG87" i="34" s="1"/>
  <c r="BM87" i="34" s="1" a="1"/>
  <c r="BM87" i="34" s="1"/>
  <c r="BS87" i="34" s="1" a="1"/>
  <c r="BS87" i="34" s="1"/>
  <c r="E136" i="34" a="1"/>
  <c r="E136" i="34" s="1"/>
  <c r="K136" i="34" s="1" a="1"/>
  <c r="K136" i="34" s="1"/>
  <c r="Q136" i="34" s="1" a="1"/>
  <c r="Q136" i="34" s="1"/>
  <c r="W136" i="34" s="1" a="1"/>
  <c r="W136" i="34" s="1"/>
  <c r="AC136" i="34" s="1" a="1"/>
  <c r="AC136" i="34" s="1"/>
  <c r="AI136" i="34" s="1" a="1"/>
  <c r="AI136" i="34" s="1"/>
  <c r="AO136" i="34" s="1" a="1"/>
  <c r="AO136" i="34" s="1"/>
  <c r="AU136" i="34" s="1" a="1"/>
  <c r="AU136" i="34" s="1"/>
  <c r="BA136" i="34" s="1" a="1"/>
  <c r="BA136" i="34" s="1"/>
  <c r="BG136" i="34" s="1" a="1"/>
  <c r="BG136" i="34" s="1"/>
  <c r="BM136" i="34" s="1" a="1"/>
  <c r="BM136" i="34" s="1"/>
  <c r="BS136" i="34" s="1" a="1"/>
  <c r="BS136" i="34" s="1"/>
  <c r="J91" i="34" a="1"/>
  <c r="J91" i="34" s="1"/>
  <c r="P91" i="34" s="1" a="1"/>
  <c r="P91" i="34" s="1"/>
  <c r="V91" i="34" s="1" a="1"/>
  <c r="V91" i="34" s="1"/>
  <c r="AB91" i="34" s="1" a="1"/>
  <c r="AB91" i="34" s="1"/>
  <c r="AH91" i="34" s="1" a="1"/>
  <c r="AH91" i="34" s="1"/>
  <c r="AN91" i="34" s="1" a="1"/>
  <c r="AN91" i="34" s="1"/>
  <c r="AT91" i="34" s="1" a="1"/>
  <c r="AT91" i="34" s="1"/>
  <c r="AZ91" i="34" s="1" a="1"/>
  <c r="AZ91" i="34" s="1"/>
  <c r="BF91" i="34" s="1" a="1"/>
  <c r="BF91" i="34" s="1"/>
  <c r="BL91" i="34" s="1" a="1"/>
  <c r="BL91" i="34" s="1"/>
  <c r="BR91" i="34" s="1" a="1"/>
  <c r="BR91" i="34" s="1"/>
  <c r="BX91" i="34" s="1" a="1"/>
  <c r="BX91" i="34" s="1"/>
  <c r="J137" i="34" a="1"/>
  <c r="J137" i="34" s="1"/>
  <c r="P137" i="34" s="1" a="1"/>
  <c r="P137" i="34" s="1"/>
  <c r="V137" i="34" s="1" a="1"/>
  <c r="V137" i="34" s="1"/>
  <c r="AB137" i="34" s="1" a="1"/>
  <c r="AB137" i="34" s="1"/>
  <c r="AH137" i="34" s="1" a="1"/>
  <c r="AH137" i="34" s="1"/>
  <c r="AN137" i="34" s="1" a="1"/>
  <c r="AN137" i="34" s="1"/>
  <c r="AT137" i="34" s="1" a="1"/>
  <c r="AT137" i="34" s="1"/>
  <c r="AZ137" i="34" s="1" a="1"/>
  <c r="AZ137" i="34" s="1"/>
  <c r="BF137" i="34" s="1" a="1"/>
  <c r="BF137" i="34" s="1"/>
  <c r="BL137" i="34" s="1" a="1"/>
  <c r="BL137" i="34" s="1"/>
  <c r="BR137" i="34" s="1" a="1"/>
  <c r="BR137" i="34" s="1"/>
  <c r="BX137" i="34" s="1" a="1"/>
  <c r="BX137" i="34" s="1"/>
  <c r="H144" i="34" a="1"/>
  <c r="H144" i="34" s="1"/>
  <c r="N144" i="34" s="1" a="1"/>
  <c r="N144" i="34" s="1"/>
  <c r="T144" i="34" s="1" a="1"/>
  <c r="T144" i="34" s="1"/>
  <c r="Z144" i="34" s="1" a="1"/>
  <c r="Z144" i="34" s="1"/>
  <c r="AF144" i="34" s="1" a="1"/>
  <c r="AF144" i="34" s="1"/>
  <c r="AL144" i="34" s="1" a="1"/>
  <c r="AL144" i="34" s="1"/>
  <c r="AR144" i="34" s="1" a="1"/>
  <c r="AR144" i="34" s="1"/>
  <c r="AX144" i="34" s="1" a="1"/>
  <c r="AX144" i="34" s="1"/>
  <c r="BD144" i="34" s="1" a="1"/>
  <c r="BD144" i="34" s="1"/>
  <c r="BJ144" i="34" s="1" a="1"/>
  <c r="BJ144" i="34" s="1"/>
  <c r="BP144" i="34" s="1" a="1"/>
  <c r="BP144" i="34" s="1"/>
  <c r="BV144" i="34" s="1" a="1"/>
  <c r="BV144" i="34" s="1"/>
  <c r="H154" i="34" a="1"/>
  <c r="H154" i="34" s="1"/>
  <c r="N154" i="34" s="1" a="1"/>
  <c r="N154" i="34" s="1"/>
  <c r="T154" i="34" s="1" a="1"/>
  <c r="T154" i="34" s="1"/>
  <c r="Z154" i="34" s="1" a="1"/>
  <c r="Z154" i="34" s="1"/>
  <c r="AF154" i="34" s="1" a="1"/>
  <c r="AF154" i="34" s="1"/>
  <c r="AL154" i="34" s="1" a="1"/>
  <c r="AL154" i="34" s="1"/>
  <c r="AR154" i="34" s="1" a="1"/>
  <c r="AR154" i="34" s="1"/>
  <c r="AX154" i="34" s="1" a="1"/>
  <c r="AX154" i="34" s="1"/>
  <c r="BD154" i="34" s="1" a="1"/>
  <c r="BD154" i="34" s="1"/>
  <c r="BJ154" i="34" s="1" a="1"/>
  <c r="BJ154" i="34" s="1"/>
  <c r="BP154" i="34" s="1" a="1"/>
  <c r="BP154" i="34" s="1"/>
  <c r="BV154" i="34" s="1" a="1"/>
  <c r="BV154" i="34" s="1"/>
  <c r="H179" i="34" a="1"/>
  <c r="H179" i="34" s="1"/>
  <c r="N179" i="34" s="1" a="1"/>
  <c r="N179" i="34" s="1"/>
  <c r="T179" i="34" s="1" a="1"/>
  <c r="T179" i="34" s="1"/>
  <c r="Z179" i="34" s="1" a="1"/>
  <c r="Z179" i="34" s="1"/>
  <c r="AF179" i="34" s="1" a="1"/>
  <c r="AF179" i="34" s="1"/>
  <c r="AL179" i="34" s="1" a="1"/>
  <c r="AL179" i="34" s="1"/>
  <c r="AR179" i="34" s="1" a="1"/>
  <c r="AR179" i="34" s="1"/>
  <c r="AX179" i="34" s="1" a="1"/>
  <c r="AX179" i="34" s="1"/>
  <c r="BD179" i="34" s="1" a="1"/>
  <c r="BD179" i="34" s="1"/>
  <c r="BJ179" i="34" s="1" a="1"/>
  <c r="BJ179" i="34" s="1"/>
  <c r="BP179" i="34" s="1" a="1"/>
  <c r="BP179" i="34" s="1"/>
  <c r="BV179" i="34" s="1" a="1"/>
  <c r="BV179" i="34" s="1"/>
  <c r="E14" i="34" a="1"/>
  <c r="E14" i="34" s="1"/>
  <c r="K14" i="34" s="1" a="1"/>
  <c r="K14" i="34" s="1"/>
  <c r="Q14" i="34" s="1" a="1"/>
  <c r="Q14" i="34" s="1"/>
  <c r="W14" i="34" s="1" a="1"/>
  <c r="W14" i="34" s="1"/>
  <c r="AC14" i="34" s="1" a="1"/>
  <c r="AC14" i="34" s="1"/>
  <c r="AI14" i="34" s="1" a="1"/>
  <c r="AI14" i="34" s="1"/>
  <c r="AO14" i="34" s="1" a="1"/>
  <c r="AO14" i="34" s="1"/>
  <c r="AU14" i="34" s="1" a="1"/>
  <c r="AU14" i="34" s="1"/>
  <c r="BA14" i="34" s="1" a="1"/>
  <c r="BA14" i="34" s="1"/>
  <c r="BG14" i="34" s="1" a="1"/>
  <c r="BG14" i="34" s="1"/>
  <c r="BM14" i="34" s="1" a="1"/>
  <c r="BM14" i="34" s="1"/>
  <c r="BS14" i="34" s="1" a="1"/>
  <c r="BS14" i="34" s="1"/>
  <c r="E161" i="34" a="1"/>
  <c r="E161" i="34" s="1"/>
  <c r="K161" i="34" s="1" a="1"/>
  <c r="K161" i="34" s="1"/>
  <c r="Q161" i="34" s="1" a="1"/>
  <c r="Q161" i="34" s="1"/>
  <c r="W161" i="34" s="1" a="1"/>
  <c r="W161" i="34" s="1"/>
  <c r="AC161" i="34" s="1" a="1"/>
  <c r="AC161" i="34" s="1"/>
  <c r="AI161" i="34" s="1" a="1"/>
  <c r="AI161" i="34" s="1"/>
  <c r="AO161" i="34" s="1" a="1"/>
  <c r="AO161" i="34" s="1"/>
  <c r="AU161" i="34" s="1" a="1"/>
  <c r="AU161" i="34" s="1"/>
  <c r="BA161" i="34" s="1" a="1"/>
  <c r="BA161" i="34" s="1"/>
  <c r="BG161" i="34" s="1" a="1"/>
  <c r="BG161" i="34" s="1"/>
  <c r="BM161" i="34" s="1" a="1"/>
  <c r="BM161" i="34" s="1"/>
  <c r="BS161" i="34" s="1" a="1"/>
  <c r="BS161" i="34" s="1"/>
  <c r="E151" i="34" a="1"/>
  <c r="E151" i="34" s="1"/>
  <c r="K151" i="34" s="1" a="1"/>
  <c r="K151" i="34" s="1"/>
  <c r="Q151" i="34" s="1" a="1"/>
  <c r="Q151" i="34" s="1"/>
  <c r="W151" i="34" s="1" a="1"/>
  <c r="W151" i="34" s="1"/>
  <c r="AC151" i="34" s="1" a="1"/>
  <c r="AC151" i="34" s="1"/>
  <c r="AI151" i="34" s="1" a="1"/>
  <c r="AI151" i="34" s="1"/>
  <c r="AO151" i="34" s="1" a="1"/>
  <c r="AO151" i="34" s="1"/>
  <c r="AU151" i="34" s="1" a="1"/>
  <c r="AU151" i="34" s="1"/>
  <c r="BA151" i="34" s="1" a="1"/>
  <c r="BA151" i="34" s="1"/>
  <c r="BG151" i="34" s="1" a="1"/>
  <c r="BG151" i="34" s="1"/>
  <c r="BM151" i="34" s="1" a="1"/>
  <c r="BM151" i="34" s="1"/>
  <c r="BS151" i="34" s="1" a="1"/>
  <c r="BS151" i="34" s="1"/>
  <c r="E141" i="34" a="1"/>
  <c r="E141" i="34" s="1"/>
  <c r="K141" i="34" s="1" a="1"/>
  <c r="K141" i="34" s="1"/>
  <c r="Q141" i="34" s="1" a="1"/>
  <c r="Q141" i="34" s="1"/>
  <c r="W141" i="34" s="1" a="1"/>
  <c r="W141" i="34" s="1"/>
  <c r="AC141" i="34" s="1" a="1"/>
  <c r="AC141" i="34" s="1"/>
  <c r="AI141" i="34" s="1" a="1"/>
  <c r="AI141" i="34" s="1"/>
  <c r="AO141" i="34" s="1" a="1"/>
  <c r="AO141" i="34" s="1"/>
  <c r="AU141" i="34" s="1" a="1"/>
  <c r="AU141" i="34" s="1"/>
  <c r="BA141" i="34" s="1" a="1"/>
  <c r="BA141" i="34" s="1"/>
  <c r="BG141" i="34" s="1" a="1"/>
  <c r="BG141" i="34" s="1"/>
  <c r="BM141" i="34" s="1" a="1"/>
  <c r="BM141" i="34" s="1"/>
  <c r="BS141" i="34" s="1" a="1"/>
  <c r="BS141" i="34" s="1"/>
  <c r="E17" i="34" a="1"/>
  <c r="E17" i="34" s="1"/>
  <c r="K17" i="34" s="1" a="1"/>
  <c r="K17" i="34" s="1"/>
  <c r="Q17" i="34" s="1" a="1"/>
  <c r="Q17" i="34" s="1"/>
  <c r="W17" i="34" s="1" a="1"/>
  <c r="W17" i="34" s="1"/>
  <c r="AC17" i="34" s="1" a="1"/>
  <c r="AC17" i="34" s="1"/>
  <c r="AI17" i="34" s="1" a="1"/>
  <c r="AI17" i="34" s="1"/>
  <c r="AO17" i="34" s="1" a="1"/>
  <c r="AO17" i="34" s="1"/>
  <c r="AU17" i="34" s="1" a="1"/>
  <c r="AU17" i="34" s="1"/>
  <c r="BA17" i="34" s="1" a="1"/>
  <c r="BA17" i="34" s="1"/>
  <c r="BG17" i="34" s="1" a="1"/>
  <c r="BG17" i="34" s="1"/>
  <c r="BM17" i="34" s="1" a="1"/>
  <c r="BM17" i="34" s="1"/>
  <c r="BS17" i="34" s="1" a="1"/>
  <c r="BS17" i="34" s="1"/>
  <c r="J162" i="34" a="1"/>
  <c r="J162" i="34" s="1"/>
  <c r="P162" i="34" s="1" a="1"/>
  <c r="P162" i="34" s="1"/>
  <c r="V162" i="34" s="1" a="1"/>
  <c r="V162" i="34" s="1"/>
  <c r="AB162" i="34" s="1" a="1"/>
  <c r="AB162" i="34" s="1"/>
  <c r="AH162" i="34" s="1" a="1"/>
  <c r="AH162" i="34" s="1"/>
  <c r="AN162" i="34" s="1" a="1"/>
  <c r="AN162" i="34" s="1"/>
  <c r="AT162" i="34" s="1" a="1"/>
  <c r="AT162" i="34" s="1"/>
  <c r="AZ162" i="34" s="1" a="1"/>
  <c r="AZ162" i="34" s="1"/>
  <c r="BF162" i="34" s="1" a="1"/>
  <c r="BF162" i="34" s="1"/>
  <c r="BL162" i="34" s="1" a="1"/>
  <c r="BL162" i="34" s="1"/>
  <c r="BR162" i="34" s="1" a="1"/>
  <c r="BR162" i="34" s="1"/>
  <c r="BX162" i="34" s="1" a="1"/>
  <c r="BX162" i="34" s="1"/>
  <c r="J117" i="34" a="1"/>
  <c r="J117" i="34" s="1"/>
  <c r="P117" i="34" s="1" a="1"/>
  <c r="P117" i="34" s="1"/>
  <c r="V117" i="34" s="1" a="1"/>
  <c r="V117" i="34" s="1"/>
  <c r="AB117" i="34" s="1" a="1"/>
  <c r="AB117" i="34" s="1"/>
  <c r="AH117" i="34" s="1" a="1"/>
  <c r="AH117" i="34" s="1"/>
  <c r="AN117" i="34" s="1" a="1"/>
  <c r="AN117" i="34" s="1"/>
  <c r="AT117" i="34" s="1" a="1"/>
  <c r="AT117" i="34" s="1"/>
  <c r="AZ117" i="34" s="1" a="1"/>
  <c r="AZ117" i="34" s="1"/>
  <c r="BF117" i="34" s="1" a="1"/>
  <c r="BF117" i="34" s="1"/>
  <c r="BL117" i="34" s="1" a="1"/>
  <c r="BL117" i="34" s="1"/>
  <c r="BR117" i="34" s="1" a="1"/>
  <c r="BR117" i="34" s="1"/>
  <c r="BX117" i="34" s="1" a="1"/>
  <c r="BX117" i="34" s="1"/>
  <c r="J56" i="34" a="1"/>
  <c r="J56" i="34" s="1"/>
  <c r="P56" i="34" s="1" a="1"/>
  <c r="P56" i="34" s="1"/>
  <c r="V56" i="34" s="1" a="1"/>
  <c r="V56" i="34" s="1"/>
  <c r="AB56" i="34" s="1" a="1"/>
  <c r="AB56" i="34" s="1"/>
  <c r="AH56" i="34" s="1" a="1"/>
  <c r="AH56" i="34" s="1"/>
  <c r="AN56" i="34" s="1" a="1"/>
  <c r="AN56" i="34" s="1"/>
  <c r="AT56" i="34" s="1" a="1"/>
  <c r="AT56" i="34" s="1"/>
  <c r="AZ56" i="34" s="1" a="1"/>
  <c r="AZ56" i="34" s="1"/>
  <c r="BF56" i="34" s="1" a="1"/>
  <c r="BF56" i="34" s="1"/>
  <c r="BL56" i="34" s="1" a="1"/>
  <c r="BL56" i="34" s="1"/>
  <c r="BR56" i="34" s="1" a="1"/>
  <c r="BR56" i="34" s="1"/>
  <c r="BX56" i="34" s="1" a="1"/>
  <c r="BX56" i="34" s="1"/>
  <c r="J24" i="34" a="1"/>
  <c r="J24" i="34" s="1"/>
  <c r="P24" i="34" s="1" a="1"/>
  <c r="P24" i="34" s="1"/>
  <c r="V24" i="34" s="1" a="1"/>
  <c r="V24" i="34" s="1"/>
  <c r="AB24" i="34" s="1" a="1"/>
  <c r="AB24" i="34" s="1"/>
  <c r="AH24" i="34" s="1" a="1"/>
  <c r="AH24" i="34" s="1"/>
  <c r="AN24" i="34" s="1" a="1"/>
  <c r="AN24" i="34" s="1"/>
  <c r="AT24" i="34" s="1" a="1"/>
  <c r="AT24" i="34" s="1"/>
  <c r="AZ24" i="34" s="1" a="1"/>
  <c r="AZ24" i="34" s="1"/>
  <c r="BF24" i="34" s="1" a="1"/>
  <c r="BF24" i="34" s="1"/>
  <c r="BL24" i="34" s="1" a="1"/>
  <c r="BL24" i="34" s="1"/>
  <c r="BR24" i="34" s="1" a="1"/>
  <c r="BR24" i="34" s="1"/>
  <c r="BX24" i="34" s="1" a="1"/>
  <c r="BX24" i="34" s="1"/>
  <c r="J21" i="34" a="1"/>
  <c r="J21" i="34" s="1"/>
  <c r="P21" i="34" s="1" a="1"/>
  <c r="P21" i="34" s="1"/>
  <c r="V21" i="34" s="1" a="1"/>
  <c r="V21" i="34" s="1"/>
  <c r="AB21" i="34" s="1" a="1"/>
  <c r="AB21" i="34" s="1"/>
  <c r="AH21" i="34" s="1" a="1"/>
  <c r="AH21" i="34" s="1"/>
  <c r="AN21" i="34" s="1" a="1"/>
  <c r="AN21" i="34" s="1"/>
  <c r="AT21" i="34" s="1" a="1"/>
  <c r="AT21" i="34" s="1"/>
  <c r="AZ21" i="34" s="1" a="1"/>
  <c r="AZ21" i="34" s="1"/>
  <c r="BF21" i="34" s="1" a="1"/>
  <c r="BF21" i="34" s="1"/>
  <c r="BL21" i="34" s="1" a="1"/>
  <c r="BL21" i="34" s="1"/>
  <c r="BR21" i="34" s="1" a="1"/>
  <c r="BR21" i="34" s="1"/>
  <c r="BX21" i="34" s="1" a="1"/>
  <c r="BX21" i="34" s="1"/>
  <c r="H105" i="34" a="1"/>
  <c r="H105" i="34" s="1"/>
  <c r="N105" i="34" s="1" a="1"/>
  <c r="N105" i="34" s="1"/>
  <c r="T105" i="34" s="1" a="1"/>
  <c r="T105" i="34" s="1"/>
  <c r="Z105" i="34" s="1" a="1"/>
  <c r="Z105" i="34" s="1"/>
  <c r="AF105" i="34" s="1" a="1"/>
  <c r="AF105" i="34" s="1"/>
  <c r="AL105" i="34" s="1" a="1"/>
  <c r="AL105" i="34" s="1"/>
  <c r="AR105" i="34" s="1" a="1"/>
  <c r="AR105" i="34" s="1"/>
  <c r="AX105" i="34" s="1" a="1"/>
  <c r="AX105" i="34" s="1"/>
  <c r="BD105" i="34" s="1" a="1"/>
  <c r="BD105" i="34" s="1"/>
  <c r="BJ105" i="34" s="1" a="1"/>
  <c r="BJ105" i="34" s="1"/>
  <c r="BP105" i="34" s="1" a="1"/>
  <c r="BP105" i="34" s="1"/>
  <c r="BV105" i="34" s="1" a="1"/>
  <c r="BV105" i="34" s="1"/>
  <c r="H184" i="34" a="1"/>
  <c r="H184" i="34" s="1"/>
  <c r="N184" i="34" s="1" a="1"/>
  <c r="N184" i="34" s="1"/>
  <c r="T184" i="34" s="1" a="1"/>
  <c r="T184" i="34" s="1"/>
  <c r="Z184" i="34" s="1" a="1"/>
  <c r="Z184" i="34" s="1"/>
  <c r="AF184" i="34" s="1" a="1"/>
  <c r="AF184" i="34" s="1"/>
  <c r="AL184" i="34" s="1" a="1"/>
  <c r="AL184" i="34" s="1"/>
  <c r="AR184" i="34" s="1" a="1"/>
  <c r="AR184" i="34" s="1"/>
  <c r="AX184" i="34" s="1" a="1"/>
  <c r="AX184" i="34" s="1"/>
  <c r="BD184" i="34" s="1" a="1"/>
  <c r="BD184" i="34" s="1"/>
  <c r="BJ184" i="34" s="1" a="1"/>
  <c r="BJ184" i="34" s="1"/>
  <c r="BP184" i="34" s="1" a="1"/>
  <c r="BP184" i="34" s="1"/>
  <c r="BV184" i="34" s="1" a="1"/>
  <c r="BV184" i="34" s="1"/>
  <c r="H119" i="34" a="1"/>
  <c r="H119" i="34" s="1"/>
  <c r="N119" i="34" s="1" a="1"/>
  <c r="N119" i="34" s="1"/>
  <c r="T119" i="34" s="1" a="1"/>
  <c r="T119" i="34" s="1"/>
  <c r="Z119" i="34" s="1" a="1"/>
  <c r="Z119" i="34" s="1"/>
  <c r="AF119" i="34" s="1" a="1"/>
  <c r="AF119" i="34" s="1"/>
  <c r="AL119" i="34" s="1" a="1"/>
  <c r="AL119" i="34" s="1"/>
  <c r="AR119" i="34" s="1" a="1"/>
  <c r="AR119" i="34" s="1"/>
  <c r="AX119" i="34" s="1" a="1"/>
  <c r="AX119" i="34" s="1"/>
  <c r="BD119" i="34" s="1" a="1"/>
  <c r="BD119" i="34" s="1"/>
  <c r="BJ119" i="34" s="1" a="1"/>
  <c r="BJ119" i="34" s="1"/>
  <c r="BP119" i="34" s="1" a="1"/>
  <c r="BP119" i="34" s="1"/>
  <c r="BV119" i="34" s="1" a="1"/>
  <c r="BV119" i="34" s="1"/>
  <c r="H70" i="34" a="1"/>
  <c r="H70" i="34" s="1"/>
  <c r="N70" i="34" s="1" a="1"/>
  <c r="N70" i="34" s="1"/>
  <c r="T70" i="34" s="1" a="1"/>
  <c r="T70" i="34" s="1"/>
  <c r="Z70" i="34" s="1" a="1"/>
  <c r="Z70" i="34" s="1"/>
  <c r="AF70" i="34" s="1" a="1"/>
  <c r="AF70" i="34" s="1"/>
  <c r="AL70" i="34" s="1" a="1"/>
  <c r="AL70" i="34" s="1"/>
  <c r="AR70" i="34" s="1" a="1"/>
  <c r="AR70" i="34" s="1"/>
  <c r="AX70" i="34" s="1" a="1"/>
  <c r="AX70" i="34" s="1"/>
  <c r="BD70" i="34" s="1" a="1"/>
  <c r="BD70" i="34" s="1"/>
  <c r="BJ70" i="34" s="1" a="1"/>
  <c r="BJ70" i="34" s="1"/>
  <c r="BP70" i="34" s="1" a="1"/>
  <c r="BP70" i="34" s="1"/>
  <c r="BV70" i="34" s="1" a="1"/>
  <c r="BV70" i="34" s="1"/>
  <c r="H194" i="34" a="1"/>
  <c r="H194" i="34" s="1"/>
  <c r="N194" i="34" s="1" a="1"/>
  <c r="N194" i="34" s="1"/>
  <c r="T194" i="34" s="1" a="1"/>
  <c r="T194" i="34" s="1"/>
  <c r="Z194" i="34" s="1" a="1"/>
  <c r="Z194" i="34" s="1"/>
  <c r="AF194" i="34" s="1" a="1"/>
  <c r="AF194" i="34" s="1"/>
  <c r="AL194" i="34" s="1" a="1"/>
  <c r="AL194" i="34" s="1"/>
  <c r="AR194" i="34" s="1" a="1"/>
  <c r="AR194" i="34" s="1"/>
  <c r="AX194" i="34" s="1" a="1"/>
  <c r="AX194" i="34" s="1"/>
  <c r="BD194" i="34" s="1" a="1"/>
  <c r="BD194" i="34" s="1"/>
  <c r="BJ194" i="34" s="1" a="1"/>
  <c r="BJ194" i="34" s="1"/>
  <c r="BP194" i="34" s="1" a="1"/>
  <c r="BP194" i="34" s="1"/>
  <c r="BV194" i="34" s="1" a="1"/>
  <c r="BV194" i="34" s="1"/>
  <c r="H134" i="34" a="1"/>
  <c r="H134" i="34" s="1"/>
  <c r="N134" i="34" s="1" a="1"/>
  <c r="N134" i="34" s="1"/>
  <c r="T134" i="34" s="1" a="1"/>
  <c r="T134" i="34" s="1"/>
  <c r="Z134" i="34" s="1" a="1"/>
  <c r="Z134" i="34" s="1"/>
  <c r="AF134" i="34" s="1" a="1"/>
  <c r="AF134" i="34" s="1"/>
  <c r="AL134" i="34" s="1" a="1"/>
  <c r="AL134" i="34" s="1"/>
  <c r="AR134" i="34" s="1" a="1"/>
  <c r="AR134" i="34" s="1"/>
  <c r="AX134" i="34" s="1" a="1"/>
  <c r="AX134" i="34" s="1"/>
  <c r="BD134" i="34" s="1" a="1"/>
  <c r="BD134" i="34" s="1"/>
  <c r="BJ134" i="34" s="1" a="1"/>
  <c r="BJ134" i="34" s="1"/>
  <c r="BP134" i="34" s="1" a="1"/>
  <c r="BP134" i="34" s="1"/>
  <c r="BV134" i="34" s="1" a="1"/>
  <c r="BV134" i="34" s="1"/>
  <c r="H102" i="34" a="1"/>
  <c r="H102" i="34" s="1"/>
  <c r="N102" i="34" s="1" a="1"/>
  <c r="N102" i="34" s="1"/>
  <c r="T102" i="34" s="1" a="1"/>
  <c r="T102" i="34" s="1"/>
  <c r="Z102" i="34" s="1" a="1"/>
  <c r="Z102" i="34" s="1"/>
  <c r="AF102" i="34" s="1" a="1"/>
  <c r="AF102" i="34" s="1"/>
  <c r="AL102" i="34" s="1" a="1"/>
  <c r="AL102" i="34" s="1"/>
  <c r="AR102" i="34" s="1" a="1"/>
  <c r="AR102" i="34" s="1"/>
  <c r="AX102" i="34" s="1" a="1"/>
  <c r="AX102" i="34" s="1"/>
  <c r="BD102" i="34" s="1" a="1"/>
  <c r="BD102" i="34" s="1"/>
  <c r="BJ102" i="34" s="1" a="1"/>
  <c r="BJ102" i="34" s="1"/>
  <c r="BP102" i="34" s="1" a="1"/>
  <c r="BP102" i="34" s="1"/>
  <c r="BV102" i="34" s="1" a="1"/>
  <c r="BV102" i="34" s="1"/>
  <c r="H149" i="34" a="1"/>
  <c r="H149" i="34" s="1"/>
  <c r="N149" i="34" s="1" a="1"/>
  <c r="N149" i="34" s="1"/>
  <c r="T149" i="34" s="1" a="1"/>
  <c r="T149" i="34" s="1"/>
  <c r="Z149" i="34" s="1" a="1"/>
  <c r="Z149" i="34" s="1"/>
  <c r="AF149" i="34" s="1" a="1"/>
  <c r="AF149" i="34" s="1"/>
  <c r="AL149" i="34" s="1" a="1"/>
  <c r="AL149" i="34" s="1"/>
  <c r="AR149" i="34" s="1" a="1"/>
  <c r="AR149" i="34" s="1"/>
  <c r="AX149" i="34" s="1" a="1"/>
  <c r="AX149" i="34" s="1"/>
  <c r="BD149" i="34" s="1" a="1"/>
  <c r="BD149" i="34" s="1"/>
  <c r="BJ149" i="34" s="1" a="1"/>
  <c r="BJ149" i="34" s="1"/>
  <c r="BP149" i="34" s="1" a="1"/>
  <c r="BP149" i="34" s="1"/>
  <c r="BV149" i="34" s="1" a="1"/>
  <c r="BV149" i="34" s="1"/>
  <c r="H122" i="34" a="1"/>
  <c r="H122" i="34" s="1"/>
  <c r="N122" i="34" s="1" a="1"/>
  <c r="N122" i="34" s="1"/>
  <c r="T122" i="34" s="1" a="1"/>
  <c r="T122" i="34" s="1"/>
  <c r="Z122" i="34" s="1" a="1"/>
  <c r="Z122" i="34" s="1"/>
  <c r="AF122" i="34" s="1" a="1"/>
  <c r="AF122" i="34" s="1"/>
  <c r="AL122" i="34" s="1" a="1"/>
  <c r="AL122" i="34" s="1"/>
  <c r="AR122" i="34" s="1" a="1"/>
  <c r="AR122" i="34" s="1"/>
  <c r="AX122" i="34" s="1" a="1"/>
  <c r="AX122" i="34" s="1"/>
  <c r="BD122" i="34" s="1" a="1"/>
  <c r="BD122" i="34" s="1"/>
  <c r="BJ122" i="34" s="1" a="1"/>
  <c r="BJ122" i="34" s="1"/>
  <c r="BP122" i="34" s="1" a="1"/>
  <c r="BP122" i="34" s="1"/>
  <c r="BV122" i="34" s="1" a="1"/>
  <c r="BV122" i="34" s="1"/>
  <c r="H56" i="34" a="1"/>
  <c r="H56" i="34" s="1"/>
  <c r="N56" i="34" s="1" a="1"/>
  <c r="N56" i="34" s="1"/>
  <c r="T56" i="34" s="1" a="1"/>
  <c r="T56" i="34" s="1"/>
  <c r="Z56" i="34" s="1" a="1"/>
  <c r="Z56" i="34" s="1"/>
  <c r="AF56" i="34" s="1" a="1"/>
  <c r="AF56" i="34" s="1"/>
  <c r="AL56" i="34" s="1" a="1"/>
  <c r="AL56" i="34" s="1"/>
  <c r="AR56" i="34" s="1" a="1"/>
  <c r="AR56" i="34" s="1"/>
  <c r="AX56" i="34" s="1" a="1"/>
  <c r="AX56" i="34" s="1"/>
  <c r="BD56" i="34" s="1" a="1"/>
  <c r="BD56" i="34" s="1"/>
  <c r="BJ56" i="34" s="1" a="1"/>
  <c r="BJ56" i="34" s="1"/>
  <c r="BP56" i="34" s="1" a="1"/>
  <c r="BP56" i="34" s="1"/>
  <c r="BV56" i="34" s="1" a="1"/>
  <c r="BV56" i="34" s="1"/>
  <c r="H137" i="34" a="1"/>
  <c r="H137" i="34" s="1"/>
  <c r="N137" i="34" s="1" a="1"/>
  <c r="N137" i="34" s="1"/>
  <c r="T137" i="34" s="1" a="1"/>
  <c r="T137" i="34" s="1"/>
  <c r="Z137" i="34" s="1" a="1"/>
  <c r="Z137" i="34" s="1"/>
  <c r="AF137" i="34" s="1" a="1"/>
  <c r="AF137" i="34" s="1"/>
  <c r="AL137" i="34" s="1" a="1"/>
  <c r="AL137" i="34" s="1"/>
  <c r="AR137" i="34" s="1" a="1"/>
  <c r="AR137" i="34" s="1"/>
  <c r="AX137" i="34" s="1" a="1"/>
  <c r="AX137" i="34" s="1"/>
  <c r="BD137" i="34" s="1" a="1"/>
  <c r="BD137" i="34" s="1"/>
  <c r="BJ137" i="34" s="1" a="1"/>
  <c r="BJ137" i="34" s="1"/>
  <c r="BP137" i="34" s="1" a="1"/>
  <c r="BP137" i="34" s="1"/>
  <c r="BV137" i="34" s="1" a="1"/>
  <c r="BV137" i="34" s="1"/>
  <c r="H147" i="34" a="1"/>
  <c r="H147" i="34" s="1"/>
  <c r="N147" i="34" s="1" a="1"/>
  <c r="N147" i="34" s="1"/>
  <c r="T147" i="34" s="1" a="1"/>
  <c r="T147" i="34" s="1"/>
  <c r="Z147" i="34" s="1" a="1"/>
  <c r="Z147" i="34" s="1"/>
  <c r="AF147" i="34" s="1" a="1"/>
  <c r="AF147" i="34" s="1"/>
  <c r="AL147" i="34" s="1" a="1"/>
  <c r="AL147" i="34" s="1"/>
  <c r="AR147" i="34" s="1" a="1"/>
  <c r="AR147" i="34" s="1"/>
  <c r="AX147" i="34" s="1" a="1"/>
  <c r="AX147" i="34" s="1"/>
  <c r="BD147" i="34" s="1" a="1"/>
  <c r="BD147" i="34" s="1"/>
  <c r="BJ147" i="34" s="1" a="1"/>
  <c r="BJ147" i="34" s="1"/>
  <c r="BP147" i="34" s="1" a="1"/>
  <c r="BP147" i="34" s="1"/>
  <c r="BV147" i="34" s="1" a="1"/>
  <c r="BV147" i="34" s="1"/>
  <c r="H91" i="34" a="1"/>
  <c r="H91" i="34" s="1"/>
  <c r="N91" i="34" s="1" a="1"/>
  <c r="N91" i="34" s="1"/>
  <c r="T91" i="34" s="1" a="1"/>
  <c r="T91" i="34" s="1"/>
  <c r="Z91" i="34" s="1" a="1"/>
  <c r="Z91" i="34" s="1"/>
  <c r="AF91" i="34" s="1" a="1"/>
  <c r="AF91" i="34" s="1"/>
  <c r="AL91" i="34" s="1" a="1"/>
  <c r="AL91" i="34" s="1"/>
  <c r="AR91" i="34" s="1" a="1"/>
  <c r="AR91" i="34" s="1"/>
  <c r="AX91" i="34" s="1" a="1"/>
  <c r="AX91" i="34" s="1"/>
  <c r="BD91" i="34" s="1" a="1"/>
  <c r="BD91" i="34" s="1"/>
  <c r="BJ91" i="34" s="1" a="1"/>
  <c r="BJ91" i="34" s="1"/>
  <c r="BP91" i="34" s="1" a="1"/>
  <c r="BP91" i="34" s="1"/>
  <c r="BV91" i="34" s="1" a="1"/>
  <c r="BV91" i="34" s="1"/>
  <c r="E138" i="34" a="1"/>
  <c r="E138" i="34" s="1"/>
  <c r="K138" i="34" s="1" a="1"/>
  <c r="K138" i="34" s="1"/>
  <c r="Q138" i="34" s="1" a="1"/>
  <c r="Q138" i="34" s="1"/>
  <c r="W138" i="34" s="1" a="1"/>
  <c r="W138" i="34" s="1"/>
  <c r="AC138" i="34" s="1" a="1"/>
  <c r="AC138" i="34" s="1"/>
  <c r="AI138" i="34" s="1" a="1"/>
  <c r="AI138" i="34" s="1"/>
  <c r="AO138" i="34" s="1" a="1"/>
  <c r="AO138" i="34" s="1"/>
  <c r="AU138" i="34" s="1" a="1"/>
  <c r="AU138" i="34" s="1"/>
  <c r="BA138" i="34" s="1" a="1"/>
  <c r="BA138" i="34" s="1"/>
  <c r="BG138" i="34" s="1" a="1"/>
  <c r="BG138" i="34" s="1"/>
  <c r="BM138" i="34" s="1" a="1"/>
  <c r="BM138" i="34" s="1"/>
  <c r="BS138" i="34" s="1" a="1"/>
  <c r="BS138" i="34" s="1"/>
  <c r="E31" i="34" a="1"/>
  <c r="E31" i="34" s="1"/>
  <c r="K31" i="34" s="1" a="1"/>
  <c r="K31" i="34" s="1"/>
  <c r="Q31" i="34" s="1" a="1"/>
  <c r="Q31" i="34" s="1"/>
  <c r="W31" i="34" s="1" a="1"/>
  <c r="W31" i="34" s="1"/>
  <c r="AC31" i="34" s="1" a="1"/>
  <c r="AC31" i="34" s="1"/>
  <c r="AI31" i="34" s="1" a="1"/>
  <c r="AI31" i="34" s="1"/>
  <c r="AO31" i="34" s="1" a="1"/>
  <c r="AO31" i="34" s="1"/>
  <c r="AU31" i="34" s="1" a="1"/>
  <c r="AU31" i="34" s="1"/>
  <c r="BA31" i="34" s="1" a="1"/>
  <c r="BA31" i="34" s="1"/>
  <c r="BG31" i="34" s="1" a="1"/>
  <c r="BG31" i="34" s="1"/>
  <c r="BM31" i="34" s="1" a="1"/>
  <c r="BM31" i="34" s="1"/>
  <c r="BS31" i="34" s="1" a="1"/>
  <c r="BS31" i="34" s="1"/>
  <c r="E98" i="34" a="1"/>
  <c r="E98" i="34" s="1"/>
  <c r="K98" i="34" s="1" a="1"/>
  <c r="K98" i="34" s="1"/>
  <c r="Q98" i="34" s="1" a="1"/>
  <c r="Q98" i="34" s="1"/>
  <c r="W98" i="34" s="1" a="1"/>
  <c r="W98" i="34" s="1"/>
  <c r="AC98" i="34" s="1" a="1"/>
  <c r="AC98" i="34" s="1"/>
  <c r="AI98" i="34" s="1" a="1"/>
  <c r="AI98" i="34" s="1"/>
  <c r="AO98" i="34" s="1" a="1"/>
  <c r="AO98" i="34" s="1"/>
  <c r="AU98" i="34" s="1" a="1"/>
  <c r="AU98" i="34" s="1"/>
  <c r="BA98" i="34" s="1" a="1"/>
  <c r="BA98" i="34" s="1"/>
  <c r="BG98" i="34" s="1" a="1"/>
  <c r="BG98" i="34" s="1"/>
  <c r="BM98" i="34" s="1" a="1"/>
  <c r="BM98" i="34" s="1"/>
  <c r="BS98" i="34" s="1" a="1"/>
  <c r="BS98" i="34" s="1"/>
  <c r="E95" i="34" a="1"/>
  <c r="E95" i="34" s="1"/>
  <c r="K95" i="34" s="1" a="1"/>
  <c r="K95" i="34" s="1"/>
  <c r="Q95" i="34" s="1" a="1"/>
  <c r="Q95" i="34" s="1"/>
  <c r="W95" i="34" s="1" a="1"/>
  <c r="W95" i="34" s="1"/>
  <c r="AC95" i="34" s="1" a="1"/>
  <c r="AC95" i="34" s="1"/>
  <c r="AI95" i="34" s="1" a="1"/>
  <c r="AI95" i="34" s="1"/>
  <c r="AO95" i="34" s="1" a="1"/>
  <c r="AO95" i="34" s="1"/>
  <c r="AU95" i="34" s="1" a="1"/>
  <c r="AU95" i="34" s="1"/>
  <c r="BA95" i="34" s="1" a="1"/>
  <c r="BA95" i="34" s="1"/>
  <c r="BG95" i="34" s="1" a="1"/>
  <c r="BG95" i="34" s="1"/>
  <c r="BM95" i="34" s="1" a="1"/>
  <c r="BM95" i="34" s="1"/>
  <c r="BS95" i="34" s="1" a="1"/>
  <c r="BS95" i="34" s="1"/>
  <c r="E66" i="34" a="1"/>
  <c r="E66" i="34" s="1"/>
  <c r="K66" i="34" s="1" a="1"/>
  <c r="K66" i="34" s="1"/>
  <c r="Q66" i="34" s="1" a="1"/>
  <c r="Q66" i="34" s="1"/>
  <c r="W66" i="34" s="1" a="1"/>
  <c r="W66" i="34" s="1"/>
  <c r="AC66" i="34" s="1" a="1"/>
  <c r="AC66" i="34" s="1"/>
  <c r="AI66" i="34" s="1" a="1"/>
  <c r="AI66" i="34" s="1"/>
  <c r="AO66" i="34" s="1" a="1"/>
  <c r="AO66" i="34" s="1"/>
  <c r="AU66" i="34" s="1" a="1"/>
  <c r="AU66" i="34" s="1"/>
  <c r="BA66" i="34" s="1" a="1"/>
  <c r="BA66" i="34" s="1"/>
  <c r="BG66" i="34" s="1" a="1"/>
  <c r="BG66" i="34" s="1"/>
  <c r="BM66" i="34" s="1" a="1"/>
  <c r="BM66" i="34" s="1"/>
  <c r="BS66" i="34" s="1" a="1"/>
  <c r="BS66" i="34" s="1"/>
  <c r="E158" i="34" a="1"/>
  <c r="E158" i="34" s="1"/>
  <c r="K158" i="34" s="1" a="1"/>
  <c r="K158" i="34" s="1"/>
  <c r="Q158" i="34" s="1" a="1"/>
  <c r="Q158" i="34" s="1"/>
  <c r="W158" i="34" s="1" a="1"/>
  <c r="W158" i="34" s="1"/>
  <c r="AC158" i="34" s="1" a="1"/>
  <c r="AC158" i="34" s="1"/>
  <c r="AI158" i="34" s="1" a="1"/>
  <c r="AI158" i="34" s="1"/>
  <c r="AO158" i="34" s="1" a="1"/>
  <c r="AO158" i="34" s="1"/>
  <c r="AU158" i="34" s="1" a="1"/>
  <c r="AU158" i="34" s="1"/>
  <c r="BA158" i="34" s="1" a="1"/>
  <c r="BA158" i="34" s="1"/>
  <c r="BG158" i="34" s="1" a="1"/>
  <c r="BG158" i="34" s="1"/>
  <c r="BM158" i="34" s="1" a="1"/>
  <c r="BM158" i="34" s="1"/>
  <c r="BS158" i="34" s="1" a="1"/>
  <c r="BS158" i="34" s="1"/>
  <c r="E26" i="34" a="1"/>
  <c r="E26" i="34" s="1"/>
  <c r="K26" i="34" s="1" a="1"/>
  <c r="K26" i="34" s="1"/>
  <c r="Q26" i="34" s="1" a="1"/>
  <c r="Q26" i="34" s="1"/>
  <c r="W26" i="34" s="1" a="1"/>
  <c r="W26" i="34" s="1"/>
  <c r="AC26" i="34" s="1" a="1"/>
  <c r="AC26" i="34" s="1"/>
  <c r="AI26" i="34" s="1" a="1"/>
  <c r="AI26" i="34" s="1"/>
  <c r="AO26" i="34" s="1" a="1"/>
  <c r="AO26" i="34" s="1"/>
  <c r="AU26" i="34" s="1" a="1"/>
  <c r="AU26" i="34" s="1"/>
  <c r="BA26" i="34" s="1" a="1"/>
  <c r="BA26" i="34" s="1"/>
  <c r="BG26" i="34" s="1" a="1"/>
  <c r="BG26" i="34" s="1"/>
  <c r="BM26" i="34" s="1" a="1"/>
  <c r="BM26" i="34" s="1"/>
  <c r="BS26" i="34" s="1" a="1"/>
  <c r="BS26" i="34" s="1"/>
  <c r="E33" i="34" a="1"/>
  <c r="E33" i="34" s="1"/>
  <c r="K33" i="34" s="1" a="1"/>
  <c r="K33" i="34" s="1"/>
  <c r="Q33" i="34" s="1" a="1"/>
  <c r="Q33" i="34" s="1"/>
  <c r="W33" i="34" s="1" a="1"/>
  <c r="W33" i="34" s="1"/>
  <c r="AC33" i="34" s="1" a="1"/>
  <c r="AC33" i="34" s="1"/>
  <c r="AI33" i="34" s="1" a="1"/>
  <c r="AI33" i="34" s="1"/>
  <c r="AO33" i="34" s="1" a="1"/>
  <c r="AO33" i="34" s="1"/>
  <c r="AU33" i="34" s="1" a="1"/>
  <c r="AU33" i="34" s="1"/>
  <c r="BA33" i="34" s="1" a="1"/>
  <c r="BA33" i="34" s="1"/>
  <c r="BG33" i="34" s="1" a="1"/>
  <c r="BG33" i="34" s="1"/>
  <c r="BM33" i="34" s="1" a="1"/>
  <c r="BM33" i="34" s="1"/>
  <c r="BS33" i="34" s="1" a="1"/>
  <c r="BS33" i="34" s="1"/>
  <c r="E214" i="34" a="1"/>
  <c r="E214" i="34" s="1"/>
  <c r="K214" i="34" s="1" a="1"/>
  <c r="K214" i="34" s="1"/>
  <c r="Q214" i="34" s="1" a="1"/>
  <c r="Q214" i="34" s="1"/>
  <c r="W214" i="34" s="1" a="1"/>
  <c r="W214" i="34" s="1"/>
  <c r="AC214" i="34" s="1" a="1"/>
  <c r="AC214" i="34" s="1"/>
  <c r="AI214" i="34" s="1" a="1"/>
  <c r="AI214" i="34" s="1"/>
  <c r="AO214" i="34" s="1" a="1"/>
  <c r="AO214" i="34" s="1"/>
  <c r="AU214" i="34" s="1" a="1"/>
  <c r="AU214" i="34" s="1"/>
  <c r="BA214" i="34" s="1" a="1"/>
  <c r="BA214" i="34" s="1"/>
  <c r="BG214" i="34" s="1" a="1"/>
  <c r="BG214" i="34" s="1"/>
  <c r="BM214" i="34" s="1" a="1"/>
  <c r="BM214" i="34" s="1"/>
  <c r="BS214" i="34" s="1" a="1"/>
  <c r="BS214" i="34" s="1"/>
  <c r="E209" i="34" a="1"/>
  <c r="E209" i="34" s="1"/>
  <c r="K209" i="34" s="1" a="1"/>
  <c r="K209" i="34" s="1"/>
  <c r="Q209" i="34" s="1" a="1"/>
  <c r="Q209" i="34" s="1"/>
  <c r="W209" i="34" s="1" a="1"/>
  <c r="W209" i="34" s="1"/>
  <c r="AC209" i="34" s="1" a="1"/>
  <c r="AC209" i="34" s="1"/>
  <c r="AI209" i="34" s="1" a="1"/>
  <c r="AI209" i="34" s="1"/>
  <c r="AO209" i="34" s="1" a="1"/>
  <c r="AO209" i="34" s="1"/>
  <c r="AU209" i="34" s="1" a="1"/>
  <c r="AU209" i="34" s="1"/>
  <c r="BA209" i="34" s="1" a="1"/>
  <c r="BA209" i="34" s="1"/>
  <c r="BG209" i="34" s="1" a="1"/>
  <c r="BG209" i="34" s="1"/>
  <c r="BM209" i="34" s="1" a="1"/>
  <c r="BM209" i="34" s="1"/>
  <c r="BS209" i="34" s="1" a="1"/>
  <c r="BS209" i="34" s="1"/>
  <c r="E179" i="34" a="1"/>
  <c r="E179" i="34" s="1"/>
  <c r="K179" i="34" s="1" a="1"/>
  <c r="K179" i="34" s="1"/>
  <c r="Q179" i="34" s="1" a="1"/>
  <c r="Q179" i="34" s="1"/>
  <c r="W179" i="34" s="1" a="1"/>
  <c r="W179" i="34" s="1"/>
  <c r="AC179" i="34" s="1" a="1"/>
  <c r="AC179" i="34" s="1"/>
  <c r="AI179" i="34" s="1" a="1"/>
  <c r="AI179" i="34" s="1"/>
  <c r="AO179" i="34" s="1" a="1"/>
  <c r="AO179" i="34" s="1"/>
  <c r="AU179" i="34" s="1" a="1"/>
  <c r="AU179" i="34" s="1"/>
  <c r="BA179" i="34" s="1" a="1"/>
  <c r="BA179" i="34" s="1"/>
  <c r="BG179" i="34" s="1" a="1"/>
  <c r="BG179" i="34" s="1"/>
  <c r="BM179" i="34" s="1" a="1"/>
  <c r="BM179" i="34" s="1"/>
  <c r="BS179" i="34" s="1" a="1"/>
  <c r="BS179" i="34" s="1"/>
  <c r="E134" i="34" a="1"/>
  <c r="E134" i="34" s="1"/>
  <c r="K134" i="34" s="1" a="1"/>
  <c r="K134" i="34" s="1"/>
  <c r="Q134" i="34" s="1" a="1"/>
  <c r="Q134" i="34" s="1"/>
  <c r="W134" i="34" s="1" a="1"/>
  <c r="W134" i="34" s="1"/>
  <c r="AC134" i="34" s="1" a="1"/>
  <c r="AC134" i="34" s="1"/>
  <c r="AI134" i="34" s="1" a="1"/>
  <c r="AI134" i="34" s="1"/>
  <c r="AO134" i="34" s="1" a="1"/>
  <c r="AO134" i="34" s="1"/>
  <c r="AU134" i="34" s="1" a="1"/>
  <c r="AU134" i="34" s="1"/>
  <c r="BA134" i="34" s="1" a="1"/>
  <c r="BA134" i="34" s="1"/>
  <c r="BG134" i="34" s="1" a="1"/>
  <c r="BG134" i="34" s="1"/>
  <c r="BM134" i="34" s="1" a="1"/>
  <c r="BM134" i="34" s="1"/>
  <c r="BS134" i="34" s="1" a="1"/>
  <c r="BS134" i="34" s="1"/>
  <c r="E103" i="34" a="1"/>
  <c r="E103" i="34" s="1"/>
  <c r="K103" i="34" s="1" a="1"/>
  <c r="K103" i="34" s="1"/>
  <c r="Q103" i="34" s="1" a="1"/>
  <c r="Q103" i="34" s="1"/>
  <c r="W103" i="34" s="1" a="1"/>
  <c r="W103" i="34" s="1"/>
  <c r="AC103" i="34" s="1" a="1"/>
  <c r="AC103" i="34" s="1"/>
  <c r="AI103" i="34" s="1" a="1"/>
  <c r="AI103" i="34" s="1"/>
  <c r="AO103" i="34" s="1" a="1"/>
  <c r="AO103" i="34" s="1"/>
  <c r="AU103" i="34" s="1" a="1"/>
  <c r="AU103" i="34" s="1"/>
  <c r="BA103" i="34" s="1" a="1"/>
  <c r="BA103" i="34" s="1"/>
  <c r="BG103" i="34" s="1" a="1"/>
  <c r="BG103" i="34" s="1"/>
  <c r="BM103" i="34" s="1" a="1"/>
  <c r="BM103" i="34" s="1"/>
  <c r="BS103" i="34" s="1" a="1"/>
  <c r="BS103" i="34" s="1"/>
  <c r="E189" i="34" a="1"/>
  <c r="E189" i="34" s="1"/>
  <c r="K189" i="34" s="1" a="1"/>
  <c r="K189" i="34" s="1"/>
  <c r="Q189" i="34" s="1" a="1"/>
  <c r="Q189" i="34" s="1"/>
  <c r="W189" i="34" s="1" a="1"/>
  <c r="W189" i="34" s="1"/>
  <c r="AC189" i="34" s="1" a="1"/>
  <c r="AC189" i="34" s="1"/>
  <c r="AI189" i="34" s="1" a="1"/>
  <c r="AI189" i="34" s="1"/>
  <c r="AO189" i="34" s="1" a="1"/>
  <c r="AO189" i="34" s="1"/>
  <c r="AU189" i="34" s="1" a="1"/>
  <c r="AU189" i="34" s="1"/>
  <c r="BA189" i="34" s="1" a="1"/>
  <c r="BA189" i="34" s="1"/>
  <c r="BG189" i="34" s="1" a="1"/>
  <c r="BG189" i="34" s="1"/>
  <c r="BM189" i="34" s="1" a="1"/>
  <c r="BM189" i="34" s="1"/>
  <c r="BS189" i="34" s="1" a="1"/>
  <c r="BS189" i="34" s="1"/>
  <c r="E35" i="34" a="1"/>
  <c r="E35" i="34" s="1"/>
  <c r="K35" i="34" s="1" a="1"/>
  <c r="K35" i="34" s="1"/>
  <c r="Q35" i="34" s="1" a="1"/>
  <c r="Q35" i="34" s="1"/>
  <c r="W35" i="34" s="1" a="1"/>
  <c r="W35" i="34" s="1"/>
  <c r="AC35" i="34" s="1" a="1"/>
  <c r="AC35" i="34" s="1"/>
  <c r="AI35" i="34" s="1" a="1"/>
  <c r="AI35" i="34" s="1"/>
  <c r="AO35" i="34" s="1" a="1"/>
  <c r="AO35" i="34" s="1"/>
  <c r="AU35" i="34" s="1" a="1"/>
  <c r="AU35" i="34" s="1"/>
  <c r="BA35" i="34" s="1" a="1"/>
  <c r="BA35" i="34" s="1"/>
  <c r="BG35" i="34" s="1" a="1"/>
  <c r="BG35" i="34" s="1"/>
  <c r="BM35" i="34" s="1" a="1"/>
  <c r="BM35" i="34" s="1"/>
  <c r="BS35" i="34" s="1" a="1"/>
  <c r="BS35" i="34" s="1"/>
  <c r="F82" i="34" a="1"/>
  <c r="F82" i="34" s="1"/>
  <c r="L82" i="34" s="1" a="1"/>
  <c r="L82" i="34" s="1"/>
  <c r="R82" i="34" s="1" a="1"/>
  <c r="R82" i="34" s="1"/>
  <c r="X82" i="34" s="1" a="1"/>
  <c r="X82" i="34" s="1"/>
  <c r="AD82" i="34" s="1" a="1"/>
  <c r="AD82" i="34" s="1"/>
  <c r="AJ82" i="34" s="1" a="1"/>
  <c r="AJ82" i="34" s="1"/>
  <c r="AP82" i="34" s="1" a="1"/>
  <c r="AP82" i="34" s="1"/>
  <c r="AV82" i="34" s="1" a="1"/>
  <c r="AV82" i="34" s="1"/>
  <c r="BB82" i="34" s="1" a="1"/>
  <c r="BB82" i="34" s="1"/>
  <c r="BH82" i="34" s="1" a="1"/>
  <c r="BH82" i="34" s="1"/>
  <c r="BN82" i="34" s="1" a="1"/>
  <c r="BN82" i="34" s="1"/>
  <c r="BT82" i="34" s="1" a="1"/>
  <c r="BT82" i="34" s="1"/>
  <c r="F156" i="34" a="1"/>
  <c r="F156" i="34" s="1"/>
  <c r="L156" i="34" s="1" a="1"/>
  <c r="L156" i="34" s="1"/>
  <c r="R156" i="34" s="1" a="1"/>
  <c r="R156" i="34" s="1"/>
  <c r="X156" i="34" s="1" a="1"/>
  <c r="X156" i="34" s="1"/>
  <c r="AD156" i="34" s="1" a="1"/>
  <c r="AD156" i="34" s="1"/>
  <c r="AJ156" i="34" s="1" a="1"/>
  <c r="AJ156" i="34" s="1"/>
  <c r="AP156" i="34" s="1" a="1"/>
  <c r="AP156" i="34" s="1"/>
  <c r="AV156" i="34" s="1" a="1"/>
  <c r="AV156" i="34" s="1"/>
  <c r="BB156" i="34" s="1" a="1"/>
  <c r="BB156" i="34" s="1"/>
  <c r="BH156" i="34" s="1" a="1"/>
  <c r="BH156" i="34" s="1"/>
  <c r="BN156" i="34" s="1" a="1"/>
  <c r="BN156" i="34" s="1"/>
  <c r="BT156" i="34" s="1" a="1"/>
  <c r="BT156" i="34" s="1"/>
  <c r="F17" i="34" a="1"/>
  <c r="F17" i="34" s="1"/>
  <c r="L17" i="34" s="1" a="1"/>
  <c r="L17" i="34" s="1"/>
  <c r="R17" i="34" s="1" a="1"/>
  <c r="R17" i="34" s="1"/>
  <c r="X17" i="34" s="1" a="1"/>
  <c r="X17" i="34" s="1"/>
  <c r="AD17" i="34" s="1" a="1"/>
  <c r="AD17" i="34" s="1"/>
  <c r="AJ17" i="34" s="1" a="1"/>
  <c r="AJ17" i="34" s="1"/>
  <c r="AP17" i="34" s="1" a="1"/>
  <c r="AP17" i="34" s="1"/>
  <c r="AV17" i="34" s="1" a="1"/>
  <c r="AV17" i="34" s="1"/>
  <c r="BB17" i="34" s="1" a="1"/>
  <c r="BB17" i="34" s="1"/>
  <c r="BH17" i="34" s="1" a="1"/>
  <c r="BH17" i="34" s="1"/>
  <c r="BN17" i="34" s="1" a="1"/>
  <c r="BN17" i="34" s="1"/>
  <c r="BT17" i="34" s="1" a="1"/>
  <c r="BT17" i="34" s="1"/>
  <c r="F131" i="34" a="1"/>
  <c r="F131" i="34" s="1"/>
  <c r="L131" i="34" s="1" a="1"/>
  <c r="L131" i="34" s="1"/>
  <c r="R131" i="34" s="1" a="1"/>
  <c r="R131" i="34" s="1"/>
  <c r="X131" i="34" s="1" a="1"/>
  <c r="X131" i="34" s="1"/>
  <c r="AD131" i="34" s="1" a="1"/>
  <c r="AD131" i="34" s="1"/>
  <c r="AJ131" i="34" s="1" a="1"/>
  <c r="AJ131" i="34" s="1"/>
  <c r="AP131" i="34" s="1" a="1"/>
  <c r="AP131" i="34" s="1"/>
  <c r="AV131" i="34" s="1" a="1"/>
  <c r="AV131" i="34" s="1"/>
  <c r="BB131" i="34" s="1" a="1"/>
  <c r="BB131" i="34" s="1"/>
  <c r="BH131" i="34" s="1" a="1"/>
  <c r="BH131" i="34" s="1"/>
  <c r="BN131" i="34" s="1" a="1"/>
  <c r="BN131" i="34" s="1"/>
  <c r="BT131" i="34" s="1" a="1"/>
  <c r="BT131" i="34" s="1"/>
  <c r="F136" i="34" a="1"/>
  <c r="F136" i="34" s="1"/>
  <c r="L136" i="34" s="1" a="1"/>
  <c r="L136" i="34" s="1"/>
  <c r="R136" i="34" s="1" a="1"/>
  <c r="R136" i="34" s="1"/>
  <c r="X136" i="34" s="1" a="1"/>
  <c r="X136" i="34" s="1"/>
  <c r="AD136" i="34" s="1" a="1"/>
  <c r="AD136" i="34" s="1"/>
  <c r="AJ136" i="34" s="1" a="1"/>
  <c r="AJ136" i="34" s="1"/>
  <c r="AP136" i="34" s="1" a="1"/>
  <c r="AP136" i="34" s="1"/>
  <c r="AV136" i="34" s="1" a="1"/>
  <c r="AV136" i="34" s="1"/>
  <c r="BB136" i="34" s="1" a="1"/>
  <c r="BB136" i="34" s="1"/>
  <c r="BH136" i="34" s="1" a="1"/>
  <c r="BH136" i="34" s="1"/>
  <c r="BN136" i="34" s="1" a="1"/>
  <c r="BN136" i="34" s="1"/>
  <c r="BT136" i="34" s="1" a="1"/>
  <c r="BT136" i="34" s="1"/>
  <c r="I122" i="34" a="1"/>
  <c r="I122" i="34" s="1"/>
  <c r="O122" i="34" s="1" a="1"/>
  <c r="O122" i="34" s="1"/>
  <c r="U122" i="34" s="1" a="1"/>
  <c r="U122" i="34" s="1"/>
  <c r="AA122" i="34" s="1" a="1"/>
  <c r="AA122" i="34" s="1"/>
  <c r="AG122" i="34" s="1" a="1"/>
  <c r="AG122" i="34" s="1"/>
  <c r="AM122" i="34" s="1" a="1"/>
  <c r="AM122" i="34" s="1"/>
  <c r="AS122" i="34" s="1" a="1"/>
  <c r="AS122" i="34" s="1"/>
  <c r="AY122" i="34" s="1" a="1"/>
  <c r="AY122" i="34" s="1"/>
  <c r="BE122" i="34" s="1" a="1"/>
  <c r="BE122" i="34" s="1"/>
  <c r="BK122" i="34" s="1" a="1"/>
  <c r="BK122" i="34" s="1"/>
  <c r="BQ122" i="34" s="1" a="1"/>
  <c r="BQ122" i="34" s="1"/>
  <c r="BW122" i="34" s="1" a="1"/>
  <c r="BW122" i="34" s="1"/>
  <c r="I18" i="34" a="1"/>
  <c r="I18" i="34" s="1"/>
  <c r="O18" i="34" s="1" a="1"/>
  <c r="O18" i="34" s="1"/>
  <c r="U18" i="34" s="1" a="1"/>
  <c r="U18" i="34" s="1"/>
  <c r="AA18" i="34" s="1" a="1"/>
  <c r="AA18" i="34" s="1"/>
  <c r="AG18" i="34" s="1" a="1"/>
  <c r="AG18" i="34" s="1"/>
  <c r="AM18" i="34" s="1" a="1"/>
  <c r="AM18" i="34" s="1"/>
  <c r="AS18" i="34" s="1" a="1"/>
  <c r="AS18" i="34" s="1"/>
  <c r="AY18" i="34" s="1" a="1"/>
  <c r="AY18" i="34" s="1"/>
  <c r="BE18" i="34" s="1" a="1"/>
  <c r="BE18" i="34" s="1"/>
  <c r="BK18" i="34" s="1" a="1"/>
  <c r="BK18" i="34" s="1"/>
  <c r="BQ18" i="34" s="1" a="1"/>
  <c r="BQ18" i="34" s="1"/>
  <c r="BW18" i="34" s="1" a="1"/>
  <c r="BW18" i="34" s="1"/>
  <c r="I117" i="34" a="1"/>
  <c r="I117" i="34" s="1"/>
  <c r="O117" i="34" s="1" a="1"/>
  <c r="O117" i="34" s="1"/>
  <c r="U117" i="34" s="1" a="1"/>
  <c r="U117" i="34" s="1"/>
  <c r="AA117" i="34" s="1" a="1"/>
  <c r="AA117" i="34" s="1"/>
  <c r="AG117" i="34" s="1" a="1"/>
  <c r="AG117" i="34" s="1"/>
  <c r="AM117" i="34" s="1" a="1"/>
  <c r="AM117" i="34" s="1"/>
  <c r="AS117" i="34" s="1" a="1"/>
  <c r="AS117" i="34" s="1"/>
  <c r="AY117" i="34" s="1" a="1"/>
  <c r="AY117" i="34" s="1"/>
  <c r="BE117" i="34" s="1" a="1"/>
  <c r="BE117" i="34" s="1"/>
  <c r="BK117" i="34" s="1" a="1"/>
  <c r="BK117" i="34" s="1"/>
  <c r="BQ117" i="34" s="1" a="1"/>
  <c r="BQ117" i="34" s="1"/>
  <c r="BW117" i="34" s="1" a="1"/>
  <c r="BW117" i="34" s="1"/>
  <c r="I142" i="34" a="1"/>
  <c r="I142" i="34" s="1"/>
  <c r="O142" i="34" s="1" a="1"/>
  <c r="O142" i="34" s="1"/>
  <c r="U142" i="34" s="1" a="1"/>
  <c r="U142" i="34" s="1"/>
  <c r="AA142" i="34" s="1" a="1"/>
  <c r="AA142" i="34" s="1"/>
  <c r="AG142" i="34" s="1" a="1"/>
  <c r="AG142" i="34" s="1"/>
  <c r="AM142" i="34" s="1" a="1"/>
  <c r="AM142" i="34" s="1"/>
  <c r="AS142" i="34" s="1" a="1"/>
  <c r="AS142" i="34" s="1"/>
  <c r="AY142" i="34" s="1" a="1"/>
  <c r="AY142" i="34" s="1"/>
  <c r="BE142" i="34" s="1" a="1"/>
  <c r="BE142" i="34" s="1"/>
  <c r="BK142" i="34" s="1" a="1"/>
  <c r="BK142" i="34" s="1"/>
  <c r="BQ142" i="34" s="1" a="1"/>
  <c r="BQ142" i="34" s="1"/>
  <c r="BW142" i="34" s="1" a="1"/>
  <c r="BW142" i="34" s="1"/>
  <c r="I91" i="34" a="1"/>
  <c r="I91" i="34" s="1"/>
  <c r="O91" i="34" s="1" a="1"/>
  <c r="O91" i="34" s="1"/>
  <c r="U91" i="34" s="1" a="1"/>
  <c r="U91" i="34" s="1"/>
  <c r="AA91" i="34" s="1" a="1"/>
  <c r="AA91" i="34" s="1"/>
  <c r="AG91" i="34" s="1" a="1"/>
  <c r="AG91" i="34" s="1"/>
  <c r="AM91" i="34" s="1" a="1"/>
  <c r="AM91" i="34" s="1"/>
  <c r="AS91" i="34" s="1" a="1"/>
  <c r="AS91" i="34" s="1"/>
  <c r="AY91" i="34" s="1" a="1"/>
  <c r="AY91" i="34" s="1"/>
  <c r="BE91" i="34" s="1" a="1"/>
  <c r="BE91" i="34" s="1"/>
  <c r="BK91" i="34" s="1" a="1"/>
  <c r="BK91" i="34" s="1"/>
  <c r="BQ91" i="34" s="1" a="1"/>
  <c r="BQ91" i="34" s="1"/>
  <c r="BW91" i="34" s="1" a="1"/>
  <c r="BW91" i="34" s="1"/>
  <c r="I89" i="34" a="1"/>
  <c r="I89" i="34" s="1"/>
  <c r="O89" i="34" s="1" a="1"/>
  <c r="O89" i="34" s="1"/>
  <c r="U89" i="34" s="1" a="1"/>
  <c r="U89" i="34" s="1"/>
  <c r="AA89" i="34" s="1" a="1"/>
  <c r="AA89" i="34" s="1"/>
  <c r="AG89" i="34" s="1" a="1"/>
  <c r="AG89" i="34" s="1"/>
  <c r="AM89" i="34" s="1" a="1"/>
  <c r="AM89" i="34" s="1"/>
  <c r="AS89" i="34" s="1" a="1"/>
  <c r="AS89" i="34" s="1"/>
  <c r="AY89" i="34" s="1" a="1"/>
  <c r="AY89" i="34" s="1"/>
  <c r="BE89" i="34" s="1" a="1"/>
  <c r="BE89" i="34" s="1"/>
  <c r="BK89" i="34" s="1" a="1"/>
  <c r="BK89" i="34" s="1"/>
  <c r="BQ89" i="34" s="1" a="1"/>
  <c r="BQ89" i="34" s="1"/>
  <c r="BW89" i="34" s="1" a="1"/>
  <c r="BW89" i="34" s="1"/>
  <c r="G14" i="34" a="1"/>
  <c r="G14" i="34" s="1"/>
  <c r="M14" i="34" s="1" a="1"/>
  <c r="M14" i="34" s="1"/>
  <c r="S14" i="34" s="1" a="1"/>
  <c r="S14" i="34" s="1"/>
  <c r="Y14" i="34" s="1" a="1"/>
  <c r="Y14" i="34" s="1"/>
  <c r="AE14" i="34" s="1" a="1"/>
  <c r="AE14" i="34" s="1"/>
  <c r="AK14" i="34" s="1" a="1"/>
  <c r="AK14" i="34" s="1"/>
  <c r="AQ14" i="34" s="1" a="1"/>
  <c r="AQ14" i="34" s="1"/>
  <c r="AW14" i="34" s="1" a="1"/>
  <c r="AW14" i="34" s="1"/>
  <c r="BC14" i="34" s="1" a="1"/>
  <c r="BC14" i="34" s="1"/>
  <c r="BI14" i="34" s="1" a="1"/>
  <c r="BI14" i="34" s="1"/>
  <c r="BO14" i="34" s="1" a="1"/>
  <c r="BO14" i="34" s="1"/>
  <c r="BU14" i="34" s="1" a="1"/>
  <c r="BU14" i="34" s="1"/>
  <c r="G84" i="34" a="1"/>
  <c r="G84" i="34" s="1"/>
  <c r="M84" i="34" s="1" a="1"/>
  <c r="M84" i="34" s="1"/>
  <c r="S84" i="34" s="1" a="1"/>
  <c r="S84" i="34" s="1"/>
  <c r="Y84" i="34" s="1" a="1"/>
  <c r="Y84" i="34" s="1"/>
  <c r="AE84" i="34" s="1" a="1"/>
  <c r="AE84" i="34" s="1"/>
  <c r="AK84" i="34" s="1" a="1"/>
  <c r="AK84" i="34" s="1"/>
  <c r="AQ84" i="34" s="1" a="1"/>
  <c r="AQ84" i="34" s="1"/>
  <c r="AW84" i="34" s="1" a="1"/>
  <c r="AW84" i="34" s="1"/>
  <c r="BC84" i="34" s="1" a="1"/>
  <c r="BC84" i="34" s="1"/>
  <c r="BI84" i="34" s="1" a="1"/>
  <c r="BI84" i="34" s="1"/>
  <c r="BO84" i="34" s="1" a="1"/>
  <c r="BO84" i="34" s="1"/>
  <c r="BU84" i="34" s="1" a="1"/>
  <c r="BU84" i="34" s="1"/>
  <c r="G144" i="34" a="1"/>
  <c r="G144" i="34" s="1"/>
  <c r="M144" i="34" s="1" a="1"/>
  <c r="M144" i="34" s="1"/>
  <c r="S144" i="34" s="1" a="1"/>
  <c r="S144" i="34" s="1"/>
  <c r="Y144" i="34" s="1" a="1"/>
  <c r="Y144" i="34" s="1"/>
  <c r="AE144" i="34" s="1" a="1"/>
  <c r="AE144" i="34" s="1"/>
  <c r="AK144" i="34" s="1" a="1"/>
  <c r="AK144" i="34" s="1"/>
  <c r="AQ144" i="34" s="1" a="1"/>
  <c r="AQ144" i="34" s="1"/>
  <c r="AW144" i="34" s="1" a="1"/>
  <c r="AW144" i="34" s="1"/>
  <c r="BC144" i="34" s="1" a="1"/>
  <c r="BC144" i="34" s="1"/>
  <c r="BI144" i="34" s="1" a="1"/>
  <c r="BI144" i="34" s="1"/>
  <c r="BO144" i="34" s="1" a="1"/>
  <c r="BO144" i="34" s="1"/>
  <c r="BU144" i="34" s="1" a="1"/>
  <c r="BU144" i="34" s="1"/>
  <c r="G164" i="34" a="1"/>
  <c r="G164" i="34" s="1"/>
  <c r="M164" i="34" s="1" a="1"/>
  <c r="M164" i="34" s="1"/>
  <c r="S164" i="34" s="1" a="1"/>
  <c r="S164" i="34" s="1"/>
  <c r="Y164" i="34" s="1" a="1"/>
  <c r="Y164" i="34" s="1"/>
  <c r="AE164" i="34" s="1" a="1"/>
  <c r="AE164" i="34" s="1"/>
  <c r="AK164" i="34" s="1" a="1"/>
  <c r="AK164" i="34" s="1"/>
  <c r="AQ164" i="34" s="1" a="1"/>
  <c r="AQ164" i="34" s="1"/>
  <c r="AW164" i="34" s="1" a="1"/>
  <c r="AW164" i="34" s="1"/>
  <c r="BC164" i="34" s="1" a="1"/>
  <c r="BC164" i="34" s="1"/>
  <c r="BI164" i="34" s="1" a="1"/>
  <c r="BI164" i="34" s="1"/>
  <c r="BO164" i="34" s="1" a="1"/>
  <c r="BO164" i="34" s="1"/>
  <c r="BU164" i="34" s="1" a="1"/>
  <c r="BU164" i="34" s="1"/>
  <c r="G169" i="34" a="1"/>
  <c r="G169" i="34" s="1"/>
  <c r="M169" i="34" s="1" a="1"/>
  <c r="M169" i="34" s="1"/>
  <c r="S169" i="34" s="1" a="1"/>
  <c r="S169" i="34" s="1"/>
  <c r="Y169" i="34" s="1" a="1"/>
  <c r="Y169" i="34" s="1"/>
  <c r="AE169" i="34" s="1" a="1"/>
  <c r="AE169" i="34" s="1"/>
  <c r="AK169" i="34" s="1" a="1"/>
  <c r="AK169" i="34" s="1"/>
  <c r="AQ169" i="34" s="1" a="1"/>
  <c r="AQ169" i="34" s="1"/>
  <c r="AW169" i="34" s="1" a="1"/>
  <c r="AW169" i="34" s="1"/>
  <c r="BC169" i="34" s="1" a="1"/>
  <c r="BC169" i="34" s="1"/>
  <c r="BI169" i="34" s="1" a="1"/>
  <c r="BI169" i="34" s="1"/>
  <c r="BO169" i="34" s="1" a="1"/>
  <c r="BO169" i="34" s="1"/>
  <c r="BU169" i="34" s="1" a="1"/>
  <c r="BU169" i="34" s="1"/>
  <c r="G73" i="34" a="1"/>
  <c r="G73" i="34" s="1"/>
  <c r="M73" i="34" s="1" a="1"/>
  <c r="M73" i="34" s="1"/>
  <c r="S73" i="34" s="1" a="1"/>
  <c r="S73" i="34" s="1"/>
  <c r="Y73" i="34" s="1" a="1"/>
  <c r="Y73" i="34" s="1"/>
  <c r="AE73" i="34" s="1" a="1"/>
  <c r="AE73" i="34" s="1"/>
  <c r="AK73" i="34" s="1" a="1"/>
  <c r="AK73" i="34" s="1"/>
  <c r="AQ73" i="34" s="1" a="1"/>
  <c r="AQ73" i="34" s="1"/>
  <c r="AW73" i="34" s="1" a="1"/>
  <c r="AW73" i="34" s="1"/>
  <c r="BC73" i="34" s="1" a="1"/>
  <c r="BC73" i="34" s="1"/>
  <c r="BI73" i="34" s="1" a="1"/>
  <c r="BI73" i="34" s="1"/>
  <c r="BO73" i="34" s="1" a="1"/>
  <c r="BO73" i="34" s="1"/>
  <c r="BU73" i="34" s="1" a="1"/>
  <c r="BU73" i="34" s="1"/>
  <c r="G209" i="34" a="1"/>
  <c r="G209" i="34" s="1"/>
  <c r="M209" i="34" s="1" a="1"/>
  <c r="M209" i="34" s="1"/>
  <c r="S209" i="34" s="1" a="1"/>
  <c r="S209" i="34" s="1"/>
  <c r="Y209" i="34" s="1" a="1"/>
  <c r="Y209" i="34" s="1"/>
  <c r="AE209" i="34" s="1" a="1"/>
  <c r="AE209" i="34" s="1"/>
  <c r="AK209" i="34" s="1" a="1"/>
  <c r="AK209" i="34" s="1"/>
  <c r="AQ209" i="34" s="1" a="1"/>
  <c r="AQ209" i="34" s="1"/>
  <c r="AW209" i="34" s="1" a="1"/>
  <c r="AW209" i="34" s="1"/>
  <c r="BC209" i="34" s="1" a="1"/>
  <c r="BC209" i="34" s="1"/>
  <c r="BI209" i="34" s="1" a="1"/>
  <c r="BI209" i="34" s="1"/>
  <c r="BO209" i="34" s="1" a="1"/>
  <c r="BO209" i="34" s="1"/>
  <c r="BU209" i="34" s="1" a="1"/>
  <c r="BU209" i="34" s="1"/>
  <c r="G134" i="34" a="1"/>
  <c r="G134" i="34" s="1"/>
  <c r="M134" i="34" s="1" a="1"/>
  <c r="M134" i="34" s="1"/>
  <c r="S134" i="34" s="1" a="1"/>
  <c r="S134" i="34" s="1"/>
  <c r="Y134" i="34" s="1" a="1"/>
  <c r="Y134" i="34" s="1"/>
  <c r="AE134" i="34" s="1" a="1"/>
  <c r="AE134" i="34" s="1"/>
  <c r="AK134" i="34" s="1" a="1"/>
  <c r="AK134" i="34" s="1"/>
  <c r="AQ134" i="34" s="1" a="1"/>
  <c r="AQ134" i="34" s="1"/>
  <c r="AW134" i="34" s="1" a="1"/>
  <c r="AW134" i="34" s="1"/>
  <c r="BC134" i="34" s="1" a="1"/>
  <c r="BC134" i="34" s="1"/>
  <c r="BI134" i="34" s="1" a="1"/>
  <c r="BI134" i="34" s="1"/>
  <c r="BO134" i="34" s="1" a="1"/>
  <c r="BO134" i="34" s="1"/>
  <c r="BU134" i="34" s="1" a="1"/>
  <c r="BU134" i="34" s="1"/>
  <c r="G189" i="34" a="1"/>
  <c r="G189" i="34" s="1"/>
  <c r="M189" i="34" s="1" a="1"/>
  <c r="M189" i="34" s="1"/>
  <c r="S189" i="34" s="1" a="1"/>
  <c r="S189" i="34" s="1"/>
  <c r="Y189" i="34" s="1" a="1"/>
  <c r="Y189" i="34" s="1"/>
  <c r="AE189" i="34" s="1" a="1"/>
  <c r="AE189" i="34" s="1"/>
  <c r="AK189" i="34" s="1" a="1"/>
  <c r="AK189" i="34" s="1"/>
  <c r="AQ189" i="34" s="1" a="1"/>
  <c r="AQ189" i="34" s="1"/>
  <c r="AW189" i="34" s="1" a="1"/>
  <c r="AW189" i="34" s="1"/>
  <c r="BC189" i="34" s="1" a="1"/>
  <c r="BC189" i="34" s="1"/>
  <c r="BI189" i="34" s="1" a="1"/>
  <c r="BI189" i="34" s="1"/>
  <c r="BO189" i="34" s="1" a="1"/>
  <c r="BO189" i="34" s="1"/>
  <c r="BU189" i="34" s="1" a="1"/>
  <c r="BU189" i="34" s="1"/>
  <c r="G124" i="34" a="1"/>
  <c r="G124" i="34" s="1"/>
  <c r="M124" i="34" s="1" a="1"/>
  <c r="M124" i="34" s="1"/>
  <c r="S124" i="34" s="1" a="1"/>
  <c r="S124" i="34" s="1"/>
  <c r="Y124" i="34" s="1" a="1"/>
  <c r="Y124" i="34" s="1"/>
  <c r="AE124" i="34" s="1" a="1"/>
  <c r="AE124" i="34" s="1"/>
  <c r="AK124" i="34" s="1" a="1"/>
  <c r="AK124" i="34" s="1"/>
  <c r="AQ124" i="34" s="1" a="1"/>
  <c r="AQ124" i="34" s="1"/>
  <c r="AW124" i="34" s="1" a="1"/>
  <c r="AW124" i="34" s="1"/>
  <c r="BC124" i="34" s="1" a="1"/>
  <c r="BC124" i="34" s="1"/>
  <c r="BI124" i="34" s="1" a="1"/>
  <c r="BI124" i="34" s="1"/>
  <c r="BO124" i="34" s="1" a="1"/>
  <c r="BO124" i="34" s="1"/>
  <c r="BU124" i="34" s="1" a="1"/>
  <c r="BU124" i="34" s="1"/>
  <c r="G148" i="34" a="1"/>
  <c r="G148" i="34" s="1"/>
  <c r="M148" i="34" s="1" a="1"/>
  <c r="M148" i="34" s="1"/>
  <c r="S148" i="34" s="1" a="1"/>
  <c r="S148" i="34" s="1"/>
  <c r="Y148" i="34" s="1" a="1"/>
  <c r="Y148" i="34" s="1"/>
  <c r="AE148" i="34" s="1" a="1"/>
  <c r="AE148" i="34" s="1"/>
  <c r="AK148" i="34" s="1" a="1"/>
  <c r="AK148" i="34" s="1"/>
  <c r="AQ148" i="34" s="1" a="1"/>
  <c r="AQ148" i="34" s="1"/>
  <c r="AW148" i="34" s="1" a="1"/>
  <c r="AW148" i="34" s="1"/>
  <c r="BC148" i="34" s="1" a="1"/>
  <c r="BC148" i="34" s="1"/>
  <c r="BI148" i="34" s="1" a="1"/>
  <c r="BI148" i="34" s="1"/>
  <c r="BO148" i="34" s="1" a="1"/>
  <c r="BO148" i="34" s="1"/>
  <c r="BU148" i="34" s="1" a="1"/>
  <c r="BU148" i="34" s="1"/>
  <c r="G31" i="34" a="1"/>
  <c r="G31" i="34" s="1"/>
  <c r="M31" i="34" s="1" a="1"/>
  <c r="M31" i="34" s="1"/>
  <c r="S31" i="34" s="1" a="1"/>
  <c r="S31" i="34" s="1"/>
  <c r="Y31" i="34" s="1" a="1"/>
  <c r="Y31" i="34" s="1"/>
  <c r="AE31" i="34" s="1" a="1"/>
  <c r="AE31" i="34" s="1"/>
  <c r="AK31" i="34" s="1" a="1"/>
  <c r="AK31" i="34" s="1"/>
  <c r="AQ31" i="34" s="1" a="1"/>
  <c r="AQ31" i="34" s="1"/>
  <c r="AW31" i="34" s="1" a="1"/>
  <c r="AW31" i="34" s="1"/>
  <c r="BC31" i="34" s="1" a="1"/>
  <c r="BC31" i="34" s="1"/>
  <c r="BI31" i="34" s="1" a="1"/>
  <c r="BI31" i="34" s="1"/>
  <c r="BO31" i="34" s="1" a="1"/>
  <c r="BO31" i="34" s="1"/>
  <c r="BU31" i="34" s="1" a="1"/>
  <c r="BU31" i="34" s="1"/>
  <c r="G168" i="34" a="1"/>
  <c r="G168" i="34" s="1"/>
  <c r="M168" i="34" s="1" a="1"/>
  <c r="M168" i="34" s="1"/>
  <c r="S168" i="34" s="1" a="1"/>
  <c r="S168" i="34" s="1"/>
  <c r="Y168" i="34" s="1" a="1"/>
  <c r="Y168" i="34" s="1"/>
  <c r="AE168" i="34" s="1" a="1"/>
  <c r="AE168" i="34" s="1"/>
  <c r="AK168" i="34" s="1" a="1"/>
  <c r="AK168" i="34" s="1"/>
  <c r="AQ168" i="34" s="1" a="1"/>
  <c r="AQ168" i="34" s="1"/>
  <c r="AW168" i="34" s="1" a="1"/>
  <c r="AW168" i="34" s="1"/>
  <c r="BC168" i="34" s="1" a="1"/>
  <c r="BC168" i="34" s="1"/>
  <c r="BI168" i="34" s="1" a="1"/>
  <c r="BI168" i="34" s="1"/>
  <c r="BO168" i="34" s="1" a="1"/>
  <c r="BO168" i="34" s="1"/>
  <c r="BU168" i="34" s="1" a="1"/>
  <c r="BU168" i="34" s="1"/>
  <c r="G123" i="34" a="1"/>
  <c r="G123" i="34" s="1"/>
  <c r="M123" i="34" s="1" a="1"/>
  <c r="M123" i="34" s="1"/>
  <c r="S123" i="34" s="1" a="1"/>
  <c r="S123" i="34" s="1"/>
  <c r="Y123" i="34" s="1" a="1"/>
  <c r="Y123" i="34" s="1"/>
  <c r="AE123" i="34" s="1" a="1"/>
  <c r="AE123" i="34" s="1"/>
  <c r="AK123" i="34" s="1" a="1"/>
  <c r="AK123" i="34" s="1"/>
  <c r="AQ123" i="34" s="1" a="1"/>
  <c r="AQ123" i="34" s="1"/>
  <c r="AW123" i="34" s="1" a="1"/>
  <c r="AW123" i="34" s="1"/>
  <c r="BC123" i="34" s="1" a="1"/>
  <c r="BC123" i="34" s="1"/>
  <c r="BI123" i="34" s="1" a="1"/>
  <c r="BI123" i="34" s="1"/>
  <c r="BO123" i="34" s="1" a="1"/>
  <c r="BO123" i="34" s="1"/>
  <c r="BU123" i="34" s="1" a="1"/>
  <c r="BU123" i="34" s="1"/>
  <c r="G128" i="34" a="1"/>
  <c r="G128" i="34" s="1"/>
  <c r="M128" i="34" s="1" a="1"/>
  <c r="M128" i="34" s="1"/>
  <c r="S128" i="34" s="1" a="1"/>
  <c r="S128" i="34" s="1"/>
  <c r="Y128" i="34" s="1" a="1"/>
  <c r="Y128" i="34" s="1"/>
  <c r="AE128" i="34" s="1" a="1"/>
  <c r="AE128" i="34" s="1"/>
  <c r="AK128" i="34" s="1" a="1"/>
  <c r="AK128" i="34" s="1"/>
  <c r="AQ128" i="34" s="1" a="1"/>
  <c r="AQ128" i="34" s="1"/>
  <c r="AW128" i="34" s="1" a="1"/>
  <c r="AW128" i="34" s="1"/>
  <c r="BC128" i="34" s="1" a="1"/>
  <c r="BC128" i="34" s="1"/>
  <c r="BI128" i="34" s="1" a="1"/>
  <c r="BI128" i="34" s="1"/>
  <c r="BO128" i="34" s="1" a="1"/>
  <c r="BO128" i="34" s="1"/>
  <c r="BU128" i="34" s="1" a="1"/>
  <c r="BU128" i="34" s="1"/>
  <c r="G143" i="34" a="1"/>
  <c r="G143" i="34" s="1"/>
  <c r="M143" i="34" s="1" a="1"/>
  <c r="M143" i="34" s="1"/>
  <c r="S143" i="34" s="1" a="1"/>
  <c r="S143" i="34" s="1"/>
  <c r="Y143" i="34" s="1" a="1"/>
  <c r="Y143" i="34" s="1"/>
  <c r="AE143" i="34" s="1" a="1"/>
  <c r="AE143" i="34" s="1"/>
  <c r="AK143" i="34" s="1" a="1"/>
  <c r="AK143" i="34" s="1"/>
  <c r="AQ143" i="34" s="1" a="1"/>
  <c r="AQ143" i="34" s="1"/>
  <c r="AW143" i="34" s="1" a="1"/>
  <c r="AW143" i="34" s="1"/>
  <c r="BC143" i="34" s="1" a="1"/>
  <c r="BC143" i="34" s="1"/>
  <c r="BI143" i="34" s="1" a="1"/>
  <c r="BI143" i="34" s="1"/>
  <c r="BO143" i="34" s="1" a="1"/>
  <c r="BO143" i="34" s="1"/>
  <c r="BU143" i="34" s="1" a="1"/>
  <c r="BU143" i="34" s="1"/>
  <c r="G178" i="34" a="1"/>
  <c r="G178" i="34" s="1"/>
  <c r="M178" i="34" s="1" a="1"/>
  <c r="M178" i="34" s="1"/>
  <c r="S178" i="34" s="1" a="1"/>
  <c r="S178" i="34" s="1"/>
  <c r="Y178" i="34" s="1" a="1"/>
  <c r="Y178" i="34" s="1"/>
  <c r="AE178" i="34" s="1" a="1"/>
  <c r="AE178" i="34" s="1"/>
  <c r="AK178" i="34" s="1" a="1"/>
  <c r="AK178" i="34" s="1"/>
  <c r="AQ178" i="34" s="1" a="1"/>
  <c r="AQ178" i="34" s="1"/>
  <c r="AW178" i="34" s="1" a="1"/>
  <c r="AW178" i="34" s="1"/>
  <c r="BC178" i="34" s="1" a="1"/>
  <c r="BC178" i="34" s="1"/>
  <c r="BI178" i="34" s="1" a="1"/>
  <c r="BI178" i="34" s="1"/>
  <c r="BO178" i="34" s="1" a="1"/>
  <c r="BO178" i="34" s="1"/>
  <c r="BU178" i="34" s="1" a="1"/>
  <c r="BU178" i="34" s="1"/>
  <c r="G152" i="34" a="1"/>
  <c r="G152" i="34" s="1"/>
  <c r="M152" i="34" s="1" a="1"/>
  <c r="M152" i="34" s="1"/>
  <c r="S152" i="34" s="1" a="1"/>
  <c r="S152" i="34" s="1"/>
  <c r="Y152" i="34" s="1" a="1"/>
  <c r="Y152" i="34" s="1"/>
  <c r="AE152" i="34" s="1" a="1"/>
  <c r="AE152" i="34" s="1"/>
  <c r="AK152" i="34" s="1" a="1"/>
  <c r="AK152" i="34" s="1"/>
  <c r="AQ152" i="34" s="1" a="1"/>
  <c r="AQ152" i="34" s="1"/>
  <c r="AW152" i="34" s="1" a="1"/>
  <c r="AW152" i="34" s="1"/>
  <c r="BC152" i="34" s="1" a="1"/>
  <c r="BC152" i="34" s="1"/>
  <c r="BI152" i="34" s="1" a="1"/>
  <c r="BI152" i="34" s="1"/>
  <c r="BO152" i="34" s="1" a="1"/>
  <c r="BO152" i="34" s="1"/>
  <c r="BU152" i="34" s="1" a="1"/>
  <c r="BU152" i="34" s="1"/>
  <c r="G127" i="34" a="1"/>
  <c r="G127" i="34" s="1"/>
  <c r="M127" i="34" s="1" a="1"/>
  <c r="M127" i="34" s="1"/>
  <c r="S127" i="34" s="1" a="1"/>
  <c r="S127" i="34" s="1"/>
  <c r="Y127" i="34" s="1" a="1"/>
  <c r="Y127" i="34" s="1"/>
  <c r="AE127" i="34" s="1" a="1"/>
  <c r="AE127" i="34" s="1"/>
  <c r="AK127" i="34" s="1" a="1"/>
  <c r="AK127" i="34" s="1"/>
  <c r="AQ127" i="34" s="1" a="1"/>
  <c r="AQ127" i="34" s="1"/>
  <c r="AW127" i="34" s="1" a="1"/>
  <c r="AW127" i="34" s="1"/>
  <c r="BC127" i="34" s="1" a="1"/>
  <c r="BC127" i="34" s="1"/>
  <c r="BI127" i="34" s="1" a="1"/>
  <c r="BI127" i="34" s="1"/>
  <c r="BO127" i="34" s="1" a="1"/>
  <c r="BO127" i="34" s="1"/>
  <c r="BU127" i="34" s="1" a="1"/>
  <c r="BU127" i="34" s="1"/>
  <c r="G167" i="34" a="1"/>
  <c r="G167" i="34" s="1"/>
  <c r="M167" i="34" s="1" a="1"/>
  <c r="M167" i="34" s="1"/>
  <c r="S167" i="34" s="1" a="1"/>
  <c r="S167" i="34" s="1"/>
  <c r="Y167" i="34" s="1" a="1"/>
  <c r="Y167" i="34" s="1"/>
  <c r="AE167" i="34" s="1" a="1"/>
  <c r="AE167" i="34" s="1"/>
  <c r="AK167" i="34" s="1" a="1"/>
  <c r="AK167" i="34" s="1"/>
  <c r="AQ167" i="34" s="1" a="1"/>
  <c r="AQ167" i="34" s="1"/>
  <c r="AW167" i="34" s="1" a="1"/>
  <c r="AW167" i="34" s="1"/>
  <c r="BC167" i="34" s="1" a="1"/>
  <c r="BC167" i="34" s="1"/>
  <c r="BI167" i="34" s="1" a="1"/>
  <c r="BI167" i="34" s="1"/>
  <c r="BO167" i="34" s="1" a="1"/>
  <c r="BO167" i="34" s="1"/>
  <c r="BU167" i="34" s="1" a="1"/>
  <c r="BU167" i="34" s="1"/>
  <c r="G117" i="34" a="1"/>
  <c r="G117" i="34" s="1"/>
  <c r="M117" i="34" s="1" a="1"/>
  <c r="M117" i="34" s="1"/>
  <c r="S117" i="34" s="1" a="1"/>
  <c r="S117" i="34" s="1"/>
  <c r="Y117" i="34" s="1" a="1"/>
  <c r="Y117" i="34" s="1"/>
  <c r="AE117" i="34" s="1" a="1"/>
  <c r="AE117" i="34" s="1"/>
  <c r="AK117" i="34" s="1" a="1"/>
  <c r="AK117" i="34" s="1"/>
  <c r="AQ117" i="34" s="1" a="1"/>
  <c r="AQ117" i="34" s="1"/>
  <c r="AW117" i="34" s="1" a="1"/>
  <c r="AW117" i="34" s="1"/>
  <c r="BC117" i="34" s="1" a="1"/>
  <c r="BC117" i="34" s="1"/>
  <c r="BI117" i="34" s="1" a="1"/>
  <c r="BI117" i="34" s="1"/>
  <c r="BO117" i="34" s="1" a="1"/>
  <c r="BO117" i="34" s="1"/>
  <c r="BU117" i="34" s="1" a="1"/>
  <c r="BU117" i="34" s="1"/>
  <c r="G21" i="34" a="1"/>
  <c r="G21" i="34" s="1"/>
  <c r="M21" i="34" s="1" a="1"/>
  <c r="M21" i="34" s="1"/>
  <c r="S21" i="34" s="1" a="1"/>
  <c r="S21" i="34" s="1"/>
  <c r="Y21" i="34" s="1" a="1"/>
  <c r="Y21" i="34" s="1"/>
  <c r="AE21" i="34" s="1" a="1"/>
  <c r="AE21" i="34" s="1"/>
  <c r="AK21" i="34" s="1" a="1"/>
  <c r="AK21" i="34" s="1"/>
  <c r="AQ21" i="34" s="1" a="1"/>
  <c r="AQ21" i="34" s="1"/>
  <c r="AW21" i="34" s="1" a="1"/>
  <c r="AW21" i="34" s="1"/>
  <c r="BC21" i="34" s="1" a="1"/>
  <c r="BC21" i="34" s="1"/>
  <c r="BI21" i="34" s="1" a="1"/>
  <c r="BI21" i="34" s="1"/>
  <c r="BO21" i="34" s="1" a="1"/>
  <c r="BO21" i="34" s="1"/>
  <c r="BU21" i="34" s="1" a="1"/>
  <c r="BU21" i="34" s="1"/>
  <c r="G35" i="34" a="1"/>
  <c r="G35" i="34" s="1"/>
  <c r="M35" i="34" s="1" a="1"/>
  <c r="M35" i="34" s="1"/>
  <c r="S35" i="34" s="1" a="1"/>
  <c r="S35" i="34" s="1"/>
  <c r="Y35" i="34" s="1" a="1"/>
  <c r="Y35" i="34" s="1"/>
  <c r="AE35" i="34" s="1" a="1"/>
  <c r="AE35" i="34" s="1"/>
  <c r="AK35" i="34" s="1" a="1"/>
  <c r="AK35" i="34" s="1"/>
  <c r="AQ35" i="34" s="1" a="1"/>
  <c r="AQ35" i="34" s="1"/>
  <c r="AW35" i="34" s="1" a="1"/>
  <c r="AW35" i="34" s="1"/>
  <c r="BC35" i="34" s="1" a="1"/>
  <c r="BC35" i="34" s="1"/>
  <c r="BI35" i="34" s="1" a="1"/>
  <c r="BI35" i="34" s="1"/>
  <c r="BO35" i="34" s="1" a="1"/>
  <c r="BO35" i="34" s="1"/>
  <c r="BU35" i="34" s="1" a="1"/>
  <c r="BU35" i="34" s="1"/>
  <c r="G103" i="34" a="1"/>
  <c r="G103" i="34" s="1"/>
  <c r="M103" i="34" s="1" a="1"/>
  <c r="M103" i="34" s="1"/>
  <c r="S103" i="34" s="1" a="1"/>
  <c r="S103" i="34" s="1"/>
  <c r="Y103" i="34" s="1" a="1"/>
  <c r="Y103" i="34" s="1"/>
  <c r="AE103" i="34" s="1" a="1"/>
  <c r="AE103" i="34" s="1"/>
  <c r="AK103" i="34" s="1" a="1"/>
  <c r="AK103" i="34" s="1"/>
  <c r="AQ103" i="34" s="1" a="1"/>
  <c r="AQ103" i="34" s="1"/>
  <c r="AW103" i="34" s="1" a="1"/>
  <c r="AW103" i="34" s="1"/>
  <c r="BC103" i="34" s="1" a="1"/>
  <c r="BC103" i="34" s="1"/>
  <c r="BI103" i="34" s="1" a="1"/>
  <c r="BI103" i="34" s="1"/>
  <c r="BO103" i="34" s="1" a="1"/>
  <c r="BO103" i="34" s="1"/>
  <c r="BU103" i="34" s="1" a="1"/>
  <c r="BU103" i="34" s="1"/>
  <c r="G174" i="34" a="1"/>
  <c r="G174" i="34" s="1"/>
  <c r="M174" i="34" s="1" a="1"/>
  <c r="M174" i="34" s="1"/>
  <c r="S174" i="34" s="1" a="1"/>
  <c r="S174" i="34" s="1"/>
  <c r="Y174" i="34" s="1" a="1"/>
  <c r="Y174" i="34" s="1"/>
  <c r="AE174" i="34" s="1" a="1"/>
  <c r="AE174" i="34" s="1"/>
  <c r="AK174" i="34" s="1" a="1"/>
  <c r="AK174" i="34" s="1"/>
  <c r="AQ174" i="34" s="1" a="1"/>
  <c r="AQ174" i="34" s="1"/>
  <c r="AW174" i="34" s="1" a="1"/>
  <c r="AW174" i="34" s="1"/>
  <c r="BC174" i="34" s="1" a="1"/>
  <c r="BC174" i="34" s="1"/>
  <c r="BI174" i="34" s="1" a="1"/>
  <c r="BI174" i="34" s="1"/>
  <c r="BO174" i="34" s="1" a="1"/>
  <c r="BO174" i="34" s="1"/>
  <c r="BU174" i="34" s="1" a="1"/>
  <c r="BU174" i="34" s="1"/>
  <c r="G184" i="34" a="1"/>
  <c r="G184" i="34" s="1"/>
  <c r="M184" i="34" s="1" a="1"/>
  <c r="M184" i="34" s="1"/>
  <c r="S184" i="34" s="1" a="1"/>
  <c r="S184" i="34" s="1"/>
  <c r="Y184" i="34" s="1" a="1"/>
  <c r="Y184" i="34" s="1"/>
  <c r="AE184" i="34" s="1" a="1"/>
  <c r="AE184" i="34" s="1"/>
  <c r="AK184" i="34" s="1" a="1"/>
  <c r="AK184" i="34" s="1"/>
  <c r="AQ184" i="34" s="1" a="1"/>
  <c r="AQ184" i="34" s="1"/>
  <c r="AW184" i="34" s="1" a="1"/>
  <c r="AW184" i="34" s="1"/>
  <c r="BC184" i="34" s="1" a="1"/>
  <c r="BC184" i="34" s="1"/>
  <c r="BI184" i="34" s="1" a="1"/>
  <c r="BI184" i="34" s="1"/>
  <c r="BO184" i="34" s="1" a="1"/>
  <c r="BO184" i="34" s="1"/>
  <c r="BU184" i="34" s="1" a="1"/>
  <c r="BU184" i="34" s="1"/>
  <c r="G119" i="34" a="1"/>
  <c r="G119" i="34" s="1"/>
  <c r="M119" i="34" s="1" a="1"/>
  <c r="M119" i="34" s="1"/>
  <c r="S119" i="34" s="1" a="1"/>
  <c r="S119" i="34" s="1"/>
  <c r="Y119" i="34" s="1" a="1"/>
  <c r="Y119" i="34" s="1"/>
  <c r="AE119" i="34" s="1" a="1"/>
  <c r="AE119" i="34" s="1"/>
  <c r="AK119" i="34" s="1" a="1"/>
  <c r="AK119" i="34" s="1"/>
  <c r="AQ119" i="34" s="1" a="1"/>
  <c r="AQ119" i="34" s="1"/>
  <c r="AW119" i="34" s="1" a="1"/>
  <c r="AW119" i="34" s="1"/>
  <c r="BC119" i="34" s="1" a="1"/>
  <c r="BC119" i="34" s="1"/>
  <c r="BI119" i="34" s="1" a="1"/>
  <c r="BI119" i="34" s="1"/>
  <c r="BO119" i="34" s="1" a="1"/>
  <c r="BO119" i="34" s="1"/>
  <c r="BU119" i="34" s="1" a="1"/>
  <c r="BU119" i="34" s="1"/>
  <c r="G129" i="34" a="1"/>
  <c r="G129" i="34" s="1"/>
  <c r="M129" i="34" s="1" a="1"/>
  <c r="M129" i="34" s="1"/>
  <c r="S129" i="34" s="1" a="1"/>
  <c r="S129" i="34" s="1"/>
  <c r="Y129" i="34" s="1" a="1"/>
  <c r="Y129" i="34" s="1"/>
  <c r="AE129" i="34" s="1" a="1"/>
  <c r="AE129" i="34" s="1"/>
  <c r="AK129" i="34" s="1" a="1"/>
  <c r="AK129" i="34" s="1"/>
  <c r="AQ129" i="34" s="1" a="1"/>
  <c r="AQ129" i="34" s="1"/>
  <c r="AW129" i="34" s="1" a="1"/>
  <c r="AW129" i="34" s="1"/>
  <c r="BC129" i="34" s="1" a="1"/>
  <c r="BC129" i="34" s="1"/>
  <c r="BI129" i="34" s="1" a="1"/>
  <c r="BI129" i="34" s="1"/>
  <c r="BO129" i="34" s="1" a="1"/>
  <c r="BO129" i="34" s="1"/>
  <c r="BU129" i="34" s="1" a="1"/>
  <c r="BU129" i="34" s="1"/>
  <c r="G38" i="34" a="1"/>
  <c r="G38" i="34" s="1"/>
  <c r="M38" i="34" s="1" a="1"/>
  <c r="M38" i="34" s="1"/>
  <c r="S38" i="34" s="1" a="1"/>
  <c r="S38" i="34" s="1"/>
  <c r="Y38" i="34" s="1" a="1"/>
  <c r="Y38" i="34" s="1"/>
  <c r="AE38" i="34" s="1" a="1"/>
  <c r="AE38" i="34" s="1"/>
  <c r="AK38" i="34" s="1" a="1"/>
  <c r="AK38" i="34" s="1"/>
  <c r="AQ38" i="34" s="1" a="1"/>
  <c r="AQ38" i="34" s="1"/>
  <c r="AW38" i="34" s="1" a="1"/>
  <c r="AW38" i="34" s="1"/>
  <c r="BC38" i="34" s="1" a="1"/>
  <c r="BC38" i="34" s="1"/>
  <c r="BI38" i="34" s="1" a="1"/>
  <c r="BI38" i="34" s="1"/>
  <c r="BO38" i="34" s="1" a="1"/>
  <c r="BO38" i="34" s="1"/>
  <c r="BU38" i="34" s="1" a="1"/>
  <c r="BU38" i="34" s="1"/>
  <c r="G179" i="34" a="1"/>
  <c r="G179" i="34" s="1"/>
  <c r="M179" i="34" s="1" a="1"/>
  <c r="M179" i="34" s="1"/>
  <c r="S179" i="34" s="1" a="1"/>
  <c r="S179" i="34" s="1"/>
  <c r="Y179" i="34" s="1" a="1"/>
  <c r="Y179" i="34" s="1"/>
  <c r="AE179" i="34" s="1" a="1"/>
  <c r="AE179" i="34" s="1"/>
  <c r="AK179" i="34" s="1" a="1"/>
  <c r="AK179" i="34" s="1"/>
  <c r="AQ179" i="34" s="1" a="1"/>
  <c r="AQ179" i="34" s="1"/>
  <c r="AW179" i="34" s="1" a="1"/>
  <c r="AW179" i="34" s="1"/>
  <c r="BC179" i="34" s="1" a="1"/>
  <c r="BC179" i="34" s="1"/>
  <c r="BI179" i="34" s="1" a="1"/>
  <c r="BI179" i="34" s="1"/>
  <c r="BO179" i="34" s="1" a="1"/>
  <c r="BO179" i="34" s="1"/>
  <c r="BU179" i="34" s="1" a="1"/>
  <c r="BU179" i="34" s="1"/>
  <c r="G60" i="34" a="1"/>
  <c r="G60" i="34" s="1"/>
  <c r="M60" i="34" s="1" a="1"/>
  <c r="M60" i="34" s="1"/>
  <c r="S60" i="34" s="1" a="1"/>
  <c r="S60" i="34" s="1"/>
  <c r="Y60" i="34" s="1" a="1"/>
  <c r="Y60" i="34" s="1"/>
  <c r="AE60" i="34" s="1" a="1"/>
  <c r="AE60" i="34" s="1"/>
  <c r="AK60" i="34" s="1" a="1"/>
  <c r="AK60" i="34" s="1"/>
  <c r="AQ60" i="34" s="1" a="1"/>
  <c r="AQ60" i="34" s="1"/>
  <c r="AW60" i="34" s="1" a="1"/>
  <c r="AW60" i="34" s="1"/>
  <c r="BC60" i="34" s="1" a="1"/>
  <c r="BC60" i="34" s="1"/>
  <c r="BI60" i="34" s="1" a="1"/>
  <c r="BI60" i="34" s="1"/>
  <c r="BO60" i="34" s="1" a="1"/>
  <c r="BO60" i="34" s="1"/>
  <c r="BU60" i="34" s="1" a="1"/>
  <c r="BU60" i="34" s="1"/>
  <c r="G25" i="34" a="1"/>
  <c r="G25" i="34" s="1"/>
  <c r="M25" i="34" s="1" a="1"/>
  <c r="M25" i="34" s="1"/>
  <c r="S25" i="34" s="1" a="1"/>
  <c r="S25" i="34" s="1"/>
  <c r="Y25" i="34" s="1" a="1"/>
  <c r="Y25" i="34" s="1"/>
  <c r="AE25" i="34" s="1" a="1"/>
  <c r="AE25" i="34" s="1"/>
  <c r="AK25" i="34" s="1" a="1"/>
  <c r="AK25" i="34" s="1"/>
  <c r="AQ25" i="34" s="1" a="1"/>
  <c r="AQ25" i="34" s="1"/>
  <c r="AW25" i="34" s="1" a="1"/>
  <c r="AW25" i="34" s="1"/>
  <c r="BC25" i="34" s="1" a="1"/>
  <c r="BC25" i="34" s="1"/>
  <c r="BI25" i="34" s="1" a="1"/>
  <c r="BI25" i="34" s="1"/>
  <c r="BO25" i="34" s="1" a="1"/>
  <c r="BO25" i="34" s="1"/>
  <c r="BU25" i="34" s="1" a="1"/>
  <c r="BU25" i="34" s="1"/>
  <c r="G208" i="34" a="1"/>
  <c r="G208" i="34" s="1"/>
  <c r="M208" i="34" s="1" a="1"/>
  <c r="M208" i="34" s="1"/>
  <c r="S208" i="34" s="1" a="1"/>
  <c r="S208" i="34" s="1"/>
  <c r="Y208" i="34" s="1" a="1"/>
  <c r="Y208" i="34" s="1"/>
  <c r="AE208" i="34" s="1" a="1"/>
  <c r="AE208" i="34" s="1"/>
  <c r="AK208" i="34" s="1" a="1"/>
  <c r="AK208" i="34" s="1"/>
  <c r="AQ208" i="34" s="1" a="1"/>
  <c r="AQ208" i="34" s="1"/>
  <c r="AW208" i="34" s="1" a="1"/>
  <c r="AW208" i="34" s="1"/>
  <c r="BC208" i="34" s="1" a="1"/>
  <c r="BC208" i="34" s="1"/>
  <c r="BI208" i="34" s="1" a="1"/>
  <c r="BI208" i="34" s="1"/>
  <c r="BO208" i="34" s="1" a="1"/>
  <c r="BO208" i="34" s="1"/>
  <c r="BU208" i="34" s="1" a="1"/>
  <c r="BU208" i="34" s="1"/>
  <c r="G158" i="34" a="1"/>
  <c r="G158" i="34" s="1"/>
  <c r="M158" i="34" s="1" a="1"/>
  <c r="M158" i="34" s="1"/>
  <c r="S158" i="34" s="1" a="1"/>
  <c r="S158" i="34" s="1"/>
  <c r="Y158" i="34" s="1" a="1"/>
  <c r="Y158" i="34" s="1"/>
  <c r="AE158" i="34" s="1" a="1"/>
  <c r="AE158" i="34" s="1"/>
  <c r="AK158" i="34" s="1" a="1"/>
  <c r="AK158" i="34" s="1"/>
  <c r="AQ158" i="34" s="1" a="1"/>
  <c r="AQ158" i="34" s="1"/>
  <c r="AW158" i="34" s="1" a="1"/>
  <c r="AW158" i="34" s="1"/>
  <c r="BC158" i="34" s="1" a="1"/>
  <c r="BC158" i="34" s="1"/>
  <c r="BI158" i="34" s="1" a="1"/>
  <c r="BI158" i="34" s="1"/>
  <c r="BO158" i="34" s="1" a="1"/>
  <c r="BO158" i="34" s="1"/>
  <c r="BU158" i="34" s="1" a="1"/>
  <c r="BU158" i="34" s="1"/>
  <c r="G213" i="34" a="1"/>
  <c r="G213" i="34" s="1"/>
  <c r="M213" i="34" s="1" a="1"/>
  <c r="M213" i="34" s="1"/>
  <c r="S213" i="34" s="1" a="1"/>
  <c r="S213" i="34" s="1"/>
  <c r="Y213" i="34" s="1" a="1"/>
  <c r="Y213" i="34" s="1"/>
  <c r="AE213" i="34" s="1" a="1"/>
  <c r="AE213" i="34" s="1"/>
  <c r="AK213" i="34" s="1" a="1"/>
  <c r="AK213" i="34" s="1"/>
  <c r="AQ213" i="34" s="1" a="1"/>
  <c r="AQ213" i="34" s="1"/>
  <c r="AW213" i="34" s="1" a="1"/>
  <c r="AW213" i="34" s="1"/>
  <c r="BC213" i="34" s="1" a="1"/>
  <c r="BC213" i="34" s="1"/>
  <c r="BI213" i="34" s="1" a="1"/>
  <c r="BI213" i="34" s="1"/>
  <c r="BO213" i="34" s="1" a="1"/>
  <c r="BO213" i="34" s="1"/>
  <c r="BU213" i="34" s="1" a="1"/>
  <c r="BU213" i="34" s="1"/>
  <c r="G173" i="34" a="1"/>
  <c r="G173" i="34" s="1"/>
  <c r="M173" i="34" s="1" a="1"/>
  <c r="M173" i="34" s="1"/>
  <c r="S173" i="34" s="1" a="1"/>
  <c r="S173" i="34" s="1"/>
  <c r="Y173" i="34" s="1" a="1"/>
  <c r="Y173" i="34" s="1"/>
  <c r="AE173" i="34" s="1" a="1"/>
  <c r="AE173" i="34" s="1"/>
  <c r="AK173" i="34" s="1" a="1"/>
  <c r="AK173" i="34" s="1"/>
  <c r="AQ173" i="34" s="1" a="1"/>
  <c r="AQ173" i="34" s="1"/>
  <c r="AW173" i="34" s="1" a="1"/>
  <c r="AW173" i="34" s="1"/>
  <c r="BC173" i="34" s="1" a="1"/>
  <c r="BC173" i="34" s="1"/>
  <c r="BI173" i="34" s="1" a="1"/>
  <c r="BI173" i="34" s="1"/>
  <c r="BO173" i="34" s="1" a="1"/>
  <c r="BO173" i="34" s="1"/>
  <c r="BU173" i="34" s="1" a="1"/>
  <c r="BU173" i="34" s="1"/>
  <c r="G98" i="34" a="1"/>
  <c r="G98" i="34" s="1"/>
  <c r="M98" i="34" s="1" a="1"/>
  <c r="M98" i="34" s="1"/>
  <c r="S98" i="34" s="1" a="1"/>
  <c r="S98" i="34" s="1"/>
  <c r="Y98" i="34" s="1" a="1"/>
  <c r="Y98" i="34" s="1"/>
  <c r="AE98" i="34" s="1" a="1"/>
  <c r="AE98" i="34" s="1"/>
  <c r="AK98" i="34" s="1" a="1"/>
  <c r="AK98" i="34" s="1"/>
  <c r="AQ98" i="34" s="1" a="1"/>
  <c r="AQ98" i="34" s="1"/>
  <c r="AW98" i="34" s="1" a="1"/>
  <c r="AW98" i="34" s="1"/>
  <c r="BC98" i="34" s="1" a="1"/>
  <c r="BC98" i="34" s="1"/>
  <c r="BI98" i="34" s="1" a="1"/>
  <c r="BI98" i="34" s="1"/>
  <c r="BO98" i="34" s="1" a="1"/>
  <c r="BO98" i="34" s="1"/>
  <c r="BU98" i="34" s="1" a="1"/>
  <c r="BU98" i="34" s="1"/>
  <c r="G66" i="34" a="1"/>
  <c r="G66" i="34" s="1"/>
  <c r="M66" i="34" s="1" a="1"/>
  <c r="M66" i="34" s="1"/>
  <c r="S66" i="34" s="1" a="1"/>
  <c r="S66" i="34" s="1"/>
  <c r="Y66" i="34" s="1" a="1"/>
  <c r="Y66" i="34" s="1"/>
  <c r="AE66" i="34" s="1" a="1"/>
  <c r="AE66" i="34" s="1"/>
  <c r="AK66" i="34" s="1" a="1"/>
  <c r="AK66" i="34" s="1"/>
  <c r="AQ66" i="34" s="1" a="1"/>
  <c r="AQ66" i="34" s="1"/>
  <c r="AW66" i="34" s="1" a="1"/>
  <c r="AW66" i="34" s="1"/>
  <c r="BC66" i="34" s="1" a="1"/>
  <c r="BC66" i="34" s="1"/>
  <c r="BI66" i="34" s="1" a="1"/>
  <c r="BI66" i="34" s="1"/>
  <c r="BO66" i="34" s="1" a="1"/>
  <c r="BO66" i="34" s="1"/>
  <c r="BU66" i="34" s="1" a="1"/>
  <c r="BU66" i="34" s="1"/>
  <c r="G59" i="34" a="1"/>
  <c r="G59" i="34" s="1"/>
  <c r="M59" i="34" s="1" a="1"/>
  <c r="M59" i="34" s="1"/>
  <c r="S59" i="34" s="1" a="1"/>
  <c r="S59" i="34" s="1"/>
  <c r="Y59" i="34" s="1" a="1"/>
  <c r="Y59" i="34" s="1"/>
  <c r="AE59" i="34" s="1" a="1"/>
  <c r="AE59" i="34" s="1"/>
  <c r="AK59" i="34" s="1" a="1"/>
  <c r="AK59" i="34" s="1"/>
  <c r="AQ59" i="34" s="1" a="1"/>
  <c r="AQ59" i="34" s="1"/>
  <c r="AW59" i="34" s="1" a="1"/>
  <c r="AW59" i="34" s="1"/>
  <c r="BC59" i="34" s="1" a="1"/>
  <c r="BC59" i="34" s="1"/>
  <c r="BI59" i="34" s="1" a="1"/>
  <c r="BI59" i="34" s="1"/>
  <c r="BO59" i="34" s="1" a="1"/>
  <c r="BO59" i="34" s="1"/>
  <c r="BU59" i="34" s="1" a="1"/>
  <c r="BU59" i="34" s="1"/>
  <c r="G24" i="34" a="1"/>
  <c r="G24" i="34" s="1"/>
  <c r="M24" i="34" s="1" a="1"/>
  <c r="M24" i="34" s="1"/>
  <c r="S24" i="34" s="1" a="1"/>
  <c r="S24" i="34" s="1"/>
  <c r="Y24" i="34" s="1" a="1"/>
  <c r="Y24" i="34" s="1"/>
  <c r="AE24" i="34" s="1" a="1"/>
  <c r="AE24" i="34" s="1"/>
  <c r="AK24" i="34" s="1" a="1"/>
  <c r="AK24" i="34" s="1"/>
  <c r="AQ24" i="34" s="1" a="1"/>
  <c r="AQ24" i="34" s="1"/>
  <c r="AW24" i="34" s="1" a="1"/>
  <c r="AW24" i="34" s="1"/>
  <c r="BC24" i="34" s="1" a="1"/>
  <c r="BC24" i="34" s="1"/>
  <c r="BI24" i="34" s="1" a="1"/>
  <c r="BI24" i="34" s="1"/>
  <c r="BO24" i="34" s="1" a="1"/>
  <c r="BO24" i="34" s="1"/>
  <c r="BU24" i="34" s="1" a="1"/>
  <c r="BU24" i="34" s="1"/>
  <c r="G18" i="34" a="1"/>
  <c r="G18" i="34" s="1"/>
  <c r="M18" i="34" s="1" a="1"/>
  <c r="M18" i="34" s="1"/>
  <c r="S18" i="34" s="1" a="1"/>
  <c r="S18" i="34" s="1"/>
  <c r="Y18" i="34" s="1" a="1"/>
  <c r="Y18" i="34" s="1"/>
  <c r="AE18" i="34" s="1" a="1"/>
  <c r="AE18" i="34" s="1"/>
  <c r="AK18" i="34" s="1" a="1"/>
  <c r="AK18" i="34" s="1"/>
  <c r="AQ18" i="34" s="1" a="1"/>
  <c r="AQ18" i="34" s="1"/>
  <c r="AW18" i="34" s="1" a="1"/>
  <c r="AW18" i="34" s="1"/>
  <c r="BC18" i="34" s="1" a="1"/>
  <c r="BC18" i="34" s="1"/>
  <c r="BI18" i="34" s="1" a="1"/>
  <c r="BI18" i="34" s="1"/>
  <c r="BO18" i="34" s="1" a="1"/>
  <c r="BO18" i="34" s="1"/>
  <c r="BU18" i="34" s="1" a="1"/>
  <c r="BU18" i="34" s="1"/>
  <c r="G122" i="34" a="1"/>
  <c r="G122" i="34" s="1"/>
  <c r="M122" i="34" s="1" a="1"/>
  <c r="M122" i="34" s="1"/>
  <c r="S122" i="34" s="1" a="1"/>
  <c r="S122" i="34" s="1"/>
  <c r="Y122" i="34" s="1" a="1"/>
  <c r="Y122" i="34" s="1"/>
  <c r="AE122" i="34" s="1" a="1"/>
  <c r="AE122" i="34" s="1"/>
  <c r="AK122" i="34" s="1" a="1"/>
  <c r="AK122" i="34" s="1"/>
  <c r="AQ122" i="34" s="1" a="1"/>
  <c r="AQ122" i="34" s="1"/>
  <c r="AW122" i="34" s="1" a="1"/>
  <c r="AW122" i="34" s="1"/>
  <c r="BC122" i="34" s="1" a="1"/>
  <c r="BC122" i="34" s="1"/>
  <c r="BI122" i="34" s="1" a="1"/>
  <c r="BI122" i="34" s="1"/>
  <c r="BO122" i="34" s="1" a="1"/>
  <c r="BO122" i="34" s="1"/>
  <c r="BU122" i="34" s="1" a="1"/>
  <c r="BU122" i="34" s="1"/>
  <c r="G56" i="34" a="1"/>
  <c r="G56" i="34" s="1"/>
  <c r="M56" i="34" s="1" a="1"/>
  <c r="M56" i="34" s="1"/>
  <c r="S56" i="34" s="1" a="1"/>
  <c r="S56" i="34" s="1"/>
  <c r="Y56" i="34" s="1" a="1"/>
  <c r="Y56" i="34" s="1"/>
  <c r="AE56" i="34" s="1" a="1"/>
  <c r="AE56" i="34" s="1"/>
  <c r="AK56" i="34" s="1" a="1"/>
  <c r="AK56" i="34" s="1"/>
  <c r="AQ56" i="34" s="1" a="1"/>
  <c r="AQ56" i="34" s="1"/>
  <c r="AW56" i="34" s="1" a="1"/>
  <c r="AW56" i="34" s="1"/>
  <c r="BC56" i="34" s="1" a="1"/>
  <c r="BC56" i="34" s="1"/>
  <c r="BI56" i="34" s="1" a="1"/>
  <c r="BI56" i="34" s="1"/>
  <c r="BO56" i="34" s="1" a="1"/>
  <c r="BO56" i="34" s="1"/>
  <c r="BU56" i="34" s="1" a="1"/>
  <c r="BU56" i="34" s="1"/>
  <c r="G94" i="34" a="1"/>
  <c r="G94" i="34" s="1"/>
  <c r="M94" i="34" s="1" a="1"/>
  <c r="M94" i="34" s="1"/>
  <c r="S94" i="34" s="1" a="1"/>
  <c r="S94" i="34" s="1"/>
  <c r="Y94" i="34" s="1" a="1"/>
  <c r="Y94" i="34" s="1"/>
  <c r="AE94" i="34" s="1" a="1"/>
  <c r="AE94" i="34" s="1"/>
  <c r="AK94" i="34" s="1" a="1"/>
  <c r="AK94" i="34" s="1"/>
  <c r="AQ94" i="34" s="1" a="1"/>
  <c r="AQ94" i="34" s="1"/>
  <c r="AW94" i="34" s="1" a="1"/>
  <c r="AW94" i="34" s="1"/>
  <c r="BC94" i="34" s="1" a="1"/>
  <c r="BC94" i="34" s="1"/>
  <c r="BI94" i="34" s="1" a="1"/>
  <c r="BI94" i="34" s="1"/>
  <c r="BO94" i="34" s="1" a="1"/>
  <c r="BO94" i="34" s="1"/>
  <c r="BU94" i="34" s="1" a="1"/>
  <c r="BU94" i="34" s="1"/>
  <c r="G105" i="34" a="1"/>
  <c r="G105" i="34" s="1"/>
  <c r="M105" i="34" s="1" a="1"/>
  <c r="M105" i="34" s="1"/>
  <c r="S105" i="34" s="1" a="1"/>
  <c r="S105" i="34" s="1"/>
  <c r="Y105" i="34" s="1" a="1"/>
  <c r="Y105" i="34" s="1"/>
  <c r="AE105" i="34" s="1" a="1"/>
  <c r="AE105" i="34" s="1"/>
  <c r="AK105" i="34" s="1" a="1"/>
  <c r="AK105" i="34" s="1"/>
  <c r="AQ105" i="34" s="1" a="1"/>
  <c r="AQ105" i="34" s="1"/>
  <c r="AW105" i="34" s="1" a="1"/>
  <c r="AW105" i="34" s="1"/>
  <c r="BC105" i="34" s="1" a="1"/>
  <c r="BC105" i="34" s="1"/>
  <c r="BI105" i="34" s="1" a="1"/>
  <c r="BI105" i="34" s="1"/>
  <c r="BO105" i="34" s="1" a="1"/>
  <c r="BO105" i="34" s="1"/>
  <c r="BU105" i="34" s="1" a="1"/>
  <c r="BU105" i="34" s="1"/>
  <c r="G214" i="34" a="1"/>
  <c r="G214" i="34" s="1"/>
  <c r="M214" i="34" s="1" a="1"/>
  <c r="M214" i="34" s="1"/>
  <c r="S214" i="34" s="1" a="1"/>
  <c r="S214" i="34" s="1"/>
  <c r="Y214" i="34" s="1" a="1"/>
  <c r="Y214" i="34" s="1"/>
  <c r="AE214" i="34" s="1" a="1"/>
  <c r="AE214" i="34" s="1"/>
  <c r="AK214" i="34" s="1" a="1"/>
  <c r="AK214" i="34" s="1"/>
  <c r="AQ214" i="34" s="1" a="1"/>
  <c r="AQ214" i="34" s="1"/>
  <c r="AW214" i="34" s="1" a="1"/>
  <c r="AW214" i="34" s="1"/>
  <c r="BC214" i="34" s="1" a="1"/>
  <c r="BC214" i="34" s="1"/>
  <c r="BI214" i="34" s="1" a="1"/>
  <c r="BI214" i="34" s="1"/>
  <c r="BO214" i="34" s="1" a="1"/>
  <c r="BO214" i="34" s="1"/>
  <c r="BU214" i="34" s="1" a="1"/>
  <c r="BU214" i="34" s="1"/>
  <c r="G33" i="34" a="1"/>
  <c r="G33" i="34" s="1"/>
  <c r="M33" i="34" s="1" a="1"/>
  <c r="M33" i="34" s="1"/>
  <c r="S33" i="34" s="1" a="1"/>
  <c r="S33" i="34" s="1"/>
  <c r="Y33" i="34" s="1" a="1"/>
  <c r="Y33" i="34" s="1"/>
  <c r="AE33" i="34" s="1" a="1"/>
  <c r="AE33" i="34" s="1"/>
  <c r="AK33" i="34" s="1" a="1"/>
  <c r="AK33" i="34" s="1"/>
  <c r="AQ33" i="34" s="1" a="1"/>
  <c r="AQ33" i="34" s="1"/>
  <c r="AW33" i="34" s="1" a="1"/>
  <c r="AW33" i="34" s="1"/>
  <c r="BC33" i="34" s="1" a="1"/>
  <c r="BC33" i="34" s="1"/>
  <c r="BI33" i="34" s="1" a="1"/>
  <c r="BI33" i="34" s="1"/>
  <c r="BO33" i="34" s="1" a="1"/>
  <c r="BO33" i="34" s="1"/>
  <c r="BU33" i="34" s="1" a="1"/>
  <c r="BU33" i="34" s="1"/>
  <c r="G154" i="34" a="1"/>
  <c r="G154" i="34" s="1"/>
  <c r="M154" i="34" s="1" a="1"/>
  <c r="M154" i="34" s="1"/>
  <c r="S154" i="34" s="1" a="1"/>
  <c r="S154" i="34" s="1"/>
  <c r="Y154" i="34" s="1" a="1"/>
  <c r="Y154" i="34" s="1"/>
  <c r="AE154" i="34" s="1" a="1"/>
  <c r="AE154" i="34" s="1"/>
  <c r="AK154" i="34" s="1" a="1"/>
  <c r="AK154" i="34" s="1"/>
  <c r="AQ154" i="34" s="1" a="1"/>
  <c r="AQ154" i="34" s="1"/>
  <c r="AW154" i="34" s="1" a="1"/>
  <c r="AW154" i="34" s="1"/>
  <c r="BC154" i="34" s="1" a="1"/>
  <c r="BC154" i="34" s="1"/>
  <c r="BI154" i="34" s="1" a="1"/>
  <c r="BI154" i="34" s="1"/>
  <c r="BO154" i="34" s="1" a="1"/>
  <c r="BO154" i="34" s="1"/>
  <c r="BU154" i="34" s="1" a="1"/>
  <c r="BU154" i="34" s="1"/>
  <c r="G139" i="34" a="1"/>
  <c r="G139" i="34" s="1"/>
  <c r="M139" i="34" s="1" a="1"/>
  <c r="M139" i="34" s="1"/>
  <c r="S139" i="34" s="1" a="1"/>
  <c r="S139" i="34" s="1"/>
  <c r="Y139" i="34" s="1" a="1"/>
  <c r="Y139" i="34" s="1"/>
  <c r="AE139" i="34" s="1" a="1"/>
  <c r="AE139" i="34" s="1"/>
  <c r="AK139" i="34" s="1" a="1"/>
  <c r="AK139" i="34" s="1"/>
  <c r="AQ139" i="34" s="1" a="1"/>
  <c r="AQ139" i="34" s="1"/>
  <c r="AW139" i="34" s="1" a="1"/>
  <c r="AW139" i="34" s="1"/>
  <c r="BC139" i="34" s="1" a="1"/>
  <c r="BC139" i="34" s="1"/>
  <c r="BI139" i="34" s="1" a="1"/>
  <c r="BI139" i="34" s="1"/>
  <c r="BO139" i="34" s="1" a="1"/>
  <c r="BO139" i="34" s="1"/>
  <c r="BU139" i="34" s="1" a="1"/>
  <c r="BU139" i="34" s="1"/>
  <c r="G199" i="34" a="1"/>
  <c r="G199" i="34" s="1"/>
  <c r="M199" i="34" s="1" a="1"/>
  <c r="M199" i="34" s="1"/>
  <c r="S199" i="34" s="1" a="1"/>
  <c r="S199" i="34" s="1"/>
  <c r="Y199" i="34" s="1" a="1"/>
  <c r="Y199" i="34" s="1"/>
  <c r="AE199" i="34" s="1" a="1"/>
  <c r="AE199" i="34" s="1"/>
  <c r="AK199" i="34" s="1" a="1"/>
  <c r="AK199" i="34" s="1"/>
  <c r="AQ199" i="34" s="1" a="1"/>
  <c r="AQ199" i="34" s="1"/>
  <c r="AW199" i="34" s="1" a="1"/>
  <c r="AW199" i="34" s="1"/>
  <c r="BC199" i="34" s="1" a="1"/>
  <c r="BC199" i="34" s="1"/>
  <c r="BI199" i="34" s="1" a="1"/>
  <c r="BI199" i="34" s="1"/>
  <c r="BO199" i="34" s="1" a="1"/>
  <c r="BO199" i="34" s="1"/>
  <c r="BU199" i="34" s="1" a="1"/>
  <c r="BU199" i="34" s="1"/>
  <c r="G102" i="34" a="1"/>
  <c r="G102" i="34" s="1"/>
  <c r="M102" i="34" s="1" a="1"/>
  <c r="M102" i="34" s="1"/>
  <c r="S102" i="34" s="1" a="1"/>
  <c r="S102" i="34" s="1"/>
  <c r="Y102" i="34" s="1" a="1"/>
  <c r="Y102" i="34" s="1"/>
  <c r="AE102" i="34" s="1" a="1"/>
  <c r="AE102" i="34" s="1"/>
  <c r="AK102" i="34" s="1" a="1"/>
  <c r="AK102" i="34" s="1"/>
  <c r="AQ102" i="34" s="1" a="1"/>
  <c r="AQ102" i="34" s="1"/>
  <c r="AW102" i="34" s="1" a="1"/>
  <c r="AW102" i="34" s="1"/>
  <c r="BC102" i="34" s="1" a="1"/>
  <c r="BC102" i="34" s="1"/>
  <c r="BI102" i="34" s="1" a="1"/>
  <c r="BI102" i="34" s="1"/>
  <c r="BO102" i="34" s="1" a="1"/>
  <c r="BO102" i="34" s="1"/>
  <c r="BU102" i="34" s="1" a="1"/>
  <c r="BU102" i="34" s="1"/>
  <c r="G163" i="34" a="1"/>
  <c r="G163" i="34" s="1"/>
  <c r="M163" i="34" s="1" a="1"/>
  <c r="M163" i="34" s="1"/>
  <c r="S163" i="34" s="1" a="1"/>
  <c r="S163" i="34" s="1"/>
  <c r="Y163" i="34" s="1" a="1"/>
  <c r="Y163" i="34" s="1"/>
  <c r="AE163" i="34" s="1" a="1"/>
  <c r="AE163" i="34" s="1"/>
  <c r="AK163" i="34" s="1" a="1"/>
  <c r="AK163" i="34" s="1"/>
  <c r="AQ163" i="34" s="1" a="1"/>
  <c r="AQ163" i="34" s="1"/>
  <c r="AW163" i="34" s="1" a="1"/>
  <c r="AW163" i="34" s="1"/>
  <c r="BC163" i="34" s="1" a="1"/>
  <c r="BC163" i="34" s="1"/>
  <c r="BI163" i="34" s="1" a="1"/>
  <c r="BI163" i="34" s="1"/>
  <c r="BO163" i="34" s="1" a="1"/>
  <c r="BO163" i="34" s="1"/>
  <c r="BU163" i="34" s="1" a="1"/>
  <c r="BU163" i="34" s="1"/>
  <c r="G28" i="34" a="1"/>
  <c r="G28" i="34" s="1"/>
  <c r="M28" i="34" s="1" a="1"/>
  <c r="M28" i="34" s="1"/>
  <c r="S28" i="34" s="1" a="1"/>
  <c r="S28" i="34" s="1"/>
  <c r="Y28" i="34" s="1" a="1"/>
  <c r="Y28" i="34" s="1"/>
  <c r="AE28" i="34" s="1" a="1"/>
  <c r="AE28" i="34" s="1"/>
  <c r="AK28" i="34" s="1" a="1"/>
  <c r="AK28" i="34" s="1"/>
  <c r="AQ28" i="34" s="1" a="1"/>
  <c r="AQ28" i="34" s="1"/>
  <c r="AW28" i="34" s="1" a="1"/>
  <c r="AW28" i="34" s="1"/>
  <c r="BC28" i="34" s="1" a="1"/>
  <c r="BC28" i="34" s="1"/>
  <c r="BI28" i="34" s="1" a="1"/>
  <c r="BI28" i="34" s="1"/>
  <c r="BO28" i="34" s="1" a="1"/>
  <c r="BO28" i="34" s="1"/>
  <c r="BU28" i="34" s="1" a="1"/>
  <c r="BU28" i="34" s="1"/>
  <c r="G188" i="34" a="1"/>
  <c r="G188" i="34" s="1"/>
  <c r="M188" i="34" s="1" a="1"/>
  <c r="M188" i="34" s="1"/>
  <c r="S188" i="34" s="1" a="1"/>
  <c r="S188" i="34" s="1"/>
  <c r="Y188" i="34" s="1" a="1"/>
  <c r="Y188" i="34" s="1"/>
  <c r="AE188" i="34" s="1" a="1"/>
  <c r="AE188" i="34" s="1"/>
  <c r="AK188" i="34" s="1" a="1"/>
  <c r="AK188" i="34" s="1"/>
  <c r="AQ188" i="34" s="1" a="1"/>
  <c r="AQ188" i="34" s="1"/>
  <c r="AW188" i="34" s="1" a="1"/>
  <c r="AW188" i="34" s="1"/>
  <c r="BC188" i="34" s="1" a="1"/>
  <c r="BC188" i="34" s="1"/>
  <c r="BI188" i="34" s="1" a="1"/>
  <c r="BI188" i="34" s="1"/>
  <c r="BO188" i="34" s="1" a="1"/>
  <c r="BO188" i="34" s="1"/>
  <c r="BU188" i="34" s="1" a="1"/>
  <c r="BU188" i="34" s="1"/>
  <c r="G26" i="34" a="1"/>
  <c r="G26" i="34" s="1"/>
  <c r="M26" i="34" s="1" a="1"/>
  <c r="M26" i="34" s="1"/>
  <c r="S26" i="34" s="1" a="1"/>
  <c r="S26" i="34" s="1"/>
  <c r="Y26" i="34" s="1" a="1"/>
  <c r="Y26" i="34" s="1"/>
  <c r="AE26" i="34" s="1" a="1"/>
  <c r="AE26" i="34" s="1"/>
  <c r="AK26" i="34" s="1" a="1"/>
  <c r="AK26" i="34" s="1"/>
  <c r="AQ26" i="34" s="1" a="1"/>
  <c r="AQ26" i="34" s="1"/>
  <c r="AW26" i="34" s="1" a="1"/>
  <c r="AW26" i="34" s="1"/>
  <c r="BC26" i="34" s="1" a="1"/>
  <c r="BC26" i="34" s="1"/>
  <c r="BI26" i="34" s="1" a="1"/>
  <c r="BI26" i="34" s="1"/>
  <c r="BO26" i="34" s="1" a="1"/>
  <c r="BO26" i="34" s="1"/>
  <c r="BU26" i="34" s="1" a="1"/>
  <c r="BU26" i="34" s="1"/>
  <c r="G118" i="34" a="1"/>
  <c r="G118" i="34" s="1"/>
  <c r="M118" i="34" s="1" a="1"/>
  <c r="M118" i="34" s="1"/>
  <c r="S118" i="34" s="1" a="1"/>
  <c r="S118" i="34" s="1"/>
  <c r="Y118" i="34" s="1" a="1"/>
  <c r="Y118" i="34" s="1"/>
  <c r="AE118" i="34" s="1" a="1"/>
  <c r="AE118" i="34" s="1"/>
  <c r="AK118" i="34" s="1" a="1"/>
  <c r="AK118" i="34" s="1"/>
  <c r="AQ118" i="34" s="1" a="1"/>
  <c r="AQ118" i="34" s="1"/>
  <c r="AW118" i="34" s="1" a="1"/>
  <c r="AW118" i="34" s="1"/>
  <c r="BC118" i="34" s="1" a="1"/>
  <c r="BC118" i="34" s="1"/>
  <c r="BI118" i="34" s="1" a="1"/>
  <c r="BI118" i="34" s="1"/>
  <c r="BO118" i="34" s="1" a="1"/>
  <c r="BO118" i="34" s="1"/>
  <c r="BU118" i="34" s="1" a="1"/>
  <c r="BU118" i="34" s="1"/>
  <c r="G153" i="34" a="1"/>
  <c r="G153" i="34" s="1"/>
  <c r="M153" i="34" s="1" a="1"/>
  <c r="M153" i="34" s="1"/>
  <c r="S153" i="34" s="1" a="1"/>
  <c r="S153" i="34" s="1"/>
  <c r="Y153" i="34" s="1" a="1"/>
  <c r="Y153" i="34" s="1"/>
  <c r="AE153" i="34" s="1" a="1"/>
  <c r="AE153" i="34" s="1"/>
  <c r="AK153" i="34" s="1" a="1"/>
  <c r="AK153" i="34" s="1"/>
  <c r="AQ153" i="34" s="1" a="1"/>
  <c r="AQ153" i="34" s="1"/>
  <c r="AW153" i="34" s="1" a="1"/>
  <c r="AW153" i="34" s="1"/>
  <c r="BC153" i="34" s="1" a="1"/>
  <c r="BC153" i="34" s="1"/>
  <c r="BI153" i="34" s="1" a="1"/>
  <c r="BI153" i="34" s="1"/>
  <c r="BO153" i="34" s="1" a="1"/>
  <c r="BO153" i="34" s="1"/>
  <c r="BU153" i="34" s="1" a="1"/>
  <c r="BU153" i="34" s="1"/>
  <c r="G101" i="34" a="1"/>
  <c r="G101" i="34" s="1"/>
  <c r="M101" i="34" s="1" a="1"/>
  <c r="M101" i="34" s="1"/>
  <c r="S101" i="34" s="1" a="1"/>
  <c r="S101" i="34" s="1"/>
  <c r="Y101" i="34" s="1" a="1"/>
  <c r="Y101" i="34" s="1"/>
  <c r="AE101" i="34" s="1" a="1"/>
  <c r="AE101" i="34" s="1"/>
  <c r="AK101" i="34" s="1" a="1"/>
  <c r="AK101" i="34" s="1"/>
  <c r="AQ101" i="34" s="1" a="1"/>
  <c r="AQ101" i="34" s="1"/>
  <c r="AW101" i="34" s="1" a="1"/>
  <c r="AW101" i="34" s="1"/>
  <c r="BC101" i="34" s="1" a="1"/>
  <c r="BC101" i="34" s="1"/>
  <c r="BI101" i="34" s="1" a="1"/>
  <c r="BI101" i="34" s="1"/>
  <c r="BO101" i="34" s="1" a="1"/>
  <c r="BO101" i="34" s="1"/>
  <c r="BU101" i="34" s="1" a="1"/>
  <c r="BU101" i="34" s="1"/>
  <c r="G63" i="34" a="1"/>
  <c r="G63" i="34" s="1"/>
  <c r="M63" i="34" s="1" a="1"/>
  <c r="M63" i="34" s="1"/>
  <c r="S63" i="34" s="1" a="1"/>
  <c r="S63" i="34" s="1"/>
  <c r="Y63" i="34" s="1" a="1"/>
  <c r="Y63" i="34" s="1"/>
  <c r="AE63" i="34" s="1" a="1"/>
  <c r="AE63" i="34" s="1"/>
  <c r="AK63" i="34" s="1" a="1"/>
  <c r="AK63" i="34" s="1"/>
  <c r="AQ63" i="34" s="1" a="1"/>
  <c r="AQ63" i="34" s="1"/>
  <c r="AW63" i="34" s="1" a="1"/>
  <c r="AW63" i="34" s="1"/>
  <c r="BC63" i="34" s="1" a="1"/>
  <c r="BC63" i="34" s="1"/>
  <c r="BI63" i="34" s="1" a="1"/>
  <c r="BI63" i="34" s="1"/>
  <c r="BO63" i="34" s="1" a="1"/>
  <c r="BO63" i="34" s="1"/>
  <c r="BU63" i="34" s="1" a="1"/>
  <c r="BU63" i="34" s="1"/>
  <c r="G137" i="34" a="1"/>
  <c r="G137" i="34" s="1"/>
  <c r="M137" i="34" s="1" a="1"/>
  <c r="M137" i="34" s="1"/>
  <c r="S137" i="34" s="1" a="1"/>
  <c r="S137" i="34" s="1"/>
  <c r="Y137" i="34" s="1" a="1"/>
  <c r="Y137" i="34" s="1"/>
  <c r="AE137" i="34" s="1" a="1"/>
  <c r="AE137" i="34" s="1"/>
  <c r="AK137" i="34" s="1" a="1"/>
  <c r="AK137" i="34" s="1"/>
  <c r="AQ137" i="34" s="1" a="1"/>
  <c r="AQ137" i="34" s="1"/>
  <c r="AW137" i="34" s="1" a="1"/>
  <c r="AW137" i="34" s="1"/>
  <c r="BC137" i="34" s="1" a="1"/>
  <c r="BC137" i="34" s="1"/>
  <c r="BI137" i="34" s="1" a="1"/>
  <c r="BI137" i="34" s="1"/>
  <c r="BO137" i="34" s="1" a="1"/>
  <c r="BO137" i="34" s="1"/>
  <c r="BU137" i="34" s="1" a="1"/>
  <c r="BU137" i="34" s="1"/>
  <c r="G162" i="34" a="1"/>
  <c r="G162" i="34" s="1"/>
  <c r="M162" i="34" s="1" a="1"/>
  <c r="M162" i="34" s="1"/>
  <c r="S162" i="34" s="1" a="1"/>
  <c r="S162" i="34" s="1"/>
  <c r="Y162" i="34" s="1" a="1"/>
  <c r="Y162" i="34" s="1"/>
  <c r="AE162" i="34" s="1" a="1"/>
  <c r="AE162" i="34" s="1"/>
  <c r="AK162" i="34" s="1" a="1"/>
  <c r="AK162" i="34" s="1"/>
  <c r="AQ162" i="34" s="1" a="1"/>
  <c r="AQ162" i="34" s="1"/>
  <c r="AW162" i="34" s="1" a="1"/>
  <c r="AW162" i="34" s="1"/>
  <c r="BC162" i="34" s="1" a="1"/>
  <c r="BC162" i="34" s="1"/>
  <c r="BI162" i="34" s="1" a="1"/>
  <c r="BI162" i="34" s="1"/>
  <c r="BO162" i="34" s="1" a="1"/>
  <c r="BO162" i="34" s="1"/>
  <c r="BU162" i="34" s="1" a="1"/>
  <c r="BU162" i="34" s="1"/>
  <c r="G132" i="34" a="1"/>
  <c r="G132" i="34" s="1"/>
  <c r="M132" i="34" s="1" a="1"/>
  <c r="M132" i="34" s="1"/>
  <c r="S132" i="34" s="1" a="1"/>
  <c r="S132" i="34" s="1"/>
  <c r="Y132" i="34" s="1" a="1"/>
  <c r="Y132" i="34" s="1"/>
  <c r="AE132" i="34" s="1" a="1"/>
  <c r="AE132" i="34" s="1"/>
  <c r="AK132" i="34" s="1" a="1"/>
  <c r="AK132" i="34" s="1"/>
  <c r="AQ132" i="34" s="1" a="1"/>
  <c r="AQ132" i="34" s="1"/>
  <c r="AW132" i="34" s="1" a="1"/>
  <c r="AW132" i="34" s="1"/>
  <c r="BC132" i="34" s="1" a="1"/>
  <c r="BC132" i="34" s="1"/>
  <c r="BI132" i="34" s="1" a="1"/>
  <c r="BI132" i="34" s="1"/>
  <c r="BO132" i="34" s="1" a="1"/>
  <c r="BO132" i="34" s="1"/>
  <c r="BU132" i="34" s="1" a="1"/>
  <c r="BU132" i="34" s="1"/>
  <c r="G142" i="34" a="1"/>
  <c r="G142" i="34" s="1"/>
  <c r="M142" i="34" s="1" a="1"/>
  <c r="M142" i="34" s="1"/>
  <c r="S142" i="34" s="1" a="1"/>
  <c r="S142" i="34" s="1"/>
  <c r="Y142" i="34" s="1" a="1"/>
  <c r="Y142" i="34" s="1"/>
  <c r="AE142" i="34" s="1" a="1"/>
  <c r="AE142" i="34" s="1"/>
  <c r="AK142" i="34" s="1" a="1"/>
  <c r="AK142" i="34" s="1"/>
  <c r="AQ142" i="34" s="1" a="1"/>
  <c r="AQ142" i="34" s="1"/>
  <c r="AW142" i="34" s="1" a="1"/>
  <c r="AW142" i="34" s="1"/>
  <c r="BC142" i="34" s="1" a="1"/>
  <c r="BC142" i="34" s="1"/>
  <c r="BI142" i="34" s="1" a="1"/>
  <c r="BI142" i="34" s="1"/>
  <c r="BO142" i="34" s="1" a="1"/>
  <c r="BO142" i="34" s="1"/>
  <c r="BU142" i="34" s="1" a="1"/>
  <c r="BU142" i="34" s="1"/>
  <c r="G53" i="34" a="1"/>
  <c r="G53" i="34" s="1"/>
  <c r="M53" i="34" s="1" a="1"/>
  <c r="M53" i="34" s="1"/>
  <c r="S53" i="34" s="1" a="1"/>
  <c r="S53" i="34" s="1"/>
  <c r="Y53" i="34" s="1" a="1"/>
  <c r="Y53" i="34" s="1"/>
  <c r="AE53" i="34" s="1" a="1"/>
  <c r="AE53" i="34" s="1"/>
  <c r="AK53" i="34" s="1" a="1"/>
  <c r="AK53" i="34" s="1"/>
  <c r="AQ53" i="34" s="1" a="1"/>
  <c r="AQ53" i="34" s="1"/>
  <c r="AW53" i="34" s="1" a="1"/>
  <c r="AW53" i="34" s="1"/>
  <c r="BC53" i="34" s="1" a="1"/>
  <c r="BC53" i="34" s="1"/>
  <c r="BI53" i="34" s="1" a="1"/>
  <c r="BI53" i="34" s="1"/>
  <c r="BO53" i="34" s="1" a="1"/>
  <c r="BO53" i="34" s="1"/>
  <c r="BU53" i="34" s="1" a="1"/>
  <c r="BU53" i="34" s="1"/>
  <c r="G19" i="34" a="1"/>
  <c r="G19" i="34" s="1"/>
  <c r="M19" i="34" s="1" a="1"/>
  <c r="M19" i="34" s="1"/>
  <c r="S19" i="34" s="1" a="1"/>
  <c r="S19" i="34" s="1"/>
  <c r="Y19" i="34" s="1" a="1"/>
  <c r="Y19" i="34" s="1"/>
  <c r="AE19" i="34" s="1" a="1"/>
  <c r="AE19" i="34" s="1"/>
  <c r="AK19" i="34" s="1" a="1"/>
  <c r="AK19" i="34" s="1"/>
  <c r="AQ19" i="34" s="1" a="1"/>
  <c r="AQ19" i="34" s="1"/>
  <c r="AW19" i="34" s="1" a="1"/>
  <c r="AW19" i="34" s="1"/>
  <c r="BC19" i="34" s="1" a="1"/>
  <c r="BC19" i="34" s="1"/>
  <c r="BI19" i="34" s="1" a="1"/>
  <c r="BI19" i="34" s="1"/>
  <c r="BO19" i="34" s="1" a="1"/>
  <c r="BO19" i="34" s="1"/>
  <c r="BU19" i="34" s="1" a="1"/>
  <c r="BU19" i="34" s="1"/>
  <c r="G67" i="34" a="1"/>
  <c r="G67" i="34" s="1"/>
  <c r="M67" i="34" s="1" a="1"/>
  <c r="M67" i="34" s="1"/>
  <c r="S67" i="34" s="1" a="1"/>
  <c r="S67" i="34" s="1"/>
  <c r="Y67" i="34" s="1" a="1"/>
  <c r="Y67" i="34" s="1"/>
  <c r="AE67" i="34" s="1" a="1"/>
  <c r="AE67" i="34" s="1"/>
  <c r="AK67" i="34" s="1" a="1"/>
  <c r="AK67" i="34" s="1"/>
  <c r="AQ67" i="34" s="1" a="1"/>
  <c r="AQ67" i="34" s="1"/>
  <c r="AW67" i="34" s="1" a="1"/>
  <c r="AW67" i="34" s="1"/>
  <c r="BC67" i="34" s="1" a="1"/>
  <c r="BC67" i="34" s="1"/>
  <c r="BI67" i="34" s="1" a="1"/>
  <c r="BI67" i="34" s="1"/>
  <c r="BO67" i="34" s="1" a="1"/>
  <c r="BO67" i="34" s="1"/>
  <c r="BU67" i="34" s="1" a="1"/>
  <c r="BU67" i="34" s="1"/>
  <c r="G204" i="34" a="1"/>
  <c r="G204" i="34" s="1"/>
  <c r="M204" i="34" s="1" a="1"/>
  <c r="M204" i="34" s="1"/>
  <c r="S204" i="34" s="1" a="1"/>
  <c r="S204" i="34" s="1"/>
  <c r="Y204" i="34" s="1" a="1"/>
  <c r="Y204" i="34" s="1"/>
  <c r="AE204" i="34" s="1" a="1"/>
  <c r="AE204" i="34" s="1"/>
  <c r="AK204" i="34" s="1" a="1"/>
  <c r="AK204" i="34" s="1"/>
  <c r="AQ204" i="34" s="1" a="1"/>
  <c r="AQ204" i="34" s="1"/>
  <c r="AW204" i="34" s="1" a="1"/>
  <c r="AW204" i="34" s="1"/>
  <c r="BC204" i="34" s="1" a="1"/>
  <c r="BC204" i="34" s="1"/>
  <c r="BI204" i="34" s="1" a="1"/>
  <c r="BI204" i="34" s="1"/>
  <c r="BO204" i="34" s="1" a="1"/>
  <c r="BO204" i="34" s="1"/>
  <c r="BU204" i="34" s="1" a="1"/>
  <c r="BU204" i="34" s="1"/>
  <c r="G70" i="34" a="1"/>
  <c r="G70" i="34" s="1"/>
  <c r="M70" i="34" s="1" a="1"/>
  <c r="M70" i="34" s="1"/>
  <c r="S70" i="34" s="1" a="1"/>
  <c r="S70" i="34" s="1"/>
  <c r="Y70" i="34" s="1" a="1"/>
  <c r="Y70" i="34" s="1"/>
  <c r="AE70" i="34" s="1" a="1"/>
  <c r="AE70" i="34" s="1"/>
  <c r="AK70" i="34" s="1" a="1"/>
  <c r="AK70" i="34" s="1"/>
  <c r="AQ70" i="34" s="1" a="1"/>
  <c r="AQ70" i="34" s="1"/>
  <c r="AW70" i="34" s="1" a="1"/>
  <c r="AW70" i="34" s="1"/>
  <c r="BC70" i="34" s="1" a="1"/>
  <c r="BC70" i="34" s="1"/>
  <c r="BI70" i="34" s="1" a="1"/>
  <c r="BI70" i="34" s="1"/>
  <c r="BO70" i="34" s="1" a="1"/>
  <c r="BO70" i="34" s="1"/>
  <c r="BU70" i="34" s="1" a="1"/>
  <c r="BU70" i="34" s="1"/>
  <c r="G32" i="34" a="1"/>
  <c r="G32" i="34" s="1"/>
  <c r="M32" i="34" s="1" a="1"/>
  <c r="M32" i="34" s="1"/>
  <c r="S32" i="34" s="1" a="1"/>
  <c r="S32" i="34" s="1"/>
  <c r="Y32" i="34" s="1" a="1"/>
  <c r="Y32" i="34" s="1"/>
  <c r="AE32" i="34" s="1" a="1"/>
  <c r="AE32" i="34" s="1"/>
  <c r="AK32" i="34" s="1" a="1"/>
  <c r="AK32" i="34" s="1"/>
  <c r="AQ32" i="34" s="1" a="1"/>
  <c r="AQ32" i="34" s="1"/>
  <c r="AW32" i="34" s="1" a="1"/>
  <c r="AW32" i="34" s="1"/>
  <c r="BC32" i="34" s="1" a="1"/>
  <c r="BC32" i="34" s="1"/>
  <c r="BI32" i="34" s="1" a="1"/>
  <c r="BI32" i="34" s="1"/>
  <c r="BO32" i="34" s="1" a="1"/>
  <c r="BO32" i="34" s="1"/>
  <c r="BU32" i="34" s="1" a="1"/>
  <c r="BU32" i="34" s="1"/>
  <c r="G149" i="34" a="1"/>
  <c r="G149" i="34" s="1"/>
  <c r="M149" i="34" s="1" a="1"/>
  <c r="M149" i="34" s="1"/>
  <c r="S149" i="34" s="1" a="1"/>
  <c r="S149" i="34" s="1"/>
  <c r="Y149" i="34" s="1" a="1"/>
  <c r="Y149" i="34" s="1"/>
  <c r="AE149" i="34" s="1" a="1"/>
  <c r="AE149" i="34" s="1"/>
  <c r="AK149" i="34" s="1" a="1"/>
  <c r="AK149" i="34" s="1"/>
  <c r="AQ149" i="34" s="1" a="1"/>
  <c r="AQ149" i="34" s="1"/>
  <c r="AW149" i="34" s="1" a="1"/>
  <c r="AW149" i="34" s="1"/>
  <c r="BC149" i="34" s="1" a="1"/>
  <c r="BC149" i="34" s="1"/>
  <c r="BI149" i="34" s="1" a="1"/>
  <c r="BI149" i="34" s="1"/>
  <c r="BO149" i="34" s="1" a="1"/>
  <c r="BO149" i="34" s="1"/>
  <c r="BU149" i="34" s="1" a="1"/>
  <c r="BU149" i="34" s="1"/>
  <c r="G159" i="34" a="1"/>
  <c r="G159" i="34" s="1"/>
  <c r="M159" i="34" s="1" a="1"/>
  <c r="M159" i="34" s="1"/>
  <c r="S159" i="34" s="1" a="1"/>
  <c r="S159" i="34" s="1"/>
  <c r="Y159" i="34" s="1" a="1"/>
  <c r="Y159" i="34" s="1"/>
  <c r="AE159" i="34" s="1" a="1"/>
  <c r="AE159" i="34" s="1"/>
  <c r="AK159" i="34" s="1" a="1"/>
  <c r="AK159" i="34" s="1"/>
  <c r="AQ159" i="34" s="1" a="1"/>
  <c r="AQ159" i="34" s="1"/>
  <c r="AW159" i="34" s="1" a="1"/>
  <c r="AW159" i="34" s="1"/>
  <c r="BC159" i="34" s="1" a="1"/>
  <c r="BC159" i="34" s="1"/>
  <c r="BI159" i="34" s="1" a="1"/>
  <c r="BI159" i="34" s="1"/>
  <c r="BO159" i="34" s="1" a="1"/>
  <c r="BO159" i="34" s="1"/>
  <c r="BU159" i="34" s="1" a="1"/>
  <c r="BU159" i="34" s="1"/>
  <c r="G108" i="34" a="1"/>
  <c r="G108" i="34" s="1"/>
  <c r="M108" i="34" s="1" a="1"/>
  <c r="M108" i="34" s="1"/>
  <c r="S108" i="34" s="1" a="1"/>
  <c r="S108" i="34" s="1"/>
  <c r="Y108" i="34" s="1" a="1"/>
  <c r="Y108" i="34" s="1"/>
  <c r="AE108" i="34" s="1" a="1"/>
  <c r="AE108" i="34" s="1"/>
  <c r="AK108" i="34" s="1" a="1"/>
  <c r="AK108" i="34" s="1"/>
  <c r="AQ108" i="34" s="1" a="1"/>
  <c r="AQ108" i="34" s="1"/>
  <c r="AW108" i="34" s="1" a="1"/>
  <c r="AW108" i="34" s="1"/>
  <c r="BC108" i="34" s="1" a="1"/>
  <c r="BC108" i="34" s="1"/>
  <c r="BI108" i="34" s="1" a="1"/>
  <c r="BI108" i="34" s="1"/>
  <c r="BO108" i="34" s="1" a="1"/>
  <c r="BO108" i="34" s="1"/>
  <c r="BU108" i="34" s="1" a="1"/>
  <c r="BU108" i="34" s="1"/>
  <c r="G194" i="34" a="1"/>
  <c r="G194" i="34" s="1"/>
  <c r="M194" i="34" s="1" a="1"/>
  <c r="M194" i="34" s="1"/>
  <c r="S194" i="34" s="1" a="1"/>
  <c r="S194" i="34" s="1"/>
  <c r="Y194" i="34" s="1" a="1"/>
  <c r="Y194" i="34" s="1"/>
  <c r="AE194" i="34" s="1" a="1"/>
  <c r="AE194" i="34" s="1"/>
  <c r="AK194" i="34" s="1" a="1"/>
  <c r="AK194" i="34" s="1"/>
  <c r="AQ194" i="34" s="1" a="1"/>
  <c r="AQ194" i="34" s="1"/>
  <c r="AW194" i="34" s="1" a="1"/>
  <c r="AW194" i="34" s="1"/>
  <c r="BC194" i="34" s="1" a="1"/>
  <c r="BC194" i="34" s="1"/>
  <c r="BI194" i="34" s="1" a="1"/>
  <c r="BI194" i="34" s="1"/>
  <c r="BO194" i="34" s="1" a="1"/>
  <c r="BO194" i="34" s="1"/>
  <c r="BU194" i="34" s="1" a="1"/>
  <c r="BU194" i="34" s="1"/>
  <c r="G138" i="34" a="1"/>
  <c r="G138" i="34" s="1"/>
  <c r="M138" i="34" s="1" a="1"/>
  <c r="M138" i="34" s="1"/>
  <c r="S138" i="34" s="1" a="1"/>
  <c r="S138" i="34" s="1"/>
  <c r="Y138" i="34" s="1" a="1"/>
  <c r="Y138" i="34" s="1"/>
  <c r="AE138" i="34" s="1" a="1"/>
  <c r="AE138" i="34" s="1"/>
  <c r="AK138" i="34" s="1" a="1"/>
  <c r="AK138" i="34" s="1"/>
  <c r="AQ138" i="34" s="1" a="1"/>
  <c r="AQ138" i="34" s="1"/>
  <c r="AW138" i="34" s="1" a="1"/>
  <c r="AW138" i="34" s="1"/>
  <c r="BC138" i="34" s="1" a="1"/>
  <c r="BC138" i="34" s="1"/>
  <c r="BI138" i="34" s="1" a="1"/>
  <c r="BI138" i="34" s="1"/>
  <c r="BO138" i="34" s="1" a="1"/>
  <c r="BO138" i="34" s="1"/>
  <c r="BU138" i="34" s="1" a="1"/>
  <c r="BU138" i="34" s="1"/>
  <c r="G198" i="34" a="1"/>
  <c r="G198" i="34" s="1"/>
  <c r="M198" i="34" s="1" a="1"/>
  <c r="M198" i="34" s="1"/>
  <c r="S198" i="34" s="1" a="1"/>
  <c r="S198" i="34" s="1"/>
  <c r="Y198" i="34" s="1" a="1"/>
  <c r="Y198" i="34" s="1"/>
  <c r="AE198" i="34" s="1" a="1"/>
  <c r="AE198" i="34" s="1"/>
  <c r="AK198" i="34" s="1" a="1"/>
  <c r="AK198" i="34" s="1"/>
  <c r="AQ198" i="34" s="1" a="1"/>
  <c r="AQ198" i="34" s="1"/>
  <c r="AW198" i="34" s="1" a="1"/>
  <c r="AW198" i="34" s="1"/>
  <c r="BC198" i="34" s="1" a="1"/>
  <c r="BC198" i="34" s="1"/>
  <c r="BI198" i="34" s="1" a="1"/>
  <c r="BI198" i="34" s="1"/>
  <c r="BO198" i="34" s="1" a="1"/>
  <c r="BO198" i="34" s="1"/>
  <c r="BU198" i="34" s="1" a="1"/>
  <c r="BU198" i="34" s="1"/>
  <c r="G95" i="34" a="1"/>
  <c r="G95" i="34" s="1"/>
  <c r="M95" i="34" s="1" a="1"/>
  <c r="M95" i="34" s="1"/>
  <c r="S95" i="34" s="1" a="1"/>
  <c r="S95" i="34" s="1"/>
  <c r="Y95" i="34" s="1" a="1"/>
  <c r="Y95" i="34" s="1"/>
  <c r="AE95" i="34" s="1" a="1"/>
  <c r="AE95" i="34" s="1"/>
  <c r="AK95" i="34" s="1" a="1"/>
  <c r="AK95" i="34" s="1"/>
  <c r="AQ95" i="34" s="1" a="1"/>
  <c r="AQ95" i="34" s="1"/>
  <c r="AW95" i="34" s="1" a="1"/>
  <c r="AW95" i="34" s="1"/>
  <c r="BC95" i="34" s="1" a="1"/>
  <c r="BC95" i="34" s="1"/>
  <c r="BI95" i="34" s="1" a="1"/>
  <c r="BI95" i="34" s="1"/>
  <c r="BO95" i="34" s="1" a="1"/>
  <c r="BO95" i="34" s="1"/>
  <c r="BU95" i="34" s="1" a="1"/>
  <c r="BU95" i="34" s="1"/>
  <c r="G203" i="34" a="1"/>
  <c r="G203" i="34" s="1"/>
  <c r="M203" i="34" s="1" a="1"/>
  <c r="M203" i="34" s="1"/>
  <c r="S203" i="34" s="1" a="1"/>
  <c r="S203" i="34" s="1"/>
  <c r="Y203" i="34" s="1" a="1"/>
  <c r="Y203" i="34" s="1"/>
  <c r="AE203" i="34" s="1" a="1"/>
  <c r="AE203" i="34" s="1"/>
  <c r="AK203" i="34" s="1" a="1"/>
  <c r="AK203" i="34" s="1"/>
  <c r="AQ203" i="34" s="1" a="1"/>
  <c r="AQ203" i="34" s="1"/>
  <c r="AW203" i="34" s="1" a="1"/>
  <c r="AW203" i="34" s="1"/>
  <c r="BC203" i="34" s="1" a="1"/>
  <c r="BC203" i="34" s="1"/>
  <c r="BI203" i="34" s="1" a="1"/>
  <c r="BI203" i="34" s="1"/>
  <c r="BO203" i="34" s="1" a="1"/>
  <c r="BO203" i="34" s="1"/>
  <c r="BU203" i="34" s="1" a="1"/>
  <c r="BU203" i="34" s="1"/>
  <c r="G96" i="34" a="1"/>
  <c r="G96" i="34" s="1"/>
  <c r="M96" i="34" s="1" a="1"/>
  <c r="M96" i="34" s="1"/>
  <c r="S96" i="34" s="1" a="1"/>
  <c r="S96" i="34" s="1"/>
  <c r="Y96" i="34" s="1" a="1"/>
  <c r="Y96" i="34" s="1"/>
  <c r="AE96" i="34" s="1" a="1"/>
  <c r="AE96" i="34" s="1"/>
  <c r="AK96" i="34" s="1" a="1"/>
  <c r="AK96" i="34" s="1"/>
  <c r="AQ96" i="34" s="1" a="1"/>
  <c r="AQ96" i="34" s="1"/>
  <c r="AW96" i="34" s="1" a="1"/>
  <c r="AW96" i="34" s="1"/>
  <c r="BC96" i="34" s="1" a="1"/>
  <c r="BC96" i="34" s="1"/>
  <c r="BI96" i="34" s="1" a="1"/>
  <c r="BI96" i="34" s="1"/>
  <c r="BO96" i="34" s="1" a="1"/>
  <c r="BO96" i="34" s="1"/>
  <c r="BU96" i="34" s="1" a="1"/>
  <c r="BU96" i="34" s="1"/>
  <c r="G193" i="34" a="1"/>
  <c r="G193" i="34" s="1"/>
  <c r="M193" i="34" s="1" a="1"/>
  <c r="M193" i="34" s="1"/>
  <c r="S193" i="34" s="1" a="1"/>
  <c r="S193" i="34" s="1"/>
  <c r="Y193" i="34" s="1" a="1"/>
  <c r="Y193" i="34" s="1"/>
  <c r="AE193" i="34" s="1" a="1"/>
  <c r="AE193" i="34" s="1"/>
  <c r="AK193" i="34" s="1" a="1"/>
  <c r="AK193" i="34" s="1"/>
  <c r="AQ193" i="34" s="1" a="1"/>
  <c r="AQ193" i="34" s="1"/>
  <c r="AW193" i="34" s="1" a="1"/>
  <c r="AW193" i="34" s="1"/>
  <c r="BC193" i="34" s="1" a="1"/>
  <c r="BC193" i="34" s="1"/>
  <c r="BI193" i="34" s="1" a="1"/>
  <c r="BI193" i="34" s="1"/>
  <c r="BO193" i="34" s="1" a="1"/>
  <c r="BO193" i="34" s="1"/>
  <c r="BU193" i="34" s="1" a="1"/>
  <c r="BU193" i="34" s="1"/>
  <c r="G133" i="34" a="1"/>
  <c r="G133" i="34" s="1"/>
  <c r="M133" i="34" s="1" a="1"/>
  <c r="M133" i="34" s="1"/>
  <c r="S133" i="34" s="1" a="1"/>
  <c r="S133" i="34" s="1"/>
  <c r="Y133" i="34" s="1" a="1"/>
  <c r="Y133" i="34" s="1"/>
  <c r="AE133" i="34" s="1" a="1"/>
  <c r="AE133" i="34" s="1"/>
  <c r="AK133" i="34" s="1" a="1"/>
  <c r="AK133" i="34" s="1"/>
  <c r="AQ133" i="34" s="1" a="1"/>
  <c r="AQ133" i="34" s="1"/>
  <c r="AW133" i="34" s="1" a="1"/>
  <c r="AW133" i="34" s="1"/>
  <c r="BC133" i="34" s="1" a="1"/>
  <c r="BC133" i="34" s="1"/>
  <c r="BI133" i="34" s="1" a="1"/>
  <c r="BI133" i="34" s="1"/>
  <c r="BO133" i="34" s="1" a="1"/>
  <c r="BO133" i="34" s="1"/>
  <c r="BU133" i="34" s="1" a="1"/>
  <c r="BU133" i="34" s="1"/>
  <c r="G183" i="34" a="1"/>
  <c r="G183" i="34" s="1"/>
  <c r="M183" i="34" s="1" a="1"/>
  <c r="M183" i="34" s="1"/>
  <c r="S183" i="34" s="1" a="1"/>
  <c r="S183" i="34" s="1"/>
  <c r="Y183" i="34" s="1" a="1"/>
  <c r="Y183" i="34" s="1"/>
  <c r="AE183" i="34" s="1" a="1"/>
  <c r="AE183" i="34" s="1"/>
  <c r="AK183" i="34" s="1" a="1"/>
  <c r="AK183" i="34" s="1"/>
  <c r="AQ183" i="34" s="1" a="1"/>
  <c r="AQ183" i="34" s="1"/>
  <c r="AW183" i="34" s="1" a="1"/>
  <c r="AW183" i="34" s="1"/>
  <c r="BC183" i="34" s="1" a="1"/>
  <c r="BC183" i="34" s="1"/>
  <c r="BI183" i="34" s="1" a="1"/>
  <c r="BI183" i="34" s="1"/>
  <c r="BO183" i="34" s="1" a="1"/>
  <c r="BO183" i="34" s="1"/>
  <c r="BU183" i="34" s="1" a="1"/>
  <c r="BU183" i="34" s="1"/>
  <c r="G89" i="34" a="1"/>
  <c r="G89" i="34" s="1"/>
  <c r="M89" i="34" s="1" a="1"/>
  <c r="M89" i="34" s="1"/>
  <c r="S89" i="34" s="1" a="1"/>
  <c r="S89" i="34" s="1"/>
  <c r="Y89" i="34" s="1" a="1"/>
  <c r="Y89" i="34" s="1"/>
  <c r="AE89" i="34" s="1" a="1"/>
  <c r="AE89" i="34" s="1"/>
  <c r="AK89" i="34" s="1" a="1"/>
  <c r="AK89" i="34" s="1"/>
  <c r="AQ89" i="34" s="1" a="1"/>
  <c r="AQ89" i="34" s="1"/>
  <c r="AW89" i="34" s="1" a="1"/>
  <c r="AW89" i="34" s="1"/>
  <c r="BC89" i="34" s="1" a="1"/>
  <c r="BC89" i="34" s="1"/>
  <c r="BI89" i="34" s="1" a="1"/>
  <c r="BI89" i="34" s="1"/>
  <c r="BO89" i="34" s="1" a="1"/>
  <c r="BO89" i="34" s="1"/>
  <c r="BU89" i="34" s="1" a="1"/>
  <c r="BU89" i="34" s="1"/>
  <c r="G147" i="34" a="1"/>
  <c r="G147" i="34" s="1"/>
  <c r="M147" i="34" s="1" a="1"/>
  <c r="M147" i="34" s="1"/>
  <c r="S147" i="34" s="1" a="1"/>
  <c r="S147" i="34" s="1"/>
  <c r="Y147" i="34" s="1" a="1"/>
  <c r="Y147" i="34" s="1"/>
  <c r="AE147" i="34" s="1" a="1"/>
  <c r="AE147" i="34" s="1"/>
  <c r="AK147" i="34" s="1" a="1"/>
  <c r="AK147" i="34" s="1"/>
  <c r="AQ147" i="34" s="1" a="1"/>
  <c r="AQ147" i="34" s="1"/>
  <c r="AW147" i="34" s="1" a="1"/>
  <c r="AW147" i="34" s="1"/>
  <c r="BC147" i="34" s="1" a="1"/>
  <c r="BC147" i="34" s="1"/>
  <c r="BI147" i="34" s="1" a="1"/>
  <c r="BI147" i="34" s="1"/>
  <c r="BO147" i="34" s="1" a="1"/>
  <c r="BO147" i="34" s="1"/>
  <c r="BU147" i="34" s="1" a="1"/>
  <c r="BU147" i="34" s="1"/>
  <c r="G157" i="34" a="1"/>
  <c r="G157" i="34" s="1"/>
  <c r="M157" i="34" s="1" a="1"/>
  <c r="M157" i="34" s="1"/>
  <c r="S157" i="34" s="1" a="1"/>
  <c r="S157" i="34" s="1"/>
  <c r="Y157" i="34" s="1" a="1"/>
  <c r="Y157" i="34" s="1"/>
  <c r="AE157" i="34" s="1" a="1"/>
  <c r="AE157" i="34" s="1"/>
  <c r="AK157" i="34" s="1" a="1"/>
  <c r="AK157" i="34" s="1"/>
  <c r="AQ157" i="34" s="1" a="1"/>
  <c r="AQ157" i="34" s="1"/>
  <c r="AW157" i="34" s="1" a="1"/>
  <c r="AW157" i="34" s="1"/>
  <c r="BC157" i="34" s="1" a="1"/>
  <c r="BC157" i="34" s="1"/>
  <c r="BI157" i="34" s="1" a="1"/>
  <c r="BI157" i="34" s="1"/>
  <c r="BO157" i="34" s="1" a="1"/>
  <c r="BO157" i="34" s="1"/>
  <c r="BU157" i="34" s="1" a="1"/>
  <c r="BU157" i="34" s="1"/>
  <c r="G91" i="34" a="1"/>
  <c r="G91" i="34" s="1"/>
  <c r="M91" i="34" s="1" a="1"/>
  <c r="M91" i="34" s="1"/>
  <c r="S91" i="34" s="1" a="1"/>
  <c r="S91" i="34" s="1"/>
  <c r="Y91" i="34" s="1" a="1"/>
  <c r="Y91" i="34" s="1"/>
  <c r="AE91" i="34" s="1" a="1"/>
  <c r="AE91" i="34" s="1"/>
  <c r="AK91" i="34" s="1" a="1"/>
  <c r="AK91" i="34" s="1"/>
  <c r="AQ91" i="34" s="1" a="1"/>
  <c r="AQ91" i="34" s="1"/>
  <c r="AW91" i="34" s="1" a="1"/>
  <c r="AW91" i="34" s="1"/>
  <c r="BC91" i="34" s="1" a="1"/>
  <c r="BC91" i="34" s="1"/>
  <c r="BI91" i="34" s="1" a="1"/>
  <c r="BI91" i="34" s="1"/>
  <c r="BO91" i="34" s="1" a="1"/>
  <c r="BO91" i="34" s="1"/>
  <c r="BU91" i="34" s="1" a="1"/>
  <c r="BU91" i="34" s="1"/>
  <c r="G88" i="34" a="1"/>
  <c r="G88" i="34" s="1"/>
  <c r="M88" i="34" s="1" a="1"/>
  <c r="M88" i="34" s="1"/>
  <c r="S88" i="34" s="1" a="1"/>
  <c r="S88" i="34" s="1"/>
  <c r="Y88" i="34" s="1" a="1"/>
  <c r="Y88" i="34" s="1"/>
  <c r="AE88" i="34" s="1" a="1"/>
  <c r="AE88" i="34" s="1"/>
  <c r="AK88" i="34" s="1" a="1"/>
  <c r="AK88" i="34" s="1"/>
  <c r="AQ88" i="34" s="1" a="1"/>
  <c r="AQ88" i="34" s="1"/>
  <c r="AW88" i="34" s="1" a="1"/>
  <c r="AW88" i="34" s="1"/>
  <c r="BC88" i="34" s="1" a="1"/>
  <c r="BC88" i="34" s="1"/>
  <c r="BI88" i="34" s="1" a="1"/>
  <c r="BI88" i="34" s="1"/>
  <c r="BO88" i="34" s="1" a="1"/>
  <c r="BO88" i="34" s="1"/>
  <c r="BU88" i="34" s="1" a="1"/>
  <c r="BU88" i="34" s="1"/>
  <c r="F70" i="34" a="1"/>
  <c r="F70" i="34" s="1"/>
  <c r="L70" i="34" s="1" a="1"/>
  <c r="L70" i="34" s="1"/>
  <c r="R70" i="34" s="1" a="1"/>
  <c r="R70" i="34" s="1"/>
  <c r="X70" i="34" s="1" a="1"/>
  <c r="X70" i="34" s="1"/>
  <c r="AD70" i="34" s="1" a="1"/>
  <c r="AD70" i="34" s="1"/>
  <c r="AJ70" i="34" s="1" a="1"/>
  <c r="AJ70" i="34" s="1"/>
  <c r="AP70" i="34" s="1" a="1"/>
  <c r="AP70" i="34" s="1"/>
  <c r="AV70" i="34" s="1" a="1"/>
  <c r="AV70" i="34" s="1"/>
  <c r="BB70" i="34" s="1" a="1"/>
  <c r="BB70" i="34" s="1"/>
  <c r="BH70" i="34" s="1" a="1"/>
  <c r="BH70" i="34" s="1"/>
  <c r="BN70" i="34" s="1" a="1"/>
  <c r="BN70" i="34" s="1"/>
  <c r="BT70" i="34" s="1" a="1"/>
  <c r="BT70" i="34" s="1"/>
  <c r="F179" i="34" a="1"/>
  <c r="F179" i="34" s="1"/>
  <c r="L179" i="34" s="1" a="1"/>
  <c r="L179" i="34" s="1"/>
  <c r="R179" i="34" s="1" a="1"/>
  <c r="R179" i="34" s="1"/>
  <c r="X179" i="34" s="1" a="1"/>
  <c r="X179" i="34" s="1"/>
  <c r="AD179" i="34" s="1" a="1"/>
  <c r="AD179" i="34" s="1"/>
  <c r="AJ179" i="34" s="1" a="1"/>
  <c r="AJ179" i="34" s="1"/>
  <c r="AP179" i="34" s="1" a="1"/>
  <c r="AP179" i="34" s="1"/>
  <c r="AV179" i="34" s="1" a="1"/>
  <c r="AV179" i="34" s="1"/>
  <c r="BB179" i="34" s="1" a="1"/>
  <c r="BB179" i="34" s="1"/>
  <c r="BH179" i="34" s="1" a="1"/>
  <c r="BH179" i="34" s="1"/>
  <c r="BN179" i="34" s="1" a="1"/>
  <c r="BN179" i="34" s="1"/>
  <c r="BT179" i="34" s="1" a="1"/>
  <c r="BT179" i="34" s="1"/>
  <c r="F103" i="34" a="1"/>
  <c r="F103" i="34" s="1"/>
  <c r="L103" i="34" s="1" a="1"/>
  <c r="L103" i="34" s="1"/>
  <c r="R103" i="34" s="1" a="1"/>
  <c r="R103" i="34" s="1"/>
  <c r="X103" i="34" s="1" a="1"/>
  <c r="X103" i="34" s="1"/>
  <c r="AD103" i="34" s="1" a="1"/>
  <c r="AD103" i="34" s="1"/>
  <c r="AJ103" i="34" s="1" a="1"/>
  <c r="AJ103" i="34" s="1"/>
  <c r="AP103" i="34" s="1" a="1"/>
  <c r="AP103" i="34" s="1"/>
  <c r="AV103" i="34" s="1" a="1"/>
  <c r="AV103" i="34" s="1"/>
  <c r="BB103" i="34" s="1" a="1"/>
  <c r="BB103" i="34" s="1"/>
  <c r="BH103" i="34" s="1" a="1"/>
  <c r="BH103" i="34" s="1"/>
  <c r="BN103" i="34" s="1" a="1"/>
  <c r="BN103" i="34" s="1"/>
  <c r="BT103" i="34" s="1" a="1"/>
  <c r="BT103" i="34" s="1"/>
  <c r="F149" i="34" a="1"/>
  <c r="F149" i="34" s="1"/>
  <c r="L149" i="34" s="1" a="1"/>
  <c r="L149" i="34" s="1"/>
  <c r="R149" i="34" s="1" a="1"/>
  <c r="R149" i="34" s="1"/>
  <c r="X149" i="34" s="1" a="1"/>
  <c r="X149" i="34" s="1"/>
  <c r="AD149" i="34" s="1" a="1"/>
  <c r="AD149" i="34" s="1"/>
  <c r="AJ149" i="34" s="1" a="1"/>
  <c r="AJ149" i="34" s="1"/>
  <c r="AP149" i="34" s="1" a="1"/>
  <c r="AP149" i="34" s="1"/>
  <c r="AV149" i="34" s="1" a="1"/>
  <c r="AV149" i="34" s="1"/>
  <c r="BB149" i="34" s="1" a="1"/>
  <c r="BB149" i="34" s="1"/>
  <c r="BH149" i="34" s="1" a="1"/>
  <c r="BH149" i="34" s="1"/>
  <c r="BN149" i="34" s="1" a="1"/>
  <c r="BN149" i="34" s="1"/>
  <c r="BT149" i="34" s="1" a="1"/>
  <c r="BT149" i="34" s="1"/>
  <c r="F204" i="34" a="1"/>
  <c r="F204" i="34" s="1"/>
  <c r="L204" i="34" s="1" a="1"/>
  <c r="L204" i="34" s="1"/>
  <c r="R204" i="34" s="1" a="1"/>
  <c r="R204" i="34" s="1"/>
  <c r="X204" i="34" s="1" a="1"/>
  <c r="X204" i="34" s="1"/>
  <c r="AD204" i="34" s="1" a="1"/>
  <c r="AD204" i="34" s="1"/>
  <c r="AJ204" i="34" s="1" a="1"/>
  <c r="AJ204" i="34" s="1"/>
  <c r="AP204" i="34" s="1" a="1"/>
  <c r="AP204" i="34" s="1"/>
  <c r="AV204" i="34" s="1" a="1"/>
  <c r="AV204" i="34" s="1"/>
  <c r="BB204" i="34" s="1" a="1"/>
  <c r="BB204" i="34" s="1"/>
  <c r="BH204" i="34" s="1" a="1"/>
  <c r="BH204" i="34" s="1"/>
  <c r="BN204" i="34" s="1" a="1"/>
  <c r="BN204" i="34" s="1"/>
  <c r="BT204" i="34" s="1" a="1"/>
  <c r="BT204" i="34" s="1"/>
  <c r="F119" i="34" a="1"/>
  <c r="F119" i="34" s="1"/>
  <c r="L119" i="34" s="1" a="1"/>
  <c r="L119" i="34" s="1"/>
  <c r="R119" i="34" s="1" a="1"/>
  <c r="R119" i="34" s="1"/>
  <c r="X119" i="34" s="1" a="1"/>
  <c r="X119" i="34" s="1"/>
  <c r="AD119" i="34" s="1" a="1"/>
  <c r="AD119" i="34" s="1"/>
  <c r="AJ119" i="34" s="1" a="1"/>
  <c r="AJ119" i="34" s="1"/>
  <c r="AP119" i="34" s="1" a="1"/>
  <c r="AP119" i="34" s="1"/>
  <c r="AV119" i="34" s="1" a="1"/>
  <c r="AV119" i="34" s="1"/>
  <c r="BB119" i="34" s="1" a="1"/>
  <c r="BB119" i="34" s="1"/>
  <c r="BH119" i="34" s="1" a="1"/>
  <c r="BH119" i="34" s="1"/>
  <c r="BN119" i="34" s="1" a="1"/>
  <c r="BN119" i="34" s="1"/>
  <c r="BT119" i="34" s="1" a="1"/>
  <c r="BT119" i="34" s="1"/>
  <c r="F129" i="34" a="1"/>
  <c r="F129" i="34" s="1"/>
  <c r="L129" i="34" s="1" a="1"/>
  <c r="L129" i="34" s="1"/>
  <c r="R129" i="34" s="1" a="1"/>
  <c r="R129" i="34" s="1"/>
  <c r="X129" i="34" s="1" a="1"/>
  <c r="X129" i="34" s="1"/>
  <c r="AD129" i="34" s="1" a="1"/>
  <c r="AD129" i="34" s="1"/>
  <c r="AJ129" i="34" s="1" a="1"/>
  <c r="AJ129" i="34" s="1"/>
  <c r="AP129" i="34" s="1" a="1"/>
  <c r="AP129" i="34" s="1"/>
  <c r="AV129" i="34" s="1" a="1"/>
  <c r="AV129" i="34" s="1"/>
  <c r="BB129" i="34" s="1" a="1"/>
  <c r="BB129" i="34" s="1"/>
  <c r="BH129" i="34" s="1" a="1"/>
  <c r="BH129" i="34" s="1"/>
  <c r="BN129" i="34" s="1" a="1"/>
  <c r="BN129" i="34" s="1"/>
  <c r="BT129" i="34" s="1" a="1"/>
  <c r="BT129" i="34" s="1"/>
  <c r="F32" i="34" a="1"/>
  <c r="F32" i="34" s="1"/>
  <c r="L32" i="34" s="1" a="1"/>
  <c r="L32" i="34" s="1"/>
  <c r="R32" i="34" s="1" a="1"/>
  <c r="R32" i="34" s="1"/>
  <c r="X32" i="34" s="1" a="1"/>
  <c r="X32" i="34" s="1"/>
  <c r="AD32" i="34" s="1" a="1"/>
  <c r="AD32" i="34" s="1"/>
  <c r="AJ32" i="34" s="1" a="1"/>
  <c r="AJ32" i="34" s="1"/>
  <c r="AP32" i="34" s="1" a="1"/>
  <c r="AP32" i="34" s="1"/>
  <c r="AV32" i="34" s="1" a="1"/>
  <c r="AV32" i="34" s="1"/>
  <c r="BB32" i="34" s="1" a="1"/>
  <c r="BB32" i="34" s="1"/>
  <c r="BH32" i="34" s="1" a="1"/>
  <c r="BH32" i="34" s="1"/>
  <c r="BN32" i="34" s="1" a="1"/>
  <c r="BN32" i="34" s="1"/>
  <c r="BT32" i="34" s="1" a="1"/>
  <c r="BT32" i="34" s="1"/>
  <c r="E59" i="34" a="1"/>
  <c r="E59" i="34" s="1"/>
  <c r="K59" i="34" s="1" a="1"/>
  <c r="K59" i="34" s="1"/>
  <c r="Q59" i="34" s="1" a="1"/>
  <c r="Q59" i="34" s="1"/>
  <c r="W59" i="34" s="1" a="1"/>
  <c r="W59" i="34" s="1"/>
  <c r="AC59" i="34" s="1" a="1"/>
  <c r="AC59" i="34" s="1"/>
  <c r="AI59" i="34" s="1" a="1"/>
  <c r="AI59" i="34" s="1"/>
  <c r="AO59" i="34" s="1" a="1"/>
  <c r="AO59" i="34" s="1"/>
  <c r="AU59" i="34" s="1" a="1"/>
  <c r="AU59" i="34" s="1"/>
  <c r="BA59" i="34" s="1" a="1"/>
  <c r="BA59" i="34" s="1"/>
  <c r="BG59" i="34" s="1" a="1"/>
  <c r="BG59" i="34" s="1"/>
  <c r="BM59" i="34" s="1" a="1"/>
  <c r="BM59" i="34" s="1"/>
  <c r="BS59" i="34" s="1" a="1"/>
  <c r="BS59" i="34" s="1"/>
  <c r="E137" i="34" a="1"/>
  <c r="E137" i="34" s="1"/>
  <c r="K137" i="34" s="1" a="1"/>
  <c r="K137" i="34" s="1"/>
  <c r="Q137" i="34" s="1" a="1"/>
  <c r="Q137" i="34" s="1"/>
  <c r="W137" i="34" s="1" a="1"/>
  <c r="W137" i="34" s="1"/>
  <c r="AC137" i="34" s="1" a="1"/>
  <c r="AC137" i="34" s="1"/>
  <c r="AI137" i="34" s="1" a="1"/>
  <c r="AI137" i="34" s="1"/>
  <c r="AO137" i="34" s="1" a="1"/>
  <c r="AO137" i="34" s="1"/>
  <c r="AU137" i="34" s="1" a="1"/>
  <c r="AU137" i="34" s="1"/>
  <c r="BA137" i="34" s="1" a="1"/>
  <c r="BA137" i="34" s="1"/>
  <c r="BG137" i="34" s="1" a="1"/>
  <c r="BG137" i="34" s="1"/>
  <c r="BM137" i="34" s="1" a="1"/>
  <c r="BM137" i="34" s="1"/>
  <c r="BS137" i="34" s="1" a="1"/>
  <c r="BS137" i="34" s="1"/>
  <c r="E19" i="34" a="1"/>
  <c r="E19" i="34" s="1"/>
  <c r="K19" i="34" s="1" a="1"/>
  <c r="K19" i="34" s="1"/>
  <c r="Q19" i="34" s="1" a="1"/>
  <c r="Q19" i="34" s="1"/>
  <c r="W19" i="34" s="1" a="1"/>
  <c r="W19" i="34" s="1"/>
  <c r="AC19" i="34" s="1" a="1"/>
  <c r="AC19" i="34" s="1"/>
  <c r="AI19" i="34" s="1" a="1"/>
  <c r="AI19" i="34" s="1"/>
  <c r="AO19" i="34" s="1" a="1"/>
  <c r="AO19" i="34" s="1"/>
  <c r="AU19" i="34" s="1" a="1"/>
  <c r="AU19" i="34" s="1"/>
  <c r="BA19" i="34" s="1" a="1"/>
  <c r="BA19" i="34" s="1"/>
  <c r="BG19" i="34" s="1" a="1"/>
  <c r="BG19" i="34" s="1"/>
  <c r="BM19" i="34" s="1" a="1"/>
  <c r="BM19" i="34" s="1"/>
  <c r="BS19" i="34" s="1" a="1"/>
  <c r="BS19" i="34" s="1"/>
  <c r="E147" i="34" a="1"/>
  <c r="E147" i="34" s="1"/>
  <c r="K147" i="34" s="1" a="1"/>
  <c r="K147" i="34" s="1"/>
  <c r="Q147" i="34" s="1" a="1"/>
  <c r="Q147" i="34" s="1"/>
  <c r="W147" i="34" s="1" a="1"/>
  <c r="W147" i="34" s="1"/>
  <c r="AC147" i="34" s="1" a="1"/>
  <c r="AC147" i="34" s="1"/>
  <c r="AI147" i="34" s="1" a="1"/>
  <c r="AI147" i="34" s="1"/>
  <c r="AO147" i="34" s="1" a="1"/>
  <c r="AO147" i="34" s="1"/>
  <c r="AU147" i="34" s="1" a="1"/>
  <c r="AU147" i="34" s="1"/>
  <c r="BA147" i="34" s="1" a="1"/>
  <c r="BA147" i="34" s="1"/>
  <c r="BG147" i="34" s="1" a="1"/>
  <c r="BG147" i="34" s="1"/>
  <c r="BM147" i="34" s="1" a="1"/>
  <c r="BM147" i="34" s="1"/>
  <c r="BS147" i="34" s="1" a="1"/>
  <c r="BS147" i="34" s="1"/>
  <c r="E21" i="34" a="1"/>
  <c r="E21" i="34" s="1"/>
  <c r="K21" i="34" s="1" a="1"/>
  <c r="K21" i="34" s="1"/>
  <c r="Q21" i="34" s="1" a="1"/>
  <c r="Q21" i="34" s="1"/>
  <c r="W21" i="34" s="1" a="1"/>
  <c r="W21" i="34" s="1"/>
  <c r="AC21" i="34" s="1" a="1"/>
  <c r="AC21" i="34" s="1"/>
  <c r="AI21" i="34" s="1" a="1"/>
  <c r="AI21" i="34" s="1"/>
  <c r="AO21" i="34" s="1" a="1"/>
  <c r="AO21" i="34" s="1"/>
  <c r="AU21" i="34" s="1" a="1"/>
  <c r="AU21" i="34" s="1"/>
  <c r="BA21" i="34" s="1" a="1"/>
  <c r="BA21" i="34" s="1"/>
  <c r="BG21" i="34" s="1" a="1"/>
  <c r="BG21" i="34" s="1"/>
  <c r="BM21" i="34" s="1" a="1"/>
  <c r="BM21" i="34" s="1"/>
  <c r="BS21" i="34" s="1" a="1"/>
  <c r="BS21" i="34" s="1"/>
  <c r="I82" i="34" a="1"/>
  <c r="I82" i="34" s="1"/>
  <c r="O82" i="34" s="1" a="1"/>
  <c r="O82" i="34" s="1"/>
  <c r="U82" i="34" s="1" a="1"/>
  <c r="U82" i="34" s="1"/>
  <c r="AA82" i="34" s="1" a="1"/>
  <c r="AA82" i="34" s="1"/>
  <c r="AG82" i="34" s="1" a="1"/>
  <c r="AG82" i="34" s="1"/>
  <c r="AM82" i="34" s="1" a="1"/>
  <c r="AM82" i="34" s="1"/>
  <c r="AS82" i="34" s="1" a="1"/>
  <c r="AS82" i="34" s="1"/>
  <c r="AY82" i="34" s="1" a="1"/>
  <c r="AY82" i="34" s="1"/>
  <c r="BE82" i="34" s="1" a="1"/>
  <c r="BE82" i="34" s="1"/>
  <c r="BK82" i="34" s="1" a="1"/>
  <c r="BK82" i="34" s="1"/>
  <c r="BQ82" i="34" s="1" a="1"/>
  <c r="BQ82" i="34" s="1"/>
  <c r="BW82" i="34" s="1" a="1"/>
  <c r="BW82" i="34" s="1"/>
  <c r="I14" i="34" a="1"/>
  <c r="I14" i="34" s="1"/>
  <c r="O14" i="34" s="1" a="1"/>
  <c r="O14" i="34" s="1"/>
  <c r="U14" i="34" s="1" a="1"/>
  <c r="U14" i="34" s="1"/>
  <c r="AA14" i="34" s="1" a="1"/>
  <c r="AA14" i="34" s="1"/>
  <c r="AG14" i="34" s="1" a="1"/>
  <c r="AG14" i="34" s="1"/>
  <c r="AM14" i="34" s="1" a="1"/>
  <c r="AM14" i="34" s="1"/>
  <c r="AS14" i="34" s="1" a="1"/>
  <c r="AS14" i="34" s="1"/>
  <c r="AY14" i="34" s="1" a="1"/>
  <c r="AY14" i="34" s="1"/>
  <c r="BE14" i="34" s="1" a="1"/>
  <c r="BE14" i="34" s="1"/>
  <c r="BK14" i="34" s="1" a="1"/>
  <c r="BK14" i="34" s="1"/>
  <c r="BQ14" i="34" s="1" a="1"/>
  <c r="BQ14" i="34" s="1"/>
  <c r="BW14" i="34" s="1" a="1"/>
  <c r="BW14" i="34" s="1"/>
  <c r="I52" i="34" a="1"/>
  <c r="I52" i="34" s="1"/>
  <c r="O52" i="34" s="1" a="1"/>
  <c r="O52" i="34" s="1"/>
  <c r="U52" i="34" s="1" a="1"/>
  <c r="U52" i="34" s="1"/>
  <c r="AA52" i="34" s="1" a="1"/>
  <c r="AA52" i="34" s="1"/>
  <c r="AG52" i="34" s="1" a="1"/>
  <c r="AG52" i="34" s="1"/>
  <c r="AM52" i="34" s="1" a="1"/>
  <c r="AM52" i="34" s="1"/>
  <c r="AS52" i="34" s="1" a="1"/>
  <c r="AS52" i="34" s="1"/>
  <c r="AY52" i="34" s="1" a="1"/>
  <c r="AY52" i="34" s="1"/>
  <c r="BE52" i="34" s="1" a="1"/>
  <c r="BE52" i="34" s="1"/>
  <c r="BK52" i="34" s="1" a="1"/>
  <c r="BK52" i="34" s="1"/>
  <c r="BQ52" i="34" s="1" a="1"/>
  <c r="BQ52" i="34" s="1"/>
  <c r="BW52" i="34" s="1" a="1"/>
  <c r="BW52" i="34" s="1"/>
  <c r="I178" i="34" a="1"/>
  <c r="I178" i="34" s="1"/>
  <c r="O178" i="34" s="1" a="1"/>
  <c r="O178" i="34" s="1"/>
  <c r="U178" i="34" s="1" a="1"/>
  <c r="U178" i="34" s="1"/>
  <c r="AA178" i="34" s="1" a="1"/>
  <c r="AA178" i="34" s="1"/>
  <c r="AG178" i="34" s="1" a="1"/>
  <c r="AG178" i="34" s="1"/>
  <c r="AM178" i="34" s="1" a="1"/>
  <c r="AM178" i="34" s="1"/>
  <c r="AS178" i="34" s="1" a="1"/>
  <c r="AS178" i="34" s="1"/>
  <c r="AY178" i="34" s="1" a="1"/>
  <c r="AY178" i="34" s="1"/>
  <c r="BE178" i="34" s="1" a="1"/>
  <c r="BE178" i="34" s="1"/>
  <c r="BK178" i="34" s="1" a="1"/>
  <c r="BK178" i="34" s="1"/>
  <c r="BQ178" i="34" s="1" a="1"/>
  <c r="BQ178" i="34" s="1"/>
  <c r="BW178" i="34" s="1" a="1"/>
  <c r="BW178" i="34" s="1"/>
  <c r="I128" i="34" a="1"/>
  <c r="I128" i="34" s="1"/>
  <c r="O128" i="34" s="1" a="1"/>
  <c r="O128" i="34" s="1"/>
  <c r="U128" i="34" s="1" a="1"/>
  <c r="U128" i="34" s="1"/>
  <c r="AA128" i="34" s="1" a="1"/>
  <c r="AA128" i="34" s="1"/>
  <c r="AG128" i="34" s="1" a="1"/>
  <c r="AG128" i="34" s="1"/>
  <c r="AM128" i="34" s="1" a="1"/>
  <c r="AM128" i="34" s="1"/>
  <c r="AS128" i="34" s="1" a="1"/>
  <c r="AS128" i="34" s="1"/>
  <c r="AY128" i="34" s="1" a="1"/>
  <c r="AY128" i="34" s="1"/>
  <c r="BE128" i="34" s="1" a="1"/>
  <c r="BE128" i="34" s="1"/>
  <c r="BK128" i="34" s="1" a="1"/>
  <c r="BK128" i="34" s="1"/>
  <c r="BQ128" i="34" s="1" a="1"/>
  <c r="BQ128" i="34" s="1"/>
  <c r="BW128" i="34" s="1" a="1"/>
  <c r="BW128" i="34" s="1"/>
  <c r="I118" i="34" a="1"/>
  <c r="I118" i="34" s="1"/>
  <c r="O118" i="34" s="1" a="1"/>
  <c r="O118" i="34" s="1"/>
  <c r="U118" i="34" s="1" a="1"/>
  <c r="U118" i="34" s="1"/>
  <c r="AA118" i="34" s="1" a="1"/>
  <c r="AA118" i="34" s="1"/>
  <c r="AG118" i="34" s="1" a="1"/>
  <c r="AG118" i="34" s="1"/>
  <c r="AM118" i="34" s="1" a="1"/>
  <c r="AM118" i="34" s="1"/>
  <c r="AS118" i="34" s="1" a="1"/>
  <c r="AS118" i="34" s="1"/>
  <c r="AY118" i="34" s="1" a="1"/>
  <c r="AY118" i="34" s="1"/>
  <c r="BE118" i="34" s="1" a="1"/>
  <c r="BE118" i="34" s="1"/>
  <c r="BK118" i="34" s="1" a="1"/>
  <c r="BK118" i="34" s="1"/>
  <c r="BQ118" i="34" s="1" a="1"/>
  <c r="BQ118" i="34" s="1"/>
  <c r="BW118" i="34" s="1" a="1"/>
  <c r="BW118" i="34" s="1"/>
  <c r="I143" i="34" a="1"/>
  <c r="I143" i="34" s="1"/>
  <c r="O143" i="34" s="1" a="1"/>
  <c r="O143" i="34" s="1"/>
  <c r="U143" i="34" s="1" a="1"/>
  <c r="U143" i="34" s="1"/>
  <c r="AA143" i="34" s="1" a="1"/>
  <c r="AA143" i="34" s="1"/>
  <c r="AG143" i="34" s="1" a="1"/>
  <c r="AG143" i="34" s="1"/>
  <c r="AM143" i="34" s="1" a="1"/>
  <c r="AM143" i="34" s="1"/>
  <c r="AS143" i="34" s="1" a="1"/>
  <c r="AS143" i="34" s="1"/>
  <c r="AY143" i="34" s="1" a="1"/>
  <c r="AY143" i="34" s="1"/>
  <c r="BE143" i="34" s="1" a="1"/>
  <c r="BE143" i="34" s="1"/>
  <c r="BK143" i="34" s="1" a="1"/>
  <c r="BK143" i="34" s="1"/>
  <c r="BQ143" i="34" s="1" a="1"/>
  <c r="BQ143" i="34" s="1"/>
  <c r="BW143" i="34" s="1" a="1"/>
  <c r="BW143" i="34" s="1"/>
  <c r="I188" i="34" a="1"/>
  <c r="I188" i="34" s="1"/>
  <c r="O188" i="34" s="1" a="1"/>
  <c r="O188" i="34" s="1"/>
  <c r="U188" i="34" s="1" a="1"/>
  <c r="U188" i="34" s="1"/>
  <c r="AA188" i="34" s="1" a="1"/>
  <c r="AA188" i="34" s="1"/>
  <c r="AG188" i="34" s="1" a="1"/>
  <c r="AG188" i="34" s="1"/>
  <c r="AM188" i="34" s="1" a="1"/>
  <c r="AM188" i="34" s="1"/>
  <c r="AS188" i="34" s="1" a="1"/>
  <c r="AS188" i="34" s="1"/>
  <c r="AY188" i="34" s="1" a="1"/>
  <c r="AY188" i="34" s="1"/>
  <c r="BE188" i="34" s="1" a="1"/>
  <c r="BE188" i="34" s="1"/>
  <c r="BK188" i="34" s="1" a="1"/>
  <c r="BK188" i="34" s="1"/>
  <c r="BQ188" i="34" s="1" a="1"/>
  <c r="BQ188" i="34" s="1"/>
  <c r="BW188" i="34" s="1" a="1"/>
  <c r="BW188" i="34" s="1"/>
  <c r="I60" i="34" a="1"/>
  <c r="I60" i="34" s="1"/>
  <c r="O60" i="34" s="1" a="1"/>
  <c r="O60" i="34" s="1"/>
  <c r="U60" i="34" s="1" a="1"/>
  <c r="U60" i="34" s="1"/>
  <c r="AA60" i="34" s="1" a="1"/>
  <c r="AA60" i="34" s="1"/>
  <c r="AG60" i="34" s="1" a="1"/>
  <c r="AG60" i="34" s="1"/>
  <c r="AM60" i="34" s="1" a="1"/>
  <c r="AM60" i="34" s="1"/>
  <c r="AS60" i="34" s="1" a="1"/>
  <c r="AS60" i="34" s="1"/>
  <c r="AY60" i="34" s="1" a="1"/>
  <c r="AY60" i="34" s="1"/>
  <c r="BE60" i="34" s="1" a="1"/>
  <c r="BE60" i="34" s="1"/>
  <c r="BK60" i="34" s="1" a="1"/>
  <c r="BK60" i="34" s="1"/>
  <c r="BQ60" i="34" s="1" a="1"/>
  <c r="BQ60" i="34" s="1"/>
  <c r="BW60" i="34" s="1" a="1"/>
  <c r="BW60" i="34" s="1"/>
  <c r="I31" i="34" a="1"/>
  <c r="I31" i="34" s="1"/>
  <c r="O31" i="34" s="1" a="1"/>
  <c r="O31" i="34" s="1"/>
  <c r="U31" i="34" s="1" a="1"/>
  <c r="U31" i="34" s="1"/>
  <c r="AA31" i="34" s="1" a="1"/>
  <c r="AA31" i="34" s="1"/>
  <c r="AG31" i="34" s="1" a="1"/>
  <c r="AG31" i="34" s="1"/>
  <c r="AM31" i="34" s="1" a="1"/>
  <c r="AM31" i="34" s="1"/>
  <c r="AS31" i="34" s="1" a="1"/>
  <c r="AS31" i="34" s="1"/>
  <c r="AY31" i="34" s="1" a="1"/>
  <c r="AY31" i="34" s="1"/>
  <c r="BE31" i="34" s="1" a="1"/>
  <c r="BE31" i="34" s="1"/>
  <c r="BK31" i="34" s="1" a="1"/>
  <c r="BK31" i="34" s="1"/>
  <c r="BQ31" i="34" s="1" a="1"/>
  <c r="BQ31" i="34" s="1"/>
  <c r="BW31" i="34" s="1" a="1"/>
  <c r="BW31" i="34" s="1"/>
  <c r="I102" i="34" a="1"/>
  <c r="I102" i="34" s="1"/>
  <c r="O102" i="34" s="1" a="1"/>
  <c r="O102" i="34" s="1"/>
  <c r="U102" i="34" s="1" a="1"/>
  <c r="U102" i="34" s="1"/>
  <c r="AA102" i="34" s="1" a="1"/>
  <c r="AA102" i="34" s="1"/>
  <c r="AG102" i="34" s="1" a="1"/>
  <c r="AG102" i="34" s="1"/>
  <c r="AM102" i="34" s="1" a="1"/>
  <c r="AM102" i="34" s="1"/>
  <c r="AS102" i="34" s="1" a="1"/>
  <c r="AS102" i="34" s="1"/>
  <c r="AY102" i="34" s="1" a="1"/>
  <c r="AY102" i="34" s="1"/>
  <c r="BE102" i="34" s="1" a="1"/>
  <c r="BE102" i="34" s="1"/>
  <c r="BK102" i="34" s="1" a="1"/>
  <c r="BK102" i="34" s="1"/>
  <c r="BQ102" i="34" s="1" a="1"/>
  <c r="BQ102" i="34" s="1"/>
  <c r="BW102" i="34" s="1" a="1"/>
  <c r="BW102" i="34" s="1"/>
  <c r="I179" i="34" a="1"/>
  <c r="I179" i="34" s="1"/>
  <c r="O179" i="34" s="1" a="1"/>
  <c r="O179" i="34" s="1"/>
  <c r="U179" i="34" s="1" a="1"/>
  <c r="U179" i="34" s="1"/>
  <c r="AA179" i="34" s="1" a="1"/>
  <c r="AA179" i="34" s="1"/>
  <c r="AG179" i="34" s="1" a="1"/>
  <c r="AG179" i="34" s="1"/>
  <c r="AM179" i="34" s="1" a="1"/>
  <c r="AM179" i="34" s="1"/>
  <c r="AS179" i="34" s="1" a="1"/>
  <c r="AS179" i="34" s="1"/>
  <c r="AY179" i="34" s="1" a="1"/>
  <c r="AY179" i="34" s="1"/>
  <c r="BE179" i="34" s="1" a="1"/>
  <c r="BE179" i="34" s="1"/>
  <c r="BK179" i="34" s="1" a="1"/>
  <c r="BK179" i="34" s="1"/>
  <c r="BQ179" i="34" s="1" a="1"/>
  <c r="BQ179" i="34" s="1"/>
  <c r="BW179" i="34" s="1" a="1"/>
  <c r="BW179" i="34" s="1"/>
  <c r="I103" i="34" a="1"/>
  <c r="I103" i="34" s="1"/>
  <c r="O103" i="34" s="1" a="1"/>
  <c r="O103" i="34" s="1"/>
  <c r="U103" i="34" s="1" a="1"/>
  <c r="U103" i="34" s="1"/>
  <c r="AA103" i="34" s="1" a="1"/>
  <c r="AA103" i="34" s="1"/>
  <c r="AG103" i="34" s="1" a="1"/>
  <c r="AG103" i="34" s="1"/>
  <c r="AM103" i="34" s="1" a="1"/>
  <c r="AM103" i="34" s="1"/>
  <c r="AS103" i="34" s="1" a="1"/>
  <c r="AS103" i="34" s="1"/>
  <c r="AY103" i="34" s="1" a="1"/>
  <c r="AY103" i="34" s="1"/>
  <c r="BE103" i="34" s="1" a="1"/>
  <c r="BE103" i="34" s="1"/>
  <c r="BK103" i="34" s="1" a="1"/>
  <c r="BK103" i="34" s="1"/>
  <c r="BQ103" i="34" s="1" a="1"/>
  <c r="BQ103" i="34" s="1"/>
  <c r="BW103" i="34" s="1" a="1"/>
  <c r="BW103" i="34" s="1"/>
  <c r="I184" i="34" a="1"/>
  <c r="I184" i="34" s="1"/>
  <c r="O184" i="34" s="1" a="1"/>
  <c r="O184" i="34" s="1"/>
  <c r="U184" i="34" s="1" a="1"/>
  <c r="U184" i="34" s="1"/>
  <c r="AA184" i="34" s="1" a="1"/>
  <c r="AA184" i="34" s="1"/>
  <c r="AG184" i="34" s="1" a="1"/>
  <c r="AG184" i="34" s="1"/>
  <c r="AM184" i="34" s="1" a="1"/>
  <c r="AM184" i="34" s="1"/>
  <c r="AS184" i="34" s="1" a="1"/>
  <c r="AS184" i="34" s="1"/>
  <c r="AY184" i="34" s="1" a="1"/>
  <c r="AY184" i="34" s="1"/>
  <c r="BE184" i="34" s="1" a="1"/>
  <c r="BE184" i="34" s="1"/>
  <c r="BK184" i="34" s="1" a="1"/>
  <c r="BK184" i="34" s="1"/>
  <c r="BQ184" i="34" s="1" a="1"/>
  <c r="BQ184" i="34" s="1"/>
  <c r="BW184" i="34" s="1" a="1"/>
  <c r="BW184" i="34" s="1"/>
  <c r="I119" i="34" a="1"/>
  <c r="I119" i="34" s="1"/>
  <c r="O119" i="34" s="1" a="1"/>
  <c r="O119" i="34" s="1"/>
  <c r="U119" i="34" s="1" a="1"/>
  <c r="U119" i="34" s="1"/>
  <c r="AA119" i="34" s="1" a="1"/>
  <c r="AA119" i="34" s="1"/>
  <c r="AG119" i="34" s="1" a="1"/>
  <c r="AG119" i="34" s="1"/>
  <c r="AM119" i="34" s="1" a="1"/>
  <c r="AM119" i="34" s="1"/>
  <c r="AS119" i="34" s="1" a="1"/>
  <c r="AS119" i="34" s="1"/>
  <c r="AY119" i="34" s="1" a="1"/>
  <c r="AY119" i="34" s="1"/>
  <c r="BE119" i="34" s="1" a="1"/>
  <c r="BE119" i="34" s="1"/>
  <c r="BK119" i="34" s="1" a="1"/>
  <c r="BK119" i="34" s="1"/>
  <c r="BQ119" i="34" s="1" a="1"/>
  <c r="BQ119" i="34" s="1"/>
  <c r="BW119" i="34" s="1" a="1"/>
  <c r="BW119" i="34" s="1"/>
  <c r="I194" i="34" a="1"/>
  <c r="I194" i="34" s="1"/>
  <c r="O194" i="34" s="1" a="1"/>
  <c r="O194" i="34" s="1"/>
  <c r="U194" i="34" s="1" a="1"/>
  <c r="U194" i="34" s="1"/>
  <c r="AA194" i="34" s="1" a="1"/>
  <c r="AA194" i="34" s="1"/>
  <c r="AG194" i="34" s="1" a="1"/>
  <c r="AG194" i="34" s="1"/>
  <c r="AM194" i="34" s="1" a="1"/>
  <c r="AM194" i="34" s="1"/>
  <c r="AS194" i="34" s="1" a="1"/>
  <c r="AS194" i="34" s="1"/>
  <c r="AY194" i="34" s="1" a="1"/>
  <c r="AY194" i="34" s="1"/>
  <c r="BE194" i="34" s="1" a="1"/>
  <c r="BE194" i="34" s="1"/>
  <c r="BK194" i="34" s="1" a="1"/>
  <c r="BK194" i="34" s="1"/>
  <c r="BQ194" i="34" s="1" a="1"/>
  <c r="BQ194" i="34" s="1"/>
  <c r="BW194" i="34" s="1" a="1"/>
  <c r="BW194" i="34" s="1"/>
  <c r="I149" i="34" a="1"/>
  <c r="I149" i="34" s="1"/>
  <c r="O149" i="34" s="1" a="1"/>
  <c r="O149" i="34" s="1"/>
  <c r="U149" i="34" s="1" a="1"/>
  <c r="U149" i="34" s="1"/>
  <c r="AA149" i="34" s="1" a="1"/>
  <c r="AA149" i="34" s="1"/>
  <c r="AG149" i="34" s="1" a="1"/>
  <c r="AG149" i="34" s="1"/>
  <c r="AM149" i="34" s="1" a="1"/>
  <c r="AM149" i="34" s="1"/>
  <c r="AS149" i="34" s="1" a="1"/>
  <c r="AS149" i="34" s="1"/>
  <c r="AY149" i="34" s="1" a="1"/>
  <c r="AY149" i="34" s="1"/>
  <c r="BE149" i="34" s="1" a="1"/>
  <c r="BE149" i="34" s="1"/>
  <c r="BK149" i="34" s="1" a="1"/>
  <c r="BK149" i="34" s="1"/>
  <c r="BQ149" i="34" s="1" a="1"/>
  <c r="BQ149" i="34" s="1"/>
  <c r="BW149" i="34" s="1" a="1"/>
  <c r="BW149" i="34" s="1"/>
  <c r="I203" i="34" a="1"/>
  <c r="I203" i="34" s="1"/>
  <c r="O203" i="34" s="1" a="1"/>
  <c r="O203" i="34" s="1"/>
  <c r="U203" i="34" s="1" a="1"/>
  <c r="U203" i="34" s="1"/>
  <c r="AA203" i="34" s="1" a="1"/>
  <c r="AA203" i="34" s="1"/>
  <c r="AG203" i="34" s="1" a="1"/>
  <c r="AG203" i="34" s="1"/>
  <c r="AM203" i="34" s="1" a="1"/>
  <c r="AM203" i="34" s="1"/>
  <c r="AS203" i="34" s="1" a="1"/>
  <c r="AS203" i="34" s="1"/>
  <c r="AY203" i="34" s="1" a="1"/>
  <c r="AY203" i="34" s="1"/>
  <c r="BE203" i="34" s="1" a="1"/>
  <c r="BE203" i="34" s="1"/>
  <c r="BK203" i="34" s="1" a="1"/>
  <c r="BK203" i="34" s="1"/>
  <c r="BQ203" i="34" s="1" a="1"/>
  <c r="BQ203" i="34" s="1"/>
  <c r="BW203" i="34" s="1" a="1"/>
  <c r="BW203" i="34" s="1"/>
  <c r="I123" i="34" a="1"/>
  <c r="I123" i="34" s="1"/>
  <c r="O123" i="34" s="1" a="1"/>
  <c r="O123" i="34" s="1"/>
  <c r="U123" i="34" s="1" a="1"/>
  <c r="U123" i="34" s="1"/>
  <c r="AA123" i="34" s="1" a="1"/>
  <c r="AA123" i="34" s="1"/>
  <c r="AG123" i="34" s="1" a="1"/>
  <c r="AG123" i="34" s="1"/>
  <c r="AM123" i="34" s="1" a="1"/>
  <c r="AM123" i="34" s="1"/>
  <c r="AS123" i="34" s="1" a="1"/>
  <c r="AS123" i="34" s="1"/>
  <c r="AY123" i="34" s="1" a="1"/>
  <c r="AY123" i="34" s="1"/>
  <c r="BE123" i="34" s="1" a="1"/>
  <c r="BE123" i="34" s="1"/>
  <c r="BK123" i="34" s="1" a="1"/>
  <c r="BK123" i="34" s="1"/>
  <c r="BQ123" i="34" s="1" a="1"/>
  <c r="BQ123" i="34" s="1"/>
  <c r="BW123" i="34" s="1" a="1"/>
  <c r="BW123" i="34" s="1"/>
  <c r="I96" i="34" a="1"/>
  <c r="I96" i="34" s="1"/>
  <c r="O96" i="34" s="1" a="1"/>
  <c r="O96" i="34" s="1"/>
  <c r="U96" i="34" s="1" a="1"/>
  <c r="U96" i="34" s="1"/>
  <c r="AA96" i="34" s="1" a="1"/>
  <c r="AA96" i="34" s="1"/>
  <c r="AG96" i="34" s="1" a="1"/>
  <c r="AG96" i="34" s="1"/>
  <c r="AM96" i="34" s="1" a="1"/>
  <c r="AM96" i="34" s="1"/>
  <c r="AS96" i="34" s="1" a="1"/>
  <c r="AS96" i="34" s="1"/>
  <c r="AY96" i="34" s="1" a="1"/>
  <c r="AY96" i="34" s="1"/>
  <c r="BE96" i="34" s="1" a="1"/>
  <c r="BE96" i="34" s="1"/>
  <c r="BK96" i="34" s="1" a="1"/>
  <c r="BK96" i="34" s="1"/>
  <c r="BQ96" i="34" s="1" a="1"/>
  <c r="BQ96" i="34" s="1"/>
  <c r="BW96" i="34" s="1" a="1"/>
  <c r="BW96" i="34" s="1"/>
  <c r="I208" i="34" a="1"/>
  <c r="I208" i="34" s="1"/>
  <c r="O208" i="34" s="1" a="1"/>
  <c r="O208" i="34" s="1"/>
  <c r="U208" i="34" s="1" a="1"/>
  <c r="U208" i="34" s="1"/>
  <c r="AA208" i="34" s="1" a="1"/>
  <c r="AA208" i="34" s="1"/>
  <c r="AG208" i="34" s="1" a="1"/>
  <c r="AG208" i="34" s="1"/>
  <c r="AM208" i="34" s="1" a="1"/>
  <c r="AM208" i="34" s="1"/>
  <c r="AS208" i="34" s="1" a="1"/>
  <c r="AS208" i="34" s="1"/>
  <c r="AY208" i="34" s="1" a="1"/>
  <c r="AY208" i="34" s="1"/>
  <c r="BE208" i="34" s="1" a="1"/>
  <c r="BE208" i="34" s="1"/>
  <c r="BK208" i="34" s="1" a="1"/>
  <c r="BK208" i="34" s="1"/>
  <c r="BQ208" i="34" s="1" a="1"/>
  <c r="BQ208" i="34" s="1"/>
  <c r="BW208" i="34" s="1" a="1"/>
  <c r="BW208" i="34" s="1"/>
  <c r="I198" i="34" a="1"/>
  <c r="I198" i="34" s="1"/>
  <c r="O198" i="34" s="1" a="1"/>
  <c r="O198" i="34" s="1"/>
  <c r="U198" i="34" s="1" a="1"/>
  <c r="U198" i="34" s="1"/>
  <c r="AA198" i="34" s="1" a="1"/>
  <c r="AA198" i="34" s="1"/>
  <c r="AG198" i="34" s="1" a="1"/>
  <c r="AG198" i="34" s="1"/>
  <c r="AM198" i="34" s="1" a="1"/>
  <c r="AM198" i="34" s="1"/>
  <c r="AS198" i="34" s="1" a="1"/>
  <c r="AS198" i="34" s="1"/>
  <c r="AY198" i="34" s="1" a="1"/>
  <c r="AY198" i="34" s="1"/>
  <c r="BE198" i="34" s="1" a="1"/>
  <c r="BE198" i="34" s="1"/>
  <c r="BK198" i="34" s="1" a="1"/>
  <c r="BK198" i="34" s="1"/>
  <c r="BQ198" i="34" s="1" a="1"/>
  <c r="BQ198" i="34" s="1"/>
  <c r="BW198" i="34" s="1" a="1"/>
  <c r="BW198" i="34" s="1"/>
  <c r="I63" i="34" a="1"/>
  <c r="I63" i="34" s="1"/>
  <c r="O63" i="34" s="1" a="1"/>
  <c r="O63" i="34" s="1"/>
  <c r="U63" i="34" s="1" a="1"/>
  <c r="U63" i="34" s="1"/>
  <c r="AA63" i="34" s="1" a="1"/>
  <c r="AA63" i="34" s="1"/>
  <c r="AG63" i="34" s="1" a="1"/>
  <c r="AG63" i="34" s="1"/>
  <c r="AM63" i="34" s="1" a="1"/>
  <c r="AM63" i="34" s="1"/>
  <c r="AS63" i="34" s="1" a="1"/>
  <c r="AS63" i="34" s="1"/>
  <c r="AY63" i="34" s="1" a="1"/>
  <c r="AY63" i="34" s="1"/>
  <c r="BE63" i="34" s="1" a="1"/>
  <c r="BE63" i="34" s="1"/>
  <c r="BK63" i="34" s="1" a="1"/>
  <c r="BK63" i="34" s="1"/>
  <c r="BQ63" i="34" s="1" a="1"/>
  <c r="BQ63" i="34" s="1"/>
  <c r="BW63" i="34" s="1" a="1"/>
  <c r="BW63" i="34" s="1"/>
  <c r="I133" i="34" a="1"/>
  <c r="I133" i="34" s="1"/>
  <c r="O133" i="34" s="1" a="1"/>
  <c r="O133" i="34" s="1"/>
  <c r="U133" i="34" s="1" a="1"/>
  <c r="U133" i="34" s="1"/>
  <c r="AA133" i="34" s="1" a="1"/>
  <c r="AA133" i="34" s="1"/>
  <c r="AG133" i="34" s="1" a="1"/>
  <c r="AG133" i="34" s="1"/>
  <c r="AM133" i="34" s="1" a="1"/>
  <c r="AM133" i="34" s="1"/>
  <c r="AS133" i="34" s="1" a="1"/>
  <c r="AS133" i="34" s="1"/>
  <c r="AY133" i="34" s="1" a="1"/>
  <c r="AY133" i="34" s="1"/>
  <c r="BE133" i="34" s="1" a="1"/>
  <c r="BE133" i="34" s="1"/>
  <c r="BK133" i="34" s="1" a="1"/>
  <c r="BK133" i="34" s="1"/>
  <c r="BQ133" i="34" s="1" a="1"/>
  <c r="BQ133" i="34" s="1"/>
  <c r="BW133" i="34" s="1" a="1"/>
  <c r="BW133" i="34" s="1"/>
  <c r="I183" i="34" a="1"/>
  <c r="I183" i="34" s="1"/>
  <c r="O183" i="34" s="1" a="1"/>
  <c r="O183" i="34" s="1"/>
  <c r="U183" i="34" s="1" a="1"/>
  <c r="U183" i="34" s="1"/>
  <c r="AA183" i="34" s="1" a="1"/>
  <c r="AA183" i="34" s="1"/>
  <c r="AG183" i="34" s="1" a="1"/>
  <c r="AG183" i="34" s="1"/>
  <c r="AM183" i="34" s="1" a="1"/>
  <c r="AM183" i="34" s="1"/>
  <c r="AS183" i="34" s="1" a="1"/>
  <c r="AS183" i="34" s="1"/>
  <c r="AY183" i="34" s="1" a="1"/>
  <c r="AY183" i="34" s="1"/>
  <c r="BE183" i="34" s="1" a="1"/>
  <c r="BE183" i="34" s="1"/>
  <c r="BK183" i="34" s="1" a="1"/>
  <c r="BK183" i="34" s="1"/>
  <c r="BQ183" i="34" s="1" a="1"/>
  <c r="BQ183" i="34" s="1"/>
  <c r="BW183" i="34" s="1" a="1"/>
  <c r="BW183" i="34" s="1"/>
  <c r="I108" i="34" a="1"/>
  <c r="I108" i="34" s="1"/>
  <c r="O108" i="34" s="1" a="1"/>
  <c r="O108" i="34" s="1"/>
  <c r="U108" i="34" s="1" a="1"/>
  <c r="U108" i="34" s="1"/>
  <c r="AA108" i="34" s="1" a="1"/>
  <c r="AA108" i="34" s="1"/>
  <c r="AG108" i="34" s="1" a="1"/>
  <c r="AG108" i="34" s="1"/>
  <c r="AM108" i="34" s="1" a="1"/>
  <c r="AM108" i="34" s="1"/>
  <c r="AS108" i="34" s="1" a="1"/>
  <c r="AS108" i="34" s="1"/>
  <c r="AY108" i="34" s="1" a="1"/>
  <c r="AY108" i="34" s="1"/>
  <c r="BE108" i="34" s="1" a="1"/>
  <c r="BE108" i="34" s="1"/>
  <c r="BK108" i="34" s="1" a="1"/>
  <c r="BK108" i="34" s="1"/>
  <c r="BQ108" i="34" s="1" a="1"/>
  <c r="BQ108" i="34" s="1"/>
  <c r="BW108" i="34" s="1" a="1"/>
  <c r="BW108" i="34" s="1"/>
  <c r="I35" i="34" a="1"/>
  <c r="I35" i="34" s="1"/>
  <c r="O35" i="34" s="1" a="1"/>
  <c r="O35" i="34" s="1"/>
  <c r="U35" i="34" s="1" a="1"/>
  <c r="U35" i="34" s="1"/>
  <c r="AA35" i="34" s="1" a="1"/>
  <c r="AA35" i="34" s="1"/>
  <c r="AG35" i="34" s="1" a="1"/>
  <c r="AG35" i="34" s="1"/>
  <c r="AM35" i="34" s="1" a="1"/>
  <c r="AM35" i="34" s="1"/>
  <c r="AS35" i="34" s="1" a="1"/>
  <c r="AS35" i="34" s="1"/>
  <c r="AY35" i="34" s="1" a="1"/>
  <c r="AY35" i="34" s="1"/>
  <c r="BE35" i="34" s="1" a="1"/>
  <c r="BE35" i="34" s="1"/>
  <c r="BK35" i="34" s="1" a="1"/>
  <c r="BK35" i="34" s="1"/>
  <c r="BQ35" i="34" s="1" a="1"/>
  <c r="BQ35" i="34" s="1"/>
  <c r="BW35" i="34" s="1" a="1"/>
  <c r="BW35" i="34" s="1"/>
  <c r="I214" i="34" a="1"/>
  <c r="I214" i="34" s="1"/>
  <c r="O214" i="34" s="1" a="1"/>
  <c r="O214" i="34" s="1"/>
  <c r="U214" i="34" s="1" a="1"/>
  <c r="U214" i="34" s="1"/>
  <c r="AA214" i="34" s="1" a="1"/>
  <c r="AA214" i="34" s="1"/>
  <c r="AG214" i="34" s="1" a="1"/>
  <c r="AG214" i="34" s="1"/>
  <c r="AM214" i="34" s="1" a="1"/>
  <c r="AM214" i="34" s="1"/>
  <c r="AS214" i="34" s="1" a="1"/>
  <c r="AS214" i="34" s="1"/>
  <c r="AY214" i="34" s="1" a="1"/>
  <c r="AY214" i="34" s="1"/>
  <c r="BE214" i="34" s="1" a="1"/>
  <c r="BE214" i="34" s="1"/>
  <c r="BK214" i="34" s="1" a="1"/>
  <c r="BK214" i="34" s="1"/>
  <c r="BQ214" i="34" s="1" a="1"/>
  <c r="BQ214" i="34" s="1"/>
  <c r="BW214" i="34" s="1" a="1"/>
  <c r="BW214" i="34" s="1"/>
  <c r="I134" i="34" a="1"/>
  <c r="I134" i="34" s="1"/>
  <c r="O134" i="34" s="1" a="1"/>
  <c r="O134" i="34" s="1"/>
  <c r="U134" i="34" s="1" a="1"/>
  <c r="U134" i="34" s="1"/>
  <c r="AA134" i="34" s="1" a="1"/>
  <c r="AA134" i="34" s="1"/>
  <c r="AG134" i="34" s="1" a="1"/>
  <c r="AG134" i="34" s="1"/>
  <c r="AM134" i="34" s="1" a="1"/>
  <c r="AM134" i="34" s="1"/>
  <c r="AS134" i="34" s="1" a="1"/>
  <c r="AS134" i="34" s="1"/>
  <c r="AY134" i="34" s="1" a="1"/>
  <c r="AY134" i="34" s="1"/>
  <c r="BE134" i="34" s="1" a="1"/>
  <c r="BE134" i="34" s="1"/>
  <c r="BK134" i="34" s="1" a="1"/>
  <c r="BK134" i="34" s="1"/>
  <c r="BQ134" i="34" s="1" a="1"/>
  <c r="BQ134" i="34" s="1"/>
  <c r="BW134" i="34" s="1" a="1"/>
  <c r="BW134" i="34" s="1"/>
  <c r="I73" i="34" a="1"/>
  <c r="I73" i="34" s="1"/>
  <c r="O73" i="34" s="1" a="1"/>
  <c r="O73" i="34" s="1"/>
  <c r="U73" i="34" s="1" a="1"/>
  <c r="U73" i="34" s="1"/>
  <c r="AA73" i="34" s="1" a="1"/>
  <c r="AA73" i="34" s="1"/>
  <c r="AG73" i="34" s="1" a="1"/>
  <c r="AG73" i="34" s="1"/>
  <c r="AM73" i="34" s="1" a="1"/>
  <c r="AM73" i="34" s="1"/>
  <c r="AS73" i="34" s="1" a="1"/>
  <c r="AS73" i="34" s="1"/>
  <c r="AY73" i="34" s="1" a="1"/>
  <c r="AY73" i="34" s="1"/>
  <c r="BE73" i="34" s="1" a="1"/>
  <c r="BE73" i="34" s="1"/>
  <c r="BK73" i="34" s="1" a="1"/>
  <c r="BK73" i="34" s="1"/>
  <c r="BQ73" i="34" s="1" a="1"/>
  <c r="BQ73" i="34" s="1"/>
  <c r="BW73" i="34" s="1" a="1"/>
  <c r="BW73" i="34" s="1"/>
  <c r="I129" i="34" a="1"/>
  <c r="I129" i="34" s="1"/>
  <c r="O129" i="34" s="1" a="1"/>
  <c r="O129" i="34" s="1"/>
  <c r="U129" i="34" s="1" a="1"/>
  <c r="U129" i="34" s="1"/>
  <c r="AA129" i="34" s="1" a="1"/>
  <c r="AA129" i="34" s="1"/>
  <c r="AG129" i="34" s="1" a="1"/>
  <c r="AG129" i="34" s="1"/>
  <c r="AM129" i="34" s="1" a="1"/>
  <c r="AM129" i="34" s="1"/>
  <c r="AS129" i="34" s="1" a="1"/>
  <c r="AS129" i="34" s="1"/>
  <c r="AY129" i="34" s="1" a="1"/>
  <c r="AY129" i="34" s="1"/>
  <c r="BE129" i="34" s="1" a="1"/>
  <c r="BE129" i="34" s="1"/>
  <c r="BK129" i="34" s="1" a="1"/>
  <c r="BK129" i="34" s="1"/>
  <c r="BQ129" i="34" s="1" a="1"/>
  <c r="BQ129" i="34" s="1"/>
  <c r="BW129" i="34" s="1" a="1"/>
  <c r="BW129" i="34" s="1"/>
  <c r="I139" i="34" a="1"/>
  <c r="I139" i="34" s="1"/>
  <c r="O139" i="34" s="1" a="1"/>
  <c r="O139" i="34" s="1"/>
  <c r="U139" i="34" s="1" a="1"/>
  <c r="U139" i="34" s="1"/>
  <c r="AA139" i="34" s="1" a="1"/>
  <c r="AA139" i="34" s="1"/>
  <c r="AG139" i="34" s="1" a="1"/>
  <c r="AG139" i="34" s="1"/>
  <c r="AM139" i="34" s="1" a="1"/>
  <c r="AM139" i="34" s="1"/>
  <c r="AS139" i="34" s="1" a="1"/>
  <c r="AS139" i="34" s="1"/>
  <c r="AY139" i="34" s="1" a="1"/>
  <c r="AY139" i="34" s="1"/>
  <c r="BE139" i="34" s="1" a="1"/>
  <c r="BE139" i="34" s="1"/>
  <c r="BK139" i="34" s="1" a="1"/>
  <c r="BK139" i="34" s="1"/>
  <c r="BQ139" i="34" s="1" a="1"/>
  <c r="BQ139" i="34" s="1"/>
  <c r="BW139" i="34" s="1" a="1"/>
  <c r="BW139" i="34" s="1"/>
  <c r="I209" i="34" a="1"/>
  <c r="I209" i="34" s="1"/>
  <c r="O209" i="34" s="1" a="1"/>
  <c r="O209" i="34" s="1"/>
  <c r="U209" i="34" s="1" a="1"/>
  <c r="U209" i="34" s="1"/>
  <c r="AA209" i="34" s="1" a="1"/>
  <c r="AA209" i="34" s="1"/>
  <c r="AG209" i="34" s="1" a="1"/>
  <c r="AG209" i="34" s="1"/>
  <c r="AM209" i="34" s="1" a="1"/>
  <c r="AM209" i="34" s="1"/>
  <c r="AS209" i="34" s="1" a="1"/>
  <c r="AS209" i="34" s="1"/>
  <c r="AY209" i="34" s="1" a="1"/>
  <c r="AY209" i="34" s="1"/>
  <c r="BE209" i="34" s="1" a="1"/>
  <c r="BE209" i="34" s="1"/>
  <c r="BK209" i="34" s="1" a="1"/>
  <c r="BK209" i="34" s="1"/>
  <c r="BQ209" i="34" s="1" a="1"/>
  <c r="BQ209" i="34" s="1"/>
  <c r="BW209" i="34" s="1" a="1"/>
  <c r="BW209" i="34" s="1"/>
  <c r="I25" i="34" a="1"/>
  <c r="I25" i="34" s="1"/>
  <c r="O25" i="34" s="1" a="1"/>
  <c r="O25" i="34" s="1"/>
  <c r="U25" i="34" s="1" a="1"/>
  <c r="U25" i="34" s="1"/>
  <c r="AA25" i="34" s="1" a="1"/>
  <c r="AA25" i="34" s="1"/>
  <c r="AG25" i="34" s="1" a="1"/>
  <c r="AG25" i="34" s="1"/>
  <c r="AM25" i="34" s="1" a="1"/>
  <c r="AM25" i="34" s="1"/>
  <c r="AS25" i="34" s="1" a="1"/>
  <c r="AS25" i="34" s="1"/>
  <c r="AY25" i="34" s="1" a="1"/>
  <c r="AY25" i="34" s="1"/>
  <c r="BE25" i="34" s="1" a="1"/>
  <c r="BE25" i="34" s="1"/>
  <c r="BK25" i="34" s="1" a="1"/>
  <c r="BK25" i="34" s="1"/>
  <c r="BQ25" i="34" s="1" a="1"/>
  <c r="BQ25" i="34" s="1"/>
  <c r="BW25" i="34" s="1" a="1"/>
  <c r="BW25" i="34" s="1"/>
  <c r="I28" i="34" a="1"/>
  <c r="I28" i="34" s="1"/>
  <c r="O28" i="34" s="1" a="1"/>
  <c r="O28" i="34" s="1"/>
  <c r="U28" i="34" s="1" a="1"/>
  <c r="U28" i="34" s="1"/>
  <c r="AA28" i="34" s="1" a="1"/>
  <c r="AA28" i="34" s="1"/>
  <c r="AG28" i="34" s="1" a="1"/>
  <c r="AG28" i="34" s="1"/>
  <c r="AM28" i="34" s="1" a="1"/>
  <c r="AM28" i="34" s="1"/>
  <c r="AS28" i="34" s="1" a="1"/>
  <c r="AS28" i="34" s="1"/>
  <c r="AY28" i="34" s="1" a="1"/>
  <c r="AY28" i="34" s="1"/>
  <c r="BE28" i="34" s="1" a="1"/>
  <c r="BE28" i="34" s="1"/>
  <c r="BK28" i="34" s="1" a="1"/>
  <c r="BK28" i="34" s="1"/>
  <c r="BQ28" i="34" s="1" a="1"/>
  <c r="BQ28" i="34" s="1"/>
  <c r="BW28" i="34" s="1" a="1"/>
  <c r="BW28" i="34" s="1"/>
  <c r="I213" i="34" a="1"/>
  <c r="I213" i="34" s="1"/>
  <c r="O213" i="34" s="1" a="1"/>
  <c r="O213" i="34" s="1"/>
  <c r="U213" i="34" s="1" a="1"/>
  <c r="U213" i="34" s="1"/>
  <c r="AA213" i="34" s="1" a="1"/>
  <c r="AA213" i="34" s="1"/>
  <c r="AG213" i="34" s="1" a="1"/>
  <c r="AG213" i="34" s="1"/>
  <c r="AM213" i="34" s="1" a="1"/>
  <c r="AM213" i="34" s="1"/>
  <c r="AS213" i="34" s="1" a="1"/>
  <c r="AS213" i="34" s="1"/>
  <c r="AY213" i="34" s="1" a="1"/>
  <c r="AY213" i="34" s="1"/>
  <c r="BE213" i="34" s="1" a="1"/>
  <c r="BE213" i="34" s="1"/>
  <c r="BK213" i="34" s="1" a="1"/>
  <c r="BK213" i="34" s="1"/>
  <c r="BQ213" i="34" s="1" a="1"/>
  <c r="BQ213" i="34" s="1"/>
  <c r="BW213" i="34" s="1" a="1"/>
  <c r="BW213" i="34" s="1"/>
  <c r="I148" i="34" a="1"/>
  <c r="I148" i="34" s="1"/>
  <c r="O148" i="34" s="1" a="1"/>
  <c r="O148" i="34" s="1"/>
  <c r="U148" i="34" s="1" a="1"/>
  <c r="U148" i="34" s="1"/>
  <c r="AA148" i="34" s="1" a="1"/>
  <c r="AA148" i="34" s="1"/>
  <c r="AG148" i="34" s="1" a="1"/>
  <c r="AG148" i="34" s="1"/>
  <c r="AM148" i="34" s="1" a="1"/>
  <c r="AM148" i="34" s="1"/>
  <c r="AS148" i="34" s="1" a="1"/>
  <c r="AS148" i="34" s="1"/>
  <c r="AY148" i="34" s="1" a="1"/>
  <c r="AY148" i="34" s="1"/>
  <c r="BE148" i="34" s="1" a="1"/>
  <c r="BE148" i="34" s="1"/>
  <c r="BK148" i="34" s="1" a="1"/>
  <c r="BK148" i="34" s="1"/>
  <c r="BQ148" i="34" s="1" a="1"/>
  <c r="BQ148" i="34" s="1"/>
  <c r="BW148" i="34" s="1" a="1"/>
  <c r="BW148" i="34" s="1"/>
  <c r="I98" i="34" a="1"/>
  <c r="I98" i="34" s="1"/>
  <c r="O98" i="34" s="1" a="1"/>
  <c r="O98" i="34" s="1"/>
  <c r="U98" i="34" s="1" a="1"/>
  <c r="U98" i="34" s="1"/>
  <c r="AA98" i="34" s="1" a="1"/>
  <c r="AA98" i="34" s="1"/>
  <c r="AG98" i="34" s="1" a="1"/>
  <c r="AG98" i="34" s="1"/>
  <c r="AM98" i="34" s="1" a="1"/>
  <c r="AM98" i="34" s="1"/>
  <c r="AS98" i="34" s="1" a="1"/>
  <c r="AS98" i="34" s="1"/>
  <c r="AY98" i="34" s="1" a="1"/>
  <c r="AY98" i="34" s="1"/>
  <c r="BE98" i="34" s="1" a="1"/>
  <c r="BE98" i="34" s="1"/>
  <c r="BK98" i="34" s="1" a="1"/>
  <c r="BK98" i="34" s="1"/>
  <c r="BQ98" i="34" s="1" a="1"/>
  <c r="BQ98" i="34" s="1"/>
  <c r="BW98" i="34" s="1" a="1"/>
  <c r="BW98" i="34" s="1"/>
  <c r="I153" i="34" a="1"/>
  <c r="I153" i="34" s="1"/>
  <c r="O153" i="34" s="1" a="1"/>
  <c r="O153" i="34" s="1"/>
  <c r="U153" i="34" s="1" a="1"/>
  <c r="U153" i="34" s="1"/>
  <c r="AA153" i="34" s="1" a="1"/>
  <c r="AA153" i="34" s="1"/>
  <c r="AG153" i="34" s="1" a="1"/>
  <c r="AG153" i="34" s="1"/>
  <c r="AM153" i="34" s="1" a="1"/>
  <c r="AM153" i="34" s="1"/>
  <c r="AS153" i="34" s="1" a="1"/>
  <c r="AS153" i="34" s="1"/>
  <c r="AY153" i="34" s="1" a="1"/>
  <c r="AY153" i="34" s="1"/>
  <c r="BE153" i="34" s="1" a="1"/>
  <c r="BE153" i="34" s="1"/>
  <c r="BK153" i="34" s="1" a="1"/>
  <c r="BK153" i="34" s="1"/>
  <c r="BQ153" i="34" s="1" a="1"/>
  <c r="BQ153" i="34" s="1"/>
  <c r="BW153" i="34" s="1" a="1"/>
  <c r="BW153" i="34" s="1"/>
  <c r="I193" i="34" a="1"/>
  <c r="I193" i="34" s="1"/>
  <c r="O193" i="34" s="1" a="1"/>
  <c r="O193" i="34" s="1"/>
  <c r="U193" i="34" s="1" a="1"/>
  <c r="U193" i="34" s="1"/>
  <c r="AA193" i="34" s="1" a="1"/>
  <c r="AA193" i="34" s="1"/>
  <c r="AG193" i="34" s="1" a="1"/>
  <c r="AG193" i="34" s="1"/>
  <c r="AM193" i="34" s="1" a="1"/>
  <c r="AM193" i="34" s="1"/>
  <c r="AS193" i="34" s="1" a="1"/>
  <c r="AS193" i="34" s="1"/>
  <c r="AY193" i="34" s="1" a="1"/>
  <c r="AY193" i="34" s="1"/>
  <c r="BE193" i="34" s="1" a="1"/>
  <c r="BE193" i="34" s="1"/>
  <c r="BK193" i="34" s="1" a="1"/>
  <c r="BK193" i="34" s="1"/>
  <c r="BQ193" i="34" s="1" a="1"/>
  <c r="BQ193" i="34" s="1"/>
  <c r="BW193" i="34" s="1" a="1"/>
  <c r="BW193" i="34" s="1"/>
  <c r="I158" i="34" a="1"/>
  <c r="I158" i="34" s="1"/>
  <c r="O158" i="34" s="1" a="1"/>
  <c r="O158" i="34" s="1"/>
  <c r="U158" i="34" s="1" a="1"/>
  <c r="U158" i="34" s="1"/>
  <c r="AA158" i="34" s="1" a="1"/>
  <c r="AA158" i="34" s="1"/>
  <c r="AG158" i="34" s="1" a="1"/>
  <c r="AG158" i="34" s="1"/>
  <c r="AM158" i="34" s="1" a="1"/>
  <c r="AM158" i="34" s="1"/>
  <c r="AS158" i="34" s="1" a="1"/>
  <c r="AS158" i="34" s="1"/>
  <c r="AY158" i="34" s="1" a="1"/>
  <c r="AY158" i="34" s="1"/>
  <c r="BE158" i="34" s="1" a="1"/>
  <c r="BE158" i="34" s="1"/>
  <c r="BK158" i="34" s="1" a="1"/>
  <c r="BK158" i="34" s="1"/>
  <c r="BQ158" i="34" s="1" a="1"/>
  <c r="BQ158" i="34" s="1"/>
  <c r="BW158" i="34" s="1" a="1"/>
  <c r="BW158" i="34" s="1"/>
  <c r="I105" i="34" a="1"/>
  <c r="I105" i="34" s="1"/>
  <c r="O105" i="34" s="1" a="1"/>
  <c r="O105" i="34" s="1"/>
  <c r="U105" i="34" s="1" a="1"/>
  <c r="U105" i="34" s="1"/>
  <c r="AA105" i="34" s="1" a="1"/>
  <c r="AA105" i="34" s="1"/>
  <c r="AG105" i="34" s="1" a="1"/>
  <c r="AG105" i="34" s="1"/>
  <c r="AM105" i="34" s="1" a="1"/>
  <c r="AM105" i="34" s="1"/>
  <c r="AS105" i="34" s="1" a="1"/>
  <c r="AS105" i="34" s="1"/>
  <c r="AY105" i="34" s="1" a="1"/>
  <c r="AY105" i="34" s="1"/>
  <c r="BE105" i="34" s="1" a="1"/>
  <c r="BE105" i="34" s="1"/>
  <c r="BK105" i="34" s="1" a="1"/>
  <c r="BK105" i="34" s="1"/>
  <c r="BQ105" i="34" s="1" a="1"/>
  <c r="BQ105" i="34" s="1"/>
  <c r="BW105" i="34" s="1" a="1"/>
  <c r="BW105" i="34" s="1"/>
  <c r="I164" i="34" a="1"/>
  <c r="I164" i="34" s="1"/>
  <c r="O164" i="34" s="1" a="1"/>
  <c r="O164" i="34" s="1"/>
  <c r="U164" i="34" s="1" a="1"/>
  <c r="U164" i="34" s="1"/>
  <c r="AA164" i="34" s="1" a="1"/>
  <c r="AA164" i="34" s="1"/>
  <c r="AG164" i="34" s="1" a="1"/>
  <c r="AG164" i="34" s="1"/>
  <c r="AM164" i="34" s="1" a="1"/>
  <c r="AM164" i="34" s="1"/>
  <c r="AS164" i="34" s="1" a="1"/>
  <c r="AS164" i="34" s="1"/>
  <c r="AY164" i="34" s="1" a="1"/>
  <c r="AY164" i="34" s="1"/>
  <c r="BE164" i="34" s="1" a="1"/>
  <c r="BE164" i="34" s="1"/>
  <c r="BK164" i="34" s="1" a="1"/>
  <c r="BK164" i="34" s="1"/>
  <c r="BQ164" i="34" s="1" a="1"/>
  <c r="BQ164" i="34" s="1"/>
  <c r="BW164" i="34" s="1" a="1"/>
  <c r="BW164" i="34" s="1"/>
  <c r="I199" i="34" a="1"/>
  <c r="I199" i="34" s="1"/>
  <c r="O199" i="34" s="1" a="1"/>
  <c r="O199" i="34" s="1"/>
  <c r="U199" i="34" s="1" a="1"/>
  <c r="U199" i="34" s="1"/>
  <c r="AA199" i="34" s="1" a="1"/>
  <c r="AA199" i="34" s="1"/>
  <c r="AG199" i="34" s="1" a="1"/>
  <c r="AG199" i="34" s="1"/>
  <c r="AM199" i="34" s="1" a="1"/>
  <c r="AM199" i="34" s="1"/>
  <c r="AS199" i="34" s="1" a="1"/>
  <c r="AS199" i="34" s="1"/>
  <c r="AY199" i="34" s="1" a="1"/>
  <c r="AY199" i="34" s="1"/>
  <c r="BE199" i="34" s="1" a="1"/>
  <c r="BE199" i="34" s="1"/>
  <c r="BK199" i="34" s="1" a="1"/>
  <c r="BK199" i="34" s="1"/>
  <c r="BQ199" i="34" s="1" a="1"/>
  <c r="BQ199" i="34" s="1"/>
  <c r="BW199" i="34" s="1" a="1"/>
  <c r="BW199" i="34" s="1"/>
  <c r="I189" i="34" a="1"/>
  <c r="I189" i="34" s="1"/>
  <c r="O189" i="34" s="1" a="1"/>
  <c r="O189" i="34" s="1"/>
  <c r="U189" i="34" s="1" a="1"/>
  <c r="U189" i="34" s="1"/>
  <c r="AA189" i="34" s="1" a="1"/>
  <c r="AA189" i="34" s="1"/>
  <c r="AG189" i="34" s="1" a="1"/>
  <c r="AG189" i="34" s="1"/>
  <c r="AM189" i="34" s="1" a="1"/>
  <c r="AM189" i="34" s="1"/>
  <c r="AS189" i="34" s="1" a="1"/>
  <c r="AS189" i="34" s="1"/>
  <c r="AY189" i="34" s="1" a="1"/>
  <c r="AY189" i="34" s="1"/>
  <c r="BE189" i="34" s="1" a="1"/>
  <c r="BE189" i="34" s="1"/>
  <c r="BK189" i="34" s="1" a="1"/>
  <c r="BK189" i="34" s="1"/>
  <c r="BQ189" i="34" s="1" a="1"/>
  <c r="BQ189" i="34" s="1"/>
  <c r="BW189" i="34" s="1" a="1"/>
  <c r="BW189" i="34" s="1"/>
  <c r="I169" i="34" a="1"/>
  <c r="I169" i="34" s="1"/>
  <c r="O169" i="34" s="1" a="1"/>
  <c r="O169" i="34" s="1"/>
  <c r="U169" i="34" s="1" a="1"/>
  <c r="U169" i="34" s="1"/>
  <c r="AA169" i="34" s="1" a="1"/>
  <c r="AA169" i="34" s="1"/>
  <c r="AG169" i="34" s="1" a="1"/>
  <c r="AG169" i="34" s="1"/>
  <c r="AM169" i="34" s="1" a="1"/>
  <c r="AM169" i="34" s="1"/>
  <c r="AS169" i="34" s="1" a="1"/>
  <c r="AS169" i="34" s="1"/>
  <c r="AY169" i="34" s="1" a="1"/>
  <c r="AY169" i="34" s="1"/>
  <c r="BE169" i="34" s="1" a="1"/>
  <c r="BE169" i="34" s="1"/>
  <c r="BK169" i="34" s="1" a="1"/>
  <c r="BK169" i="34" s="1"/>
  <c r="BQ169" i="34" s="1" a="1"/>
  <c r="BQ169" i="34" s="1"/>
  <c r="BW169" i="34" s="1" a="1"/>
  <c r="BW169" i="34" s="1"/>
  <c r="I159" i="34" a="1"/>
  <c r="I159" i="34" s="1"/>
  <c r="O159" i="34" s="1" a="1"/>
  <c r="O159" i="34" s="1"/>
  <c r="U159" i="34" s="1" a="1"/>
  <c r="U159" i="34" s="1"/>
  <c r="AA159" i="34" s="1" a="1"/>
  <c r="AA159" i="34" s="1"/>
  <c r="AG159" i="34" s="1" a="1"/>
  <c r="AG159" i="34" s="1"/>
  <c r="AM159" i="34" s="1" a="1"/>
  <c r="AM159" i="34" s="1"/>
  <c r="AS159" i="34" s="1" a="1"/>
  <c r="AS159" i="34" s="1"/>
  <c r="AY159" i="34" s="1" a="1"/>
  <c r="AY159" i="34" s="1"/>
  <c r="BE159" i="34" s="1" a="1"/>
  <c r="BE159" i="34" s="1"/>
  <c r="BK159" i="34" s="1" a="1"/>
  <c r="BK159" i="34" s="1"/>
  <c r="BQ159" i="34" s="1" a="1"/>
  <c r="BQ159" i="34" s="1"/>
  <c r="BW159" i="34" s="1" a="1"/>
  <c r="BW159" i="34" s="1"/>
  <c r="I70" i="34" a="1"/>
  <c r="I70" i="34" s="1"/>
  <c r="O70" i="34" s="1" a="1"/>
  <c r="O70" i="34" s="1"/>
  <c r="U70" i="34" s="1" a="1"/>
  <c r="U70" i="34" s="1"/>
  <c r="AA70" i="34" s="1" a="1"/>
  <c r="AA70" i="34" s="1"/>
  <c r="AG70" i="34" s="1" a="1"/>
  <c r="AG70" i="34" s="1"/>
  <c r="AM70" i="34" s="1" a="1"/>
  <c r="AM70" i="34" s="1"/>
  <c r="AS70" i="34" s="1" a="1"/>
  <c r="AS70" i="34" s="1"/>
  <c r="AY70" i="34" s="1" a="1"/>
  <c r="AY70" i="34" s="1"/>
  <c r="BE70" i="34" s="1" a="1"/>
  <c r="BE70" i="34" s="1"/>
  <c r="BK70" i="34" s="1" a="1"/>
  <c r="BK70" i="34" s="1"/>
  <c r="BQ70" i="34" s="1" a="1"/>
  <c r="BQ70" i="34" s="1"/>
  <c r="BW70" i="34" s="1" a="1"/>
  <c r="BW70" i="34" s="1"/>
  <c r="I124" i="34" a="1"/>
  <c r="I124" i="34" s="1"/>
  <c r="O124" i="34" s="1" a="1"/>
  <c r="O124" i="34" s="1"/>
  <c r="U124" i="34" s="1" a="1"/>
  <c r="U124" i="34" s="1"/>
  <c r="AA124" i="34" s="1" a="1"/>
  <c r="AA124" i="34" s="1"/>
  <c r="AG124" i="34" s="1" a="1"/>
  <c r="AG124" i="34" s="1"/>
  <c r="AM124" i="34" s="1" a="1"/>
  <c r="AM124" i="34" s="1"/>
  <c r="AS124" i="34" s="1" a="1"/>
  <c r="AS124" i="34" s="1"/>
  <c r="AY124" i="34" s="1" a="1"/>
  <c r="AY124" i="34" s="1"/>
  <c r="BE124" i="34" s="1" a="1"/>
  <c r="BE124" i="34" s="1"/>
  <c r="BK124" i="34" s="1" a="1"/>
  <c r="BK124" i="34" s="1"/>
  <c r="BQ124" i="34" s="1" a="1"/>
  <c r="BQ124" i="34" s="1"/>
  <c r="BW124" i="34" s="1" a="1"/>
  <c r="BW124" i="34" s="1"/>
  <c r="I95" i="34" a="1"/>
  <c r="I95" i="34" s="1"/>
  <c r="O95" i="34" s="1" a="1"/>
  <c r="O95" i="34" s="1"/>
  <c r="U95" i="34" s="1" a="1"/>
  <c r="U95" i="34" s="1"/>
  <c r="AA95" i="34" s="1" a="1"/>
  <c r="AA95" i="34" s="1"/>
  <c r="AG95" i="34" s="1" a="1"/>
  <c r="AG95" i="34" s="1"/>
  <c r="AM95" i="34" s="1" a="1"/>
  <c r="AM95" i="34" s="1"/>
  <c r="AS95" i="34" s="1" a="1"/>
  <c r="AS95" i="34" s="1"/>
  <c r="AY95" i="34" s="1" a="1"/>
  <c r="AY95" i="34" s="1"/>
  <c r="BE95" i="34" s="1" a="1"/>
  <c r="BE95" i="34" s="1"/>
  <c r="BK95" i="34" s="1" a="1"/>
  <c r="BK95" i="34" s="1"/>
  <c r="BQ95" i="34" s="1" a="1"/>
  <c r="BQ95" i="34" s="1"/>
  <c r="BW95" i="34" s="1" a="1"/>
  <c r="BW95" i="34" s="1"/>
  <c r="I101" i="34" a="1"/>
  <c r="I101" i="34" s="1"/>
  <c r="O101" i="34" s="1" a="1"/>
  <c r="O101" i="34" s="1"/>
  <c r="U101" i="34" s="1" a="1"/>
  <c r="U101" i="34" s="1"/>
  <c r="AA101" i="34" s="1" a="1"/>
  <c r="AA101" i="34" s="1"/>
  <c r="AG101" i="34" s="1" a="1"/>
  <c r="AG101" i="34" s="1"/>
  <c r="AM101" i="34" s="1" a="1"/>
  <c r="AM101" i="34" s="1"/>
  <c r="AS101" i="34" s="1" a="1"/>
  <c r="AS101" i="34" s="1"/>
  <c r="AY101" i="34" s="1" a="1"/>
  <c r="AY101" i="34" s="1"/>
  <c r="BE101" i="34" s="1" a="1"/>
  <c r="BE101" i="34" s="1"/>
  <c r="BK101" i="34" s="1" a="1"/>
  <c r="BK101" i="34" s="1"/>
  <c r="BQ101" i="34" s="1" a="1"/>
  <c r="BQ101" i="34" s="1"/>
  <c r="BW101" i="34" s="1" a="1"/>
  <c r="BW101" i="34" s="1"/>
  <c r="I163" i="34" a="1"/>
  <c r="I163" i="34" s="1"/>
  <c r="O163" i="34" s="1" a="1"/>
  <c r="O163" i="34" s="1"/>
  <c r="U163" i="34" s="1" a="1"/>
  <c r="U163" i="34" s="1"/>
  <c r="AA163" i="34" s="1" a="1"/>
  <c r="AA163" i="34" s="1"/>
  <c r="AG163" i="34" s="1" a="1"/>
  <c r="AG163" i="34" s="1"/>
  <c r="AM163" i="34" s="1" a="1"/>
  <c r="AM163" i="34" s="1"/>
  <c r="AS163" i="34" s="1" a="1"/>
  <c r="AS163" i="34" s="1"/>
  <c r="AY163" i="34" s="1" a="1"/>
  <c r="AY163" i="34" s="1"/>
  <c r="BE163" i="34" s="1" a="1"/>
  <c r="BE163" i="34" s="1"/>
  <c r="BK163" i="34" s="1" a="1"/>
  <c r="BK163" i="34" s="1"/>
  <c r="BQ163" i="34" s="1" a="1"/>
  <c r="BQ163" i="34" s="1"/>
  <c r="BW163" i="34" s="1" a="1"/>
  <c r="BW163" i="34" s="1"/>
  <c r="I173" i="34" a="1"/>
  <c r="I173" i="34" s="1"/>
  <c r="O173" i="34" s="1" a="1"/>
  <c r="O173" i="34" s="1"/>
  <c r="U173" i="34" s="1" a="1"/>
  <c r="U173" i="34" s="1"/>
  <c r="AA173" i="34" s="1" a="1"/>
  <c r="AA173" i="34" s="1"/>
  <c r="AG173" i="34" s="1" a="1"/>
  <c r="AG173" i="34" s="1"/>
  <c r="AM173" i="34" s="1" a="1"/>
  <c r="AM173" i="34" s="1"/>
  <c r="AS173" i="34" s="1" a="1"/>
  <c r="AS173" i="34" s="1"/>
  <c r="AY173" i="34" s="1" a="1"/>
  <c r="AY173" i="34" s="1"/>
  <c r="BE173" i="34" s="1" a="1"/>
  <c r="BE173" i="34" s="1"/>
  <c r="BK173" i="34" s="1" a="1"/>
  <c r="BK173" i="34" s="1"/>
  <c r="BQ173" i="34" s="1" a="1"/>
  <c r="BQ173" i="34" s="1"/>
  <c r="BW173" i="34" s="1" a="1"/>
  <c r="BW173" i="34" s="1"/>
  <c r="I138" i="34" a="1"/>
  <c r="I138" i="34" s="1"/>
  <c r="O138" i="34" s="1" a="1"/>
  <c r="O138" i="34" s="1"/>
  <c r="U138" i="34" s="1" a="1"/>
  <c r="U138" i="34" s="1"/>
  <c r="AA138" i="34" s="1" a="1"/>
  <c r="AA138" i="34" s="1"/>
  <c r="AG138" i="34" s="1" a="1"/>
  <c r="AG138" i="34" s="1"/>
  <c r="AM138" i="34" s="1" a="1"/>
  <c r="AM138" i="34" s="1"/>
  <c r="AS138" i="34" s="1" a="1"/>
  <c r="AS138" i="34" s="1"/>
  <c r="AY138" i="34" s="1" a="1"/>
  <c r="AY138" i="34" s="1"/>
  <c r="BE138" i="34" s="1" a="1"/>
  <c r="BE138" i="34" s="1"/>
  <c r="BK138" i="34" s="1" a="1"/>
  <c r="BK138" i="34" s="1"/>
  <c r="BQ138" i="34" s="1" a="1"/>
  <c r="BQ138" i="34" s="1"/>
  <c r="BW138" i="34" s="1" a="1"/>
  <c r="BW138" i="34" s="1"/>
  <c r="I168" i="34" a="1"/>
  <c r="I168" i="34" s="1"/>
  <c r="O168" i="34" s="1" a="1"/>
  <c r="O168" i="34" s="1"/>
  <c r="U168" i="34" s="1" a="1"/>
  <c r="U168" i="34" s="1"/>
  <c r="AA168" i="34" s="1" a="1"/>
  <c r="AA168" i="34" s="1"/>
  <c r="AG168" i="34" s="1" a="1"/>
  <c r="AG168" i="34" s="1"/>
  <c r="AM168" i="34" s="1" a="1"/>
  <c r="AM168" i="34" s="1"/>
  <c r="AS168" i="34" s="1" a="1"/>
  <c r="AS168" i="34" s="1"/>
  <c r="AY168" i="34" s="1" a="1"/>
  <c r="AY168" i="34" s="1"/>
  <c r="BE168" i="34" s="1" a="1"/>
  <c r="BE168" i="34" s="1"/>
  <c r="BK168" i="34" s="1" a="1"/>
  <c r="BK168" i="34" s="1"/>
  <c r="BQ168" i="34" s="1" a="1"/>
  <c r="BQ168" i="34" s="1"/>
  <c r="BW168" i="34" s="1" a="1"/>
  <c r="BW168" i="34" s="1"/>
  <c r="I66" i="34" a="1"/>
  <c r="I66" i="34" s="1"/>
  <c r="O66" i="34" s="1" a="1"/>
  <c r="O66" i="34" s="1"/>
  <c r="U66" i="34" s="1" a="1"/>
  <c r="U66" i="34" s="1"/>
  <c r="AA66" i="34" s="1" a="1"/>
  <c r="AA66" i="34" s="1"/>
  <c r="AG66" i="34" s="1" a="1"/>
  <c r="AG66" i="34" s="1"/>
  <c r="AM66" i="34" s="1" a="1"/>
  <c r="AM66" i="34" s="1"/>
  <c r="AS66" i="34" s="1" a="1"/>
  <c r="AS66" i="34" s="1"/>
  <c r="AY66" i="34" s="1" a="1"/>
  <c r="AY66" i="34" s="1"/>
  <c r="BE66" i="34" s="1" a="1"/>
  <c r="BE66" i="34" s="1"/>
  <c r="BK66" i="34" s="1" a="1"/>
  <c r="BK66" i="34" s="1"/>
  <c r="BQ66" i="34" s="1" a="1"/>
  <c r="BQ66" i="34" s="1"/>
  <c r="BW66" i="34" s="1" a="1"/>
  <c r="BW66" i="34" s="1"/>
  <c r="I26" i="34" a="1"/>
  <c r="I26" i="34" s="1"/>
  <c r="O26" i="34" s="1" a="1"/>
  <c r="O26" i="34" s="1"/>
  <c r="U26" i="34" s="1" a="1"/>
  <c r="U26" i="34" s="1"/>
  <c r="AA26" i="34" s="1" a="1"/>
  <c r="AA26" i="34" s="1"/>
  <c r="AG26" i="34" s="1" a="1"/>
  <c r="AG26" i="34" s="1"/>
  <c r="AM26" i="34" s="1" a="1"/>
  <c r="AM26" i="34" s="1"/>
  <c r="AS26" i="34" s="1" a="1"/>
  <c r="AS26" i="34" s="1"/>
  <c r="AY26" i="34" s="1" a="1"/>
  <c r="AY26" i="34" s="1"/>
  <c r="BE26" i="34" s="1" a="1"/>
  <c r="BE26" i="34" s="1"/>
  <c r="BK26" i="34" s="1" a="1"/>
  <c r="BK26" i="34" s="1"/>
  <c r="BQ26" i="34" s="1" a="1"/>
  <c r="BQ26" i="34" s="1"/>
  <c r="BW26" i="34" s="1" a="1"/>
  <c r="BW26" i="34" s="1"/>
  <c r="I144" i="34" a="1"/>
  <c r="I144" i="34" s="1"/>
  <c r="O144" i="34" s="1" a="1"/>
  <c r="O144" i="34" s="1"/>
  <c r="U144" i="34" s="1" a="1"/>
  <c r="U144" i="34" s="1"/>
  <c r="AA144" i="34" s="1" a="1"/>
  <c r="AA144" i="34" s="1"/>
  <c r="AG144" i="34" s="1" a="1"/>
  <c r="AG144" i="34" s="1"/>
  <c r="AM144" i="34" s="1" a="1"/>
  <c r="AM144" i="34" s="1"/>
  <c r="AS144" i="34" s="1" a="1"/>
  <c r="AS144" i="34" s="1"/>
  <c r="AY144" i="34" s="1" a="1"/>
  <c r="AY144" i="34" s="1"/>
  <c r="BE144" i="34" s="1" a="1"/>
  <c r="BE144" i="34" s="1"/>
  <c r="BK144" i="34" s="1" a="1"/>
  <c r="BK144" i="34" s="1"/>
  <c r="BQ144" i="34" s="1" a="1"/>
  <c r="BQ144" i="34" s="1"/>
  <c r="BW144" i="34" s="1" a="1"/>
  <c r="BW144" i="34" s="1"/>
  <c r="I154" i="34" a="1"/>
  <c r="I154" i="34" s="1"/>
  <c r="O154" i="34" s="1" a="1"/>
  <c r="O154" i="34" s="1"/>
  <c r="U154" i="34" s="1" a="1"/>
  <c r="U154" i="34" s="1"/>
  <c r="AA154" i="34" s="1" a="1"/>
  <c r="AA154" i="34" s="1"/>
  <c r="AG154" i="34" s="1" a="1"/>
  <c r="AG154" i="34" s="1"/>
  <c r="AM154" i="34" s="1" a="1"/>
  <c r="AM154" i="34" s="1"/>
  <c r="AS154" i="34" s="1" a="1"/>
  <c r="AS154" i="34" s="1"/>
  <c r="AY154" i="34" s="1" a="1"/>
  <c r="AY154" i="34" s="1"/>
  <c r="BE154" i="34" s="1" a="1"/>
  <c r="BE154" i="34" s="1"/>
  <c r="BK154" i="34" s="1" a="1"/>
  <c r="BK154" i="34" s="1"/>
  <c r="BQ154" i="34" s="1" a="1"/>
  <c r="BQ154" i="34" s="1"/>
  <c r="BW154" i="34" s="1" a="1"/>
  <c r="BW154" i="34" s="1"/>
  <c r="I67" i="34" a="1"/>
  <c r="I67" i="34" s="1"/>
  <c r="O67" i="34" s="1" a="1"/>
  <c r="O67" i="34" s="1"/>
  <c r="U67" i="34" s="1" a="1"/>
  <c r="U67" i="34" s="1"/>
  <c r="AA67" i="34" s="1" a="1"/>
  <c r="AA67" i="34" s="1"/>
  <c r="AG67" i="34" s="1" a="1"/>
  <c r="AG67" i="34" s="1"/>
  <c r="AM67" i="34" s="1" a="1"/>
  <c r="AM67" i="34" s="1"/>
  <c r="AS67" i="34" s="1" a="1"/>
  <c r="AS67" i="34" s="1"/>
  <c r="AY67" i="34" s="1" a="1"/>
  <c r="AY67" i="34" s="1"/>
  <c r="BE67" i="34" s="1" a="1"/>
  <c r="BE67" i="34" s="1"/>
  <c r="BK67" i="34" s="1" a="1"/>
  <c r="BK67" i="34" s="1"/>
  <c r="BQ67" i="34" s="1" a="1"/>
  <c r="BQ67" i="34" s="1"/>
  <c r="BW67" i="34" s="1" a="1"/>
  <c r="BW67" i="34" s="1"/>
  <c r="I38" i="34" a="1"/>
  <c r="I38" i="34" s="1"/>
  <c r="O38" i="34" s="1" a="1"/>
  <c r="O38" i="34" s="1"/>
  <c r="U38" i="34" s="1" a="1"/>
  <c r="U38" i="34" s="1"/>
  <c r="AA38" i="34" s="1" a="1"/>
  <c r="AA38" i="34" s="1"/>
  <c r="AG38" i="34" s="1" a="1"/>
  <c r="AG38" i="34" s="1"/>
  <c r="AM38" i="34" s="1" a="1"/>
  <c r="AM38" i="34" s="1"/>
  <c r="AS38" i="34" s="1" a="1"/>
  <c r="AS38" i="34" s="1"/>
  <c r="AY38" i="34" s="1" a="1"/>
  <c r="AY38" i="34" s="1"/>
  <c r="BE38" i="34" s="1" a="1"/>
  <c r="BE38" i="34" s="1"/>
  <c r="BK38" i="34" s="1" a="1"/>
  <c r="BK38" i="34" s="1"/>
  <c r="BQ38" i="34" s="1" a="1"/>
  <c r="BQ38" i="34" s="1"/>
  <c r="BW38" i="34" s="1" a="1"/>
  <c r="BW38" i="34" s="1"/>
  <c r="I204" i="34" a="1"/>
  <c r="I204" i="34" s="1"/>
  <c r="O204" i="34" s="1" a="1"/>
  <c r="O204" i="34" s="1"/>
  <c r="U204" i="34" s="1" a="1"/>
  <c r="U204" i="34" s="1"/>
  <c r="AA204" i="34" s="1" a="1"/>
  <c r="AA204" i="34" s="1"/>
  <c r="AG204" i="34" s="1" a="1"/>
  <c r="AG204" i="34" s="1"/>
  <c r="AM204" i="34" s="1" a="1"/>
  <c r="AM204" i="34" s="1"/>
  <c r="AS204" i="34" s="1" a="1"/>
  <c r="AS204" i="34" s="1"/>
  <c r="AY204" i="34" s="1" a="1"/>
  <c r="AY204" i="34" s="1"/>
  <c r="BE204" i="34" s="1" a="1"/>
  <c r="BE204" i="34" s="1"/>
  <c r="BK204" i="34" s="1" a="1"/>
  <c r="BK204" i="34" s="1"/>
  <c r="BQ204" i="34" s="1" a="1"/>
  <c r="BQ204" i="34" s="1"/>
  <c r="BW204" i="34" s="1" a="1"/>
  <c r="BW204" i="34" s="1"/>
  <c r="I32" i="34" a="1"/>
  <c r="I32" i="34" s="1"/>
  <c r="O32" i="34" s="1" a="1"/>
  <c r="O32" i="34" s="1"/>
  <c r="U32" i="34" s="1" a="1"/>
  <c r="U32" i="34" s="1"/>
  <c r="AA32" i="34" s="1" a="1"/>
  <c r="AA32" i="34" s="1"/>
  <c r="AG32" i="34" s="1" a="1"/>
  <c r="AG32" i="34" s="1"/>
  <c r="AM32" i="34" s="1" a="1"/>
  <c r="AM32" i="34" s="1"/>
  <c r="AS32" i="34" s="1" a="1"/>
  <c r="AS32" i="34" s="1"/>
  <c r="AY32" i="34" s="1" a="1"/>
  <c r="AY32" i="34" s="1"/>
  <c r="BE32" i="34" s="1" a="1"/>
  <c r="BE32" i="34" s="1"/>
  <c r="BK32" i="34" s="1" a="1"/>
  <c r="BK32" i="34" s="1"/>
  <c r="BQ32" i="34" s="1" a="1"/>
  <c r="BQ32" i="34" s="1"/>
  <c r="BW32" i="34" s="1" a="1"/>
  <c r="BW32" i="34" s="1"/>
  <c r="I174" i="34" a="1"/>
  <c r="I174" i="34" s="1"/>
  <c r="O174" i="34" s="1" a="1"/>
  <c r="O174" i="34" s="1"/>
  <c r="U174" i="34" s="1" a="1"/>
  <c r="U174" i="34" s="1"/>
  <c r="AA174" i="34" s="1" a="1"/>
  <c r="AA174" i="34" s="1"/>
  <c r="AG174" i="34" s="1" a="1"/>
  <c r="AG174" i="34" s="1"/>
  <c r="AM174" i="34" s="1" a="1"/>
  <c r="AM174" i="34" s="1"/>
  <c r="AS174" i="34" s="1" a="1"/>
  <c r="AS174" i="34" s="1"/>
  <c r="AY174" i="34" s="1" a="1"/>
  <c r="AY174" i="34" s="1"/>
  <c r="BE174" i="34" s="1" a="1"/>
  <c r="BE174" i="34" s="1"/>
  <c r="BK174" i="34" s="1" a="1"/>
  <c r="BK174" i="34" s="1"/>
  <c r="BQ174" i="34" s="1" a="1"/>
  <c r="BQ174" i="34" s="1"/>
  <c r="BW174" i="34" s="1" a="1"/>
  <c r="BW174" i="34" s="1"/>
  <c r="I33" i="34" a="1"/>
  <c r="I33" i="34" s="1"/>
  <c r="O33" i="34" s="1" a="1"/>
  <c r="O33" i="34" s="1"/>
  <c r="U33" i="34" s="1" a="1"/>
  <c r="U33" i="34" s="1"/>
  <c r="AA33" i="34" s="1" a="1"/>
  <c r="AA33" i="34" s="1"/>
  <c r="AG33" i="34" s="1" a="1"/>
  <c r="AG33" i="34" s="1"/>
  <c r="AM33" i="34" s="1" a="1"/>
  <c r="AM33" i="34" s="1"/>
  <c r="AS33" i="34" s="1" a="1"/>
  <c r="AS33" i="34" s="1"/>
  <c r="AY33" i="34" s="1" a="1"/>
  <c r="AY33" i="34" s="1"/>
  <c r="BE33" i="34" s="1" a="1"/>
  <c r="BE33" i="34" s="1"/>
  <c r="BK33" i="34" s="1" a="1"/>
  <c r="BK33" i="34" s="1"/>
  <c r="BQ33" i="34" s="1" a="1"/>
  <c r="BQ33" i="34" s="1"/>
  <c r="BW33" i="34" s="1" a="1"/>
  <c r="BW33" i="34" s="1"/>
  <c r="J73" i="34" a="1"/>
  <c r="J73" i="34" s="1"/>
  <c r="P73" i="34" s="1" a="1"/>
  <c r="P73" i="34" s="1"/>
  <c r="V73" i="34" s="1" a="1"/>
  <c r="V73" i="34" s="1"/>
  <c r="AB73" i="34" s="1" a="1"/>
  <c r="AB73" i="34" s="1"/>
  <c r="AH73" i="34" s="1" a="1"/>
  <c r="AH73" i="34" s="1"/>
  <c r="AN73" i="34" s="1" a="1"/>
  <c r="AN73" i="34" s="1"/>
  <c r="AT73" i="34" s="1" a="1"/>
  <c r="AT73" i="34" s="1"/>
  <c r="AZ73" i="34" s="1" a="1"/>
  <c r="AZ73" i="34" s="1"/>
  <c r="BF73" i="34" s="1" a="1"/>
  <c r="BF73" i="34" s="1"/>
  <c r="BL73" i="34" s="1" a="1"/>
  <c r="BL73" i="34" s="1"/>
  <c r="BR73" i="34" s="1" a="1"/>
  <c r="BR73" i="34" s="1"/>
  <c r="BX73" i="34" s="1" a="1"/>
  <c r="BX73" i="34" s="1"/>
  <c r="J105" i="34" a="1"/>
  <c r="J105" i="34" s="1"/>
  <c r="P105" i="34" s="1" a="1"/>
  <c r="P105" i="34" s="1"/>
  <c r="V105" i="34" s="1" a="1"/>
  <c r="V105" i="34" s="1"/>
  <c r="AB105" i="34" s="1" a="1"/>
  <c r="AB105" i="34" s="1"/>
  <c r="AH105" i="34" s="1" a="1"/>
  <c r="AH105" i="34" s="1"/>
  <c r="AN105" i="34" s="1" a="1"/>
  <c r="AN105" i="34" s="1"/>
  <c r="AT105" i="34" s="1" a="1"/>
  <c r="AT105" i="34" s="1"/>
  <c r="AZ105" i="34" s="1" a="1"/>
  <c r="AZ105" i="34" s="1"/>
  <c r="BF105" i="34" s="1" a="1"/>
  <c r="BF105" i="34" s="1"/>
  <c r="BL105" i="34" s="1" a="1"/>
  <c r="BL105" i="34" s="1"/>
  <c r="BR105" i="34" s="1" a="1"/>
  <c r="BR105" i="34" s="1"/>
  <c r="BX105" i="34" s="1" a="1"/>
  <c r="BX105" i="34" s="1"/>
  <c r="J32" i="34" a="1"/>
  <c r="J32" i="34" s="1"/>
  <c r="P32" i="34" s="1" a="1"/>
  <c r="P32" i="34" s="1"/>
  <c r="V32" i="34" s="1" a="1"/>
  <c r="V32" i="34" s="1"/>
  <c r="AB32" i="34" s="1" a="1"/>
  <c r="AB32" i="34" s="1"/>
  <c r="AH32" i="34" s="1" a="1"/>
  <c r="AH32" i="34" s="1"/>
  <c r="AN32" i="34" s="1" a="1"/>
  <c r="AN32" i="34" s="1"/>
  <c r="AT32" i="34" s="1" a="1"/>
  <c r="AT32" i="34" s="1"/>
  <c r="AZ32" i="34" s="1" a="1"/>
  <c r="AZ32" i="34" s="1"/>
  <c r="BF32" i="34" s="1" a="1"/>
  <c r="BF32" i="34" s="1"/>
  <c r="BL32" i="34" s="1" a="1"/>
  <c r="BL32" i="34" s="1"/>
  <c r="BR32" i="34" s="1" a="1"/>
  <c r="BR32" i="34" s="1"/>
  <c r="BX32" i="34" s="1" a="1"/>
  <c r="BX32" i="34" s="1"/>
  <c r="J164" i="34" a="1"/>
  <c r="J164" i="34" s="1"/>
  <c r="P164" i="34" s="1" a="1"/>
  <c r="P164" i="34" s="1"/>
  <c r="V164" i="34" s="1" a="1"/>
  <c r="V164" i="34" s="1"/>
  <c r="AB164" i="34" s="1" a="1"/>
  <c r="AB164" i="34" s="1"/>
  <c r="AH164" i="34" s="1" a="1"/>
  <c r="AH164" i="34" s="1"/>
  <c r="AN164" i="34" s="1" a="1"/>
  <c r="AN164" i="34" s="1"/>
  <c r="AT164" i="34" s="1" a="1"/>
  <c r="AT164" i="34" s="1"/>
  <c r="AZ164" i="34" s="1" a="1"/>
  <c r="AZ164" i="34" s="1"/>
  <c r="BF164" i="34" s="1" a="1"/>
  <c r="BF164" i="34" s="1"/>
  <c r="BL164" i="34" s="1" a="1"/>
  <c r="BL164" i="34" s="1"/>
  <c r="BR164" i="34" s="1" a="1"/>
  <c r="BR164" i="34" s="1"/>
  <c r="BX164" i="34" s="1" a="1"/>
  <c r="BX164" i="34" s="1"/>
  <c r="J214" i="34" a="1"/>
  <c r="J214" i="34" s="1"/>
  <c r="P214" i="34" s="1" a="1"/>
  <c r="P214" i="34" s="1"/>
  <c r="V214" i="34" s="1" a="1"/>
  <c r="V214" i="34" s="1"/>
  <c r="AB214" i="34" s="1" a="1"/>
  <c r="AB214" i="34" s="1"/>
  <c r="AH214" i="34" s="1" a="1"/>
  <c r="AH214" i="34" s="1"/>
  <c r="AN214" i="34" s="1" a="1"/>
  <c r="AN214" i="34" s="1"/>
  <c r="AT214" i="34" s="1" a="1"/>
  <c r="AT214" i="34" s="1"/>
  <c r="AZ214" i="34" s="1" a="1"/>
  <c r="AZ214" i="34" s="1"/>
  <c r="BF214" i="34" s="1" a="1"/>
  <c r="BF214" i="34" s="1"/>
  <c r="BL214" i="34" s="1" a="1"/>
  <c r="BL214" i="34" s="1"/>
  <c r="BR214" i="34" s="1" a="1"/>
  <c r="BR214" i="34" s="1"/>
  <c r="BX214" i="34" s="1" a="1"/>
  <c r="BX214" i="34" s="1"/>
  <c r="J204" i="34" a="1"/>
  <c r="J204" i="34" s="1"/>
  <c r="P204" i="34" s="1" a="1"/>
  <c r="P204" i="34" s="1"/>
  <c r="V204" i="34" s="1" a="1"/>
  <c r="V204" i="34" s="1"/>
  <c r="AB204" i="34" s="1" a="1"/>
  <c r="AB204" i="34" s="1"/>
  <c r="AH204" i="34" s="1" a="1"/>
  <c r="AH204" i="34" s="1"/>
  <c r="AN204" i="34" s="1" a="1"/>
  <c r="AN204" i="34" s="1"/>
  <c r="AT204" i="34" s="1" a="1"/>
  <c r="AT204" i="34" s="1"/>
  <c r="AZ204" i="34" s="1" a="1"/>
  <c r="AZ204" i="34" s="1"/>
  <c r="BF204" i="34" s="1" a="1"/>
  <c r="BF204" i="34" s="1"/>
  <c r="BL204" i="34" s="1" a="1"/>
  <c r="BL204" i="34" s="1"/>
  <c r="BR204" i="34" s="1" a="1"/>
  <c r="BR204" i="34" s="1"/>
  <c r="BX204" i="34" s="1" a="1"/>
  <c r="BX204" i="34" s="1"/>
  <c r="J35" i="34" a="1"/>
  <c r="J35" i="34" s="1"/>
  <c r="P35" i="34" s="1" a="1"/>
  <c r="P35" i="34" s="1"/>
  <c r="V35" i="34" s="1" a="1"/>
  <c r="V35" i="34" s="1"/>
  <c r="AB35" i="34" s="1" a="1"/>
  <c r="AB35" i="34" s="1"/>
  <c r="AH35" i="34" s="1" a="1"/>
  <c r="AH35" i="34" s="1"/>
  <c r="AN35" i="34" s="1" a="1"/>
  <c r="AN35" i="34" s="1"/>
  <c r="AT35" i="34" s="1" a="1"/>
  <c r="AT35" i="34" s="1"/>
  <c r="AZ35" i="34" s="1" a="1"/>
  <c r="AZ35" i="34" s="1"/>
  <c r="BF35" i="34" s="1" a="1"/>
  <c r="BF35" i="34" s="1"/>
  <c r="BL35" i="34" s="1" a="1"/>
  <c r="BL35" i="34" s="1"/>
  <c r="BR35" i="34" s="1" a="1"/>
  <c r="BR35" i="34" s="1"/>
  <c r="BX35" i="34" s="1" a="1"/>
  <c r="BX35" i="34" s="1"/>
  <c r="J38" i="34" a="1"/>
  <c r="J38" i="34" s="1"/>
  <c r="P38" i="34" s="1" a="1"/>
  <c r="P38" i="34" s="1"/>
  <c r="V38" i="34" s="1" a="1"/>
  <c r="V38" i="34" s="1"/>
  <c r="AB38" i="34" s="1" a="1"/>
  <c r="AB38" i="34" s="1"/>
  <c r="AH38" i="34" s="1" a="1"/>
  <c r="AH38" i="34" s="1"/>
  <c r="AN38" i="34" s="1" a="1"/>
  <c r="AN38" i="34" s="1"/>
  <c r="AT38" i="34" s="1" a="1"/>
  <c r="AT38" i="34" s="1"/>
  <c r="AZ38" i="34" s="1" a="1"/>
  <c r="AZ38" i="34" s="1"/>
  <c r="BF38" i="34" s="1" a="1"/>
  <c r="BF38" i="34" s="1"/>
  <c r="BL38" i="34" s="1" a="1"/>
  <c r="BL38" i="34" s="1"/>
  <c r="BR38" i="34" s="1" a="1"/>
  <c r="BR38" i="34" s="1"/>
  <c r="BX38" i="34" s="1" a="1"/>
  <c r="BX38" i="34" s="1"/>
  <c r="J11" i="34" a="1"/>
  <c r="J11" i="34" s="1"/>
  <c r="J17" i="34" a="1"/>
  <c r="J17" i="34" s="1"/>
  <c r="P17" i="34" s="1" a="1"/>
  <c r="P17" i="34" s="1"/>
  <c r="V17" i="34" s="1" a="1"/>
  <c r="V17" i="34" s="1"/>
  <c r="AB17" i="34" s="1" a="1"/>
  <c r="AB17" i="34" s="1"/>
  <c r="AH17" i="34" s="1" a="1"/>
  <c r="AH17" i="34" s="1"/>
  <c r="AN17" i="34" s="1" a="1"/>
  <c r="AN17" i="34" s="1"/>
  <c r="AT17" i="34" s="1" a="1"/>
  <c r="AT17" i="34" s="1"/>
  <c r="AZ17" i="34" s="1" a="1"/>
  <c r="AZ17" i="34" s="1"/>
  <c r="BF17" i="34" s="1" a="1"/>
  <c r="BF17" i="34" s="1"/>
  <c r="BL17" i="34" s="1" a="1"/>
  <c r="BL17" i="34" s="1"/>
  <c r="BR17" i="34" s="1" a="1"/>
  <c r="BR17" i="34" s="1"/>
  <c r="BX17" i="34" s="1" a="1"/>
  <c r="BX17" i="34" s="1"/>
  <c r="J136" i="34" a="1"/>
  <c r="J136" i="34" s="1"/>
  <c r="P136" i="34" s="1" a="1"/>
  <c r="P136" i="34" s="1"/>
  <c r="V136" i="34" s="1" a="1"/>
  <c r="V136" i="34" s="1"/>
  <c r="AB136" i="34" s="1" a="1"/>
  <c r="AB136" i="34" s="1"/>
  <c r="AH136" i="34" s="1" a="1"/>
  <c r="AH136" i="34" s="1"/>
  <c r="AN136" i="34" s="1" a="1"/>
  <c r="AN136" i="34" s="1"/>
  <c r="AT136" i="34" s="1" a="1"/>
  <c r="AT136" i="34" s="1"/>
  <c r="AZ136" i="34" s="1" a="1"/>
  <c r="AZ136" i="34" s="1"/>
  <c r="BF136" i="34" s="1" a="1"/>
  <c r="BF136" i="34" s="1"/>
  <c r="BL136" i="34" s="1" a="1"/>
  <c r="BL136" i="34" s="1"/>
  <c r="BR136" i="34" s="1" a="1"/>
  <c r="BR136" i="34" s="1"/>
  <c r="BX136" i="34" s="1" a="1"/>
  <c r="BX136" i="34" s="1"/>
  <c r="J63" i="34" a="1"/>
  <c r="J63" i="34" s="1"/>
  <c r="P63" i="34" s="1" a="1"/>
  <c r="P63" i="34" s="1"/>
  <c r="V63" i="34" s="1" a="1"/>
  <c r="V63" i="34" s="1"/>
  <c r="AB63" i="34" s="1" a="1"/>
  <c r="AB63" i="34" s="1"/>
  <c r="AH63" i="34" s="1" a="1"/>
  <c r="AH63" i="34" s="1"/>
  <c r="AN63" i="34" s="1" a="1"/>
  <c r="AN63" i="34" s="1"/>
  <c r="AT63" i="34" s="1" a="1"/>
  <c r="AT63" i="34" s="1"/>
  <c r="AZ63" i="34" s="1" a="1"/>
  <c r="AZ63" i="34" s="1"/>
  <c r="BF63" i="34" s="1" a="1"/>
  <c r="BF63" i="34" s="1"/>
  <c r="BL63" i="34" s="1" a="1"/>
  <c r="BL63" i="34" s="1"/>
  <c r="BR63" i="34" s="1" a="1"/>
  <c r="BR63" i="34" s="1"/>
  <c r="BX63" i="34" s="1" a="1"/>
  <c r="BX63" i="34" s="1"/>
  <c r="J183" i="34" a="1"/>
  <c r="J183" i="34" s="1"/>
  <c r="P183" i="34" s="1" a="1"/>
  <c r="P183" i="34" s="1"/>
  <c r="V183" i="34" s="1" a="1"/>
  <c r="V183" i="34" s="1"/>
  <c r="AB183" i="34" s="1" a="1"/>
  <c r="AB183" i="34" s="1"/>
  <c r="AH183" i="34" s="1" a="1"/>
  <c r="AH183" i="34" s="1"/>
  <c r="AN183" i="34" s="1" a="1"/>
  <c r="AN183" i="34" s="1"/>
  <c r="AT183" i="34" s="1" a="1"/>
  <c r="AT183" i="34" s="1"/>
  <c r="AZ183" i="34" s="1" a="1"/>
  <c r="AZ183" i="34" s="1"/>
  <c r="BF183" i="34" s="1" a="1"/>
  <c r="BF183" i="34" s="1"/>
  <c r="BL183" i="34" s="1" a="1"/>
  <c r="BL183" i="34" s="1"/>
  <c r="BR183" i="34" s="1" a="1"/>
  <c r="BR183" i="34" s="1"/>
  <c r="BX183" i="34" s="1" a="1"/>
  <c r="BX183" i="34" s="1"/>
  <c r="J118" i="34" a="1"/>
  <c r="J118" i="34" s="1"/>
  <c r="P118" i="34" s="1" a="1"/>
  <c r="P118" i="34" s="1"/>
  <c r="V118" i="34" s="1" a="1"/>
  <c r="V118" i="34" s="1"/>
  <c r="AB118" i="34" s="1" a="1"/>
  <c r="AB118" i="34" s="1"/>
  <c r="AH118" i="34" s="1" a="1"/>
  <c r="AH118" i="34" s="1"/>
  <c r="AN118" i="34" s="1" a="1"/>
  <c r="AN118" i="34" s="1"/>
  <c r="AT118" i="34" s="1" a="1"/>
  <c r="AT118" i="34" s="1"/>
  <c r="AZ118" i="34" s="1" a="1"/>
  <c r="AZ118" i="34" s="1"/>
  <c r="BF118" i="34" s="1" a="1"/>
  <c r="BF118" i="34" s="1"/>
  <c r="BL118" i="34" s="1" a="1"/>
  <c r="BL118" i="34" s="1"/>
  <c r="BR118" i="34" s="1" a="1"/>
  <c r="BR118" i="34" s="1"/>
  <c r="BX118" i="34" s="1" a="1"/>
  <c r="BX118" i="34" s="1"/>
  <c r="J95" i="34" a="1"/>
  <c r="J95" i="34" s="1"/>
  <c r="P95" i="34" s="1" a="1"/>
  <c r="P95" i="34" s="1"/>
  <c r="V95" i="34" s="1" a="1"/>
  <c r="V95" i="34" s="1"/>
  <c r="AB95" i="34" s="1" a="1"/>
  <c r="AB95" i="34" s="1"/>
  <c r="AH95" i="34" s="1" a="1"/>
  <c r="AH95" i="34" s="1"/>
  <c r="AN95" i="34" s="1" a="1"/>
  <c r="AN95" i="34" s="1"/>
  <c r="AT95" i="34" s="1" a="1"/>
  <c r="AT95" i="34" s="1"/>
  <c r="AZ95" i="34" s="1" a="1"/>
  <c r="AZ95" i="34" s="1"/>
  <c r="BF95" i="34" s="1" a="1"/>
  <c r="BF95" i="34" s="1"/>
  <c r="BL95" i="34" s="1" a="1"/>
  <c r="BL95" i="34" s="1"/>
  <c r="BR95" i="34" s="1" a="1"/>
  <c r="BR95" i="34" s="1"/>
  <c r="BX95" i="34" s="1" a="1"/>
  <c r="BX95" i="34" s="1"/>
  <c r="J96" i="34" a="1"/>
  <c r="J96" i="34" s="1"/>
  <c r="P96" i="34" s="1" a="1"/>
  <c r="P96" i="34" s="1"/>
  <c r="V96" i="34" s="1" a="1"/>
  <c r="V96" i="34" s="1"/>
  <c r="AB96" i="34" s="1" a="1"/>
  <c r="AB96" i="34" s="1"/>
  <c r="AH96" i="34" s="1" a="1"/>
  <c r="AH96" i="34" s="1"/>
  <c r="AN96" i="34" s="1" a="1"/>
  <c r="AN96" i="34" s="1"/>
  <c r="AT96" i="34" s="1" a="1"/>
  <c r="AT96" i="34" s="1"/>
  <c r="AZ96" i="34" s="1" a="1"/>
  <c r="AZ96" i="34" s="1"/>
  <c r="BF96" i="34" s="1" a="1"/>
  <c r="BF96" i="34" s="1"/>
  <c r="BL96" i="34" s="1" a="1"/>
  <c r="BL96" i="34" s="1"/>
  <c r="BR96" i="34" s="1" a="1"/>
  <c r="BR96" i="34" s="1"/>
  <c r="BX96" i="34" s="1" a="1"/>
  <c r="BX96" i="34" s="1"/>
  <c r="J133" i="34" a="1"/>
  <c r="J133" i="34" s="1"/>
  <c r="P133" i="34" s="1" a="1"/>
  <c r="P133" i="34" s="1"/>
  <c r="V133" i="34" s="1" a="1"/>
  <c r="V133" i="34" s="1"/>
  <c r="AB133" i="34" s="1" a="1"/>
  <c r="AB133" i="34" s="1"/>
  <c r="AH133" i="34" s="1" a="1"/>
  <c r="AH133" i="34" s="1"/>
  <c r="AN133" i="34" s="1" a="1"/>
  <c r="AN133" i="34" s="1"/>
  <c r="AT133" i="34" s="1" a="1"/>
  <c r="AT133" i="34" s="1"/>
  <c r="AZ133" i="34" s="1" a="1"/>
  <c r="AZ133" i="34" s="1"/>
  <c r="BF133" i="34" s="1" a="1"/>
  <c r="BF133" i="34" s="1"/>
  <c r="BL133" i="34" s="1" a="1"/>
  <c r="BL133" i="34" s="1"/>
  <c r="BR133" i="34" s="1" a="1"/>
  <c r="BR133" i="34" s="1"/>
  <c r="BX133" i="34" s="1" a="1"/>
  <c r="BX133" i="34" s="1"/>
  <c r="G217" i="34" l="1"/>
  <c r="G218" i="34" s="1"/>
  <c r="F217" i="34"/>
  <c r="F218" i="34" s="1"/>
  <c r="L11" i="34" a="1"/>
  <c r="L11" i="34" s="1"/>
  <c r="R11" i="34" s="1" a="1"/>
  <c r="R11" i="34" s="1"/>
  <c r="X11" i="34" s="1" a="1"/>
  <c r="X11" i="34" s="1"/>
  <c r="AD11" i="34" s="1" a="1"/>
  <c r="AD11" i="34" s="1"/>
  <c r="AJ11" i="34" s="1" a="1"/>
  <c r="AJ11" i="34" s="1"/>
  <c r="AP11" i="34" s="1" a="1"/>
  <c r="AP11" i="34" s="1"/>
  <c r="AV11" i="34" s="1" a="1"/>
  <c r="AV11" i="34" s="1"/>
  <c r="BB11" i="34" s="1" a="1"/>
  <c r="BB11" i="34" s="1"/>
  <c r="BH11" i="34" s="1" a="1"/>
  <c r="BH11" i="34" s="1"/>
  <c r="BN11" i="34" s="1" a="1"/>
  <c r="BN11" i="34" s="1"/>
  <c r="BT11" i="34" s="1" a="1"/>
  <c r="BT11" i="34" s="1"/>
  <c r="J217" i="34"/>
  <c r="J218" i="34" s="1"/>
  <c r="P11" i="34" a="1"/>
  <c r="P11" i="34" s="1"/>
  <c r="V11" i="34" s="1" a="1"/>
  <c r="V11" i="34" s="1"/>
  <c r="AB11" i="34" s="1" a="1"/>
  <c r="AB11" i="34" s="1"/>
  <c r="AH11" i="34" s="1" a="1"/>
  <c r="AH11" i="34" s="1"/>
  <c r="AN11" i="34" s="1" a="1"/>
  <c r="AN11" i="34" s="1"/>
  <c r="AT11" i="34" s="1" a="1"/>
  <c r="AT11" i="34" s="1"/>
  <c r="AZ11" i="34" s="1" a="1"/>
  <c r="AZ11" i="34" s="1"/>
  <c r="BF11" i="34" s="1" a="1"/>
  <c r="BF11" i="34" s="1"/>
  <c r="BL11" i="34" s="1" a="1"/>
  <c r="BL11" i="34" s="1"/>
  <c r="BR11" i="34" s="1" a="1"/>
  <c r="BR11" i="34" s="1"/>
  <c r="BX11" i="34" s="1" a="1"/>
  <c r="BX11" i="34" s="1"/>
  <c r="I217" i="34"/>
  <c r="I218" i="34" s="1"/>
  <c r="O11" i="34" a="1"/>
  <c r="O11" i="34" s="1"/>
  <c r="U11" i="34" s="1" a="1"/>
  <c r="U11" i="34" s="1"/>
  <c r="AA11" i="34" s="1" a="1"/>
  <c r="AA11" i="34" s="1"/>
  <c r="AG11" i="34" s="1" a="1"/>
  <c r="AG11" i="34" s="1"/>
  <c r="AM11" i="34" s="1" a="1"/>
  <c r="AM11" i="34" s="1"/>
  <c r="AS11" i="34" s="1" a="1"/>
  <c r="AS11" i="34" s="1"/>
  <c r="AY11" i="34" s="1" a="1"/>
  <c r="AY11" i="34" s="1"/>
  <c r="BE11" i="34" s="1" a="1"/>
  <c r="BE11" i="34" s="1"/>
  <c r="BK11" i="34" s="1" a="1"/>
  <c r="BK11" i="34" s="1"/>
  <c r="BQ11" i="34" s="1" a="1"/>
  <c r="BQ11" i="34" s="1"/>
  <c r="BW11" i="34" s="1" a="1"/>
  <c r="BW11" i="34" s="1"/>
  <c r="N11" i="34" a="1"/>
  <c r="N11" i="34" s="1"/>
  <c r="T11" i="34" s="1" a="1"/>
  <c r="T11" i="34" s="1"/>
  <c r="Z11" i="34" s="1" a="1"/>
  <c r="Z11" i="34" s="1"/>
  <c r="AF11" i="34" s="1" a="1"/>
  <c r="AF11" i="34" s="1"/>
  <c r="AL11" i="34" s="1" a="1"/>
  <c r="AL11" i="34" s="1"/>
  <c r="AR11" i="34" s="1" a="1"/>
  <c r="AR11" i="34" s="1"/>
  <c r="AX11" i="34" s="1" a="1"/>
  <c r="AX11" i="34" s="1"/>
  <c r="BD11" i="34" s="1" a="1"/>
  <c r="BD11" i="34" s="1"/>
  <c r="BJ11" i="34" s="1" a="1"/>
  <c r="BJ11" i="34" s="1"/>
  <c r="BP11" i="34" s="1" a="1"/>
  <c r="BP11" i="34" s="1"/>
  <c r="BV11" i="34" s="1" a="1"/>
  <c r="BV11" i="34" s="1"/>
  <c r="H217" i="34"/>
  <c r="H218" i="34" s="1"/>
  <c r="K11" i="34" a="1"/>
  <c r="K11" i="34" s="1"/>
  <c r="Q11" i="34" s="1" a="1"/>
  <c r="Q11" i="34" s="1"/>
  <c r="W11" i="34" s="1" a="1"/>
  <c r="W11" i="34" s="1"/>
  <c r="AC11" i="34" s="1" a="1"/>
  <c r="AC11" i="34" s="1"/>
  <c r="AI11" i="34" s="1" a="1"/>
  <c r="AI11" i="34" s="1"/>
  <c r="AO11" i="34" s="1" a="1"/>
  <c r="AO11" i="34" s="1"/>
  <c r="AU11" i="34" s="1" a="1"/>
  <c r="AU11" i="34" s="1"/>
  <c r="BA11" i="34" s="1" a="1"/>
  <c r="BA11" i="34" s="1"/>
  <c r="BG11" i="34" s="1" a="1"/>
  <c r="BG11" i="34" s="1"/>
  <c r="BM11" i="34" s="1" a="1"/>
  <c r="BM11" i="34" s="1"/>
  <c r="BS11" i="34" s="1" a="1"/>
  <c r="BS11" i="34" s="1"/>
  <c r="E217" i="34"/>
  <c r="E218" i="34" s="1"/>
  <c r="Q77" i="26" l="1" a="1"/>
  <c r="Q77" i="26" s="1"/>
  <c r="R77" i="26" a="1"/>
  <c r="R77" i="26" s="1"/>
  <c r="Y57" i="26" a="1"/>
  <c r="Y57" i="26" s="1"/>
  <c r="V57" i="26" a="1"/>
  <c r="V57" i="26" s="1"/>
  <c r="Y80" i="26" a="1"/>
  <c r="Y80" i="26" s="1"/>
  <c r="V76" i="26" a="1"/>
  <c r="V76" i="26" s="1"/>
  <c r="T61" i="26" a="1"/>
  <c r="T61" i="26" s="1"/>
  <c r="P59" i="26" a="1"/>
  <c r="P59" i="26" s="1"/>
  <c r="T76" i="26" a="1"/>
  <c r="T76" i="26" s="1"/>
  <c r="W66" i="26" a="1"/>
  <c r="W66" i="26" s="1"/>
  <c r="X57" i="26" a="1"/>
  <c r="X57" i="26" s="1"/>
  <c r="P66" i="26" a="1"/>
  <c r="P66" i="26" s="1"/>
  <c r="S68" i="26" a="1"/>
  <c r="S68" i="26" s="1"/>
  <c r="T80" i="26" a="1"/>
  <c r="T80" i="26" s="1"/>
  <c r="S73" i="26" a="1"/>
  <c r="S73" i="26" s="1"/>
  <c r="T60" i="26" a="1"/>
  <c r="T60" i="26" s="1"/>
  <c r="V68" i="26" a="1"/>
  <c r="V68" i="26" s="1"/>
  <c r="U80" i="26" a="1"/>
  <c r="U80" i="26" s="1"/>
  <c r="R58" i="26" a="1"/>
  <c r="R58" i="26" s="1"/>
  <c r="W79" i="26" a="1"/>
  <c r="W79" i="26" s="1"/>
  <c r="S77" i="26" a="1"/>
  <c r="S77" i="26" s="1"/>
  <c r="W71" i="26" a="1"/>
  <c r="W71" i="26" s="1"/>
  <c r="X61" i="26" a="1"/>
  <c r="X61" i="26" s="1"/>
  <c r="T57" i="26" a="1"/>
  <c r="T57" i="26" s="1"/>
  <c r="X62" i="26" a="1"/>
  <c r="X62" i="26" s="1"/>
  <c r="P75" i="26" a="1"/>
  <c r="P75" i="26" s="1"/>
  <c r="S64" i="26" a="1"/>
  <c r="S64" i="26" s="1"/>
  <c r="Y62" i="26" a="1"/>
  <c r="Y62" i="26" s="1"/>
  <c r="X66" i="26" a="1"/>
  <c r="X66" i="26" s="1"/>
  <c r="U74" i="26" a="1"/>
  <c r="U74" i="26" s="1"/>
  <c r="P71" i="26" a="1"/>
  <c r="P71" i="26" s="1"/>
  <c r="Y66" i="26" a="1"/>
  <c r="Y66" i="26" s="1"/>
  <c r="Z59" i="26" a="1"/>
  <c r="Z59" i="26" s="1"/>
  <c r="Z79" i="26" a="1"/>
  <c r="Z79" i="26" s="1"/>
  <c r="Q61" i="26" a="1"/>
  <c r="Q61" i="26" s="1"/>
  <c r="V65" i="26" a="1"/>
  <c r="V65" i="26" s="1"/>
  <c r="Q57" i="26" a="1"/>
  <c r="Q57" i="26" s="1"/>
  <c r="X74" i="26" a="1"/>
  <c r="X74" i="26" s="1"/>
  <c r="X78" i="26" a="1"/>
  <c r="X78" i="26" s="1"/>
  <c r="R61" i="26" a="1"/>
  <c r="R61" i="26" s="1"/>
  <c r="W76" i="26" a="1"/>
  <c r="W76" i="26" s="1"/>
  <c r="T73" i="26" a="1"/>
  <c r="T73" i="26" s="1"/>
  <c r="P80" i="26" a="1"/>
  <c r="P80" i="26" s="1"/>
  <c r="X58" i="26" a="1"/>
  <c r="X58" i="26" s="1"/>
  <c r="V70" i="26" a="1"/>
  <c r="V70" i="26" s="1"/>
  <c r="V64" i="26" a="1"/>
  <c r="V64" i="26" s="1"/>
  <c r="P77" i="26" a="1"/>
  <c r="P77" i="26" s="1"/>
  <c r="S62" i="26" a="1"/>
  <c r="S62" i="26" s="1"/>
  <c r="V78" i="26" a="1"/>
  <c r="V78" i="26" s="1"/>
  <c r="U73" i="26" a="1"/>
  <c r="U73" i="26" s="1"/>
  <c r="R64" i="26" a="1"/>
  <c r="R64" i="26" s="1"/>
  <c r="T78" i="26" a="1"/>
  <c r="T78" i="26" s="1"/>
  <c r="Z73" i="26" a="1"/>
  <c r="Z73" i="26" s="1"/>
  <c r="W73" i="26" a="1"/>
  <c r="W73" i="26" s="1"/>
  <c r="P72" i="26" a="1"/>
  <c r="P72" i="26" s="1"/>
  <c r="W67" i="26" a="1"/>
  <c r="W67" i="26" s="1"/>
  <c r="Y78" i="26" a="1"/>
  <c r="Y78" i="26" s="1"/>
  <c r="Q72" i="26" a="1"/>
  <c r="Q72" i="26" s="1"/>
  <c r="Y63" i="26" a="1"/>
  <c r="Y63" i="26" s="1"/>
  <c r="Z74" i="26" a="1"/>
  <c r="Z74" i="26" s="1"/>
  <c r="P67" i="26" a="1"/>
  <c r="P67" i="26" s="1"/>
  <c r="Y73" i="26" a="1"/>
  <c r="Y73" i="26" s="1"/>
  <c r="W62" i="26" a="1"/>
  <c r="W62" i="26" s="1"/>
  <c r="P58" i="26" a="1"/>
  <c r="P58" i="26" s="1"/>
  <c r="Q58" i="26" a="1"/>
  <c r="Q58" i="26" s="1"/>
  <c r="U69" i="26" a="1"/>
  <c r="U69" i="26" s="1"/>
  <c r="U59" i="26" a="1"/>
  <c r="U59" i="26" s="1"/>
  <c r="Q80" i="26" a="1"/>
  <c r="Q80" i="26" s="1"/>
  <c r="R59" i="26" a="1"/>
  <c r="R59" i="26" s="1"/>
  <c r="S79" i="26" a="1"/>
  <c r="S79" i="26" s="1"/>
  <c r="P57" i="26" a="1"/>
  <c r="P57" i="26" s="1"/>
  <c r="P76" i="26" a="1"/>
  <c r="P76" i="26" s="1"/>
  <c r="W60" i="26" a="1"/>
  <c r="W60" i="26" s="1"/>
  <c r="Z57" i="26" a="1"/>
  <c r="Z57" i="26" s="1"/>
  <c r="S65" i="26" a="1"/>
  <c r="S65" i="26" s="1"/>
  <c r="X71" i="26" a="1"/>
  <c r="X71" i="26" s="1"/>
  <c r="X98" i="26" s="1" a="1"/>
  <c r="X98" i="26" s="1"/>
  <c r="AT98" i="26" s="1" a="1"/>
  <c r="AT98" i="26" s="1"/>
  <c r="Z67" i="26" a="1"/>
  <c r="Z67" i="26" s="1"/>
  <c r="S70" i="26" a="1"/>
  <c r="S70" i="26" s="1"/>
  <c r="T70" i="26" a="1"/>
  <c r="T70" i="26" s="1"/>
  <c r="W65" i="26" a="1"/>
  <c r="W65" i="26" s="1"/>
  <c r="W92" i="26" s="1" a="1"/>
  <c r="W92" i="26" s="1"/>
  <c r="AS92" i="26" s="1" a="1"/>
  <c r="AS92" i="26" s="1"/>
  <c r="Q66" i="26" a="1"/>
  <c r="Q66" i="26" s="1"/>
  <c r="Z69" i="26" a="1"/>
  <c r="Z69" i="26" s="1"/>
  <c r="T75" i="26" a="1"/>
  <c r="T75" i="26" s="1"/>
  <c r="X69" i="26" a="1"/>
  <c r="X69" i="26" s="1"/>
  <c r="X96" i="26" s="1" a="1"/>
  <c r="X96" i="26" s="1"/>
  <c r="AT96" i="26" s="1" a="1"/>
  <c r="AT96" i="26" s="1"/>
  <c r="Z76" i="26" a="1"/>
  <c r="Z76" i="26" s="1"/>
  <c r="X73" i="26" a="1"/>
  <c r="X73" i="26" s="1"/>
  <c r="Z58" i="26" a="1"/>
  <c r="Z58" i="26" s="1"/>
  <c r="X76" i="26" a="1"/>
  <c r="X76" i="26" s="1"/>
  <c r="X103" i="26" s="1" a="1"/>
  <c r="X103" i="26" s="1"/>
  <c r="AT103" i="26" s="1" a="1"/>
  <c r="AT103" i="26" s="1"/>
  <c r="Z66" i="26" a="1"/>
  <c r="Z66" i="26" s="1"/>
  <c r="Z61" i="26" a="1"/>
  <c r="Z61" i="26" s="1"/>
  <c r="Y68" i="26" a="1"/>
  <c r="Y68" i="26" s="1"/>
  <c r="S63" i="26" a="1"/>
  <c r="S63" i="26" s="1"/>
  <c r="R67" i="26" a="1"/>
  <c r="R67" i="26" s="1"/>
  <c r="R74" i="26" a="1"/>
  <c r="R74" i="26" s="1"/>
  <c r="Y60" i="26" a="1"/>
  <c r="Y60" i="26" s="1"/>
  <c r="U58" i="26" a="1"/>
  <c r="U58" i="26" s="1"/>
  <c r="U85" i="26" s="1" a="1"/>
  <c r="U85" i="26" s="1"/>
  <c r="AQ85" i="26" s="1" a="1"/>
  <c r="AQ85" i="26" s="1"/>
  <c r="Z70" i="26" a="1"/>
  <c r="Z70" i="26" s="1"/>
  <c r="S66" i="26" a="1"/>
  <c r="S66" i="26" s="1"/>
  <c r="W75" i="26" a="1"/>
  <c r="W75" i="26" s="1"/>
  <c r="Z71" i="26" a="1"/>
  <c r="Z71" i="26" s="1"/>
  <c r="Z25" i="26" s="1"/>
  <c r="AV25" i="26" s="1" a="1"/>
  <c r="AV25" i="26" s="1"/>
  <c r="AV71" i="26" s="1"/>
  <c r="Q76" i="26" a="1"/>
  <c r="Q76" i="26" s="1"/>
  <c r="W77" i="26" a="1"/>
  <c r="W77" i="26" s="1"/>
  <c r="Y74" i="26" a="1"/>
  <c r="Y74" i="26" s="1"/>
  <c r="V75" i="26" a="1"/>
  <c r="V75" i="26" s="1"/>
  <c r="V29" i="26" s="1"/>
  <c r="AR29" i="26" s="1" a="1"/>
  <c r="AR29" i="26" s="1"/>
  <c r="AR75" i="26" s="1"/>
  <c r="V58" i="26" a="1"/>
  <c r="V58" i="26" s="1"/>
  <c r="R78" i="26" a="1"/>
  <c r="R78" i="26" s="1"/>
  <c r="P64" i="26" a="1"/>
  <c r="P64" i="26" s="1"/>
  <c r="Y77" i="26" a="1"/>
  <c r="Y77" i="26" s="1"/>
  <c r="Y104" i="26" s="1" a="1"/>
  <c r="Y104" i="26" s="1"/>
  <c r="AU104" i="26" s="1" a="1"/>
  <c r="AU104" i="26" s="1"/>
  <c r="R79" i="26" a="1"/>
  <c r="R79" i="26" s="1"/>
  <c r="R106" i="26" s="1" a="1"/>
  <c r="R106" i="26" s="1"/>
  <c r="AN106" i="26" s="1" a="1"/>
  <c r="AN106" i="26" s="1"/>
  <c r="P61" i="26" a="1"/>
  <c r="P61" i="26" s="1"/>
  <c r="P74" i="26" a="1"/>
  <c r="P74" i="26" s="1"/>
  <c r="Y65" i="26" a="1"/>
  <c r="Y65" i="26" s="1"/>
  <c r="S75" i="26" a="1"/>
  <c r="S75" i="26" s="1"/>
  <c r="U65" i="26" a="1"/>
  <c r="U65" i="26" s="1"/>
  <c r="S74" i="26" a="1"/>
  <c r="S74" i="26" s="1"/>
  <c r="S101" i="26" s="1" a="1"/>
  <c r="S101" i="26" s="1"/>
  <c r="AO101" i="26" s="1" a="1"/>
  <c r="AO101" i="26" s="1"/>
  <c r="Y79" i="26" a="1"/>
  <c r="Y79" i="26" s="1"/>
  <c r="Y33" i="26" s="1"/>
  <c r="AU33" i="26" s="1" a="1"/>
  <c r="AU33" i="26" s="1"/>
  <c r="AU79" i="26" s="1"/>
  <c r="W68" i="26" a="1"/>
  <c r="W68" i="26" s="1"/>
  <c r="Z72" i="26" a="1"/>
  <c r="Z72" i="26" s="1"/>
  <c r="Z77" i="26" a="1"/>
  <c r="Z77" i="26" s="1"/>
  <c r="T72" i="26" a="1"/>
  <c r="T72" i="26" s="1"/>
  <c r="T99" i="26" s="1" a="1"/>
  <c r="T99" i="26" s="1"/>
  <c r="AP99" i="26" s="1" a="1"/>
  <c r="AP99" i="26" s="1"/>
  <c r="T68" i="26" a="1"/>
  <c r="T68" i="26" s="1"/>
  <c r="V62" i="26" a="1"/>
  <c r="V62" i="26" s="1"/>
  <c r="Z63" i="26" a="1"/>
  <c r="Z63" i="26" s="1"/>
  <c r="W61" i="26" a="1"/>
  <c r="W61" i="26" s="1"/>
  <c r="W15" i="26" s="1"/>
  <c r="AS15" i="26" s="1" a="1"/>
  <c r="AS15" i="26" s="1"/>
  <c r="AS61" i="26" s="1"/>
  <c r="P70" i="26" a="1"/>
  <c r="P70" i="26" s="1"/>
  <c r="U71" i="26" a="1"/>
  <c r="U71" i="26" s="1"/>
  <c r="Y70" i="26" a="1"/>
  <c r="Y70" i="26" s="1"/>
  <c r="Y97" i="26" s="1" a="1"/>
  <c r="Y97" i="26" s="1"/>
  <c r="AU97" i="26" s="1" a="1"/>
  <c r="AU97" i="26" s="1"/>
  <c r="Q65" i="26" a="1"/>
  <c r="Q65" i="26" s="1"/>
  <c r="Q19" i="26" s="1"/>
  <c r="AM19" i="26" s="1" a="1"/>
  <c r="AM19" i="26" s="1"/>
  <c r="AM65" i="26" s="1"/>
  <c r="X79" i="26" a="1"/>
  <c r="X79" i="26" s="1"/>
  <c r="S57" i="26" a="1"/>
  <c r="S57" i="26" s="1"/>
  <c r="T79" i="26" a="1"/>
  <c r="T79" i="26" s="1"/>
  <c r="T106" i="26" s="1" a="1"/>
  <c r="T106" i="26" s="1"/>
  <c r="AP106" i="26" s="1" a="1"/>
  <c r="AP106" i="26" s="1"/>
  <c r="T63" i="26" a="1"/>
  <c r="T63" i="26" s="1"/>
  <c r="T17" i="26" s="1"/>
  <c r="AP17" i="26" s="1" a="1"/>
  <c r="AP17" i="26" s="1"/>
  <c r="AP63" i="26" s="1"/>
  <c r="V72" i="26" a="1"/>
  <c r="V72" i="26" s="1"/>
  <c r="U72" i="26" a="1"/>
  <c r="U72" i="26" s="1"/>
  <c r="U99" i="26" s="1" a="1"/>
  <c r="U99" i="26" s="1"/>
  <c r="AQ99" i="26" s="1" a="1"/>
  <c r="AQ99" i="26" s="1"/>
  <c r="X80" i="26" a="1"/>
  <c r="X80" i="26" s="1"/>
  <c r="T58" i="26" a="1"/>
  <c r="T58" i="26" s="1"/>
  <c r="T85" i="26" s="1" a="1"/>
  <c r="T85" i="26" s="1"/>
  <c r="AP85" i="26" s="1" a="1"/>
  <c r="AP85" i="26" s="1"/>
  <c r="V67" i="26" a="1"/>
  <c r="V67" i="26" s="1"/>
  <c r="V94" i="26" s="1" a="1"/>
  <c r="V94" i="26" s="1"/>
  <c r="AR94" i="26" s="1" a="1"/>
  <c r="AR94" i="26" s="1"/>
  <c r="W78" i="26" a="1"/>
  <c r="W78" i="26" s="1"/>
  <c r="W32" i="26" s="1"/>
  <c r="AS32" i="26" s="1" a="1"/>
  <c r="AS32" i="26" s="1"/>
  <c r="AS78" i="26" s="1"/>
  <c r="P79" i="26" a="1"/>
  <c r="P79" i="26" s="1"/>
  <c r="P62" i="26" a="1"/>
  <c r="P62" i="26" s="1"/>
  <c r="Y69" i="26" a="1"/>
  <c r="Y69" i="26" s="1"/>
  <c r="Y96" i="26" s="1" a="1"/>
  <c r="Y96" i="26" s="1"/>
  <c r="AU96" i="26" s="1" a="1"/>
  <c r="AU96" i="26" s="1"/>
  <c r="T77" i="26" a="1"/>
  <c r="T77" i="26" s="1"/>
  <c r="T31" i="26" s="1"/>
  <c r="AP31" i="26" s="1" a="1"/>
  <c r="AP31" i="26" s="1"/>
  <c r="AP77" i="26" s="1"/>
  <c r="W57" i="26" a="1"/>
  <c r="W57" i="26" s="1"/>
  <c r="W84" i="26" s="1" a="1"/>
  <c r="W84" i="26" s="1"/>
  <c r="P65" i="26" a="1"/>
  <c r="P65" i="26" s="1"/>
  <c r="P19" i="26" s="1"/>
  <c r="AL19" i="26" s="1" a="1"/>
  <c r="AL19" i="26" s="1"/>
  <c r="AL65" i="26" s="1"/>
  <c r="R66" i="26" a="1"/>
  <c r="R66" i="26" s="1"/>
  <c r="R20" i="26" s="1"/>
  <c r="AN20" i="26" s="1" a="1"/>
  <c r="AN20" i="26" s="1"/>
  <c r="AN66" i="26" s="1"/>
  <c r="R69" i="26" a="1"/>
  <c r="R69" i="26" s="1"/>
  <c r="R71" i="26" a="1"/>
  <c r="R71" i="26" s="1"/>
  <c r="R25" i="26" s="1"/>
  <c r="AN25" i="26" s="1" a="1"/>
  <c r="AN25" i="26" s="1"/>
  <c r="AN71" i="26" s="1"/>
  <c r="Y59" i="26" a="1"/>
  <c r="Y59" i="26" s="1"/>
  <c r="Y13" i="26" s="1"/>
  <c r="AU13" i="26" s="1" a="1"/>
  <c r="AU13" i="26" s="1"/>
  <c r="AU59" i="26" s="1"/>
  <c r="T62" i="26" a="1"/>
  <c r="T62" i="26" s="1"/>
  <c r="V74" i="26" a="1"/>
  <c r="V74" i="26" s="1"/>
  <c r="V101" i="26" s="1" a="1"/>
  <c r="V101" i="26" s="1"/>
  <c r="AR101" i="26" s="1" a="1"/>
  <c r="AR101" i="26" s="1"/>
  <c r="P78" i="26" a="1"/>
  <c r="P78" i="26" s="1"/>
  <c r="R73" i="26" a="1"/>
  <c r="R73" i="26" s="1"/>
  <c r="R100" i="26" s="1" a="1"/>
  <c r="R100" i="26" s="1"/>
  <c r="AN100" i="26" s="1" a="1"/>
  <c r="AN100" i="26" s="1"/>
  <c r="V66" i="26" a="1"/>
  <c r="V66" i="26" s="1"/>
  <c r="V80" i="26" a="1"/>
  <c r="V80" i="26" s="1"/>
  <c r="V107" i="26" s="1" a="1"/>
  <c r="V107" i="26" s="1"/>
  <c r="AR107" i="26" s="1" a="1"/>
  <c r="AR107" i="26" s="1"/>
  <c r="R75" i="26" a="1"/>
  <c r="R75" i="26" s="1"/>
  <c r="R29" i="26" s="1"/>
  <c r="AN29" i="26" s="1" a="1"/>
  <c r="AN29" i="26" s="1"/>
  <c r="AN75" i="26" s="1"/>
  <c r="V69" i="26" a="1"/>
  <c r="V69" i="26" s="1"/>
  <c r="V23" i="26" s="1"/>
  <c r="AR23" i="26" s="1" a="1"/>
  <c r="AR23" i="26" s="1"/>
  <c r="AR69" i="26" s="1"/>
  <c r="X60" i="26" a="1"/>
  <c r="X60" i="26" s="1"/>
  <c r="Z68" i="26" a="1"/>
  <c r="Z68" i="26" s="1"/>
  <c r="Z22" i="26" s="1"/>
  <c r="AV22" i="26" s="1" a="1"/>
  <c r="AV22" i="26" s="1"/>
  <c r="AV68" i="26" s="1"/>
  <c r="U61" i="26" a="1"/>
  <c r="U61" i="26" s="1"/>
  <c r="T74" i="26" a="1"/>
  <c r="T74" i="26" s="1"/>
  <c r="T28" i="26" s="1"/>
  <c r="AP28" i="26" s="1" a="1"/>
  <c r="AP28" i="26" s="1"/>
  <c r="AP74" i="26" s="1"/>
  <c r="Y61" i="26" a="1"/>
  <c r="Y61" i="26" s="1"/>
  <c r="Y15" i="26" s="1"/>
  <c r="AU15" i="26" s="1" a="1"/>
  <c r="AU15" i="26" s="1"/>
  <c r="AU61" i="26" s="1"/>
  <c r="U79" i="26" a="1"/>
  <c r="U79" i="26" s="1"/>
  <c r="U33" i="26" s="1"/>
  <c r="AQ33" i="26" s="1" a="1"/>
  <c r="AQ33" i="26" s="1"/>
  <c r="AQ79" i="26" s="1"/>
  <c r="Z60" i="26" a="1"/>
  <c r="Z60" i="26" s="1"/>
  <c r="Z87" i="26" s="1" a="1"/>
  <c r="Z87" i="26" s="1"/>
  <c r="AV87" i="26" s="1" a="1"/>
  <c r="AV87" i="26" s="1"/>
  <c r="X64" i="26" a="1"/>
  <c r="X64" i="26" s="1"/>
  <c r="X91" i="26" s="1" a="1"/>
  <c r="X91" i="26" s="1"/>
  <c r="AT91" i="26" s="1" a="1"/>
  <c r="AT91" i="26" s="1"/>
  <c r="R63" i="26" a="1"/>
  <c r="R63" i="26" s="1"/>
  <c r="R17" i="26" s="1"/>
  <c r="AN17" i="26" s="1" a="1"/>
  <c r="AN17" i="26" s="1"/>
  <c r="AN63" i="26" s="1"/>
  <c r="S58" i="26" a="1"/>
  <c r="S58" i="26" s="1"/>
  <c r="S85" i="26" s="1" a="1"/>
  <c r="S85" i="26" s="1"/>
  <c r="AO85" i="26" s="1" a="1"/>
  <c r="AO85" i="26" s="1"/>
  <c r="V63" i="26" a="1"/>
  <c r="V63" i="26" s="1"/>
  <c r="V90" i="26" s="1" a="1"/>
  <c r="V90" i="26" s="1"/>
  <c r="AR90" i="26" s="1" a="1"/>
  <c r="AR90" i="26" s="1"/>
  <c r="V61" i="26" a="1"/>
  <c r="V61" i="26" s="1"/>
  <c r="V15" i="26" s="1"/>
  <c r="AR15" i="26" s="1" a="1"/>
  <c r="AR15" i="26" s="1"/>
  <c r="AR61" i="26" s="1"/>
  <c r="W70" i="26" a="1"/>
  <c r="W70" i="26" s="1"/>
  <c r="W97" i="26" s="1" a="1"/>
  <c r="W97" i="26" s="1"/>
  <c r="AS97" i="26" s="1" a="1"/>
  <c r="AS97" i="26" s="1"/>
  <c r="U75" i="26" a="1"/>
  <c r="U75" i="26" s="1"/>
  <c r="U102" i="26" s="1" a="1"/>
  <c r="U102" i="26" s="1"/>
  <c r="AQ102" i="26" s="1" a="1"/>
  <c r="AQ102" i="26" s="1"/>
  <c r="Q69" i="26" a="1"/>
  <c r="Q69" i="26" s="1"/>
  <c r="Q96" i="26" s="1" a="1"/>
  <c r="Q96" i="26" s="1"/>
  <c r="AM96" i="26" s="1" a="1"/>
  <c r="AM96" i="26" s="1"/>
  <c r="P69" i="26" a="1"/>
  <c r="P69" i="26" s="1"/>
  <c r="P23" i="26" s="1"/>
  <c r="AL23" i="26" s="1" a="1"/>
  <c r="AL23" i="26" s="1"/>
  <c r="AL69" i="26" s="1"/>
  <c r="W58" i="26" a="1"/>
  <c r="W58" i="26" s="1"/>
  <c r="W85" i="26" s="1" a="1"/>
  <c r="W85" i="26" s="1"/>
  <c r="AS85" i="26" s="1" a="1"/>
  <c r="AS85" i="26" s="1"/>
  <c r="X70" i="26" a="1"/>
  <c r="X70" i="26" s="1"/>
  <c r="X24" i="26" s="1"/>
  <c r="AT24" i="26" s="1" a="1"/>
  <c r="AT24" i="26" s="1"/>
  <c r="AT70" i="26" s="1"/>
  <c r="V60" i="26" a="1"/>
  <c r="V60" i="26" s="1"/>
  <c r="V14" i="26" s="1"/>
  <c r="AR14" i="26" s="1" a="1"/>
  <c r="AR14" i="26" s="1"/>
  <c r="AR60" i="26" s="1"/>
  <c r="Q63" i="26" a="1"/>
  <c r="Q63" i="26" s="1"/>
  <c r="Q90" i="26" s="1" a="1"/>
  <c r="Q90" i="26" s="1"/>
  <c r="AM90" i="26" s="1" a="1"/>
  <c r="AM90" i="26" s="1"/>
  <c r="S69" i="26" a="1"/>
  <c r="S69" i="26" s="1"/>
  <c r="S96" i="26" s="1" a="1"/>
  <c r="S96" i="26" s="1"/>
  <c r="AO96" i="26" s="1" a="1"/>
  <c r="AO96" i="26" s="1"/>
  <c r="U78" i="26" a="1"/>
  <c r="U78" i="26" s="1"/>
  <c r="U32" i="26" s="1"/>
  <c r="AQ32" i="26" s="1" a="1"/>
  <c r="AQ32" i="26" s="1"/>
  <c r="AQ78" i="26" s="1"/>
  <c r="Q68" i="26" a="1"/>
  <c r="Q68" i="26" s="1"/>
  <c r="Q22" i="26" s="1"/>
  <c r="AM22" i="26" s="1" a="1"/>
  <c r="AM22" i="26" s="1"/>
  <c r="AM68" i="26" s="1"/>
  <c r="S71" i="26" a="1"/>
  <c r="S71" i="26" s="1"/>
  <c r="S25" i="26" s="1"/>
  <c r="AO25" i="26" s="1" a="1"/>
  <c r="AO25" i="26" s="1"/>
  <c r="AO71" i="26" s="1"/>
  <c r="W72" i="26" a="1"/>
  <c r="W72" i="26" s="1"/>
  <c r="U70" i="26" a="1"/>
  <c r="U70" i="26" s="1"/>
  <c r="U24" i="26" s="1"/>
  <c r="AQ24" i="26" s="1" a="1"/>
  <c r="AQ24" i="26" s="1"/>
  <c r="AQ70" i="26" s="1"/>
  <c r="U67" i="26" a="1"/>
  <c r="U67" i="26" s="1"/>
  <c r="U94" i="26" s="1" a="1"/>
  <c r="U94" i="26" s="1"/>
  <c r="AQ94" i="26" s="1" a="1"/>
  <c r="AQ94" i="26" s="1"/>
  <c r="S72" i="26" a="1"/>
  <c r="S72" i="26" s="1"/>
  <c r="S26" i="26" s="1"/>
  <c r="AO26" i="26" s="1" a="1"/>
  <c r="AO26" i="26" s="1"/>
  <c r="AO72" i="26" s="1"/>
  <c r="S78" i="26" a="1"/>
  <c r="S78" i="26" s="1"/>
  <c r="S60" i="26" a="1"/>
  <c r="S60" i="26" s="1"/>
  <c r="S87" i="26" s="1" a="1"/>
  <c r="S87" i="26" s="1"/>
  <c r="AO87" i="26" s="1" a="1"/>
  <c r="AO87" i="26" s="1"/>
  <c r="Y72" i="26" a="1"/>
  <c r="Y72" i="26" s="1"/>
  <c r="Y99" i="26" s="1" a="1"/>
  <c r="Y99" i="26" s="1"/>
  <c r="AU99" i="26" s="1" a="1"/>
  <c r="AU99" i="26" s="1"/>
  <c r="R80" i="26" a="1"/>
  <c r="R80" i="26" s="1"/>
  <c r="R107" i="26" s="1" a="1"/>
  <c r="R107" i="26" s="1"/>
  <c r="AN107" i="26" s="1" a="1"/>
  <c r="AN107" i="26" s="1"/>
  <c r="R62" i="26" a="1"/>
  <c r="R62" i="26" s="1"/>
  <c r="R89" i="26" s="1" a="1"/>
  <c r="R89" i="26" s="1"/>
  <c r="AN89" i="26" s="1" a="1"/>
  <c r="AN89" i="26" s="1"/>
  <c r="U76" i="26" a="1"/>
  <c r="U76" i="26" s="1"/>
  <c r="U103" i="26" s="1" a="1"/>
  <c r="U103" i="26" s="1"/>
  <c r="AQ103" i="26" s="1" a="1"/>
  <c r="AQ103" i="26" s="1"/>
  <c r="P73" i="26" a="1"/>
  <c r="P73" i="26" s="1"/>
  <c r="P27" i="26" s="1"/>
  <c r="AL27" i="26" s="1" a="1"/>
  <c r="AL27" i="26" s="1"/>
  <c r="AL73" i="26" s="1"/>
  <c r="T69" i="26" a="1"/>
  <c r="T69" i="26" s="1"/>
  <c r="T23" i="26" s="1"/>
  <c r="AP23" i="26" s="1" a="1"/>
  <c r="AP23" i="26" s="1"/>
  <c r="AP69" i="26" s="1"/>
  <c r="U68" i="26" a="1"/>
  <c r="U68" i="26" s="1"/>
  <c r="U95" i="26" s="1" a="1"/>
  <c r="U95" i="26" s="1"/>
  <c r="AQ95" i="26" s="1" a="1"/>
  <c r="AQ95" i="26" s="1"/>
  <c r="X68" i="26" a="1"/>
  <c r="X68" i="26" s="1"/>
  <c r="X95" i="26" s="1" a="1"/>
  <c r="X95" i="26" s="1"/>
  <c r="AT95" i="26" s="1" a="1"/>
  <c r="AT95" i="26" s="1"/>
  <c r="U57" i="26" a="1"/>
  <c r="U57" i="26" s="1"/>
  <c r="U11" i="26" s="1" a="1"/>
  <c r="U11" i="26" s="1"/>
  <c r="R65" i="26" a="1"/>
  <c r="R65" i="26" s="1"/>
  <c r="R92" i="26" s="1" a="1"/>
  <c r="R92" i="26" s="1"/>
  <c r="AN92" i="26" s="1" a="1"/>
  <c r="AN92" i="26" s="1"/>
  <c r="P60" i="26" a="1"/>
  <c r="P60" i="26" s="1"/>
  <c r="P14" i="26" s="1"/>
  <c r="AL14" i="26" s="1" a="1"/>
  <c r="AL14" i="26" s="1"/>
  <c r="AL60" i="26" s="1"/>
  <c r="R76" i="26" a="1"/>
  <c r="R76" i="26" s="1"/>
  <c r="R103" i="26" s="1" a="1"/>
  <c r="R103" i="26" s="1"/>
  <c r="AN103" i="26" s="1" a="1"/>
  <c r="AN103" i="26" s="1"/>
  <c r="Y71" i="26" a="1"/>
  <c r="Y71" i="26" s="1"/>
  <c r="Y98" i="26" s="1" a="1"/>
  <c r="Y98" i="26" s="1"/>
  <c r="AU98" i="26" s="1" a="1"/>
  <c r="AU98" i="26" s="1"/>
  <c r="Q64" i="26" a="1"/>
  <c r="Q64" i="26" s="1"/>
  <c r="Q91" i="26" s="1" a="1"/>
  <c r="Q91" i="26" s="1"/>
  <c r="AM91" i="26" s="1" a="1"/>
  <c r="AM91" i="26" s="1"/>
  <c r="Q73" i="26" a="1"/>
  <c r="Q73" i="26" s="1"/>
  <c r="Q100" i="26" s="1" a="1"/>
  <c r="Q100" i="26" s="1"/>
  <c r="AM100" i="26" s="1" a="1"/>
  <c r="AM100" i="26" s="1"/>
  <c r="Y75" i="26" a="1"/>
  <c r="Y75" i="26" s="1"/>
  <c r="Y29" i="26" s="1"/>
  <c r="AU29" i="26" s="1" a="1"/>
  <c r="AU29" i="26" s="1"/>
  <c r="AU75" i="26" s="1"/>
  <c r="X59" i="26" a="1"/>
  <c r="X59" i="26" s="1"/>
  <c r="X86" i="26" s="1" a="1"/>
  <c r="X86" i="26" s="1"/>
  <c r="AT86" i="26" s="1" a="1"/>
  <c r="AT86" i="26" s="1"/>
  <c r="Y58" i="26" a="1"/>
  <c r="Y58" i="26" s="1"/>
  <c r="Y85" i="26" s="1" a="1"/>
  <c r="Y85" i="26" s="1"/>
  <c r="AU85" i="26" s="1" a="1"/>
  <c r="AU85" i="26" s="1"/>
  <c r="U63" i="26" a="1"/>
  <c r="U63" i="26" s="1"/>
  <c r="W63" i="26" a="1"/>
  <c r="W63" i="26" s="1"/>
  <c r="W90" i="26" s="1" a="1"/>
  <c r="W90" i="26" s="1"/>
  <c r="AS90" i="26" s="1" a="1"/>
  <c r="AS90" i="26" s="1"/>
  <c r="R72" i="26" a="1"/>
  <c r="R72" i="26" s="1"/>
  <c r="R26" i="26" s="1"/>
  <c r="AN26" i="26" s="1" a="1"/>
  <c r="AN26" i="26" s="1"/>
  <c r="AN72" i="26" s="1"/>
  <c r="U66" i="26" a="1"/>
  <c r="U66" i="26" s="1"/>
  <c r="U93" i="26" s="1" a="1"/>
  <c r="U93" i="26" s="1"/>
  <c r="AQ93" i="26" s="1" a="1"/>
  <c r="AQ93" i="26" s="1"/>
  <c r="X72" i="26" a="1"/>
  <c r="X72" i="26" s="1"/>
  <c r="U64" i="26" a="1"/>
  <c r="U64" i="26" s="1"/>
  <c r="U18" i="26" s="1"/>
  <c r="AQ18" i="26" s="1" a="1"/>
  <c r="AQ18" i="26" s="1"/>
  <c r="AQ64" i="26" s="1"/>
  <c r="S59" i="26" a="1"/>
  <c r="S59" i="26" s="1"/>
  <c r="S13" i="26" s="1"/>
  <c r="AO13" i="26" s="1" a="1"/>
  <c r="AO13" i="26" s="1"/>
  <c r="AO59" i="26" s="1"/>
  <c r="V59" i="26" a="1"/>
  <c r="V59" i="26" s="1"/>
  <c r="V13" i="26" s="1"/>
  <c r="AR13" i="26" s="1" a="1"/>
  <c r="AR13" i="26" s="1"/>
  <c r="AR59" i="26" s="1"/>
  <c r="S80" i="26" a="1"/>
  <c r="S80" i="26" s="1"/>
  <c r="S34" i="26" s="1"/>
  <c r="AO34" i="26" s="1" a="1"/>
  <c r="AO34" i="26" s="1"/>
  <c r="AO80" i="26" s="1"/>
  <c r="V79" i="26" a="1"/>
  <c r="V79" i="26" s="1"/>
  <c r="V106" i="26" s="1" a="1"/>
  <c r="V106" i="26" s="1"/>
  <c r="AR106" i="26" s="1" a="1"/>
  <c r="AR106" i="26" s="1"/>
  <c r="Z78" i="26" a="1"/>
  <c r="Z78" i="26" s="1"/>
  <c r="Z105" i="26" s="1" a="1"/>
  <c r="Z105" i="26" s="1"/>
  <c r="AV105" i="26" s="1" a="1"/>
  <c r="AV105" i="26" s="1"/>
  <c r="Z62" i="26" a="1"/>
  <c r="Z62" i="26" s="1"/>
  <c r="Z16" i="26" s="1"/>
  <c r="AV16" i="26" s="1" a="1"/>
  <c r="AV16" i="26" s="1"/>
  <c r="AV62" i="26" s="1"/>
  <c r="S76" i="26" a="1"/>
  <c r="S76" i="26" s="1"/>
  <c r="S67" i="26" a="1"/>
  <c r="S67" i="26" s="1"/>
  <c r="S21" i="26" s="1"/>
  <c r="AO21" i="26" s="1" a="1"/>
  <c r="AO21" i="26" s="1"/>
  <c r="AO67" i="26" s="1"/>
  <c r="T64" i="26" a="1"/>
  <c r="T64" i="26" s="1"/>
  <c r="T91" i="26" s="1" a="1"/>
  <c r="T91" i="26" s="1"/>
  <c r="AP91" i="26" s="1" a="1"/>
  <c r="AP91" i="26" s="1"/>
  <c r="Q79" i="26" a="1"/>
  <c r="Q79" i="26" s="1"/>
  <c r="Q33" i="26" s="1"/>
  <c r="AM33" i="26" s="1" a="1"/>
  <c r="AM33" i="26" s="1"/>
  <c r="AM79" i="26" s="1"/>
  <c r="Z80" i="26" a="1"/>
  <c r="Z80" i="26" s="1"/>
  <c r="Z34" i="26" s="1"/>
  <c r="AV34" i="26" s="1" a="1"/>
  <c r="AV34" i="26" s="1"/>
  <c r="AV80" i="26" s="1"/>
  <c r="W64" i="26" a="1"/>
  <c r="W64" i="26" s="1"/>
  <c r="W91" i="26" s="1" a="1"/>
  <c r="W91" i="26" s="1"/>
  <c r="AS91" i="26" s="1" a="1"/>
  <c r="AS91" i="26" s="1"/>
  <c r="X75" i="26" a="1"/>
  <c r="X75" i="26" s="1"/>
  <c r="X29" i="26" s="1"/>
  <c r="AT29" i="26" s="1" a="1"/>
  <c r="AT29" i="26" s="1"/>
  <c r="AT75" i="26" s="1"/>
  <c r="Z64" i="26" a="1"/>
  <c r="Z64" i="26" s="1"/>
  <c r="Z91" i="26" s="1" a="1"/>
  <c r="Z91" i="26" s="1"/>
  <c r="AV91" i="26" s="1" a="1"/>
  <c r="AV91" i="26" s="1"/>
  <c r="T71" i="26" a="1"/>
  <c r="T71" i="26" s="1"/>
  <c r="T25" i="26" s="1"/>
  <c r="AP25" i="26" s="1" a="1"/>
  <c r="AP25" i="26" s="1"/>
  <c r="AP71" i="26" s="1"/>
  <c r="V71" i="26" a="1"/>
  <c r="V71" i="26" s="1"/>
  <c r="V25" i="26" s="1"/>
  <c r="AR25" i="26" s="1" a="1"/>
  <c r="AR25" i="26" s="1"/>
  <c r="AR71" i="26" s="1"/>
  <c r="X63" i="26" a="1"/>
  <c r="X63" i="26" s="1"/>
  <c r="X17" i="26" s="1"/>
  <c r="AT17" i="26" s="1" a="1"/>
  <c r="AT17" i="26" s="1"/>
  <c r="AT63" i="26" s="1"/>
  <c r="P63" i="26" a="1"/>
  <c r="P63" i="26" s="1"/>
  <c r="P68" i="26" a="1"/>
  <c r="P68" i="26" s="1"/>
  <c r="P22" i="26" s="1"/>
  <c r="AL22" i="26" s="1" a="1"/>
  <c r="AL22" i="26" s="1"/>
  <c r="AL68" i="26" s="1"/>
  <c r="R57" i="26" a="1"/>
  <c r="R57" i="26" s="1"/>
  <c r="R84" i="26" s="1" a="1"/>
  <c r="R84" i="26" s="1"/>
  <c r="Q71" i="26" a="1"/>
  <c r="Q71" i="26" s="1"/>
  <c r="Q25" i="26" s="1"/>
  <c r="AM25" i="26" s="1" a="1"/>
  <c r="AM25" i="26" s="1"/>
  <c r="AM71" i="26" s="1"/>
  <c r="Z75" i="26" a="1"/>
  <c r="Z75" i="26" s="1"/>
  <c r="Z29" i="26" s="1"/>
  <c r="AV29" i="26" s="1" a="1"/>
  <c r="AV29" i="26" s="1"/>
  <c r="AV75" i="26" s="1"/>
  <c r="T59" i="26" a="1"/>
  <c r="T59" i="26" s="1"/>
  <c r="T13" i="26" s="1"/>
  <c r="AP13" i="26" s="1" a="1"/>
  <c r="AP13" i="26" s="1"/>
  <c r="AP59" i="26" s="1"/>
  <c r="R60" i="26" a="1"/>
  <c r="R60" i="26" s="1"/>
  <c r="R14" i="26" s="1"/>
  <c r="AN14" i="26" s="1" a="1"/>
  <c r="AN14" i="26" s="1"/>
  <c r="AN60" i="26" s="1"/>
  <c r="Y64" i="26" a="1"/>
  <c r="Y64" i="26" s="1"/>
  <c r="Y18" i="26" s="1"/>
  <c r="AU18" i="26" s="1" a="1"/>
  <c r="AU18" i="26" s="1"/>
  <c r="AU64" i="26" s="1"/>
  <c r="R70" i="26" a="1"/>
  <c r="R70" i="26" s="1"/>
  <c r="R97" i="26" s="1" a="1"/>
  <c r="R97" i="26" s="1"/>
  <c r="AN97" i="26" s="1" a="1"/>
  <c r="AN97" i="26" s="1"/>
  <c r="Z65" i="26" a="1"/>
  <c r="Z65" i="26" s="1"/>
  <c r="Z19" i="26" s="1"/>
  <c r="AV19" i="26" s="1" a="1"/>
  <c r="AV19" i="26" s="1"/>
  <c r="AV65" i="26" s="1"/>
  <c r="Q59" i="26" a="1"/>
  <c r="Q59" i="26" s="1"/>
  <c r="Q13" i="26" s="1"/>
  <c r="AM13" i="26" s="1" a="1"/>
  <c r="AM13" i="26" s="1"/>
  <c r="AM59" i="26" s="1"/>
  <c r="Q60" i="26" a="1"/>
  <c r="Q60" i="26" s="1"/>
  <c r="Q87" i="26" s="1" a="1"/>
  <c r="Q87" i="26" s="1"/>
  <c r="AM87" i="26" s="1" a="1"/>
  <c r="AM87" i="26" s="1"/>
  <c r="T66" i="26" a="1"/>
  <c r="T66" i="26" s="1"/>
  <c r="T93" i="26" s="1" a="1"/>
  <c r="T93" i="26" s="1"/>
  <c r="AP93" i="26" s="1" a="1"/>
  <c r="AP93" i="26" s="1"/>
  <c r="S61" i="26" a="1"/>
  <c r="S61" i="26" s="1"/>
  <c r="S15" i="26" s="1"/>
  <c r="AO15" i="26" s="1" a="1"/>
  <c r="AO15" i="26" s="1"/>
  <c r="AO61" i="26" s="1"/>
  <c r="Y76" i="26" a="1"/>
  <c r="Y76" i="26" s="1"/>
  <c r="Y103" i="26" s="1" a="1"/>
  <c r="Y103" i="26" s="1"/>
  <c r="AU103" i="26" s="1" a="1"/>
  <c r="AU103" i="26" s="1"/>
  <c r="W74" i="26" a="1"/>
  <c r="W74" i="26" s="1"/>
  <c r="W101" i="26" s="1" a="1"/>
  <c r="W101" i="26" s="1"/>
  <c r="AS101" i="26" s="1" a="1"/>
  <c r="AS101" i="26" s="1"/>
  <c r="Q70" i="26" a="1"/>
  <c r="Q70" i="26" s="1"/>
  <c r="Q24" i="26" s="1"/>
  <c r="AM24" i="26" s="1" a="1"/>
  <c r="AM24" i="26" s="1"/>
  <c r="AM70" i="26" s="1"/>
  <c r="X77" i="26" a="1"/>
  <c r="X77" i="26" s="1"/>
  <c r="X104" i="26" s="1" a="1"/>
  <c r="X104" i="26" s="1"/>
  <c r="AT104" i="26" s="1" a="1"/>
  <c r="AT104" i="26" s="1"/>
  <c r="T65" i="26" a="1"/>
  <c r="T65" i="26" s="1"/>
  <c r="T19" i="26" s="1"/>
  <c r="AP19" i="26" s="1" a="1"/>
  <c r="AP19" i="26" s="1"/>
  <c r="AP65" i="26" s="1"/>
  <c r="Q75" i="26" a="1"/>
  <c r="Q75" i="26" s="1"/>
  <c r="Q102" i="26" s="1" a="1"/>
  <c r="Q102" i="26" s="1"/>
  <c r="AM102" i="26" s="1" a="1"/>
  <c r="AM102" i="26" s="1"/>
  <c r="W69" i="26" a="1"/>
  <c r="W69" i="26" s="1"/>
  <c r="W96" i="26" s="1" a="1"/>
  <c r="W96" i="26" s="1"/>
  <c r="AS96" i="26" s="1" a="1"/>
  <c r="AS96" i="26" s="1"/>
  <c r="Q74" i="26" a="1"/>
  <c r="Q74" i="26" s="1"/>
  <c r="Q101" i="26" s="1" a="1"/>
  <c r="Q101" i="26" s="1"/>
  <c r="AM101" i="26" s="1" a="1"/>
  <c r="AM101" i="26" s="1"/>
  <c r="W80" i="26" a="1"/>
  <c r="W80" i="26" s="1"/>
  <c r="W34" i="26" s="1"/>
  <c r="AS34" i="26" s="1" a="1"/>
  <c r="AS34" i="26" s="1"/>
  <c r="AS80" i="26" s="1"/>
  <c r="X65" i="26" a="1"/>
  <c r="X65" i="26" s="1"/>
  <c r="X92" i="26" s="1" a="1"/>
  <c r="X92" i="26" s="1"/>
  <c r="AT92" i="26" s="1" a="1"/>
  <c r="AT92" i="26" s="1"/>
  <c r="T67" i="26" a="1"/>
  <c r="T67" i="26" s="1"/>
  <c r="T21" i="26" s="1"/>
  <c r="AP21" i="26" s="1" a="1"/>
  <c r="AP21" i="26" s="1"/>
  <c r="AP67" i="26" s="1"/>
  <c r="U77" i="26" a="1"/>
  <c r="U77" i="26" s="1"/>
  <c r="U104" i="26" s="1" a="1"/>
  <c r="U104" i="26" s="1"/>
  <c r="AQ104" i="26" s="1" a="1"/>
  <c r="AQ104" i="26" s="1"/>
  <c r="Y67" i="26" a="1"/>
  <c r="Y67" i="26" s="1"/>
  <c r="Y21" i="26" s="1"/>
  <c r="AU21" i="26" s="1" a="1"/>
  <c r="AU21" i="26" s="1"/>
  <c r="AU67" i="26" s="1"/>
  <c r="V77" i="26" a="1"/>
  <c r="V77" i="26" s="1"/>
  <c r="V31" i="26" s="1"/>
  <c r="AR31" i="26" s="1" a="1"/>
  <c r="AR31" i="26" s="1"/>
  <c r="AR77" i="26" s="1"/>
  <c r="Q78" i="26" a="1"/>
  <c r="Q78" i="26" s="1"/>
  <c r="Q32" i="26" s="1"/>
  <c r="AM32" i="26" s="1" a="1"/>
  <c r="AM32" i="26" s="1"/>
  <c r="AM78" i="26" s="1"/>
  <c r="X67" i="26" a="1"/>
  <c r="X67" i="26" s="1"/>
  <c r="X94" i="26" s="1" a="1"/>
  <c r="X94" i="26" s="1"/>
  <c r="AT94" i="26" s="1" a="1"/>
  <c r="AT94" i="26" s="1"/>
  <c r="U60" i="26" a="1"/>
  <c r="U60" i="26" s="1"/>
  <c r="U87" i="26" s="1" a="1"/>
  <c r="U87" i="26" s="1"/>
  <c r="AQ87" i="26" s="1" a="1"/>
  <c r="AQ87" i="26" s="1"/>
  <c r="Q62" i="26" a="1"/>
  <c r="Q62" i="26" s="1"/>
  <c r="Q16" i="26" s="1"/>
  <c r="AM16" i="26" s="1" a="1"/>
  <c r="AM16" i="26" s="1"/>
  <c r="AM62" i="26" s="1"/>
  <c r="V73" i="26" a="1"/>
  <c r="V73" i="26" s="1"/>
  <c r="V27" i="26" s="1"/>
  <c r="AR27" i="26" s="1" a="1"/>
  <c r="AR27" i="26" s="1"/>
  <c r="AR73" i="26" s="1"/>
  <c r="Q67" i="26" a="1"/>
  <c r="Q67" i="26" s="1"/>
  <c r="Q94" i="26" s="1" a="1"/>
  <c r="Q94" i="26" s="1"/>
  <c r="AM94" i="26" s="1" a="1"/>
  <c r="AM94" i="26" s="1"/>
  <c r="U62" i="26" a="1"/>
  <c r="U62" i="26" s="1"/>
  <c r="U89" i="26" s="1" a="1"/>
  <c r="U89" i="26" s="1"/>
  <c r="AQ89" i="26" s="1" a="1"/>
  <c r="AQ89" i="26" s="1"/>
  <c r="V103" i="26" a="1"/>
  <c r="V103" i="26" s="1"/>
  <c r="AR103" i="26" s="1" a="1"/>
  <c r="AR103" i="26" s="1"/>
  <c r="V30" i="26"/>
  <c r="AR30" i="26" s="1" a="1"/>
  <c r="AR30" i="26" s="1"/>
  <c r="AR76" i="26" s="1"/>
  <c r="T15" i="26"/>
  <c r="AP15" i="26" s="1" a="1"/>
  <c r="AP15" i="26" s="1"/>
  <c r="AP61" i="26" s="1"/>
  <c r="T88" i="26" a="1"/>
  <c r="T88" i="26" s="1"/>
  <c r="AP88" i="26" s="1" a="1"/>
  <c r="AP88" i="26" s="1"/>
  <c r="P20" i="26"/>
  <c r="AL20" i="26" s="1" a="1"/>
  <c r="AL20" i="26" s="1"/>
  <c r="AL66" i="26" s="1"/>
  <c r="P93" i="26" a="1"/>
  <c r="P93" i="26" s="1"/>
  <c r="AL93" i="26" s="1" a="1"/>
  <c r="AL93" i="26" s="1"/>
  <c r="T34" i="26"/>
  <c r="AP34" i="26" s="1" a="1"/>
  <c r="AP34" i="26" s="1"/>
  <c r="AP80" i="26" s="1"/>
  <c r="T107" i="26" a="1"/>
  <c r="T107" i="26" s="1"/>
  <c r="AP107" i="26" s="1" a="1"/>
  <c r="AP107" i="26" s="1"/>
  <c r="V95" i="26" a="1"/>
  <c r="V95" i="26" s="1"/>
  <c r="AR95" i="26" s="1" a="1"/>
  <c r="AR95" i="26" s="1"/>
  <c r="V22" i="26"/>
  <c r="AR22" i="26" s="1" a="1"/>
  <c r="AR22" i="26" s="1"/>
  <c r="AR68" i="26" s="1"/>
  <c r="W106" i="26" a="1"/>
  <c r="W106" i="26" s="1"/>
  <c r="AS106" i="26" s="1" a="1"/>
  <c r="AS106" i="26" s="1"/>
  <c r="W33" i="26"/>
  <c r="AS33" i="26" s="1" a="1"/>
  <c r="AS33" i="26" s="1"/>
  <c r="AS79" i="26" s="1"/>
  <c r="X88" i="26" a="1"/>
  <c r="X88" i="26" s="1"/>
  <c r="AT88" i="26" s="1" a="1"/>
  <c r="AT88" i="26" s="1"/>
  <c r="X15" i="26"/>
  <c r="AT15" i="26" s="1" a="1"/>
  <c r="AT15" i="26" s="1"/>
  <c r="AT61" i="26" s="1"/>
  <c r="U101" i="26" a="1"/>
  <c r="U101" i="26" s="1"/>
  <c r="AQ101" i="26" s="1" a="1"/>
  <c r="AQ101" i="26" s="1"/>
  <c r="U28" i="26"/>
  <c r="AQ28" i="26" s="1" a="1"/>
  <c r="AQ28" i="26" s="1"/>
  <c r="AQ74" i="26" s="1"/>
  <c r="Q15" i="26"/>
  <c r="AM15" i="26" s="1" a="1"/>
  <c r="AM15" i="26" s="1"/>
  <c r="AM61" i="26" s="1"/>
  <c r="Q88" i="26" a="1"/>
  <c r="Q88" i="26" s="1"/>
  <c r="AM88" i="26" s="1" a="1"/>
  <c r="AM88" i="26" s="1"/>
  <c r="V92" i="26" a="1"/>
  <c r="V92" i="26" s="1"/>
  <c r="AR92" i="26" s="1" a="1"/>
  <c r="AR92" i="26" s="1"/>
  <c r="V19" i="26"/>
  <c r="AR19" i="26" s="1" a="1"/>
  <c r="AR19" i="26" s="1"/>
  <c r="AR65" i="26" s="1"/>
  <c r="Q84" i="26" a="1"/>
  <c r="Q84" i="26" s="1"/>
  <c r="Q11" i="26" a="1"/>
  <c r="Q11" i="26" s="1"/>
  <c r="X101" i="26" a="1"/>
  <c r="X101" i="26" s="1"/>
  <c r="AT101" i="26" s="1" a="1"/>
  <c r="AT101" i="26" s="1"/>
  <c r="X28" i="26"/>
  <c r="AT28" i="26" s="1" a="1"/>
  <c r="AT28" i="26" s="1"/>
  <c r="AT74" i="26" s="1"/>
  <c r="X32" i="26"/>
  <c r="AT32" i="26" s="1" a="1"/>
  <c r="AT32" i="26" s="1"/>
  <c r="AT78" i="26" s="1"/>
  <c r="X105" i="26" a="1"/>
  <c r="X105" i="26" s="1"/>
  <c r="AT105" i="26" s="1" a="1"/>
  <c r="AT105" i="26" s="1"/>
  <c r="R88" i="26" a="1"/>
  <c r="R88" i="26" s="1"/>
  <c r="AN88" i="26" s="1" a="1"/>
  <c r="AN88" i="26" s="1"/>
  <c r="R15" i="26"/>
  <c r="AN15" i="26" s="1" a="1"/>
  <c r="AN15" i="26" s="1"/>
  <c r="AN61" i="26" s="1"/>
  <c r="W30" i="26"/>
  <c r="AS30" i="26" s="1" a="1"/>
  <c r="AS30" i="26" s="1"/>
  <c r="AS76" i="26" s="1"/>
  <c r="W103" i="26" a="1"/>
  <c r="W103" i="26" s="1"/>
  <c r="AS103" i="26" s="1" a="1"/>
  <c r="AS103" i="26" s="1"/>
  <c r="T100" i="26" a="1"/>
  <c r="T100" i="26" s="1"/>
  <c r="AP100" i="26" s="1" a="1"/>
  <c r="AP100" i="26" s="1"/>
  <c r="T27" i="26"/>
  <c r="AP27" i="26" s="1" a="1"/>
  <c r="AP27" i="26" s="1"/>
  <c r="AP73" i="26" s="1"/>
  <c r="P107" i="26" a="1"/>
  <c r="P107" i="26" s="1"/>
  <c r="AL107" i="26" s="1" a="1"/>
  <c r="AL107" i="26" s="1"/>
  <c r="P34" i="26"/>
  <c r="AL34" i="26" s="1" a="1"/>
  <c r="AL34" i="26" s="1"/>
  <c r="AL80" i="26" s="1"/>
  <c r="X85" i="26" a="1"/>
  <c r="X85" i="26" s="1"/>
  <c r="AT85" i="26" s="1" a="1"/>
  <c r="AT85" i="26" s="1"/>
  <c r="X12" i="26"/>
  <c r="AT12" i="26" s="1" a="1"/>
  <c r="AT12" i="26" s="1"/>
  <c r="AT58" i="26" s="1"/>
  <c r="X25" i="26"/>
  <c r="AT25" i="26" s="1" a="1"/>
  <c r="AT25" i="26" s="1"/>
  <c r="AT71" i="26" s="1"/>
  <c r="X23" i="26"/>
  <c r="AT23" i="26" s="1" a="1"/>
  <c r="AT23" i="26" s="1"/>
  <c r="AT69" i="26" s="1"/>
  <c r="Z93" i="26" a="1"/>
  <c r="Z93" i="26" s="1"/>
  <c r="AV93" i="26" s="1" a="1"/>
  <c r="AV93" i="26" s="1"/>
  <c r="Z20" i="26"/>
  <c r="AV20" i="26" s="1" a="1"/>
  <c r="AV20" i="26" s="1"/>
  <c r="AV66" i="26" s="1"/>
  <c r="Z97" i="26" a="1"/>
  <c r="Z97" i="26" s="1"/>
  <c r="AV97" i="26" s="1" a="1"/>
  <c r="AV97" i="26" s="1"/>
  <c r="Z24" i="26"/>
  <c r="AV24" i="26" s="1" a="1"/>
  <c r="AV24" i="26" s="1"/>
  <c r="AV70" i="26" s="1"/>
  <c r="Y31" i="26"/>
  <c r="AU31" i="26" s="1" a="1"/>
  <c r="AU31" i="26" s="1"/>
  <c r="AU77" i="26" s="1"/>
  <c r="S28" i="26"/>
  <c r="AO28" i="26" s="1" a="1"/>
  <c r="AO28" i="26" s="1"/>
  <c r="AO74" i="26" s="1"/>
  <c r="Z90" i="26" a="1"/>
  <c r="Z90" i="26" s="1"/>
  <c r="AV90" i="26" s="1" a="1"/>
  <c r="AV90" i="26" s="1"/>
  <c r="Z17" i="26"/>
  <c r="AV17" i="26" s="1" a="1"/>
  <c r="AV17" i="26" s="1"/>
  <c r="AV63" i="26" s="1"/>
  <c r="T26" i="26"/>
  <c r="AP26" i="26" s="1" a="1"/>
  <c r="AP26" i="26" s="1"/>
  <c r="AP72" i="26" s="1"/>
  <c r="Y24" i="26"/>
  <c r="AU24" i="26" s="1" a="1"/>
  <c r="AU24" i="26" s="1"/>
  <c r="AU70" i="26" s="1"/>
  <c r="V21" i="26"/>
  <c r="AR21" i="26" s="1" a="1"/>
  <c r="AR21" i="26" s="1"/>
  <c r="AR67" i="26" s="1"/>
  <c r="R93" i="26" a="1"/>
  <c r="R93" i="26" s="1"/>
  <c r="AN93" i="26" s="1" a="1"/>
  <c r="AN93" i="26" s="1"/>
  <c r="Y88" i="26" a="1"/>
  <c r="Y88" i="26" s="1"/>
  <c r="AU88" i="26" s="1" a="1"/>
  <c r="AU88" i="26" s="1"/>
  <c r="W24" i="26"/>
  <c r="AS24" i="26" s="1" a="1"/>
  <c r="AS24" i="26" s="1"/>
  <c r="AS70" i="26" s="1"/>
  <c r="W59" i="26" a="1"/>
  <c r="W59" i="26" s="1"/>
  <c r="Y34" i="26"/>
  <c r="AU34" i="26" s="1" a="1"/>
  <c r="AU34" i="26" s="1"/>
  <c r="AU80" i="26" s="1"/>
  <c r="Y107" i="26" a="1"/>
  <c r="Y107" i="26" s="1"/>
  <c r="AU107" i="26" s="1" a="1"/>
  <c r="AU107" i="26" s="1"/>
  <c r="Q104" i="26" a="1"/>
  <c r="Q104" i="26" s="1"/>
  <c r="AM104" i="26" s="1" a="1"/>
  <c r="AM104" i="26" s="1"/>
  <c r="Q31" i="26"/>
  <c r="AM31" i="26" s="1" a="1"/>
  <c r="AM31" i="26" s="1"/>
  <c r="AM77" i="26" s="1"/>
  <c r="V97" i="26" a="1"/>
  <c r="V97" i="26" s="1"/>
  <c r="AR97" i="26" s="1" a="1"/>
  <c r="AR97" i="26" s="1"/>
  <c r="V24" i="26"/>
  <c r="AR24" i="26" s="1" a="1"/>
  <c r="AR24" i="26" s="1"/>
  <c r="AR70" i="26" s="1"/>
  <c r="V91" i="26" a="1"/>
  <c r="V91" i="26" s="1"/>
  <c r="AR91" i="26" s="1" a="1"/>
  <c r="AR91" i="26" s="1"/>
  <c r="V18" i="26"/>
  <c r="AR18" i="26" s="1" a="1"/>
  <c r="AR18" i="26" s="1"/>
  <c r="AR64" i="26" s="1"/>
  <c r="P31" i="26"/>
  <c r="AL31" i="26" s="1" a="1"/>
  <c r="AL31" i="26" s="1"/>
  <c r="AL77" i="26" s="1"/>
  <c r="P104" i="26" a="1"/>
  <c r="P104" i="26" s="1"/>
  <c r="AL104" i="26" s="1" a="1"/>
  <c r="AL104" i="26" s="1"/>
  <c r="S89" i="26" a="1"/>
  <c r="S89" i="26" s="1"/>
  <c r="AO89" i="26" s="1" a="1"/>
  <c r="AO89" i="26" s="1"/>
  <c r="S16" i="26"/>
  <c r="AO16" i="26" s="1" a="1"/>
  <c r="AO16" i="26" s="1"/>
  <c r="AO62" i="26" s="1"/>
  <c r="V32" i="26"/>
  <c r="AR32" i="26" s="1" a="1"/>
  <c r="AR32" i="26" s="1"/>
  <c r="AR78" i="26" s="1"/>
  <c r="V105" i="26" a="1"/>
  <c r="V105" i="26" s="1"/>
  <c r="AR105" i="26" s="1" a="1"/>
  <c r="AR105" i="26" s="1"/>
  <c r="U100" i="26" a="1"/>
  <c r="U100" i="26" s="1"/>
  <c r="AQ100" i="26" s="1" a="1"/>
  <c r="AQ100" i="26" s="1"/>
  <c r="U27" i="26"/>
  <c r="AQ27" i="26" s="1" a="1"/>
  <c r="AQ27" i="26" s="1"/>
  <c r="AQ73" i="26" s="1"/>
  <c r="R91" i="26" a="1"/>
  <c r="R91" i="26" s="1"/>
  <c r="AN91" i="26" s="1" a="1"/>
  <c r="AN91" i="26" s="1"/>
  <c r="R18" i="26"/>
  <c r="AN18" i="26" s="1" a="1"/>
  <c r="AN18" i="26" s="1"/>
  <c r="AN64" i="26" s="1"/>
  <c r="T32" i="26"/>
  <c r="AP32" i="26" s="1" a="1"/>
  <c r="AP32" i="26" s="1"/>
  <c r="AP78" i="26" s="1"/>
  <c r="T105" i="26" a="1"/>
  <c r="T105" i="26" s="1"/>
  <c r="AP105" i="26" s="1" a="1"/>
  <c r="AP105" i="26" s="1"/>
  <c r="Z100" i="26" a="1"/>
  <c r="Z100" i="26" s="1"/>
  <c r="AV100" i="26" s="1" a="1"/>
  <c r="AV100" i="26" s="1"/>
  <c r="Z27" i="26"/>
  <c r="AV27" i="26" s="1" a="1"/>
  <c r="AV27" i="26" s="1"/>
  <c r="AV73" i="26" s="1"/>
  <c r="W100" i="26" a="1"/>
  <c r="W100" i="26" s="1"/>
  <c r="AS100" i="26" s="1" a="1"/>
  <c r="AS100" i="26" s="1"/>
  <c r="W27" i="26"/>
  <c r="AS27" i="26" s="1" a="1"/>
  <c r="AS27" i="26" s="1"/>
  <c r="AS73" i="26" s="1"/>
  <c r="P99" i="26" a="1"/>
  <c r="P99" i="26" s="1"/>
  <c r="AL99" i="26" s="1" a="1"/>
  <c r="AL99" i="26" s="1"/>
  <c r="P26" i="26"/>
  <c r="AL26" i="26" s="1" a="1"/>
  <c r="AL26" i="26" s="1"/>
  <c r="AL72" i="26" s="1"/>
  <c r="W21" i="26"/>
  <c r="AS21" i="26" s="1" a="1"/>
  <c r="AS21" i="26" s="1"/>
  <c r="AS67" i="26" s="1"/>
  <c r="W94" i="26" a="1"/>
  <c r="W94" i="26" s="1"/>
  <c r="AS94" i="26" s="1" a="1"/>
  <c r="AS94" i="26" s="1"/>
  <c r="Y32" i="26"/>
  <c r="AU32" i="26" s="1" a="1"/>
  <c r="AU32" i="26" s="1"/>
  <c r="AU78" i="26" s="1"/>
  <c r="Y105" i="26" a="1"/>
  <c r="Y105" i="26" s="1"/>
  <c r="AU105" i="26" s="1" a="1"/>
  <c r="AU105" i="26" s="1"/>
  <c r="Q26" i="26"/>
  <c r="AM26" i="26" s="1" a="1"/>
  <c r="AM26" i="26" s="1"/>
  <c r="AM72" i="26" s="1"/>
  <c r="Q99" i="26" a="1"/>
  <c r="Q99" i="26" s="1"/>
  <c r="AM99" i="26" s="1" a="1"/>
  <c r="AM99" i="26" s="1"/>
  <c r="Y90" i="26" a="1"/>
  <c r="Y90" i="26" s="1"/>
  <c r="AU90" i="26" s="1" a="1"/>
  <c r="AU90" i="26" s="1"/>
  <c r="Y17" i="26"/>
  <c r="AU17" i="26" s="1" a="1"/>
  <c r="AU17" i="26" s="1"/>
  <c r="AU63" i="26" s="1"/>
  <c r="Z101" i="26" a="1"/>
  <c r="Z101" i="26" s="1"/>
  <c r="AV101" i="26" s="1" a="1"/>
  <c r="AV101" i="26" s="1"/>
  <c r="Z28" i="26"/>
  <c r="AV28" i="26" s="1" a="1"/>
  <c r="AV28" i="26" s="1"/>
  <c r="AV74" i="26" s="1"/>
  <c r="P94" i="26" a="1"/>
  <c r="P94" i="26" s="1"/>
  <c r="AL94" i="26" s="1" a="1"/>
  <c r="AL94" i="26" s="1"/>
  <c r="P21" i="26"/>
  <c r="AL21" i="26" s="1" a="1"/>
  <c r="AL21" i="26" s="1"/>
  <c r="AL67" i="26" s="1"/>
  <c r="W87" i="26" a="1"/>
  <c r="W87" i="26" s="1"/>
  <c r="AS87" i="26" s="1" a="1"/>
  <c r="AS87" i="26" s="1"/>
  <c r="W14" i="26"/>
  <c r="AS14" i="26" s="1" a="1"/>
  <c r="AS14" i="26" s="1"/>
  <c r="AS60" i="26" s="1"/>
  <c r="Z94" i="26" a="1"/>
  <c r="Z94" i="26" s="1"/>
  <c r="AV94" i="26" s="1" a="1"/>
  <c r="AV94" i="26" s="1"/>
  <c r="Z21" i="26"/>
  <c r="AV21" i="26" s="1" a="1"/>
  <c r="AV21" i="26" s="1"/>
  <c r="AV67" i="26" s="1"/>
  <c r="S97" i="26" a="1"/>
  <c r="S97" i="26" s="1"/>
  <c r="AO97" i="26" s="1" a="1"/>
  <c r="AO97" i="26" s="1"/>
  <c r="S24" i="26"/>
  <c r="AO24" i="26" s="1" a="1"/>
  <c r="AO24" i="26" s="1"/>
  <c r="AO70" i="26" s="1"/>
  <c r="Z103" i="26" a="1"/>
  <c r="Z103" i="26" s="1"/>
  <c r="AV103" i="26" s="1" a="1"/>
  <c r="AV103" i="26" s="1"/>
  <c r="Z30" i="26"/>
  <c r="AV30" i="26" s="1" a="1"/>
  <c r="AV30" i="26" s="1"/>
  <c r="AV76" i="26" s="1"/>
  <c r="X100" i="26" a="1"/>
  <c r="X100" i="26" s="1"/>
  <c r="AT100" i="26" s="1" a="1"/>
  <c r="AT100" i="26" s="1"/>
  <c r="X27" i="26"/>
  <c r="AT27" i="26" s="1" a="1"/>
  <c r="AT27" i="26" s="1"/>
  <c r="AT73" i="26" s="1"/>
  <c r="R94" i="26" a="1"/>
  <c r="R94" i="26" s="1"/>
  <c r="AN94" i="26" s="1" a="1"/>
  <c r="AN94" i="26" s="1"/>
  <c r="R21" i="26"/>
  <c r="AN21" i="26" s="1" a="1"/>
  <c r="AN21" i="26" s="1"/>
  <c r="AN67" i="26" s="1"/>
  <c r="S93" i="26" a="1"/>
  <c r="S93" i="26" s="1"/>
  <c r="AO93" i="26" s="1" a="1"/>
  <c r="AO93" i="26" s="1"/>
  <c r="S20" i="26"/>
  <c r="AO20" i="26" s="1" a="1"/>
  <c r="AO20" i="26" s="1"/>
  <c r="AO66" i="26" s="1"/>
  <c r="Q103" i="26" a="1"/>
  <c r="Q103" i="26" s="1"/>
  <c r="AM103" i="26" s="1" a="1"/>
  <c r="AM103" i="26" s="1"/>
  <c r="Q30" i="26"/>
  <c r="AM30" i="26" s="1" a="1"/>
  <c r="AM30" i="26" s="1"/>
  <c r="AM76" i="26" s="1"/>
  <c r="V85" i="26" a="1"/>
  <c r="V85" i="26" s="1"/>
  <c r="AR85" i="26" s="1" a="1"/>
  <c r="AR85" i="26" s="1"/>
  <c r="V12" i="26"/>
  <c r="AR12" i="26" s="1" a="1"/>
  <c r="AR12" i="26" s="1"/>
  <c r="AR58" i="26" s="1"/>
  <c r="Y101" i="26" a="1"/>
  <c r="Y101" i="26" s="1"/>
  <c r="AU101" i="26" s="1" a="1"/>
  <c r="AU101" i="26" s="1"/>
  <c r="Y28" i="26"/>
  <c r="AU28" i="26" s="1" a="1"/>
  <c r="AU28" i="26" s="1"/>
  <c r="AU74" i="26" s="1"/>
  <c r="S102" i="26" a="1"/>
  <c r="S102" i="26" s="1"/>
  <c r="AO102" i="26" s="1" a="1"/>
  <c r="AO102" i="26" s="1"/>
  <c r="S29" i="26"/>
  <c r="AO29" i="26" s="1" a="1"/>
  <c r="AO29" i="26" s="1"/>
  <c r="AO75" i="26" s="1"/>
  <c r="Y106" i="26" a="1"/>
  <c r="Y106" i="26" s="1"/>
  <c r="AU106" i="26" s="1" a="1"/>
  <c r="AU106" i="26" s="1"/>
  <c r="Z26" i="26"/>
  <c r="AV26" i="26" s="1" a="1"/>
  <c r="AV26" i="26" s="1"/>
  <c r="AV72" i="26" s="1"/>
  <c r="Z99" i="26" a="1"/>
  <c r="Z99" i="26" s="1"/>
  <c r="AV99" i="26" s="1" a="1"/>
  <c r="AV99" i="26" s="1"/>
  <c r="W88" i="26" a="1"/>
  <c r="W88" i="26" s="1"/>
  <c r="AS88" i="26" s="1" a="1"/>
  <c r="AS88" i="26" s="1"/>
  <c r="U25" i="26"/>
  <c r="AQ25" i="26" s="1" a="1"/>
  <c r="AQ25" i="26" s="1"/>
  <c r="AQ71" i="26" s="1"/>
  <c r="U98" i="26" a="1"/>
  <c r="U98" i="26" s="1"/>
  <c r="AQ98" i="26" s="1" a="1"/>
  <c r="AQ98" i="26" s="1"/>
  <c r="T33" i="26"/>
  <c r="AP33" i="26" s="1" a="1"/>
  <c r="AP33" i="26" s="1"/>
  <c r="AP79" i="26" s="1"/>
  <c r="X34" i="26"/>
  <c r="AT34" i="26" s="1" a="1"/>
  <c r="AT34" i="26" s="1"/>
  <c r="AT80" i="26" s="1"/>
  <c r="X107" i="26" a="1"/>
  <c r="X107" i="26" s="1"/>
  <c r="AT107" i="26" s="1" a="1"/>
  <c r="AT107" i="26" s="1"/>
  <c r="T104" i="26" a="1"/>
  <c r="T104" i="26" s="1"/>
  <c r="AP104" i="26" s="1" a="1"/>
  <c r="AP104" i="26" s="1"/>
  <c r="R96" i="26" a="1"/>
  <c r="R96" i="26" s="1"/>
  <c r="AN96" i="26" s="1" a="1"/>
  <c r="AN96" i="26" s="1"/>
  <c r="R23" i="26"/>
  <c r="AN23" i="26" s="1" a="1"/>
  <c r="AN23" i="26" s="1"/>
  <c r="AN69" i="26" s="1"/>
  <c r="R98" i="26" a="1"/>
  <c r="R98" i="26" s="1"/>
  <c r="AN98" i="26" s="1" a="1"/>
  <c r="AN98" i="26" s="1"/>
  <c r="Y86" i="26" a="1"/>
  <c r="Y86" i="26" s="1"/>
  <c r="AU86" i="26" s="1" a="1"/>
  <c r="AU86" i="26" s="1"/>
  <c r="Z95" i="26" a="1"/>
  <c r="Z95" i="26" s="1"/>
  <c r="AV95" i="26" s="1" a="1"/>
  <c r="AV95" i="26" s="1"/>
  <c r="U15" i="26"/>
  <c r="AQ15" i="26" s="1" a="1"/>
  <c r="AQ15" i="26" s="1"/>
  <c r="AQ61" i="26" s="1"/>
  <c r="U88" i="26" a="1"/>
  <c r="U88" i="26" s="1"/>
  <c r="AQ88" i="26" s="1" a="1"/>
  <c r="AQ88" i="26" s="1"/>
  <c r="S12" i="26"/>
  <c r="AO12" i="26" s="1" a="1"/>
  <c r="AO12" i="26" s="1"/>
  <c r="AO58" i="26" s="1"/>
  <c r="U29" i="26"/>
  <c r="AQ29" i="26" s="1" a="1"/>
  <c r="AQ29" i="26" s="1"/>
  <c r="AQ75" i="26" s="1"/>
  <c r="Q23" i="26"/>
  <c r="AM23" i="26" s="1" a="1"/>
  <c r="AM23" i="26" s="1"/>
  <c r="AM69" i="26" s="1"/>
  <c r="S98" i="26" a="1"/>
  <c r="S98" i="26" s="1"/>
  <c r="AO98" i="26" s="1" a="1"/>
  <c r="AO98" i="26" s="1"/>
  <c r="S23" i="26"/>
  <c r="AO23" i="26" s="1" a="1"/>
  <c r="AO23" i="26" s="1"/>
  <c r="AO69" i="26" s="1"/>
  <c r="T103" i="26" a="1"/>
  <c r="T103" i="26" s="1"/>
  <c r="AP103" i="26" s="1" a="1"/>
  <c r="AP103" i="26" s="1"/>
  <c r="T30" i="26"/>
  <c r="AP30" i="26" s="1" a="1"/>
  <c r="AP30" i="26" s="1"/>
  <c r="AP76" i="26" s="1"/>
  <c r="S22" i="26"/>
  <c r="AO22" i="26" s="1" a="1"/>
  <c r="AO22" i="26" s="1"/>
  <c r="AO68" i="26" s="1"/>
  <c r="S95" i="26" a="1"/>
  <c r="S95" i="26" s="1"/>
  <c r="AO95" i="26" s="1" a="1"/>
  <c r="AO95" i="26" s="1"/>
  <c r="S27" i="26"/>
  <c r="AO27" i="26" s="1" a="1"/>
  <c r="AO27" i="26" s="1"/>
  <c r="AO73" i="26" s="1"/>
  <c r="S100" i="26" a="1"/>
  <c r="S100" i="26" s="1"/>
  <c r="AO100" i="26" s="1" a="1"/>
  <c r="AO100" i="26" s="1"/>
  <c r="U34" i="26"/>
  <c r="AQ34" i="26" s="1" a="1"/>
  <c r="AQ34" i="26" s="1"/>
  <c r="AQ80" i="26" s="1"/>
  <c r="U107" i="26" a="1"/>
  <c r="U107" i="26" s="1"/>
  <c r="AQ107" i="26" s="1" a="1"/>
  <c r="AQ107" i="26" s="1"/>
  <c r="X89" i="26" a="1"/>
  <c r="X89" i="26" s="1"/>
  <c r="AT89" i="26" s="1" a="1"/>
  <c r="AT89" i="26" s="1"/>
  <c r="X16" i="26"/>
  <c r="AT16" i="26" s="1" a="1"/>
  <c r="AT16" i="26" s="1"/>
  <c r="AT62" i="26" s="1"/>
  <c r="Z13" i="26"/>
  <c r="AV13" i="26" s="1" a="1"/>
  <c r="AV13" i="26" s="1"/>
  <c r="AV59" i="26" s="1"/>
  <c r="Z86" i="26" a="1"/>
  <c r="Z86" i="26" s="1"/>
  <c r="AV86" i="26" s="1" a="1"/>
  <c r="AV86" i="26" s="1"/>
  <c r="P29" i="26"/>
  <c r="AL29" i="26" s="1" a="1"/>
  <c r="AL29" i="26" s="1"/>
  <c r="AL75" i="26" s="1"/>
  <c r="Y89" i="26" a="1"/>
  <c r="Y89" i="26" s="1"/>
  <c r="AU89" i="26" s="1" a="1"/>
  <c r="AU89" i="26" s="1"/>
  <c r="Y16" i="26"/>
  <c r="AU16" i="26" s="1" a="1"/>
  <c r="AU16" i="26" s="1"/>
  <c r="AU62" i="26" s="1"/>
  <c r="P98" i="26" a="1"/>
  <c r="P98" i="26" s="1"/>
  <c r="AL98" i="26" s="1" a="1"/>
  <c r="AL98" i="26" s="1"/>
  <c r="P25" i="26"/>
  <c r="AL25" i="26" s="1" a="1"/>
  <c r="AL25" i="26" s="1"/>
  <c r="AL71" i="26" s="1"/>
  <c r="Z33" i="26"/>
  <c r="AV33" i="26" s="1" a="1"/>
  <c r="AV33" i="26" s="1"/>
  <c r="AV79" i="26" s="1"/>
  <c r="Z106" i="26" a="1"/>
  <c r="Z106" i="26" s="1"/>
  <c r="AV106" i="26" s="1" a="1"/>
  <c r="AV106" i="26" s="1"/>
  <c r="S31" i="26"/>
  <c r="AO31" i="26" s="1" a="1"/>
  <c r="AO31" i="26" s="1"/>
  <c r="AO77" i="26" s="1"/>
  <c r="S104" i="26" a="1"/>
  <c r="S104" i="26" s="1"/>
  <c r="AO104" i="26" s="1" a="1"/>
  <c r="AO104" i="26" s="1"/>
  <c r="X20" i="26"/>
  <c r="AT20" i="26" s="1" a="1"/>
  <c r="AT20" i="26" s="1"/>
  <c r="AT66" i="26" s="1"/>
  <c r="X93" i="26" a="1"/>
  <c r="X93" i="26" s="1"/>
  <c r="AT93" i="26" s="1" a="1"/>
  <c r="AT93" i="26" s="1"/>
  <c r="Y93" i="26" a="1"/>
  <c r="Y93" i="26" s="1"/>
  <c r="AU93" i="26" s="1" a="1"/>
  <c r="AU93" i="26" s="1"/>
  <c r="Y20" i="26"/>
  <c r="AU20" i="26" s="1" a="1"/>
  <c r="AU20" i="26" s="1"/>
  <c r="AU66" i="26" s="1"/>
  <c r="T11" i="26" a="1"/>
  <c r="T11" i="26" s="1"/>
  <c r="T84" i="26" a="1"/>
  <c r="T84" i="26" s="1"/>
  <c r="Z84" i="26" a="1"/>
  <c r="Z84" i="26" s="1"/>
  <c r="Z11" i="26" a="1"/>
  <c r="Z11" i="26" s="1"/>
  <c r="S92" i="26" a="1"/>
  <c r="S92" i="26" s="1"/>
  <c r="AO92" i="26" s="1" a="1"/>
  <c r="AO92" i="26" s="1"/>
  <c r="S19" i="26"/>
  <c r="AO19" i="26" s="1" a="1"/>
  <c r="AO19" i="26" s="1"/>
  <c r="AO65" i="26" s="1"/>
  <c r="Z96" i="26" a="1"/>
  <c r="Z96" i="26" s="1"/>
  <c r="AV96" i="26" s="1" a="1"/>
  <c r="AV96" i="26" s="1"/>
  <c r="Z23" i="26"/>
  <c r="AV23" i="26" s="1" a="1"/>
  <c r="AV23" i="26" s="1"/>
  <c r="AV69" i="26" s="1"/>
  <c r="Q93" i="26" a="1"/>
  <c r="Q93" i="26" s="1"/>
  <c r="AM93" i="26" s="1" a="1"/>
  <c r="AM93" i="26" s="1"/>
  <c r="Q20" i="26"/>
  <c r="AM20" i="26" s="1" a="1"/>
  <c r="AM20" i="26" s="1"/>
  <c r="AM66" i="26" s="1"/>
  <c r="Z88" i="26" a="1"/>
  <c r="Z88" i="26" s="1"/>
  <c r="AV88" i="26" s="1" a="1"/>
  <c r="AV88" i="26" s="1"/>
  <c r="Z15" i="26"/>
  <c r="AV15" i="26" s="1" a="1"/>
  <c r="AV15" i="26" s="1"/>
  <c r="AV61" i="26" s="1"/>
  <c r="R101" i="26" a="1"/>
  <c r="R101" i="26" s="1"/>
  <c r="AN101" i="26" s="1" a="1"/>
  <c r="AN101" i="26" s="1"/>
  <c r="R28" i="26"/>
  <c r="AN28" i="26" s="1" a="1"/>
  <c r="AN28" i="26" s="1"/>
  <c r="AN74" i="26" s="1"/>
  <c r="Y87" i="26" a="1"/>
  <c r="Y87" i="26" s="1"/>
  <c r="AU87" i="26" s="1" a="1"/>
  <c r="AU87" i="26" s="1"/>
  <c r="Y14" i="26"/>
  <c r="AU14" i="26" s="1" a="1"/>
  <c r="AU14" i="26" s="1"/>
  <c r="AU60" i="26" s="1"/>
  <c r="W104" i="26" a="1"/>
  <c r="W104" i="26" s="1"/>
  <c r="AS104" i="26" s="1" a="1"/>
  <c r="AS104" i="26" s="1"/>
  <c r="W31" i="26"/>
  <c r="AS31" i="26" s="1" a="1"/>
  <c r="AS31" i="26" s="1"/>
  <c r="AS77" i="26" s="1"/>
  <c r="R105" i="26" a="1"/>
  <c r="R105" i="26" s="1"/>
  <c r="AN105" i="26" s="1" a="1"/>
  <c r="AN105" i="26" s="1"/>
  <c r="R32" i="26"/>
  <c r="AN32" i="26" s="1" a="1"/>
  <c r="AN32" i="26" s="1"/>
  <c r="AN78" i="26" s="1"/>
  <c r="P88" i="26" a="1"/>
  <c r="P88" i="26" s="1"/>
  <c r="AL88" i="26" s="1" a="1"/>
  <c r="AL88" i="26" s="1"/>
  <c r="P15" i="26"/>
  <c r="AL15" i="26" s="1" a="1"/>
  <c r="AL15" i="26" s="1"/>
  <c r="AL61" i="26" s="1"/>
  <c r="U92" i="26" a="1"/>
  <c r="U92" i="26" s="1"/>
  <c r="AQ92" i="26" s="1" a="1"/>
  <c r="AQ92" i="26" s="1"/>
  <c r="U19" i="26"/>
  <c r="AQ19" i="26" s="1" a="1"/>
  <c r="AQ19" i="26" s="1"/>
  <c r="AQ65" i="26" s="1"/>
  <c r="W95" i="26" a="1"/>
  <c r="W95" i="26" s="1"/>
  <c r="AS95" i="26" s="1" a="1"/>
  <c r="AS95" i="26" s="1"/>
  <c r="W22" i="26"/>
  <c r="AS22" i="26" s="1" a="1"/>
  <c r="AS22" i="26" s="1"/>
  <c r="AS68" i="26" s="1"/>
  <c r="Z104" i="26" a="1"/>
  <c r="Z104" i="26" s="1"/>
  <c r="AV104" i="26" s="1" a="1"/>
  <c r="AV104" i="26" s="1"/>
  <c r="Z31" i="26"/>
  <c r="AV31" i="26" s="1" a="1"/>
  <c r="AV31" i="26" s="1"/>
  <c r="AV77" i="26" s="1"/>
  <c r="Q92" i="26" a="1"/>
  <c r="Q92" i="26" s="1"/>
  <c r="AM92" i="26" s="1" a="1"/>
  <c r="AM92" i="26" s="1"/>
  <c r="V99" i="26" a="1"/>
  <c r="V99" i="26" s="1"/>
  <c r="AR99" i="26" s="1" a="1"/>
  <c r="AR99" i="26" s="1"/>
  <c r="V26" i="26"/>
  <c r="AR26" i="26" s="1" a="1"/>
  <c r="AR26" i="26" s="1"/>
  <c r="AR72" i="26" s="1"/>
  <c r="P106" i="26" a="1"/>
  <c r="P106" i="26" s="1"/>
  <c r="AL106" i="26" s="1" a="1"/>
  <c r="AL106" i="26" s="1"/>
  <c r="P33" i="26"/>
  <c r="AL33" i="26" s="1" a="1"/>
  <c r="AL33" i="26" s="1"/>
  <c r="AL79" i="26" s="1"/>
  <c r="W11" i="26" a="1"/>
  <c r="W11" i="26" s="1"/>
  <c r="T89" i="26" a="1"/>
  <c r="T89" i="26" s="1"/>
  <c r="AP89" i="26" s="1" a="1"/>
  <c r="AP89" i="26" s="1"/>
  <c r="T16" i="26"/>
  <c r="AP16" i="26" s="1" a="1"/>
  <c r="AP16" i="26" s="1"/>
  <c r="AP62" i="26" s="1"/>
  <c r="V28" i="26"/>
  <c r="AR28" i="26" s="1" a="1"/>
  <c r="AR28" i="26" s="1"/>
  <c r="AR74" i="26" s="1"/>
  <c r="R102" i="26" a="1"/>
  <c r="R102" i="26" s="1"/>
  <c r="AN102" i="26" s="1" a="1"/>
  <c r="AN102" i="26" s="1"/>
  <c r="Z14" i="26"/>
  <c r="AV14" i="26" s="1" a="1"/>
  <c r="AV14" i="26" s="1"/>
  <c r="AV60" i="26" s="1"/>
  <c r="V17" i="26"/>
  <c r="AR17" i="26" s="1" a="1"/>
  <c r="AR17" i="26" s="1"/>
  <c r="AR63" i="26" s="1"/>
  <c r="R90" i="26" a="1"/>
  <c r="R90" i="26" s="1"/>
  <c r="AN90" i="26" s="1" a="1"/>
  <c r="AN90" i="26" s="1"/>
  <c r="Q95" i="26" a="1"/>
  <c r="Q95" i="26" s="1"/>
  <c r="AM95" i="26" s="1" a="1"/>
  <c r="AM95" i="26" s="1"/>
  <c r="W26" i="26"/>
  <c r="AS26" i="26" s="1" a="1"/>
  <c r="AS26" i="26" s="1"/>
  <c r="AS72" i="26" s="1"/>
  <c r="W99" i="26" a="1"/>
  <c r="W99" i="26" s="1"/>
  <c r="AS99" i="26" s="1" a="1"/>
  <c r="AS99" i="26" s="1"/>
  <c r="P87" i="26" a="1"/>
  <c r="P87" i="26" s="1"/>
  <c r="AL87" i="26" s="1" a="1"/>
  <c r="AL87" i="26" s="1"/>
  <c r="Q18" i="26"/>
  <c r="AM18" i="26" s="1" a="1"/>
  <c r="AM18" i="26" s="1"/>
  <c r="AM64" i="26" s="1"/>
  <c r="Q27" i="26"/>
  <c r="AM27" i="26" s="1" a="1"/>
  <c r="AM27" i="26" s="1"/>
  <c r="AM73" i="26" s="1"/>
  <c r="P17" i="26"/>
  <c r="AL17" i="26" s="1" a="1"/>
  <c r="AL17" i="26" s="1"/>
  <c r="AL63" i="26" s="1"/>
  <c r="P90" i="26" a="1"/>
  <c r="P90" i="26" s="1"/>
  <c r="AL90" i="26" s="1" a="1"/>
  <c r="AL90" i="26" s="1"/>
  <c r="Y11" i="26" a="1"/>
  <c r="Y11" i="26" s="1"/>
  <c r="Y84" i="26" a="1"/>
  <c r="Y84" i="26" s="1"/>
  <c r="P13" i="26"/>
  <c r="AL13" i="26" s="1" a="1"/>
  <c r="AL13" i="26" s="1"/>
  <c r="AL59" i="26" s="1"/>
  <c r="P86" i="26" a="1"/>
  <c r="P86" i="26" s="1"/>
  <c r="AL86" i="26" s="1" a="1"/>
  <c r="AL86" i="26" s="1"/>
  <c r="V84" i="26" a="1"/>
  <c r="V84" i="26" s="1"/>
  <c r="V11" i="26" a="1"/>
  <c r="V11" i="26" s="1"/>
  <c r="X11" i="26" a="1"/>
  <c r="X11" i="26" s="1"/>
  <c r="X84" i="26" a="1"/>
  <c r="X84" i="26" s="1"/>
  <c r="R104" i="26" a="1"/>
  <c r="R104" i="26" s="1"/>
  <c r="AN104" i="26" s="1" a="1"/>
  <c r="AN104" i="26" s="1"/>
  <c r="R31" i="26"/>
  <c r="AN31" i="26" s="1" a="1"/>
  <c r="AN31" i="26" s="1"/>
  <c r="AN77" i="26" s="1"/>
  <c r="W20" i="26"/>
  <c r="AS20" i="26" s="1" a="1"/>
  <c r="AS20" i="26" s="1"/>
  <c r="AS66" i="26" s="1"/>
  <c r="W93" i="26" a="1"/>
  <c r="W93" i="26" s="1"/>
  <c r="AS93" i="26" s="1" a="1"/>
  <c r="AS93" i="26" s="1"/>
  <c r="T87" i="26" a="1"/>
  <c r="T87" i="26" s="1"/>
  <c r="AP87" i="26" s="1" a="1"/>
  <c r="AP87" i="26" s="1"/>
  <c r="T14" i="26"/>
  <c r="AP14" i="26" s="1" a="1"/>
  <c r="AP14" i="26" s="1"/>
  <c r="AP60" i="26" s="1"/>
  <c r="R85" i="26" a="1"/>
  <c r="R85" i="26" s="1"/>
  <c r="AN85" i="26" s="1" a="1"/>
  <c r="AN85" i="26" s="1"/>
  <c r="R12" i="26"/>
  <c r="AN12" i="26" s="1" a="1"/>
  <c r="AN12" i="26" s="1"/>
  <c r="AN58" i="26" s="1"/>
  <c r="W98" i="26" a="1"/>
  <c r="W98" i="26" s="1"/>
  <c r="AS98" i="26" s="1" a="1"/>
  <c r="AS98" i="26" s="1"/>
  <c r="W25" i="26"/>
  <c r="AS25" i="26" s="1" a="1"/>
  <c r="AS25" i="26" s="1"/>
  <c r="AS71" i="26" s="1"/>
  <c r="S91" i="26" a="1"/>
  <c r="S91" i="26" s="1"/>
  <c r="AO91" i="26" s="1" a="1"/>
  <c r="AO91" i="26" s="1"/>
  <c r="S18" i="26"/>
  <c r="AO18" i="26" s="1" a="1"/>
  <c r="AO18" i="26" s="1"/>
  <c r="AO64" i="26" s="1"/>
  <c r="Y100" i="26" a="1"/>
  <c r="Y100" i="26" s="1"/>
  <c r="AU100" i="26" s="1" a="1"/>
  <c r="AU100" i="26" s="1"/>
  <c r="Y27" i="26"/>
  <c r="AU27" i="26" s="1" a="1"/>
  <c r="AU27" i="26" s="1"/>
  <c r="AU73" i="26" s="1"/>
  <c r="W16" i="26"/>
  <c r="AS16" i="26" s="1" a="1"/>
  <c r="AS16" i="26" s="1"/>
  <c r="AS62" i="26" s="1"/>
  <c r="W89" i="26" a="1"/>
  <c r="W89" i="26" s="1"/>
  <c r="AS89" i="26" s="1" a="1"/>
  <c r="AS89" i="26" s="1"/>
  <c r="P12" i="26"/>
  <c r="AL12" i="26" s="1" a="1"/>
  <c r="AL12" i="26" s="1"/>
  <c r="AL58" i="26" s="1"/>
  <c r="P85" i="26" a="1"/>
  <c r="P85" i="26" s="1"/>
  <c r="AL85" i="26" s="1" a="1"/>
  <c r="AL85" i="26" s="1"/>
  <c r="Q85" i="26" a="1"/>
  <c r="Q85" i="26" s="1"/>
  <c r="AM85" i="26" s="1" a="1"/>
  <c r="AM85" i="26" s="1"/>
  <c r="Q12" i="26"/>
  <c r="AM12" i="26" s="1" a="1"/>
  <c r="AM12" i="26" s="1"/>
  <c r="AM58" i="26" s="1"/>
  <c r="U23" i="26"/>
  <c r="AQ23" i="26" s="1" a="1"/>
  <c r="AQ23" i="26" s="1"/>
  <c r="AQ69" i="26" s="1"/>
  <c r="U96" i="26" a="1"/>
  <c r="U96" i="26" s="1"/>
  <c r="AQ96" i="26" s="1" a="1"/>
  <c r="AQ96" i="26" s="1"/>
  <c r="U86" i="26" a="1"/>
  <c r="U86" i="26" s="1"/>
  <c r="AQ86" i="26" s="1" a="1"/>
  <c r="AQ86" i="26" s="1"/>
  <c r="U13" i="26"/>
  <c r="AQ13" i="26" s="1" a="1"/>
  <c r="AQ13" i="26" s="1"/>
  <c r="AQ59" i="26" s="1"/>
  <c r="Q107" i="26" a="1"/>
  <c r="Q107" i="26" s="1"/>
  <c r="AM107" i="26" s="1" a="1"/>
  <c r="AM107" i="26" s="1"/>
  <c r="Q34" i="26"/>
  <c r="AM34" i="26" s="1" a="1"/>
  <c r="AM34" i="26" s="1"/>
  <c r="AM80" i="26" s="1"/>
  <c r="R86" i="26" a="1"/>
  <c r="R86" i="26" s="1"/>
  <c r="AN86" i="26" s="1" a="1"/>
  <c r="AN86" i="26" s="1"/>
  <c r="R13" i="26"/>
  <c r="AN13" i="26" s="1" a="1"/>
  <c r="AN13" i="26" s="1"/>
  <c r="AN59" i="26" s="1"/>
  <c r="S33" i="26"/>
  <c r="AO33" i="26" s="1" a="1"/>
  <c r="AO33" i="26" s="1"/>
  <c r="AO79" i="26" s="1"/>
  <c r="S106" i="26" a="1"/>
  <c r="S106" i="26" s="1"/>
  <c r="AO106" i="26" s="1" a="1"/>
  <c r="AO106" i="26" s="1"/>
  <c r="P11" i="26" a="1"/>
  <c r="P11" i="26" s="1"/>
  <c r="P84" i="26" a="1"/>
  <c r="P84" i="26" s="1"/>
  <c r="P103" i="26" a="1"/>
  <c r="P103" i="26" s="1"/>
  <c r="AL103" i="26" s="1" a="1"/>
  <c r="AL103" i="26" s="1"/>
  <c r="P30" i="26"/>
  <c r="AL30" i="26" s="1" a="1"/>
  <c r="AL30" i="26" s="1"/>
  <c r="AL76" i="26" s="1"/>
  <c r="T97" i="26" a="1"/>
  <c r="T97" i="26" s="1"/>
  <c r="AP97" i="26" s="1" a="1"/>
  <c r="AP97" i="26" s="1"/>
  <c r="T24" i="26"/>
  <c r="AP24" i="26" s="1" a="1"/>
  <c r="AP24" i="26" s="1"/>
  <c r="AP70" i="26" s="1"/>
  <c r="T102" i="26" a="1"/>
  <c r="T102" i="26" s="1"/>
  <c r="AP102" i="26" s="1" a="1"/>
  <c r="AP102" i="26" s="1"/>
  <c r="T29" i="26"/>
  <c r="AP29" i="26" s="1" a="1"/>
  <c r="AP29" i="26" s="1"/>
  <c r="AP75" i="26" s="1"/>
  <c r="Z85" i="26" a="1"/>
  <c r="Z85" i="26" s="1"/>
  <c r="AV85" i="26" s="1" a="1"/>
  <c r="AV85" i="26" s="1"/>
  <c r="Z12" i="26"/>
  <c r="AV12" i="26" s="1" a="1"/>
  <c r="AV12" i="26" s="1"/>
  <c r="AV58" i="26" s="1"/>
  <c r="Y95" i="26" a="1"/>
  <c r="Y95" i="26" s="1"/>
  <c r="AU95" i="26" s="1" a="1"/>
  <c r="AU95" i="26" s="1"/>
  <c r="Y22" i="26"/>
  <c r="AU22" i="26" s="1" a="1"/>
  <c r="AU22" i="26" s="1"/>
  <c r="AU68" i="26" s="1"/>
  <c r="S90" i="26" a="1"/>
  <c r="S90" i="26" s="1"/>
  <c r="AO90" i="26" s="1" a="1"/>
  <c r="AO90" i="26" s="1"/>
  <c r="S17" i="26"/>
  <c r="AO17" i="26" s="1" a="1"/>
  <c r="AO17" i="26" s="1"/>
  <c r="AO63" i="26" s="1"/>
  <c r="W102" i="26" a="1"/>
  <c r="W102" i="26" s="1"/>
  <c r="AS102" i="26" s="1" a="1"/>
  <c r="AS102" i="26" s="1"/>
  <c r="W29" i="26"/>
  <c r="AS29" i="26" s="1" a="1"/>
  <c r="AS29" i="26" s="1"/>
  <c r="AS75" i="26" s="1"/>
  <c r="Z98" i="26" a="1"/>
  <c r="Z98" i="26" s="1"/>
  <c r="AV98" i="26" s="1" a="1"/>
  <c r="AV98" i="26" s="1"/>
  <c r="P91" i="26" a="1"/>
  <c r="P91" i="26" s="1"/>
  <c r="AL91" i="26" s="1" a="1"/>
  <c r="AL91" i="26" s="1"/>
  <c r="P18" i="26"/>
  <c r="AL18" i="26" s="1" a="1"/>
  <c r="AL18" i="26" s="1"/>
  <c r="AL64" i="26" s="1"/>
  <c r="P101" i="26" a="1"/>
  <c r="P101" i="26" s="1"/>
  <c r="AL101" i="26" s="1" a="1"/>
  <c r="AL101" i="26" s="1"/>
  <c r="P28" i="26"/>
  <c r="AL28" i="26" s="1" a="1"/>
  <c r="AL28" i="26" s="1"/>
  <c r="AL74" i="26" s="1"/>
  <c r="Y92" i="26" a="1"/>
  <c r="Y92" i="26" s="1"/>
  <c r="AU92" i="26" s="1" a="1"/>
  <c r="AU92" i="26" s="1"/>
  <c r="Y19" i="26"/>
  <c r="AU19" i="26" s="1" a="1"/>
  <c r="AU19" i="26" s="1"/>
  <c r="AU65" i="26" s="1"/>
  <c r="T95" i="26" a="1"/>
  <c r="T95" i="26" s="1"/>
  <c r="AP95" i="26" s="1" a="1"/>
  <c r="AP95" i="26" s="1"/>
  <c r="T22" i="26"/>
  <c r="AP22" i="26" s="1" a="1"/>
  <c r="AP22" i="26" s="1"/>
  <c r="AP68" i="26" s="1"/>
  <c r="V89" i="26" a="1"/>
  <c r="V89" i="26" s="1"/>
  <c r="AR89" i="26" s="1" a="1"/>
  <c r="AR89" i="26" s="1"/>
  <c r="V16" i="26"/>
  <c r="AR16" i="26" s="1" a="1"/>
  <c r="AR16" i="26" s="1"/>
  <c r="AR62" i="26" s="1"/>
  <c r="X33" i="26"/>
  <c r="AT33" i="26" s="1" a="1"/>
  <c r="AT33" i="26" s="1"/>
  <c r="AT79" i="26" s="1"/>
  <c r="X106" i="26" a="1"/>
  <c r="X106" i="26" s="1"/>
  <c r="AT106" i="26" s="1" a="1"/>
  <c r="AT106" i="26" s="1"/>
  <c r="S84" i="26" a="1"/>
  <c r="S84" i="26" s="1"/>
  <c r="S11" i="26" a="1"/>
  <c r="S11" i="26" s="1"/>
  <c r="T12" i="26"/>
  <c r="AP12" i="26" s="1" a="1"/>
  <c r="AP12" i="26" s="1"/>
  <c r="AP58" i="26" s="1"/>
  <c r="P89" i="26" a="1"/>
  <c r="P89" i="26" s="1"/>
  <c r="AL89" i="26" s="1" a="1"/>
  <c r="AL89" i="26" s="1"/>
  <c r="P16" i="26"/>
  <c r="AL16" i="26" s="1" a="1"/>
  <c r="AL16" i="26" s="1"/>
  <c r="AL62" i="26" s="1"/>
  <c r="P24" i="26"/>
  <c r="AL24" i="26" s="1" a="1"/>
  <c r="AL24" i="26" s="1"/>
  <c r="AL70" i="26" s="1"/>
  <c r="P97" i="26" a="1"/>
  <c r="P97" i="26" s="1"/>
  <c r="AL97" i="26" s="1" a="1"/>
  <c r="AL97" i="26" s="1"/>
  <c r="P105" i="26" a="1"/>
  <c r="P105" i="26" s="1"/>
  <c r="AL105" i="26" s="1" a="1"/>
  <c r="AL105" i="26" s="1"/>
  <c r="P32" i="26"/>
  <c r="AL32" i="26" s="1" a="1"/>
  <c r="AL32" i="26" s="1"/>
  <c r="AL78" i="26" s="1"/>
  <c r="R27" i="26"/>
  <c r="AN27" i="26" s="1" a="1"/>
  <c r="AN27" i="26" s="1"/>
  <c r="AN73" i="26" s="1"/>
  <c r="V20" i="26"/>
  <c r="AR20" i="26" s="1" a="1"/>
  <c r="AR20" i="26" s="1"/>
  <c r="AR66" i="26" s="1"/>
  <c r="V93" i="26" a="1"/>
  <c r="V93" i="26" s="1"/>
  <c r="AR93" i="26" s="1" a="1"/>
  <c r="AR93" i="26" s="1"/>
  <c r="T101" i="26" a="1"/>
  <c r="T101" i="26" s="1"/>
  <c r="AP101" i="26" s="1" a="1"/>
  <c r="AP101" i="26" s="1"/>
  <c r="X18" i="26"/>
  <c r="AT18" i="26" s="1" a="1"/>
  <c r="AT18" i="26" s="1"/>
  <c r="AT64" i="26" s="1"/>
  <c r="X14" i="26"/>
  <c r="AT14" i="26" s="1" a="1"/>
  <c r="AT14" i="26" s="1"/>
  <c r="AT60" i="26" s="1"/>
  <c r="X87" i="26" a="1"/>
  <c r="X87" i="26" s="1"/>
  <c r="AT87" i="26" s="1" a="1"/>
  <c r="AT87" i="26" s="1"/>
  <c r="P96" i="26" a="1"/>
  <c r="P96" i="26" s="1"/>
  <c r="AL96" i="26" s="1" a="1"/>
  <c r="AL96" i="26" s="1"/>
  <c r="Q17" i="26"/>
  <c r="AM17" i="26" s="1" a="1"/>
  <c r="AM17" i="26" s="1"/>
  <c r="AM63" i="26" s="1"/>
  <c r="V87" i="26" a="1"/>
  <c r="V87" i="26" s="1"/>
  <c r="AR87" i="26" s="1" a="1"/>
  <c r="AR87" i="26" s="1"/>
  <c r="S99" i="26" a="1"/>
  <c r="S99" i="26" s="1"/>
  <c r="AO99" i="26" s="1" a="1"/>
  <c r="AO99" i="26" s="1"/>
  <c r="S32" i="26"/>
  <c r="AO32" i="26" s="1" a="1"/>
  <c r="AO32" i="26" s="1"/>
  <c r="AO78" i="26" s="1"/>
  <c r="S105" i="26" a="1"/>
  <c r="S105" i="26" s="1"/>
  <c r="AO105" i="26" s="1" a="1"/>
  <c r="AO105" i="26" s="1"/>
  <c r="R30" i="26"/>
  <c r="AN30" i="26" s="1" a="1"/>
  <c r="AN30" i="26" s="1"/>
  <c r="AN76" i="26" s="1"/>
  <c r="U21" i="26"/>
  <c r="AQ21" i="26" s="1" a="1"/>
  <c r="AQ21" i="26" s="1"/>
  <c r="AQ67" i="26" s="1"/>
  <c r="U90" i="26" a="1"/>
  <c r="U90" i="26" s="1"/>
  <c r="AQ90" i="26" s="1" a="1"/>
  <c r="AQ90" i="26" s="1"/>
  <c r="U17" i="26"/>
  <c r="AQ17" i="26" s="1" a="1"/>
  <c r="AQ17" i="26" s="1"/>
  <c r="AQ63" i="26" s="1"/>
  <c r="X99" i="26" a="1"/>
  <c r="X99" i="26" s="1"/>
  <c r="AT99" i="26" s="1" a="1"/>
  <c r="AT99" i="26" s="1"/>
  <c r="X26" i="26"/>
  <c r="AT26" i="26" s="1" a="1"/>
  <c r="AT26" i="26" s="1"/>
  <c r="AT72" i="26" s="1"/>
  <c r="U91" i="26" a="1"/>
  <c r="U91" i="26" s="1"/>
  <c r="AQ91" i="26" s="1" a="1"/>
  <c r="AQ91" i="26" s="1"/>
  <c r="S30" i="26"/>
  <c r="AO30" i="26" s="1" a="1"/>
  <c r="AO30" i="26" s="1"/>
  <c r="AO76" i="26" s="1"/>
  <c r="S103" i="26" a="1"/>
  <c r="S103" i="26" s="1"/>
  <c r="AO103" i="26" s="1" a="1"/>
  <c r="AO103" i="26" s="1"/>
  <c r="P95" i="26" a="1"/>
  <c r="P95" i="26" s="1"/>
  <c r="AL95" i="26" s="1" a="1"/>
  <c r="AL95" i="26" s="1"/>
  <c r="R68" i="26" a="1"/>
  <c r="R68" i="26" s="1"/>
  <c r="Z92" i="26" l="1" a="1"/>
  <c r="Z92" i="26" s="1"/>
  <c r="AV92" i="26" s="1" a="1"/>
  <c r="AV92" i="26" s="1"/>
  <c r="Y23" i="26"/>
  <c r="AU23" i="26" s="1" a="1"/>
  <c r="AU23" i="26" s="1"/>
  <c r="AU69" i="26" s="1"/>
  <c r="R33" i="26"/>
  <c r="AN33" i="26" s="1" a="1"/>
  <c r="AN33" i="26" s="1"/>
  <c r="AN79" i="26" s="1"/>
  <c r="Q105" i="26" a="1"/>
  <c r="Q105" i="26" s="1"/>
  <c r="AM105" i="26" s="1" a="1"/>
  <c r="AM105" i="26" s="1"/>
  <c r="V86" i="26" a="1"/>
  <c r="V86" i="26" s="1"/>
  <c r="AR86" i="26" s="1" a="1"/>
  <c r="AR86" i="26" s="1"/>
  <c r="V100" i="26" a="1"/>
  <c r="V100" i="26" s="1"/>
  <c r="AR100" i="26" s="1" a="1"/>
  <c r="AR100" i="26" s="1"/>
  <c r="X102" i="26" a="1"/>
  <c r="X102" i="26" s="1"/>
  <c r="AT102" i="26" s="1" a="1"/>
  <c r="AT102" i="26" s="1"/>
  <c r="Q89" i="26" a="1"/>
  <c r="Q89" i="26" s="1"/>
  <c r="AM89" i="26" s="1" a="1"/>
  <c r="AM89" i="26" s="1"/>
  <c r="X19" i="26"/>
  <c r="AT19" i="26" s="1" a="1"/>
  <c r="AT19" i="26" s="1"/>
  <c r="AT65" i="26" s="1"/>
  <c r="S86" i="26" a="1"/>
  <c r="S86" i="26" s="1"/>
  <c r="AO86" i="26" s="1" a="1"/>
  <c r="AO86" i="26" s="1"/>
  <c r="Y25" i="26"/>
  <c r="AU25" i="26" s="1" a="1"/>
  <c r="AU25" i="26" s="1"/>
  <c r="AU71" i="26" s="1"/>
  <c r="Q97" i="26" a="1"/>
  <c r="Q97" i="26" s="1"/>
  <c r="AM97" i="26" s="1" a="1"/>
  <c r="AM97" i="26" s="1"/>
  <c r="Y91" i="26" a="1"/>
  <c r="Y91" i="26" s="1"/>
  <c r="AU91" i="26" s="1" a="1"/>
  <c r="AU91" i="26" s="1"/>
  <c r="Q14" i="26"/>
  <c r="AM14" i="26" s="1" a="1"/>
  <c r="AM14" i="26" s="1"/>
  <c r="AM60" i="26" s="1"/>
  <c r="V104" i="26" a="1"/>
  <c r="V104" i="26" s="1"/>
  <c r="AR104" i="26" s="1" a="1"/>
  <c r="AR104" i="26" s="1"/>
  <c r="W28" i="26"/>
  <c r="AS28" i="26" s="1" a="1"/>
  <c r="AS28" i="26" s="1"/>
  <c r="AS74" i="26" s="1"/>
  <c r="R99" i="26" a="1"/>
  <c r="R99" i="26" s="1"/>
  <c r="AN99" i="26" s="1" a="1"/>
  <c r="AN99" i="26" s="1"/>
  <c r="Q29" i="26"/>
  <c r="AM29" i="26" s="1" a="1"/>
  <c r="AM29" i="26" s="1"/>
  <c r="AM75" i="26" s="1"/>
  <c r="Z32" i="26"/>
  <c r="AV32" i="26" s="1" a="1"/>
  <c r="AV32" i="26" s="1"/>
  <c r="AV78" i="26" s="1"/>
  <c r="X13" i="26"/>
  <c r="AT13" i="26" s="1" a="1"/>
  <c r="AT13" i="26" s="1"/>
  <c r="AT59" i="26" s="1"/>
  <c r="U84" i="26" a="1"/>
  <c r="U84" i="26" s="1"/>
  <c r="AQ84" i="26" s="1" a="1"/>
  <c r="AQ84" i="26" s="1"/>
  <c r="Q98" i="26" a="1"/>
  <c r="Q98" i="26" s="1"/>
  <c r="AM98" i="26" s="1" a="1"/>
  <c r="AM98" i="26" s="1"/>
  <c r="T18" i="26"/>
  <c r="AP18" i="26" s="1" a="1"/>
  <c r="AP18" i="26" s="1"/>
  <c r="AP64" i="26" s="1"/>
  <c r="Z18" i="26"/>
  <c r="AV18" i="26" s="1" a="1"/>
  <c r="AV18" i="26" s="1"/>
  <c r="AV64" i="26" s="1"/>
  <c r="V96" i="26" a="1"/>
  <c r="V96" i="26" s="1"/>
  <c r="AR96" i="26" s="1" a="1"/>
  <c r="AR96" i="26" s="1"/>
  <c r="T96" i="26" a="1"/>
  <c r="T96" i="26" s="1"/>
  <c r="AP96" i="26" s="1" a="1"/>
  <c r="AP96" i="26" s="1"/>
  <c r="T94" i="26" a="1"/>
  <c r="T94" i="26" s="1"/>
  <c r="AP94" i="26" s="1" a="1"/>
  <c r="AP94" i="26" s="1"/>
  <c r="Z102" i="26" a="1"/>
  <c r="Z102" i="26" s="1"/>
  <c r="AV102" i="26" s="1" a="1"/>
  <c r="AV102" i="26" s="1"/>
  <c r="Q106" i="26" a="1"/>
  <c r="Q106" i="26" s="1"/>
  <c r="AM106" i="26" s="1" a="1"/>
  <c r="AM106" i="26" s="1"/>
  <c r="U20" i="26"/>
  <c r="AQ20" i="26" s="1" a="1"/>
  <c r="AQ20" i="26" s="1"/>
  <c r="AQ66" i="26" s="1"/>
  <c r="V88" i="26" a="1"/>
  <c r="V88" i="26" s="1"/>
  <c r="AR88" i="26" s="1" a="1"/>
  <c r="AR88" i="26" s="1"/>
  <c r="T90" i="26" a="1"/>
  <c r="T90" i="26" s="1"/>
  <c r="AP90" i="26" s="1" a="1"/>
  <c r="AP90" i="26" s="1"/>
  <c r="Z89" i="26" a="1"/>
  <c r="Z89" i="26" s="1"/>
  <c r="AV89" i="26" s="1" a="1"/>
  <c r="AV89" i="26" s="1"/>
  <c r="V102" i="26" a="1"/>
  <c r="V102" i="26" s="1"/>
  <c r="AR102" i="26" s="1" a="1"/>
  <c r="AR102" i="26" s="1"/>
  <c r="U12" i="26"/>
  <c r="AQ12" i="26" s="1" a="1"/>
  <c r="AQ12" i="26" s="1"/>
  <c r="AQ58" i="26" s="1"/>
  <c r="X30" i="26"/>
  <c r="AT30" i="26" s="1" a="1"/>
  <c r="AT30" i="26" s="1"/>
  <c r="AT76" i="26" s="1"/>
  <c r="W19" i="26"/>
  <c r="AS19" i="26" s="1" a="1"/>
  <c r="AS19" i="26" s="1"/>
  <c r="AS65" i="26" s="1"/>
  <c r="V34" i="26"/>
  <c r="AR34" i="26" s="1" a="1"/>
  <c r="AR34" i="26" s="1"/>
  <c r="AR80" i="26" s="1"/>
  <c r="Y30" i="26"/>
  <c r="AU30" i="26" s="1" a="1"/>
  <c r="AU30" i="26" s="1"/>
  <c r="AU76" i="26" s="1"/>
  <c r="V98" i="26" a="1"/>
  <c r="V98" i="26" s="1"/>
  <c r="AR98" i="26" s="1" a="1"/>
  <c r="AR98" i="26" s="1"/>
  <c r="U105" i="26" a="1"/>
  <c r="U105" i="26" s="1"/>
  <c r="AQ105" i="26" s="1" a="1"/>
  <c r="AQ105" i="26" s="1"/>
  <c r="S88" i="26" a="1"/>
  <c r="S88" i="26" s="1"/>
  <c r="AO88" i="26" s="1" a="1"/>
  <c r="AO88" i="26" s="1"/>
  <c r="U30" i="26"/>
  <c r="AQ30" i="26" s="1" a="1"/>
  <c r="AQ30" i="26" s="1"/>
  <c r="AQ76" i="26" s="1"/>
  <c r="X21" i="26"/>
  <c r="AT21" i="26" s="1" a="1"/>
  <c r="AT21" i="26" s="1"/>
  <c r="AT67" i="26" s="1"/>
  <c r="W12" i="26"/>
  <c r="AS12" i="26" s="1" a="1"/>
  <c r="AS12" i="26" s="1"/>
  <c r="AS58" i="26" s="1"/>
  <c r="S107" i="26" a="1"/>
  <c r="S107" i="26" s="1"/>
  <c r="AO107" i="26" s="1" a="1"/>
  <c r="AO107" i="26" s="1"/>
  <c r="Z107" i="26" a="1"/>
  <c r="Z107" i="26" s="1"/>
  <c r="AV107" i="26" s="1" a="1"/>
  <c r="AV107" i="26" s="1"/>
  <c r="Q21" i="26"/>
  <c r="AM21" i="26" s="1" a="1"/>
  <c r="AM21" i="26" s="1"/>
  <c r="AM67" i="26" s="1"/>
  <c r="X31" i="26"/>
  <c r="AT31" i="26" s="1" a="1"/>
  <c r="AT31" i="26" s="1"/>
  <c r="AT77" i="26" s="1"/>
  <c r="T86" i="26" a="1"/>
  <c r="T86" i="26" s="1"/>
  <c r="AP86" i="26" s="1" a="1"/>
  <c r="AP86" i="26" s="1"/>
  <c r="R16" i="26"/>
  <c r="AN16" i="26" s="1" a="1"/>
  <c r="AN16" i="26" s="1"/>
  <c r="AN62" i="26" s="1"/>
  <c r="U26" i="26"/>
  <c r="AQ26" i="26" s="1" a="1"/>
  <c r="AQ26" i="26" s="1"/>
  <c r="AQ72" i="26" s="1"/>
  <c r="U14" i="26"/>
  <c r="AQ14" i="26" s="1" a="1"/>
  <c r="AQ14" i="26" s="1"/>
  <c r="AQ60" i="26" s="1"/>
  <c r="U97" i="26" a="1"/>
  <c r="U97" i="26" s="1"/>
  <c r="AQ97" i="26" s="1" a="1"/>
  <c r="AQ97" i="26" s="1"/>
  <c r="W105" i="26" a="1"/>
  <c r="W105" i="26" s="1"/>
  <c r="AS105" i="26" s="1" a="1"/>
  <c r="AS105" i="26" s="1"/>
  <c r="R11" i="26" a="1"/>
  <c r="R11" i="26" s="1"/>
  <c r="AN11" i="26" s="1" a="1"/>
  <c r="AN11" i="26" s="1"/>
  <c r="X90" i="26" a="1"/>
  <c r="X90" i="26" s="1"/>
  <c r="AT90" i="26" s="1" a="1"/>
  <c r="AT90" i="26" s="1"/>
  <c r="U106" i="26" a="1"/>
  <c r="U106" i="26" s="1"/>
  <c r="AQ106" i="26" s="1" a="1"/>
  <c r="AQ106" i="26" s="1"/>
  <c r="X97" i="26" a="1"/>
  <c r="X97" i="26" s="1"/>
  <c r="AT97" i="26" s="1" a="1"/>
  <c r="AT97" i="26" s="1"/>
  <c r="Y102" i="26" a="1"/>
  <c r="Y102" i="26" s="1"/>
  <c r="AU102" i="26" s="1" a="1"/>
  <c r="AU102" i="26" s="1"/>
  <c r="T20" i="26"/>
  <c r="AP20" i="26" s="1" a="1"/>
  <c r="AP20" i="26" s="1"/>
  <c r="AP66" i="26" s="1"/>
  <c r="R24" i="26"/>
  <c r="AN24" i="26" s="1" a="1"/>
  <c r="AN24" i="26" s="1"/>
  <c r="AN70" i="26" s="1"/>
  <c r="Y12" i="26"/>
  <c r="AU12" i="26" s="1" a="1"/>
  <c r="AU12" i="26" s="1"/>
  <c r="AU58" i="26" s="1"/>
  <c r="X22" i="26"/>
  <c r="AT22" i="26" s="1" a="1"/>
  <c r="AT22" i="26" s="1"/>
  <c r="AT68" i="26" s="1"/>
  <c r="Y94" i="26" a="1"/>
  <c r="Y94" i="26" s="1"/>
  <c r="AU94" i="26" s="1" a="1"/>
  <c r="AU94" i="26" s="1"/>
  <c r="W107" i="26" a="1"/>
  <c r="W107" i="26" s="1"/>
  <c r="AS107" i="26" s="1" a="1"/>
  <c r="AS107" i="26" s="1"/>
  <c r="U16" i="26"/>
  <c r="AQ16" i="26" s="1" a="1"/>
  <c r="AQ16" i="26" s="1"/>
  <c r="AQ62" i="26" s="1"/>
  <c r="W23" i="26"/>
  <c r="AS23" i="26" s="1" a="1"/>
  <c r="AS23" i="26" s="1"/>
  <c r="AS69" i="26" s="1"/>
  <c r="R19" i="26"/>
  <c r="AN19" i="26" s="1" a="1"/>
  <c r="AN19" i="26" s="1"/>
  <c r="AN65" i="26" s="1"/>
  <c r="S14" i="26"/>
  <c r="AO14" i="26" s="1" a="1"/>
  <c r="AO14" i="26" s="1"/>
  <c r="AO60" i="26" s="1"/>
  <c r="T98" i="26" a="1"/>
  <c r="T98" i="26" s="1"/>
  <c r="AP98" i="26" s="1" a="1"/>
  <c r="AP98" i="26" s="1"/>
  <c r="P92" i="26" a="1"/>
  <c r="P92" i="26" s="1"/>
  <c r="AL92" i="26" s="1" a="1"/>
  <c r="AL92" i="26" s="1"/>
  <c r="Y26" i="26"/>
  <c r="AU26" i="26" s="1" a="1"/>
  <c r="AU26" i="26" s="1"/>
  <c r="AU72" i="26" s="1"/>
  <c r="U22" i="26"/>
  <c r="AQ22" i="26" s="1" a="1"/>
  <c r="AQ22" i="26" s="1"/>
  <c r="AQ68" i="26" s="1"/>
  <c r="V33" i="26"/>
  <c r="AR33" i="26" s="1" a="1"/>
  <c r="AR33" i="26" s="1"/>
  <c r="AR79" i="26" s="1"/>
  <c r="W18" i="26"/>
  <c r="AS18" i="26" s="1" a="1"/>
  <c r="AS18" i="26" s="1"/>
  <c r="AS64" i="26" s="1"/>
  <c r="R34" i="26"/>
  <c r="AN34" i="26" s="1" a="1"/>
  <c r="AN34" i="26" s="1"/>
  <c r="AN80" i="26" s="1"/>
  <c r="U31" i="26"/>
  <c r="AQ31" i="26" s="1" a="1"/>
  <c r="AQ31" i="26" s="1"/>
  <c r="AQ77" i="26" s="1"/>
  <c r="S94" i="26" a="1"/>
  <c r="S94" i="26" s="1"/>
  <c r="AO94" i="26" s="1" a="1"/>
  <c r="AO94" i="26" s="1"/>
  <c r="W17" i="26"/>
  <c r="AS17" i="26" s="1" a="1"/>
  <c r="AS17" i="26" s="1"/>
  <c r="AS63" i="26" s="1"/>
  <c r="Q28" i="26"/>
  <c r="AM28" i="26" s="1" a="1"/>
  <c r="AM28" i="26" s="1"/>
  <c r="AM74" i="26" s="1"/>
  <c r="Q86" i="26" a="1"/>
  <c r="Q86" i="26" s="1"/>
  <c r="AM86" i="26" s="1" a="1"/>
  <c r="AM86" i="26" s="1"/>
  <c r="T92" i="26" a="1"/>
  <c r="T92" i="26" s="1"/>
  <c r="AP92" i="26" s="1" a="1"/>
  <c r="AP92" i="26" s="1"/>
  <c r="R87" i="26" a="1"/>
  <c r="R87" i="26" s="1"/>
  <c r="AN87" i="26" s="1" a="1"/>
  <c r="AN87" i="26" s="1"/>
  <c r="AN84" i="26" a="1"/>
  <c r="AN84" i="26" s="1"/>
  <c r="AO11" i="26" a="1"/>
  <c r="AO11" i="26" s="1"/>
  <c r="AR11" i="26" a="1"/>
  <c r="AR11" i="26" s="1"/>
  <c r="AU84" i="26" a="1"/>
  <c r="AU84" i="26" s="1"/>
  <c r="AS11" i="26" a="1"/>
  <c r="AS11" i="26" s="1"/>
  <c r="AP11" i="26" a="1"/>
  <c r="AP11" i="26" s="1"/>
  <c r="AQ11" i="26" a="1"/>
  <c r="AQ11" i="26" s="1"/>
  <c r="R22" i="26"/>
  <c r="AN22" i="26" s="1" a="1"/>
  <c r="AN22" i="26" s="1"/>
  <c r="AN68" i="26" s="1"/>
  <c r="R95" i="26" a="1"/>
  <c r="R95" i="26" s="1"/>
  <c r="AN95" i="26" s="1" a="1"/>
  <c r="AN95" i="26" s="1"/>
  <c r="AO84" i="26" a="1"/>
  <c r="AO84" i="26" s="1"/>
  <c r="AR84" i="26" a="1"/>
  <c r="AR84" i="26" s="1"/>
  <c r="AU11" i="26" a="1"/>
  <c r="AU11" i="26" s="1"/>
  <c r="AV11" i="26" a="1"/>
  <c r="AV11" i="26" s="1"/>
  <c r="W86" i="26" a="1"/>
  <c r="W86" i="26" s="1"/>
  <c r="AS86" i="26" s="1" a="1"/>
  <c r="AS86" i="26" s="1"/>
  <c r="W13" i="26"/>
  <c r="AS13" i="26" s="1" a="1"/>
  <c r="AS13" i="26" s="1"/>
  <c r="AS59" i="26" s="1"/>
  <c r="AL84" i="26" a="1"/>
  <c r="AL84" i="26" s="1"/>
  <c r="AT84" i="26" a="1"/>
  <c r="AT84" i="26" s="1"/>
  <c r="AV84" i="26" a="1"/>
  <c r="AV84" i="26" s="1"/>
  <c r="AM11" i="26" a="1"/>
  <c r="AM11" i="26" s="1"/>
  <c r="P35" i="26"/>
  <c r="G81" i="25" s="1"/>
  <c r="AL11" i="26" a="1"/>
  <c r="AL11" i="26" s="1"/>
  <c r="AT11" i="26" a="1"/>
  <c r="AT11" i="26" s="1"/>
  <c r="AS84" i="26" a="1"/>
  <c r="AS84" i="26" s="1"/>
  <c r="AP84" i="26" a="1"/>
  <c r="AP84" i="26" s="1"/>
  <c r="AM84" i="26" a="1"/>
  <c r="AM84" i="26" s="1"/>
  <c r="Z35" i="26" l="1"/>
  <c r="Q81" i="25" s="1"/>
  <c r="V108" i="26"/>
  <c r="X108" i="26"/>
  <c r="AR108" i="26"/>
  <c r="AV108" i="26"/>
  <c r="Z108" i="26"/>
  <c r="AU108" i="26"/>
  <c r="T35" i="26"/>
  <c r="K81" i="25" s="1"/>
  <c r="AQ108" i="26"/>
  <c r="AT108" i="26"/>
  <c r="U108" i="26"/>
  <c r="X35" i="26"/>
  <c r="O81" i="25" s="1"/>
  <c r="Y108" i="26"/>
  <c r="S35" i="26"/>
  <c r="J81" i="25" s="1"/>
  <c r="Y35" i="26"/>
  <c r="P81" i="25" s="1"/>
  <c r="Q108" i="26"/>
  <c r="Q35" i="26"/>
  <c r="H81" i="25" s="1"/>
  <c r="U35" i="26"/>
  <c r="L81" i="25" s="1"/>
  <c r="AS108" i="26"/>
  <c r="V35" i="26"/>
  <c r="M81" i="25" s="1"/>
  <c r="AM108" i="26"/>
  <c r="AP108" i="26"/>
  <c r="AO108" i="26"/>
  <c r="S108" i="26"/>
  <c r="T108" i="26"/>
  <c r="AU57" i="26"/>
  <c r="AU35" i="26"/>
  <c r="AP57" i="26"/>
  <c r="AP35" i="26"/>
  <c r="AO35" i="26"/>
  <c r="AO57" i="26"/>
  <c r="AM57" i="26"/>
  <c r="AM35" i="26"/>
  <c r="AT35" i="26"/>
  <c r="AT57" i="26"/>
  <c r="AV35" i="26"/>
  <c r="AV57" i="26"/>
  <c r="R35" i="26"/>
  <c r="I81" i="25" s="1"/>
  <c r="AS35" i="26"/>
  <c r="AS57" i="26"/>
  <c r="AN108" i="26"/>
  <c r="W108" i="26"/>
  <c r="AL35" i="26"/>
  <c r="AL57" i="26"/>
  <c r="AN35" i="26"/>
  <c r="AN57" i="26"/>
  <c r="AQ57" i="26"/>
  <c r="AQ35" i="26"/>
  <c r="W35" i="26"/>
  <c r="N81" i="25" s="1"/>
  <c r="AR35" i="26"/>
  <c r="AR57" i="26"/>
  <c r="R108" i="26"/>
  <c r="J79" i="25" l="1"/>
  <c r="Q79" i="25"/>
  <c r="N79" i="25"/>
  <c r="H79" i="25"/>
  <c r="P79" i="25"/>
  <c r="I79" i="25"/>
  <c r="K79" i="25"/>
  <c r="L79" i="25"/>
  <c r="O79" i="25"/>
  <c r="M79" i="25"/>
  <c r="D38" i="14" l="1"/>
  <c r="R90" i="40"/>
  <c r="AB35" i="2"/>
  <c r="Y35" i="2"/>
  <c r="Q35" i="2"/>
  <c r="AW35" i="2"/>
  <c r="R35" i="2"/>
  <c r="AH35" i="2"/>
  <c r="AK35" i="2"/>
  <c r="AN35" i="2"/>
  <c r="AZ35" i="2"/>
  <c r="AT35" i="2"/>
  <c r="AQ35" i="2"/>
  <c r="V35" i="2"/>
  <c r="AE35" i="2"/>
  <c r="AG35" i="2" l="1"/>
  <c r="S119" i="40" s="1"/>
  <c r="AO119" i="40" s="1" a="1"/>
  <c r="AO119" i="40" s="1"/>
  <c r="S92" i="40"/>
  <c r="P90" i="40"/>
  <c r="P92" i="40"/>
  <c r="AS35" i="2"/>
  <c r="W119" i="40" s="1"/>
  <c r="AS119" i="40" s="1" a="1"/>
  <c r="AS119" i="40" s="1"/>
  <c r="W92" i="40"/>
  <c r="AV35" i="2"/>
  <c r="X119" i="40" s="1"/>
  <c r="AT119" i="40" s="1" a="1"/>
  <c r="AT119" i="40" s="1"/>
  <c r="X92" i="40"/>
  <c r="Z90" i="40"/>
  <c r="Z92" i="40"/>
  <c r="AP35" i="2"/>
  <c r="V119" i="40" s="1"/>
  <c r="AR119" i="40" s="1" a="1"/>
  <c r="AR119" i="40" s="1"/>
  <c r="V92" i="40"/>
  <c r="U90" i="40"/>
  <c r="U92" i="40"/>
  <c r="AI35" i="2"/>
  <c r="T92" i="40"/>
  <c r="Y90" i="40"/>
  <c r="Y92" i="40"/>
  <c r="Q90" i="40"/>
  <c r="Q92" i="40"/>
  <c r="AD35" i="2"/>
  <c r="R119" i="40" s="1"/>
  <c r="AN119" i="40" s="1" a="1"/>
  <c r="AN119" i="40" s="1"/>
  <c r="R92" i="40"/>
  <c r="R10" i="2"/>
  <c r="F30" i="14"/>
  <c r="E28" i="14"/>
  <c r="E30" i="14"/>
  <c r="Z35" i="2"/>
  <c r="Q61" i="40" s="1"/>
  <c r="AJ35" i="2"/>
  <c r="T119" i="40" s="1"/>
  <c r="AP119" i="40" s="1" a="1"/>
  <c r="AP119" i="40" s="1"/>
  <c r="AO35" i="2"/>
  <c r="V61" i="40" s="1"/>
  <c r="AA35" i="2"/>
  <c r="AF35" i="2"/>
  <c r="AU35" i="2"/>
  <c r="X61" i="40" s="1"/>
  <c r="AM35" i="2"/>
  <c r="AC35" i="2"/>
  <c r="R61" i="40" s="1"/>
  <c r="AG10" i="2"/>
  <c r="S117" i="40"/>
  <c r="X117" i="40"/>
  <c r="AV10" i="2"/>
  <c r="R117" i="40"/>
  <c r="W117" i="40"/>
  <c r="AP10" i="2"/>
  <c r="V117" i="40"/>
  <c r="T27" i="40"/>
  <c r="Q10" i="2"/>
  <c r="AA10" i="2"/>
  <c r="V90" i="40"/>
  <c r="S90" i="40"/>
  <c r="W90" i="40"/>
  <c r="AL35" i="2"/>
  <c r="X90" i="40"/>
  <c r="AY35" i="2"/>
  <c r="Y119" i="40" s="1"/>
  <c r="AU119" i="40" s="1" a="1"/>
  <c r="AU119" i="40" s="1"/>
  <c r="AC10" i="2"/>
  <c r="AR35" i="2"/>
  <c r="BB35" i="2"/>
  <c r="Z119" i="40" s="1"/>
  <c r="AV119" i="40" s="1" a="1"/>
  <c r="AV119" i="40" s="1"/>
  <c r="F28" i="14"/>
  <c r="F10" i="14" s="1"/>
  <c r="AX35" i="2"/>
  <c r="W35" i="2"/>
  <c r="BA35" i="2"/>
  <c r="T90" i="40"/>
  <c r="AU10" i="2"/>
  <c r="X35" i="2"/>
  <c r="U117" i="40"/>
  <c r="Q27" i="40"/>
  <c r="E38" i="14" l="1"/>
  <c r="AO10" i="2"/>
  <c r="U29" i="40"/>
  <c r="AQ29" i="40" s="1" a="1"/>
  <c r="AQ29" i="40" s="1"/>
  <c r="AQ92" i="40" s="1"/>
  <c r="U61" i="40"/>
  <c r="AT61" i="40"/>
  <c r="AT65" i="40" s="1"/>
  <c r="X65" i="40"/>
  <c r="Y29" i="40"/>
  <c r="AU29" i="40" s="1" a="1"/>
  <c r="AU29" i="40" s="1"/>
  <c r="AU92" i="40" s="1"/>
  <c r="Y61" i="40"/>
  <c r="AR61" i="40"/>
  <c r="AR65" i="40" s="1"/>
  <c r="V65" i="40"/>
  <c r="Z29" i="40"/>
  <c r="AV29" i="40" s="1" a="1"/>
  <c r="AV29" i="40" s="1"/>
  <c r="AV92" i="40" s="1"/>
  <c r="Z61" i="40"/>
  <c r="AD10" i="2"/>
  <c r="S29" i="40"/>
  <c r="AO29" i="40" s="1" a="1"/>
  <c r="AO29" i="40" s="1"/>
  <c r="AO92" i="40" s="1"/>
  <c r="S61" i="40"/>
  <c r="AM61" i="40"/>
  <c r="AM65" i="40" s="1"/>
  <c r="Q65" i="40"/>
  <c r="T29" i="40"/>
  <c r="AP29" i="40" s="1" a="1"/>
  <c r="AP29" i="40" s="1"/>
  <c r="AP92" i="40" s="1"/>
  <c r="T61" i="40"/>
  <c r="P29" i="40"/>
  <c r="AL29" i="40" s="1" a="1"/>
  <c r="AL29" i="40" s="1"/>
  <c r="AL92" i="40" s="1"/>
  <c r="P61" i="40"/>
  <c r="W29" i="40"/>
  <c r="AS29" i="40" s="1" a="1"/>
  <c r="AS29" i="40" s="1"/>
  <c r="AS92" i="40" s="1"/>
  <c r="W61" i="40"/>
  <c r="AI10" i="2"/>
  <c r="AS10" i="2"/>
  <c r="AN61" i="40"/>
  <c r="AN65" i="40" s="1"/>
  <c r="R65" i="40"/>
  <c r="P119" i="40"/>
  <c r="AL119" i="40" s="1" a="1"/>
  <c r="AL119" i="40" s="1"/>
  <c r="P102" i="26" a="1"/>
  <c r="P102" i="26" s="1"/>
  <c r="AL102" i="26" s="1" a="1"/>
  <c r="AL102" i="26" s="1"/>
  <c r="R27" i="40"/>
  <c r="AN27" i="40" s="1" a="1"/>
  <c r="AN27" i="40" s="1"/>
  <c r="AN90" i="40" s="1"/>
  <c r="R29" i="40"/>
  <c r="AN29" i="40" s="1" a="1"/>
  <c r="AN29" i="40" s="1"/>
  <c r="AN92" i="40" s="1"/>
  <c r="Q117" i="40"/>
  <c r="AM117" i="40" s="1" a="1"/>
  <c r="AM117" i="40" s="1"/>
  <c r="Q119" i="40"/>
  <c r="AM119" i="40" s="1" a="1"/>
  <c r="AM119" i="40" s="1"/>
  <c r="AM10" i="2"/>
  <c r="U119" i="40"/>
  <c r="AQ119" i="40" s="1" a="1"/>
  <c r="AQ119" i="40" s="1"/>
  <c r="V27" i="40"/>
  <c r="V29" i="40"/>
  <c r="AR29" i="40" s="1" a="1"/>
  <c r="AR29" i="40" s="1"/>
  <c r="AR92" i="40" s="1"/>
  <c r="E10" i="14"/>
  <c r="X27" i="40"/>
  <c r="X29" i="40"/>
  <c r="AT29" i="40" s="1" a="1"/>
  <c r="AT29" i="40" s="1"/>
  <c r="AT92" i="40" s="1"/>
  <c r="Z10" i="2"/>
  <c r="Q29" i="40"/>
  <c r="AM29" i="40" s="1" a="1"/>
  <c r="AM29" i="40" s="1"/>
  <c r="AM92" i="40" s="1"/>
  <c r="F38" i="14"/>
  <c r="AJ10" i="2"/>
  <c r="T117" i="40"/>
  <c r="AF10" i="2"/>
  <c r="S27" i="40"/>
  <c r="W10" i="2"/>
  <c r="P27" i="40"/>
  <c r="W27" i="40"/>
  <c r="AR10" i="2"/>
  <c r="AY10" i="2"/>
  <c r="Y117" i="40"/>
  <c r="V125" i="40"/>
  <c r="AR117" i="40" a="1"/>
  <c r="AR117" i="40" s="1"/>
  <c r="AR125" i="40" s="1"/>
  <c r="Y27" i="40"/>
  <c r="AX10" i="2"/>
  <c r="AM27" i="40" a="1"/>
  <c r="AM27" i="40" s="1"/>
  <c r="AP27" i="40" a="1"/>
  <c r="AP27" i="40" s="1"/>
  <c r="X125" i="40"/>
  <c r="AT117" i="40" a="1"/>
  <c r="AT117" i="40" s="1"/>
  <c r="AT125" i="40" s="1"/>
  <c r="X10" i="2"/>
  <c r="P100" i="26" a="1"/>
  <c r="P100" i="26" s="1"/>
  <c r="P117" i="40"/>
  <c r="AQ117" i="40" a="1"/>
  <c r="AQ117" i="40" s="1"/>
  <c r="BA10" i="2"/>
  <c r="Z27" i="40"/>
  <c r="BB10" i="2"/>
  <c r="Z117" i="40"/>
  <c r="U27" i="40"/>
  <c r="AL10" i="2"/>
  <c r="R125" i="40"/>
  <c r="AN117" i="40" a="1"/>
  <c r="AN117" i="40" s="1"/>
  <c r="AN125" i="40" s="1"/>
  <c r="S125" i="40"/>
  <c r="AO117" i="40" a="1"/>
  <c r="AO117" i="40" s="1"/>
  <c r="AO125" i="40" s="1"/>
  <c r="W125" i="40"/>
  <c r="AS117" i="40" a="1"/>
  <c r="AS117" i="40" s="1"/>
  <c r="AS125" i="40" s="1"/>
  <c r="U125" i="40" l="1"/>
  <c r="AM125" i="40"/>
  <c r="Q125" i="40"/>
  <c r="T35" i="40"/>
  <c r="AQ125" i="40"/>
  <c r="AN35" i="40"/>
  <c r="AL61" i="40"/>
  <c r="AL65" i="40" s="1"/>
  <c r="P65" i="40"/>
  <c r="AV61" i="40"/>
  <c r="AV65" i="40" s="1"/>
  <c r="Z65" i="40"/>
  <c r="AU61" i="40"/>
  <c r="AU65" i="40" s="1"/>
  <c r="Y65" i="40"/>
  <c r="AQ61" i="40"/>
  <c r="AQ65" i="40" s="1"/>
  <c r="U65" i="40"/>
  <c r="Q35" i="40"/>
  <c r="R35" i="40"/>
  <c r="AS61" i="40"/>
  <c r="AS65" i="40" s="1"/>
  <c r="W65" i="40"/>
  <c r="AP61" i="40"/>
  <c r="AP65" i="40" s="1"/>
  <c r="T65" i="40"/>
  <c r="AO61" i="40"/>
  <c r="AO65" i="40" s="1"/>
  <c r="S65" i="40"/>
  <c r="X35" i="40"/>
  <c r="AT27" i="40" a="1"/>
  <c r="AT27" i="40" s="1"/>
  <c r="AR27" i="40" a="1"/>
  <c r="AR27" i="40" s="1"/>
  <c r="V35" i="40"/>
  <c r="AP117" i="40" a="1"/>
  <c r="AP117" i="40" s="1"/>
  <c r="AP125" i="40" s="1"/>
  <c r="T125" i="40"/>
  <c r="AO27" i="40" a="1"/>
  <c r="AO27" i="40" s="1"/>
  <c r="S35" i="40"/>
  <c r="AP90" i="40"/>
  <c r="AP35" i="40"/>
  <c r="AV117" i="40" a="1"/>
  <c r="AV117" i="40" s="1"/>
  <c r="AV125" i="40" s="1"/>
  <c r="Z125" i="40"/>
  <c r="Y35" i="40"/>
  <c r="AU27" i="40" a="1"/>
  <c r="AU27" i="40" s="1"/>
  <c r="W35" i="40"/>
  <c r="AS27" i="40" a="1"/>
  <c r="AS27" i="40" s="1"/>
  <c r="AU117" i="40" a="1"/>
  <c r="AU117" i="40" s="1"/>
  <c r="AU125" i="40" s="1"/>
  <c r="Y125" i="40"/>
  <c r="P35" i="40"/>
  <c r="AL27" i="40" a="1"/>
  <c r="AL27" i="40" s="1"/>
  <c r="U35" i="40"/>
  <c r="AQ27" i="40" a="1"/>
  <c r="AQ27" i="40" s="1"/>
  <c r="P108" i="26"/>
  <c r="G79" i="25" s="1"/>
  <c r="AL100" i="26" a="1"/>
  <c r="AL100" i="26" s="1"/>
  <c r="AL108" i="26" s="1"/>
  <c r="Z35" i="40"/>
  <c r="AV27" i="40" a="1"/>
  <c r="AV27" i="40" s="1"/>
  <c r="AL117" i="40" a="1"/>
  <c r="AL117" i="40" s="1"/>
  <c r="AL125" i="40" s="1"/>
  <c r="P125" i="40"/>
  <c r="AM35" i="40"/>
  <c r="AM90" i="40"/>
  <c r="AR90" i="40" l="1"/>
  <c r="AR35" i="40"/>
  <c r="AT90" i="40"/>
  <c r="AT35" i="40"/>
  <c r="AO35" i="40"/>
  <c r="AO90" i="40"/>
  <c r="AL90" i="40"/>
  <c r="AL35" i="40"/>
  <c r="AS35" i="40"/>
  <c r="AS90" i="40"/>
  <c r="AQ35" i="40"/>
  <c r="AQ90" i="40"/>
  <c r="AU90" i="40"/>
  <c r="AU35" i="40"/>
  <c r="AV90" i="40"/>
  <c r="AV35" i="40"/>
</calcChain>
</file>

<file path=xl/comments1.xml><?xml version="1.0" encoding="utf-8"?>
<comments xmlns="http://schemas.openxmlformats.org/spreadsheetml/2006/main">
  <authors>
    <author>Emma Salisbury</author>
    <author>casensio</author>
  </authors>
  <commentList>
    <comment ref="S7" authorId="0">
      <text>
        <r>
          <rPr>
            <sz val="9"/>
            <color indexed="81"/>
            <rFont val="Tahoma"/>
            <family val="2"/>
          </rPr>
          <t>If Building/Operation changes (e.g. building is vacated, reduced occupancy), enter information about this change.</t>
        </r>
      </text>
    </comment>
    <comment ref="B8" authorId="1">
      <text>
        <r>
          <rPr>
            <sz val="9"/>
            <color indexed="81"/>
            <rFont val="Tahoma"/>
            <family val="2"/>
          </rPr>
          <t>Enter your organisation's own identifying number/reference.</t>
        </r>
      </text>
    </comment>
    <comment ref="C8" authorId="1">
      <text>
        <r>
          <rPr>
            <sz val="9"/>
            <color indexed="81"/>
            <rFont val="Tahoma"/>
            <family val="2"/>
          </rPr>
          <t>This is a number assigned to every unit of land and property recorded by local government. Enter number if applicable.</t>
        </r>
      </text>
    </comment>
    <comment ref="D8" authorId="1">
      <text>
        <r>
          <rPr>
            <sz val="9"/>
            <color indexed="81"/>
            <rFont val="Tahoma"/>
            <family val="2"/>
          </rPr>
          <t>Enter the Name/Location of Building(s) or Operation (e.g. glass recycling)</t>
        </r>
      </text>
    </comment>
    <comment ref="E8" authorId="1">
      <text>
        <r>
          <rPr>
            <sz val="9"/>
            <color indexed="81"/>
            <rFont val="Tahoma"/>
            <family val="2"/>
          </rPr>
          <t xml:space="preserve">Enter building type (based on CIBSE categories) where relevant. </t>
        </r>
      </text>
    </comment>
    <comment ref="F8" authorId="1">
      <text>
        <r>
          <rPr>
            <sz val="9"/>
            <color indexed="81"/>
            <rFont val="Tahoma"/>
            <family val="2"/>
          </rPr>
          <t>This column can be filled in with whatever additional info may be useful to the user.</t>
        </r>
      </text>
    </comment>
    <comment ref="G8" authorId="1">
      <text>
        <r>
          <rPr>
            <sz val="9"/>
            <color indexed="81"/>
            <rFont val="Tahoma"/>
            <family val="2"/>
          </rPr>
          <t>Is the Building or Operation currently in use? Enter 'yes' or 'no' using the dropdown selection.
THIS CELL IS ESSENTIAL TO COMPLETE.</t>
        </r>
      </text>
    </comment>
    <comment ref="H8" authorId="1">
      <text>
        <r>
          <rPr>
            <sz val="9"/>
            <color indexed="81"/>
            <rFont val="Tahoma"/>
            <family val="2"/>
          </rPr>
          <t>Where a Building or Operation is NOT currently in use/built, select the first year of full functioning.
Select 'N/a' if the Bulding/Operation currently exists. Use the dropdown selection.
THIS CELL IS ESSENTIAL TO COMPLETE</t>
        </r>
      </text>
    </comment>
    <comment ref="I8" authorId="1">
      <text>
        <r>
          <rPr>
            <sz val="9"/>
            <color indexed="81"/>
            <rFont val="Tahoma"/>
            <family val="2"/>
          </rPr>
          <t>Where a building appears multiple times (because it has multiple emission types), provide the square meterage only in the first entry.</t>
        </r>
      </text>
    </comment>
    <comment ref="J8" authorId="1">
      <text>
        <r>
          <rPr>
            <sz val="9"/>
            <color indexed="81"/>
            <rFont val="Tahoma"/>
            <family val="2"/>
          </rPr>
          <t xml:space="preserve">Enter the CHP Network </t>
        </r>
      </text>
    </comment>
    <comment ref="K8" authorId="1">
      <text>
        <r>
          <rPr>
            <sz val="9"/>
            <color indexed="81"/>
            <rFont val="Tahoma"/>
            <family val="2"/>
          </rPr>
          <t>Are the emissions subject to CRC EES exposure? If the activity type is subject to the Carbon Reduction Commitment Energy Efficiency Scheme, enter 'yes', otherwise 'no' by using the dropdown selection.
THIS CELL IS ESSENTIAL TO COMPLETE.</t>
        </r>
      </text>
    </comment>
    <comment ref="L8" authorId="1">
      <text>
        <r>
          <rPr>
            <sz val="9"/>
            <color indexed="81"/>
            <rFont val="Tahoma"/>
            <family val="2"/>
          </rPr>
          <t>Enter the activity category from the dropdown selection.
THIS CELL IS ESSENTIAL TO COMPLETE.</t>
        </r>
      </text>
    </comment>
    <comment ref="M8" authorId="1">
      <text>
        <r>
          <rPr>
            <sz val="9"/>
            <color indexed="81"/>
            <rFont val="Tahoma"/>
            <family val="2"/>
          </rPr>
          <t>Enter the Scope of the emission source from the dropdown selection.</t>
        </r>
      </text>
    </comment>
    <comment ref="N8" authorId="1">
      <text>
        <r>
          <rPr>
            <sz val="9"/>
            <color indexed="81"/>
            <rFont val="Tahoma"/>
            <family val="2"/>
          </rPr>
          <t>Enter the Activity Type of the building/operation from the dropdown selection. All existing renewables should be entered in the next section (further down this sheet).
THIS CELL IS ESSENTIAL TO COMPLETE.</t>
        </r>
      </text>
    </comment>
    <comment ref="P8" authorId="1">
      <text>
        <r>
          <rPr>
            <sz val="9"/>
            <color indexed="81"/>
            <rFont val="Tahoma"/>
            <family val="2"/>
          </rPr>
          <t>Annual emission amount in the first full year of operation. Enter a quantity which relates to the units for the Emission Type selected. 
For help with unit conversion factors, refer to the 'Conversion Factors' tab.
THIS CELL IS ESSENTIAL TO COMPLETE.</t>
        </r>
      </text>
    </comment>
    <comment ref="S8" authorId="1">
      <text>
        <r>
          <rPr>
            <sz val="9"/>
            <color indexed="81"/>
            <rFont val="Tahoma"/>
            <family val="2"/>
          </rPr>
          <t>If Building/Operation changes (e.g. building is vacated, reduced occupancy), enter the first full year this occurs from the dropdown selection.
Select 'N/a' if no changes are envisaged for the Bulding/Operation. Use the dropdown selection.
THIS CELL IS ESSENTIAL TO COMPLETE</t>
        </r>
      </text>
    </comment>
    <comment ref="T8" authorId="1">
      <text>
        <r>
          <rPr>
            <sz val="9"/>
            <color indexed="81"/>
            <rFont val="Tahoma"/>
            <family val="2"/>
          </rPr>
          <t>Enter the % change (+ or -) which will apply to the 'Amount' entered at the Year of Change entered (and apply to all future years).
Select 'N/a' if no changes are envisaged for the Bulding/Operation. Use the dropdown selection.
THIS CELL IS ESSSENTIAL TO COMPLETE</t>
        </r>
      </text>
    </comment>
    <comment ref="U8" authorId="1">
      <text>
        <r>
          <rPr>
            <sz val="9"/>
            <color indexed="81"/>
            <rFont val="Tahoma"/>
            <family val="2"/>
          </rPr>
          <t>If building closes or operation ceases, enter the first full year this occurs using the dropdown selection.
Select 'N/a' if no changes are envisaged for the Bulding/Operation. Use the dropdown selection.
THIS CELL IS ESSENTIAL TO COMPLETE</t>
        </r>
      </text>
    </comment>
    <comment ref="Q9" authorId="1">
      <text>
        <r>
          <rPr>
            <sz val="9"/>
            <color indexed="81"/>
            <rFont val="Tahoma"/>
            <family val="2"/>
          </rPr>
          <t>Carbon Footprint of existing buildings/operations (for year above).</t>
        </r>
      </text>
    </comment>
    <comment ref="R9" authorId="1">
      <text>
        <r>
          <rPr>
            <sz val="9"/>
            <color indexed="81"/>
            <rFont val="Tahoma"/>
            <family val="2"/>
          </rPr>
          <t>Cost of the Carbon Footprint of existing buildings/operations (for year above).</t>
        </r>
      </text>
    </comment>
    <comment ref="B458" authorId="1">
      <text>
        <r>
          <rPr>
            <b/>
            <sz val="9"/>
            <color indexed="81"/>
            <rFont val="Tahoma"/>
            <family val="2"/>
          </rPr>
          <t>Where an organisation currently owns/operates its own renewables, these should be entered in this section. Where FiT/RHI is received, the annual totals (including future anticipated totals) should be entered at the end of this section.</t>
        </r>
        <r>
          <rPr>
            <sz val="9"/>
            <color indexed="81"/>
            <rFont val="Tahoma"/>
            <family val="2"/>
          </rPr>
          <t xml:space="preserve">
</t>
        </r>
      </text>
    </comment>
    <comment ref="B460" authorId="1">
      <text>
        <r>
          <rPr>
            <b/>
            <sz val="9"/>
            <color indexed="81"/>
            <rFont val="Tahoma"/>
            <family val="2"/>
          </rPr>
          <t>Enter your organisation's own identifying number/reference.</t>
        </r>
      </text>
    </comment>
    <comment ref="D460" authorId="1">
      <text>
        <r>
          <rPr>
            <b/>
            <sz val="9"/>
            <color indexed="81"/>
            <rFont val="Tahoma"/>
            <family val="2"/>
          </rPr>
          <t>Enter the Name of the Operation (e.g. Greenfield Wind Turbine)</t>
        </r>
      </text>
    </comment>
    <comment ref="I460" authorId="1">
      <text>
        <r>
          <rPr>
            <b/>
            <sz val="9"/>
            <color indexed="81"/>
            <rFont val="Tahoma"/>
            <family val="2"/>
          </rPr>
          <t>Enter the Type of Technology (e.g. wind turbine)</t>
        </r>
      </text>
    </comment>
    <comment ref="J460" authorId="1">
      <text>
        <r>
          <rPr>
            <b/>
            <sz val="9"/>
            <color indexed="81"/>
            <rFont val="Tahoma"/>
            <family val="2"/>
          </rPr>
          <t>Enter the Name of the Operation (e.g. Greenfield Wind Turbine)</t>
        </r>
      </text>
    </comment>
    <comment ref="K460" authorId="1">
      <text>
        <r>
          <rPr>
            <b/>
            <sz val="9"/>
            <color indexed="81"/>
            <rFont val="Tahoma"/>
            <family val="2"/>
          </rPr>
          <t>If the operation benefits from Feed InTariffs (FiTs) or the Renewable Heat Incentive (RHI), select using the dropdown selection.THIS CELL IS ESSENTIAL TO COMPLETE.</t>
        </r>
      </text>
    </comment>
    <comment ref="P460" authorId="1">
      <text>
        <r>
          <rPr>
            <b/>
            <sz val="9"/>
            <color indexed="81"/>
            <rFont val="Tahoma"/>
            <family val="2"/>
          </rPr>
          <t>Annual emission amount in the first full year of operation. Enter a quantity which relates to the units for the Emission Type selected. 
For help with unit conversion factors, refer to the 'Conversion Factors' tab.THIS CELL IS ESSENTIAL TO COMPLETE.</t>
        </r>
      </text>
    </comment>
    <comment ref="S460" authorId="1">
      <text>
        <r>
          <rPr>
            <b/>
            <sz val="9"/>
            <color indexed="81"/>
            <rFont val="Tahoma"/>
            <family val="2"/>
          </rPr>
          <t>If the Operation changes (e.g. wind turbine de-rated), enter the first full year this occurs from the dropdown selection. THIS CELL IS ESSENTIAL TO COMPLETE.</t>
        </r>
      </text>
    </comment>
    <comment ref="T460" authorId="1">
      <text>
        <r>
          <rPr>
            <b/>
            <sz val="9"/>
            <color indexed="81"/>
            <rFont val="Tahoma"/>
            <family val="2"/>
          </rPr>
          <t>Enter the % change (+ or -) which will apply to the 'Amount' entered at the Year of Change entered (and apply to all future years). Use the dropdown selection. THIS CELL IS ESSENTIAL TO COMPLETE.</t>
        </r>
      </text>
    </comment>
    <comment ref="U460" authorId="1">
      <text>
        <r>
          <rPr>
            <b/>
            <sz val="9"/>
            <color indexed="81"/>
            <rFont val="Tahoma"/>
            <family val="2"/>
          </rPr>
          <t>If operation ceases, enter the first full year this occurs using the dropdown selection. THIS CELL IS ESSENTIAL TO COMPLETE.</t>
        </r>
      </text>
    </comment>
    <comment ref="Q461" authorId="1">
      <text>
        <r>
          <rPr>
            <b/>
            <sz val="9"/>
            <color indexed="81"/>
            <rFont val="Tahoma"/>
            <family val="2"/>
          </rPr>
          <t>Avoided or Emitted Carbon of existing operation (for year above)</t>
        </r>
      </text>
    </comment>
    <comment ref="R461" authorId="1">
      <text>
        <r>
          <rPr>
            <b/>
            <sz val="9"/>
            <color indexed="81"/>
            <rFont val="Tahoma"/>
            <family val="2"/>
          </rPr>
          <t>Cost/Revenue from the operation (for year above).</t>
        </r>
      </text>
    </comment>
    <comment ref="W461" authorId="1">
      <text>
        <r>
          <rPr>
            <b/>
            <sz val="9"/>
            <color indexed="81"/>
            <rFont val="Tahoma"/>
            <family val="2"/>
          </rPr>
          <t>Avoided or Emitted Carbon of existing operation (for year above)</t>
        </r>
      </text>
    </comment>
    <comment ref="X461" authorId="1">
      <text>
        <r>
          <rPr>
            <b/>
            <sz val="9"/>
            <color indexed="81"/>
            <rFont val="Tahoma"/>
            <family val="2"/>
          </rPr>
          <t>Cost/Revenue from the operation (for year above).</t>
        </r>
      </text>
    </comment>
    <comment ref="Z461" authorId="1">
      <text>
        <r>
          <rPr>
            <b/>
            <sz val="9"/>
            <color indexed="81"/>
            <rFont val="Tahoma"/>
            <family val="2"/>
          </rPr>
          <t>Avoided or Emitted Carbon of existing operation (for year above)</t>
        </r>
      </text>
    </comment>
    <comment ref="AA461" authorId="1">
      <text>
        <r>
          <rPr>
            <b/>
            <sz val="9"/>
            <color indexed="81"/>
            <rFont val="Tahoma"/>
            <family val="2"/>
          </rPr>
          <t>Cost/Revenue from the operation (for year above).</t>
        </r>
      </text>
    </comment>
    <comment ref="AC461" authorId="1">
      <text>
        <r>
          <rPr>
            <b/>
            <sz val="9"/>
            <color indexed="81"/>
            <rFont val="Tahoma"/>
            <family val="2"/>
          </rPr>
          <t>Avoided or Emitted Carbon of existing operation (for year above)</t>
        </r>
      </text>
    </comment>
    <comment ref="AD461" authorId="1">
      <text>
        <r>
          <rPr>
            <b/>
            <sz val="9"/>
            <color indexed="81"/>
            <rFont val="Tahoma"/>
            <family val="2"/>
          </rPr>
          <t>Cost/Revenue from the operation (for year above).</t>
        </r>
      </text>
    </comment>
    <comment ref="AF461" authorId="1">
      <text>
        <r>
          <rPr>
            <b/>
            <sz val="9"/>
            <color indexed="81"/>
            <rFont val="Tahoma"/>
            <family val="2"/>
          </rPr>
          <t>Avoided or Emitted Carbon of existing operation (for year above)</t>
        </r>
      </text>
    </comment>
    <comment ref="AG461" authorId="1">
      <text>
        <r>
          <rPr>
            <b/>
            <sz val="9"/>
            <color indexed="81"/>
            <rFont val="Tahoma"/>
            <family val="2"/>
          </rPr>
          <t>Cost/Revenue from the operation (for year above).</t>
        </r>
      </text>
    </comment>
    <comment ref="AI461" authorId="1">
      <text>
        <r>
          <rPr>
            <b/>
            <sz val="9"/>
            <color indexed="81"/>
            <rFont val="Tahoma"/>
            <family val="2"/>
          </rPr>
          <t>Avoided or Emitted Carbon of existing operation (for year above)</t>
        </r>
      </text>
    </comment>
    <comment ref="AJ461" authorId="1">
      <text>
        <r>
          <rPr>
            <b/>
            <sz val="9"/>
            <color indexed="81"/>
            <rFont val="Tahoma"/>
            <family val="2"/>
          </rPr>
          <t>Cost/Revenue from the operation (for year above).</t>
        </r>
      </text>
    </comment>
    <comment ref="AL461" authorId="1">
      <text>
        <r>
          <rPr>
            <b/>
            <sz val="9"/>
            <color indexed="81"/>
            <rFont val="Tahoma"/>
            <family val="2"/>
          </rPr>
          <t>Avoided or Emitted Carbon of existing operation (for year above)</t>
        </r>
      </text>
    </comment>
    <comment ref="AM461" authorId="1">
      <text>
        <r>
          <rPr>
            <b/>
            <sz val="9"/>
            <color indexed="81"/>
            <rFont val="Tahoma"/>
            <family val="2"/>
          </rPr>
          <t>Cost/Revenue from the operation (for year above).</t>
        </r>
      </text>
    </comment>
    <comment ref="AO461" authorId="1">
      <text>
        <r>
          <rPr>
            <b/>
            <sz val="9"/>
            <color indexed="81"/>
            <rFont val="Tahoma"/>
            <family val="2"/>
          </rPr>
          <t>Avoided or Emitted Carbon of existing operation (for year above)</t>
        </r>
      </text>
    </comment>
    <comment ref="AP461" authorId="1">
      <text>
        <r>
          <rPr>
            <b/>
            <sz val="9"/>
            <color indexed="81"/>
            <rFont val="Tahoma"/>
            <family val="2"/>
          </rPr>
          <t>Cost/Revenue from the operation (for year above).</t>
        </r>
      </text>
    </comment>
    <comment ref="AR461" authorId="1">
      <text>
        <r>
          <rPr>
            <b/>
            <sz val="9"/>
            <color indexed="81"/>
            <rFont val="Tahoma"/>
            <family val="2"/>
          </rPr>
          <t>Avoided or Emitted Carbon of existing operation (for year above)</t>
        </r>
      </text>
    </comment>
    <comment ref="AS461" authorId="1">
      <text>
        <r>
          <rPr>
            <b/>
            <sz val="9"/>
            <color indexed="81"/>
            <rFont val="Tahoma"/>
            <family val="2"/>
          </rPr>
          <t>Cost/Revenue from the operation (for year above).</t>
        </r>
      </text>
    </comment>
    <comment ref="AU461" authorId="1">
      <text>
        <r>
          <rPr>
            <b/>
            <sz val="9"/>
            <color indexed="81"/>
            <rFont val="Tahoma"/>
            <family val="2"/>
          </rPr>
          <t>Avoided or Emitted Carbon of existing operation (for year above)</t>
        </r>
      </text>
    </comment>
    <comment ref="AV461" authorId="1">
      <text>
        <r>
          <rPr>
            <b/>
            <sz val="9"/>
            <color indexed="81"/>
            <rFont val="Tahoma"/>
            <family val="2"/>
          </rPr>
          <t>Cost/Revenue from the operation (for year above).</t>
        </r>
      </text>
    </comment>
    <comment ref="AX461" authorId="1">
      <text>
        <r>
          <rPr>
            <b/>
            <sz val="9"/>
            <color indexed="81"/>
            <rFont val="Tahoma"/>
            <family val="2"/>
          </rPr>
          <t>Avoided or Emitted Carbon of existing operation (for year above)</t>
        </r>
      </text>
    </comment>
    <comment ref="AY461" authorId="1">
      <text>
        <r>
          <rPr>
            <b/>
            <sz val="9"/>
            <color indexed="81"/>
            <rFont val="Tahoma"/>
            <family val="2"/>
          </rPr>
          <t>Cost/Revenue from the operation (for year above).</t>
        </r>
      </text>
    </comment>
    <comment ref="BA461" authorId="1">
      <text>
        <r>
          <rPr>
            <b/>
            <sz val="9"/>
            <color indexed="81"/>
            <rFont val="Tahoma"/>
            <family val="2"/>
          </rPr>
          <t>Avoided or Emitted Carbon of existing operation (for year above)</t>
        </r>
      </text>
    </comment>
    <comment ref="BB461" authorId="1">
      <text>
        <r>
          <rPr>
            <b/>
            <sz val="9"/>
            <color indexed="81"/>
            <rFont val="Tahoma"/>
            <family val="2"/>
          </rPr>
          <t>Cost/Revenue from the operation (for year above).</t>
        </r>
      </text>
    </comment>
  </commentList>
</comments>
</file>

<file path=xl/comments2.xml><?xml version="1.0" encoding="utf-8"?>
<comments xmlns="http://schemas.openxmlformats.org/spreadsheetml/2006/main">
  <authors>
    <author>casensio</author>
    <author>Emma Salisbury</author>
  </authors>
  <commentList>
    <comment ref="B8" authorId="0">
      <text>
        <r>
          <rPr>
            <sz val="9"/>
            <color indexed="81"/>
            <rFont val="Tahoma"/>
            <family val="2"/>
          </rPr>
          <t>Enter your organisation's own number/reference for the project.</t>
        </r>
      </text>
    </comment>
    <comment ref="C8" authorId="0">
      <text>
        <r>
          <rPr>
            <sz val="9"/>
            <color indexed="81"/>
            <rFont val="Tahoma"/>
            <family val="2"/>
          </rPr>
          <t xml:space="preserve">Enter a full description of the project. </t>
        </r>
      </text>
    </comment>
    <comment ref="E8" authorId="0">
      <text>
        <r>
          <rPr>
            <sz val="9"/>
            <color indexed="81"/>
            <rFont val="Tahoma"/>
            <family val="2"/>
          </rPr>
          <t>Enter details of exact location(s) where project will be implemented.</t>
        </r>
      </text>
    </comment>
    <comment ref="F8" authorId="0">
      <text>
        <r>
          <rPr>
            <sz val="9"/>
            <color indexed="81"/>
            <rFont val="Tahoma"/>
            <family val="2"/>
          </rPr>
          <t>Enter the year when the majority of the  capital spend for the project occurs. Use the dropdown selection.
THIS CELL IS ESSENTIAL TO COMPLETE.</t>
        </r>
      </text>
    </comment>
    <comment ref="G8" authorId="0">
      <text>
        <r>
          <rPr>
            <sz val="9"/>
            <color indexed="81"/>
            <rFont val="Tahoma"/>
            <family val="2"/>
          </rPr>
          <t>Enter the year when the project installation is complete and is commissioned. Use the dropdown selection.
THIS CELL IS ESSENTIAL TO COMPLETE.</t>
        </r>
      </text>
    </comment>
    <comment ref="H8" authorId="0">
      <text>
        <r>
          <rPr>
            <sz val="9"/>
            <color indexed="81"/>
            <rFont val="Tahoma"/>
            <family val="2"/>
          </rPr>
          <t>This is the first FULL year of project savings.</t>
        </r>
      </text>
    </comment>
    <comment ref="I8" authorId="0">
      <text>
        <r>
          <rPr>
            <sz val="9"/>
            <color indexed="81"/>
            <rFont val="Tahoma"/>
            <family val="2"/>
          </rPr>
          <t>Enter the full capital cost of the project (£).
THIS CELL IS ESSENTIAL TO COMPLETE.</t>
        </r>
      </text>
    </comment>
    <comment ref="J8" authorId="0">
      <text>
        <r>
          <rPr>
            <sz val="9"/>
            <color indexed="81"/>
            <rFont val="Tahoma"/>
            <family val="2"/>
          </rPr>
          <t>This relates to any additional annual operation and maintenance cost savings over and above the current (old) or alternative project (£).</t>
        </r>
      </text>
    </comment>
    <comment ref="K8" authorId="0">
      <text>
        <r>
          <rPr>
            <sz val="9"/>
            <color indexed="81"/>
            <rFont val="Tahoma"/>
            <family val="2"/>
          </rPr>
          <t>Enter the name of the person with ultimate responsibility for the project.</t>
        </r>
      </text>
    </comment>
    <comment ref="L8" authorId="0">
      <text>
        <r>
          <rPr>
            <sz val="9"/>
            <color indexed="81"/>
            <rFont val="Tahoma"/>
            <family val="2"/>
          </rPr>
          <t>Enter the name of the person responsible for managing the project to completion.</t>
        </r>
      </text>
    </comment>
    <comment ref="M8" authorId="0">
      <text>
        <r>
          <rPr>
            <sz val="9"/>
            <color indexed="81"/>
            <rFont val="Tahoma"/>
            <family val="2"/>
          </rPr>
          <t>Enter the name of the Department/team responsible for the project.</t>
        </r>
      </text>
    </comment>
    <comment ref="N8" authorId="0">
      <text>
        <r>
          <rPr>
            <sz val="9"/>
            <color indexed="81"/>
            <rFont val="Tahoma"/>
            <family val="2"/>
          </rPr>
          <t>Enter the current stage of project development from the dropdown selection. Projects which are abandoned/superseded should remain on this sheet for future reference (comments can be added to 'User Notes' at the end of the row).
THIS CELL IS ESSENTIAL TO COMPLETE.</t>
        </r>
      </text>
    </comment>
    <comment ref="O8" authorId="0">
      <text>
        <r>
          <rPr>
            <sz val="9"/>
            <color indexed="81"/>
            <rFont val="Tahoma"/>
            <family val="2"/>
          </rPr>
          <t xml:space="preserve">Enter the level of confidence in the information entered (relating particularly to the 'capital costs' and 'amount of savings'). Use the dropdown selection. </t>
        </r>
      </text>
    </comment>
    <comment ref="P8" authorId="0">
      <text>
        <r>
          <rPr>
            <sz val="9"/>
            <color indexed="81"/>
            <rFont val="Tahoma"/>
            <family val="2"/>
          </rPr>
          <t>Will the emissions savings from the project save on CRC EES exposure? If the Type of Emission Saving is subject to the Carbon Reduction Commitment Energy Efficiency Scheme, enter 'yes', otherwise 'no' by using the dropdown selection.
THIS CELL IS ESSENTIAL TO COMPLETE.</t>
        </r>
      </text>
    </comment>
    <comment ref="Q8" authorId="0">
      <text>
        <r>
          <rPr>
            <sz val="9"/>
            <color indexed="81"/>
            <rFont val="Tahoma"/>
            <family val="2"/>
          </rPr>
          <t>Choose the relevant category for the Activity Saving from the dropdown selection.
THIS CELL IS ESSENTIAL TO COMPLETE.</t>
        </r>
      </text>
    </comment>
    <comment ref="S8" authorId="0">
      <text>
        <r>
          <rPr>
            <sz val="9"/>
            <color indexed="81"/>
            <rFont val="Tahoma"/>
            <family val="2"/>
          </rPr>
          <t>Enter the Type of Activity Saving for the project from the dropdown selection. All newly proposed renewables should be entered in the next section (further down this sheet).
THIS CELL IS ESSENTIAL TO COMPLETE.</t>
        </r>
      </text>
    </comment>
    <comment ref="T8" authorId="0">
      <text>
        <r>
          <rPr>
            <sz val="9"/>
            <color indexed="81"/>
            <rFont val="Tahoma"/>
            <family val="2"/>
          </rPr>
          <t>Annual emission Amount of Savings in the first full year of operation. Enter a quantity which relates to the units for the Emission Type selected. For help with unit conversion factors, refer to the 'Conversion Factors' tab.
THIS CELL IS ESSENTIAL TO COMPLETE.</t>
        </r>
      </text>
    </comment>
    <comment ref="U8" authorId="0">
      <text>
        <r>
          <rPr>
            <sz val="9"/>
            <color indexed="81"/>
            <rFont val="Tahoma"/>
            <family val="2"/>
          </rPr>
          <t>To prevent double counting, where a project started saving in a year (first full year) for which the carbon footprint has been calculated, click 'Yes', alternatively select 'no' from the dropdown selection.
THIS CELL IS ESSENTIAL TO COMPLETE.</t>
        </r>
      </text>
    </comment>
    <comment ref="V8" authorId="1">
      <text>
        <r>
          <rPr>
            <sz val="9"/>
            <color indexed="81"/>
            <rFont val="Tahoma"/>
            <family val="2"/>
          </rPr>
          <t>Enter the last date that this entry was amended/reviewed.</t>
        </r>
      </text>
    </comment>
    <comment ref="X8" authorId="0">
      <text>
        <r>
          <rPr>
            <sz val="9"/>
            <color indexed="81"/>
            <rFont val="Tahoma"/>
            <family val="2"/>
          </rPr>
          <t>Simple payback for project based on capital cost (and O&amp;M savings) divided by first full year of cost savings. Figure can be used to compare and prioritise projects.</t>
        </r>
      </text>
    </comment>
    <comment ref="Y8" authorId="0">
      <text>
        <r>
          <rPr>
            <sz val="9"/>
            <color indexed="81"/>
            <rFont val="Tahoma"/>
            <family val="2"/>
          </rPr>
          <t>Carbon Cost Effectiveness for project based on capital cost (and O&amp;M savings) divided by first full year of carbon savings. Figure can be used to compare and prioritise projects.</t>
        </r>
      </text>
    </comment>
    <comment ref="B10" authorId="0">
      <text>
        <r>
          <rPr>
            <sz val="9"/>
            <color indexed="81"/>
            <rFont val="Tahoma"/>
            <family val="2"/>
          </rPr>
          <t>Filtered Total for all new projects excludes those already captured in previous Carbon Footprints.
Excludes Renewable Elec &amp; Heat Exports</t>
        </r>
      </text>
    </comment>
    <comment ref="B11" authorId="0">
      <text>
        <r>
          <rPr>
            <sz val="9"/>
            <color indexed="81"/>
            <rFont val="Tahoma"/>
            <family val="2"/>
          </rPr>
          <t>Total for all new projects excludes those already captured in previous Carbon Footprints. Excludes Renewable Elec &amp; Heat Exports</t>
        </r>
      </text>
    </comment>
    <comment ref="B208" authorId="0">
      <text>
        <r>
          <rPr>
            <b/>
            <sz val="9"/>
            <color indexed="81"/>
            <rFont val="Tahoma"/>
            <family val="2"/>
          </rPr>
          <t>Where an organisation proposes to own/operate its own renewables, these should be entered in this section. Where FiT/RHI is received, the annual totals (including future anticipated totals) should be entered at the end of this section.</t>
        </r>
        <r>
          <rPr>
            <sz val="9"/>
            <color indexed="81"/>
            <rFont val="Tahoma"/>
            <family val="2"/>
          </rPr>
          <t xml:space="preserve">
</t>
        </r>
      </text>
    </comment>
    <comment ref="B210" authorId="0">
      <text>
        <r>
          <rPr>
            <b/>
            <sz val="9"/>
            <color indexed="81"/>
            <rFont val="Tahoma"/>
            <family val="2"/>
          </rPr>
          <t>Enter your organisation's own number/reference for the renewables project.</t>
        </r>
        <r>
          <rPr>
            <sz val="9"/>
            <color indexed="81"/>
            <rFont val="Tahoma"/>
            <family val="2"/>
          </rPr>
          <t xml:space="preserve">
</t>
        </r>
      </text>
    </comment>
    <comment ref="C210" authorId="0">
      <text>
        <r>
          <rPr>
            <b/>
            <sz val="9"/>
            <color indexed="81"/>
            <rFont val="Tahoma"/>
            <family val="2"/>
          </rPr>
          <t>Enter a full description for the renewables project.</t>
        </r>
      </text>
    </comment>
    <comment ref="E210" authorId="0">
      <text>
        <r>
          <rPr>
            <b/>
            <sz val="9"/>
            <color indexed="81"/>
            <rFont val="Tahoma"/>
            <family val="2"/>
          </rPr>
          <t>Enter details of exact location(s) where project will be implemented.</t>
        </r>
      </text>
    </comment>
    <comment ref="F210" authorId="0">
      <text>
        <r>
          <rPr>
            <b/>
            <sz val="9"/>
            <color indexed="81"/>
            <rFont val="Tahoma"/>
            <family val="2"/>
          </rPr>
          <t xml:space="preserve">Enter the year when the majority of the capital spend for the renewable project occurs. Use the dropdown selection.THIS CELL IS ESSENTIAL TO COMPLETE.
</t>
        </r>
      </text>
    </comment>
    <comment ref="G210" authorId="0">
      <text>
        <r>
          <rPr>
            <b/>
            <sz val="9"/>
            <color indexed="81"/>
            <rFont val="Tahoma"/>
            <family val="2"/>
          </rPr>
          <t>Enter the year when the renewables project installation is complete and is commissioned. Use the dropdown selection.THIS CELL IS ESSENTIAL TO COMPLETE.</t>
        </r>
      </text>
    </comment>
    <comment ref="H210" authorId="0">
      <text>
        <r>
          <rPr>
            <b/>
            <sz val="9"/>
            <color indexed="81"/>
            <rFont val="Tahoma"/>
            <family val="2"/>
          </rPr>
          <t>This is the first FULL year of renewables project savings.</t>
        </r>
      </text>
    </comment>
    <comment ref="I210" authorId="0">
      <text>
        <r>
          <rPr>
            <b/>
            <sz val="9"/>
            <color indexed="81"/>
            <rFont val="Tahoma"/>
            <family val="2"/>
          </rPr>
          <t>Enter the full capital cost of the project (£). THIS CELL IS ESSENTIAL TO COMPLETE.</t>
        </r>
      </text>
    </comment>
    <comment ref="J210" authorId="0">
      <text>
        <r>
          <rPr>
            <b/>
            <sz val="9"/>
            <color indexed="81"/>
            <rFont val="Tahoma"/>
            <family val="2"/>
          </rPr>
          <t>This relates to any additional annual operation and maintenance cost savings over and above the current (old) or alternative project (£).</t>
        </r>
      </text>
    </comment>
    <comment ref="K210" authorId="0">
      <text>
        <r>
          <rPr>
            <b/>
            <sz val="9"/>
            <color indexed="81"/>
            <rFont val="Tahoma"/>
            <family val="2"/>
          </rPr>
          <t xml:space="preserve">Enter the name of the person with ultimate responsibility for the renewables project.
</t>
        </r>
      </text>
    </comment>
    <comment ref="L210" authorId="0">
      <text>
        <r>
          <rPr>
            <b/>
            <sz val="9"/>
            <color indexed="81"/>
            <rFont val="Tahoma"/>
            <family val="2"/>
          </rPr>
          <t>Enter the name of the person responsible for managing the renewables project to completion.</t>
        </r>
      </text>
    </comment>
    <comment ref="M210" authorId="0">
      <text>
        <r>
          <rPr>
            <b/>
            <sz val="9"/>
            <color indexed="81"/>
            <rFont val="Tahoma"/>
            <family val="2"/>
          </rPr>
          <t>Enter the name of the Department/team responsible for the renewables project.</t>
        </r>
      </text>
    </comment>
    <comment ref="N210" authorId="0">
      <text>
        <r>
          <rPr>
            <b/>
            <sz val="9"/>
            <color indexed="81"/>
            <rFont val="Tahoma"/>
            <family val="2"/>
          </rPr>
          <t>Enter the current stage of the renewables project development from the dropdown selection.
Renewables projects which are abandoned/superseded should remain on this sheet for future reference (comments can be added to 'User Notes' at the end of the row). THIS CELL IS ESSENTIAL TO COMPLETE.</t>
        </r>
      </text>
    </comment>
    <comment ref="O210" authorId="0">
      <text>
        <r>
          <rPr>
            <b/>
            <sz val="9"/>
            <color indexed="81"/>
            <rFont val="Tahoma"/>
            <family val="2"/>
          </rPr>
          <t xml:space="preserve">Enter the level of confidence in the information entered (relating particularly to the 'capital costs' and 'amount of savings'). Use the dropdown selection. </t>
        </r>
      </text>
    </comment>
    <comment ref="P210" authorId="0">
      <text>
        <r>
          <rPr>
            <b/>
            <sz val="9"/>
            <color indexed="81"/>
            <rFont val="Tahoma"/>
            <family val="2"/>
          </rPr>
          <t>If the renewables project benefits from Feed InTariffs (FiTs) or the Renewable Heat Incentive (RHI), select using the dropdown selection. THIS CELL IS ESSENTIAL TO COMPLETE.</t>
        </r>
      </text>
    </comment>
    <comment ref="Q210" authorId="0">
      <text>
        <r>
          <rPr>
            <b/>
            <sz val="9"/>
            <color indexed="81"/>
            <rFont val="Tahoma"/>
            <family val="2"/>
          </rPr>
          <t>Detail the Type of Source Saving from the dropdown selection.</t>
        </r>
      </text>
    </comment>
    <comment ref="S210" authorId="0">
      <text>
        <r>
          <rPr>
            <b/>
            <sz val="9"/>
            <color indexed="81"/>
            <rFont val="Tahoma"/>
            <family val="2"/>
          </rPr>
          <t xml:space="preserve">Enter the Type of Emission Saving for the renewables project from the dropdown selection. THIS CELL IS ESSENTIAL TO COMPLETE.
</t>
        </r>
      </text>
    </comment>
    <comment ref="T210" authorId="0">
      <text>
        <r>
          <rPr>
            <b/>
            <sz val="9"/>
            <color indexed="81"/>
            <rFont val="Tahoma"/>
            <family val="2"/>
          </rPr>
          <t>Annual emission Amount of Savings in the first full year of operation. Enter a quantity which relates to the units for the Emission Type selected. 
For help with unit conversion factors, refer to the 'Conversion Factors' tab. THIS CELL IS ESSENTIAL TO COMPLETE.</t>
        </r>
      </text>
    </comment>
    <comment ref="U210" authorId="0">
      <text>
        <r>
          <rPr>
            <b/>
            <sz val="9"/>
            <color indexed="81"/>
            <rFont val="Tahoma"/>
            <family val="2"/>
          </rPr>
          <t>To prevent double counting, where a renewables project started saving in a year (first full year) for which the carbon footprint has been calculated, click 'Yes', alternatively select 'no' from the dropdown selection. THIS CELL IS ESSENTIAL TO COMPLETE.</t>
        </r>
      </text>
    </comment>
    <comment ref="X210" authorId="0">
      <text>
        <r>
          <rPr>
            <b/>
            <sz val="9"/>
            <color indexed="81"/>
            <rFont val="Tahoma"/>
            <family val="2"/>
          </rPr>
          <t>Simple payback for the renewables project based on capital cost (and O&amp;M savings) divided by first full year of cost savings. Figure can be used to compare and prioritise projects.</t>
        </r>
        <r>
          <rPr>
            <sz val="9"/>
            <color indexed="81"/>
            <rFont val="Tahoma"/>
            <family val="2"/>
          </rPr>
          <t xml:space="preserve">
</t>
        </r>
      </text>
    </comment>
    <comment ref="Y210" authorId="0">
      <text>
        <r>
          <rPr>
            <b/>
            <sz val="9"/>
            <color indexed="81"/>
            <rFont val="Tahoma"/>
            <family val="2"/>
          </rPr>
          <t>Carbon Cost Effectiveness for the renewables project based on capital cost (and O&amp;M savings) divided by first full year of carbon savings.
Figure can be used to compare and prioritise projects.</t>
        </r>
        <r>
          <rPr>
            <sz val="9"/>
            <color indexed="81"/>
            <rFont val="Tahoma"/>
            <family val="2"/>
          </rPr>
          <t xml:space="preserve">
</t>
        </r>
      </text>
    </comment>
    <comment ref="B212" authorId="0">
      <text>
        <r>
          <rPr>
            <b/>
            <sz val="9"/>
            <color indexed="81"/>
            <rFont val="Tahoma"/>
            <family val="2"/>
          </rPr>
          <t>Total excludes those project savings already captured in previous Carbon Footprints.</t>
        </r>
      </text>
    </comment>
    <comment ref="B213" authorId="0">
      <text>
        <r>
          <rPr>
            <b/>
            <sz val="9"/>
            <color indexed="81"/>
            <rFont val="Tahoma"/>
            <family val="2"/>
          </rPr>
          <t>Total excludes those project savings already captured in previous Carbon Footprints.</t>
        </r>
      </text>
    </comment>
    <comment ref="B214" authorId="0">
      <text>
        <r>
          <rPr>
            <b/>
            <sz val="9"/>
            <color indexed="81"/>
            <rFont val="Tahoma"/>
            <family val="2"/>
          </rPr>
          <t>Renewable Total excludes those project savings already captured in previous Carbon Footprints.</t>
        </r>
      </text>
    </comment>
    <comment ref="Y252" authorId="0">
      <text>
        <r>
          <rPr>
            <b/>
            <sz val="9"/>
            <color indexed="81"/>
            <rFont val="Tahoma"/>
            <family val="2"/>
          </rPr>
          <t>For new projects not already captured in previous Carbon Footprints.</t>
        </r>
      </text>
    </comment>
    <comment ref="Y253" authorId="0">
      <text>
        <r>
          <rPr>
            <b/>
            <sz val="9"/>
            <color indexed="81"/>
            <rFont val="Tahoma"/>
            <family val="2"/>
          </rPr>
          <t>For new projects not already captured in previous Carbon Footprints.</t>
        </r>
      </text>
    </comment>
  </commentList>
</comments>
</file>

<file path=xl/sharedStrings.xml><?xml version="1.0" encoding="utf-8"?>
<sst xmlns="http://schemas.openxmlformats.org/spreadsheetml/2006/main" count="6624" uniqueCount="762">
  <si>
    <t>Description</t>
  </si>
  <si>
    <t>kg CO2e/kWh</t>
  </si>
  <si>
    <t>kg CO2e/m3</t>
  </si>
  <si>
    <t>kg CO2e/tonne</t>
  </si>
  <si>
    <t>Waste</t>
  </si>
  <si>
    <t>Waste fraction</t>
  </si>
  <si>
    <t>Landfill</t>
  </si>
  <si>
    <t>Units</t>
  </si>
  <si>
    <t>Travel</t>
  </si>
  <si>
    <t>Activity</t>
  </si>
  <si>
    <t>kg CO2e/passenger km</t>
  </si>
  <si>
    <t>2013/14</t>
  </si>
  <si>
    <t>YEAR</t>
  </si>
  <si>
    <t>Carbon Management Plan - Costs</t>
  </si>
  <si>
    <t xml:space="preserve">Carbon Management Plan - Emission Factors </t>
  </si>
  <si>
    <t>£/tonne</t>
  </si>
  <si>
    <t>£/passenger km</t>
  </si>
  <si>
    <t>£/kWh</t>
  </si>
  <si>
    <t>Generation and T&amp;D</t>
  </si>
  <si>
    <t>Text/Description</t>
  </si>
  <si>
    <t>Key cells:</t>
  </si>
  <si>
    <t>Some cells have drop down choices which require selection.</t>
  </si>
  <si>
    <t>Calculations/Formulae Output</t>
  </si>
  <si>
    <t>Source Reference</t>
  </si>
  <si>
    <t>% increase</t>
  </si>
  <si>
    <t>RAC Website</t>
  </si>
  <si>
    <t>Category (Organisational ID)</t>
  </si>
  <si>
    <t>Stationary</t>
  </si>
  <si>
    <t>Transport</t>
  </si>
  <si>
    <t>Water</t>
  </si>
  <si>
    <t>Year of Change</t>
  </si>
  <si>
    <t>Carbon Footprint (tCO2e)</t>
  </si>
  <si>
    <t>Cost (£)</t>
  </si>
  <si>
    <t>Existing</t>
  </si>
  <si>
    <t>Yes</t>
  </si>
  <si>
    <t>No</t>
  </si>
  <si>
    <t>N/a</t>
  </si>
  <si>
    <t>Yearofchange</t>
  </si>
  <si>
    <t>Final year of full operation</t>
  </si>
  <si>
    <t>Future Changes</t>
  </si>
  <si>
    <t>First Full year of Operation</t>
  </si>
  <si>
    <t>Building/Operation Name</t>
  </si>
  <si>
    <t>Existing Building/Operation?</t>
  </si>
  <si>
    <t>Future New Build/Operation?</t>
  </si>
  <si>
    <t>Amount</t>
  </si>
  <si>
    <t>% change (at Year of Change)</t>
  </si>
  <si>
    <t>Typical cost for an UK train journey</t>
  </si>
  <si>
    <t>CRC EES</t>
  </si>
  <si>
    <t>£/tonneCO2e</t>
  </si>
  <si>
    <t>Subject to CRC EES?</t>
  </si>
  <si>
    <t>ProjectStatus</t>
  </si>
  <si>
    <t>EstimateConfidence</t>
  </si>
  <si>
    <t>Identified/More Info Req</t>
  </si>
  <si>
    <t>3 High</t>
  </si>
  <si>
    <t>Full Details Developed</t>
  </si>
  <si>
    <t>2 Medium</t>
  </si>
  <si>
    <t>Funding Approved</t>
  </si>
  <si>
    <t>1 Low</t>
  </si>
  <si>
    <t>In Progress</t>
  </si>
  <si>
    <t>Complete</t>
  </si>
  <si>
    <t>Abandoned</t>
  </si>
  <si>
    <t>Superseded</t>
  </si>
  <si>
    <t>Emissiontype</t>
  </si>
  <si>
    <t>Sourcetype</t>
  </si>
  <si>
    <t>Annualchange</t>
  </si>
  <si>
    <t>Annual Savings When Project Complete</t>
  </si>
  <si>
    <t>Project ID code</t>
  </si>
  <si>
    <t>Project Description</t>
  </si>
  <si>
    <t>Location</t>
  </si>
  <si>
    <t>Capital Spend Year</t>
  </si>
  <si>
    <t>Commissioning Year</t>
  </si>
  <si>
    <t>First Full Year of CO2e savings</t>
  </si>
  <si>
    <t>Capital Cost (£)</t>
  </si>
  <si>
    <t>Owner</t>
  </si>
  <si>
    <t>Implementer</t>
  </si>
  <si>
    <t>Dept / Team</t>
  </si>
  <si>
    <t>Project Status</t>
  </si>
  <si>
    <t>Estimate Confidence</t>
  </si>
  <si>
    <t>Amount of Savings</t>
  </si>
  <si>
    <t>Annual Savings for this project already captured in most recent Carbon Footprint?</t>
  </si>
  <si>
    <t>Simple Payback (Years)</t>
  </si>
  <si>
    <t>Carbon Cost Effectiveness (£/tCO2e)</t>
  </si>
  <si>
    <t>Carbon savings (tCO2e)</t>
  </si>
  <si>
    <t>Cost Savings (£)</t>
  </si>
  <si>
    <t>Degradation</t>
  </si>
  <si>
    <t>n/a</t>
  </si>
  <si>
    <t>User Notes</t>
  </si>
  <si>
    <t>£/km</t>
  </si>
  <si>
    <t>£/m3</t>
  </si>
  <si>
    <t>Grid Electricity (kWh)</t>
  </si>
  <si>
    <t>Renewable Heat Exported (kWh)</t>
  </si>
  <si>
    <t>kg CO2e/km</t>
  </si>
  <si>
    <t>Van - diesel (km)</t>
  </si>
  <si>
    <t>Bus (passenger km)</t>
  </si>
  <si>
    <t>TOTAL</t>
  </si>
  <si>
    <t>Type of Renewable Technology</t>
  </si>
  <si>
    <t>Total</t>
  </si>
  <si>
    <t>tCO2e</t>
  </si>
  <si>
    <t>Symbol</t>
  </si>
  <si>
    <t>Number</t>
  </si>
  <si>
    <t>Standard form</t>
  </si>
  <si>
    <t>Abbreviation</t>
  </si>
  <si>
    <t>Kilo</t>
  </si>
  <si>
    <t>k</t>
  </si>
  <si>
    <t>Mega</t>
  </si>
  <si>
    <t>M</t>
  </si>
  <si>
    <t>Giga</t>
  </si>
  <si>
    <t>G</t>
  </si>
  <si>
    <t>Tera</t>
  </si>
  <si>
    <t>T</t>
  </si>
  <si>
    <t>Peta</t>
  </si>
  <si>
    <t>P</t>
  </si>
  <si>
    <t>GJ</t>
  </si>
  <si>
    <t>kWh</t>
  </si>
  <si>
    <t>therm</t>
  </si>
  <si>
    <t>toe</t>
  </si>
  <si>
    <t>kcal</t>
  </si>
  <si>
    <t>Energy</t>
  </si>
  <si>
    <t>Gigajoule, GJ</t>
  </si>
  <si>
    <t>Therm</t>
  </si>
  <si>
    <t>Tonne oil equivalent, toe</t>
  </si>
  <si>
    <t>Kilocalorie, kcal</t>
  </si>
  <si>
    <t>L</t>
  </si>
  <si>
    <t>cu ft</t>
  </si>
  <si>
    <t>Imp. gallon</t>
  </si>
  <si>
    <t>US gallon</t>
  </si>
  <si>
    <t>Bbl (US,P)</t>
  </si>
  <si>
    <t>Volume</t>
  </si>
  <si>
    <t>Litres, L</t>
  </si>
  <si>
    <t>Cubic feet, cu ft</t>
  </si>
  <si>
    <t>Imperial gallon</t>
  </si>
  <si>
    <t>Barrel (US, petroleum), bbl</t>
  </si>
  <si>
    <t>kg</t>
  </si>
  <si>
    <t>tonne</t>
  </si>
  <si>
    <t>ton (UK)</t>
  </si>
  <si>
    <t>ton (US)</t>
  </si>
  <si>
    <t>lb</t>
  </si>
  <si>
    <t>Weight/mass</t>
  </si>
  <si>
    <t>Kilogram, kg</t>
  </si>
  <si>
    <t>tonne, t (metric ton)</t>
  </si>
  <si>
    <t>ton (UK, long ton)</t>
  </si>
  <si>
    <t>ton (US, short ton)</t>
  </si>
  <si>
    <t>Pound, lb</t>
  </si>
  <si>
    <t>m</t>
  </si>
  <si>
    <t>ft</t>
  </si>
  <si>
    <t>mi</t>
  </si>
  <si>
    <t>km</t>
  </si>
  <si>
    <t>nmi</t>
  </si>
  <si>
    <t>Metre, m</t>
  </si>
  <si>
    <t>Feet, ft</t>
  </si>
  <si>
    <t>Miles, mi</t>
  </si>
  <si>
    <t>Kilometres, km</t>
  </si>
  <si>
    <t>Nautical miles, nmi or NM</t>
  </si>
  <si>
    <t>in</t>
  </si>
  <si>
    <t>cm</t>
  </si>
  <si>
    <t>yd</t>
  </si>
  <si>
    <t>Inch, in</t>
  </si>
  <si>
    <t>Centimetres, cm</t>
  </si>
  <si>
    <t>Yard, yd</t>
  </si>
  <si>
    <t>Kilowatthour, kWh</t>
  </si>
  <si>
    <t>Liquid Fuels</t>
  </si>
  <si>
    <t>kWh/tonne</t>
  </si>
  <si>
    <t>litres/tonne</t>
  </si>
  <si>
    <t>kWh/litre</t>
  </si>
  <si>
    <t>Fuel oil</t>
  </si>
  <si>
    <t>LPG</t>
  </si>
  <si>
    <t>Gas/diesel oil</t>
  </si>
  <si>
    <t>Burning oil</t>
  </si>
  <si>
    <t>Petrol</t>
  </si>
  <si>
    <t>Length/Distance (long)</t>
  </si>
  <si>
    <t>Length/Distance (short)</t>
  </si>
  <si>
    <t>Renewable Elec Self Supply (kWh)</t>
  </si>
  <si>
    <t>Renewables</t>
  </si>
  <si>
    <t>Renewable Heat Self Supply (kWh)</t>
  </si>
  <si>
    <t>Renewable Elec Exported to Grid (kWh)</t>
  </si>
  <si>
    <t>PROPOSED RENEWABLES (ELEC &amp; HEAT):</t>
  </si>
  <si>
    <t>TOTAL RHI REVENEUE</t>
  </si>
  <si>
    <t>TOTAL FiT REVENUE</t>
  </si>
  <si>
    <t>Incomestream</t>
  </si>
  <si>
    <t>FiT</t>
  </si>
  <si>
    <t>RHI</t>
  </si>
  <si>
    <t xml:space="preserve">Income Stream (FiT/RHI) </t>
  </si>
  <si>
    <t>Cost Saving (£)</t>
  </si>
  <si>
    <t>Base Year</t>
  </si>
  <si>
    <t>Gross CV</t>
  </si>
  <si>
    <t>C&amp;I waste to landfill</t>
  </si>
  <si>
    <t>Organic waste: food and drink</t>
  </si>
  <si>
    <t>Composting</t>
  </si>
  <si>
    <t>Anaerobic Digestion</t>
  </si>
  <si>
    <t>Mixed paper and cardboard</t>
  </si>
  <si>
    <t>Mixed WEEE (small-large)</t>
  </si>
  <si>
    <t>Open Loop Recycling</t>
  </si>
  <si>
    <t>Mixed glass</t>
  </si>
  <si>
    <t>Closed Loop Recycling</t>
  </si>
  <si>
    <t>Expected to replace Grid elec so linked to Grid EF</t>
  </si>
  <si>
    <t>Based on expected Grid EF for that year</t>
  </si>
  <si>
    <t>Refuse Commercial &amp; Industrial to Landfill (tonnes)</t>
  </si>
  <si>
    <t>Organic Food &amp; Drink Composting (tonnes)</t>
  </si>
  <si>
    <t>Organic Food &amp; Drink AD (tonnes)</t>
  </si>
  <si>
    <t>Paper &amp; Board (Mixed) Recycling (tonnes)</t>
  </si>
  <si>
    <t>WEEE (Mixed) Recycling (tonnes)</t>
  </si>
  <si>
    <t>Glass Recycling (tonnes)</t>
  </si>
  <si>
    <t>Type of Emission Saving</t>
  </si>
  <si>
    <t>Type of Source Saving</t>
  </si>
  <si>
    <t>Additional Annual Operation / Maintenance Saving (£)</t>
  </si>
  <si>
    <t>Operation Name</t>
  </si>
  <si>
    <t>The tool has been designed to be easily used, with minimal data entry.</t>
  </si>
  <si>
    <t>Ferry (average all passenger)</t>
  </si>
  <si>
    <t>Buildingtype</t>
  </si>
  <si>
    <t>General Office</t>
  </si>
  <si>
    <t>Museum/Art Gallery</t>
  </si>
  <si>
    <t>Entertainment Hall</t>
  </si>
  <si>
    <t>Fitness Centre</t>
  </si>
  <si>
    <t>Swimming pool hall</t>
  </si>
  <si>
    <t>Dry Sports &amp; Leisure Facility</t>
  </si>
  <si>
    <t>Public bldg (light use)</t>
  </si>
  <si>
    <t>Covered Car Park</t>
  </si>
  <si>
    <t>University Campus</t>
  </si>
  <si>
    <t>Health Clinic</t>
  </si>
  <si>
    <t>General Accomm.</t>
  </si>
  <si>
    <t>Hospital (Clinical &amp; Research)</t>
  </si>
  <si>
    <t>Lab/Operating Theatre</t>
  </si>
  <si>
    <t>Long Term Residential</t>
  </si>
  <si>
    <t>Bus/Train Station</t>
  </si>
  <si>
    <t>Workshop</t>
  </si>
  <si>
    <t>Storage Facility</t>
  </si>
  <si>
    <t>Other</t>
  </si>
  <si>
    <t>Refuse Mun/Comm/Ind to Combustion (tonnes)</t>
  </si>
  <si>
    <t>Municipal and C&amp;I  to Combustion</t>
  </si>
  <si>
    <t>Combustion</t>
  </si>
  <si>
    <t>Avoided Grid Electricity</t>
  </si>
  <si>
    <t>Avoided Natural Gas (based on a 80% gas boiler efficiency)</t>
  </si>
  <si>
    <t>Useful to know:</t>
  </si>
  <si>
    <t>% Change (at Year of Change)</t>
  </si>
  <si>
    <t>Final Year of Full Operation</t>
  </si>
  <si>
    <t>What this tab generates:</t>
  </si>
  <si>
    <t>Enter the name and date of when this tab is being completed. This is useful for future reference.</t>
  </si>
  <si>
    <t>Water - Treatment (m3)</t>
  </si>
  <si>
    <t>Water - Supply (m3)</t>
  </si>
  <si>
    <t>Water Supply</t>
  </si>
  <si>
    <t>Water Treatment</t>
  </si>
  <si>
    <t>Expected to replace Natural Gas so linked to Gas EF and 80% boiler efficiency.</t>
  </si>
  <si>
    <t>How to Complete:</t>
  </si>
  <si>
    <t>Where an organisation has water supply consumption data only, it is recommended that a factor of 95% is used to calculate the amount of water treatment.</t>
  </si>
  <si>
    <t>This tab is unlocked, therefore, users are encouraged to check and update all figures on a regular basis.</t>
  </si>
  <si>
    <r>
      <t xml:space="preserve">10 </t>
    </r>
    <r>
      <rPr>
        <vertAlign val="superscript"/>
        <sz val="11"/>
        <color indexed="56"/>
        <rFont val="Verdana"/>
        <family val="2"/>
      </rPr>
      <t>3</t>
    </r>
  </si>
  <si>
    <r>
      <t xml:space="preserve">10 </t>
    </r>
    <r>
      <rPr>
        <vertAlign val="superscript"/>
        <sz val="11"/>
        <color indexed="56"/>
        <rFont val="Verdana"/>
        <family val="2"/>
      </rPr>
      <t>6</t>
    </r>
  </si>
  <si>
    <r>
      <t xml:space="preserve">10 </t>
    </r>
    <r>
      <rPr>
        <vertAlign val="superscript"/>
        <sz val="11"/>
        <color indexed="56"/>
        <rFont val="Verdana"/>
        <family val="2"/>
      </rPr>
      <t>9</t>
    </r>
  </si>
  <si>
    <r>
      <t xml:space="preserve">10 </t>
    </r>
    <r>
      <rPr>
        <vertAlign val="superscript"/>
        <sz val="11"/>
        <color indexed="56"/>
        <rFont val="Verdana"/>
        <family val="2"/>
      </rPr>
      <t>12</t>
    </r>
  </si>
  <si>
    <r>
      <t xml:space="preserve">10 </t>
    </r>
    <r>
      <rPr>
        <vertAlign val="superscript"/>
        <sz val="11"/>
        <color indexed="56"/>
        <rFont val="Verdana"/>
        <family val="2"/>
      </rPr>
      <t>15</t>
    </r>
  </si>
  <si>
    <r>
      <t>Cubic metres, m</t>
    </r>
    <r>
      <rPr>
        <vertAlign val="superscript"/>
        <sz val="9"/>
        <rFont val="Verdana"/>
        <family val="2"/>
      </rPr>
      <t>3</t>
    </r>
  </si>
  <si>
    <t>REMINDER: IF YOU CURRENTLY OWN/OPERATE YOUR OWN RENEWABLES, THE DETAILS SHOULD BE ENTERED IN THE SECOND TABLE FURTHER DOWN.</t>
  </si>
  <si>
    <t>REMINDER: IF YOU ARE PROPOSING TO DEVELOP YOUR OWN RENEWABLES, THE DETAILS SHOULD BE ENTERED IN THE SECOND TABLE FURTHER DOWN.</t>
  </si>
  <si>
    <t>This is the location of all current and future carbon emission factors.</t>
  </si>
  <si>
    <t>All factors are based on those available at http://www.ukconversionfactorscarbonsmart.co.uk/</t>
  </si>
  <si>
    <t>EXISTING OWNED/OPERATED RENEWABLES (ELEC &amp; HEAT):</t>
  </si>
  <si>
    <t>Project Reference</t>
  </si>
  <si>
    <t>Indicative cost increase</t>
  </si>
  <si>
    <t>Based on Annex M Growth assumptions and prices XLS (Services - retail prices). https://www.gov.uk/government/publications/updated-energy-and-emissions-projections-2014</t>
  </si>
  <si>
    <t>Unique Property Reference Number (UPRN)</t>
  </si>
  <si>
    <t>HELP</t>
  </si>
  <si>
    <t>Type of Building (if applicable)</t>
  </si>
  <si>
    <t>£/kg</t>
  </si>
  <si>
    <t>kg CO2e/kg</t>
  </si>
  <si>
    <t>2008/09</t>
  </si>
  <si>
    <t>2009/10</t>
  </si>
  <si>
    <t>2010/11</t>
  </si>
  <si>
    <t>2011/12</t>
  </si>
  <si>
    <t>2012/13</t>
  </si>
  <si>
    <t>Ensure that the row displaying 'total' is completed.</t>
  </si>
  <si>
    <t>Based on the above entries, the relevant Carbon and associated Costs are used in the 'Outputs' tab to generate various graphs and tables.</t>
  </si>
  <si>
    <t>Refrigerant HFC-134a (kg)</t>
  </si>
  <si>
    <t>OVERALL TOTALS are calculated for all years and shown at the base of each column. These totals are for projects which have not been captured in previous Carbon Footprints.</t>
  </si>
  <si>
    <t>It is expected that users will have calculated these values prior to this tool being used.</t>
  </si>
  <si>
    <t>Biogas Fuel - Self Supply (kWh)</t>
  </si>
  <si>
    <t>Existing Renewable Emission Type</t>
  </si>
  <si>
    <t>Carbon Impact (tCO2e)</t>
  </si>
  <si>
    <t>Cost/Revenue (£)</t>
  </si>
  <si>
    <t>BIOMASS/BIOGAS TOTAL</t>
  </si>
  <si>
    <t>OTHER RENEWABLES SELF SUPPLY TOTAL</t>
  </si>
  <si>
    <t>OTHER RENEWABLES EXPORT TOTAL</t>
  </si>
  <si>
    <t>Biomass EF based on wood pellets. Doesn't include Outside of Scopes but should be reported separately. This EF is used in the Current &amp; Future CFs tab to calculate the emissions associated with burning biomass only.</t>
  </si>
  <si>
    <t>Biogas EF. Doesn't include Outside of Scopes but should be reported separately. This EF is used in the Current &amp; Future CFs tab to calculate the emissions associated with burning biogas only.</t>
  </si>
  <si>
    <t>Indicative cost increase. Includes LF tax.</t>
  </si>
  <si>
    <t>Clinical Waste - Orange Stream (tonnes)</t>
  </si>
  <si>
    <t>Flights Economy Short Haul - to/from UK (passenger km)</t>
  </si>
  <si>
    <t>Rail  - National Rail (passenger km)</t>
  </si>
  <si>
    <t>Rail  - Light Rail &amp; Tram (passenger km)</t>
  </si>
  <si>
    <t>Car - Average - diesel (passenger km)</t>
  </si>
  <si>
    <t>Car - Average - petrol (passenger km)</t>
  </si>
  <si>
    <t>Taxi - Black cab (passenger km)</t>
  </si>
  <si>
    <t>Biomass Self Supply - Wood Chips or Pellets replacing Gas (kWh)</t>
  </si>
  <si>
    <t>Biomass Self Supply - Wood Chips or Pellets replacing Oil (kWh)</t>
  </si>
  <si>
    <t>Biogas Self Supply - replacing Gas (kWh)</t>
  </si>
  <si>
    <t>Biogas Self Supply - replacing Oil (kWh)</t>
  </si>
  <si>
    <t>Biomass Self Supply - Wood Chips (kWh)</t>
  </si>
  <si>
    <t>Biomass Self Supply - Wood Pellets (kWh)</t>
  </si>
  <si>
    <t>DCFCarbonFactors_18_9_2014_143858 &amp; DCFCarbonFactors_30_6_2015_135634</t>
  </si>
  <si>
    <t>DCFCarbonFactors_18_9_2014_143858 &amp; DCFCarbonFactors_30_6_2015_135635</t>
  </si>
  <si>
    <t>DCFCarbonFactors_18_9_2014_143858 &amp; DCFCarbonFactors_30_6_2015_135639</t>
  </si>
  <si>
    <t>DCFCarbonFactors_18_9_2014_143858 &amp; DCFCarbonFactors_30_6_2015_135640</t>
  </si>
  <si>
    <t>DCFCarbonFactors_18_9_2014_143858 &amp; DCFCarbonFactors_30_6_2015_135643</t>
  </si>
  <si>
    <t>DCFCarbonFactors_18_9_2014_143858 &amp; DCFCarbonFactors_30_6_2015_135650</t>
  </si>
  <si>
    <t>DCFCarbonFactors_18_9_2014_143858 &amp; DCFCarbonFactors_30_6_2015_135651</t>
  </si>
  <si>
    <t>DCFCarbonFactors_18_9_2014_143858 &amp; DCFCarbonFactors_30_6_2015_135652</t>
  </si>
  <si>
    <t>DCFCarbonFactors_18_9_2014_143858 &amp; DCFCarbonFactors_30_6_2015_135654</t>
  </si>
  <si>
    <t>DCFCarbonFactors_18_9_2014_143858 &amp; DCFCarbonFactors_30_6_2015_135656</t>
  </si>
  <si>
    <t>DCFCarbonFactors_18_9_2014_143858 &amp; DCFCarbonFactors_30_6_2015_135658</t>
  </si>
  <si>
    <t>DCFCarbonFactors_18_9_2014_143858 &amp; DCFCarbonFactors_30_6_2015_135661</t>
  </si>
  <si>
    <t>DCFCarbonFactors_18_9_2014_143858 &amp; DCFCarbonFactors_30_6_2015_135663</t>
  </si>
  <si>
    <t>DCFCarbonFactors_18_9_2014_143858 &amp; DCFCarbonFactors_30_6_2015_135665</t>
  </si>
  <si>
    <t>DCFCarbonFactors_18_9_2014_143858 &amp; DCFCarbonFactors_30_6_2015_135666</t>
  </si>
  <si>
    <t>DCFCarbonFactors_18_9_2014_143858 &amp; DCFCarbonFactors_30_6_2015_135667</t>
  </si>
  <si>
    <t>DCFCarbonFactors_18_9_2014_143858 &amp; DCFCarbonFactors_30_6_2015_135668</t>
  </si>
  <si>
    <t>DCFCarbonFactors_18_9_2014_143858 &amp; DCFCarbonFactors_30_6_2015_135669</t>
  </si>
  <si>
    <t>DCFCarbonFactors_18_9_2014_143858 &amp; DCFCarbonFactors_30_6_2015_135670</t>
  </si>
  <si>
    <t>DCFCarbonFactors_18_9_2014_143858 &amp; DCFCarbonFactors_30_6_2015_135671</t>
  </si>
  <si>
    <t>DCFCarbonFactors_18_9_2014_143858 &amp; DCFCarbonFactors_30_6_2015_135672</t>
  </si>
  <si>
    <t>DCFCarbonFactors_18_9_2014_143858 &amp; DCFCarbonFactors_30_6_2015_135673</t>
  </si>
  <si>
    <t>DCFCarbonFactors_18_9_2014_143858 &amp; DCFCarbonFactors_30_6_2015_135674</t>
  </si>
  <si>
    <t>DCFCarbonFactors_18_9_2014_143858 &amp; DCFCarbonFactors_30_6_2015_135675</t>
  </si>
  <si>
    <t>DCFCarbonFactors_18_9_2014_143858 &amp; DCFCarbonFactors_30_6_2015_135681</t>
  </si>
  <si>
    <t>DCFCarbonFactors_18_9_2014_143858 &amp; DCFCarbonFactors_30_6_2015_135684</t>
  </si>
  <si>
    <t>DCFCarbonFactors_18_9_2014_143858 &amp; DCFCarbonFactors_30_6_2015_135685</t>
  </si>
  <si>
    <t>DCFCarbonFactors_18_9_2014_143858 &amp; DCFCarbonFactors_30_6_2015_135687</t>
  </si>
  <si>
    <t>Expected to replace Natural Gas so linked to Gas EF, 80% gas boiler efficiency and 85% biomass boiler efficiency. Biomass EF based on wood chip/pellets. Doesn't include Outside of Scopes but should be reported separately. This overall EF is used in the Projects tab to calculate the overall savings from installing a biomass boiler.</t>
  </si>
  <si>
    <t>Expected to replace Oil so linked to Oil EF, 80% gas boiler efficiency and 85% biomass boiler efficiency. Biomass EF based on wood chips/pellets. Doesn't include Outside of Scopes but should be reported separately. This overall EF is used in the Projects tab to calculate the overall savings from installing a biomass boiler.</t>
  </si>
  <si>
    <t>Expected to replace Natural Gas so linked to Gas EF, 80% gas boiler efficiency and 85% biogas boiler efficiency. Biogas EF based. Doesn't include Outside of Scopes but should be reported separately. This overall EF is used in the Projects tab to calculate the overall savings from installing a biogas boiler.</t>
  </si>
  <si>
    <t>Expected to replace Oil so linked to Oil EF, 80% oil boiler efficiency and 85% biogas boiler efficiency. Biogas EF based. Doesn't include Outside of Scopes but should be reported separately. This overall EF is used in the Projects tab to calculate the overall savings from installing a biogas boiler.</t>
  </si>
  <si>
    <t>Biomass EF based on wood chips. Doesn't include Outside of Scopes but should be reported separately. This EF is used in the Current &amp; Future CFs tab to calculate the emissions associated with burning biomass only.</t>
  </si>
  <si>
    <t>Based on above</t>
  </si>
  <si>
    <t>indicative</t>
  </si>
  <si>
    <t>http://www.biomassenergycentre.org.uk/ Assumed average of pellet and chip</t>
  </si>
  <si>
    <t>As above</t>
  </si>
  <si>
    <t>https://www.gov.uk/government/publications/2010-to-2015-government-policy-energy-demand-reduction-in-industry-business-and-the-public-sector/2010-to-2015-government-policy-energy-demand-reduction-in-industry-business-and-the-public-sector#appendix-3-crc-energy-efficiency-scheme</t>
  </si>
  <si>
    <t>Biomass/Biogas</t>
  </si>
  <si>
    <t>Ferry</t>
  </si>
  <si>
    <t>Refrigerant</t>
  </si>
  <si>
    <t>2007/08</t>
  </si>
  <si>
    <t>Type</t>
  </si>
  <si>
    <t>Scope</t>
  </si>
  <si>
    <t>Scope 1</t>
  </si>
  <si>
    <t>Scope 2</t>
  </si>
  <si>
    <t>Scope 3</t>
  </si>
  <si>
    <t/>
  </si>
  <si>
    <t>2014/15</t>
  </si>
  <si>
    <t>2015/16</t>
  </si>
  <si>
    <t>2016/17</t>
  </si>
  <si>
    <t>2017/18</t>
  </si>
  <si>
    <t>2018/19</t>
  </si>
  <si>
    <t>2019/20</t>
  </si>
  <si>
    <t>2020/21</t>
  </si>
  <si>
    <t>2021/22</t>
  </si>
  <si>
    <t>2022/23</t>
  </si>
  <si>
    <t>2023/24</t>
  </si>
  <si>
    <t>Current Year</t>
  </si>
  <si>
    <t>2024/25</t>
  </si>
  <si>
    <t>Electricity factor</t>
  </si>
  <si>
    <t>Floor area</t>
  </si>
  <si>
    <t>Accommodation</t>
  </si>
  <si>
    <t>Non-academic staff</t>
  </si>
  <si>
    <t>Academic staff</t>
  </si>
  <si>
    <t>Taxi - Black cab</t>
  </si>
  <si>
    <t>Bus</t>
  </si>
  <si>
    <t>Van - diesel</t>
  </si>
  <si>
    <t>Car - Average - petrol</t>
  </si>
  <si>
    <t>Car - Average - diesel</t>
  </si>
  <si>
    <t>Rail  - Light Rail &amp; Tram</t>
  </si>
  <si>
    <t>Rail  - National Rail</t>
  </si>
  <si>
    <t>Flights Economy Short Haul - to/from UK</t>
  </si>
  <si>
    <t>Reuse</t>
  </si>
  <si>
    <t>Refuse Mun/Comm/Ind to Combustion</t>
  </si>
  <si>
    <t>Organic Food &amp; Drink Composting</t>
  </si>
  <si>
    <t>Refuse Commercial &amp; Industrial to Landfill</t>
  </si>
  <si>
    <t>Water - Treatment</t>
  </si>
  <si>
    <t>Water - Supply</t>
  </si>
  <si>
    <t>Natural Gas - CHP</t>
  </si>
  <si>
    <t>Natural Gas - direct</t>
  </si>
  <si>
    <t>Cost</t>
  </si>
  <si>
    <t>Carbon footprint</t>
  </si>
  <si>
    <t>passenger km</t>
  </si>
  <si>
    <t>tonnes</t>
  </si>
  <si>
    <t>m3</t>
  </si>
  <si>
    <t>Consumption units</t>
  </si>
  <si>
    <t>Carbon Scenario + projects</t>
  </si>
  <si>
    <t>Carbon Scenario</t>
  </si>
  <si>
    <t>Clinical Waste - Orange Stream</t>
  </si>
  <si>
    <t>Glass Recycling</t>
  </si>
  <si>
    <t>Organic Food &amp; Drink AD</t>
  </si>
  <si>
    <t>Refrigerant HFC-134a</t>
  </si>
  <si>
    <t>Grid Electricity</t>
  </si>
  <si>
    <t>Emission source</t>
  </si>
  <si>
    <t>Education</t>
  </si>
  <si>
    <t>Sub-total Natural Gas - CHP</t>
  </si>
  <si>
    <t>`</t>
  </si>
  <si>
    <t>Lighting</t>
  </si>
  <si>
    <t>Heating</t>
  </si>
  <si>
    <t>Hot Water</t>
  </si>
  <si>
    <t>Cooling and Ventilation</t>
  </si>
  <si>
    <t>Computing</t>
  </si>
  <si>
    <t>Catering</t>
  </si>
  <si>
    <t>Sub-total Natural Gas - Direct</t>
  </si>
  <si>
    <t>Sub-total elec</t>
  </si>
  <si>
    <t>Estimated percentage</t>
  </si>
  <si>
    <t>Use</t>
  </si>
  <si>
    <t>Fuel</t>
  </si>
  <si>
    <t>Sector</t>
  </si>
  <si>
    <t>o</t>
  </si>
  <si>
    <t>ü</t>
  </si>
  <si>
    <t>x</t>
  </si>
  <si>
    <t>Water - supply</t>
  </si>
  <si>
    <t>Postgraduate</t>
  </si>
  <si>
    <t>Undergraduate</t>
  </si>
  <si>
    <t>Approximate end use</t>
  </si>
  <si>
    <t>Allocation</t>
  </si>
  <si>
    <t>Percentage increases</t>
  </si>
  <si>
    <t>Y/N</t>
  </si>
  <si>
    <t>Natural Gas - CHP (kWh)</t>
  </si>
  <si>
    <t>Natural Gas - Direct (kWh)</t>
  </si>
  <si>
    <t>Campus</t>
  </si>
  <si>
    <t>Proportions</t>
  </si>
  <si>
    <t>End Use</t>
  </si>
  <si>
    <t>Student type</t>
  </si>
  <si>
    <t>Student Numbers</t>
  </si>
  <si>
    <t>Staff Numbers</t>
  </si>
  <si>
    <t>Staff type</t>
  </si>
  <si>
    <t>%</t>
  </si>
  <si>
    <t>Paper &amp; Board (Mixed) Recycling</t>
  </si>
  <si>
    <t>Reuse (tonnes)</t>
  </si>
  <si>
    <t>average all passenger</t>
  </si>
  <si>
    <t>WEEE (Mixed) Recycling</t>
  </si>
  <si>
    <t>Grid Electricity (kg CO2e/kWh)</t>
  </si>
  <si>
    <t>User notes</t>
  </si>
  <si>
    <t>Total Consumption (units as stated)</t>
  </si>
  <si>
    <t>Consumption (units as stated)</t>
  </si>
  <si>
    <t>Year</t>
  </si>
  <si>
    <t>Description of boundary differences</t>
  </si>
  <si>
    <t>Data source</t>
  </si>
  <si>
    <t>Contact point</t>
  </si>
  <si>
    <t>Description of data</t>
  </si>
  <si>
    <t>Additional notes</t>
  </si>
  <si>
    <t>Data manipulation</t>
  </si>
  <si>
    <t>Calculated Carbon Footprints for all years</t>
  </si>
  <si>
    <t>Current carbon footprint year:</t>
  </si>
  <si>
    <t>Natural Gas - Direct</t>
  </si>
  <si>
    <t>From 2016/17 onwards, values are kept consistent with the last known value. Users are able to change these if required.</t>
  </si>
  <si>
    <t>Indicators</t>
  </si>
  <si>
    <t>Utilization</t>
  </si>
  <si>
    <t>Data check: these values should be zero</t>
  </si>
  <si>
    <t>Carbon Footprint</t>
  </si>
  <si>
    <t>Consumption</t>
  </si>
  <si>
    <t>Consumption data</t>
  </si>
  <si>
    <t>Costs data</t>
  </si>
  <si>
    <t>How data is used in tool</t>
  </si>
  <si>
    <t>Carbon Forecast</t>
  </si>
  <si>
    <t>Carbon Forecast + Projects</t>
  </si>
  <si>
    <r>
      <t xml:space="preserve">Data Entry (data should </t>
    </r>
    <r>
      <rPr>
        <b/>
        <sz val="10"/>
        <color indexed="8"/>
        <rFont val="Calibri"/>
        <family val="2"/>
        <scheme val="minor"/>
      </rPr>
      <t>only</t>
    </r>
    <r>
      <rPr>
        <sz val="10"/>
        <color indexed="8"/>
        <rFont val="Calibri"/>
        <family val="2"/>
        <scheme val="minor"/>
      </rPr>
      <t xml:space="preserve"> be entered in these coloured cells). </t>
    </r>
  </si>
  <si>
    <r>
      <t>Enter the name and date of when this tab is bein</t>
    </r>
    <r>
      <rPr>
        <sz val="10"/>
        <rFont val="Calibri"/>
        <family val="2"/>
        <scheme val="minor"/>
      </rPr>
      <t>g completed at the top of the sheet</t>
    </r>
    <r>
      <rPr>
        <sz val="10"/>
        <color indexed="8"/>
        <rFont val="Calibri"/>
        <family val="2"/>
        <scheme val="minor"/>
      </rPr>
      <t>. This is useful for future reference.</t>
    </r>
  </si>
  <si>
    <r>
      <rPr>
        <sz val="10"/>
        <rFont val="Calibri"/>
        <family val="2"/>
        <scheme val="minor"/>
      </rPr>
      <t>This is the location of all current and future unit costs. Fu</t>
    </r>
    <r>
      <rPr>
        <sz val="10"/>
        <color indexed="8"/>
        <rFont val="Calibri"/>
        <family val="2"/>
        <scheme val="minor"/>
      </rPr>
      <t>ture costs are indicative.</t>
    </r>
  </si>
  <si>
    <t>Carbon Tool</t>
  </si>
  <si>
    <t>Background</t>
  </si>
  <si>
    <t>Data entry cells are unprotected, however, all other cells are protected. The tables and charts in the Outputs tab are unprotected to allow organisations to edit them.</t>
  </si>
  <si>
    <t>Overview</t>
  </si>
  <si>
    <r>
      <t>A forecasted carbon footprint from current year to 2024/25 are calculated in the tool: see "</t>
    </r>
    <r>
      <rPr>
        <b/>
        <sz val="10"/>
        <color theme="1"/>
        <rFont val="Calibri"/>
        <family val="2"/>
        <scheme val="minor"/>
      </rPr>
      <t>Carbon Footprint and Forecast</t>
    </r>
    <r>
      <rPr>
        <sz val="10"/>
        <color theme="1"/>
        <rFont val="Calibri"/>
        <family val="2"/>
        <scheme val="minor"/>
      </rPr>
      <t>".</t>
    </r>
  </si>
  <si>
    <r>
      <t>The Carbon Scenario Module enables the user to produce projected scenarios from the current year to 2024/25: see "</t>
    </r>
    <r>
      <rPr>
        <b/>
        <sz val="10"/>
        <color theme="1"/>
        <rFont val="Calibri"/>
        <family val="2"/>
        <scheme val="minor"/>
      </rPr>
      <t>CSM Factors</t>
    </r>
    <r>
      <rPr>
        <sz val="10"/>
        <color theme="1"/>
        <rFont val="Calibri"/>
        <family val="2"/>
        <scheme val="minor"/>
      </rPr>
      <t>".</t>
    </r>
  </si>
  <si>
    <t>●</t>
  </si>
  <si>
    <t>The Carbon Tool provides a storage system for historical carbon footprints, and calculations for projected forecasts and scenarios up to 2024/25.</t>
  </si>
  <si>
    <t>The graph and key below show how the different aspects of the tool combine to produce an overall picture of the carbon footprint.</t>
  </si>
  <si>
    <t>Instructions</t>
  </si>
  <si>
    <t>Throughout all sheets within the tool, the following key is used:</t>
  </si>
  <si>
    <r>
      <t>These data are summarised in "</t>
    </r>
    <r>
      <rPr>
        <b/>
        <sz val="10"/>
        <color theme="1"/>
        <rFont val="Calibri"/>
        <family val="2"/>
        <scheme val="minor"/>
      </rPr>
      <t>Output</t>
    </r>
    <r>
      <rPr>
        <sz val="10"/>
        <color theme="1"/>
        <rFont val="Calibri"/>
        <family val="2"/>
        <scheme val="minor"/>
      </rPr>
      <t>" tabs.</t>
    </r>
  </si>
  <si>
    <t>Step 1</t>
  </si>
  <si>
    <r>
      <t>Fill in the required data in "</t>
    </r>
    <r>
      <rPr>
        <b/>
        <sz val="10"/>
        <color theme="1"/>
        <rFont val="Calibri"/>
        <family val="2"/>
        <scheme val="minor"/>
      </rPr>
      <t>Historical Carbon Footprint</t>
    </r>
    <r>
      <rPr>
        <sz val="10"/>
        <color theme="1"/>
        <rFont val="Calibri"/>
        <family val="2"/>
        <scheme val="minor"/>
      </rPr>
      <t>"</t>
    </r>
  </si>
  <si>
    <t>Step 2</t>
  </si>
  <si>
    <r>
      <t>Fill in the required data in "</t>
    </r>
    <r>
      <rPr>
        <b/>
        <sz val="10"/>
        <color theme="1"/>
        <rFont val="Calibri"/>
        <family val="2"/>
        <scheme val="minor"/>
      </rPr>
      <t>Carbon Footprint and Forecast</t>
    </r>
    <r>
      <rPr>
        <sz val="10"/>
        <color theme="1"/>
        <rFont val="Calibri"/>
        <family val="2"/>
        <scheme val="minor"/>
      </rPr>
      <t>"</t>
    </r>
  </si>
  <si>
    <r>
      <t xml:space="preserve">Complete a row for each building/operation by entering appropriate info into </t>
    </r>
    <r>
      <rPr>
        <b/>
        <sz val="10"/>
        <color indexed="8"/>
        <rFont val="Calibri"/>
        <family val="2"/>
        <scheme val="minor"/>
      </rPr>
      <t>all</t>
    </r>
    <r>
      <rPr>
        <sz val="10"/>
        <color indexed="8"/>
        <rFont val="Calibri"/>
        <family val="2"/>
        <scheme val="minor"/>
      </rPr>
      <t xml:space="preserve"> 'Data Entry' cells ONLY. An operation could be e.g. 'Fleet vehicles' (please note</t>
    </r>
  </si>
  <si>
    <t>that an empty cell in a row can have an impact on calculations/formulae output and may return #VALUE or similar error message).</t>
  </si>
  <si>
    <t xml:space="preserve"> The data entered here is used to generate data for the Carbon Scenario Module, graphs and tables in the Output tabs.</t>
  </si>
  <si>
    <t xml:space="preserve">Subject to CRC EES? - If the emissions associated with the building are subject to the Carbon Reduction Commitment Energy Efficiency Scheme, select 'Yes', </t>
  </si>
  <si>
    <t>included in future years, select the first year of full functioning. 'N/a' must be selected if building/operation currently exists.</t>
  </si>
  <si>
    <t>Unique Property Reference Number - the UPRN may be self-generated from their respective Asset Management Databases (AMB).</t>
  </si>
  <si>
    <r>
      <t>Renewable heat purchased' and 'Renewable elec purchased' should only be selecte</t>
    </r>
    <r>
      <rPr>
        <sz val="10"/>
        <rFont val="Calibri"/>
        <family val="2"/>
        <scheme val="minor"/>
      </rPr>
      <t>d when buying directly</t>
    </r>
    <r>
      <rPr>
        <sz val="10"/>
        <color indexed="8"/>
        <rFont val="Calibri"/>
        <family val="2"/>
        <scheme val="minor"/>
      </rPr>
      <t xml:space="preserve"> from a third party (i.e. not through the grid).</t>
    </r>
  </si>
  <si>
    <t>Where an organisation has an emission which is not in the drop down menu, either use the emission type with the closest factor (refer to 'Emission Factors' tab).</t>
  </si>
  <si>
    <r>
      <t>Amount - Enter a quantity which relates to the Source and Emission type (units) selecte</t>
    </r>
    <r>
      <rPr>
        <sz val="10"/>
        <rFont val="Calibri"/>
        <family val="2"/>
        <scheme val="minor"/>
      </rPr>
      <t>d.</t>
    </r>
  </si>
  <si>
    <r>
      <t>Year of Change - if the building/operation is due to experi</t>
    </r>
    <r>
      <rPr>
        <sz val="10"/>
        <rFont val="Calibri"/>
        <family val="2"/>
        <scheme val="minor"/>
      </rPr>
      <t xml:space="preserve">ence a change (e.g. reduction in occupancy), select the first full year that these changes will occur.  </t>
    </r>
  </si>
  <si>
    <t xml:space="preserve">The change should relate to what would have happened in any case. This is referred to as Business As Usual (BAU). </t>
  </si>
  <si>
    <t>% Change (at Year of Change) - select the % increase or decrease which will be applied to the 'Amount' figure previously entered. This change will occur at the future</t>
  </si>
  <si>
    <t xml:space="preserve">Year of Change' selected and continue into future years. For simplicity, the % change figure is applied to the Amount entered in the previous cell and should therefore </t>
  </si>
  <si>
    <t xml:space="preserve">relate to e.g. change in occupancy numbers or floor area or whichever factor most closely relates to the expected change in the Amount. </t>
  </si>
  <si>
    <r>
      <t xml:space="preserve">Final Year </t>
    </r>
    <r>
      <rPr>
        <sz val="10"/>
        <rFont val="Calibri"/>
        <family val="2"/>
        <scheme val="minor"/>
      </rPr>
      <t>of Full Operation - where a building/operation is no longer included in estate or operations</t>
    </r>
    <r>
      <rPr>
        <sz val="10"/>
        <color indexed="8"/>
        <rFont val="Calibri"/>
        <family val="2"/>
        <scheme val="minor"/>
      </rPr>
      <t xml:space="preserve"> and its associated future CF and </t>
    </r>
    <r>
      <rPr>
        <sz val="10"/>
        <rFont val="Calibri"/>
        <family val="2"/>
        <scheme val="minor"/>
      </rPr>
      <t xml:space="preserve">Cost are no longer relevant, </t>
    </r>
  </si>
  <si>
    <t>enter the required year.</t>
  </si>
  <si>
    <t xml:space="preserve">generated. If the scheme exports and self supplies, two separate rows will need to be completed. Where Feed In Tariffs (FiT) or Renewable Heat Incentive (RHI) is received, </t>
  </si>
  <si>
    <t>the annual totals (including future anticipated totals) should be entered in the relevant section.</t>
  </si>
  <si>
    <t>When finished, always click 'select all' to ensure all buildings/operations are displayed again.</t>
  </si>
  <si>
    <t>will use 2015 carbon emission factors and costs.</t>
  </si>
  <si>
    <t>Step 3</t>
  </si>
  <si>
    <r>
      <t>Fill in the necessary data in the "</t>
    </r>
    <r>
      <rPr>
        <b/>
        <sz val="10"/>
        <color theme="1"/>
        <rFont val="Calibri"/>
        <family val="2"/>
        <scheme val="minor"/>
      </rPr>
      <t>Projects</t>
    </r>
    <r>
      <rPr>
        <sz val="10"/>
        <color theme="1"/>
        <rFont val="Calibri"/>
        <family val="2"/>
        <scheme val="minor"/>
      </rPr>
      <t>" tab</t>
    </r>
  </si>
  <si>
    <t>Enter the name and date of when this tab is being completed at the top of the sheet. This is useful for future reference.</t>
  </si>
  <si>
    <t>Capital Costs - used to calculate the Simple Payback and Carbon Cost Effectiveness later on in the Row.</t>
  </si>
  <si>
    <t>Estimate Confidence - for Information only. Can be used to keep track of accuracy of capital costs, savings figures etc.</t>
  </si>
  <si>
    <t>Step 4</t>
  </si>
  <si>
    <r>
      <t>Review and update relevant information in the "</t>
    </r>
    <r>
      <rPr>
        <b/>
        <sz val="10"/>
        <color theme="1"/>
        <rFont val="Calibri"/>
        <family val="2"/>
        <scheme val="minor"/>
      </rPr>
      <t>Costs</t>
    </r>
    <r>
      <rPr>
        <sz val="10"/>
        <color theme="1"/>
        <rFont val="Calibri"/>
        <family val="2"/>
        <scheme val="minor"/>
      </rPr>
      <t>" tab.</t>
    </r>
  </si>
  <si>
    <t>Step 5</t>
  </si>
  <si>
    <r>
      <t>Review the information in "</t>
    </r>
    <r>
      <rPr>
        <b/>
        <sz val="10"/>
        <color theme="1"/>
        <rFont val="Calibri"/>
        <family val="2"/>
        <scheme val="minor"/>
      </rPr>
      <t>Forecast Output</t>
    </r>
    <r>
      <rPr>
        <sz val="10"/>
        <color theme="1"/>
        <rFont val="Calibri"/>
        <family val="2"/>
        <scheme val="minor"/>
      </rPr>
      <t>" tab</t>
    </r>
  </si>
  <si>
    <t>Step 6</t>
  </si>
  <si>
    <r>
      <t xml:space="preserve">Alter the factors in the </t>
    </r>
    <r>
      <rPr>
        <b/>
        <sz val="10"/>
        <color theme="1"/>
        <rFont val="Calibri"/>
        <family val="2"/>
        <scheme val="minor"/>
      </rPr>
      <t>"CSM Factors"</t>
    </r>
    <r>
      <rPr>
        <sz val="10"/>
        <color theme="1"/>
        <rFont val="Calibri"/>
        <family val="2"/>
        <scheme val="minor"/>
      </rPr>
      <t xml:space="preserve"> tab</t>
    </r>
  </si>
  <si>
    <t>1. Undergraduate population</t>
  </si>
  <si>
    <t>2. Postgraduate population</t>
  </si>
  <si>
    <t>3. Academic staff population</t>
  </si>
  <si>
    <t>4. Non-Academic staff population</t>
  </si>
  <si>
    <t>5. Floor area</t>
  </si>
  <si>
    <t>6. Grid electricity carbon factor</t>
  </si>
  <si>
    <t>This section automatically generates a series of tables and graphs providing the effect of the values used in the CSM Factors tab.</t>
  </si>
  <si>
    <r>
      <t>Review and update relevant information in the "</t>
    </r>
    <r>
      <rPr>
        <b/>
        <sz val="10"/>
        <color theme="1"/>
        <rFont val="Calibri"/>
        <family val="2"/>
        <scheme val="minor"/>
      </rPr>
      <t>Emission Factors</t>
    </r>
    <r>
      <rPr>
        <sz val="10"/>
        <color theme="1"/>
        <rFont val="Calibri"/>
        <family val="2"/>
        <scheme val="minor"/>
      </rPr>
      <t>" tab.</t>
    </r>
  </si>
  <si>
    <t>Update:</t>
  </si>
  <si>
    <r>
      <t>Review and update relevant information in the "</t>
    </r>
    <r>
      <rPr>
        <b/>
        <sz val="10"/>
        <color theme="1"/>
        <rFont val="Calibri"/>
        <family val="2"/>
        <scheme val="minor"/>
      </rPr>
      <t>Data Collection</t>
    </r>
    <r>
      <rPr>
        <sz val="10"/>
        <color theme="1"/>
        <rFont val="Calibri"/>
        <family val="2"/>
        <scheme val="minor"/>
      </rPr>
      <t>" tab.</t>
    </r>
  </si>
  <si>
    <r>
      <t>Review and update relevant information in the "</t>
    </r>
    <r>
      <rPr>
        <b/>
        <sz val="10"/>
        <color theme="1"/>
        <rFont val="Calibri"/>
        <family val="2"/>
        <scheme val="minor"/>
      </rPr>
      <t>Boundary</t>
    </r>
    <r>
      <rPr>
        <sz val="10"/>
        <color theme="1"/>
        <rFont val="Calibri"/>
        <family val="2"/>
        <scheme val="minor"/>
      </rPr>
      <t>" tab.</t>
    </r>
  </si>
  <si>
    <r>
      <t>Review and update relevant information in the "</t>
    </r>
    <r>
      <rPr>
        <b/>
        <sz val="10"/>
        <color theme="1"/>
        <rFont val="Calibri"/>
        <family val="2"/>
        <scheme val="minor"/>
      </rPr>
      <t>End use assumptions</t>
    </r>
    <r>
      <rPr>
        <sz val="10"/>
        <color theme="1"/>
        <rFont val="Calibri"/>
        <family val="2"/>
        <scheme val="minor"/>
      </rPr>
      <t>" tab.</t>
    </r>
  </si>
  <si>
    <r>
      <t>Review the information in "</t>
    </r>
    <r>
      <rPr>
        <b/>
        <sz val="10"/>
        <color theme="1"/>
        <rFont val="Calibri"/>
        <family val="2"/>
        <scheme val="minor"/>
      </rPr>
      <t>CSM Output</t>
    </r>
    <r>
      <rPr>
        <sz val="10"/>
        <color theme="1"/>
        <rFont val="Calibri"/>
        <family val="2"/>
        <scheme val="minor"/>
      </rPr>
      <t>" tab</t>
    </r>
  </si>
  <si>
    <t>Back to tab</t>
  </si>
  <si>
    <t>Schools and seasonal public bldgs</t>
  </si>
  <si>
    <t>Annual update process:</t>
  </si>
  <si>
    <t>There are a number of steps required to prepare the Carbon Tool for the next academic year. The first steps are within this tab and are explained below:</t>
  </si>
  <si>
    <t>Change the "Current carbon footprint year" to the next academic year. This will change some of the cells from green to grey in Columns U onwards.</t>
  </si>
  <si>
    <t>Copy the "Amount" data from Column O and paste these data to replace the formulae in the relevant grey-coloured cells.</t>
  </si>
  <si>
    <t>The information and data in this tab should be reviewed on a regular basis, and definitely when the tool is prepared for the next academic year.</t>
  </si>
  <si>
    <t>The information in this tab is generated automatically, so no changes are required.</t>
  </si>
  <si>
    <t xml:space="preserve">The emission factors in this tab should be reviewed annually. They are currently drawn from the DEFRA/DECC figures, which are updated annually. </t>
  </si>
  <si>
    <t>Review the information in this tab, and whether it should be updated to take into account new data.</t>
  </si>
  <si>
    <t>Review the information in this tab and update as necessary.</t>
  </si>
  <si>
    <t>Review the information in this tab and update as necessary. Note that any changes should (as far as possible) be reflected in the historical timeseries.</t>
  </si>
  <si>
    <t xml:space="preserve">The historical carbon footprints can be displayed using 'scopes' which are used to categorise greenhouse gas (GHG) emissions. </t>
  </si>
  <si>
    <t>3.8.1</t>
  </si>
  <si>
    <t>3.8.2</t>
  </si>
  <si>
    <t>3.8.3</t>
  </si>
  <si>
    <t>Scope - select the scope applicable to the emissions. See above in "Overview" for a description of the Scopes.</t>
  </si>
  <si>
    <t>3.9.1</t>
  </si>
  <si>
    <t>3.9.2</t>
  </si>
  <si>
    <r>
      <rPr>
        <b/>
        <sz val="10"/>
        <color theme="1"/>
        <rFont val="Calibri"/>
        <family val="2"/>
        <scheme val="minor"/>
      </rPr>
      <t>Savings</t>
    </r>
    <r>
      <rPr>
        <sz val="10"/>
        <color theme="1"/>
        <rFont val="Calibri"/>
        <family val="2"/>
        <scheme val="minor"/>
      </rPr>
      <t xml:space="preserve"> from known Projects that will be or are being undertaken. Data are stored in the tool: see "</t>
    </r>
    <r>
      <rPr>
        <b/>
        <sz val="10"/>
        <color theme="1"/>
        <rFont val="Calibri"/>
        <family val="2"/>
        <scheme val="minor"/>
      </rPr>
      <t>Projects</t>
    </r>
    <r>
      <rPr>
        <sz val="10"/>
        <color theme="1"/>
        <rFont val="Calibri"/>
        <family val="2"/>
        <scheme val="minor"/>
      </rPr>
      <t>".</t>
    </r>
  </si>
  <si>
    <t>Scenario A</t>
  </si>
  <si>
    <t>Scenario B</t>
  </si>
  <si>
    <t>Data manually input by the user, and are historical data</t>
  </si>
  <si>
    <t>Further descriptions of the calculations underlying this tool can be found below in the section: "Calculation Methods".</t>
  </si>
  <si>
    <t xml:space="preserve"> Methods</t>
  </si>
  <si>
    <t>Calculation</t>
  </si>
  <si>
    <t>The carbon footprint is disaggregated</t>
  </si>
  <si>
    <t>by campus.</t>
  </si>
  <si>
    <r>
      <t>See "</t>
    </r>
    <r>
      <rPr>
        <b/>
        <sz val="10"/>
        <color theme="1"/>
        <rFont val="Calibri"/>
        <family val="2"/>
        <scheme val="minor"/>
      </rPr>
      <t>Carbon Footprint and Forecast</t>
    </r>
    <r>
      <rPr>
        <sz val="10"/>
        <color theme="1"/>
        <rFont val="Calibri"/>
        <family val="2"/>
        <scheme val="minor"/>
      </rPr>
      <t>".</t>
    </r>
  </si>
  <si>
    <t xml:space="preserve">The carbon footprint is also </t>
  </si>
  <si>
    <t>disaggregated by source type.</t>
  </si>
  <si>
    <t>Emissions from each source</t>
  </si>
  <si>
    <t>type are split by end use.</t>
  </si>
  <si>
    <r>
      <t>See "</t>
    </r>
    <r>
      <rPr>
        <b/>
        <sz val="10"/>
        <color theme="1"/>
        <rFont val="Calibri"/>
        <family val="2"/>
        <scheme val="minor"/>
      </rPr>
      <t>End use assumptions</t>
    </r>
    <r>
      <rPr>
        <sz val="10"/>
        <color theme="1"/>
        <rFont val="Calibri"/>
        <family val="2"/>
        <scheme val="minor"/>
      </rPr>
      <t>".</t>
    </r>
  </si>
  <si>
    <t>Emissions from each end</t>
  </si>
  <si>
    <t>use are split by end user.</t>
  </si>
  <si>
    <r>
      <t>See "</t>
    </r>
    <r>
      <rPr>
        <b/>
        <sz val="10"/>
        <color theme="1"/>
        <rFont val="Calibri"/>
        <family val="2"/>
        <scheme val="minor"/>
      </rPr>
      <t xml:space="preserve">Space and People </t>
    </r>
  </si>
  <si>
    <r>
      <rPr>
        <b/>
        <sz val="10"/>
        <color theme="1"/>
        <rFont val="Calibri"/>
        <family val="2"/>
        <scheme val="minor"/>
      </rPr>
      <t>allocations</t>
    </r>
    <r>
      <rPr>
        <sz val="10"/>
        <color theme="1"/>
        <rFont val="Calibri"/>
        <family val="2"/>
        <scheme val="minor"/>
      </rPr>
      <t>".</t>
    </r>
  </si>
  <si>
    <r>
      <t>See "</t>
    </r>
    <r>
      <rPr>
        <b/>
        <sz val="10"/>
        <color theme="1"/>
        <rFont val="Calibri"/>
        <family val="2"/>
        <scheme val="minor"/>
      </rPr>
      <t>End use matrix</t>
    </r>
    <r>
      <rPr>
        <sz val="10"/>
        <color theme="1"/>
        <rFont val="Calibri"/>
        <family val="2"/>
        <scheme val="minor"/>
      </rPr>
      <t>".</t>
    </r>
  </si>
  <si>
    <r>
      <t>This is because the tool user (via the "</t>
    </r>
    <r>
      <rPr>
        <b/>
        <sz val="10"/>
        <color theme="1"/>
        <rFont val="Calibri"/>
        <family val="2"/>
        <scheme val="minor"/>
      </rPr>
      <t>End use matrix</t>
    </r>
    <r>
      <rPr>
        <sz val="10"/>
        <color theme="1"/>
        <rFont val="Calibri"/>
        <family val="2"/>
        <scheme val="minor"/>
      </rPr>
      <t xml:space="preserve">") has defined that these end uses </t>
    </r>
  </si>
  <si>
    <t>do not affect the amount of natural gas consumed, as shown by the grey boxes.</t>
  </si>
  <si>
    <t>The tool user must then decide whether the applicable end uses are affected by the</t>
  </si>
  <si>
    <t>sub-categories: undergraduates, postgraduates, academic staff, non-academic staff.</t>
  </si>
  <si>
    <t>The tool user can choose if a source type is affected by one or many of the people</t>
  </si>
  <si>
    <t xml:space="preserve">This section has provided a conceptual explanation of the calculation process underpinning the scenarios available in this tool. Advanced users of the tool are able to manipulate, </t>
  </si>
  <si>
    <t>A description of the online data viewer that accompanies this tool can be found below in the section: "Online Data Viewer".</t>
  </si>
  <si>
    <t>Filtered - Total</t>
  </si>
  <si>
    <t>Self Supply Total</t>
  </si>
  <si>
    <t>Export Total</t>
  </si>
  <si>
    <t>Renewable Total</t>
  </si>
  <si>
    <t>Cost of Carbon (£/tCO2e)</t>
  </si>
  <si>
    <t>Carbon Intensity (tCO2e/£m)</t>
  </si>
  <si>
    <t>Turnover (£m)</t>
  </si>
  <si>
    <t>tCO2/£m</t>
  </si>
  <si>
    <t>Data Reference</t>
  </si>
  <si>
    <t>Total number of</t>
  </si>
  <si>
    <t>Annual Percentage Change in Floor Area (%)</t>
  </si>
  <si>
    <t>Annual Percentage Change in Staff Numbers (%)</t>
  </si>
  <si>
    <t>Annual Percentage Change in Student Numbers (%)</t>
  </si>
  <si>
    <t>People</t>
  </si>
  <si>
    <t>Estimated as 25% of first year undergraduates</t>
  </si>
  <si>
    <r>
      <t>m</t>
    </r>
    <r>
      <rPr>
        <b/>
        <vertAlign val="superscript"/>
        <sz val="9"/>
        <color theme="0"/>
        <rFont val="Verdana"/>
        <family val="2"/>
      </rPr>
      <t>3</t>
    </r>
  </si>
  <si>
    <t>Carbon footprint by Campus</t>
  </si>
  <si>
    <t>Carbon footprint + Projects by Campus</t>
  </si>
  <si>
    <t>The carbon footprints can also be displayed in terms of cost. This is the cost to the organisation of the activity. For example, fuel purchase costs.</t>
  </si>
  <si>
    <t>The following text provides instructions for the use of the Carbon Tool.</t>
  </si>
  <si>
    <t>For years prior to the baseline year, it is optional to enter data for those years (e.g. where the baseline year is 2009/10, no data is required for 2008/09).</t>
  </si>
  <si>
    <t>However, some changes may be required if the boundary of the carbon footprint is updated: all historical data should (as far as possible) be updated to ensure a consistent boundary.</t>
  </si>
  <si>
    <t>This is the location for entering all of the organisation's Carbon Footprint (CF) information.</t>
  </si>
  <si>
    <t>ensure that your 'amount' data are in these units.  If it is not, use the factors contained in the Conversion Factors tab to convert.</t>
  </si>
  <si>
    <t>technology is biomass or biogas, select this option and enter the amount of biomass/biogas fuel input in kWh. For all other renewables, enter the amount of heat or electricity</t>
  </si>
  <si>
    <t>https://www.gov.uk/government/policies/reducing-demand-for-energy-from-industry-businesses-and-the-public-sector--2/supporting-pages/crc-energy-efficiency-scheme</t>
  </si>
  <si>
    <t>otherwise, 'No'. Selecting 'Yes' will add the cost of CRC EES carbon to the Cost calculations. Further info at:</t>
  </si>
  <si>
    <t xml:space="preserve">Based on the above entries, the relevant Carbon (tonnes of CO2e) and associated Costs are then calculated for each future year. The formulae use the Amounts which have been entered </t>
  </si>
  <si>
    <t>for each emission source and year, and the relevant Carbon Emission Factor and unit Cost for the relevant reference tabs.</t>
  </si>
  <si>
    <t>OVERALL TOTALS are calculated for all years and shown at the top of each column.</t>
  </si>
  <si>
    <t xml:space="preserve">You can filter the data using the drop-down buttons in Row 9.  e.g. click on the filter button for 'Type of Source' to select and then see all the Stationary Sources.  </t>
  </si>
  <si>
    <t xml:space="preserve">The tool uses Academic years to be in keeping with the reporting used by academic institutions. The carbon emission factors and costs are applied using the majority year e.g. 2014/15 </t>
  </si>
  <si>
    <t>If you hover your mouse over any heading (or indeed any cell) with a small red corner triangle, an explanation of what information is required is shown.</t>
  </si>
  <si>
    <r>
      <t>This is the location for entering all of the organisation's Carbon saving Projects information. The data entered here is used to generate tables and graphs in the "</t>
    </r>
    <r>
      <rPr>
        <b/>
        <sz val="10"/>
        <color theme="1"/>
        <rFont val="Calibri"/>
        <family val="2"/>
        <scheme val="minor"/>
      </rPr>
      <t>Forecast Output</t>
    </r>
    <r>
      <rPr>
        <sz val="10"/>
        <color theme="1"/>
        <rFont val="Calibri"/>
        <family val="2"/>
        <scheme val="minor"/>
      </rPr>
      <t>" tab.</t>
    </r>
  </si>
  <si>
    <t xml:space="preserve">Complete a row for each carbon saving Project by entering appropriate info into all 'Data Entry' cells ONLY (please note that an empty cell in a row can have an impact on </t>
  </si>
  <si>
    <t>calculations/formulae output).</t>
  </si>
  <si>
    <t xml:space="preserve">Commissioning Year - used to automatically establish the first full year (always the subsequent year) of projects savings. Completion of this cell automatically populates the </t>
  </si>
  <si>
    <t>next cell.</t>
  </si>
  <si>
    <t xml:space="preserve">Project Status - mainly for information only. However, if a project is Identified/More Info Req, Abandoned or Superseded then the associated savings are not calculated; in </t>
  </si>
  <si>
    <t>addition it is assumed that savings from Complete projects are captured in Annual Carbon Footprint calculations - refer to 3.9).</t>
  </si>
  <si>
    <t xml:space="preserve">Subject to CRC EES? - if the emission savings associated with the project are subject to the Carbon Reduction Commitment Energy Efficiency Scheme, select 'Yes', otherwise, 'No'. </t>
  </si>
  <si>
    <t xml:space="preserve">Selecting 'Yes' will add the savings of CRC EES carbon to the savings calculations. </t>
  </si>
  <si>
    <t xml:space="preserve">Where an organisation has identified a project with multiple emission savings (e.g. a BEMs installation which saves grid electricity and natural gas), each emission </t>
  </si>
  <si>
    <t xml:space="preserve">electricity and an increase in natural gas consumption) whereby the natural gas consumption should be entered as a negative figure (i.e. not a saving). Electric vehicles </t>
  </si>
  <si>
    <t>will also have a fuel saving and an electricity consumption increase.</t>
  </si>
  <si>
    <t xml:space="preserve">Renewable heat purchased' and 'Renewable elec purchased' should only be selected when planning to buy directly from a third party (i.e. not through the grid).  If you </t>
  </si>
  <si>
    <t>have identified future renewables projects, refer to 3.12 below.</t>
  </si>
  <si>
    <t xml:space="preserve">Amount of Savings - enter a quantity which relates to the units selected. The figure should be the annual savings when the project is fully up and running. The figure is used to </t>
  </si>
  <si>
    <t>calculate the future Project Carbon and Cost savings where applicable. This could be an estimated value, in which case, use the "Estimate confidence" field to reflect this.</t>
  </si>
  <si>
    <t xml:space="preserve">Annual Savings (units as above) for this project already captured in most recent Carbon Footprint? - It is important to ensure that project savings are not counted twice </t>
  </si>
  <si>
    <t xml:space="preserve">(i.e. where savings from the project have already reduced the most recent Carbon Footprint AND are then being reduced from all future forecasts also).  The question asks if the </t>
  </si>
  <si>
    <t>savings are already accounted for in the most recent CF.  If 'yes' is selected, the future carbon and cost savings are not included in the OVERALL TOTALS.</t>
  </si>
  <si>
    <t xml:space="preserve">Simple Payback - automatic calculation of the Capital Costs and the Operating and Maintenance (O&amp;M) savings divided by the first full year of Cost savings. Can be used to </t>
  </si>
  <si>
    <t>compare and prioritise projects for implementation.</t>
  </si>
  <si>
    <t xml:space="preserve">Carbon Cost Effectiveness - automatic calculation of the Capital Costs and the O&amp;M savings divided by the first full year of Carbon savings. Can be used to compare and </t>
  </si>
  <si>
    <t>prioritise projects for implementation.</t>
  </si>
  <si>
    <t xml:space="preserve">Where an organisation proposes to own/operate its own renewables, these should be entered in the section at the bottom of the tab (Row 208 onwards). If the renewable </t>
  </si>
  <si>
    <t xml:space="preserve">generated. If the scheme exports and self supplies, two separate rows will need to be completed. Where Feed In Tariffs (FiT) or Renewable Heat Incentive (RHI) is received, the </t>
  </si>
  <si>
    <t>annual totals (including future anticipated totals) should be entered in the relevant cells.</t>
  </si>
  <si>
    <t xml:space="preserve">Based on the above entries, the relevant Carbon and associated Savings are then calculated for each future year. The formulae use the Amounts which have been entered for each </t>
  </si>
  <si>
    <t>emission source saving and the relevant Carbon Emission Factors and unit Costs from the two subsequent tabs.</t>
  </si>
  <si>
    <t>select all' to ensure all buildings/operations are displayed again.  Filtered totals are also displayed at the base of each column.</t>
  </si>
  <si>
    <t>You can filter the data using the button in Row 9.  E.g. click on the filter button for 'Type of Source Saving' to select and then see all the Waste Sources. When finished, always click</t>
  </si>
  <si>
    <t>(take note of this if calendar or academic year is used).</t>
  </si>
  <si>
    <t xml:space="preserve">There is a User Notes cell before the calculated cells in each row. This allows you to enter noteworthy information which can be used for future reference. </t>
  </si>
  <si>
    <t>This section produces carbon footprint scenarios as shown in the graph in the Overview section above (see Scenario A and B) by varying specified factors across the time series:</t>
  </si>
  <si>
    <t>Annual percentage changes of these factors can be varied across the time series. The value to be entered is the percentage increase/decrease of that factor compared to the previous year.</t>
  </si>
  <si>
    <t>the base year of 2014/15 to 2024/25.</t>
  </si>
  <si>
    <r>
      <rPr>
        <b/>
        <sz val="10"/>
        <color theme="1"/>
        <rFont val="Calibri"/>
        <family val="2"/>
        <scheme val="minor"/>
      </rPr>
      <t>All other factors</t>
    </r>
    <r>
      <rPr>
        <sz val="10"/>
        <color theme="1"/>
        <rFont val="Calibri"/>
        <family val="2"/>
        <scheme val="minor"/>
      </rPr>
      <t xml:space="preserve"> - Future Years have been kept the same as 2014/15.</t>
    </r>
  </si>
  <si>
    <r>
      <rPr>
        <b/>
        <sz val="10"/>
        <color theme="1"/>
        <rFont val="Calibri"/>
        <family val="2"/>
        <scheme val="minor"/>
      </rPr>
      <t>Electricity</t>
    </r>
    <r>
      <rPr>
        <sz val="10"/>
        <color theme="1"/>
        <rFont val="Calibri"/>
        <family val="2"/>
        <scheme val="minor"/>
      </rPr>
      <t xml:space="preserve"> - Future Years based on Projected carbon intensity of grid emission staying the same as the most recent year (2015). Users can change the EFs for future years, if required. </t>
    </r>
  </si>
  <si>
    <r>
      <t>This will affect the carbon footprint forecast (see "</t>
    </r>
    <r>
      <rPr>
        <b/>
        <sz val="10"/>
        <color theme="1"/>
        <rFont val="Calibri"/>
        <family val="2"/>
        <scheme val="minor"/>
      </rPr>
      <t>Forecast Output</t>
    </r>
    <r>
      <rPr>
        <sz val="10"/>
        <color theme="1"/>
        <rFont val="Calibri"/>
        <family val="2"/>
        <scheme val="minor"/>
      </rPr>
      <t>"). The user can also vary the carbon intensity of grid emission in the carbon scenario module (see "</t>
    </r>
    <r>
      <rPr>
        <b/>
        <sz val="10"/>
        <color theme="1"/>
        <rFont val="Calibri"/>
        <family val="2"/>
        <scheme val="minor"/>
      </rPr>
      <t>CSM Factors</t>
    </r>
    <r>
      <rPr>
        <sz val="10"/>
        <color theme="1"/>
        <rFont val="Calibri"/>
        <family val="2"/>
        <scheme val="minor"/>
      </rPr>
      <t xml:space="preserve">"). </t>
    </r>
  </si>
  <si>
    <t>This will affect the carbon scenario output (see "CSM Output") but will not change the carbon footprint forecast.</t>
  </si>
  <si>
    <t>Update these to reflect these annual updates. Historical emission factors should not be changed.</t>
  </si>
  <si>
    <t>This is the location to document the data collection and manipulation that is required to update and Carbon Tool.</t>
  </si>
  <si>
    <t>This is the location to document the boundary that is used within this tool. It includes a table to document any potential differences in the boundary across the time series.</t>
  </si>
  <si>
    <t>This information informs the Carbon Scenario Module. For more information about how this information is used, see the section below on Calculation Methods.</t>
  </si>
  <si>
    <t xml:space="preserve"> context for a technical user who may be interested in developing, reviewing or manipulating the tool.</t>
  </si>
  <si>
    <t>This section provides an overview of the calculations that are occurring within the tool. This is not intended to be a detailed description of the calculations; it aims to provide conceptual</t>
  </si>
  <si>
    <t>The general concept for the Carbon Scenario Module (CSM) is to disaggregate the carbon footprint and assign each part to a specific end user. The tool user can then manipulate the</t>
  </si>
  <si>
    <t>disaggregated into source detail.</t>
  </si>
  <si>
    <t>These source types are</t>
  </si>
  <si>
    <t xml:space="preserve">The user is able to define which end uses and end users are applicable to each source type. </t>
  </si>
  <si>
    <t xml:space="preserve">In the example above, there are end uses that have not been included in the orange  </t>
  </si>
  <si>
    <r>
      <rPr>
        <sz val="10"/>
        <color theme="1"/>
        <rFont val="Calibri"/>
        <family val="2"/>
        <scheme val="minor"/>
      </rPr>
      <t xml:space="preserve">diagram above: </t>
    </r>
    <r>
      <rPr>
        <i/>
        <sz val="10"/>
        <color theme="1"/>
        <rFont val="Calibri"/>
        <family val="2"/>
        <scheme val="minor"/>
      </rPr>
      <t>Computing, Lighting, Water, Transport, Waste and Refrigerant.</t>
    </r>
  </si>
  <si>
    <r>
      <t xml:space="preserve">number of people </t>
    </r>
    <r>
      <rPr>
        <b/>
        <sz val="10"/>
        <color theme="1"/>
        <rFont val="Calibri"/>
        <family val="2"/>
        <scheme val="minor"/>
      </rPr>
      <t>OR</t>
    </r>
    <r>
      <rPr>
        <sz val="10"/>
        <color theme="1"/>
        <rFont val="Calibri"/>
        <family val="2"/>
        <scheme val="minor"/>
      </rPr>
      <t xml:space="preserve"> the total floor area. </t>
    </r>
    <r>
      <rPr>
        <b/>
        <sz val="10"/>
        <color theme="1"/>
        <rFont val="Calibri"/>
        <family val="2"/>
        <scheme val="minor"/>
      </rPr>
      <t>The tool cannot apply an end use to both</t>
    </r>
    <r>
      <rPr>
        <sz val="10"/>
        <color theme="1"/>
        <rFont val="Calibri"/>
        <family val="2"/>
        <scheme val="minor"/>
      </rPr>
      <t>.</t>
    </r>
  </si>
  <si>
    <t>The cumulative disaggregation of the carbon footprint, as described above, results in a matrix of emissions in which each element of the carbon footprint is allocated to one of the final</t>
  </si>
  <si>
    <t>end users. The tool user can now, therefore, use the CSM to manipulate the trend for these end users, such as non-academic staff.</t>
  </si>
  <si>
    <r>
      <t>When the user of the tool changes these factors (see "</t>
    </r>
    <r>
      <rPr>
        <b/>
        <sz val="10"/>
        <color theme="1"/>
        <rFont val="Calibri"/>
        <family val="2"/>
        <scheme val="minor"/>
      </rPr>
      <t>CSM Factors</t>
    </r>
    <r>
      <rPr>
        <sz val="10"/>
        <color theme="1"/>
        <rFont val="Calibri"/>
        <family val="2"/>
        <scheme val="minor"/>
      </rPr>
      <t>") the parts of the carbon footprint dependent on this factor either increase or decrease depending on the input values.</t>
    </r>
  </si>
  <si>
    <t>For example, if the user applies a scenario on the CSM Factors that shows academic staff increasing by 100% from the baseline to the 2025, all elements of the tool that have been</t>
  </si>
  <si>
    <t>assigned to academic staff will increase in amount by 100%. All other elements will remain the same. As a result, the overall carbon footprint will increase.</t>
  </si>
  <si>
    <t>develop and change this process.</t>
  </si>
  <si>
    <t>Where an organisation currently owns/operates its own renewables, these should be entered in the second table at the bottom of the tab. If the renewable technology</t>
  </si>
  <si>
    <t>is biomass or biogas, select this option and enter the amount of biomass/biogas fuel input in kWh. For all other renewables, enter the amount of heat or electricity</t>
  </si>
  <si>
    <t>This section automatically generates a series of tables and graphs summarising the historical carbon footprint and the carbon footprint forecast. There are two sections to this sheet:</t>
  </si>
  <si>
    <r>
      <t>Tables on the left-hand side summarise the historical carbon footprint and the carbon footprint forecast (see tabs "</t>
    </r>
    <r>
      <rPr>
        <b/>
        <sz val="10"/>
        <color theme="1"/>
        <rFont val="Calibri"/>
        <family val="2"/>
        <scheme val="minor"/>
      </rPr>
      <t>Historical Carbon Footprint</t>
    </r>
    <r>
      <rPr>
        <sz val="10"/>
        <color theme="1"/>
        <rFont val="Calibri"/>
        <family val="2"/>
        <scheme val="minor"/>
      </rPr>
      <t>" and "</t>
    </r>
    <r>
      <rPr>
        <b/>
        <sz val="10"/>
        <color theme="1"/>
        <rFont val="Calibri"/>
        <family val="2"/>
        <scheme val="minor"/>
      </rPr>
      <t>Carbon Footprint and Forecast</t>
    </r>
    <r>
      <rPr>
        <sz val="10"/>
        <color theme="1"/>
        <rFont val="Calibri"/>
        <family val="2"/>
        <scheme val="minor"/>
      </rPr>
      <t>").</t>
    </r>
  </si>
  <si>
    <r>
      <t>Tables on the right-hand side summarise the same data as above, but also include the effect of projects (see tab "</t>
    </r>
    <r>
      <rPr>
        <b/>
        <sz val="10"/>
        <color theme="1"/>
        <rFont val="Calibri"/>
        <family val="2"/>
        <scheme val="minor"/>
      </rPr>
      <t>Projects</t>
    </r>
    <r>
      <rPr>
        <sz val="10"/>
        <color theme="1"/>
        <rFont val="Calibri"/>
        <family val="2"/>
        <scheme val="minor"/>
      </rPr>
      <t>").</t>
    </r>
  </si>
  <si>
    <t>Tables on the left-hand side do not include Projects.</t>
  </si>
  <si>
    <t>Tables on the left-hand side do include Projects.</t>
  </si>
  <si>
    <r>
      <t>Review and update relevant information in the "</t>
    </r>
    <r>
      <rPr>
        <b/>
        <sz val="10"/>
        <color theme="1"/>
        <rFont val="Calibri"/>
        <family val="2"/>
        <scheme val="minor"/>
      </rPr>
      <t>Space &amp; people allocations</t>
    </r>
    <r>
      <rPr>
        <sz val="10"/>
        <color theme="1"/>
        <rFont val="Calibri"/>
        <family val="2"/>
        <scheme val="minor"/>
      </rPr>
      <t>" tab.</t>
    </r>
  </si>
  <si>
    <r>
      <t>Review and update relevant information in the "</t>
    </r>
    <r>
      <rPr>
        <b/>
        <sz val="10"/>
        <color theme="1"/>
        <rFont val="Calibri"/>
        <family val="2"/>
        <scheme val="minor"/>
      </rPr>
      <t>End use matrix</t>
    </r>
    <r>
      <rPr>
        <sz val="10"/>
        <color theme="1"/>
        <rFont val="Calibri"/>
        <family val="2"/>
        <scheme val="minor"/>
      </rPr>
      <t>" tab.</t>
    </r>
  </si>
  <si>
    <t xml:space="preserve">saving should be entered in a separate Row. This also applies to projects which have a saving and an increase - e.g. CHP (where there is typically a saving in grid </t>
  </si>
  <si>
    <t>trend for these end users (e.g. increase the number of undergraduates across the time series) and the relevant parts of the carbon footprint then increase/decrease in response to that.</t>
  </si>
  <si>
    <t>Consumption including Projects</t>
  </si>
  <si>
    <t>Carbon footprint including Projects</t>
  </si>
  <si>
    <t>Cost including Projects</t>
  </si>
  <si>
    <t>Carbon Footrpint + Projects</t>
  </si>
  <si>
    <t>Consumption + Projects</t>
  </si>
  <si>
    <t>Costs + Projects</t>
  </si>
  <si>
    <t>Table Navigation Window</t>
  </si>
  <si>
    <t>Carbon Footprint + Projects</t>
  </si>
  <si>
    <r>
      <t>The historical data for number of people, floor area and grid electricity factor should be added to "</t>
    </r>
    <r>
      <rPr>
        <b/>
        <sz val="10"/>
        <color theme="1"/>
        <rFont val="Calibri"/>
        <family val="2"/>
        <scheme val="minor"/>
      </rPr>
      <t>space &amp; people allocations</t>
    </r>
    <r>
      <rPr>
        <sz val="10"/>
        <color theme="1"/>
        <rFont val="Calibri"/>
        <family val="2"/>
        <scheme val="minor"/>
      </rPr>
      <t xml:space="preserve">" every year. The formula in all the grey cells should be </t>
    </r>
  </si>
  <si>
    <t>copied across to the new 'historical' year. The cells should change from input percentage values to "Base year" for the previous carbon footprint year.</t>
  </si>
  <si>
    <t>Unprotect the sheet. Input last year's data for people numbers and floor area by pasting over the formulae in the relevant column. Future data are calculated using the CSM factors.</t>
  </si>
  <si>
    <t>Review the information in this tab and update as necessary (by unprotecting the sheet), noting the restrictions that apply to this tab (see next section).</t>
  </si>
  <si>
    <t>SourceType</t>
  </si>
  <si>
    <t>NamedRange</t>
  </si>
  <si>
    <t>Premises - Grid Electricity</t>
  </si>
  <si>
    <t>Premises - Natural gas </t>
  </si>
  <si>
    <t>Premises - Other</t>
  </si>
  <si>
    <t xml:space="preserve">Premises - Water </t>
  </si>
  <si>
    <t xml:space="preserve">Waste </t>
  </si>
  <si>
    <t>Company owned vehicles</t>
  </si>
  <si>
    <t>Business travel</t>
  </si>
  <si>
    <t>EmissionTypePremisesGridElectricity</t>
  </si>
  <si>
    <t>EmissionTypePremisesNaturalgas</t>
  </si>
  <si>
    <t>EmissionTypePremisesOther</t>
  </si>
  <si>
    <t>EmissionTypePremisesWater</t>
  </si>
  <si>
    <t>EmissionTypeWaste</t>
  </si>
  <si>
    <t>EmissionTypeTransport</t>
  </si>
  <si>
    <t>Unprotect the sheet (option found in the "Review" menu within Excel) by obtaining the password from the manager of the Carbon Tool and using it when prompted by Excel.</t>
  </si>
  <si>
    <r>
      <t>The allocation of activities to Scopes can be found in the sheet: "</t>
    </r>
    <r>
      <rPr>
        <b/>
        <sz val="10"/>
        <color theme="1"/>
        <rFont val="Calibri"/>
        <family val="2"/>
        <scheme val="minor"/>
      </rPr>
      <t>Boundary</t>
    </r>
    <r>
      <rPr>
        <sz val="10"/>
        <color theme="1"/>
        <rFont val="Calibri"/>
        <family val="2"/>
        <scheme val="minor"/>
      </rPr>
      <t>".</t>
    </r>
  </si>
  <si>
    <t>Type of Activity</t>
  </si>
  <si>
    <t>Type of Activity - select the type of activity applicable to each row. Please note that this selection will affect the choice available for 3.8 below.</t>
  </si>
  <si>
    <r>
      <t xml:space="preserve">Activity Type - select the activity type of </t>
    </r>
    <r>
      <rPr>
        <sz val="10"/>
        <rFont val="Calibri"/>
        <family val="2"/>
        <scheme val="minor"/>
      </rPr>
      <t xml:space="preserve">building/operation.  Please note the units for each activity type  (e.g. Grid Electricity is in kWh); you must </t>
    </r>
  </si>
  <si>
    <t>Activity Type</t>
  </si>
  <si>
    <t>Type of Activity Saving</t>
  </si>
  <si>
    <t>Type of Activity saving - select the type of actiivity applicable to each row. Please note that this selection will affect the choice available for 3.8 below.</t>
  </si>
  <si>
    <t xml:space="preserve">Detailed Type of Activity Saving - select the acitivity type for the project.  Please note the units for each emission type  (e.g. Grid Electricity is in kWh); you must ensure that your </t>
  </si>
  <si>
    <t xml:space="preserve">data is in these units.  If it is not, use the factors contained in the Conversion Factors tab to convert. </t>
  </si>
  <si>
    <t>Scope - select the scope applicable to the emissions. See the sheet "Boundary" to find the applicable Scope.</t>
  </si>
  <si>
    <t>CHP Network</t>
  </si>
  <si>
    <t>All</t>
  </si>
  <si>
    <t>Last date amended</t>
  </si>
  <si>
    <t>Floor Area (m2 as GIA)</t>
  </si>
  <si>
    <t>Floor Area (m2 of GIA)</t>
  </si>
  <si>
    <t>Results of the Carbon Footprint including Projects are available to the right of this table</t>
  </si>
  <si>
    <t>Results of the Scenario including Projects are available to the right of this table</t>
  </si>
  <si>
    <t>This tool can take into account up to five campuses. Add the names of these campuses below:</t>
  </si>
  <si>
    <t>Campus 1:</t>
  </si>
  <si>
    <t>Campus 2:</t>
  </si>
  <si>
    <t>Campus 3:</t>
  </si>
  <si>
    <t>Campus 4:</t>
  </si>
  <si>
    <t>Campus 5:</t>
  </si>
  <si>
    <t>Campus A</t>
  </si>
  <si>
    <t>Campus B</t>
  </si>
  <si>
    <t>Carbon Tool User Guide</t>
  </si>
  <si>
    <t>It is good practice to save regular copies for historical and back-up purposes.</t>
  </si>
  <si>
    <r>
      <t>Data for historical carbon footprints prior to 2014/15 are stored in the tool: see "</t>
    </r>
    <r>
      <rPr>
        <b/>
        <sz val="10"/>
        <color theme="1"/>
        <rFont val="Calibri"/>
        <family val="2"/>
        <scheme val="minor"/>
      </rPr>
      <t>Historical Carbon Footprint</t>
    </r>
    <r>
      <rPr>
        <sz val="10"/>
        <color theme="1"/>
        <rFont val="Calibri"/>
        <family val="2"/>
        <scheme val="minor"/>
      </rPr>
      <t>".</t>
    </r>
  </si>
  <si>
    <r>
      <t>Data for historical carbon footprints from 2014/15 onwards are stored in the tool: see "</t>
    </r>
    <r>
      <rPr>
        <b/>
        <sz val="10"/>
        <color theme="1"/>
        <rFont val="Calibri"/>
        <family val="2"/>
        <scheme val="minor"/>
      </rPr>
      <t>Carbon Footprint and Forecast</t>
    </r>
    <r>
      <rPr>
        <sz val="10"/>
        <color theme="1"/>
        <rFont val="Calibri"/>
        <family val="2"/>
        <scheme val="minor"/>
      </rPr>
      <t>".</t>
    </r>
  </si>
  <si>
    <t>This is the location for entering historical Carbon Footprint and Cost Information. The years are those prior to 2014/14.5</t>
  </si>
  <si>
    <t>This tab stores historical carbon footprint data prior to 2014/15. As such, nothing should change in this tab when preparing the Carbon Tool for the next academic year.</t>
  </si>
  <si>
    <t>Existing building/operation - used to establish and determine the Carbon Footprint and Cost in 2015/16 (and future years).</t>
  </si>
  <si>
    <t xml:space="preserve">Future New Build/Operation - where a building/operation is not currently used/built (and is therefore not part of the 2014/15 CF) but is expected to be </t>
  </si>
  <si>
    <t>For example, when updating the tool from 2014/15 to 2015/16, copy the data from column O and paste it into Column U.</t>
  </si>
  <si>
    <t xml:space="preserve">The tool uses Academic years. The carbon emission factors and costs therefore use the majority year e.g. 2015/16 will use 2016 carbon emission factors and costs </t>
  </si>
  <si>
    <t xml:space="preserve">In the example below, the tool user has input a scenario in which the number of undergraduates in the "Campus A" area increases by 10% compared to the previous year every year from </t>
  </si>
  <si>
    <t>An example of this disaggregation of the Carbon Footprint is shown below, for direct natural gas use in "Campus A".</t>
  </si>
  <si>
    <t>Fuel and Water</t>
  </si>
  <si>
    <t>Activity Category</t>
  </si>
  <si>
    <t>Activity Saving Category</t>
  </si>
  <si>
    <t>£</t>
  </si>
  <si>
    <t>Unit</t>
  </si>
  <si>
    <t>This tool has been developed to provide academic institutions with a carbon footprint tool.</t>
  </si>
  <si>
    <t>for Academic Institutions</t>
  </si>
  <si>
    <t>The outputs generated are those required to support development of Carbon Management Plans.</t>
  </si>
  <si>
    <t>Emission factors are aligned with the majority of the academic reporting year e.g. 2014/15 uses 2015 emission factors.</t>
  </si>
  <si>
    <r>
      <rPr>
        <b/>
        <sz val="12"/>
        <color rgb="FF00848E"/>
        <rFont val="Calibri"/>
        <family val="2"/>
        <scheme val="minor"/>
      </rPr>
      <t xml:space="preserve">BETA </t>
    </r>
    <r>
      <rPr>
        <sz val="12"/>
        <color rgb="FF00848E"/>
        <rFont val="Calibri"/>
        <family val="2"/>
        <scheme val="minor"/>
      </rPr>
      <t>(version 1.1)</t>
    </r>
  </si>
  <si>
    <t>Campus C</t>
  </si>
  <si>
    <t>For general enquiries on this Carbon Tool please contact emma.salisbury@aether-uk.com. Please note we cannot offer ongoing support on its use.</t>
  </si>
  <si>
    <t>Campus D</t>
  </si>
  <si>
    <t>Grid electricity</t>
  </si>
  <si>
    <t>Natural gas</t>
  </si>
  <si>
    <t>Natural gas - CHP</t>
  </si>
  <si>
    <t>Not used</t>
  </si>
  <si>
    <t>Water supply</t>
  </si>
  <si>
    <t>Water treatment</t>
  </si>
  <si>
    <t>New Science building</t>
  </si>
  <si>
    <t>L001</t>
  </si>
  <si>
    <t>L002</t>
  </si>
  <si>
    <t>B001</t>
  </si>
  <si>
    <t>B002</t>
  </si>
  <si>
    <t>W001</t>
  </si>
  <si>
    <t>W002</t>
  </si>
  <si>
    <t>T001</t>
  </si>
  <si>
    <t>T002</t>
  </si>
  <si>
    <t>LED lighting campus A</t>
  </si>
  <si>
    <t>LED lighting campus D</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</si>
</sst>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1" formatCode="_-* #,##0_-;\-* #,##0_-;_-* &quot;-&quot;_-;_-@_-"/>
    <numFmt numFmtId="44" formatCode="_-&quot;£&quot;* #,##0.00_-;\-&quot;£&quot;* #,##0.00_-;_-&quot;£&quot;* &quot;-&quot;??_-;_-@_-"/>
    <numFmt numFmtId="43" formatCode="_-* #,##0.00_-;\-* #,##0.00_-;_-* &quot;-&quot;??_-;_-@_-"/>
    <numFmt numFmtId="164" formatCode="_-* #,##0_-;\-* #,##0_-;_-* &quot;-&quot;??_-;_-@_-"/>
    <numFmt numFmtId="165" formatCode="_-* #,##0.0_-;\-* #,##0.0_-;_-* &quot;-&quot;??_-;_-@_-"/>
    <numFmt numFmtId="166" formatCode="#,##0.0000"/>
    <numFmt numFmtId="167" formatCode="#,##0.00000"/>
    <numFmt numFmtId="168" formatCode="#,##0.000"/>
    <numFmt numFmtId="169" formatCode="#,##0.000000"/>
    <numFmt numFmtId="170" formatCode="#,##0.0000000"/>
    <numFmt numFmtId="171" formatCode="#,##0.0"/>
    <numFmt numFmtId="172" formatCode="#,##0.00000000"/>
    <numFmt numFmtId="173" formatCode="_-* #,##0_-;\-* #,##0_-;_-* &quot;-&quot;??_-;"/>
    <numFmt numFmtId="174" formatCode="_-* #,##0.000_-;\-* #,##0.000_-;_-* &quot;-&quot;_-;_-@_-"/>
    <numFmt numFmtId="175" formatCode="_-&quot;£&quot;* #,##0_-;\-&quot;£&quot;* #,##0_-;_-&quot;£&quot;* &quot;-&quot;??_-;_-@_-"/>
    <numFmt numFmtId="176" formatCode="&quot;£&quot;#,##0"/>
    <numFmt numFmtId="177" formatCode="0.000000000000000%"/>
  </numFmts>
  <fonts count="81" x14ac:knownFonts="1">
    <font>
      <sz val="11"/>
      <color theme="1"/>
      <name val="Calibri"/>
      <family val="2"/>
      <scheme val="minor"/>
    </font>
    <font>
      <sz val="11"/>
      <color indexed="8"/>
      <name val="Calibri"/>
      <family val="2"/>
    </font>
    <font>
      <sz val="10"/>
      <name val="Verdana"/>
      <family val="2"/>
    </font>
    <font>
      <b/>
      <sz val="8"/>
      <name val="Verdana"/>
      <family val="2"/>
    </font>
    <font>
      <sz val="8"/>
      <name val="Verdana"/>
      <family val="2"/>
    </font>
    <font>
      <b/>
      <sz val="9"/>
      <color indexed="81"/>
      <name val="Tahoma"/>
      <family val="2"/>
    </font>
    <font>
      <sz val="10"/>
      <name val="Arial"/>
      <family val="2"/>
    </font>
    <font>
      <sz val="9"/>
      <color indexed="81"/>
      <name val="Tahoma"/>
      <family val="2"/>
    </font>
    <font>
      <vertAlign val="superscript"/>
      <sz val="11"/>
      <color indexed="56"/>
      <name val="Verdana"/>
      <family val="2"/>
    </font>
    <font>
      <sz val="9"/>
      <name val="Verdana"/>
      <family val="2"/>
    </font>
    <font>
      <vertAlign val="superscript"/>
      <sz val="9"/>
      <name val="Verdana"/>
      <family val="2"/>
    </font>
    <font>
      <sz val="11"/>
      <color theme="1"/>
      <name val="Calibri"/>
      <family val="2"/>
      <scheme val="minor"/>
    </font>
    <font>
      <sz val="11"/>
      <color theme="0"/>
      <name val="Calibri"/>
      <family val="2"/>
      <scheme val="minor"/>
    </font>
    <font>
      <u/>
      <sz val="11"/>
      <color theme="10"/>
      <name val="Calibri"/>
      <family val="2"/>
      <scheme val="minor"/>
    </font>
    <font>
      <b/>
      <sz val="11"/>
      <color theme="1"/>
      <name val="Calibri"/>
      <family val="2"/>
      <scheme val="minor"/>
    </font>
    <font>
      <sz val="11"/>
      <color rgb="FFFF0000"/>
      <name val="Calibri"/>
      <family val="2"/>
      <scheme val="minor"/>
    </font>
    <font>
      <b/>
      <sz val="8"/>
      <color theme="0"/>
      <name val="Arial"/>
      <family val="2"/>
    </font>
    <font>
      <sz val="11"/>
      <color theme="1"/>
      <name val="Verdana"/>
      <family val="2"/>
    </font>
    <font>
      <b/>
      <sz val="8"/>
      <color theme="0"/>
      <name val="Verdana"/>
      <family val="2"/>
    </font>
    <font>
      <sz val="8"/>
      <color theme="1"/>
      <name val="Verdana"/>
      <family val="2"/>
    </font>
    <font>
      <sz val="10"/>
      <color theme="1"/>
      <name val="Verdana"/>
      <family val="2"/>
    </font>
    <font>
      <b/>
      <sz val="11"/>
      <color theme="0"/>
      <name val="Verdana"/>
      <family val="2"/>
    </font>
    <font>
      <sz val="11"/>
      <color rgb="FF053D5F"/>
      <name val="Calibri"/>
      <family val="2"/>
      <scheme val="minor"/>
    </font>
    <font>
      <sz val="9"/>
      <color theme="1"/>
      <name val="Calibri"/>
      <family val="2"/>
      <scheme val="minor"/>
    </font>
    <font>
      <b/>
      <sz val="10"/>
      <color theme="8" tint="-0.499984740745262"/>
      <name val="Calibri"/>
      <family val="2"/>
      <scheme val="minor"/>
    </font>
    <font>
      <sz val="9"/>
      <color theme="1"/>
      <name val="Verdana"/>
      <family val="2"/>
    </font>
    <font>
      <sz val="11"/>
      <color rgb="FF053D5F"/>
      <name val="Verdana"/>
      <family val="2"/>
    </font>
    <font>
      <b/>
      <u/>
      <sz val="9"/>
      <color theme="8" tint="-0.499984740745262"/>
      <name val="Verdana"/>
      <family val="2"/>
    </font>
    <font>
      <b/>
      <sz val="8"/>
      <color theme="1"/>
      <name val="Verdana"/>
      <family val="2"/>
    </font>
    <font>
      <sz val="8"/>
      <color theme="5"/>
      <name val="Verdana"/>
      <family val="2"/>
    </font>
    <font>
      <sz val="8"/>
      <color rgb="FFC00000"/>
      <name val="Verdana"/>
      <family val="2"/>
    </font>
    <font>
      <b/>
      <sz val="11"/>
      <color rgb="FFFF0000"/>
      <name val="Calibri"/>
      <family val="2"/>
      <scheme val="minor"/>
    </font>
    <font>
      <b/>
      <sz val="11"/>
      <color rgb="FF008B95"/>
      <name val="Calibri"/>
      <family val="2"/>
      <scheme val="minor"/>
    </font>
    <font>
      <b/>
      <u/>
      <sz val="11"/>
      <color rgb="FF7030A0"/>
      <name val="Calibri"/>
      <family val="2"/>
      <scheme val="minor"/>
    </font>
    <font>
      <b/>
      <sz val="11"/>
      <name val="Calibri"/>
      <family val="2"/>
      <scheme val="minor"/>
    </font>
    <font>
      <sz val="11"/>
      <color rgb="FF9C0006"/>
      <name val="Verdana"/>
      <family val="2"/>
    </font>
    <font>
      <b/>
      <sz val="10"/>
      <color theme="1"/>
      <name val="Calibri"/>
      <family val="2"/>
      <scheme val="minor"/>
    </font>
    <font>
      <sz val="10"/>
      <color theme="1"/>
      <name val="Calibri"/>
      <family val="2"/>
      <scheme val="minor"/>
    </font>
    <font>
      <b/>
      <sz val="16"/>
      <name val="Calibri"/>
      <family val="2"/>
      <scheme val="minor"/>
    </font>
    <font>
      <sz val="11"/>
      <name val="Calibri"/>
      <family val="2"/>
      <scheme val="minor"/>
    </font>
    <font>
      <sz val="11"/>
      <color theme="0" tint="-0.34998626667073579"/>
      <name val="Calibri"/>
      <family val="2"/>
      <scheme val="minor"/>
    </font>
    <font>
      <u/>
      <sz val="12"/>
      <color theme="10"/>
      <name val="Arial"/>
      <family val="2"/>
    </font>
    <font>
      <sz val="12"/>
      <color theme="1"/>
      <name val="Times New Roman"/>
      <family val="1"/>
    </font>
    <font>
      <sz val="12"/>
      <color theme="1"/>
      <name val="Calibri"/>
      <family val="2"/>
      <scheme val="minor"/>
    </font>
    <font>
      <sz val="12"/>
      <color theme="1"/>
      <name val="Symbol"/>
      <family val="1"/>
      <charset val="2"/>
    </font>
    <font>
      <sz val="9"/>
      <name val="Calibri"/>
      <family val="2"/>
      <scheme val="minor"/>
    </font>
    <font>
      <sz val="8"/>
      <color theme="1"/>
      <name val="Calibri"/>
      <family val="2"/>
      <scheme val="minor"/>
    </font>
    <font>
      <sz val="11"/>
      <color theme="3"/>
      <name val="Calibri"/>
      <family val="2"/>
      <scheme val="minor"/>
    </font>
    <font>
      <sz val="14"/>
      <color theme="0"/>
      <name val="Calibri"/>
      <family val="2"/>
      <scheme val="minor"/>
    </font>
    <font>
      <b/>
      <sz val="10"/>
      <name val="Calibri"/>
      <family val="2"/>
      <scheme val="minor"/>
    </font>
    <font>
      <sz val="8"/>
      <color theme="0" tint="-4.9989318521683403E-2"/>
      <name val="Verdana"/>
      <family val="2"/>
    </font>
    <font>
      <sz val="8"/>
      <color theme="0"/>
      <name val="Verdana"/>
      <family val="2"/>
    </font>
    <font>
      <b/>
      <sz val="14"/>
      <name val="Calibri"/>
      <family val="2"/>
      <scheme val="minor"/>
    </font>
    <font>
      <i/>
      <sz val="10"/>
      <color rgb="FFFF0000"/>
      <name val="Calibri"/>
      <family val="2"/>
      <scheme val="minor"/>
    </font>
    <font>
      <sz val="8"/>
      <color rgb="FF619200"/>
      <name val="Verdana"/>
      <family val="2"/>
    </font>
    <font>
      <sz val="10"/>
      <name val="Calibri"/>
      <family val="2"/>
      <scheme val="minor"/>
    </font>
    <font>
      <sz val="10"/>
      <color theme="0"/>
      <name val="Calibri"/>
      <family val="2"/>
      <scheme val="minor"/>
    </font>
    <font>
      <b/>
      <sz val="10"/>
      <color indexed="8"/>
      <name val="Calibri"/>
      <family val="2"/>
      <scheme val="minor"/>
    </font>
    <font>
      <sz val="10"/>
      <color indexed="8"/>
      <name val="Calibri"/>
      <family val="2"/>
      <scheme val="minor"/>
    </font>
    <font>
      <i/>
      <sz val="10"/>
      <color theme="1"/>
      <name val="Calibri"/>
      <family val="2"/>
      <scheme val="minor"/>
    </font>
    <font>
      <b/>
      <sz val="14"/>
      <color theme="0"/>
      <name val="Calibri"/>
      <family val="2"/>
      <scheme val="minor"/>
    </font>
    <font>
      <sz val="12"/>
      <color rgb="FF00848E"/>
      <name val="Calibri"/>
      <family val="2"/>
      <scheme val="minor"/>
    </font>
    <font>
      <sz val="11"/>
      <color theme="8"/>
      <name val="Calibri"/>
      <family val="2"/>
    </font>
    <font>
      <sz val="11"/>
      <color theme="9"/>
      <name val="Calibri"/>
      <family val="2"/>
    </font>
    <font>
      <u/>
      <sz val="10"/>
      <color theme="10"/>
      <name val="Calibri"/>
      <family val="2"/>
      <scheme val="minor"/>
    </font>
    <font>
      <b/>
      <i/>
      <sz val="10"/>
      <color theme="1"/>
      <name val="Calibri"/>
      <family val="2"/>
      <scheme val="minor"/>
    </font>
    <font>
      <b/>
      <sz val="11"/>
      <color rgb="FF9C0006"/>
      <name val="Verdana"/>
      <family val="2"/>
    </font>
    <font>
      <i/>
      <sz val="11"/>
      <color theme="6" tint="-0.499984740745262"/>
      <name val="Calibri"/>
      <family val="2"/>
      <scheme val="minor"/>
    </font>
    <font>
      <sz val="11"/>
      <color theme="0"/>
      <name val="Verdana"/>
      <family val="2"/>
    </font>
    <font>
      <i/>
      <sz val="8"/>
      <color theme="0"/>
      <name val="Verdana"/>
      <family val="2"/>
    </font>
    <font>
      <b/>
      <sz val="10"/>
      <color theme="0"/>
      <name val="Calibri"/>
      <family val="2"/>
      <scheme val="minor"/>
    </font>
    <font>
      <sz val="10"/>
      <color theme="1"/>
      <name val="Wingdings"/>
      <charset val="2"/>
    </font>
    <font>
      <sz val="10"/>
      <color rgb="FFFF0000"/>
      <name val="Calibri"/>
      <family val="2"/>
      <scheme val="minor"/>
    </font>
    <font>
      <b/>
      <vertAlign val="superscript"/>
      <sz val="9"/>
      <color theme="0"/>
      <name val="Verdana"/>
      <family val="2"/>
    </font>
    <font>
      <sz val="8"/>
      <color theme="0"/>
      <name val="Arial"/>
      <family val="2"/>
    </font>
    <font>
      <sz val="8"/>
      <color theme="0"/>
      <name val="Wingdings"/>
      <charset val="2"/>
    </font>
    <font>
      <sz val="12"/>
      <name val="Calibri"/>
      <family val="2"/>
      <scheme val="minor"/>
    </font>
    <font>
      <u/>
      <sz val="9"/>
      <color theme="10"/>
      <name val="Calibri"/>
      <family val="2"/>
      <scheme val="minor"/>
    </font>
    <font>
      <sz val="12"/>
      <color theme="0"/>
      <name val="Calibri"/>
      <family val="2"/>
      <scheme val="minor"/>
    </font>
    <font>
      <b/>
      <sz val="12"/>
      <color rgb="FF00848E"/>
      <name val="Calibri"/>
      <family val="2"/>
      <scheme val="minor"/>
    </font>
    <font>
      <sz val="11"/>
      <color rgb="FF008B95"/>
      <name val="Calibri"/>
      <family val="2"/>
      <scheme val="minor"/>
    </font>
  </fonts>
  <fills count="36">
    <fill>
      <patternFill patternType="none"/>
    </fill>
    <fill>
      <patternFill patternType="gray125"/>
    </fill>
    <fill>
      <patternFill patternType="solid">
        <fgColor indexed="9"/>
        <bgColor indexed="64"/>
      </patternFill>
    </fill>
    <fill>
      <patternFill patternType="solid">
        <fgColor rgb="FF008B95"/>
        <bgColor indexed="64"/>
      </patternFill>
    </fill>
    <fill>
      <patternFill patternType="solid">
        <fgColor rgb="FF7AB800"/>
        <bgColor indexed="64"/>
      </patternFill>
    </fill>
    <fill>
      <patternFill patternType="solid">
        <fgColor rgb="FF63CECA"/>
        <bgColor indexed="64"/>
      </patternFill>
    </fill>
    <fill>
      <patternFill patternType="solid">
        <fgColor theme="0"/>
        <bgColor indexed="64"/>
      </patternFill>
    </fill>
    <fill>
      <patternFill patternType="lightGray">
        <bgColor rgb="FF7AB800"/>
      </patternFill>
    </fill>
    <fill>
      <patternFill patternType="solid">
        <fgColor rgb="FF63CECA"/>
        <bgColor rgb="FF000000"/>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5"/>
        <bgColor indexed="64"/>
      </patternFill>
    </fill>
    <fill>
      <patternFill patternType="solid">
        <fgColor theme="7" tint="0.79998168889431442"/>
        <bgColor indexed="64"/>
      </patternFill>
    </fill>
    <fill>
      <patternFill patternType="solid">
        <fgColor theme="7"/>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4"/>
        <bgColor indexed="64"/>
      </patternFill>
    </fill>
    <fill>
      <patternFill patternType="solid">
        <fgColor theme="4" tint="-0.249977111117893"/>
        <bgColor indexed="64"/>
      </patternFill>
    </fill>
    <fill>
      <patternFill patternType="solid">
        <fgColor theme="9"/>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3"/>
        <bgColor indexed="64"/>
      </patternFill>
    </fill>
    <fill>
      <patternFill patternType="solid">
        <fgColor theme="6"/>
        <bgColor indexed="64"/>
      </patternFill>
    </fill>
    <fill>
      <patternFill patternType="solid">
        <fgColor theme="6" tint="0.79998168889431442"/>
        <bgColor indexed="64"/>
      </patternFill>
    </fill>
    <fill>
      <patternFill patternType="solid">
        <fgColor theme="4" tint="0.39997558519241921"/>
        <bgColor indexed="64"/>
      </patternFill>
    </fill>
    <fill>
      <patternFill patternType="solid">
        <fgColor theme="6" tint="-0.249977111117893"/>
        <bgColor indexed="64"/>
      </patternFill>
    </fill>
    <fill>
      <patternFill patternType="solid">
        <fgColor theme="9" tint="0.39997558519241921"/>
        <bgColor indexed="64"/>
      </patternFill>
    </fill>
    <fill>
      <patternFill patternType="solid">
        <fgColor rgb="FF619200"/>
        <bgColor indexed="64"/>
      </patternFill>
    </fill>
    <fill>
      <patternFill patternType="solid">
        <fgColor rgb="FF00757E"/>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theme="5" tint="0.39997558519241921"/>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top style="thin">
        <color theme="0"/>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n">
        <color theme="0"/>
      </right>
      <top style="thin">
        <color theme="0"/>
      </top>
      <bottom/>
      <diagonal/>
    </border>
    <border>
      <left style="thin">
        <color theme="0"/>
      </left>
      <right/>
      <top/>
      <bottom/>
      <diagonal/>
    </border>
    <border>
      <left style="thin">
        <color theme="0"/>
      </left>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indexed="64"/>
      </left>
      <right style="thin">
        <color theme="0"/>
      </right>
      <top style="thin">
        <color theme="0"/>
      </top>
      <bottom style="thin">
        <color theme="0"/>
      </bottom>
      <diagonal/>
    </border>
    <border>
      <left style="thin">
        <color theme="0"/>
      </left>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theme="0"/>
      </left>
      <right style="thin">
        <color indexed="64"/>
      </right>
      <top style="thin">
        <color theme="0"/>
      </top>
      <bottom style="thin">
        <color indexed="64"/>
      </bottom>
      <diagonal/>
    </border>
    <border>
      <left style="thin">
        <color theme="0"/>
      </left>
      <right style="thin">
        <color indexed="64"/>
      </right>
      <top style="thin">
        <color theme="0"/>
      </top>
      <bottom style="thin">
        <color theme="0"/>
      </bottom>
      <diagonal/>
    </border>
    <border>
      <left/>
      <right style="thin">
        <color theme="0"/>
      </right>
      <top style="thin">
        <color indexed="64"/>
      </top>
      <bottom style="thin">
        <color theme="0"/>
      </bottom>
      <diagonal/>
    </border>
    <border>
      <left/>
      <right style="thin">
        <color theme="0"/>
      </right>
      <top style="thin">
        <color theme="0"/>
      </top>
      <bottom style="thin">
        <color indexed="64"/>
      </bottom>
      <diagonal/>
    </border>
    <border>
      <left/>
      <right/>
      <top style="thin">
        <color theme="0"/>
      </top>
      <bottom style="thin">
        <color indexed="64"/>
      </bottom>
      <diagonal/>
    </border>
    <border>
      <left/>
      <right style="thin">
        <color theme="1" tint="0.34998626667073579"/>
      </right>
      <top/>
      <bottom style="thin">
        <color theme="1" tint="0.34998626667073579"/>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rgb="FF008B95"/>
      </left>
      <right/>
      <top/>
      <bottom/>
      <diagonal/>
    </border>
    <border>
      <left style="thin">
        <color rgb="FF008B95"/>
      </left>
      <right/>
      <top/>
      <bottom style="thin">
        <color theme="0"/>
      </bottom>
      <diagonal/>
    </border>
    <border>
      <left style="thin">
        <color rgb="FF008B95"/>
      </left>
      <right/>
      <top style="thin">
        <color theme="0"/>
      </top>
      <bottom style="thin">
        <color theme="0"/>
      </bottom>
      <diagonal/>
    </border>
    <border>
      <left style="thin">
        <color rgb="FF00848E"/>
      </left>
      <right/>
      <top/>
      <bottom/>
      <diagonal/>
    </border>
    <border>
      <left style="thin">
        <color rgb="FF00848E"/>
      </left>
      <right/>
      <top/>
      <bottom style="thin">
        <color theme="0"/>
      </bottom>
      <diagonal/>
    </border>
    <border>
      <left style="thin">
        <color rgb="FF00848E"/>
      </left>
      <right/>
      <top style="thin">
        <color theme="0"/>
      </top>
      <bottom style="thin">
        <color theme="0"/>
      </bottom>
      <diagonal/>
    </border>
    <border>
      <left style="thin">
        <color rgb="FF00848E"/>
      </left>
      <right/>
      <top style="thin">
        <color theme="0"/>
      </top>
      <bottom/>
      <diagonal/>
    </border>
    <border>
      <left/>
      <right/>
      <top/>
      <bottom style="thin">
        <color theme="0"/>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left>
      <right style="thin">
        <color theme="0" tint="-0.499984740745262"/>
      </right>
      <top style="thin">
        <color theme="0" tint="-0.499984740745262"/>
      </top>
      <bottom style="thin">
        <color theme="0" tint="-0.499984740745262"/>
      </bottom>
      <diagonal/>
    </border>
    <border>
      <left/>
      <right/>
      <top style="thin">
        <color theme="0"/>
      </top>
      <bottom/>
      <diagonal/>
    </border>
    <border>
      <left/>
      <right style="thin">
        <color theme="0" tint="-0.499984740745262"/>
      </right>
      <top style="thin">
        <color theme="0" tint="-0.499984740745262"/>
      </top>
      <bottom style="thin">
        <color theme="0" tint="-0.499984740745262"/>
      </bottom>
      <diagonal/>
    </border>
    <border>
      <left/>
      <right/>
      <top style="thin">
        <color indexed="64"/>
      </top>
      <bottom style="thin">
        <color theme="0"/>
      </bottom>
      <diagonal/>
    </border>
    <border>
      <left/>
      <right style="thin">
        <color indexed="64"/>
      </right>
      <top style="thin">
        <color indexed="64"/>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indexed="64"/>
      </bottom>
      <diagonal/>
    </border>
  </borders>
  <cellStyleXfs count="37">
    <xf numFmtId="0" fontId="0" fillId="0" borderId="0"/>
    <xf numFmtId="43" fontId="1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13" fillId="0" borderId="0" applyNumberFormat="0" applyFill="0" applyBorder="0" applyAlignment="0" applyProtection="0"/>
    <xf numFmtId="0" fontId="6" fillId="0" borderId="0"/>
    <xf numFmtId="0" fontId="2" fillId="0" borderId="0"/>
    <xf numFmtId="0" fontId="2" fillId="0" borderId="0"/>
    <xf numFmtId="0" fontId="2" fillId="0" borderId="0"/>
    <xf numFmtId="0" fontId="2" fillId="0" borderId="0"/>
    <xf numFmtId="0" fontId="6" fillId="0" borderId="0"/>
    <xf numFmtId="0" fontId="6" fillId="0" borderId="0"/>
    <xf numFmtId="9" fontId="1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6" fillId="0" borderId="0"/>
    <xf numFmtId="0" fontId="11" fillId="0" borderId="0"/>
    <xf numFmtId="0" fontId="11" fillId="0" borderId="0"/>
    <xf numFmtId="0" fontId="41" fillId="0" borderId="0" applyNumberFormat="0" applyFill="0" applyBorder="0" applyAlignment="0" applyProtection="0"/>
    <xf numFmtId="0" fontId="11" fillId="0" borderId="0"/>
    <xf numFmtId="0" fontId="11" fillId="0" borderId="0"/>
    <xf numFmtId="0" fontId="11" fillId="0" borderId="0"/>
    <xf numFmtId="44"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11" fillId="0" borderId="0" applyFont="0" applyFill="0" applyBorder="0" applyAlignment="0" applyProtection="0"/>
  </cellStyleXfs>
  <cellXfs count="597">
    <xf numFmtId="0" fontId="0" fillId="0" borderId="0" xfId="0"/>
    <xf numFmtId="0" fontId="0" fillId="0" borderId="10" xfId="0" applyBorder="1"/>
    <xf numFmtId="0" fontId="0" fillId="0" borderId="10" xfId="0" applyBorder="1" applyAlignment="1">
      <alignment vertical="center"/>
    </xf>
    <xf numFmtId="0" fontId="15" fillId="0" borderId="10" xfId="0" applyFont="1" applyBorder="1"/>
    <xf numFmtId="0" fontId="17" fillId="0" borderId="10" xfId="0" applyFont="1" applyBorder="1"/>
    <xf numFmtId="0" fontId="18" fillId="3" borderId="10" xfId="0" applyFont="1" applyFill="1" applyBorder="1" applyAlignment="1">
      <alignment horizontal="center" vertical="center" wrapText="1"/>
    </xf>
    <xf numFmtId="0" fontId="18" fillId="3" borderId="10" xfId="0" applyFont="1" applyFill="1" applyBorder="1" applyAlignment="1">
      <alignment horizontal="center" vertical="center"/>
    </xf>
    <xf numFmtId="0" fontId="3" fillId="3" borderId="10" xfId="0" applyFont="1" applyFill="1" applyBorder="1"/>
    <xf numFmtId="0" fontId="18" fillId="3" borderId="10" xfId="0" applyFont="1" applyFill="1" applyBorder="1"/>
    <xf numFmtId="0" fontId="19" fillId="0" borderId="10" xfId="0" applyFont="1" applyBorder="1"/>
    <xf numFmtId="0" fontId="19" fillId="0" borderId="10" xfId="0" applyFont="1" applyBorder="1" applyAlignment="1">
      <alignment horizontal="center"/>
    </xf>
    <xf numFmtId="0" fontId="20" fillId="0" borderId="10" xfId="0" applyFont="1" applyFill="1" applyBorder="1" applyAlignment="1">
      <alignment horizontal="right"/>
    </xf>
    <xf numFmtId="0" fontId="3" fillId="0" borderId="10" xfId="0" applyFont="1" applyFill="1" applyBorder="1"/>
    <xf numFmtId="4" fontId="19" fillId="0" borderId="10" xfId="0" applyNumberFormat="1" applyFont="1" applyBorder="1"/>
    <xf numFmtId="2" fontId="19" fillId="0" borderId="10" xfId="0" applyNumberFormat="1" applyFont="1" applyBorder="1"/>
    <xf numFmtId="0" fontId="3" fillId="0" borderId="10" xfId="0" applyFont="1" applyFill="1" applyBorder="1" applyAlignment="1">
      <alignment horizontal="center"/>
    </xf>
    <xf numFmtId="0" fontId="17" fillId="0" borderId="11" xfId="0" applyFont="1" applyBorder="1"/>
    <xf numFmtId="0" fontId="0" fillId="0" borderId="10" xfId="0" applyNumberFormat="1" applyBorder="1"/>
    <xf numFmtId="0" fontId="17" fillId="0" borderId="10" xfId="0" applyNumberFormat="1" applyFont="1" applyBorder="1"/>
    <xf numFmtId="0" fontId="18" fillId="3" borderId="10" xfId="0" applyNumberFormat="1" applyFont="1" applyFill="1" applyBorder="1" applyAlignment="1">
      <alignment horizontal="center" vertical="center" wrapText="1"/>
    </xf>
    <xf numFmtId="0" fontId="18" fillId="3" borderId="10" xfId="0" applyNumberFormat="1" applyFont="1" applyFill="1" applyBorder="1" applyAlignment="1">
      <alignment wrapText="1"/>
    </xf>
    <xf numFmtId="0" fontId="18" fillId="3" borderId="11" xfId="0" applyFont="1" applyFill="1" applyBorder="1" applyAlignment="1">
      <alignment vertical="center"/>
    </xf>
    <xf numFmtId="0" fontId="18" fillId="0" borderId="13" xfId="0" applyFont="1" applyFill="1" applyBorder="1" applyAlignment="1">
      <alignment vertical="center"/>
    </xf>
    <xf numFmtId="0" fontId="0" fillId="3" borderId="10" xfId="0" applyFill="1" applyBorder="1"/>
    <xf numFmtId="0" fontId="0" fillId="0" borderId="13" xfId="0" applyBorder="1" applyAlignment="1">
      <alignment vertical="center"/>
    </xf>
    <xf numFmtId="164" fontId="11" fillId="0" borderId="10" xfId="1" applyNumberFormat="1" applyFont="1" applyBorder="1"/>
    <xf numFmtId="0" fontId="14" fillId="0" borderId="10" xfId="0" applyFont="1" applyBorder="1"/>
    <xf numFmtId="0" fontId="22" fillId="6" borderId="0" xfId="0" applyFont="1" applyFill="1" applyAlignment="1">
      <alignment vertical="top"/>
    </xf>
    <xf numFmtId="0" fontId="22" fillId="6" borderId="0" xfId="0" applyFont="1" applyFill="1" applyBorder="1" applyAlignment="1">
      <alignment vertical="top"/>
    </xf>
    <xf numFmtId="0" fontId="0" fillId="0" borderId="0" xfId="0" applyAlignment="1">
      <alignment vertical="top"/>
    </xf>
    <xf numFmtId="0" fontId="23" fillId="6" borderId="0" xfId="0" applyFont="1" applyFill="1"/>
    <xf numFmtId="0" fontId="24" fillId="6" borderId="0" xfId="0" applyFont="1" applyFill="1"/>
    <xf numFmtId="164" fontId="3" fillId="4" borderId="14" xfId="1" applyNumberFormat="1" applyFont="1" applyFill="1" applyBorder="1" applyAlignment="1">
      <alignment vertical="center"/>
    </xf>
    <xf numFmtId="164" fontId="3" fillId="4" borderId="14" xfId="1" applyNumberFormat="1" applyFont="1" applyFill="1" applyBorder="1" applyAlignment="1">
      <alignment vertical="center" wrapText="1"/>
    </xf>
    <xf numFmtId="164" fontId="3" fillId="4" borderId="14" xfId="1" applyNumberFormat="1" applyFont="1" applyFill="1" applyBorder="1" applyAlignment="1">
      <alignment horizontal="left" vertical="center" wrapText="1"/>
    </xf>
    <xf numFmtId="0" fontId="17" fillId="0" borderId="0" xfId="0" applyFont="1" applyAlignment="1">
      <alignment vertical="top"/>
    </xf>
    <xf numFmtId="0" fontId="25" fillId="6" borderId="0" xfId="0" applyFont="1" applyFill="1"/>
    <xf numFmtId="0" fontId="20" fillId="0" borderId="0" xfId="0" applyFont="1" applyAlignment="1">
      <alignment vertical="center"/>
    </xf>
    <xf numFmtId="0" fontId="20" fillId="6" borderId="0" xfId="0" applyFont="1" applyFill="1" applyAlignment="1">
      <alignment vertical="center"/>
    </xf>
    <xf numFmtId="0" fontId="26" fillId="6" borderId="0" xfId="0" applyFont="1" applyFill="1" applyAlignment="1">
      <alignment vertical="top"/>
    </xf>
    <xf numFmtId="0" fontId="26" fillId="6" borderId="0" xfId="0" applyFont="1" applyFill="1" applyBorder="1" applyAlignment="1">
      <alignment vertical="top"/>
    </xf>
    <xf numFmtId="3" fontId="4" fillId="4" borderId="10" xfId="0" applyNumberFormat="1" applyFont="1" applyFill="1" applyBorder="1" applyAlignment="1">
      <alignment horizontal="center" vertical="center"/>
    </xf>
    <xf numFmtId="171" fontId="4" fillId="4" borderId="10" xfId="0" applyNumberFormat="1" applyFont="1" applyFill="1" applyBorder="1" applyAlignment="1">
      <alignment horizontal="center" vertical="center"/>
    </xf>
    <xf numFmtId="166" fontId="4" fillId="4" borderId="10" xfId="0" applyNumberFormat="1" applyFont="1" applyFill="1" applyBorder="1" applyAlignment="1">
      <alignment horizontal="center" vertical="center"/>
    </xf>
    <xf numFmtId="3" fontId="4" fillId="4" borderId="10" xfId="0" applyNumberFormat="1" applyFont="1" applyFill="1" applyBorder="1" applyAlignment="1">
      <alignment vertical="center"/>
    </xf>
    <xf numFmtId="166" fontId="4" fillId="4" borderId="10" xfId="0" applyNumberFormat="1" applyFont="1" applyFill="1" applyBorder="1" applyAlignment="1">
      <alignment vertical="center"/>
    </xf>
    <xf numFmtId="3" fontId="4" fillId="7" borderId="10" xfId="0" applyNumberFormat="1" applyFont="1" applyFill="1" applyBorder="1" applyAlignment="1">
      <alignment horizontal="center" vertical="center"/>
    </xf>
    <xf numFmtId="4" fontId="4" fillId="4" borderId="10" xfId="0" applyNumberFormat="1" applyFont="1" applyFill="1" applyBorder="1" applyAlignment="1">
      <alignment horizontal="center" vertical="top"/>
    </xf>
    <xf numFmtId="167" fontId="4" fillId="4" borderId="10" xfId="0" applyNumberFormat="1" applyFont="1" applyFill="1" applyBorder="1" applyAlignment="1">
      <alignment horizontal="center" vertical="top"/>
    </xf>
    <xf numFmtId="3" fontId="4" fillId="4" borderId="10" xfId="0" applyNumberFormat="1" applyFont="1" applyFill="1" applyBorder="1" applyAlignment="1">
      <alignment horizontal="center" vertical="top"/>
    </xf>
    <xf numFmtId="166" fontId="4" fillId="4" borderId="10" xfId="0" applyNumberFormat="1" applyFont="1" applyFill="1" applyBorder="1" applyAlignment="1">
      <alignment horizontal="center" vertical="top"/>
    </xf>
    <xf numFmtId="3" fontId="4" fillId="7" borderId="10" xfId="0" applyNumberFormat="1" applyFont="1" applyFill="1" applyBorder="1" applyAlignment="1">
      <alignment horizontal="center" vertical="top"/>
    </xf>
    <xf numFmtId="168" fontId="4" fillId="4" borderId="10" xfId="0" applyNumberFormat="1" applyFont="1" applyFill="1" applyBorder="1" applyAlignment="1">
      <alignment horizontal="center" vertical="top"/>
    </xf>
    <xf numFmtId="169" fontId="4" fillId="4" borderId="10" xfId="0" applyNumberFormat="1" applyFont="1" applyFill="1" applyBorder="1" applyAlignment="1">
      <alignment horizontal="center" vertical="top"/>
    </xf>
    <xf numFmtId="170" fontId="4" fillId="4" borderId="10" xfId="0" applyNumberFormat="1" applyFont="1" applyFill="1" applyBorder="1" applyAlignment="1">
      <alignment horizontal="center" vertical="top"/>
    </xf>
    <xf numFmtId="0" fontId="9" fillId="2" borderId="0" xfId="9" applyFont="1" applyFill="1" applyAlignment="1">
      <alignment horizontal="center"/>
    </xf>
    <xf numFmtId="167" fontId="4" fillId="4" borderId="10" xfId="0" applyNumberFormat="1" applyFont="1" applyFill="1" applyBorder="1" applyAlignment="1">
      <alignment horizontal="center" vertical="center"/>
    </xf>
    <xf numFmtId="168" fontId="4" fillId="4" borderId="10" xfId="0" applyNumberFormat="1" applyFont="1" applyFill="1" applyBorder="1" applyAlignment="1">
      <alignment horizontal="center" vertical="center"/>
    </xf>
    <xf numFmtId="4" fontId="4" fillId="4" borderId="10" xfId="0" applyNumberFormat="1" applyFont="1" applyFill="1" applyBorder="1" applyAlignment="1">
      <alignment horizontal="center" vertical="center"/>
    </xf>
    <xf numFmtId="170" fontId="4" fillId="4" borderId="10" xfId="0" applyNumberFormat="1" applyFont="1" applyFill="1" applyBorder="1" applyAlignment="1">
      <alignment horizontal="center" vertical="center"/>
    </xf>
    <xf numFmtId="172" fontId="4" fillId="4" borderId="10" xfId="0" applyNumberFormat="1" applyFont="1" applyFill="1" applyBorder="1" applyAlignment="1">
      <alignment horizontal="center" vertical="center"/>
    </xf>
    <xf numFmtId="0" fontId="27" fillId="2" borderId="0" xfId="14" applyFont="1" applyFill="1"/>
    <xf numFmtId="0" fontId="9" fillId="2" borderId="0" xfId="14" applyFont="1" applyFill="1" applyAlignment="1">
      <alignment horizontal="center"/>
    </xf>
    <xf numFmtId="0" fontId="0" fillId="5" borderId="10" xfId="0" applyFill="1" applyBorder="1" applyProtection="1">
      <protection locked="0"/>
    </xf>
    <xf numFmtId="0" fontId="4" fillId="5" borderId="10" xfId="0" applyFont="1" applyFill="1" applyBorder="1" applyProtection="1">
      <protection locked="0"/>
    </xf>
    <xf numFmtId="164" fontId="4" fillId="5" borderId="10" xfId="1" applyNumberFormat="1" applyFont="1" applyFill="1" applyBorder="1" applyAlignment="1" applyProtection="1">
      <alignment horizontal="center"/>
      <protection locked="0"/>
    </xf>
    <xf numFmtId="16" fontId="4" fillId="5" borderId="10" xfId="0" applyNumberFormat="1" applyFont="1" applyFill="1" applyBorder="1" applyProtection="1">
      <protection locked="0"/>
    </xf>
    <xf numFmtId="0" fontId="29" fillId="5" borderId="10" xfId="0" applyFont="1" applyFill="1" applyBorder="1" applyProtection="1">
      <protection locked="0"/>
    </xf>
    <xf numFmtId="0" fontId="30" fillId="5" borderId="10" xfId="0" applyFont="1" applyFill="1" applyBorder="1" applyProtection="1">
      <protection locked="0"/>
    </xf>
    <xf numFmtId="0" fontId="4" fillId="5" borderId="10" xfId="0" applyFont="1" applyFill="1" applyBorder="1" applyAlignment="1" applyProtection="1">
      <alignment horizontal="center"/>
      <protection locked="0"/>
    </xf>
    <xf numFmtId="14" fontId="4" fillId="5" borderId="10" xfId="0" applyNumberFormat="1" applyFont="1" applyFill="1" applyBorder="1" applyProtection="1">
      <protection locked="0"/>
    </xf>
    <xf numFmtId="166" fontId="4" fillId="5" borderId="10" xfId="0" applyNumberFormat="1" applyFont="1" applyFill="1" applyBorder="1" applyProtection="1">
      <protection locked="0"/>
    </xf>
    <xf numFmtId="166" fontId="19" fillId="5" borderId="10" xfId="1" applyNumberFormat="1" applyFont="1" applyFill="1" applyBorder="1" applyProtection="1">
      <protection locked="0"/>
    </xf>
    <xf numFmtId="166" fontId="19" fillId="5" borderId="10" xfId="0" applyNumberFormat="1" applyFont="1" applyFill="1" applyBorder="1" applyProtection="1">
      <protection locked="0"/>
    </xf>
    <xf numFmtId="2" fontId="19" fillId="5" borderId="10" xfId="0" applyNumberFormat="1" applyFont="1" applyFill="1" applyBorder="1" applyProtection="1">
      <protection locked="0"/>
    </xf>
    <xf numFmtId="1" fontId="19" fillId="5" borderId="10" xfId="0" applyNumberFormat="1" applyFont="1" applyFill="1" applyBorder="1" applyProtection="1">
      <protection locked="0"/>
    </xf>
    <xf numFmtId="4" fontId="4" fillId="5" borderId="10" xfId="0" applyNumberFormat="1" applyFont="1" applyFill="1" applyBorder="1" applyProtection="1">
      <protection locked="0"/>
    </xf>
    <xf numFmtId="0" fontId="31" fillId="0" borderId="10" xfId="0" applyFont="1" applyBorder="1"/>
    <xf numFmtId="0" fontId="0" fillId="0" borderId="0" xfId="0" applyProtection="1">
      <protection hidden="1"/>
    </xf>
    <xf numFmtId="0" fontId="32" fillId="0" borderId="0" xfId="0" applyFont="1" applyProtection="1">
      <protection hidden="1"/>
    </xf>
    <xf numFmtId="0" fontId="18" fillId="3" borderId="10" xfId="0" applyFont="1" applyFill="1" applyBorder="1" applyProtection="1">
      <protection locked="0"/>
    </xf>
    <xf numFmtId="164" fontId="19" fillId="4" borderId="10" xfId="1" applyNumberFormat="1" applyFont="1" applyFill="1" applyBorder="1" applyAlignment="1" applyProtection="1">
      <alignment horizontal="center"/>
      <protection hidden="1"/>
    </xf>
    <xf numFmtId="164" fontId="3" fillId="4" borderId="10" xfId="1" applyNumberFormat="1" applyFont="1" applyFill="1" applyBorder="1" applyAlignment="1" applyProtection="1">
      <alignment horizontal="center"/>
      <protection hidden="1"/>
    </xf>
    <xf numFmtId="164" fontId="4" fillId="4" borderId="10" xfId="1" applyNumberFormat="1" applyFont="1" applyFill="1" applyBorder="1" applyAlignment="1" applyProtection="1">
      <alignment horizontal="center"/>
      <protection hidden="1"/>
    </xf>
    <xf numFmtId="0" fontId="4" fillId="4" borderId="10" xfId="0" applyFont="1" applyFill="1" applyBorder="1" applyProtection="1">
      <protection hidden="1"/>
    </xf>
    <xf numFmtId="0" fontId="3" fillId="3" borderId="10" xfId="0" applyFont="1" applyFill="1" applyBorder="1" applyProtection="1">
      <protection locked="0"/>
    </xf>
    <xf numFmtId="0" fontId="18" fillId="3" borderId="10" xfId="0" applyNumberFormat="1" applyFont="1" applyFill="1" applyBorder="1" applyAlignment="1" applyProtection="1">
      <alignment wrapText="1"/>
      <protection locked="0"/>
    </xf>
    <xf numFmtId="0" fontId="4" fillId="4" borderId="10" xfId="0" applyNumberFormat="1" applyFont="1" applyFill="1" applyBorder="1" applyAlignment="1" applyProtection="1">
      <alignment horizontal="center"/>
      <protection hidden="1"/>
    </xf>
    <xf numFmtId="164" fontId="28" fillId="4" borderId="10" xfId="1" applyNumberFormat="1" applyFont="1" applyFill="1" applyBorder="1" applyAlignment="1" applyProtection="1">
      <alignment horizontal="center"/>
      <protection hidden="1"/>
    </xf>
    <xf numFmtId="0" fontId="0" fillId="0" borderId="0" xfId="0" applyFont="1" applyProtection="1">
      <protection hidden="1"/>
    </xf>
    <xf numFmtId="0" fontId="4" fillId="5" borderId="10" xfId="0" applyFont="1" applyFill="1" applyBorder="1" applyAlignment="1" applyProtection="1">
      <alignment vertical="center"/>
      <protection locked="0"/>
    </xf>
    <xf numFmtId="0" fontId="33" fillId="0" borderId="0" xfId="8" applyFont="1" applyAlignment="1" applyProtection="1">
      <alignment horizontal="center" vertical="center"/>
      <protection hidden="1"/>
    </xf>
    <xf numFmtId="0" fontId="18" fillId="3" borderId="10" xfId="0" applyFont="1" applyFill="1" applyBorder="1" applyAlignment="1" applyProtection="1">
      <alignment horizontal="center" vertical="center" wrapText="1"/>
      <protection hidden="1"/>
    </xf>
    <xf numFmtId="0" fontId="0" fillId="0" borderId="0" xfId="0" applyFont="1" applyAlignment="1" applyProtection="1">
      <protection hidden="1"/>
    </xf>
    <xf numFmtId="0" fontId="21" fillId="3" borderId="12" xfId="0" applyFont="1" applyFill="1" applyBorder="1" applyAlignment="1"/>
    <xf numFmtId="0" fontId="21" fillId="3" borderId="11" xfId="0" applyFont="1" applyFill="1" applyBorder="1" applyAlignment="1">
      <alignment horizontal="center" vertical="center"/>
    </xf>
    <xf numFmtId="0" fontId="0" fillId="0" borderId="11" xfId="0" applyBorder="1" applyAlignment="1">
      <alignment vertical="center"/>
    </xf>
    <xf numFmtId="0" fontId="18" fillId="3" borderId="11" xfId="0" applyFont="1" applyFill="1" applyBorder="1" applyAlignment="1">
      <alignment vertical="center" wrapText="1"/>
    </xf>
    <xf numFmtId="0" fontId="18" fillId="3" borderId="13" xfId="0" applyFont="1" applyFill="1" applyBorder="1" applyAlignment="1">
      <alignment vertical="center" wrapText="1"/>
    </xf>
    <xf numFmtId="0" fontId="18" fillId="3" borderId="12" xfId="0" applyFont="1" applyFill="1" applyBorder="1" applyAlignment="1">
      <alignment vertical="center" wrapText="1"/>
    </xf>
    <xf numFmtId="0" fontId="18" fillId="3" borderId="10" xfId="0" applyFont="1" applyFill="1" applyBorder="1" applyAlignment="1">
      <alignment vertical="center" wrapText="1"/>
    </xf>
    <xf numFmtId="0" fontId="0" fillId="0" borderId="0" xfId="0" applyAlignment="1">
      <alignment vertical="center"/>
    </xf>
    <xf numFmtId="0" fontId="42" fillId="0" borderId="0" xfId="0" applyFont="1" applyAlignment="1">
      <alignment vertical="center"/>
    </xf>
    <xf numFmtId="0" fontId="43" fillId="0" borderId="0" xfId="0" applyFont="1" applyAlignment="1">
      <alignment horizontal="left" vertical="center" indent="2"/>
    </xf>
    <xf numFmtId="0" fontId="43" fillId="0" borderId="0" xfId="0" applyFont="1" applyAlignment="1">
      <alignment horizontal="left" vertical="center" indent="5"/>
    </xf>
    <xf numFmtId="0" fontId="44" fillId="0" borderId="0" xfId="0" applyFont="1" applyAlignment="1">
      <alignment horizontal="left" vertical="center" indent="5"/>
    </xf>
    <xf numFmtId="3" fontId="45" fillId="5" borderId="15" xfId="0" applyNumberFormat="1" applyFont="1" applyFill="1" applyBorder="1" applyAlignment="1" applyProtection="1">
      <alignment vertical="center" wrapText="1"/>
      <protection locked="0"/>
    </xf>
    <xf numFmtId="0" fontId="20" fillId="0" borderId="10" xfId="0" applyFont="1" applyBorder="1" applyAlignment="1">
      <alignment horizontal="right"/>
    </xf>
    <xf numFmtId="0" fontId="37" fillId="5" borderId="10" xfId="0" applyFont="1" applyFill="1" applyBorder="1" applyAlignment="1" applyProtection="1">
      <alignment horizontal="left" vertical="center"/>
      <protection locked="0"/>
    </xf>
    <xf numFmtId="0" fontId="0" fillId="6" borderId="0" xfId="0" applyFill="1" applyAlignment="1">
      <alignment vertical="center"/>
    </xf>
    <xf numFmtId="0" fontId="0" fillId="0" borderId="12" xfId="0" applyBorder="1" applyAlignment="1">
      <alignment vertical="center"/>
    </xf>
    <xf numFmtId="0" fontId="19" fillId="5" borderId="10" xfId="0" applyFont="1" applyFill="1" applyBorder="1" applyProtection="1">
      <protection locked="0"/>
    </xf>
    <xf numFmtId="0" fontId="46" fillId="0" borderId="10" xfId="0" applyFont="1" applyBorder="1"/>
    <xf numFmtId="0" fontId="0" fillId="0" borderId="15" xfId="0" applyBorder="1" applyAlignment="1">
      <alignment vertical="center"/>
    </xf>
    <xf numFmtId="0" fontId="15" fillId="0" borderId="10" xfId="0" applyFont="1" applyBorder="1" applyAlignment="1">
      <alignment vertical="center"/>
    </xf>
    <xf numFmtId="0" fontId="38" fillId="0" borderId="10" xfId="0" applyFont="1" applyBorder="1" applyAlignment="1">
      <alignment vertical="center"/>
    </xf>
    <xf numFmtId="0" fontId="0" fillId="26" borderId="10" xfId="0" applyFill="1" applyBorder="1" applyAlignment="1">
      <alignment vertical="center"/>
    </xf>
    <xf numFmtId="164" fontId="0" fillId="11" borderId="10" xfId="1" applyNumberFormat="1" applyFont="1" applyFill="1" applyBorder="1" applyAlignment="1">
      <alignment vertical="center"/>
    </xf>
    <xf numFmtId="0" fontId="37" fillId="0" borderId="10" xfId="0" applyFont="1" applyBorder="1" applyAlignment="1">
      <alignment vertical="center"/>
    </xf>
    <xf numFmtId="0" fontId="49" fillId="0" borderId="10" xfId="0" applyFont="1" applyBorder="1" applyAlignment="1">
      <alignment vertical="center"/>
    </xf>
    <xf numFmtId="0" fontId="12" fillId="27" borderId="10" xfId="0" applyFont="1" applyFill="1" applyBorder="1" applyAlignment="1">
      <alignment horizontal="center" vertical="center"/>
    </xf>
    <xf numFmtId="0" fontId="0" fillId="24" borderId="10" xfId="0" applyFill="1" applyBorder="1" applyAlignment="1">
      <alignment vertical="center"/>
    </xf>
    <xf numFmtId="0" fontId="12" fillId="27" borderId="10" xfId="0" applyFont="1" applyFill="1" applyBorder="1" applyAlignment="1">
      <alignment vertical="center"/>
    </xf>
    <xf numFmtId="164" fontId="12" fillId="27" borderId="10" xfId="0" applyNumberFormat="1" applyFont="1" applyFill="1" applyBorder="1" applyAlignment="1">
      <alignment vertical="center"/>
    </xf>
    <xf numFmtId="0" fontId="48" fillId="27" borderId="10" xfId="0" applyFont="1" applyFill="1" applyBorder="1" applyAlignment="1">
      <alignment vertical="center"/>
    </xf>
    <xf numFmtId="0" fontId="48" fillId="19" borderId="10" xfId="0" applyFont="1" applyFill="1" applyBorder="1" applyAlignment="1">
      <alignment vertical="center"/>
    </xf>
    <xf numFmtId="0" fontId="12" fillId="19" borderId="10" xfId="0" applyFont="1" applyFill="1" applyBorder="1" applyAlignment="1">
      <alignment vertical="center"/>
    </xf>
    <xf numFmtId="0" fontId="12" fillId="19" borderId="10" xfId="0" applyFont="1" applyFill="1" applyBorder="1" applyAlignment="1">
      <alignment horizontal="center" vertical="center"/>
    </xf>
    <xf numFmtId="164" fontId="0" fillId="17" borderId="10" xfId="1" applyNumberFormat="1" applyFont="1" applyFill="1" applyBorder="1" applyAlignment="1">
      <alignment vertical="center"/>
    </xf>
    <xf numFmtId="0" fontId="12" fillId="23" borderId="10" xfId="0" applyFont="1" applyFill="1" applyBorder="1" applyAlignment="1">
      <alignment vertical="center"/>
    </xf>
    <xf numFmtId="164" fontId="12" fillId="19" borderId="10" xfId="0" applyNumberFormat="1" applyFont="1" applyFill="1" applyBorder="1" applyAlignment="1">
      <alignment vertical="center"/>
    </xf>
    <xf numFmtId="164" fontId="0" fillId="0" borderId="10" xfId="0" applyNumberFormat="1" applyBorder="1" applyAlignment="1">
      <alignment vertical="center"/>
    </xf>
    <xf numFmtId="0" fontId="19" fillId="0" borderId="0" xfId="0" applyFont="1" applyProtection="1">
      <protection hidden="1"/>
    </xf>
    <xf numFmtId="0" fontId="50" fillId="3" borderId="2" xfId="0" applyFont="1" applyFill="1" applyBorder="1" applyAlignment="1" applyProtection="1">
      <alignment horizontal="center" vertical="center" wrapText="1"/>
      <protection hidden="1"/>
    </xf>
    <xf numFmtId="0" fontId="51" fillId="3" borderId="1" xfId="0" applyFont="1" applyFill="1" applyBorder="1" applyProtection="1">
      <protection hidden="1"/>
    </xf>
    <xf numFmtId="173" fontId="19" fillId="4" borderId="1" xfId="1" applyNumberFormat="1" applyFont="1" applyFill="1" applyBorder="1" applyProtection="1">
      <protection hidden="1"/>
    </xf>
    <xf numFmtId="164" fontId="19" fillId="4" borderId="1" xfId="1" applyNumberFormat="1" applyFont="1" applyFill="1" applyBorder="1" applyProtection="1">
      <protection hidden="1"/>
    </xf>
    <xf numFmtId="164" fontId="32" fillId="0" borderId="0" xfId="0" applyNumberFormat="1" applyFont="1" applyProtection="1">
      <protection hidden="1"/>
    </xf>
    <xf numFmtId="3" fontId="39" fillId="5" borderId="10" xfId="0" applyNumberFormat="1" applyFont="1" applyFill="1" applyBorder="1" applyAlignment="1" applyProtection="1">
      <alignment vertical="center"/>
      <protection locked="0"/>
    </xf>
    <xf numFmtId="3" fontId="39" fillId="5" borderId="14" xfId="0" applyNumberFormat="1" applyFont="1" applyFill="1" applyBorder="1" applyAlignment="1" applyProtection="1">
      <alignment vertical="center"/>
      <protection locked="0"/>
    </xf>
    <xf numFmtId="0" fontId="32" fillId="0" borderId="0" xfId="0" applyFont="1" applyAlignment="1" applyProtection="1">
      <alignment vertical="center"/>
      <protection hidden="1"/>
    </xf>
    <xf numFmtId="164" fontId="53" fillId="22" borderId="0" xfId="0" applyNumberFormat="1" applyFont="1" applyFill="1" applyAlignment="1" applyProtection="1">
      <alignment vertical="center"/>
      <protection hidden="1"/>
    </xf>
    <xf numFmtId="0" fontId="0" fillId="22" borderId="0" xfId="0" applyFill="1" applyAlignment="1" applyProtection="1">
      <alignment vertical="center"/>
      <protection hidden="1"/>
    </xf>
    <xf numFmtId="164" fontId="15" fillId="22" borderId="0" xfId="0" applyNumberFormat="1" applyFont="1" applyFill="1" applyAlignment="1" applyProtection="1">
      <alignment vertical="center"/>
      <protection hidden="1"/>
    </xf>
    <xf numFmtId="0" fontId="0" fillId="0" borderId="0" xfId="0" applyAlignment="1" applyProtection="1">
      <alignment vertical="center"/>
      <protection hidden="1"/>
    </xf>
    <xf numFmtId="173" fontId="19" fillId="29" borderId="1" xfId="1" applyNumberFormat="1" applyFont="1" applyFill="1" applyBorder="1" applyProtection="1">
      <protection hidden="1"/>
    </xf>
    <xf numFmtId="0" fontId="51" fillId="30" borderId="1" xfId="0" applyFont="1" applyFill="1" applyBorder="1" applyAlignment="1" applyProtection="1">
      <alignment horizontal="right"/>
      <protection hidden="1"/>
    </xf>
    <xf numFmtId="0" fontId="51" fillId="30" borderId="1" xfId="0" applyFont="1" applyFill="1" applyBorder="1" applyAlignment="1" applyProtection="1">
      <alignment horizontal="left"/>
      <protection hidden="1"/>
    </xf>
    <xf numFmtId="173" fontId="54" fillId="29" borderId="1" xfId="1" applyNumberFormat="1" applyFont="1" applyFill="1" applyBorder="1" applyProtection="1">
      <protection hidden="1"/>
    </xf>
    <xf numFmtId="0" fontId="0" fillId="0" borderId="0" xfId="0" applyBorder="1" applyAlignment="1">
      <alignment vertical="center"/>
    </xf>
    <xf numFmtId="0" fontId="0" fillId="0" borderId="10" xfId="0" applyBorder="1" applyAlignment="1">
      <alignment horizontal="center" vertical="center"/>
    </xf>
    <xf numFmtId="0" fontId="37" fillId="0" borderId="13" xfId="0" applyFont="1" applyBorder="1" applyAlignment="1">
      <alignment vertical="center"/>
    </xf>
    <xf numFmtId="0" fontId="0" fillId="6" borderId="0" xfId="0" applyFill="1" applyBorder="1" applyAlignment="1">
      <alignment vertical="center"/>
    </xf>
    <xf numFmtId="0" fontId="0" fillId="6" borderId="0" xfId="0" applyFill="1" applyBorder="1" applyAlignment="1">
      <alignment horizontal="center" vertical="center"/>
    </xf>
    <xf numFmtId="0" fontId="37" fillId="6" borderId="0" xfId="0" applyFont="1" applyFill="1" applyBorder="1" applyAlignment="1">
      <alignment vertical="center"/>
    </xf>
    <xf numFmtId="0" fontId="0" fillId="6" borderId="15" xfId="0" applyFill="1" applyBorder="1" applyAlignment="1">
      <alignment vertical="center"/>
    </xf>
    <xf numFmtId="0" fontId="0" fillId="6" borderId="10" xfId="0" applyFill="1" applyBorder="1" applyAlignment="1">
      <alignment vertical="center"/>
    </xf>
    <xf numFmtId="0" fontId="0" fillId="6" borderId="10" xfId="0" applyFill="1" applyBorder="1" applyAlignment="1">
      <alignment horizontal="center" vertical="center"/>
    </xf>
    <xf numFmtId="0" fontId="0" fillId="32" borderId="0" xfId="0" applyFill="1" applyBorder="1" applyAlignment="1">
      <alignment vertical="center"/>
    </xf>
    <xf numFmtId="0" fontId="0" fillId="32" borderId="0" xfId="0" applyFill="1" applyBorder="1" applyAlignment="1">
      <alignment horizontal="center" vertical="center"/>
    </xf>
    <xf numFmtId="0" fontId="37" fillId="32" borderId="0" xfId="0" applyFont="1" applyFill="1" applyBorder="1" applyAlignment="1">
      <alignment horizontal="center" vertical="center"/>
    </xf>
    <xf numFmtId="0" fontId="0" fillId="6" borderId="13" xfId="0" applyFill="1" applyBorder="1" applyAlignment="1">
      <alignment vertical="center"/>
    </xf>
    <xf numFmtId="0" fontId="0" fillId="32" borderId="35" xfId="0" applyFill="1" applyBorder="1" applyAlignment="1">
      <alignment vertical="center"/>
    </xf>
    <xf numFmtId="0" fontId="0" fillId="32" borderId="36" xfId="0" applyFill="1" applyBorder="1" applyAlignment="1">
      <alignment horizontal="center" vertical="center"/>
    </xf>
    <xf numFmtId="0" fontId="0" fillId="32" borderId="37" xfId="0" applyFill="1" applyBorder="1" applyAlignment="1">
      <alignment vertical="center"/>
    </xf>
    <xf numFmtId="0" fontId="0" fillId="32" borderId="38" xfId="0" applyFill="1" applyBorder="1" applyAlignment="1">
      <alignment vertical="center"/>
    </xf>
    <xf numFmtId="0" fontId="0" fillId="32" borderId="39" xfId="0" applyFill="1" applyBorder="1" applyAlignment="1">
      <alignment vertical="center"/>
    </xf>
    <xf numFmtId="0" fontId="37" fillId="32" borderId="38" xfId="0" applyFont="1" applyFill="1" applyBorder="1" applyAlignment="1">
      <alignment vertical="center"/>
    </xf>
    <xf numFmtId="0" fontId="37" fillId="32" borderId="39" xfId="0" applyFont="1" applyFill="1" applyBorder="1" applyAlignment="1">
      <alignment vertical="center"/>
    </xf>
    <xf numFmtId="0" fontId="0" fillId="32" borderId="40" xfId="0" applyFill="1" applyBorder="1" applyAlignment="1">
      <alignment vertical="center"/>
    </xf>
    <xf numFmtId="0" fontId="0" fillId="32" borderId="41" xfId="0" applyFill="1" applyBorder="1" applyAlignment="1">
      <alignment horizontal="center" vertical="center"/>
    </xf>
    <xf numFmtId="0" fontId="0" fillId="32" borderId="42" xfId="0" applyFill="1" applyBorder="1" applyAlignment="1">
      <alignment vertical="center"/>
    </xf>
    <xf numFmtId="176" fontId="12" fillId="27" borderId="10" xfId="0" applyNumberFormat="1" applyFont="1" applyFill="1" applyBorder="1" applyAlignment="1">
      <alignment vertical="center"/>
    </xf>
    <xf numFmtId="176" fontId="12" fillId="23" borderId="10" xfId="0" applyNumberFormat="1" applyFont="1" applyFill="1" applyBorder="1" applyAlignment="1">
      <alignment vertical="center"/>
    </xf>
    <xf numFmtId="164" fontId="0" fillId="25" borderId="10" xfId="1" applyNumberFormat="1" applyFont="1" applyFill="1" applyBorder="1" applyAlignment="1">
      <alignment vertical="center"/>
    </xf>
    <xf numFmtId="0" fontId="0" fillId="26" borderId="34" xfId="0" applyFill="1" applyBorder="1" applyAlignment="1">
      <alignment horizontal="center" vertical="center"/>
    </xf>
    <xf numFmtId="0" fontId="12" fillId="27" borderId="34" xfId="0" applyFont="1" applyFill="1" applyBorder="1" applyAlignment="1">
      <alignment horizontal="center" vertical="center"/>
    </xf>
    <xf numFmtId="0" fontId="0" fillId="0" borderId="10" xfId="0" applyBorder="1" applyProtection="1"/>
    <xf numFmtId="0" fontId="0" fillId="0" borderId="0" xfId="0" applyProtection="1"/>
    <xf numFmtId="0" fontId="0" fillId="0" borderId="0" xfId="0" applyAlignment="1" applyProtection="1">
      <alignment vertical="center"/>
    </xf>
    <xf numFmtId="0" fontId="0" fillId="0" borderId="10" xfId="0" applyBorder="1" applyProtection="1">
      <protection hidden="1"/>
    </xf>
    <xf numFmtId="0" fontId="0" fillId="0" borderId="11" xfId="0" applyBorder="1" applyProtection="1"/>
    <xf numFmtId="0" fontId="18" fillId="3" borderId="10" xfId="0" applyFont="1" applyFill="1" applyBorder="1" applyAlignment="1" applyProtection="1">
      <alignment horizontal="center" vertical="center" wrapText="1"/>
    </xf>
    <xf numFmtId="0" fontId="21" fillId="3" borderId="10" xfId="0" applyFont="1" applyFill="1" applyBorder="1" applyAlignment="1" applyProtection="1">
      <alignment horizontal="right" vertical="center"/>
    </xf>
    <xf numFmtId="0" fontId="0" fillId="6" borderId="0" xfId="0" applyFill="1" applyAlignment="1" applyProtection="1">
      <alignment vertical="center"/>
      <protection hidden="1"/>
    </xf>
    <xf numFmtId="0" fontId="0" fillId="0" borderId="11" xfId="0" applyBorder="1" applyAlignment="1" applyProtection="1">
      <alignment vertical="center"/>
      <protection hidden="1"/>
    </xf>
    <xf numFmtId="0" fontId="31" fillId="0" borderId="10" xfId="0" applyFont="1" applyBorder="1" applyProtection="1">
      <protection hidden="1"/>
    </xf>
    <xf numFmtId="0" fontId="17" fillId="0" borderId="10" xfId="0" applyFont="1" applyBorder="1" applyProtection="1">
      <protection hidden="1"/>
    </xf>
    <xf numFmtId="0" fontId="17" fillId="0" borderId="11" xfId="0" applyFont="1" applyBorder="1" applyProtection="1">
      <protection hidden="1"/>
    </xf>
    <xf numFmtId="0" fontId="18" fillId="3" borderId="11" xfId="0" applyFont="1" applyFill="1" applyBorder="1" applyAlignment="1" applyProtection="1">
      <alignment horizontal="left" vertical="center" indent="1"/>
      <protection hidden="1"/>
    </xf>
    <xf numFmtId="0" fontId="18" fillId="3" borderId="12" xfId="0" applyFont="1" applyFill="1" applyBorder="1" applyAlignment="1" applyProtection="1">
      <alignment vertical="center"/>
      <protection hidden="1"/>
    </xf>
    <xf numFmtId="0" fontId="18" fillId="3" borderId="13" xfId="0" applyFont="1" applyFill="1" applyBorder="1" applyAlignment="1" applyProtection="1">
      <alignment vertical="center"/>
      <protection hidden="1"/>
    </xf>
    <xf numFmtId="0" fontId="0" fillId="0" borderId="10" xfId="0" applyBorder="1" applyAlignment="1" applyProtection="1">
      <alignment vertical="center"/>
      <protection hidden="1"/>
    </xf>
    <xf numFmtId="0" fontId="18" fillId="3" borderId="10" xfId="0" applyFont="1" applyFill="1" applyBorder="1" applyAlignment="1" applyProtection="1">
      <alignment horizontal="center" vertical="center"/>
      <protection hidden="1"/>
    </xf>
    <xf numFmtId="0" fontId="18" fillId="3" borderId="11" xfId="0" applyFont="1" applyFill="1" applyBorder="1" applyAlignment="1" applyProtection="1">
      <alignment horizontal="center" vertical="center" wrapText="1"/>
      <protection hidden="1"/>
    </xf>
    <xf numFmtId="0" fontId="0" fillId="0" borderId="13" xfId="0" applyBorder="1" applyAlignment="1" applyProtection="1">
      <alignment vertical="center"/>
      <protection hidden="1"/>
    </xf>
    <xf numFmtId="0" fontId="17" fillId="0" borderId="10" xfId="0" applyFont="1" applyBorder="1" applyAlignment="1" applyProtection="1">
      <alignment horizontal="center"/>
      <protection hidden="1"/>
    </xf>
    <xf numFmtId="0" fontId="18" fillId="3" borderId="10" xfId="0" applyFont="1" applyFill="1" applyBorder="1" applyProtection="1">
      <protection hidden="1"/>
    </xf>
    <xf numFmtId="0" fontId="35" fillId="0" borderId="17" xfId="0" applyFont="1" applyFill="1" applyBorder="1" applyProtection="1">
      <protection hidden="1"/>
    </xf>
    <xf numFmtId="164" fontId="4" fillId="5" borderId="10" xfId="1" applyNumberFormat="1" applyFont="1" applyFill="1" applyBorder="1" applyAlignment="1" applyProtection="1">
      <alignment horizontal="center"/>
      <protection hidden="1"/>
    </xf>
    <xf numFmtId="0" fontId="3" fillId="0" borderId="10" xfId="0" applyFont="1" applyFill="1" applyBorder="1" applyAlignment="1" applyProtection="1">
      <alignment horizontal="center"/>
      <protection hidden="1"/>
    </xf>
    <xf numFmtId="164" fontId="11" fillId="0" borderId="10" xfId="1" applyNumberFormat="1" applyFont="1" applyBorder="1" applyProtection="1">
      <protection hidden="1"/>
    </xf>
    <xf numFmtId="0" fontId="14" fillId="0" borderId="10" xfId="0" applyFont="1" applyBorder="1" applyProtection="1">
      <protection hidden="1"/>
    </xf>
    <xf numFmtId="0" fontId="21" fillId="3" borderId="13" xfId="0" applyFont="1" applyFill="1" applyBorder="1" applyAlignment="1" applyProtection="1">
      <alignment horizontal="center" wrapText="1"/>
      <protection hidden="1"/>
    </xf>
    <xf numFmtId="0" fontId="3" fillId="3" borderId="10" xfId="0" applyFont="1" applyFill="1" applyBorder="1" applyProtection="1">
      <protection hidden="1"/>
    </xf>
    <xf numFmtId="0" fontId="3" fillId="0" borderId="10" xfId="0" applyFont="1" applyFill="1" applyBorder="1" applyAlignment="1" applyProtection="1">
      <alignment horizontal="right"/>
      <protection hidden="1"/>
    </xf>
    <xf numFmtId="0" fontId="4" fillId="5" borderId="10" xfId="0" applyFont="1" applyFill="1" applyBorder="1" applyProtection="1">
      <protection locked="0" hidden="1"/>
    </xf>
    <xf numFmtId="0" fontId="4" fillId="5" borderId="10" xfId="0" applyFont="1" applyFill="1" applyBorder="1" applyAlignment="1" applyProtection="1">
      <alignment vertical="center"/>
      <protection locked="0" hidden="1"/>
    </xf>
    <xf numFmtId="164" fontId="4" fillId="5" borderId="10" xfId="1" applyNumberFormat="1" applyFont="1" applyFill="1" applyBorder="1" applyAlignment="1" applyProtection="1">
      <alignment horizontal="center"/>
      <protection locked="0" hidden="1"/>
    </xf>
    <xf numFmtId="0" fontId="4" fillId="8" borderId="17" xfId="0" applyFont="1" applyFill="1" applyBorder="1" applyProtection="1">
      <protection locked="0" hidden="1"/>
    </xf>
    <xf numFmtId="0" fontId="4" fillId="8" borderId="18" xfId="0" applyFont="1" applyFill="1" applyBorder="1" applyProtection="1">
      <protection locked="0" hidden="1"/>
    </xf>
    <xf numFmtId="165" fontId="19" fillId="5" borderId="10" xfId="1" applyNumberFormat="1" applyFont="1" applyFill="1" applyBorder="1" applyAlignment="1" applyProtection="1">
      <alignment horizontal="center"/>
      <protection locked="0" hidden="1"/>
    </xf>
    <xf numFmtId="9" fontId="19" fillId="5" borderId="10" xfId="1" applyNumberFormat="1" applyFont="1" applyFill="1" applyBorder="1" applyAlignment="1" applyProtection="1">
      <alignment horizontal="center"/>
      <protection locked="0" hidden="1"/>
    </xf>
    <xf numFmtId="164" fontId="19" fillId="5" borderId="10" xfId="1" applyNumberFormat="1" applyFont="1" applyFill="1" applyBorder="1" applyAlignment="1" applyProtection="1">
      <alignment horizontal="center"/>
      <protection locked="0" hidden="1"/>
    </xf>
    <xf numFmtId="0" fontId="4" fillId="3" borderId="10" xfId="0" applyFont="1" applyFill="1" applyBorder="1" applyProtection="1">
      <protection locked="0" hidden="1"/>
    </xf>
    <xf numFmtId="0" fontId="13" fillId="0" borderId="0" xfId="8" applyAlignment="1" applyProtection="1">
      <alignment horizontal="center" vertical="center"/>
    </xf>
    <xf numFmtId="0" fontId="13" fillId="0" borderId="0" xfId="8" quotePrefix="1" applyAlignment="1" applyProtection="1">
      <alignment horizontal="center" vertical="center" wrapText="1"/>
      <protection hidden="1"/>
    </xf>
    <xf numFmtId="0" fontId="13" fillId="0" borderId="10" xfId="8" applyBorder="1" applyAlignment="1" applyProtection="1">
      <alignment horizontal="center" vertical="center"/>
      <protection hidden="1"/>
    </xf>
    <xf numFmtId="0" fontId="13" fillId="0" borderId="0" xfId="8" applyAlignment="1">
      <alignment horizontal="center" vertical="center"/>
    </xf>
    <xf numFmtId="0" fontId="66" fillId="0" borderId="17" xfId="0" applyFont="1" applyFill="1" applyBorder="1" applyProtection="1">
      <protection hidden="1"/>
    </xf>
    <xf numFmtId="0" fontId="51" fillId="3" borderId="10" xfId="0" applyFont="1" applyFill="1" applyBorder="1" applyProtection="1">
      <protection hidden="1"/>
    </xf>
    <xf numFmtId="0" fontId="67" fillId="0" borderId="10" xfId="0" applyFont="1" applyBorder="1" applyAlignment="1">
      <alignment vertical="center"/>
    </xf>
    <xf numFmtId="0" fontId="19" fillId="5" borderId="15" xfId="0" applyFont="1" applyFill="1" applyBorder="1" applyAlignment="1" applyProtection="1">
      <alignment horizontal="left" vertical="center" indent="1"/>
      <protection locked="0"/>
    </xf>
    <xf numFmtId="0" fontId="19" fillId="5" borderId="10" xfId="0" applyFont="1" applyFill="1" applyBorder="1" applyAlignment="1" applyProtection="1">
      <alignment horizontal="left" vertical="center" indent="1"/>
      <protection locked="0"/>
    </xf>
    <xf numFmtId="0" fontId="20" fillId="0" borderId="20" xfId="0" applyFont="1" applyBorder="1" applyAlignment="1" applyProtection="1">
      <alignment wrapText="1"/>
    </xf>
    <xf numFmtId="0" fontId="0" fillId="0" borderId="0" xfId="0" applyFont="1"/>
    <xf numFmtId="0" fontId="51" fillId="3" borderId="10" xfId="0" applyFont="1" applyFill="1" applyBorder="1" applyAlignment="1">
      <alignment horizontal="center" vertical="center" wrapText="1"/>
    </xf>
    <xf numFmtId="0" fontId="0" fillId="5" borderId="10" xfId="0" applyFont="1" applyFill="1" applyBorder="1" applyProtection="1">
      <protection locked="0"/>
    </xf>
    <xf numFmtId="0" fontId="0" fillId="0" borderId="0" xfId="0" applyFont="1" applyAlignment="1">
      <alignment horizontal="center"/>
    </xf>
    <xf numFmtId="0" fontId="12" fillId="0" borderId="10" xfId="0" applyFont="1" applyBorder="1"/>
    <xf numFmtId="0" fontId="69" fillId="5" borderId="10" xfId="0" applyFont="1" applyFill="1" applyBorder="1" applyAlignment="1" applyProtection="1">
      <alignment vertical="center"/>
      <protection locked="0"/>
    </xf>
    <xf numFmtId="0" fontId="0" fillId="0" borderId="10" xfId="0" applyFont="1" applyBorder="1"/>
    <xf numFmtId="0" fontId="51" fillId="3" borderId="11" xfId="0" applyFont="1" applyFill="1" applyBorder="1" applyAlignment="1"/>
    <xf numFmtId="0" fontId="51" fillId="3" borderId="11" xfId="0" applyFont="1" applyFill="1" applyBorder="1" applyAlignment="1">
      <alignment horizontal="left"/>
    </xf>
    <xf numFmtId="0" fontId="13" fillId="0" borderId="0" xfId="8" applyFont="1" applyBorder="1" applyAlignment="1" applyProtection="1">
      <alignment horizontal="center" vertical="center"/>
      <protection hidden="1"/>
    </xf>
    <xf numFmtId="0" fontId="51" fillId="3" borderId="10" xfId="0" applyFont="1" applyFill="1" applyBorder="1"/>
    <xf numFmtId="0" fontId="51" fillId="3" borderId="11" xfId="0" applyFont="1" applyFill="1" applyBorder="1" applyAlignment="1">
      <alignment horizontal="center"/>
    </xf>
    <xf numFmtId="9" fontId="4" fillId="4" borderId="10" xfId="16" applyFont="1" applyFill="1" applyBorder="1" applyAlignment="1" applyProtection="1">
      <alignment horizontal="center" vertical="center"/>
      <protection locked="0"/>
    </xf>
    <xf numFmtId="9" fontId="19" fillId="4" borderId="10" xfId="16" applyFont="1" applyFill="1" applyBorder="1" applyAlignment="1" applyProtection="1">
      <alignment horizontal="center"/>
      <protection locked="0"/>
    </xf>
    <xf numFmtId="0" fontId="37" fillId="0" borderId="10" xfId="0" applyFont="1" applyBorder="1" applyProtection="1">
      <protection hidden="1"/>
    </xf>
    <xf numFmtId="0" fontId="56" fillId="0" borderId="10" xfId="0" applyFont="1" applyBorder="1" applyProtection="1">
      <protection hidden="1"/>
    </xf>
    <xf numFmtId="0" fontId="37" fillId="0" borderId="10" xfId="0" applyFont="1" applyBorder="1" applyAlignment="1" applyProtection="1">
      <alignment horizontal="left"/>
      <protection hidden="1"/>
    </xf>
    <xf numFmtId="0" fontId="37" fillId="0" borderId="10" xfId="0" applyFont="1" applyBorder="1" applyAlignment="1" applyProtection="1">
      <alignment horizontal="center"/>
      <protection hidden="1"/>
    </xf>
    <xf numFmtId="0" fontId="37" fillId="0" borderId="10" xfId="0" applyFont="1" applyBorder="1" applyAlignment="1" applyProtection="1">
      <alignment vertical="center"/>
      <protection hidden="1"/>
    </xf>
    <xf numFmtId="9" fontId="56" fillId="0" borderId="10" xfId="0" applyNumberFormat="1" applyFont="1" applyBorder="1" applyAlignment="1" applyProtection="1">
      <alignment vertical="center"/>
      <protection hidden="1"/>
    </xf>
    <xf numFmtId="0" fontId="56" fillId="0" borderId="10" xfId="0" applyFont="1" applyBorder="1" applyAlignment="1" applyProtection="1">
      <alignment vertical="center"/>
      <protection hidden="1"/>
    </xf>
    <xf numFmtId="0" fontId="72" fillId="0" borderId="10" xfId="0" applyFont="1" applyBorder="1" applyAlignment="1" applyProtection="1">
      <alignment vertical="center"/>
      <protection hidden="1"/>
    </xf>
    <xf numFmtId="0" fontId="70" fillId="3" borderId="10" xfId="0" applyFont="1" applyFill="1" applyBorder="1" applyAlignment="1" applyProtection="1">
      <alignment horizontal="left" vertical="center" wrapText="1"/>
      <protection hidden="1"/>
    </xf>
    <xf numFmtId="0" fontId="70" fillId="3" borderId="10" xfId="0" applyFont="1" applyFill="1" applyBorder="1" applyAlignment="1" applyProtection="1">
      <alignment vertical="center" wrapText="1"/>
      <protection hidden="1"/>
    </xf>
    <xf numFmtId="0" fontId="56" fillId="3" borderId="10" xfId="0" applyFont="1" applyFill="1" applyBorder="1" applyAlignment="1" applyProtection="1">
      <alignment horizontal="center" textRotation="90" wrapText="1"/>
      <protection hidden="1"/>
    </xf>
    <xf numFmtId="0" fontId="56" fillId="3" borderId="10" xfId="0" applyFont="1" applyFill="1" applyBorder="1" applyAlignment="1" applyProtection="1">
      <alignment vertical="center" wrapText="1"/>
      <protection hidden="1"/>
    </xf>
    <xf numFmtId="0" fontId="56" fillId="3" borderId="10" xfId="0" applyFont="1" applyFill="1" applyBorder="1" applyAlignment="1" applyProtection="1">
      <alignment horizontal="left" vertical="center" wrapText="1"/>
      <protection hidden="1"/>
    </xf>
    <xf numFmtId="0" fontId="56" fillId="3" borderId="11" xfId="0" applyFont="1" applyFill="1" applyBorder="1" applyAlignment="1" applyProtection="1">
      <alignment horizontal="left" vertical="center" wrapText="1"/>
      <protection hidden="1"/>
    </xf>
    <xf numFmtId="0" fontId="71" fillId="5" borderId="10" xfId="0" applyFont="1" applyFill="1" applyBorder="1" applyAlignment="1" applyProtection="1">
      <alignment horizontal="center" vertical="center"/>
      <protection hidden="1"/>
    </xf>
    <xf numFmtId="9" fontId="71" fillId="5" borderId="10" xfId="0" applyNumberFormat="1" applyFont="1" applyFill="1" applyBorder="1" applyAlignment="1" applyProtection="1">
      <alignment horizontal="center" vertical="center"/>
      <protection hidden="1"/>
    </xf>
    <xf numFmtId="0" fontId="51" fillId="3" borderId="11" xfId="0" applyFont="1" applyFill="1" applyBorder="1" applyAlignment="1">
      <alignment horizontal="left" vertical="center" indent="1"/>
    </xf>
    <xf numFmtId="0" fontId="51" fillId="3" borderId="11" xfId="0" applyFont="1" applyFill="1" applyBorder="1" applyAlignment="1">
      <alignment horizontal="center" vertical="center"/>
    </xf>
    <xf numFmtId="0" fontId="51" fillId="3" borderId="11" xfId="0" applyFont="1" applyFill="1" applyBorder="1" applyAlignment="1">
      <alignment horizontal="center" vertical="center" wrapText="1"/>
    </xf>
    <xf numFmtId="0" fontId="12" fillId="19" borderId="11" xfId="0" applyFont="1" applyFill="1" applyBorder="1" applyAlignment="1">
      <alignment vertical="center"/>
    </xf>
    <xf numFmtId="0" fontId="12" fillId="19" borderId="13" xfId="0" applyFont="1" applyFill="1" applyBorder="1" applyAlignment="1">
      <alignment vertical="center"/>
    </xf>
    <xf numFmtId="0" fontId="0" fillId="26" borderId="11" xfId="0" applyFill="1" applyBorder="1" applyAlignment="1">
      <alignment vertical="center"/>
    </xf>
    <xf numFmtId="0" fontId="0" fillId="26" borderId="13" xfId="0" applyFill="1" applyBorder="1" applyAlignment="1">
      <alignment vertical="center"/>
    </xf>
    <xf numFmtId="0" fontId="12" fillId="27" borderId="11" xfId="0" applyFont="1" applyFill="1" applyBorder="1" applyAlignment="1">
      <alignment vertical="center"/>
    </xf>
    <xf numFmtId="0" fontId="12" fillId="27" borderId="13" xfId="0" applyFont="1" applyFill="1" applyBorder="1" applyAlignment="1">
      <alignment vertical="center"/>
    </xf>
    <xf numFmtId="0" fontId="0" fillId="24" borderId="11" xfId="0" applyFill="1" applyBorder="1" applyAlignment="1">
      <alignment vertical="center"/>
    </xf>
    <xf numFmtId="0" fontId="0" fillId="24" borderId="13" xfId="0" applyFill="1" applyBorder="1" applyAlignment="1">
      <alignment vertical="center"/>
    </xf>
    <xf numFmtId="0" fontId="0" fillId="0" borderId="0" xfId="0" applyBorder="1" applyAlignment="1">
      <alignment horizontal="center" vertical="center"/>
    </xf>
    <xf numFmtId="0" fontId="0" fillId="31" borderId="0" xfId="0" applyFont="1" applyFill="1" applyAlignment="1">
      <alignment horizontal="center" vertical="center"/>
    </xf>
    <xf numFmtId="3" fontId="34" fillId="4" borderId="10" xfId="0" applyNumberFormat="1" applyFont="1" applyFill="1" applyBorder="1" applyAlignment="1" applyProtection="1">
      <alignment horizontal="right" vertical="center"/>
      <protection locked="0"/>
    </xf>
    <xf numFmtId="9" fontId="0" fillId="5" borderId="27" xfId="16" applyFont="1" applyFill="1" applyBorder="1" applyAlignment="1" applyProtection="1">
      <alignment horizontal="right" vertical="center"/>
      <protection locked="0"/>
    </xf>
    <xf numFmtId="9" fontId="0" fillId="5" borderId="26" xfId="16" applyFont="1" applyFill="1" applyBorder="1" applyAlignment="1" applyProtection="1">
      <alignment horizontal="right" vertical="center"/>
      <protection locked="0"/>
    </xf>
    <xf numFmtId="9" fontId="0" fillId="5" borderId="24" xfId="16" applyFont="1" applyFill="1" applyBorder="1" applyAlignment="1" applyProtection="1">
      <alignment horizontal="right" vertical="center"/>
      <protection locked="0"/>
    </xf>
    <xf numFmtId="9" fontId="0" fillId="5" borderId="23" xfId="16" applyFont="1" applyFill="1" applyBorder="1" applyAlignment="1" applyProtection="1">
      <alignment horizontal="right" vertical="center"/>
      <protection locked="0"/>
    </xf>
    <xf numFmtId="0" fontId="0" fillId="0" borderId="10" xfId="0" applyBorder="1" applyAlignment="1" applyProtection="1">
      <alignment vertical="center"/>
    </xf>
    <xf numFmtId="0" fontId="0" fillId="0" borderId="14" xfId="0" applyBorder="1" applyAlignment="1" applyProtection="1">
      <alignment vertical="center"/>
    </xf>
    <xf numFmtId="0" fontId="0" fillId="0" borderId="10" xfId="0" applyBorder="1" applyAlignment="1" applyProtection="1">
      <alignment horizontal="right" vertical="center"/>
    </xf>
    <xf numFmtId="0" fontId="0" fillId="0" borderId="14" xfId="0" applyBorder="1" applyAlignment="1" applyProtection="1">
      <alignment horizontal="right" vertical="center"/>
    </xf>
    <xf numFmtId="0" fontId="0" fillId="6" borderId="11" xfId="0" applyFill="1" applyBorder="1" applyAlignment="1" applyProtection="1">
      <alignment vertical="center"/>
    </xf>
    <xf numFmtId="0" fontId="0" fillId="6" borderId="10" xfId="0" applyFill="1" applyBorder="1" applyAlignment="1" applyProtection="1">
      <alignment horizontal="right" vertical="center"/>
    </xf>
    <xf numFmtId="0" fontId="0" fillId="6" borderId="0" xfId="0" applyFill="1" applyBorder="1" applyAlignment="1" applyProtection="1">
      <alignment horizontal="right" vertical="center"/>
    </xf>
    <xf numFmtId="0" fontId="0" fillId="6" borderId="19" xfId="0" applyFill="1" applyBorder="1" applyAlignment="1" applyProtection="1">
      <alignment vertical="center"/>
    </xf>
    <xf numFmtId="0" fontId="0" fillId="6" borderId="10" xfId="0" applyFill="1" applyBorder="1" applyAlignment="1" applyProtection="1">
      <alignment vertical="center"/>
    </xf>
    <xf numFmtId="0" fontId="15" fillId="6" borderId="0" xfId="0" applyFont="1" applyFill="1" applyBorder="1" applyAlignment="1" applyProtection="1">
      <alignment vertical="center"/>
    </xf>
    <xf numFmtId="0" fontId="0" fillId="0" borderId="11" xfId="0" applyBorder="1" applyAlignment="1" applyProtection="1">
      <alignment vertical="center"/>
    </xf>
    <xf numFmtId="0" fontId="38" fillId="14" borderId="0" xfId="0" applyFont="1" applyFill="1" applyBorder="1" applyAlignment="1" applyProtection="1">
      <alignment horizontal="left" vertical="center" indent="1"/>
    </xf>
    <xf numFmtId="0" fontId="52" fillId="14" borderId="0" xfId="0" applyFont="1" applyFill="1" applyBorder="1" applyAlignment="1" applyProtection="1">
      <alignment vertical="center"/>
    </xf>
    <xf numFmtId="0" fontId="52" fillId="14" borderId="0" xfId="0" applyFont="1" applyFill="1" applyBorder="1" applyAlignment="1" applyProtection="1">
      <alignment horizontal="right" vertical="center"/>
    </xf>
    <xf numFmtId="0" fontId="0" fillId="0" borderId="19" xfId="0" applyBorder="1" applyAlignment="1" applyProtection="1">
      <alignment vertical="center"/>
    </xf>
    <xf numFmtId="0" fontId="12" fillId="15" borderId="32" xfId="0" applyFont="1" applyFill="1" applyBorder="1" applyAlignment="1" applyProtection="1">
      <alignment horizontal="left" vertical="center" indent="1"/>
    </xf>
    <xf numFmtId="0" fontId="12" fillId="15" borderId="29" xfId="0" applyFont="1" applyFill="1" applyBorder="1" applyAlignment="1" applyProtection="1">
      <alignment horizontal="left" vertical="center" indent="1"/>
    </xf>
    <xf numFmtId="49" fontId="12" fillId="15" borderId="32" xfId="16" applyNumberFormat="1" applyFont="1" applyFill="1" applyBorder="1" applyAlignment="1" applyProtection="1">
      <alignment horizontal="right" vertical="center" wrapText="1"/>
    </xf>
    <xf numFmtId="0" fontId="12" fillId="15" borderId="32" xfId="16" applyNumberFormat="1" applyFont="1" applyFill="1" applyBorder="1" applyAlignment="1" applyProtection="1">
      <alignment horizontal="right" vertical="center" wrapText="1"/>
    </xf>
    <xf numFmtId="0" fontId="12" fillId="15" borderId="33" xfId="16" applyNumberFormat="1" applyFont="1" applyFill="1" applyBorder="1" applyAlignment="1" applyProtection="1">
      <alignment horizontal="right" vertical="center" wrapText="1"/>
    </xf>
    <xf numFmtId="0" fontId="12" fillId="3" borderId="31" xfId="0" applyFont="1" applyFill="1" applyBorder="1" applyAlignment="1" applyProtection="1">
      <alignment horizontal="left" vertical="center" indent="1"/>
    </xf>
    <xf numFmtId="0" fontId="12" fillId="3" borderId="28" xfId="0" applyFont="1" applyFill="1" applyBorder="1" applyAlignment="1" applyProtection="1">
      <alignment horizontal="left" vertical="center" indent="1"/>
    </xf>
    <xf numFmtId="9" fontId="0" fillId="14" borderId="27" xfId="16" applyFont="1" applyFill="1" applyBorder="1" applyAlignment="1" applyProtection="1">
      <alignment horizontal="right" vertical="center"/>
    </xf>
    <xf numFmtId="0" fontId="12" fillId="3" borderId="32" xfId="0" applyFont="1" applyFill="1" applyBorder="1" applyAlignment="1" applyProtection="1">
      <alignment horizontal="left" vertical="center" indent="1"/>
    </xf>
    <xf numFmtId="0" fontId="12" fillId="3" borderId="29" xfId="0" applyFont="1" applyFill="1" applyBorder="1" applyAlignment="1" applyProtection="1">
      <alignment horizontal="left" vertical="center" indent="1"/>
    </xf>
    <xf numFmtId="0" fontId="15" fillId="0" borderId="14" xfId="0" applyFont="1" applyBorder="1" applyAlignment="1" applyProtection="1">
      <alignment vertical="center"/>
    </xf>
    <xf numFmtId="9" fontId="12" fillId="3" borderId="24" xfId="16" applyFont="1" applyFill="1" applyBorder="1" applyAlignment="1" applyProtection="1">
      <alignment horizontal="right" vertical="center"/>
    </xf>
    <xf numFmtId="9" fontId="12" fillId="3" borderId="23" xfId="16" applyFont="1" applyFill="1" applyBorder="1" applyAlignment="1" applyProtection="1">
      <alignment horizontal="right" vertical="center"/>
    </xf>
    <xf numFmtId="3" fontId="12" fillId="3" borderId="27" xfId="16" applyNumberFormat="1" applyFont="1" applyFill="1" applyBorder="1" applyAlignment="1" applyProtection="1">
      <alignment horizontal="right" vertical="center"/>
    </xf>
    <xf numFmtId="3" fontId="12" fillId="3" borderId="24" xfId="16" applyNumberFormat="1" applyFont="1" applyFill="1" applyBorder="1" applyAlignment="1" applyProtection="1">
      <alignment horizontal="right" vertical="center"/>
    </xf>
    <xf numFmtId="3" fontId="12" fillId="3" borderId="23" xfId="16" applyNumberFormat="1" applyFont="1" applyFill="1" applyBorder="1" applyAlignment="1" applyProtection="1">
      <alignment horizontal="right" vertical="center"/>
    </xf>
    <xf numFmtId="0" fontId="0" fillId="0" borderId="15" xfId="0" applyBorder="1" applyAlignment="1" applyProtection="1">
      <alignment horizontal="right" vertical="center"/>
    </xf>
    <xf numFmtId="0" fontId="38" fillId="16" borderId="7" xfId="0" applyFont="1" applyFill="1" applyBorder="1" applyAlignment="1" applyProtection="1">
      <alignment horizontal="left" vertical="center" indent="1"/>
    </xf>
    <xf numFmtId="0" fontId="34" fillId="16" borderId="7" xfId="0" applyFont="1" applyFill="1" applyBorder="1" applyAlignment="1" applyProtection="1">
      <alignment vertical="center"/>
    </xf>
    <xf numFmtId="0" fontId="34" fillId="16" borderId="7" xfId="0" applyFont="1" applyFill="1" applyBorder="1" applyAlignment="1" applyProtection="1">
      <alignment horizontal="right" vertical="center"/>
    </xf>
    <xf numFmtId="0" fontId="12" fillId="13" borderId="32" xfId="0" applyFont="1" applyFill="1" applyBorder="1" applyAlignment="1" applyProtection="1">
      <alignment horizontal="left" vertical="center" indent="1"/>
    </xf>
    <xf numFmtId="0" fontId="12" fillId="13" borderId="29" xfId="0" applyFont="1" applyFill="1" applyBorder="1" applyAlignment="1" applyProtection="1">
      <alignment horizontal="left" vertical="center" indent="1"/>
    </xf>
    <xf numFmtId="49" fontId="12" fillId="13" borderId="32" xfId="16" applyNumberFormat="1" applyFont="1" applyFill="1" applyBorder="1" applyAlignment="1" applyProtection="1">
      <alignment horizontal="right" vertical="center" wrapText="1"/>
    </xf>
    <xf numFmtId="0" fontId="12" fillId="13" borderId="24" xfId="0" applyFont="1" applyFill="1" applyBorder="1" applyAlignment="1" applyProtection="1">
      <alignment horizontal="right" vertical="center" wrapText="1"/>
    </xf>
    <xf numFmtId="0" fontId="12" fillId="13" borderId="23" xfId="0" applyFont="1" applyFill="1" applyBorder="1" applyAlignment="1" applyProtection="1">
      <alignment horizontal="right" vertical="center" wrapText="1"/>
    </xf>
    <xf numFmtId="41" fontId="0" fillId="3" borderId="27" xfId="16" applyNumberFormat="1" applyFont="1" applyFill="1" applyBorder="1" applyAlignment="1" applyProtection="1">
      <alignment horizontal="right" vertical="center"/>
    </xf>
    <xf numFmtId="9" fontId="0" fillId="3" borderId="24" xfId="16" applyFont="1" applyFill="1" applyBorder="1" applyAlignment="1" applyProtection="1">
      <alignment horizontal="right" vertical="center"/>
    </xf>
    <xf numFmtId="9" fontId="0" fillId="3" borderId="23" xfId="16" applyFont="1" applyFill="1" applyBorder="1" applyAlignment="1" applyProtection="1">
      <alignment horizontal="right" vertical="center"/>
    </xf>
    <xf numFmtId="3" fontId="12" fillId="3" borderId="26" xfId="16" applyNumberFormat="1" applyFont="1" applyFill="1" applyBorder="1" applyAlignment="1" applyProtection="1">
      <alignment horizontal="right" vertical="center"/>
    </xf>
    <xf numFmtId="0" fontId="38" fillId="17" borderId="7" xfId="0" applyFont="1" applyFill="1" applyBorder="1" applyAlignment="1" applyProtection="1">
      <alignment horizontal="left" vertical="center" indent="1"/>
    </xf>
    <xf numFmtId="0" fontId="34" fillId="17" borderId="7" xfId="0" applyFont="1" applyFill="1" applyBorder="1" applyAlignment="1" applyProtection="1">
      <alignment vertical="center"/>
    </xf>
    <xf numFmtId="0" fontId="34" fillId="17" borderId="7" xfId="0" applyFont="1" applyFill="1" applyBorder="1" applyAlignment="1" applyProtection="1">
      <alignment horizontal="right" vertical="center"/>
    </xf>
    <xf numFmtId="0" fontId="12" fillId="18" borderId="5" xfId="0" applyFont="1" applyFill="1" applyBorder="1" applyAlignment="1" applyProtection="1">
      <alignment horizontal="left" vertical="center" indent="1"/>
    </xf>
    <xf numFmtId="0" fontId="12" fillId="18" borderId="6" xfId="0" applyFont="1" applyFill="1" applyBorder="1" applyAlignment="1" applyProtection="1">
      <alignment horizontal="left" vertical="center" indent="1"/>
    </xf>
    <xf numFmtId="0" fontId="12" fillId="18" borderId="22" xfId="0" applyFont="1" applyFill="1" applyBorder="1" applyAlignment="1" applyProtection="1">
      <alignment horizontal="right" vertical="center" wrapText="1"/>
    </xf>
    <xf numFmtId="0" fontId="12" fillId="18" borderId="21" xfId="0" applyFont="1" applyFill="1" applyBorder="1" applyAlignment="1" applyProtection="1">
      <alignment horizontal="right" vertical="center" wrapText="1"/>
    </xf>
    <xf numFmtId="0" fontId="12" fillId="3" borderId="5" xfId="0" applyFont="1" applyFill="1" applyBorder="1" applyAlignment="1" applyProtection="1">
      <alignment horizontal="left" vertical="center" indent="1"/>
    </xf>
    <xf numFmtId="0" fontId="12" fillId="3" borderId="6" xfId="0" applyFont="1" applyFill="1" applyBorder="1" applyAlignment="1" applyProtection="1">
      <alignment horizontal="left" vertical="center" indent="1"/>
    </xf>
    <xf numFmtId="9" fontId="0" fillId="17" borderId="22" xfId="16" applyFont="1" applyFill="1" applyBorder="1" applyAlignment="1" applyProtection="1">
      <alignment horizontal="right" vertical="center"/>
    </xf>
    <xf numFmtId="41" fontId="12" fillId="3" borderId="22" xfId="16" applyNumberFormat="1" applyFont="1" applyFill="1" applyBorder="1" applyAlignment="1" applyProtection="1">
      <alignment horizontal="right" vertical="center"/>
    </xf>
    <xf numFmtId="3" fontId="12" fillId="3" borderId="22" xfId="16" applyNumberFormat="1" applyFont="1" applyFill="1" applyBorder="1" applyAlignment="1" applyProtection="1">
      <alignment horizontal="right" vertical="center"/>
    </xf>
    <xf numFmtId="3" fontId="12" fillId="3" borderId="21" xfId="16" applyNumberFormat="1" applyFont="1" applyFill="1" applyBorder="1" applyAlignment="1" applyProtection="1">
      <alignment horizontal="right" vertical="center"/>
    </xf>
    <xf numFmtId="0" fontId="0" fillId="0" borderId="13" xfId="0" applyBorder="1" applyAlignment="1" applyProtection="1">
      <alignment vertical="center"/>
    </xf>
    <xf numFmtId="0" fontId="38" fillId="25" borderId="7" xfId="0" applyFont="1" applyFill="1" applyBorder="1" applyAlignment="1" applyProtection="1">
      <alignment horizontal="left" vertical="center" indent="1"/>
    </xf>
    <xf numFmtId="0" fontId="34" fillId="25" borderId="7" xfId="0" applyFont="1" applyFill="1" applyBorder="1" applyAlignment="1" applyProtection="1">
      <alignment vertical="center"/>
    </xf>
    <xf numFmtId="0" fontId="34" fillId="25" borderId="7" xfId="0" applyFont="1" applyFill="1" applyBorder="1" applyAlignment="1" applyProtection="1">
      <alignment horizontal="right" vertical="center"/>
    </xf>
    <xf numFmtId="0" fontId="12" fillId="24" borderId="5" xfId="0" applyFont="1" applyFill="1" applyBorder="1" applyAlignment="1" applyProtection="1">
      <alignment horizontal="left" vertical="center" indent="1"/>
    </xf>
    <xf numFmtId="0" fontId="12" fillId="24" borderId="6" xfId="0" applyFont="1" applyFill="1" applyBorder="1" applyAlignment="1" applyProtection="1">
      <alignment vertical="center"/>
    </xf>
    <xf numFmtId="0" fontId="12" fillId="24" borderId="22" xfId="0" applyFont="1" applyFill="1" applyBorder="1" applyAlignment="1" applyProtection="1">
      <alignment horizontal="right" vertical="center" wrapText="1"/>
    </xf>
    <xf numFmtId="0" fontId="12" fillId="24" borderId="21" xfId="0" applyFont="1" applyFill="1" applyBorder="1" applyAlignment="1" applyProtection="1">
      <alignment horizontal="right" vertical="center" wrapText="1"/>
    </xf>
    <xf numFmtId="0" fontId="12" fillId="3" borderId="6" xfId="0" applyFont="1" applyFill="1" applyBorder="1" applyAlignment="1" applyProtection="1">
      <alignment vertical="center"/>
    </xf>
    <xf numFmtId="0" fontId="38" fillId="35" borderId="7" xfId="0" applyFont="1" applyFill="1" applyBorder="1" applyAlignment="1" applyProtection="1">
      <alignment horizontal="left" vertical="center" indent="1"/>
    </xf>
    <xf numFmtId="0" fontId="34" fillId="35" borderId="7" xfId="0" applyFont="1" applyFill="1" applyBorder="1" applyAlignment="1" applyProtection="1">
      <alignment vertical="center"/>
    </xf>
    <xf numFmtId="0" fontId="34" fillId="35" borderId="7" xfId="0" applyFont="1" applyFill="1" applyBorder="1" applyAlignment="1" applyProtection="1">
      <alignment horizontal="right" vertical="center"/>
    </xf>
    <xf numFmtId="0" fontId="12" fillId="3" borderId="22" xfId="0" applyFont="1" applyFill="1" applyBorder="1" applyAlignment="1" applyProtection="1">
      <alignment horizontal="right" vertical="center" wrapText="1"/>
    </xf>
    <xf numFmtId="0" fontId="12" fillId="3" borderId="21" xfId="0" applyFont="1" applyFill="1" applyBorder="1" applyAlignment="1" applyProtection="1">
      <alignment horizontal="right" vertical="center" wrapText="1"/>
    </xf>
    <xf numFmtId="175" fontId="39" fillId="4" borderId="22" xfId="28" applyNumberFormat="1" applyFont="1" applyFill="1" applyBorder="1" applyAlignment="1" applyProtection="1">
      <alignment horizontal="right" vertical="center" wrapText="1"/>
    </xf>
    <xf numFmtId="175" fontId="39" fillId="4" borderId="21" xfId="28" applyNumberFormat="1" applyFont="1" applyFill="1" applyBorder="1" applyAlignment="1" applyProtection="1">
      <alignment horizontal="right" vertical="center" wrapText="1"/>
    </xf>
    <xf numFmtId="0" fontId="12" fillId="3" borderId="8" xfId="0" applyFont="1" applyFill="1" applyBorder="1" applyAlignment="1" applyProtection="1">
      <alignment horizontal="right" vertical="center" indent="1"/>
    </xf>
    <xf numFmtId="0" fontId="12" fillId="3" borderId="4" xfId="0" applyFont="1" applyFill="1" applyBorder="1" applyAlignment="1" applyProtection="1">
      <alignment horizontal="right" vertical="center" indent="1"/>
    </xf>
    <xf numFmtId="3" fontId="39" fillId="4" borderId="10" xfId="0" applyNumberFormat="1" applyFont="1" applyFill="1" applyBorder="1" applyAlignment="1" applyProtection="1">
      <alignment horizontal="right" vertical="center"/>
    </xf>
    <xf numFmtId="0" fontId="0" fillId="0" borderId="15" xfId="0" applyBorder="1" applyAlignment="1" applyProtection="1">
      <alignment vertical="center"/>
    </xf>
    <xf numFmtId="9" fontId="0" fillId="5" borderId="22" xfId="16" applyFont="1" applyFill="1" applyBorder="1" applyAlignment="1" applyProtection="1">
      <alignment horizontal="right" vertical="center"/>
      <protection locked="0"/>
    </xf>
    <xf numFmtId="9" fontId="0" fillId="5" borderId="21" xfId="16" applyFont="1" applyFill="1" applyBorder="1" applyAlignment="1" applyProtection="1">
      <alignment horizontal="right" vertical="center"/>
      <protection locked="0"/>
    </xf>
    <xf numFmtId="174" fontId="0" fillId="25" borderId="22" xfId="16" applyNumberFormat="1" applyFont="1" applyFill="1" applyBorder="1" applyAlignment="1" applyProtection="1">
      <alignment horizontal="right" vertical="center"/>
      <protection locked="0"/>
    </xf>
    <xf numFmtId="174" fontId="0" fillId="5" borderId="22" xfId="16" applyNumberFormat="1" applyFont="1" applyFill="1" applyBorder="1" applyAlignment="1" applyProtection="1">
      <alignment horizontal="right" vertical="center"/>
      <protection locked="0"/>
    </xf>
    <xf numFmtId="41" fontId="0" fillId="28" borderId="22" xfId="16" applyNumberFormat="1" applyFont="1" applyFill="1" applyBorder="1" applyAlignment="1" applyProtection="1">
      <alignment horizontal="right" vertical="center"/>
      <protection locked="0"/>
    </xf>
    <xf numFmtId="41" fontId="0" fillId="5" borderId="22" xfId="16" applyNumberFormat="1" applyFont="1" applyFill="1" applyBorder="1" applyAlignment="1" applyProtection="1">
      <alignment horizontal="right" vertical="center"/>
      <protection locked="0"/>
    </xf>
    <xf numFmtId="0" fontId="0" fillId="0" borderId="0" xfId="0" applyFont="1" applyProtection="1"/>
    <xf numFmtId="0" fontId="12" fillId="0" borderId="0" xfId="0" applyFont="1" applyProtection="1"/>
    <xf numFmtId="0" fontId="0" fillId="0" borderId="10" xfId="0" applyFont="1" applyBorder="1" applyProtection="1"/>
    <xf numFmtId="0" fontId="0" fillId="0" borderId="0" xfId="0" applyFont="1" applyAlignment="1" applyProtection="1">
      <alignment horizontal="center"/>
    </xf>
    <xf numFmtId="0" fontId="17" fillId="0" borderId="10" xfId="0" applyFont="1" applyBorder="1" applyAlignment="1" applyProtection="1">
      <alignment horizontal="right" vertical="center"/>
    </xf>
    <xf numFmtId="0" fontId="12" fillId="0" borderId="10" xfId="0" applyFont="1" applyBorder="1" applyProtection="1"/>
    <xf numFmtId="0" fontId="51" fillId="3" borderId="11" xfId="0" applyFont="1" applyFill="1" applyBorder="1" applyAlignment="1" applyProtection="1"/>
    <xf numFmtId="0" fontId="51" fillId="3" borderId="11" xfId="0" applyFont="1" applyFill="1" applyBorder="1" applyAlignment="1" applyProtection="1">
      <alignment horizontal="center"/>
    </xf>
    <xf numFmtId="0" fontId="51" fillId="3" borderId="11" xfId="0" applyFont="1" applyFill="1" applyBorder="1" applyAlignment="1" applyProtection="1">
      <alignment horizontal="left"/>
    </xf>
    <xf numFmtId="0" fontId="17" fillId="0" borderId="10" xfId="0" applyFont="1" applyBorder="1" applyProtection="1"/>
    <xf numFmtId="0" fontId="19" fillId="0" borderId="10" xfId="0" applyFont="1" applyBorder="1" applyProtection="1"/>
    <xf numFmtId="166" fontId="19" fillId="0" borderId="10" xfId="0" applyNumberFormat="1" applyFont="1" applyBorder="1" applyProtection="1"/>
    <xf numFmtId="0" fontId="68" fillId="0" borderId="10" xfId="0" applyFont="1" applyBorder="1" applyProtection="1"/>
    <xf numFmtId="1" fontId="19" fillId="0" borderId="10" xfId="0" applyNumberFormat="1" applyFont="1" applyBorder="1" applyProtection="1"/>
    <xf numFmtId="168" fontId="19" fillId="0" borderId="10" xfId="0" applyNumberFormat="1" applyFont="1" applyBorder="1" applyProtection="1"/>
    <xf numFmtId="0" fontId="4" fillId="5" borderId="10" xfId="0" applyFont="1" applyFill="1" applyBorder="1" applyAlignment="1" applyProtection="1">
      <alignment horizontal="left"/>
      <protection locked="0"/>
    </xf>
    <xf numFmtId="3" fontId="4" fillId="5" borderId="10" xfId="0" applyNumberFormat="1" applyFont="1" applyFill="1" applyBorder="1" applyProtection="1">
      <protection locked="0"/>
    </xf>
    <xf numFmtId="0" fontId="19" fillId="0" borderId="0" xfId="0" applyFont="1" applyAlignment="1" applyProtection="1">
      <alignment vertical="center"/>
    </xf>
    <xf numFmtId="0" fontId="0" fillId="0" borderId="0" xfId="0" applyAlignment="1" applyProtection="1">
      <alignment horizontal="left" indent="1"/>
    </xf>
    <xf numFmtId="0" fontId="19" fillId="0" borderId="10" xfId="0" applyFont="1" applyBorder="1" applyAlignment="1" applyProtection="1">
      <alignment vertical="center"/>
    </xf>
    <xf numFmtId="0" fontId="19" fillId="0" borderId="0" xfId="0" applyFont="1" applyAlignment="1" applyProtection="1">
      <alignment horizontal="center" vertical="center"/>
    </xf>
    <xf numFmtId="0" fontId="18" fillId="3" borderId="0" xfId="0" applyFont="1" applyFill="1" applyBorder="1" applyAlignment="1" applyProtection="1">
      <alignment vertical="center" wrapText="1"/>
    </xf>
    <xf numFmtId="0" fontId="0" fillId="0" borderId="13" xfId="0" applyBorder="1" applyProtection="1"/>
    <xf numFmtId="0" fontId="18" fillId="3" borderId="14" xfId="0" applyFont="1" applyFill="1" applyBorder="1" applyAlignment="1" applyProtection="1">
      <alignment horizontal="left" vertical="center" indent="1"/>
    </xf>
    <xf numFmtId="0" fontId="51" fillId="3" borderId="10" xfId="0" applyFont="1" applyFill="1" applyBorder="1" applyAlignment="1" applyProtection="1">
      <alignment horizontal="left" vertical="center" indent="1"/>
    </xf>
    <xf numFmtId="0" fontId="37" fillId="22" borderId="10" xfId="0" applyFont="1" applyFill="1" applyBorder="1" applyAlignment="1" applyProtection="1">
      <alignment vertical="center"/>
    </xf>
    <xf numFmtId="0" fontId="0" fillId="22" borderId="10" xfId="0" applyFill="1" applyBorder="1" applyProtection="1"/>
    <xf numFmtId="9" fontId="19" fillId="22" borderId="10" xfId="0" applyNumberFormat="1" applyFont="1" applyFill="1" applyBorder="1" applyAlignment="1" applyProtection="1">
      <alignment vertical="center"/>
    </xf>
    <xf numFmtId="0" fontId="0" fillId="0" borderId="10" xfId="0" applyBorder="1" applyAlignment="1" applyProtection="1">
      <alignment horizontal="left" indent="1"/>
    </xf>
    <xf numFmtId="0" fontId="0" fillId="0" borderId="15" xfId="0" applyBorder="1" applyProtection="1"/>
    <xf numFmtId="0" fontId="19" fillId="0" borderId="15" xfId="0" applyFont="1" applyBorder="1" applyAlignment="1" applyProtection="1">
      <alignment vertical="center"/>
    </xf>
    <xf numFmtId="9" fontId="19" fillId="5" borderId="10" xfId="0" applyNumberFormat="1" applyFont="1" applyFill="1" applyBorder="1" applyAlignment="1" applyProtection="1">
      <alignment vertical="center"/>
      <protection locked="0"/>
    </xf>
    <xf numFmtId="0" fontId="4" fillId="0" borderId="10" xfId="0" applyFont="1" applyBorder="1" applyProtection="1"/>
    <xf numFmtId="0" fontId="19" fillId="0" borderId="10" xfId="0" applyFont="1" applyBorder="1" applyAlignment="1" applyProtection="1">
      <alignment horizontal="right"/>
    </xf>
    <xf numFmtId="0" fontId="4" fillId="0" borderId="14" xfId="0" applyFont="1" applyBorder="1" applyAlignment="1" applyProtection="1">
      <alignment vertical="center"/>
    </xf>
    <xf numFmtId="0" fontId="19" fillId="0" borderId="10" xfId="0" applyFont="1" applyFill="1" applyBorder="1" applyAlignment="1" applyProtection="1">
      <alignment vertical="center"/>
    </xf>
    <xf numFmtId="0" fontId="4" fillId="6" borderId="0" xfId="0" applyFont="1" applyFill="1" applyBorder="1" applyAlignment="1" applyProtection="1">
      <alignment vertical="center"/>
    </xf>
    <xf numFmtId="0" fontId="51" fillId="0" borderId="14" xfId="0" applyFont="1" applyBorder="1" applyProtection="1"/>
    <xf numFmtId="0" fontId="19" fillId="0" borderId="14" xfId="0" applyFont="1" applyBorder="1" applyAlignment="1" applyProtection="1">
      <alignment horizontal="right"/>
    </xf>
    <xf numFmtId="0" fontId="19" fillId="0" borderId="11" xfId="0" applyFont="1" applyBorder="1" applyProtection="1"/>
    <xf numFmtId="0" fontId="18" fillId="3" borderId="0" xfId="0" applyFont="1" applyFill="1" applyBorder="1" applyAlignment="1" applyProtection="1">
      <alignment vertical="center"/>
    </xf>
    <xf numFmtId="0" fontId="18" fillId="3" borderId="0" xfId="0" applyFont="1" applyFill="1" applyBorder="1" applyAlignment="1" applyProtection="1">
      <alignment horizontal="right" vertical="center"/>
    </xf>
    <xf numFmtId="0" fontId="19" fillId="0" borderId="13" xfId="0" applyFont="1" applyBorder="1" applyProtection="1"/>
    <xf numFmtId="0" fontId="18" fillId="3" borderId="50" xfId="0" applyFont="1" applyFill="1" applyBorder="1" applyAlignment="1" applyProtection="1">
      <alignment vertical="center"/>
    </xf>
    <xf numFmtId="0" fontId="18" fillId="3" borderId="50" xfId="0" applyFont="1" applyFill="1" applyBorder="1" applyAlignment="1" applyProtection="1">
      <alignment horizontal="right" vertical="center"/>
    </xf>
    <xf numFmtId="0" fontId="51" fillId="3" borderId="15" xfId="0" applyFont="1" applyFill="1" applyBorder="1" applyAlignment="1" applyProtection="1">
      <alignment horizontal="left" vertical="center" indent="1"/>
    </xf>
    <xf numFmtId="0" fontId="19" fillId="5" borderId="15" xfId="0" applyFont="1" applyFill="1" applyBorder="1" applyAlignment="1" applyProtection="1">
      <alignment vertical="center"/>
    </xf>
    <xf numFmtId="0" fontId="19" fillId="5" borderId="10" xfId="0" applyFont="1" applyFill="1" applyBorder="1" applyAlignment="1" applyProtection="1">
      <alignment vertical="center"/>
    </xf>
    <xf numFmtId="0" fontId="51" fillId="3" borderId="24" xfId="0" applyFont="1" applyFill="1" applyBorder="1" applyAlignment="1" applyProtection="1">
      <alignment horizontal="left" vertical="center" indent="1"/>
    </xf>
    <xf numFmtId="0" fontId="51" fillId="0" borderId="10" xfId="0" applyFont="1" applyFill="1" applyBorder="1" applyAlignment="1" applyProtection="1">
      <alignment vertical="center"/>
    </xf>
    <xf numFmtId="0" fontId="51" fillId="0" borderId="11" xfId="0" applyFont="1" applyFill="1" applyBorder="1" applyAlignment="1" applyProtection="1">
      <alignment vertical="center"/>
    </xf>
    <xf numFmtId="0" fontId="19" fillId="0" borderId="15" xfId="0" applyFont="1" applyFill="1" applyBorder="1" applyAlignment="1" applyProtection="1">
      <alignment horizontal="right" vertical="center"/>
    </xf>
    <xf numFmtId="0" fontId="19" fillId="0" borderId="10" xfId="0" applyFont="1" applyFill="1" applyBorder="1" applyAlignment="1" applyProtection="1">
      <alignment horizontal="right" vertical="center"/>
    </xf>
    <xf numFmtId="0" fontId="18" fillId="3" borderId="15" xfId="0" applyFont="1" applyFill="1" applyBorder="1" applyAlignment="1" applyProtection="1">
      <alignment horizontal="left" vertical="center" wrapText="1" indent="1"/>
    </xf>
    <xf numFmtId="177" fontId="51" fillId="0" borderId="10" xfId="0" applyNumberFormat="1" applyFont="1" applyBorder="1" applyProtection="1"/>
    <xf numFmtId="0" fontId="51" fillId="0" borderId="10" xfId="0" applyFont="1" applyBorder="1" applyProtection="1"/>
    <xf numFmtId="9" fontId="4" fillId="0" borderId="10" xfId="16" applyFont="1" applyBorder="1" applyProtection="1"/>
    <xf numFmtId="41" fontId="19" fillId="4" borderId="15" xfId="16" applyNumberFormat="1" applyFont="1" applyFill="1" applyBorder="1" applyAlignment="1" applyProtection="1">
      <alignment horizontal="right" vertical="center"/>
    </xf>
    <xf numFmtId="41" fontId="19" fillId="4" borderId="10" xfId="16" applyNumberFormat="1" applyFont="1" applyFill="1" applyBorder="1" applyAlignment="1" applyProtection="1">
      <alignment horizontal="right" vertical="center"/>
    </xf>
    <xf numFmtId="41" fontId="19" fillId="4" borderId="24" xfId="16" applyNumberFormat="1" applyFont="1" applyFill="1" applyBorder="1" applyAlignment="1" applyProtection="1">
      <alignment horizontal="right" vertical="center"/>
    </xf>
    <xf numFmtId="174" fontId="19" fillId="4" borderId="15" xfId="16" applyNumberFormat="1" applyFont="1" applyFill="1" applyBorder="1" applyAlignment="1" applyProtection="1">
      <alignment horizontal="right" vertical="center"/>
    </xf>
    <xf numFmtId="9" fontId="51" fillId="4" borderId="15" xfId="16" applyFont="1" applyFill="1" applyBorder="1" applyAlignment="1" applyProtection="1">
      <alignment horizontal="left" vertical="center" indent="1"/>
    </xf>
    <xf numFmtId="0" fontId="18" fillId="3" borderId="11" xfId="0" applyFont="1" applyFill="1" applyBorder="1" applyAlignment="1">
      <alignment horizontal="center" vertical="center" wrapText="1"/>
    </xf>
    <xf numFmtId="0" fontId="18" fillId="3" borderId="15" xfId="0" applyFont="1" applyFill="1" applyBorder="1" applyAlignment="1" applyProtection="1">
      <alignment horizontal="left" vertical="center"/>
    </xf>
    <xf numFmtId="0" fontId="18" fillId="3" borderId="16" xfId="0" applyFont="1" applyFill="1" applyBorder="1" applyAlignment="1" applyProtection="1">
      <alignment horizontal="left" vertical="center" wrapText="1" indent="1"/>
    </xf>
    <xf numFmtId="0" fontId="18" fillId="3" borderId="12" xfId="0" applyFont="1" applyFill="1" applyBorder="1" applyAlignment="1" applyProtection="1">
      <alignment vertical="center"/>
    </xf>
    <xf numFmtId="3" fontId="28" fillId="4" borderId="12" xfId="1" applyNumberFormat="1" applyFont="1" applyFill="1" applyBorder="1" applyAlignment="1" applyProtection="1">
      <alignment horizontal="right" vertical="center"/>
      <protection hidden="1"/>
    </xf>
    <xf numFmtId="3" fontId="28" fillId="4" borderId="13" xfId="1" applyNumberFormat="1" applyFont="1" applyFill="1" applyBorder="1" applyAlignment="1" applyProtection="1">
      <alignment horizontal="right" vertical="center"/>
      <protection hidden="1"/>
    </xf>
    <xf numFmtId="166" fontId="4" fillId="4" borderId="10" xfId="16" applyNumberFormat="1" applyFont="1" applyFill="1" applyBorder="1" applyAlignment="1" applyProtection="1">
      <alignment horizontal="right" vertical="center"/>
      <protection locked="0"/>
    </xf>
    <xf numFmtId="4" fontId="4" fillId="4" borderId="10" xfId="16" applyNumberFormat="1" applyFont="1" applyFill="1" applyBorder="1" applyAlignment="1" applyProtection="1">
      <alignment horizontal="right" vertical="center"/>
      <protection locked="0"/>
    </xf>
    <xf numFmtId="3" fontId="39" fillId="5" borderId="54" xfId="0" applyNumberFormat="1" applyFont="1" applyFill="1" applyBorder="1" applyAlignment="1" applyProtection="1">
      <alignment vertical="center"/>
      <protection locked="0"/>
    </xf>
    <xf numFmtId="0" fontId="18" fillId="3" borderId="11" xfId="0" applyFont="1" applyFill="1" applyBorder="1" applyAlignment="1" applyProtection="1"/>
    <xf numFmtId="0" fontId="18" fillId="3" borderId="11" xfId="0" applyFont="1" applyFill="1" applyBorder="1" applyAlignment="1"/>
    <xf numFmtId="1" fontId="77" fillId="5" borderId="10" xfId="8" applyNumberFormat="1" applyFont="1" applyFill="1" applyBorder="1" applyProtection="1">
      <protection locked="0"/>
    </xf>
    <xf numFmtId="168" fontId="4" fillId="5" borderId="10" xfId="0" applyNumberFormat="1" applyFont="1" applyFill="1" applyBorder="1" applyProtection="1">
      <protection locked="0"/>
    </xf>
    <xf numFmtId="9" fontId="19" fillId="0" borderId="15" xfId="16" applyFont="1" applyFill="1" applyBorder="1" applyAlignment="1" applyProtection="1">
      <alignment horizontal="right" vertical="center"/>
    </xf>
    <xf numFmtId="9" fontId="0" fillId="14" borderId="58" xfId="16" applyFont="1" applyFill="1" applyBorder="1" applyAlignment="1" applyProtection="1">
      <alignment horizontal="right" vertical="center"/>
    </xf>
    <xf numFmtId="9" fontId="0" fillId="14" borderId="59" xfId="16" applyFont="1" applyFill="1" applyBorder="1" applyAlignment="1" applyProtection="1">
      <alignment horizontal="right" vertical="center"/>
    </xf>
    <xf numFmtId="9" fontId="0" fillId="14" borderId="24" xfId="16" applyFont="1" applyFill="1" applyBorder="1" applyAlignment="1" applyProtection="1">
      <alignment horizontal="right" vertical="center"/>
    </xf>
    <xf numFmtId="0" fontId="0" fillId="6" borderId="0" xfId="0" applyFont="1" applyFill="1" applyAlignment="1" applyProtection="1">
      <alignment vertical="top"/>
      <protection hidden="1"/>
    </xf>
    <xf numFmtId="0" fontId="37" fillId="6" borderId="0" xfId="0" applyFont="1" applyFill="1" applyAlignment="1" applyProtection="1">
      <alignment vertical="top"/>
      <protection hidden="1"/>
    </xf>
    <xf numFmtId="0" fontId="37" fillId="6" borderId="0" xfId="0" applyFont="1" applyFill="1" applyAlignment="1" applyProtection="1">
      <alignment horizontal="center" vertical="top"/>
      <protection hidden="1"/>
    </xf>
    <xf numFmtId="0" fontId="60" fillId="3" borderId="0" xfId="0" applyFont="1" applyFill="1" applyAlignment="1" applyProtection="1">
      <alignment horizontal="left" indent="1"/>
      <protection hidden="1"/>
    </xf>
    <xf numFmtId="0" fontId="60" fillId="3" borderId="0" xfId="0" applyFont="1" applyFill="1" applyAlignment="1" applyProtection="1">
      <alignment horizontal="left"/>
      <protection hidden="1"/>
    </xf>
    <xf numFmtId="0" fontId="56" fillId="3" borderId="0" xfId="0" applyFont="1" applyFill="1" applyAlignment="1" applyProtection="1">
      <alignment horizontal="center"/>
      <protection hidden="1"/>
    </xf>
    <xf numFmtId="0" fontId="56" fillId="3" borderId="0" xfId="0" applyFont="1" applyFill="1" applyAlignment="1" applyProtection="1">
      <alignment horizontal="left" indent="1"/>
      <protection hidden="1"/>
    </xf>
    <xf numFmtId="0" fontId="37" fillId="6" borderId="0" xfId="0" applyFont="1" applyFill="1" applyAlignment="1" applyProtection="1">
      <alignment horizontal="left" indent="1"/>
      <protection hidden="1"/>
    </xf>
    <xf numFmtId="0" fontId="0" fillId="6" borderId="0" xfId="0" applyFont="1" applyFill="1" applyAlignment="1" applyProtection="1">
      <alignment horizontal="left" indent="1"/>
      <protection hidden="1"/>
    </xf>
    <xf numFmtId="0" fontId="48" fillId="3" borderId="0" xfId="0" applyFont="1" applyFill="1" applyAlignment="1" applyProtection="1">
      <alignment horizontal="left" vertical="top" indent="1"/>
      <protection hidden="1"/>
    </xf>
    <xf numFmtId="0" fontId="48" fillId="3" borderId="0" xfId="0" applyFont="1" applyFill="1" applyAlignment="1" applyProtection="1">
      <alignment horizontal="left" vertical="top"/>
      <protection hidden="1"/>
    </xf>
    <xf numFmtId="0" fontId="56" fillId="3" borderId="0" xfId="0" applyFont="1" applyFill="1" applyAlignment="1" applyProtection="1">
      <alignment horizontal="center" vertical="top"/>
      <protection hidden="1"/>
    </xf>
    <xf numFmtId="0" fontId="56" fillId="3" borderId="0" xfId="0" applyFont="1" applyFill="1" applyAlignment="1" applyProtection="1">
      <alignment horizontal="left" vertical="top" indent="1"/>
      <protection hidden="1"/>
    </xf>
    <xf numFmtId="0" fontId="37" fillId="6" borderId="0" xfId="0" applyFont="1" applyFill="1" applyAlignment="1" applyProtection="1">
      <alignment horizontal="left" vertical="top" indent="1"/>
      <protection hidden="1"/>
    </xf>
    <xf numFmtId="0" fontId="0" fillId="6" borderId="0" xfId="0" applyFont="1" applyFill="1" applyAlignment="1" applyProtection="1">
      <alignment horizontal="left" vertical="top" indent="1"/>
      <protection hidden="1"/>
    </xf>
    <xf numFmtId="0" fontId="61" fillId="6" borderId="0" xfId="0" applyFont="1" applyFill="1" applyAlignment="1" applyProtection="1">
      <alignment horizontal="left" vertical="top" indent="1"/>
      <protection hidden="1"/>
    </xf>
    <xf numFmtId="0" fontId="61" fillId="6" borderId="0" xfId="0" applyFont="1" applyFill="1" applyAlignment="1" applyProtection="1">
      <alignment horizontal="left" vertical="center"/>
      <protection hidden="1"/>
    </xf>
    <xf numFmtId="0" fontId="61" fillId="6" borderId="51" xfId="0" applyFont="1" applyFill="1" applyBorder="1" applyAlignment="1" applyProtection="1">
      <alignment horizontal="left" vertical="center" indent="1"/>
      <protection hidden="1"/>
    </xf>
    <xf numFmtId="0" fontId="61" fillId="6" borderId="52" xfId="0" applyFont="1" applyFill="1" applyBorder="1" applyAlignment="1" applyProtection="1">
      <alignment horizontal="left" vertical="center"/>
      <protection hidden="1"/>
    </xf>
    <xf numFmtId="0" fontId="0" fillId="6" borderId="52" xfId="0" applyFont="1" applyFill="1" applyBorder="1" applyAlignment="1" applyProtection="1">
      <alignment vertical="center"/>
      <protection hidden="1"/>
    </xf>
    <xf numFmtId="0" fontId="37" fillId="6" borderId="52" xfId="0" applyFont="1" applyFill="1" applyBorder="1" applyAlignment="1" applyProtection="1">
      <alignment vertical="center"/>
      <protection hidden="1"/>
    </xf>
    <xf numFmtId="0" fontId="0" fillId="6" borderId="0" xfId="0" applyFont="1" applyFill="1" applyAlignment="1" applyProtection="1">
      <alignment vertical="center"/>
      <protection hidden="1"/>
    </xf>
    <xf numFmtId="0" fontId="61" fillId="6" borderId="52" xfId="0" applyFont="1" applyFill="1" applyBorder="1" applyAlignment="1" applyProtection="1">
      <alignment horizontal="left" vertical="center" indent="1"/>
      <protection hidden="1"/>
    </xf>
    <xf numFmtId="0" fontId="37" fillId="6" borderId="55" xfId="0" applyFont="1" applyFill="1" applyBorder="1" applyAlignment="1" applyProtection="1">
      <alignment vertical="top"/>
      <protection hidden="1"/>
    </xf>
    <xf numFmtId="0" fontId="39" fillId="6" borderId="0" xfId="0" applyFont="1" applyFill="1" applyBorder="1" applyAlignment="1" applyProtection="1">
      <alignment horizontal="right" vertical="center" indent="1"/>
      <protection hidden="1"/>
    </xf>
    <xf numFmtId="3" fontId="39" fillId="0" borderId="54" xfId="0" applyNumberFormat="1" applyFont="1" applyFill="1" applyBorder="1" applyAlignment="1" applyProtection="1">
      <alignment vertical="center"/>
      <protection hidden="1"/>
    </xf>
    <xf numFmtId="3" fontId="39" fillId="5" borderId="54" xfId="0" applyNumberFormat="1" applyFont="1" applyFill="1" applyBorder="1" applyAlignment="1" applyProtection="1">
      <alignment vertical="center"/>
      <protection hidden="1"/>
    </xf>
    <xf numFmtId="0" fontId="52" fillId="6" borderId="0" xfId="0" applyFont="1" applyFill="1" applyBorder="1" applyAlignment="1" applyProtection="1">
      <alignment horizontal="left" vertical="center"/>
      <protection hidden="1"/>
    </xf>
    <xf numFmtId="0" fontId="76" fillId="6" borderId="0" xfId="0" applyFont="1" applyFill="1" applyBorder="1" applyAlignment="1" applyProtection="1">
      <alignment horizontal="left" vertical="center" indent="1"/>
      <protection hidden="1"/>
    </xf>
    <xf numFmtId="0" fontId="55" fillId="6" borderId="0" xfId="0" applyFont="1" applyFill="1" applyBorder="1" applyAlignment="1" applyProtection="1">
      <alignment vertical="top"/>
      <protection hidden="1"/>
    </xf>
    <xf numFmtId="0" fontId="49" fillId="6" borderId="0" xfId="0" applyFont="1" applyFill="1" applyAlignment="1" applyProtection="1">
      <alignment vertical="top"/>
      <protection hidden="1"/>
    </xf>
    <xf numFmtId="0" fontId="37" fillId="6" borderId="43" xfId="0" applyFont="1" applyFill="1" applyBorder="1" applyAlignment="1" applyProtection="1">
      <alignment horizontal="center" vertical="top"/>
      <protection hidden="1"/>
    </xf>
    <xf numFmtId="0" fontId="37" fillId="6" borderId="0" xfId="0" applyFont="1" applyFill="1" applyAlignment="1" applyProtection="1">
      <alignment vertical="center"/>
      <protection hidden="1"/>
    </xf>
    <xf numFmtId="0" fontId="37" fillId="6" borderId="43" xfId="0" applyFont="1" applyFill="1" applyBorder="1" applyAlignment="1" applyProtection="1">
      <alignment horizontal="center" vertical="center"/>
      <protection hidden="1"/>
    </xf>
    <xf numFmtId="0" fontId="37" fillId="18" borderId="44" xfId="0" applyFont="1" applyFill="1" applyBorder="1" applyAlignment="1" applyProtection="1">
      <alignment horizontal="center" vertical="center"/>
      <protection hidden="1"/>
    </xf>
    <xf numFmtId="0" fontId="37" fillId="6" borderId="46" xfId="0" applyFont="1" applyFill="1" applyBorder="1" applyAlignment="1" applyProtection="1">
      <alignment vertical="center"/>
      <protection hidden="1"/>
    </xf>
    <xf numFmtId="0" fontId="37" fillId="13" borderId="45" xfId="0" applyFont="1" applyFill="1" applyBorder="1" applyAlignment="1" applyProtection="1">
      <alignment horizontal="center" vertical="center"/>
      <protection hidden="1"/>
    </xf>
    <xf numFmtId="0" fontId="37" fillId="24" borderId="45" xfId="0" applyFont="1" applyFill="1" applyBorder="1" applyAlignment="1" applyProtection="1">
      <alignment horizontal="center" vertical="center"/>
      <protection hidden="1"/>
    </xf>
    <xf numFmtId="0" fontId="37" fillId="6" borderId="46" xfId="0" applyFont="1" applyFill="1" applyBorder="1" applyAlignment="1" applyProtection="1">
      <alignment horizontal="left" vertical="center" indent="1"/>
      <protection hidden="1"/>
    </xf>
    <xf numFmtId="0" fontId="37" fillId="34" borderId="45" xfId="0" applyFont="1" applyFill="1" applyBorder="1" applyAlignment="1" applyProtection="1">
      <alignment horizontal="center" vertical="center"/>
      <protection hidden="1"/>
    </xf>
    <xf numFmtId="0" fontId="62" fillId="0" borderId="45" xfId="0" applyFont="1" applyFill="1" applyBorder="1" applyAlignment="1" applyProtection="1">
      <alignment horizontal="center" vertical="center"/>
      <protection hidden="1"/>
    </xf>
    <xf numFmtId="0" fontId="63" fillId="0" borderId="45" xfId="0" applyFont="1" applyFill="1" applyBorder="1" applyAlignment="1" applyProtection="1">
      <alignment horizontal="center" vertical="center"/>
      <protection hidden="1"/>
    </xf>
    <xf numFmtId="0" fontId="37" fillId="6" borderId="0" xfId="0" applyFont="1" applyFill="1" applyAlignment="1" applyProtection="1">
      <alignment horizontal="center" vertical="center"/>
      <protection hidden="1"/>
    </xf>
    <xf numFmtId="0" fontId="37" fillId="5" borderId="47" xfId="0" applyFont="1" applyFill="1" applyBorder="1" applyAlignment="1" applyProtection="1">
      <alignment horizontal="center" vertical="top"/>
      <protection hidden="1"/>
    </xf>
    <xf numFmtId="0" fontId="37" fillId="6" borderId="0" xfId="0" applyFont="1" applyFill="1" applyBorder="1" applyAlignment="1" applyProtection="1">
      <alignment vertical="top"/>
      <protection hidden="1"/>
    </xf>
    <xf numFmtId="0" fontId="37" fillId="3" borderId="48" xfId="0" applyFont="1" applyFill="1" applyBorder="1" applyAlignment="1" applyProtection="1">
      <alignment horizontal="center" vertical="top"/>
      <protection hidden="1"/>
    </xf>
    <xf numFmtId="0" fontId="37" fillId="4" borderId="49" xfId="0" applyFont="1" applyFill="1" applyBorder="1" applyAlignment="1" applyProtection="1">
      <alignment horizontal="center" vertical="top"/>
      <protection hidden="1"/>
    </xf>
    <xf numFmtId="0" fontId="37" fillId="9" borderId="49" xfId="0" applyFont="1" applyFill="1" applyBorder="1" applyAlignment="1" applyProtection="1">
      <alignment horizontal="center" vertical="top"/>
      <protection hidden="1"/>
    </xf>
    <xf numFmtId="0" fontId="37" fillId="33" borderId="0" xfId="0" applyFont="1" applyFill="1" applyAlignment="1" applyProtection="1">
      <alignment horizontal="left" vertical="top" indent="1"/>
      <protection hidden="1"/>
    </xf>
    <xf numFmtId="0" fontId="37" fillId="33" borderId="43" xfId="0" applyFont="1" applyFill="1" applyBorder="1" applyAlignment="1" applyProtection="1">
      <alignment horizontal="center" vertical="top"/>
      <protection hidden="1"/>
    </xf>
    <xf numFmtId="0" fontId="37" fillId="33" borderId="0" xfId="0" applyFont="1" applyFill="1" applyBorder="1" applyAlignment="1" applyProtection="1">
      <alignment vertical="top"/>
      <protection hidden="1"/>
    </xf>
    <xf numFmtId="0" fontId="37" fillId="33" borderId="0" xfId="0" applyFont="1" applyFill="1" applyAlignment="1" applyProtection="1">
      <alignment vertical="top"/>
      <protection hidden="1"/>
    </xf>
    <xf numFmtId="0" fontId="64" fillId="6" borderId="0" xfId="8" applyFont="1" applyFill="1" applyAlignment="1" applyProtection="1">
      <alignment horizontal="left" vertical="top" indent="1"/>
      <protection hidden="1"/>
    </xf>
    <xf numFmtId="0" fontId="59" fillId="6" borderId="0" xfId="0" applyFont="1" applyFill="1" applyBorder="1" applyAlignment="1" applyProtection="1">
      <alignment vertical="top"/>
      <protection hidden="1"/>
    </xf>
    <xf numFmtId="0" fontId="65" fillId="34" borderId="0" xfId="0" applyFont="1" applyFill="1" applyBorder="1" applyAlignment="1" applyProtection="1">
      <alignment horizontal="left" vertical="top" indent="1"/>
      <protection hidden="1"/>
    </xf>
    <xf numFmtId="0" fontId="37" fillId="34" borderId="0" xfId="0" applyFont="1" applyFill="1" applyBorder="1" applyAlignment="1" applyProtection="1">
      <alignment vertical="top"/>
      <protection hidden="1"/>
    </xf>
    <xf numFmtId="0" fontId="37" fillId="34" borderId="0" xfId="0" applyFont="1" applyFill="1" applyAlignment="1" applyProtection="1">
      <alignment vertical="top"/>
      <protection hidden="1"/>
    </xf>
    <xf numFmtId="0" fontId="36" fillId="6" borderId="43" xfId="0" applyFont="1" applyFill="1" applyBorder="1" applyAlignment="1" applyProtection="1">
      <alignment horizontal="center" vertical="top"/>
      <protection hidden="1"/>
    </xf>
    <xf numFmtId="0" fontId="36" fillId="6" borderId="0" xfId="0" applyFont="1" applyFill="1" applyBorder="1" applyAlignment="1" applyProtection="1">
      <alignment vertical="top"/>
      <protection hidden="1"/>
    </xf>
    <xf numFmtId="0" fontId="37" fillId="6" borderId="0" xfId="0" quotePrefix="1" applyFont="1" applyFill="1" applyBorder="1" applyAlignment="1" applyProtection="1">
      <alignment vertical="top"/>
      <protection hidden="1"/>
    </xf>
    <xf numFmtId="0" fontId="36" fillId="6" borderId="0" xfId="0" quotePrefix="1" applyFont="1" applyFill="1" applyBorder="1" applyAlignment="1" applyProtection="1">
      <alignment horizontal="right" vertical="top"/>
      <protection hidden="1"/>
    </xf>
    <xf numFmtId="2" fontId="36" fillId="6" borderId="0" xfId="0" applyNumberFormat="1" applyFont="1" applyFill="1" applyBorder="1" applyAlignment="1" applyProtection="1">
      <alignment vertical="top"/>
      <protection hidden="1"/>
    </xf>
    <xf numFmtId="0" fontId="36" fillId="6" borderId="0" xfId="0" applyFont="1" applyFill="1" applyBorder="1" applyAlignment="1" applyProtection="1">
      <alignment horizontal="right" vertical="top"/>
      <protection hidden="1"/>
    </xf>
    <xf numFmtId="0" fontId="37" fillId="6" borderId="0" xfId="0" quotePrefix="1" applyFont="1" applyFill="1" applyBorder="1" applyAlignment="1" applyProtection="1">
      <alignment horizontal="left" vertical="top" indent="2"/>
      <protection hidden="1"/>
    </xf>
    <xf numFmtId="0" fontId="59" fillId="6" borderId="0" xfId="0" applyFont="1" applyFill="1" applyAlignment="1" applyProtection="1">
      <alignment vertical="top"/>
      <protection hidden="1"/>
    </xf>
    <xf numFmtId="0" fontId="0" fillId="6" borderId="0" xfId="0" applyFont="1" applyFill="1" applyAlignment="1" applyProtection="1">
      <alignment horizontal="center" vertical="top"/>
      <protection hidden="1"/>
    </xf>
    <xf numFmtId="49" fontId="0" fillId="20" borderId="53" xfId="0" applyNumberFormat="1" applyFill="1" applyBorder="1" applyAlignment="1" applyProtection="1">
      <alignment horizontal="center" vertical="center"/>
      <protection locked="0"/>
    </xf>
    <xf numFmtId="41" fontId="19" fillId="4" borderId="15" xfId="16" applyNumberFormat="1" applyFont="1" applyFill="1" applyBorder="1" applyAlignment="1" applyProtection="1">
      <alignment horizontal="right" vertical="center"/>
      <protection locked="0"/>
    </xf>
    <xf numFmtId="41" fontId="19" fillId="4" borderId="10" xfId="16" applyNumberFormat="1" applyFont="1" applyFill="1" applyBorder="1" applyAlignment="1" applyProtection="1">
      <alignment horizontal="right" vertical="center"/>
      <protection locked="0"/>
    </xf>
    <xf numFmtId="41" fontId="19" fillId="3" borderId="10" xfId="16" applyNumberFormat="1" applyFont="1" applyFill="1" applyBorder="1" applyAlignment="1" applyProtection="1">
      <alignment horizontal="right" vertical="center"/>
      <protection locked="0"/>
    </xf>
    <xf numFmtId="164" fontId="19" fillId="3" borderId="10" xfId="16" applyNumberFormat="1" applyFont="1" applyFill="1" applyBorder="1" applyAlignment="1" applyProtection="1">
      <alignment horizontal="right" vertical="center"/>
      <protection locked="0"/>
    </xf>
    <xf numFmtId="41" fontId="19" fillId="3" borderId="24" xfId="16" applyNumberFormat="1" applyFont="1" applyFill="1" applyBorder="1" applyAlignment="1" applyProtection="1">
      <alignment horizontal="right" vertical="center"/>
      <protection locked="0"/>
    </xf>
    <xf numFmtId="41" fontId="19" fillId="4" borderId="24" xfId="16" applyNumberFormat="1" applyFont="1" applyFill="1" applyBorder="1" applyAlignment="1" applyProtection="1">
      <alignment horizontal="right" vertical="center"/>
      <protection locked="0"/>
    </xf>
    <xf numFmtId="41" fontId="19" fillId="3" borderId="15" xfId="16" applyNumberFormat="1" applyFont="1" applyFill="1" applyBorder="1" applyAlignment="1" applyProtection="1">
      <alignment horizontal="right" vertical="center"/>
      <protection locked="0"/>
    </xf>
    <xf numFmtId="174" fontId="19" fillId="3" borderId="15" xfId="16" applyNumberFormat="1" applyFont="1" applyFill="1" applyBorder="1" applyAlignment="1" applyProtection="1">
      <alignment horizontal="right" vertical="center"/>
      <protection locked="0"/>
    </xf>
    <xf numFmtId="174" fontId="19" fillId="4" borderId="15" xfId="16" applyNumberFormat="1" applyFont="1" applyFill="1" applyBorder="1" applyAlignment="1" applyProtection="1">
      <alignment horizontal="right" vertical="center"/>
      <protection locked="0"/>
    </xf>
    <xf numFmtId="0" fontId="13" fillId="0" borderId="0" xfId="8" applyAlignment="1" applyProtection="1">
      <alignment horizontal="center" vertical="center"/>
      <protection hidden="1"/>
    </xf>
    <xf numFmtId="0" fontId="0" fillId="0" borderId="14" xfId="0" applyBorder="1" applyProtection="1">
      <protection hidden="1"/>
    </xf>
    <xf numFmtId="0" fontId="15" fillId="0" borderId="10" xfId="0" applyFont="1" applyBorder="1" applyProtection="1">
      <protection hidden="1"/>
    </xf>
    <xf numFmtId="49" fontId="12" fillId="23" borderId="10" xfId="0" applyNumberFormat="1" applyFont="1" applyFill="1" applyBorder="1" applyAlignment="1" applyProtection="1">
      <protection hidden="1"/>
    </xf>
    <xf numFmtId="49" fontId="47" fillId="23" borderId="10" xfId="0" applyNumberFormat="1" applyFont="1" applyFill="1" applyBorder="1" applyAlignment="1" applyProtection="1">
      <protection hidden="1"/>
    </xf>
    <xf numFmtId="0" fontId="12" fillId="10" borderId="10" xfId="0" applyFont="1" applyFill="1" applyBorder="1" applyAlignment="1" applyProtection="1">
      <alignment horizontal="center"/>
      <protection hidden="1"/>
    </xf>
    <xf numFmtId="0" fontId="40" fillId="10" borderId="10" xfId="0" applyFont="1" applyFill="1" applyBorder="1" applyAlignment="1" applyProtection="1">
      <protection hidden="1"/>
    </xf>
    <xf numFmtId="0" fontId="40" fillId="10" borderId="11" xfId="0" applyFont="1" applyFill="1" applyBorder="1" applyAlignment="1" applyProtection="1">
      <protection hidden="1"/>
    </xf>
    <xf numFmtId="0" fontId="0" fillId="0" borderId="11" xfId="0" applyBorder="1" applyProtection="1">
      <protection hidden="1"/>
    </xf>
    <xf numFmtId="0" fontId="0" fillId="20" borderId="25" xfId="0" applyFill="1" applyBorder="1" applyProtection="1">
      <protection hidden="1"/>
    </xf>
    <xf numFmtId="0" fontId="0" fillId="18" borderId="10" xfId="0" applyFill="1" applyBorder="1" applyProtection="1">
      <protection hidden="1"/>
    </xf>
    <xf numFmtId="0" fontId="0" fillId="13" borderId="10" xfId="0" applyFill="1" applyBorder="1" applyProtection="1">
      <protection hidden="1"/>
    </xf>
    <xf numFmtId="0" fontId="12" fillId="23" borderId="10" xfId="0" applyFont="1" applyFill="1" applyBorder="1" applyAlignment="1" applyProtection="1">
      <alignment wrapText="1"/>
      <protection hidden="1"/>
    </xf>
    <xf numFmtId="0" fontId="12" fillId="23" borderId="30" xfId="0" applyFont="1" applyFill="1" applyBorder="1" applyAlignment="1" applyProtection="1">
      <alignment wrapText="1"/>
      <protection hidden="1"/>
    </xf>
    <xf numFmtId="0" fontId="0" fillId="22" borderId="25" xfId="0" applyFill="1" applyBorder="1" applyProtection="1">
      <protection hidden="1"/>
    </xf>
    <xf numFmtId="0" fontId="0" fillId="17" borderId="10" xfId="0" applyFill="1" applyBorder="1" applyProtection="1">
      <protection hidden="1"/>
    </xf>
    <xf numFmtId="0" fontId="0" fillId="16" borderId="10" xfId="0" applyFill="1" applyBorder="1" applyProtection="1">
      <protection hidden="1"/>
    </xf>
    <xf numFmtId="164" fontId="0" fillId="21" borderId="10" xfId="1" applyNumberFormat="1" applyFont="1" applyFill="1" applyBorder="1" applyProtection="1">
      <protection hidden="1"/>
    </xf>
    <xf numFmtId="164" fontId="0" fillId="11" borderId="10" xfId="0" applyNumberFormat="1" applyFill="1" applyBorder="1" applyProtection="1">
      <protection hidden="1"/>
    </xf>
    <xf numFmtId="164" fontId="12" fillId="0" borderId="10" xfId="0" applyNumberFormat="1" applyFont="1" applyBorder="1" applyProtection="1">
      <protection hidden="1"/>
    </xf>
    <xf numFmtId="0" fontId="16" fillId="3" borderId="10" xfId="0" applyFont="1" applyFill="1" applyBorder="1" applyProtection="1">
      <protection hidden="1"/>
    </xf>
    <xf numFmtId="0" fontId="16" fillId="0" borderId="10" xfId="0" applyFont="1" applyFill="1" applyBorder="1" applyProtection="1">
      <protection hidden="1"/>
    </xf>
    <xf numFmtId="0" fontId="12" fillId="0" borderId="10" xfId="0" applyFont="1" applyBorder="1" applyProtection="1">
      <protection hidden="1"/>
    </xf>
    <xf numFmtId="0" fontId="16" fillId="3" borderId="10" xfId="0" quotePrefix="1" applyFont="1" applyFill="1" applyBorder="1" applyProtection="1">
      <protection hidden="1"/>
    </xf>
    <xf numFmtId="0" fontId="74" fillId="3" borderId="10" xfId="0" applyFont="1" applyFill="1" applyBorder="1" applyProtection="1">
      <protection hidden="1"/>
    </xf>
    <xf numFmtId="0" fontId="74" fillId="0" borderId="10" xfId="0" applyFont="1" applyFill="1" applyBorder="1" applyProtection="1">
      <protection hidden="1"/>
    </xf>
    <xf numFmtId="9" fontId="74" fillId="3" borderId="10" xfId="0" applyNumberFormat="1" applyFont="1" applyFill="1" applyBorder="1" applyProtection="1">
      <protection hidden="1"/>
    </xf>
    <xf numFmtId="1" fontId="74" fillId="3" borderId="10" xfId="0" applyNumberFormat="1" applyFont="1" applyFill="1" applyBorder="1" applyProtection="1">
      <protection hidden="1"/>
    </xf>
    <xf numFmtId="49" fontId="74" fillId="3" borderId="10" xfId="0" applyNumberFormat="1" applyFont="1" applyFill="1" applyBorder="1" applyProtection="1">
      <protection hidden="1"/>
    </xf>
    <xf numFmtId="0" fontId="75" fillId="3" borderId="10" xfId="0" applyFont="1" applyFill="1" applyBorder="1" applyProtection="1">
      <protection hidden="1"/>
    </xf>
    <xf numFmtId="9" fontId="74" fillId="3" borderId="10" xfId="16" applyFont="1" applyFill="1" applyBorder="1" applyProtection="1">
      <protection hidden="1"/>
    </xf>
    <xf numFmtId="1" fontId="74" fillId="3" borderId="10" xfId="16" applyNumberFormat="1" applyFont="1" applyFill="1" applyBorder="1" applyAlignment="1" applyProtection="1">
      <alignment horizontal="left" vertical="center"/>
      <protection hidden="1"/>
    </xf>
    <xf numFmtId="0" fontId="12" fillId="0" borderId="10" xfId="0" applyFont="1" applyFill="1" applyBorder="1" applyProtection="1">
      <protection hidden="1"/>
    </xf>
    <xf numFmtId="0" fontId="0" fillId="0" borderId="10" xfId="0" applyFill="1" applyBorder="1" applyProtection="1">
      <protection hidden="1"/>
    </xf>
    <xf numFmtId="0" fontId="80" fillId="6" borderId="0" xfId="8" applyFont="1" applyFill="1"/>
    <xf numFmtId="0" fontId="18" fillId="3" borderId="11" xfId="0" applyFont="1" applyFill="1" applyBorder="1" applyAlignment="1" applyProtection="1">
      <alignment horizontal="center" vertical="center"/>
    </xf>
    <xf numFmtId="0" fontId="18" fillId="3" borderId="13" xfId="0" applyFont="1" applyFill="1" applyBorder="1" applyAlignment="1" applyProtection="1">
      <alignment horizontal="center" vertical="center"/>
    </xf>
    <xf numFmtId="0" fontId="18" fillId="3" borderId="16" xfId="0" applyFont="1" applyFill="1" applyBorder="1" applyAlignment="1" applyProtection="1">
      <alignment horizontal="center" vertical="center"/>
    </xf>
    <xf numFmtId="0" fontId="18" fillId="3" borderId="19" xfId="0" applyFont="1" applyFill="1" applyBorder="1" applyAlignment="1" applyProtection="1">
      <alignment horizontal="center" vertical="center"/>
    </xf>
    <xf numFmtId="14" fontId="18" fillId="3" borderId="11" xfId="0" applyNumberFormat="1" applyFont="1" applyFill="1" applyBorder="1" applyAlignment="1" applyProtection="1">
      <alignment horizontal="center" vertical="center" wrapText="1"/>
      <protection hidden="1"/>
    </xf>
    <xf numFmtId="14" fontId="18" fillId="3" borderId="13" xfId="0" applyNumberFormat="1" applyFont="1" applyFill="1" applyBorder="1" applyAlignment="1" applyProtection="1">
      <alignment horizontal="center" vertical="center" wrapText="1"/>
      <protection hidden="1"/>
    </xf>
    <xf numFmtId="0" fontId="18" fillId="3" borderId="11" xfId="0" applyFont="1" applyFill="1" applyBorder="1" applyAlignment="1" applyProtection="1">
      <alignment horizontal="center" vertical="center" wrapText="1"/>
      <protection hidden="1"/>
    </xf>
    <xf numFmtId="0" fontId="18" fillId="3" borderId="12" xfId="0" applyFont="1" applyFill="1" applyBorder="1" applyAlignment="1" applyProtection="1">
      <alignment horizontal="center" vertical="center" wrapText="1"/>
      <protection hidden="1"/>
    </xf>
    <xf numFmtId="0" fontId="18" fillId="3" borderId="13" xfId="0" applyFont="1" applyFill="1" applyBorder="1" applyAlignment="1" applyProtection="1">
      <alignment horizontal="center" vertical="center" wrapText="1"/>
      <protection hidden="1"/>
    </xf>
    <xf numFmtId="0" fontId="21" fillId="3" borderId="11" xfId="0" applyFont="1" applyFill="1" applyBorder="1" applyAlignment="1" applyProtection="1">
      <alignment horizontal="center" wrapText="1"/>
      <protection hidden="1"/>
    </xf>
    <xf numFmtId="0" fontId="21" fillId="3" borderId="12" xfId="0" applyFont="1" applyFill="1" applyBorder="1" applyAlignment="1" applyProtection="1">
      <alignment horizontal="center" wrapText="1"/>
      <protection hidden="1"/>
    </xf>
    <xf numFmtId="0" fontId="21" fillId="3" borderId="13" xfId="0" applyFont="1" applyFill="1" applyBorder="1" applyAlignment="1" applyProtection="1">
      <alignment horizontal="center" wrapText="1"/>
      <protection hidden="1"/>
    </xf>
    <xf numFmtId="0" fontId="18" fillId="3" borderId="11" xfId="0" applyFont="1" applyFill="1" applyBorder="1" applyAlignment="1" applyProtection="1">
      <alignment horizontal="center" vertical="center"/>
      <protection hidden="1"/>
    </xf>
    <xf numFmtId="0" fontId="18" fillId="3" borderId="12" xfId="0" applyFont="1" applyFill="1" applyBorder="1" applyAlignment="1" applyProtection="1">
      <alignment horizontal="center" vertical="center"/>
      <protection hidden="1"/>
    </xf>
    <xf numFmtId="0" fontId="18" fillId="3" borderId="13" xfId="0" applyFont="1" applyFill="1" applyBorder="1" applyAlignment="1" applyProtection="1">
      <alignment horizontal="center" vertical="center"/>
      <protection hidden="1"/>
    </xf>
    <xf numFmtId="0" fontId="18" fillId="3" borderId="11" xfId="0" applyFont="1" applyFill="1" applyBorder="1" applyAlignment="1" applyProtection="1">
      <alignment horizontal="left" vertical="center" indent="1"/>
      <protection hidden="1"/>
    </xf>
    <xf numFmtId="0" fontId="18" fillId="3" borderId="13" xfId="0" applyFont="1" applyFill="1" applyBorder="1" applyAlignment="1" applyProtection="1">
      <alignment horizontal="left" vertical="center" indent="1"/>
      <protection hidden="1"/>
    </xf>
    <xf numFmtId="0" fontId="18" fillId="3" borderId="11" xfId="0" applyFont="1" applyFill="1" applyBorder="1" applyAlignment="1" applyProtection="1">
      <alignment horizontal="left" vertical="center" wrapText="1" indent="1"/>
      <protection hidden="1"/>
    </xf>
    <xf numFmtId="0" fontId="18" fillId="3" borderId="12" xfId="0" applyFont="1" applyFill="1" applyBorder="1" applyAlignment="1" applyProtection="1">
      <alignment horizontal="left" vertical="center" wrapText="1" indent="1"/>
      <protection hidden="1"/>
    </xf>
    <xf numFmtId="0" fontId="18" fillId="3" borderId="13" xfId="0" applyFont="1" applyFill="1" applyBorder="1" applyAlignment="1" applyProtection="1">
      <alignment horizontal="left" vertical="center" wrapText="1" indent="1"/>
      <protection hidden="1"/>
    </xf>
    <xf numFmtId="0" fontId="18" fillId="0" borderId="11" xfId="0" applyFont="1" applyFill="1" applyBorder="1" applyAlignment="1" applyProtection="1">
      <alignment horizontal="center" vertical="center"/>
      <protection hidden="1"/>
    </xf>
    <xf numFmtId="0" fontId="18" fillId="0" borderId="12" xfId="0" applyFont="1" applyFill="1" applyBorder="1" applyAlignment="1" applyProtection="1">
      <alignment horizontal="center" vertical="center"/>
      <protection hidden="1"/>
    </xf>
    <xf numFmtId="0" fontId="18" fillId="0" borderId="13" xfId="0" applyFont="1" applyFill="1" applyBorder="1" applyAlignment="1" applyProtection="1">
      <alignment horizontal="center" vertical="center"/>
      <protection hidden="1"/>
    </xf>
    <xf numFmtId="0" fontId="21" fillId="3" borderId="11" xfId="0" applyFont="1" applyFill="1" applyBorder="1" applyAlignment="1">
      <alignment horizontal="center"/>
    </xf>
    <xf numFmtId="0" fontId="21" fillId="3" borderId="12" xfId="0" applyFont="1" applyFill="1" applyBorder="1" applyAlignment="1">
      <alignment horizontal="center"/>
    </xf>
    <xf numFmtId="0" fontId="18" fillId="3" borderId="11" xfId="0" applyFont="1" applyFill="1" applyBorder="1" applyAlignment="1">
      <alignment horizontal="center" vertical="center" wrapText="1"/>
    </xf>
    <xf numFmtId="0" fontId="18" fillId="3" borderId="13" xfId="0" applyFont="1" applyFill="1" applyBorder="1" applyAlignment="1">
      <alignment horizontal="center" vertical="center" wrapText="1"/>
    </xf>
    <xf numFmtId="0" fontId="18" fillId="3" borderId="12" xfId="0" applyFont="1" applyFill="1" applyBorder="1" applyAlignment="1">
      <alignment horizontal="center" vertical="center" wrapText="1"/>
    </xf>
    <xf numFmtId="0" fontId="78" fillId="3" borderId="3" xfId="0" applyFont="1" applyFill="1" applyBorder="1" applyAlignment="1" applyProtection="1">
      <alignment horizontal="left" vertical="center" wrapText="1"/>
    </xf>
    <xf numFmtId="0" fontId="78" fillId="3" borderId="5" xfId="0" applyFont="1" applyFill="1" applyBorder="1" applyAlignment="1" applyProtection="1">
      <alignment horizontal="left" vertical="center" wrapText="1"/>
    </xf>
    <xf numFmtId="0" fontId="12" fillId="3" borderId="7" xfId="0" applyFont="1" applyFill="1" applyBorder="1" applyAlignment="1" applyProtection="1">
      <alignment horizontal="left" vertical="center" indent="1"/>
    </xf>
    <xf numFmtId="0" fontId="12" fillId="3" borderId="8" xfId="0" applyFont="1" applyFill="1" applyBorder="1" applyAlignment="1" applyProtection="1">
      <alignment horizontal="left" vertical="center" indent="1"/>
    </xf>
    <xf numFmtId="0" fontId="12" fillId="3" borderId="9" xfId="0" applyFont="1" applyFill="1" applyBorder="1" applyAlignment="1" applyProtection="1">
      <alignment horizontal="left" vertical="center" indent="1"/>
    </xf>
    <xf numFmtId="0" fontId="12" fillId="3" borderId="4" xfId="0" applyFont="1" applyFill="1" applyBorder="1" applyAlignment="1" applyProtection="1">
      <alignment horizontal="left" vertical="center" indent="1"/>
    </xf>
    <xf numFmtId="0" fontId="12" fillId="3" borderId="7" xfId="0" applyFont="1" applyFill="1" applyBorder="1" applyAlignment="1" applyProtection="1">
      <alignment horizontal="left" vertical="center" wrapText="1" indent="1"/>
    </xf>
    <xf numFmtId="0" fontId="12" fillId="3" borderId="9" xfId="0" applyFont="1" applyFill="1" applyBorder="1" applyAlignment="1" applyProtection="1">
      <alignment horizontal="left" vertical="center" wrapText="1" indent="1"/>
    </xf>
    <xf numFmtId="0" fontId="51" fillId="3" borderId="11" xfId="0" applyFont="1" applyFill="1" applyBorder="1" applyAlignment="1" applyProtection="1">
      <alignment horizontal="center" wrapText="1"/>
    </xf>
    <xf numFmtId="0" fontId="51" fillId="3" borderId="12" xfId="0" applyFont="1" applyFill="1" applyBorder="1" applyAlignment="1" applyProtection="1">
      <alignment horizontal="center" wrapText="1"/>
    </xf>
    <xf numFmtId="0" fontId="51" fillId="3" borderId="13" xfId="0" applyFont="1" applyFill="1" applyBorder="1" applyAlignment="1" applyProtection="1">
      <alignment horizontal="center" wrapText="1"/>
    </xf>
    <xf numFmtId="0" fontId="51" fillId="3" borderId="11" xfId="0" applyFont="1" applyFill="1" applyBorder="1" applyAlignment="1">
      <alignment horizontal="center" wrapText="1"/>
    </xf>
    <xf numFmtId="0" fontId="51" fillId="3" borderId="12" xfId="0" applyFont="1" applyFill="1" applyBorder="1" applyAlignment="1">
      <alignment horizontal="center" wrapText="1"/>
    </xf>
    <xf numFmtId="0" fontId="51" fillId="3" borderId="13" xfId="0" applyFont="1" applyFill="1" applyBorder="1" applyAlignment="1">
      <alignment horizontal="center" wrapText="1"/>
    </xf>
    <xf numFmtId="0" fontId="18" fillId="3" borderId="14" xfId="0" applyFont="1" applyFill="1" applyBorder="1" applyAlignment="1" applyProtection="1">
      <alignment horizontal="left" vertical="center"/>
    </xf>
    <xf numFmtId="0" fontId="18" fillId="3" borderId="15" xfId="0" applyFont="1" applyFill="1" applyBorder="1" applyAlignment="1" applyProtection="1">
      <alignment horizontal="left" vertical="center"/>
    </xf>
    <xf numFmtId="0" fontId="50" fillId="3" borderId="3" xfId="0" applyFont="1" applyFill="1" applyBorder="1" applyAlignment="1" applyProtection="1">
      <alignment horizontal="center" vertical="center" wrapText="1"/>
      <protection hidden="1"/>
    </xf>
    <xf numFmtId="0" fontId="50" fillId="3" borderId="5" xfId="0" applyFont="1" applyFill="1" applyBorder="1" applyAlignment="1" applyProtection="1">
      <alignment horizontal="center" vertical="center" wrapText="1"/>
      <protection hidden="1"/>
    </xf>
    <xf numFmtId="0" fontId="50" fillId="3" borderId="6" xfId="0" applyFont="1" applyFill="1" applyBorder="1" applyAlignment="1" applyProtection="1">
      <alignment horizontal="center" vertical="center" wrapText="1"/>
      <protection hidden="1"/>
    </xf>
    <xf numFmtId="0" fontId="12" fillId="12" borderId="26" xfId="0" applyFont="1" applyFill="1" applyBorder="1" applyAlignment="1" applyProtection="1">
      <alignment horizontal="left" wrapText="1" indent="1"/>
      <protection hidden="1"/>
    </xf>
    <xf numFmtId="0" fontId="12" fillId="12" borderId="56" xfId="0" applyFont="1" applyFill="1" applyBorder="1" applyAlignment="1" applyProtection="1">
      <alignment horizontal="left" wrapText="1" indent="1"/>
      <protection hidden="1"/>
    </xf>
    <xf numFmtId="0" fontId="12" fillId="12" borderId="57" xfId="0" applyFont="1" applyFill="1" applyBorder="1" applyAlignment="1" applyProtection="1">
      <alignment horizontal="left" wrapText="1" indent="1"/>
      <protection hidden="1"/>
    </xf>
    <xf numFmtId="0" fontId="12" fillId="12" borderId="27" xfId="0" applyFont="1" applyFill="1" applyBorder="1" applyAlignment="1" applyProtection="1">
      <alignment horizontal="left" wrapText="1" indent="1"/>
      <protection hidden="1"/>
    </xf>
  </cellXfs>
  <cellStyles count="37">
    <cellStyle name="Comma" xfId="1" builtinId="3"/>
    <cellStyle name="Comma 2" xfId="2"/>
    <cellStyle name="Comma 2 2" xfId="3"/>
    <cellStyle name="Comma 2 2 2" xfId="31"/>
    <cellStyle name="Comma 2 3" xfId="4"/>
    <cellStyle name="Comma 2 3 2" xfId="32"/>
    <cellStyle name="Comma 2 4" xfId="5"/>
    <cellStyle name="Comma 2 4 2" xfId="33"/>
    <cellStyle name="Comma 2 5" xfId="6"/>
    <cellStyle name="Comma 2 5 2" xfId="34"/>
    <cellStyle name="Comma 2 6" xfId="30"/>
    <cellStyle name="Comma 3" xfId="29"/>
    <cellStyle name="Currency" xfId="28" builtinId="4"/>
    <cellStyle name="Currency 2" xfId="7"/>
    <cellStyle name="Currency 2 2" xfId="35"/>
    <cellStyle name="Currency 3" xfId="36"/>
    <cellStyle name="Hyperlink" xfId="8" builtinId="8"/>
    <cellStyle name="Hyperlink 2" xfId="24"/>
    <cellStyle name="Normal" xfId="0" builtinId="0"/>
    <cellStyle name="Normal 10 3 3 3" xfId="25"/>
    <cellStyle name="Normal 17" xfId="9"/>
    <cellStyle name="Normal 2 2" xfId="10"/>
    <cellStyle name="Normal 2 3" xfId="11"/>
    <cellStyle name="Normal 2 4" xfId="12"/>
    <cellStyle name="Normal 2 5" xfId="13"/>
    <cellStyle name="Normal 209 2" xfId="23"/>
    <cellStyle name="Normal 209 2 4" xfId="26"/>
    <cellStyle name="Normal 210" xfId="21"/>
    <cellStyle name="Normal 23" xfId="14"/>
    <cellStyle name="Normal 4" xfId="15"/>
    <cellStyle name="Normal 5 33" xfId="22"/>
    <cellStyle name="Normal 5 33 4" xfId="27"/>
    <cellStyle name="Percent" xfId="16" builtinId="5"/>
    <cellStyle name="Percent 2 2" xfId="17"/>
    <cellStyle name="Percent 2 3" xfId="18"/>
    <cellStyle name="Percent 2 4" xfId="19"/>
    <cellStyle name="Percent 2 5" xfId="20"/>
  </cellStyles>
  <dxfs count="223">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92D050"/>
        </patternFill>
      </fill>
    </dxf>
    <dxf>
      <fill>
        <patternFill>
          <bgColor rgb="FFFF0000"/>
        </patternFill>
      </fill>
    </dxf>
    <dxf>
      <fill>
        <patternFill>
          <bgColor theme="0" tint="-0.34998626667073579"/>
        </patternFill>
      </fill>
    </dxf>
    <dxf>
      <fill>
        <patternFill>
          <bgColor rgb="FF63CECA"/>
        </patternFill>
      </fill>
    </dxf>
    <dxf>
      <fill>
        <patternFill>
          <bgColor rgb="FF63CECA"/>
        </patternFill>
      </fill>
    </dxf>
    <dxf>
      <fill>
        <patternFill>
          <bgColor rgb="FF63CED1"/>
        </patternFill>
      </fill>
    </dxf>
    <dxf>
      <fill>
        <patternFill>
          <bgColor rgb="FF63CED1"/>
        </patternFill>
      </fill>
    </dxf>
    <dxf>
      <fill>
        <patternFill>
          <bgColor rgb="FF63CED1"/>
        </patternFill>
      </fill>
    </dxf>
    <dxf>
      <fill>
        <patternFill>
          <bgColor rgb="FF63CED1"/>
        </patternFill>
      </fill>
    </dxf>
    <dxf>
      <fill>
        <patternFill>
          <bgColor rgb="FFFF0000"/>
        </patternFill>
      </fill>
    </dxf>
    <dxf>
      <fill>
        <patternFill>
          <bgColor rgb="FFFF0000"/>
        </patternFill>
      </fill>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theme="9"/>
        </patternFill>
      </fill>
    </dxf>
    <dxf>
      <fill>
        <patternFill>
          <bgColor theme="0" tint="-0.24994659260841701"/>
        </patternFill>
      </fill>
    </dxf>
    <dxf>
      <fill>
        <patternFill>
          <bgColor theme="0" tint="-0.24994659260841701"/>
        </patternFill>
      </fill>
    </dxf>
    <dxf>
      <font>
        <color auto="1"/>
      </font>
      <fill>
        <patternFill>
          <bgColor theme="9"/>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8B95"/>
      <color rgb="FF63CED1"/>
      <color rgb="FF7AB800"/>
      <color rgb="FF63CECA"/>
      <color rgb="FF619200"/>
      <color rgb="FF00848E"/>
      <color rgb="FF00757E"/>
      <color rgb="FFF8A764"/>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Carbon Footprint by Emission Source</a:t>
            </a:r>
          </a:p>
        </c:rich>
      </c:tx>
      <c:layout>
        <c:manualLayout>
          <c:xMode val="edge"/>
          <c:yMode val="edge"/>
          <c:x val="0.24142247648912254"/>
          <c:y val="2.4532705767034778E-2"/>
        </c:manualLayout>
      </c:layout>
      <c:overlay val="0"/>
      <c:spPr>
        <a:noFill/>
        <a:ln>
          <a:noFill/>
        </a:ln>
        <a:effectLst/>
      </c:spPr>
    </c:title>
    <c:autoTitleDeleted val="0"/>
    <c:plotArea>
      <c:layout>
        <c:manualLayout>
          <c:layoutTarget val="inner"/>
          <c:xMode val="edge"/>
          <c:yMode val="edge"/>
          <c:x val="8.849859722136931E-2"/>
          <c:y val="0.12860877757583752"/>
          <c:w val="0.60342350874874018"/>
          <c:h val="0.72695815973247502"/>
        </c:manualLayout>
      </c:layout>
      <c:barChart>
        <c:barDir val="col"/>
        <c:grouping val="stacked"/>
        <c:varyColors val="0"/>
        <c:ser>
          <c:idx val="0"/>
          <c:order val="0"/>
          <c:tx>
            <c:strRef>
              <c:f>'Forecast Output'!$F$11</c:f>
              <c:strCache>
                <c:ptCount val="1"/>
                <c:pt idx="0">
                  <c:v>Grid Electricity</c:v>
                </c:pt>
              </c:strCache>
            </c:strRef>
          </c:tx>
          <c:spPr>
            <a:solidFill>
              <a:schemeClr val="accent1"/>
            </a:solidFill>
            <a:ln>
              <a:noFill/>
            </a:ln>
            <a:effectLst/>
          </c:spPr>
          <c:invertIfNegative val="0"/>
          <c:cat>
            <c:strRef>
              <c:f>'Forecast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Output'!$I$11:$Z$11</c:f>
              <c:numCache>
                <c:formatCode>_-* #,##0_-;\-* #,##0_-;_-* "-"??_-;_-@_-</c:formatCode>
                <c:ptCount val="18"/>
                <c:pt idx="7">
                  <c:v>11508.050000000001</c:v>
                </c:pt>
                <c:pt idx="8">
                  <c:v>10592.718999999999</c:v>
                </c:pt>
                <c:pt idx="9">
                  <c:v>10765.988024999999</c:v>
                </c:pt>
                <c:pt idx="10">
                  <c:v>10496.838324375</c:v>
                </c:pt>
                <c:pt idx="11">
                  <c:v>10234.417366265627</c:v>
                </c:pt>
                <c:pt idx="12">
                  <c:v>9978.5569321089843</c:v>
                </c:pt>
                <c:pt idx="13">
                  <c:v>9729.0930088062596</c:v>
                </c:pt>
                <c:pt idx="14">
                  <c:v>9485.865683586102</c:v>
                </c:pt>
                <c:pt idx="15">
                  <c:v>9248.719041496448</c:v>
                </c:pt>
                <c:pt idx="16">
                  <c:v>9017.5010654590369</c:v>
                </c:pt>
                <c:pt idx="17">
                  <c:v>8792.0635388225619</c:v>
                </c:pt>
              </c:numCache>
            </c:numRef>
          </c:val>
        </c:ser>
        <c:ser>
          <c:idx val="1"/>
          <c:order val="1"/>
          <c:tx>
            <c:strRef>
              <c:f>'Forecast Output'!$F$12</c:f>
              <c:strCache>
                <c:ptCount val="1"/>
                <c:pt idx="0">
                  <c:v>Natural Gas - direct</c:v>
                </c:pt>
              </c:strCache>
            </c:strRef>
          </c:tx>
          <c:spPr>
            <a:solidFill>
              <a:schemeClr val="accent2"/>
            </a:solidFill>
            <a:ln>
              <a:noFill/>
            </a:ln>
            <a:effectLst/>
          </c:spPr>
          <c:invertIfNegative val="0"/>
          <c:cat>
            <c:strRef>
              <c:f>'Forecast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Output'!$I$12:$Z$12</c:f>
              <c:numCache>
                <c:formatCode>_-* #,##0_-;\-* #,##0_-;_-* "-"??_-;_-@_-</c:formatCode>
                <c:ptCount val="18"/>
                <c:pt idx="7">
                  <c:v>14756.000000000002</c:v>
                </c:pt>
                <c:pt idx="8">
                  <c:v>14756.000000000002</c:v>
                </c:pt>
                <c:pt idx="9">
                  <c:v>15309.350000000002</c:v>
                </c:pt>
                <c:pt idx="10">
                  <c:v>15309.350000000002</c:v>
                </c:pt>
                <c:pt idx="11">
                  <c:v>15309.350000000002</c:v>
                </c:pt>
                <c:pt idx="12">
                  <c:v>15309.350000000002</c:v>
                </c:pt>
                <c:pt idx="13">
                  <c:v>15309.350000000002</c:v>
                </c:pt>
                <c:pt idx="14">
                  <c:v>15309.350000000002</c:v>
                </c:pt>
                <c:pt idx="15">
                  <c:v>15309.350000000002</c:v>
                </c:pt>
                <c:pt idx="16">
                  <c:v>15309.350000000002</c:v>
                </c:pt>
                <c:pt idx="17">
                  <c:v>15309.350000000002</c:v>
                </c:pt>
              </c:numCache>
            </c:numRef>
          </c:val>
        </c:ser>
        <c:ser>
          <c:idx val="2"/>
          <c:order val="2"/>
          <c:tx>
            <c:strRef>
              <c:f>'Forecast Output'!$F$13</c:f>
              <c:strCache>
                <c:ptCount val="1"/>
                <c:pt idx="0">
                  <c:v>Natural Gas - CHP</c:v>
                </c:pt>
              </c:strCache>
            </c:strRef>
          </c:tx>
          <c:spPr>
            <a:solidFill>
              <a:schemeClr val="accent3"/>
            </a:solidFill>
            <a:ln>
              <a:noFill/>
            </a:ln>
            <a:effectLst/>
          </c:spPr>
          <c:invertIfNegative val="0"/>
          <c:cat>
            <c:strRef>
              <c:f>'Forecast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Output'!$I$13:$Z$13</c:f>
              <c:numCache>
                <c:formatCode>_-* #,##0_-;\-* #,##0_-;_-* "-"??_-;_-@_-</c:formatCode>
                <c:ptCount val="18"/>
                <c:pt idx="7">
                  <c:v>18445</c:v>
                </c:pt>
                <c:pt idx="8">
                  <c:v>18445</c:v>
                </c:pt>
                <c:pt idx="9">
                  <c:v>18445</c:v>
                </c:pt>
                <c:pt idx="10">
                  <c:v>18445</c:v>
                </c:pt>
                <c:pt idx="11">
                  <c:v>18445</c:v>
                </c:pt>
                <c:pt idx="12">
                  <c:v>18445</c:v>
                </c:pt>
                <c:pt idx="13">
                  <c:v>18445</c:v>
                </c:pt>
                <c:pt idx="14">
                  <c:v>18445</c:v>
                </c:pt>
                <c:pt idx="15">
                  <c:v>18445</c:v>
                </c:pt>
                <c:pt idx="16">
                  <c:v>18445</c:v>
                </c:pt>
                <c:pt idx="17">
                  <c:v>18445</c:v>
                </c:pt>
              </c:numCache>
            </c:numRef>
          </c:val>
        </c:ser>
        <c:ser>
          <c:idx val="3"/>
          <c:order val="3"/>
          <c:tx>
            <c:strRef>
              <c:f>'Forecast Output'!$F$14</c:f>
              <c:strCache>
                <c:ptCount val="1"/>
                <c:pt idx="0">
                  <c:v>Refrigerant HFC-134a</c:v>
                </c:pt>
              </c:strCache>
            </c:strRef>
          </c:tx>
          <c:spPr>
            <a:solidFill>
              <a:schemeClr val="accent4"/>
            </a:solidFill>
            <a:ln>
              <a:noFill/>
            </a:ln>
            <a:effectLst/>
          </c:spPr>
          <c:invertIfNegative val="0"/>
          <c:cat>
            <c:strRef>
              <c:f>'Forecast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Output'!$I$14:$Z$14</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4"/>
          <c:order val="4"/>
          <c:tx>
            <c:strRef>
              <c:f>'Forecast Output'!$F$15</c:f>
              <c:strCache>
                <c:ptCount val="1"/>
                <c:pt idx="0">
                  <c:v>Water - Supply</c:v>
                </c:pt>
              </c:strCache>
            </c:strRef>
          </c:tx>
          <c:spPr>
            <a:solidFill>
              <a:schemeClr val="accent5"/>
            </a:solidFill>
            <a:ln>
              <a:noFill/>
            </a:ln>
            <a:effectLst/>
          </c:spPr>
          <c:invertIfNegative val="0"/>
          <c:cat>
            <c:strRef>
              <c:f>'Forecast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Output'!$I$15:$Z$15</c:f>
              <c:numCache>
                <c:formatCode>_-* #,##0_-;\-* #,##0_-;_-* "-"??_-;_-@_-</c:formatCode>
                <c:ptCount val="18"/>
                <c:pt idx="7">
                  <c:v>68.8</c:v>
                </c:pt>
                <c:pt idx="8">
                  <c:v>68.8</c:v>
                </c:pt>
                <c:pt idx="9">
                  <c:v>68.8</c:v>
                </c:pt>
                <c:pt idx="10">
                  <c:v>68.8</c:v>
                </c:pt>
                <c:pt idx="11">
                  <c:v>68.8</c:v>
                </c:pt>
                <c:pt idx="12">
                  <c:v>68.8</c:v>
                </c:pt>
                <c:pt idx="13">
                  <c:v>68.8</c:v>
                </c:pt>
                <c:pt idx="14">
                  <c:v>68.8</c:v>
                </c:pt>
                <c:pt idx="15">
                  <c:v>68.8</c:v>
                </c:pt>
                <c:pt idx="16">
                  <c:v>68.8</c:v>
                </c:pt>
                <c:pt idx="17">
                  <c:v>68.8</c:v>
                </c:pt>
              </c:numCache>
            </c:numRef>
          </c:val>
        </c:ser>
        <c:ser>
          <c:idx val="5"/>
          <c:order val="5"/>
          <c:tx>
            <c:strRef>
              <c:f>'Forecast Output'!$F$16</c:f>
              <c:strCache>
                <c:ptCount val="1"/>
                <c:pt idx="0">
                  <c:v>Water - Treatment</c:v>
                </c:pt>
              </c:strCache>
            </c:strRef>
          </c:tx>
          <c:spPr>
            <a:solidFill>
              <a:schemeClr val="accent6"/>
            </a:solidFill>
            <a:ln>
              <a:noFill/>
            </a:ln>
            <a:effectLst/>
          </c:spPr>
          <c:invertIfNegative val="0"/>
          <c:cat>
            <c:strRef>
              <c:f>'Forecast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Output'!$I$16:$Z$16</c:f>
              <c:numCache>
                <c:formatCode>_-* #,##0_-;\-* #,##0_-;_-* "-"??_-;_-@_-</c:formatCode>
                <c:ptCount val="18"/>
                <c:pt idx="7">
                  <c:v>141.6</c:v>
                </c:pt>
                <c:pt idx="8">
                  <c:v>141.6</c:v>
                </c:pt>
                <c:pt idx="9">
                  <c:v>141.6</c:v>
                </c:pt>
                <c:pt idx="10">
                  <c:v>141.6</c:v>
                </c:pt>
                <c:pt idx="11">
                  <c:v>141.6</c:v>
                </c:pt>
                <c:pt idx="12">
                  <c:v>141.6</c:v>
                </c:pt>
                <c:pt idx="13">
                  <c:v>141.6</c:v>
                </c:pt>
                <c:pt idx="14">
                  <c:v>141.6</c:v>
                </c:pt>
                <c:pt idx="15">
                  <c:v>141.6</c:v>
                </c:pt>
                <c:pt idx="16">
                  <c:v>141.6</c:v>
                </c:pt>
                <c:pt idx="17">
                  <c:v>141.6</c:v>
                </c:pt>
              </c:numCache>
            </c:numRef>
          </c:val>
        </c:ser>
        <c:ser>
          <c:idx val="6"/>
          <c:order val="6"/>
          <c:tx>
            <c:strRef>
              <c:f>'Forecast Output'!$F$17</c:f>
              <c:strCache>
                <c:ptCount val="1"/>
                <c:pt idx="0">
                  <c:v>Refuse Commercial &amp; Industrial to Landfill</c:v>
                </c:pt>
              </c:strCache>
            </c:strRef>
          </c:tx>
          <c:spPr>
            <a:solidFill>
              <a:schemeClr val="accent1">
                <a:lumMod val="60000"/>
              </a:schemeClr>
            </a:solidFill>
            <a:ln>
              <a:noFill/>
            </a:ln>
            <a:effectLst/>
          </c:spPr>
          <c:invertIfNegative val="0"/>
          <c:cat>
            <c:strRef>
              <c:f>'Forecast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Output'!$I$17:$Z$17</c:f>
              <c:numCache>
                <c:formatCode>_-* #,##0_-;\-* #,##0_-;_-* "-"??_-;_-@_-</c:formatCode>
                <c:ptCount val="18"/>
                <c:pt idx="7">
                  <c:v>465</c:v>
                </c:pt>
                <c:pt idx="8">
                  <c:v>465</c:v>
                </c:pt>
                <c:pt idx="9">
                  <c:v>465</c:v>
                </c:pt>
                <c:pt idx="10">
                  <c:v>465</c:v>
                </c:pt>
                <c:pt idx="11">
                  <c:v>465</c:v>
                </c:pt>
                <c:pt idx="12">
                  <c:v>465</c:v>
                </c:pt>
                <c:pt idx="13">
                  <c:v>465</c:v>
                </c:pt>
                <c:pt idx="14">
                  <c:v>465</c:v>
                </c:pt>
                <c:pt idx="15">
                  <c:v>465</c:v>
                </c:pt>
                <c:pt idx="16">
                  <c:v>465</c:v>
                </c:pt>
                <c:pt idx="17">
                  <c:v>465</c:v>
                </c:pt>
              </c:numCache>
            </c:numRef>
          </c:val>
        </c:ser>
        <c:ser>
          <c:idx val="7"/>
          <c:order val="7"/>
          <c:tx>
            <c:strRef>
              <c:f>'Forecast Output'!$F$19</c:f>
              <c:strCache>
                <c:ptCount val="1"/>
                <c:pt idx="0">
                  <c:v>Organic Food &amp; Drink Composting</c:v>
                </c:pt>
              </c:strCache>
            </c:strRef>
          </c:tx>
          <c:spPr>
            <a:solidFill>
              <a:schemeClr val="accent2">
                <a:lumMod val="60000"/>
              </a:schemeClr>
            </a:solidFill>
            <a:ln>
              <a:noFill/>
            </a:ln>
            <a:effectLst/>
          </c:spPr>
          <c:invertIfNegative val="0"/>
          <c:cat>
            <c:strRef>
              <c:f>'Forecast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Output'!$I$19:$Z$19</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8"/>
          <c:order val="8"/>
          <c:tx>
            <c:strRef>
              <c:f>'Forecast Output'!$F$20</c:f>
              <c:strCache>
                <c:ptCount val="1"/>
                <c:pt idx="0">
                  <c:v>Paper &amp; Board (Mixed) Recycling</c:v>
                </c:pt>
              </c:strCache>
            </c:strRef>
          </c:tx>
          <c:spPr>
            <a:solidFill>
              <a:schemeClr val="accent3">
                <a:lumMod val="60000"/>
              </a:schemeClr>
            </a:solidFill>
            <a:ln>
              <a:noFill/>
            </a:ln>
            <a:effectLst/>
          </c:spPr>
          <c:invertIfNegative val="0"/>
          <c:cat>
            <c:strRef>
              <c:f>'Forecast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Output'!$I$20:$Z$20</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9"/>
          <c:order val="9"/>
          <c:tx>
            <c:strRef>
              <c:f>'Forecast Output'!$F$21</c:f>
              <c:strCache>
                <c:ptCount val="1"/>
                <c:pt idx="0">
                  <c:v>Refuse Mun/Comm/Ind to Combustion</c:v>
                </c:pt>
              </c:strCache>
            </c:strRef>
          </c:tx>
          <c:spPr>
            <a:solidFill>
              <a:schemeClr val="accent4">
                <a:lumMod val="60000"/>
              </a:schemeClr>
            </a:solidFill>
            <a:ln>
              <a:noFill/>
            </a:ln>
            <a:effectLst/>
          </c:spPr>
          <c:invertIfNegative val="0"/>
          <c:cat>
            <c:strRef>
              <c:f>'Forecast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Output'!$I$21:$Z$21</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10"/>
          <c:order val="10"/>
          <c:tx>
            <c:strRef>
              <c:f>'Forecast Output'!$F$25</c:f>
              <c:strCache>
                <c:ptCount val="1"/>
                <c:pt idx="0">
                  <c:v>Reuse</c:v>
                </c:pt>
              </c:strCache>
            </c:strRef>
          </c:tx>
          <c:spPr>
            <a:solidFill>
              <a:schemeClr val="accent5">
                <a:lumMod val="60000"/>
              </a:schemeClr>
            </a:solidFill>
            <a:ln>
              <a:noFill/>
            </a:ln>
            <a:effectLst/>
          </c:spPr>
          <c:invertIfNegative val="0"/>
          <c:cat>
            <c:strRef>
              <c:f>'Forecast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Output'!$I$25:$Z$25</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11"/>
          <c:order val="11"/>
          <c:tx>
            <c:strRef>
              <c:f>'Forecast Output'!$F$26</c:f>
              <c:strCache>
                <c:ptCount val="1"/>
                <c:pt idx="0">
                  <c:v>Flights Economy Short Haul - to/from UK</c:v>
                </c:pt>
              </c:strCache>
            </c:strRef>
          </c:tx>
          <c:spPr>
            <a:solidFill>
              <a:schemeClr val="accent6">
                <a:lumMod val="60000"/>
              </a:schemeClr>
            </a:solidFill>
            <a:ln>
              <a:noFill/>
            </a:ln>
            <a:effectLst/>
          </c:spPr>
          <c:invertIfNegative val="0"/>
          <c:cat>
            <c:strRef>
              <c:f>'Forecast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Output'!$I$26:$Z$26</c:f>
              <c:numCache>
                <c:formatCode>_-* #,##0_-;\-* #,##0_-;_-* "-"??_-;_-@_-</c:formatCode>
                <c:ptCount val="18"/>
                <c:pt idx="7">
                  <c:v>1663.3999999999996</c:v>
                </c:pt>
                <c:pt idx="8">
                  <c:v>1663.3999999999996</c:v>
                </c:pt>
                <c:pt idx="9">
                  <c:v>1663.3999999999996</c:v>
                </c:pt>
                <c:pt idx="10">
                  <c:v>1663.3999999999996</c:v>
                </c:pt>
                <c:pt idx="11">
                  <c:v>1663.3999999999996</c:v>
                </c:pt>
                <c:pt idx="12">
                  <c:v>1663.3999999999996</c:v>
                </c:pt>
                <c:pt idx="13">
                  <c:v>1663.3999999999996</c:v>
                </c:pt>
                <c:pt idx="14">
                  <c:v>1663.3999999999996</c:v>
                </c:pt>
                <c:pt idx="15">
                  <c:v>1663.3999999999996</c:v>
                </c:pt>
                <c:pt idx="16">
                  <c:v>1663.3999999999996</c:v>
                </c:pt>
                <c:pt idx="17">
                  <c:v>1663.3999999999996</c:v>
                </c:pt>
              </c:numCache>
            </c:numRef>
          </c:val>
        </c:ser>
        <c:ser>
          <c:idx val="12"/>
          <c:order val="12"/>
          <c:tx>
            <c:strRef>
              <c:f>'Forecast Output'!$F$27</c:f>
              <c:strCache>
                <c:ptCount val="1"/>
                <c:pt idx="0">
                  <c:v>Rail  - National Rail</c:v>
                </c:pt>
              </c:strCache>
            </c:strRef>
          </c:tx>
          <c:spPr>
            <a:solidFill>
              <a:schemeClr val="accent1">
                <a:lumMod val="80000"/>
                <a:lumOff val="20000"/>
              </a:schemeClr>
            </a:solidFill>
            <a:ln>
              <a:noFill/>
            </a:ln>
            <a:effectLst/>
          </c:spPr>
          <c:invertIfNegative val="0"/>
          <c:cat>
            <c:strRef>
              <c:f>'Forecast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Output'!$I$27:$Z$27</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13"/>
          <c:order val="13"/>
          <c:tx>
            <c:strRef>
              <c:f>'Forecast Output'!$F$28</c:f>
              <c:strCache>
                <c:ptCount val="1"/>
                <c:pt idx="0">
                  <c:v>Rail  - Light Rail &amp; Tram</c:v>
                </c:pt>
              </c:strCache>
            </c:strRef>
          </c:tx>
          <c:spPr>
            <a:solidFill>
              <a:schemeClr val="accent2">
                <a:lumMod val="80000"/>
                <a:lumOff val="20000"/>
              </a:schemeClr>
            </a:solidFill>
            <a:ln>
              <a:noFill/>
            </a:ln>
            <a:effectLst/>
          </c:spPr>
          <c:invertIfNegative val="0"/>
          <c:cat>
            <c:strRef>
              <c:f>'Forecast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Output'!$I$28:$Z$28</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14"/>
          <c:order val="14"/>
          <c:tx>
            <c:strRef>
              <c:f>'Forecast Output'!$F$29</c:f>
              <c:strCache>
                <c:ptCount val="1"/>
                <c:pt idx="0">
                  <c:v>Car - Average - diesel</c:v>
                </c:pt>
              </c:strCache>
            </c:strRef>
          </c:tx>
          <c:spPr>
            <a:solidFill>
              <a:schemeClr val="accent3">
                <a:lumMod val="80000"/>
                <a:lumOff val="20000"/>
              </a:schemeClr>
            </a:solidFill>
            <a:ln>
              <a:noFill/>
            </a:ln>
            <a:effectLst/>
          </c:spPr>
          <c:invertIfNegative val="0"/>
          <c:cat>
            <c:strRef>
              <c:f>'Forecast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Output'!$I$29:$Z$29</c:f>
              <c:numCache>
                <c:formatCode>_-* #,##0_-;\-* #,##0_-;_-* "-"??_-;_-@_-</c:formatCode>
                <c:ptCount val="18"/>
                <c:pt idx="7">
                  <c:v>364.64</c:v>
                </c:pt>
                <c:pt idx="8">
                  <c:v>364.64</c:v>
                </c:pt>
                <c:pt idx="9">
                  <c:v>364.64</c:v>
                </c:pt>
                <c:pt idx="10">
                  <c:v>364.64</c:v>
                </c:pt>
                <c:pt idx="11">
                  <c:v>364.64</c:v>
                </c:pt>
                <c:pt idx="12">
                  <c:v>364.64</c:v>
                </c:pt>
                <c:pt idx="13">
                  <c:v>364.64</c:v>
                </c:pt>
                <c:pt idx="14">
                  <c:v>364.64</c:v>
                </c:pt>
                <c:pt idx="15">
                  <c:v>364.64</c:v>
                </c:pt>
                <c:pt idx="16">
                  <c:v>364.64</c:v>
                </c:pt>
                <c:pt idx="17">
                  <c:v>364.64</c:v>
                </c:pt>
              </c:numCache>
            </c:numRef>
          </c:val>
        </c:ser>
        <c:ser>
          <c:idx val="15"/>
          <c:order val="15"/>
          <c:tx>
            <c:strRef>
              <c:f>'Forecast Output'!$F$30</c:f>
              <c:strCache>
                <c:ptCount val="1"/>
                <c:pt idx="0">
                  <c:v>Car - Average - petrol</c:v>
                </c:pt>
              </c:strCache>
            </c:strRef>
          </c:tx>
          <c:spPr>
            <a:solidFill>
              <a:schemeClr val="accent4">
                <a:lumMod val="80000"/>
                <a:lumOff val="20000"/>
              </a:schemeClr>
            </a:solidFill>
            <a:ln>
              <a:noFill/>
            </a:ln>
            <a:effectLst/>
          </c:spPr>
          <c:invertIfNegative val="0"/>
          <c:cat>
            <c:strRef>
              <c:f>'Forecast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Output'!$I$30:$Z$30</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16"/>
          <c:order val="16"/>
          <c:tx>
            <c:strRef>
              <c:f>'Forecast Output'!$F$31</c:f>
              <c:strCache>
                <c:ptCount val="1"/>
                <c:pt idx="0">
                  <c:v>Van - diesel</c:v>
                </c:pt>
              </c:strCache>
            </c:strRef>
          </c:tx>
          <c:spPr>
            <a:solidFill>
              <a:schemeClr val="accent5">
                <a:lumMod val="80000"/>
                <a:lumOff val="20000"/>
              </a:schemeClr>
            </a:solidFill>
            <a:ln>
              <a:noFill/>
            </a:ln>
            <a:effectLst/>
          </c:spPr>
          <c:invertIfNegative val="0"/>
          <c:cat>
            <c:strRef>
              <c:f>'Forecast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Output'!$I$31:$Z$31</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17"/>
          <c:order val="17"/>
          <c:tx>
            <c:strRef>
              <c:f>'Forecast Output'!$F$32</c:f>
              <c:strCache>
                <c:ptCount val="1"/>
                <c:pt idx="0">
                  <c:v>Bus</c:v>
                </c:pt>
              </c:strCache>
            </c:strRef>
          </c:tx>
          <c:spPr>
            <a:solidFill>
              <a:schemeClr val="accent6">
                <a:lumMod val="80000"/>
                <a:lumOff val="20000"/>
              </a:schemeClr>
            </a:solidFill>
            <a:ln>
              <a:noFill/>
            </a:ln>
            <a:effectLst/>
          </c:spPr>
          <c:invertIfNegative val="0"/>
          <c:cat>
            <c:strRef>
              <c:f>'Forecast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Output'!$I$32:$Z$32</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18"/>
          <c:order val="18"/>
          <c:tx>
            <c:strRef>
              <c:f>'Forecast Output'!$F$33</c:f>
              <c:strCache>
                <c:ptCount val="1"/>
                <c:pt idx="0">
                  <c:v>Taxi - Black cab</c:v>
                </c:pt>
              </c:strCache>
            </c:strRef>
          </c:tx>
          <c:spPr>
            <a:solidFill>
              <a:schemeClr val="accent1">
                <a:lumMod val="80000"/>
              </a:schemeClr>
            </a:solidFill>
            <a:ln>
              <a:noFill/>
            </a:ln>
            <a:effectLst/>
          </c:spPr>
          <c:invertIfNegative val="0"/>
          <c:cat>
            <c:strRef>
              <c:f>'Forecast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Output'!$I$33:$Z$33</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19"/>
          <c:order val="19"/>
          <c:tx>
            <c:strRef>
              <c:f>'Forecast Output'!$F$34</c:f>
              <c:strCache>
                <c:ptCount val="1"/>
                <c:pt idx="0">
                  <c:v>Ferry</c:v>
                </c:pt>
              </c:strCache>
            </c:strRef>
          </c:tx>
          <c:spPr>
            <a:solidFill>
              <a:schemeClr val="accent2">
                <a:lumMod val="80000"/>
              </a:schemeClr>
            </a:solidFill>
            <a:ln>
              <a:noFill/>
            </a:ln>
            <a:effectLst/>
          </c:spPr>
          <c:invertIfNegative val="0"/>
          <c:cat>
            <c:strRef>
              <c:f>'Forecast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Output'!$I$34:$Z$34</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20"/>
          <c:order val="20"/>
          <c:tx>
            <c:strRef>
              <c:f>'Forecast Output'!$F$35</c:f>
              <c:strCache>
                <c:ptCount val="1"/>
                <c:pt idx="0">
                  <c:v>Total</c:v>
                </c:pt>
              </c:strCache>
            </c:strRef>
          </c:tx>
          <c:spPr>
            <a:solidFill>
              <a:schemeClr val="bg2">
                <a:lumMod val="75000"/>
              </a:schemeClr>
            </a:solidFill>
            <a:ln>
              <a:noFill/>
            </a:ln>
            <a:effectLst/>
          </c:spPr>
          <c:invertIfNegative val="0"/>
          <c:cat>
            <c:strRef>
              <c:f>'Forecast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Output'!$I$35:$O$35</c:f>
              <c:numCache>
                <c:formatCode>_-* #,##0_-;\-* #,##0_-;_-* "-"??_-;_-@_-</c:formatCode>
                <c:ptCount val="7"/>
                <c:pt idx="0">
                  <c:v>0</c:v>
                </c:pt>
                <c:pt idx="1">
                  <c:v>0</c:v>
                </c:pt>
                <c:pt idx="2">
                  <c:v>0</c:v>
                </c:pt>
                <c:pt idx="3">
                  <c:v>0</c:v>
                </c:pt>
                <c:pt idx="4">
                  <c:v>47900</c:v>
                </c:pt>
                <c:pt idx="5">
                  <c:v>45893.558059320007</c:v>
                </c:pt>
                <c:pt idx="6">
                  <c:v>48361.436112360003</c:v>
                </c:pt>
              </c:numCache>
            </c:numRef>
          </c:val>
        </c:ser>
        <c:dLbls>
          <c:showLegendKey val="0"/>
          <c:showVal val="0"/>
          <c:showCatName val="0"/>
          <c:showSerName val="0"/>
          <c:showPercent val="0"/>
          <c:showBubbleSize val="0"/>
        </c:dLbls>
        <c:gapWidth val="50"/>
        <c:overlap val="100"/>
        <c:axId val="221652864"/>
        <c:axId val="221654400"/>
      </c:barChart>
      <c:catAx>
        <c:axId val="221652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1654400"/>
        <c:crosses val="autoZero"/>
        <c:auto val="1"/>
        <c:lblAlgn val="ctr"/>
        <c:lblOffset val="100"/>
        <c:noMultiLvlLbl val="0"/>
      </c:catAx>
      <c:valAx>
        <c:axId val="2216544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Emissions (tCO2e)</a:t>
                </a:r>
              </a:p>
            </c:rich>
          </c:tx>
          <c:overlay val="0"/>
          <c:spPr>
            <a:noFill/>
            <a:ln>
              <a:noFill/>
            </a:ln>
            <a:effectLst/>
          </c:sp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1652864"/>
        <c:crosses val="autoZero"/>
        <c:crossBetween val="between"/>
      </c:valAx>
      <c:spPr>
        <a:noFill/>
        <a:ln>
          <a:noFill/>
        </a:ln>
        <a:effectLst/>
      </c:spPr>
    </c:plotArea>
    <c:legend>
      <c:legendPos val="b"/>
      <c:layout>
        <c:manualLayout>
          <c:xMode val="edge"/>
          <c:yMode val="edge"/>
          <c:x val="0.71302655548138161"/>
          <c:y val="0.1372391019870664"/>
          <c:w val="0.28468668866350488"/>
          <c:h val="0.8417596324675045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Carbon Footprint (including</a:t>
            </a:r>
            <a:r>
              <a:rPr lang="en-GB" baseline="0"/>
              <a:t> Projects) by Emission Source</a:t>
            </a:r>
            <a:endParaRPr lang="en-GB"/>
          </a:p>
        </c:rich>
      </c:tx>
      <c:layout>
        <c:manualLayout>
          <c:xMode val="edge"/>
          <c:yMode val="edge"/>
          <c:x val="0.18236538316645143"/>
          <c:y val="2.4270446486122574E-2"/>
        </c:manualLayout>
      </c:layout>
      <c:overlay val="0"/>
      <c:spPr>
        <a:noFill/>
        <a:ln>
          <a:noFill/>
        </a:ln>
        <a:effectLst/>
      </c:spPr>
    </c:title>
    <c:autoTitleDeleted val="0"/>
    <c:plotArea>
      <c:layout>
        <c:manualLayout>
          <c:layoutTarget val="inner"/>
          <c:xMode val="edge"/>
          <c:yMode val="edge"/>
          <c:x val="9.6976751491129651E-2"/>
          <c:y val="0.11715800442874222"/>
          <c:w val="0.58199208728718188"/>
          <c:h val="0.7329431861335759"/>
        </c:manualLayout>
      </c:layout>
      <c:barChart>
        <c:barDir val="col"/>
        <c:grouping val="stacked"/>
        <c:varyColors val="0"/>
        <c:ser>
          <c:idx val="0"/>
          <c:order val="0"/>
          <c:tx>
            <c:strRef>
              <c:f>'Forecast Output'!$F$11</c:f>
              <c:strCache>
                <c:ptCount val="1"/>
                <c:pt idx="0">
                  <c:v>Grid Electricity</c:v>
                </c:pt>
              </c:strCache>
            </c:strRef>
          </c:tx>
          <c:spPr>
            <a:solidFill>
              <a:schemeClr val="accent1"/>
            </a:solidFill>
            <a:ln>
              <a:noFill/>
            </a:ln>
            <a:effectLst/>
          </c:spPr>
          <c:invertIfNegative val="0"/>
          <c:cat>
            <c:strRef>
              <c:f>'Forecast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Output'!$AE$11:$AV$11</c:f>
              <c:numCache>
                <c:formatCode>_-* #,##0_-;\-* #,##0_-;_-* "-"??_-;_-@_-</c:formatCode>
                <c:ptCount val="18"/>
                <c:pt idx="7">
                  <c:v>11508.050000000001</c:v>
                </c:pt>
                <c:pt idx="8">
                  <c:v>10592.718999999999</c:v>
                </c:pt>
                <c:pt idx="9">
                  <c:v>10108.857524999999</c:v>
                </c:pt>
                <c:pt idx="10">
                  <c:v>9429.0012618750006</c:v>
                </c:pt>
                <c:pt idx="11">
                  <c:v>9193.276230328127</c:v>
                </c:pt>
                <c:pt idx="12">
                  <c:v>8963.4443245699222</c:v>
                </c:pt>
                <c:pt idx="13">
                  <c:v>8739.3582164556738</c:v>
                </c:pt>
                <c:pt idx="14">
                  <c:v>8520.8742610442805</c:v>
                </c:pt>
                <c:pt idx="15">
                  <c:v>8307.852404518173</c:v>
                </c:pt>
                <c:pt idx="16">
                  <c:v>8100.156094405218</c:v>
                </c:pt>
                <c:pt idx="17">
                  <c:v>7897.6521920450887</c:v>
                </c:pt>
              </c:numCache>
            </c:numRef>
          </c:val>
        </c:ser>
        <c:ser>
          <c:idx val="1"/>
          <c:order val="1"/>
          <c:tx>
            <c:strRef>
              <c:f>'Forecast Output'!$F$12</c:f>
              <c:strCache>
                <c:ptCount val="1"/>
                <c:pt idx="0">
                  <c:v>Natural Gas - direct</c:v>
                </c:pt>
              </c:strCache>
            </c:strRef>
          </c:tx>
          <c:spPr>
            <a:solidFill>
              <a:schemeClr val="accent2"/>
            </a:solidFill>
            <a:ln>
              <a:noFill/>
            </a:ln>
            <a:effectLst/>
          </c:spPr>
          <c:invertIfNegative val="0"/>
          <c:cat>
            <c:strRef>
              <c:f>'Forecast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Output'!$AE$12:$AV$12</c:f>
              <c:numCache>
                <c:formatCode>_-* #,##0_-;\-* #,##0_-;_-* "-"??_-;_-@_-</c:formatCode>
                <c:ptCount val="18"/>
                <c:pt idx="7">
                  <c:v>14756.000000000002</c:v>
                </c:pt>
                <c:pt idx="8">
                  <c:v>14756.000000000002</c:v>
                </c:pt>
                <c:pt idx="9">
                  <c:v>15309.350000000002</c:v>
                </c:pt>
                <c:pt idx="10">
                  <c:v>15309.350000000002</c:v>
                </c:pt>
                <c:pt idx="11">
                  <c:v>15309.350000000002</c:v>
                </c:pt>
                <c:pt idx="12">
                  <c:v>15309.350000000002</c:v>
                </c:pt>
                <c:pt idx="13">
                  <c:v>15309.350000000002</c:v>
                </c:pt>
                <c:pt idx="14">
                  <c:v>15309.350000000002</c:v>
                </c:pt>
                <c:pt idx="15">
                  <c:v>15309.350000000002</c:v>
                </c:pt>
                <c:pt idx="16">
                  <c:v>15309.350000000002</c:v>
                </c:pt>
                <c:pt idx="17">
                  <c:v>15309.350000000002</c:v>
                </c:pt>
              </c:numCache>
            </c:numRef>
          </c:val>
        </c:ser>
        <c:ser>
          <c:idx val="2"/>
          <c:order val="2"/>
          <c:tx>
            <c:strRef>
              <c:f>'Forecast Output'!$F$13</c:f>
              <c:strCache>
                <c:ptCount val="1"/>
                <c:pt idx="0">
                  <c:v>Natural Gas - CHP</c:v>
                </c:pt>
              </c:strCache>
            </c:strRef>
          </c:tx>
          <c:spPr>
            <a:solidFill>
              <a:schemeClr val="accent3"/>
            </a:solidFill>
            <a:ln>
              <a:noFill/>
            </a:ln>
            <a:effectLst/>
          </c:spPr>
          <c:invertIfNegative val="0"/>
          <c:cat>
            <c:strRef>
              <c:f>'Forecast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Output'!$AE$13:$AV$13</c:f>
              <c:numCache>
                <c:formatCode>_-* #,##0_-;\-* #,##0_-;_-* "-"??_-;_-@_-</c:formatCode>
                <c:ptCount val="18"/>
                <c:pt idx="7">
                  <c:v>18445</c:v>
                </c:pt>
                <c:pt idx="8">
                  <c:v>18445</c:v>
                </c:pt>
                <c:pt idx="9">
                  <c:v>18445</c:v>
                </c:pt>
                <c:pt idx="10">
                  <c:v>18445</c:v>
                </c:pt>
                <c:pt idx="11">
                  <c:v>18445</c:v>
                </c:pt>
                <c:pt idx="12">
                  <c:v>18445</c:v>
                </c:pt>
                <c:pt idx="13">
                  <c:v>18445</c:v>
                </c:pt>
                <c:pt idx="14">
                  <c:v>18445</c:v>
                </c:pt>
                <c:pt idx="15">
                  <c:v>18445</c:v>
                </c:pt>
                <c:pt idx="16">
                  <c:v>18445</c:v>
                </c:pt>
                <c:pt idx="17">
                  <c:v>18445</c:v>
                </c:pt>
              </c:numCache>
            </c:numRef>
          </c:val>
        </c:ser>
        <c:ser>
          <c:idx val="3"/>
          <c:order val="3"/>
          <c:tx>
            <c:strRef>
              <c:f>'Forecast Output'!$F$14</c:f>
              <c:strCache>
                <c:ptCount val="1"/>
                <c:pt idx="0">
                  <c:v>Refrigerant HFC-134a</c:v>
                </c:pt>
              </c:strCache>
            </c:strRef>
          </c:tx>
          <c:spPr>
            <a:solidFill>
              <a:schemeClr val="accent4"/>
            </a:solidFill>
            <a:ln>
              <a:noFill/>
            </a:ln>
            <a:effectLst/>
          </c:spPr>
          <c:invertIfNegative val="0"/>
          <c:cat>
            <c:strRef>
              <c:f>'Forecast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Output'!$AE$14:$AV$14</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4"/>
          <c:order val="4"/>
          <c:tx>
            <c:strRef>
              <c:f>'Forecast Output'!$F$15</c:f>
              <c:strCache>
                <c:ptCount val="1"/>
                <c:pt idx="0">
                  <c:v>Water - Supply</c:v>
                </c:pt>
              </c:strCache>
            </c:strRef>
          </c:tx>
          <c:spPr>
            <a:solidFill>
              <a:schemeClr val="accent5"/>
            </a:solidFill>
            <a:ln>
              <a:noFill/>
            </a:ln>
            <a:effectLst/>
          </c:spPr>
          <c:invertIfNegative val="0"/>
          <c:cat>
            <c:strRef>
              <c:f>'Forecast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Output'!$AE$15:$AV$15</c:f>
              <c:numCache>
                <c:formatCode>_-* #,##0_-;\-* #,##0_-;_-* "-"??_-;_-@_-</c:formatCode>
                <c:ptCount val="18"/>
                <c:pt idx="7">
                  <c:v>68.8</c:v>
                </c:pt>
                <c:pt idx="8">
                  <c:v>68.8</c:v>
                </c:pt>
                <c:pt idx="9">
                  <c:v>68.8</c:v>
                </c:pt>
                <c:pt idx="10">
                  <c:v>68.8</c:v>
                </c:pt>
                <c:pt idx="11">
                  <c:v>68.8</c:v>
                </c:pt>
                <c:pt idx="12">
                  <c:v>68.8</c:v>
                </c:pt>
                <c:pt idx="13">
                  <c:v>68.8</c:v>
                </c:pt>
                <c:pt idx="14">
                  <c:v>68.8</c:v>
                </c:pt>
                <c:pt idx="15">
                  <c:v>68.8</c:v>
                </c:pt>
                <c:pt idx="16">
                  <c:v>68.8</c:v>
                </c:pt>
                <c:pt idx="17">
                  <c:v>68.8</c:v>
                </c:pt>
              </c:numCache>
            </c:numRef>
          </c:val>
        </c:ser>
        <c:ser>
          <c:idx val="5"/>
          <c:order val="5"/>
          <c:tx>
            <c:strRef>
              <c:f>'Forecast Output'!$F$16</c:f>
              <c:strCache>
                <c:ptCount val="1"/>
                <c:pt idx="0">
                  <c:v>Water - Treatment</c:v>
                </c:pt>
              </c:strCache>
            </c:strRef>
          </c:tx>
          <c:spPr>
            <a:solidFill>
              <a:schemeClr val="accent6"/>
            </a:solidFill>
            <a:ln>
              <a:noFill/>
            </a:ln>
            <a:effectLst/>
          </c:spPr>
          <c:invertIfNegative val="0"/>
          <c:cat>
            <c:strRef>
              <c:f>'Forecast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Output'!$AE$16:$AV$16</c:f>
              <c:numCache>
                <c:formatCode>_-* #,##0_-;\-* #,##0_-;_-* "-"??_-;_-@_-</c:formatCode>
                <c:ptCount val="18"/>
                <c:pt idx="7">
                  <c:v>141.6</c:v>
                </c:pt>
                <c:pt idx="8">
                  <c:v>141.6</c:v>
                </c:pt>
                <c:pt idx="9">
                  <c:v>141.6</c:v>
                </c:pt>
                <c:pt idx="10">
                  <c:v>141.6</c:v>
                </c:pt>
                <c:pt idx="11">
                  <c:v>141.6</c:v>
                </c:pt>
                <c:pt idx="12">
                  <c:v>141.6</c:v>
                </c:pt>
                <c:pt idx="13">
                  <c:v>141.6</c:v>
                </c:pt>
                <c:pt idx="14">
                  <c:v>141.6</c:v>
                </c:pt>
                <c:pt idx="15">
                  <c:v>141.6</c:v>
                </c:pt>
                <c:pt idx="16">
                  <c:v>141.6</c:v>
                </c:pt>
                <c:pt idx="17">
                  <c:v>141.6</c:v>
                </c:pt>
              </c:numCache>
            </c:numRef>
          </c:val>
        </c:ser>
        <c:ser>
          <c:idx val="6"/>
          <c:order val="6"/>
          <c:tx>
            <c:strRef>
              <c:f>'Forecast Output'!$F$17</c:f>
              <c:strCache>
                <c:ptCount val="1"/>
                <c:pt idx="0">
                  <c:v>Refuse Commercial &amp; Industrial to Landfill</c:v>
                </c:pt>
              </c:strCache>
            </c:strRef>
          </c:tx>
          <c:spPr>
            <a:solidFill>
              <a:schemeClr val="accent1">
                <a:lumMod val="60000"/>
              </a:schemeClr>
            </a:solidFill>
            <a:ln>
              <a:noFill/>
            </a:ln>
            <a:effectLst/>
          </c:spPr>
          <c:invertIfNegative val="0"/>
          <c:cat>
            <c:strRef>
              <c:f>'Forecast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Output'!$AE$17:$AV$17</c:f>
              <c:numCache>
                <c:formatCode>_-* #,##0_-;\-* #,##0_-;_-* "-"??_-;_-@_-</c:formatCode>
                <c:ptCount val="18"/>
                <c:pt idx="7">
                  <c:v>465</c:v>
                </c:pt>
                <c:pt idx="8">
                  <c:v>465</c:v>
                </c:pt>
                <c:pt idx="9">
                  <c:v>465</c:v>
                </c:pt>
                <c:pt idx="10">
                  <c:v>465</c:v>
                </c:pt>
                <c:pt idx="11">
                  <c:v>465</c:v>
                </c:pt>
                <c:pt idx="12">
                  <c:v>465</c:v>
                </c:pt>
                <c:pt idx="13">
                  <c:v>465</c:v>
                </c:pt>
                <c:pt idx="14">
                  <c:v>465</c:v>
                </c:pt>
                <c:pt idx="15">
                  <c:v>465</c:v>
                </c:pt>
                <c:pt idx="16">
                  <c:v>465</c:v>
                </c:pt>
                <c:pt idx="17">
                  <c:v>465</c:v>
                </c:pt>
              </c:numCache>
            </c:numRef>
          </c:val>
        </c:ser>
        <c:ser>
          <c:idx val="7"/>
          <c:order val="7"/>
          <c:tx>
            <c:strRef>
              <c:f>'Forecast Output'!$F$19</c:f>
              <c:strCache>
                <c:ptCount val="1"/>
                <c:pt idx="0">
                  <c:v>Organic Food &amp; Drink Composting</c:v>
                </c:pt>
              </c:strCache>
            </c:strRef>
          </c:tx>
          <c:spPr>
            <a:solidFill>
              <a:schemeClr val="accent2">
                <a:lumMod val="60000"/>
              </a:schemeClr>
            </a:solidFill>
            <a:ln>
              <a:noFill/>
            </a:ln>
            <a:effectLst/>
          </c:spPr>
          <c:invertIfNegative val="0"/>
          <c:cat>
            <c:strRef>
              <c:f>'Forecast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Output'!$AE$19:$AV$19</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8"/>
          <c:order val="8"/>
          <c:tx>
            <c:strRef>
              <c:f>'Forecast Output'!$F$20</c:f>
              <c:strCache>
                <c:ptCount val="1"/>
                <c:pt idx="0">
                  <c:v>Paper &amp; Board (Mixed) Recycling</c:v>
                </c:pt>
              </c:strCache>
            </c:strRef>
          </c:tx>
          <c:spPr>
            <a:solidFill>
              <a:schemeClr val="accent3">
                <a:lumMod val="60000"/>
              </a:schemeClr>
            </a:solidFill>
            <a:ln>
              <a:noFill/>
            </a:ln>
            <a:effectLst/>
          </c:spPr>
          <c:invertIfNegative val="0"/>
          <c:cat>
            <c:strRef>
              <c:f>'Forecast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Output'!$AE$20:$AV$20</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9"/>
          <c:order val="9"/>
          <c:tx>
            <c:strRef>
              <c:f>'Forecast Output'!$F$21</c:f>
              <c:strCache>
                <c:ptCount val="1"/>
                <c:pt idx="0">
                  <c:v>Refuse Mun/Comm/Ind to Combustion</c:v>
                </c:pt>
              </c:strCache>
            </c:strRef>
          </c:tx>
          <c:spPr>
            <a:solidFill>
              <a:schemeClr val="accent4">
                <a:lumMod val="60000"/>
              </a:schemeClr>
            </a:solidFill>
            <a:ln>
              <a:noFill/>
            </a:ln>
            <a:effectLst/>
          </c:spPr>
          <c:invertIfNegative val="0"/>
          <c:cat>
            <c:strRef>
              <c:f>'Forecast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Output'!$AE$21:$AV$21</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10"/>
          <c:order val="10"/>
          <c:tx>
            <c:strRef>
              <c:f>'Forecast Output'!$F$25</c:f>
              <c:strCache>
                <c:ptCount val="1"/>
                <c:pt idx="0">
                  <c:v>Reuse</c:v>
                </c:pt>
              </c:strCache>
            </c:strRef>
          </c:tx>
          <c:spPr>
            <a:solidFill>
              <a:schemeClr val="accent5">
                <a:lumMod val="60000"/>
              </a:schemeClr>
            </a:solidFill>
            <a:ln>
              <a:noFill/>
            </a:ln>
            <a:effectLst/>
          </c:spPr>
          <c:invertIfNegative val="0"/>
          <c:cat>
            <c:strRef>
              <c:f>'Forecast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Output'!$AE$25:$AV$25</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11"/>
          <c:order val="11"/>
          <c:tx>
            <c:strRef>
              <c:f>'Forecast Output'!$F$26</c:f>
              <c:strCache>
                <c:ptCount val="1"/>
                <c:pt idx="0">
                  <c:v>Flights Economy Short Haul - to/from UK</c:v>
                </c:pt>
              </c:strCache>
            </c:strRef>
          </c:tx>
          <c:spPr>
            <a:solidFill>
              <a:schemeClr val="accent6">
                <a:lumMod val="60000"/>
              </a:schemeClr>
            </a:solidFill>
            <a:ln>
              <a:noFill/>
            </a:ln>
            <a:effectLst/>
          </c:spPr>
          <c:invertIfNegative val="0"/>
          <c:cat>
            <c:strRef>
              <c:f>'Forecast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Output'!$AE$26:$AV$26</c:f>
              <c:numCache>
                <c:formatCode>_-* #,##0_-;\-* #,##0_-;_-* "-"??_-;_-@_-</c:formatCode>
                <c:ptCount val="18"/>
                <c:pt idx="7">
                  <c:v>1663.3999999999996</c:v>
                </c:pt>
                <c:pt idx="8">
                  <c:v>1663.3999999999996</c:v>
                </c:pt>
                <c:pt idx="9">
                  <c:v>1663.3999999999996</c:v>
                </c:pt>
                <c:pt idx="10">
                  <c:v>1663.3999999999996</c:v>
                </c:pt>
                <c:pt idx="11">
                  <c:v>1663.3999999999996</c:v>
                </c:pt>
                <c:pt idx="12">
                  <c:v>1663.3999999999996</c:v>
                </c:pt>
                <c:pt idx="13">
                  <c:v>1663.3999999999996</c:v>
                </c:pt>
                <c:pt idx="14">
                  <c:v>1663.3999999999996</c:v>
                </c:pt>
                <c:pt idx="15">
                  <c:v>1663.3999999999996</c:v>
                </c:pt>
                <c:pt idx="16">
                  <c:v>1663.3999999999996</c:v>
                </c:pt>
                <c:pt idx="17">
                  <c:v>1663.3999999999996</c:v>
                </c:pt>
              </c:numCache>
            </c:numRef>
          </c:val>
        </c:ser>
        <c:ser>
          <c:idx val="12"/>
          <c:order val="12"/>
          <c:tx>
            <c:strRef>
              <c:f>'Forecast Output'!$F$27</c:f>
              <c:strCache>
                <c:ptCount val="1"/>
                <c:pt idx="0">
                  <c:v>Rail  - National Rail</c:v>
                </c:pt>
              </c:strCache>
            </c:strRef>
          </c:tx>
          <c:spPr>
            <a:solidFill>
              <a:schemeClr val="accent1">
                <a:lumMod val="80000"/>
                <a:lumOff val="20000"/>
              </a:schemeClr>
            </a:solidFill>
            <a:ln>
              <a:noFill/>
            </a:ln>
            <a:effectLst/>
          </c:spPr>
          <c:invertIfNegative val="0"/>
          <c:cat>
            <c:strRef>
              <c:f>'Forecast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Output'!$AE$27:$AV$27</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13"/>
          <c:order val="13"/>
          <c:tx>
            <c:strRef>
              <c:f>'Forecast Output'!$F$28</c:f>
              <c:strCache>
                <c:ptCount val="1"/>
                <c:pt idx="0">
                  <c:v>Rail  - Light Rail &amp; Tram</c:v>
                </c:pt>
              </c:strCache>
            </c:strRef>
          </c:tx>
          <c:spPr>
            <a:solidFill>
              <a:schemeClr val="accent2">
                <a:lumMod val="80000"/>
                <a:lumOff val="20000"/>
              </a:schemeClr>
            </a:solidFill>
            <a:ln>
              <a:noFill/>
            </a:ln>
            <a:effectLst/>
          </c:spPr>
          <c:invertIfNegative val="0"/>
          <c:cat>
            <c:strRef>
              <c:f>'Forecast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Output'!$AE$28:$AV$28</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14"/>
          <c:order val="14"/>
          <c:tx>
            <c:strRef>
              <c:f>'Forecast Output'!$F$29</c:f>
              <c:strCache>
                <c:ptCount val="1"/>
                <c:pt idx="0">
                  <c:v>Car - Average - diesel</c:v>
                </c:pt>
              </c:strCache>
            </c:strRef>
          </c:tx>
          <c:spPr>
            <a:solidFill>
              <a:schemeClr val="accent3">
                <a:lumMod val="80000"/>
                <a:lumOff val="20000"/>
              </a:schemeClr>
            </a:solidFill>
            <a:ln>
              <a:noFill/>
            </a:ln>
            <a:effectLst/>
          </c:spPr>
          <c:invertIfNegative val="0"/>
          <c:cat>
            <c:strRef>
              <c:f>'Forecast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Output'!$AE$29:$AV$29</c:f>
              <c:numCache>
                <c:formatCode>_-* #,##0_-;\-* #,##0_-;_-* "-"??_-;_-@_-</c:formatCode>
                <c:ptCount val="18"/>
                <c:pt idx="7">
                  <c:v>364.64</c:v>
                </c:pt>
                <c:pt idx="8">
                  <c:v>364.64</c:v>
                </c:pt>
                <c:pt idx="9">
                  <c:v>364.64</c:v>
                </c:pt>
                <c:pt idx="10">
                  <c:v>364.64</c:v>
                </c:pt>
                <c:pt idx="11">
                  <c:v>364.64</c:v>
                </c:pt>
                <c:pt idx="12">
                  <c:v>364.64</c:v>
                </c:pt>
                <c:pt idx="13">
                  <c:v>364.64</c:v>
                </c:pt>
                <c:pt idx="14">
                  <c:v>364.64</c:v>
                </c:pt>
                <c:pt idx="15">
                  <c:v>364.64</c:v>
                </c:pt>
                <c:pt idx="16">
                  <c:v>364.64</c:v>
                </c:pt>
                <c:pt idx="17">
                  <c:v>364.64</c:v>
                </c:pt>
              </c:numCache>
            </c:numRef>
          </c:val>
        </c:ser>
        <c:ser>
          <c:idx val="15"/>
          <c:order val="15"/>
          <c:tx>
            <c:strRef>
              <c:f>'Forecast Output'!$F$30</c:f>
              <c:strCache>
                <c:ptCount val="1"/>
                <c:pt idx="0">
                  <c:v>Car - Average - petrol</c:v>
                </c:pt>
              </c:strCache>
            </c:strRef>
          </c:tx>
          <c:spPr>
            <a:solidFill>
              <a:schemeClr val="accent4">
                <a:lumMod val="80000"/>
                <a:lumOff val="20000"/>
              </a:schemeClr>
            </a:solidFill>
            <a:ln>
              <a:noFill/>
            </a:ln>
            <a:effectLst/>
          </c:spPr>
          <c:invertIfNegative val="0"/>
          <c:cat>
            <c:strRef>
              <c:f>'Forecast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Output'!$AE$30:$AV$30</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16"/>
          <c:order val="16"/>
          <c:tx>
            <c:strRef>
              <c:f>'Forecast Output'!$F$31</c:f>
              <c:strCache>
                <c:ptCount val="1"/>
                <c:pt idx="0">
                  <c:v>Van - diesel</c:v>
                </c:pt>
              </c:strCache>
            </c:strRef>
          </c:tx>
          <c:spPr>
            <a:solidFill>
              <a:schemeClr val="accent5">
                <a:lumMod val="80000"/>
                <a:lumOff val="20000"/>
              </a:schemeClr>
            </a:solidFill>
            <a:ln>
              <a:noFill/>
            </a:ln>
            <a:effectLst/>
          </c:spPr>
          <c:invertIfNegative val="0"/>
          <c:cat>
            <c:strRef>
              <c:f>'Forecast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Output'!$AE$31:$AV$31</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17"/>
          <c:order val="17"/>
          <c:tx>
            <c:strRef>
              <c:f>'Forecast Output'!$F$32</c:f>
              <c:strCache>
                <c:ptCount val="1"/>
                <c:pt idx="0">
                  <c:v>Bus</c:v>
                </c:pt>
              </c:strCache>
            </c:strRef>
          </c:tx>
          <c:spPr>
            <a:solidFill>
              <a:schemeClr val="accent6">
                <a:lumMod val="80000"/>
                <a:lumOff val="20000"/>
              </a:schemeClr>
            </a:solidFill>
            <a:ln>
              <a:noFill/>
            </a:ln>
            <a:effectLst/>
          </c:spPr>
          <c:invertIfNegative val="0"/>
          <c:cat>
            <c:strRef>
              <c:f>'Forecast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Output'!$AE$32:$AV$32</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18"/>
          <c:order val="18"/>
          <c:tx>
            <c:strRef>
              <c:f>'Forecast Output'!$F$33</c:f>
              <c:strCache>
                <c:ptCount val="1"/>
                <c:pt idx="0">
                  <c:v>Taxi - Black cab</c:v>
                </c:pt>
              </c:strCache>
            </c:strRef>
          </c:tx>
          <c:spPr>
            <a:solidFill>
              <a:schemeClr val="accent1">
                <a:lumMod val="80000"/>
              </a:schemeClr>
            </a:solidFill>
            <a:ln>
              <a:noFill/>
            </a:ln>
            <a:effectLst/>
          </c:spPr>
          <c:invertIfNegative val="0"/>
          <c:cat>
            <c:strRef>
              <c:f>'Forecast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Output'!$AE$33:$AV$33</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19"/>
          <c:order val="19"/>
          <c:tx>
            <c:strRef>
              <c:f>'Forecast Output'!$F$34</c:f>
              <c:strCache>
                <c:ptCount val="1"/>
                <c:pt idx="0">
                  <c:v>Ferry</c:v>
                </c:pt>
              </c:strCache>
            </c:strRef>
          </c:tx>
          <c:spPr>
            <a:solidFill>
              <a:schemeClr val="accent2">
                <a:lumMod val="80000"/>
              </a:schemeClr>
            </a:solidFill>
            <a:ln>
              <a:noFill/>
            </a:ln>
            <a:effectLst/>
          </c:spPr>
          <c:invertIfNegative val="0"/>
          <c:cat>
            <c:strRef>
              <c:f>'Forecast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Output'!$AE$34:$AV$34</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20"/>
          <c:order val="20"/>
          <c:tx>
            <c:strRef>
              <c:f>'Forecast Output'!$AB$35</c:f>
              <c:strCache>
                <c:ptCount val="1"/>
                <c:pt idx="0">
                  <c:v>Total</c:v>
                </c:pt>
              </c:strCache>
            </c:strRef>
          </c:tx>
          <c:spPr>
            <a:solidFill>
              <a:schemeClr val="bg2">
                <a:lumMod val="75000"/>
              </a:schemeClr>
            </a:solidFill>
            <a:ln>
              <a:noFill/>
            </a:ln>
            <a:effectLst/>
          </c:spPr>
          <c:invertIfNegative val="0"/>
          <c:cat>
            <c:strRef>
              <c:f>'Forecast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Output'!$AE$35:$AK$35</c:f>
              <c:numCache>
                <c:formatCode>_-* #,##0_-;\-* #,##0_-;_-* "-"??_-;_-@_-</c:formatCode>
                <c:ptCount val="7"/>
                <c:pt idx="0">
                  <c:v>0</c:v>
                </c:pt>
                <c:pt idx="1">
                  <c:v>0</c:v>
                </c:pt>
                <c:pt idx="2">
                  <c:v>0</c:v>
                </c:pt>
                <c:pt idx="3">
                  <c:v>0</c:v>
                </c:pt>
                <c:pt idx="4">
                  <c:v>47900</c:v>
                </c:pt>
                <c:pt idx="5">
                  <c:v>45893.558059320007</c:v>
                </c:pt>
                <c:pt idx="6">
                  <c:v>48361.436112360003</c:v>
                </c:pt>
              </c:numCache>
            </c:numRef>
          </c:val>
        </c:ser>
        <c:dLbls>
          <c:showLegendKey val="0"/>
          <c:showVal val="0"/>
          <c:showCatName val="0"/>
          <c:showSerName val="0"/>
          <c:showPercent val="0"/>
          <c:showBubbleSize val="0"/>
        </c:dLbls>
        <c:gapWidth val="50"/>
        <c:overlap val="100"/>
        <c:axId val="221765632"/>
        <c:axId val="221767168"/>
      </c:barChart>
      <c:catAx>
        <c:axId val="221765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1767168"/>
        <c:crosses val="autoZero"/>
        <c:auto val="1"/>
        <c:lblAlgn val="ctr"/>
        <c:lblOffset val="100"/>
        <c:noMultiLvlLbl val="0"/>
      </c:catAx>
      <c:valAx>
        <c:axId val="2217671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Emissions (tCO2e)</a:t>
                </a:r>
              </a:p>
            </c:rich>
          </c:tx>
          <c:layout>
            <c:manualLayout>
              <c:xMode val="edge"/>
              <c:yMode val="edge"/>
              <c:x val="1.2267758188445225E-2"/>
              <c:y val="0.34599882988601083"/>
            </c:manualLayout>
          </c:layout>
          <c:overlay val="0"/>
          <c:spPr>
            <a:noFill/>
            <a:ln>
              <a:noFill/>
            </a:ln>
            <a:effectLst/>
          </c:sp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1765632"/>
        <c:crosses val="autoZero"/>
        <c:crossBetween val="between"/>
      </c:valAx>
      <c:spPr>
        <a:noFill/>
        <a:ln>
          <a:noFill/>
        </a:ln>
        <a:effectLst/>
      </c:spPr>
    </c:plotArea>
    <c:legend>
      <c:legendPos val="b"/>
      <c:layout>
        <c:manualLayout>
          <c:xMode val="edge"/>
          <c:yMode val="edge"/>
          <c:x val="0.68980911475454487"/>
          <c:y val="0.10108053993416674"/>
          <c:w val="0.30272631160196034"/>
          <c:h val="0.84462245805294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Carbon</a:t>
            </a:r>
            <a:r>
              <a:rPr lang="en-GB" baseline="0"/>
              <a:t> Footprint by Campus</a:t>
            </a:r>
            <a:endParaRPr lang="en-GB"/>
          </a:p>
        </c:rich>
      </c:tx>
      <c:layout>
        <c:manualLayout>
          <c:xMode val="edge"/>
          <c:yMode val="edge"/>
          <c:x val="0.33313761784603174"/>
          <c:y val="2.0969852946842248E-2"/>
        </c:manualLayout>
      </c:layout>
      <c:overlay val="0"/>
      <c:spPr>
        <a:noFill/>
        <a:ln>
          <a:noFill/>
        </a:ln>
        <a:effectLst/>
      </c:spPr>
    </c:title>
    <c:autoTitleDeleted val="0"/>
    <c:plotArea>
      <c:layout>
        <c:manualLayout>
          <c:layoutTarget val="inner"/>
          <c:xMode val="edge"/>
          <c:yMode val="edge"/>
          <c:x val="0.10788775349862924"/>
          <c:y val="0.12613366547525615"/>
          <c:w val="0.6875985785192964"/>
          <c:h val="0.70934600477518228"/>
        </c:manualLayout>
      </c:layout>
      <c:barChart>
        <c:barDir val="col"/>
        <c:grouping val="stacked"/>
        <c:varyColors val="0"/>
        <c:ser>
          <c:idx val="0"/>
          <c:order val="0"/>
          <c:tx>
            <c:strRef>
              <c:f>'Forecast Output'!$F$59</c:f>
              <c:strCache>
                <c:ptCount val="1"/>
                <c:pt idx="0">
                  <c:v>Campus A</c:v>
                </c:pt>
              </c:strCache>
            </c:strRef>
          </c:tx>
          <c:spPr>
            <a:solidFill>
              <a:schemeClr val="accent6"/>
            </a:solidFill>
            <a:ln>
              <a:noFill/>
            </a:ln>
            <a:effectLst/>
          </c:spPr>
          <c:invertIfNegative val="0"/>
          <c:cat>
            <c:strRef>
              <c:f>'Forecast Output'!$I$58:$Z$58</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Output'!$I$59:$Z$59</c:f>
              <c:numCache>
                <c:formatCode>_-* #,##0_-;\-* #,##0_-;_-* "-"??_-;_-@_-</c:formatCode>
                <c:ptCount val="18"/>
                <c:pt idx="7">
                  <c:v>23804.985000000001</c:v>
                </c:pt>
                <c:pt idx="8">
                  <c:v>23476.499</c:v>
                </c:pt>
                <c:pt idx="9">
                  <c:v>24332.297524999998</c:v>
                </c:pt>
                <c:pt idx="10">
                  <c:v>24189.097836875</c:v>
                </c:pt>
                <c:pt idx="11">
                  <c:v>24049.478140953124</c:v>
                </c:pt>
                <c:pt idx="12">
                  <c:v>23913.348937429295</c:v>
                </c:pt>
                <c:pt idx="13">
                  <c:v>23780.622963993563</c:v>
                </c:pt>
                <c:pt idx="14">
                  <c:v>23651.215139893728</c:v>
                </c:pt>
                <c:pt idx="15">
                  <c:v>23525.042511396379</c:v>
                </c:pt>
                <c:pt idx="16">
                  <c:v>23402.024198611471</c:v>
                </c:pt>
                <c:pt idx="17">
                  <c:v>23282.081343646183</c:v>
                </c:pt>
              </c:numCache>
            </c:numRef>
          </c:val>
        </c:ser>
        <c:ser>
          <c:idx val="1"/>
          <c:order val="1"/>
          <c:tx>
            <c:strRef>
              <c:f>'Forecast Output'!$F$60</c:f>
              <c:strCache>
                <c:ptCount val="1"/>
                <c:pt idx="0">
                  <c:v>Campus B</c:v>
                </c:pt>
              </c:strCache>
            </c:strRef>
          </c:tx>
          <c:spPr>
            <a:solidFill>
              <a:schemeClr val="accent5"/>
            </a:solidFill>
            <a:ln>
              <a:noFill/>
            </a:ln>
            <a:effectLst/>
          </c:spPr>
          <c:invertIfNegative val="0"/>
          <c:cat>
            <c:strRef>
              <c:f>'Forecast Output'!$I$58:$Z$58</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Output'!$I$60:$Z$60</c:f>
              <c:numCache>
                <c:formatCode>_-* #,##0_-;\-* #,##0_-;_-* "-"??_-;_-@_-</c:formatCode>
                <c:ptCount val="18"/>
                <c:pt idx="7">
                  <c:v>5793.3140000000003</c:v>
                </c:pt>
                <c:pt idx="8">
                  <c:v>5558.576</c:v>
                </c:pt>
                <c:pt idx="9">
                  <c:v>5506.9041999999999</c:v>
                </c:pt>
                <c:pt idx="10">
                  <c:v>5456.524195</c:v>
                </c:pt>
                <c:pt idx="11">
                  <c:v>5407.4036901250001</c:v>
                </c:pt>
                <c:pt idx="12">
                  <c:v>5359.5111978718751</c:v>
                </c:pt>
                <c:pt idx="13">
                  <c:v>5312.8160179250781</c:v>
                </c:pt>
                <c:pt idx="14">
                  <c:v>5267.2882174769511</c:v>
                </c:pt>
                <c:pt idx="15">
                  <c:v>5222.8986120400268</c:v>
                </c:pt>
                <c:pt idx="16">
                  <c:v>5179.6187467390264</c:v>
                </c:pt>
                <c:pt idx="17">
                  <c:v>5137.4208780705512</c:v>
                </c:pt>
              </c:numCache>
            </c:numRef>
          </c:val>
        </c:ser>
        <c:ser>
          <c:idx val="2"/>
          <c:order val="2"/>
          <c:tx>
            <c:strRef>
              <c:f>'Forecast Output'!$F$61</c:f>
              <c:strCache>
                <c:ptCount val="1"/>
                <c:pt idx="0">
                  <c:v>Campus C</c:v>
                </c:pt>
              </c:strCache>
            </c:strRef>
          </c:tx>
          <c:spPr>
            <a:solidFill>
              <a:schemeClr val="accent4"/>
            </a:solidFill>
            <a:ln>
              <a:noFill/>
            </a:ln>
            <a:effectLst/>
          </c:spPr>
          <c:invertIfNegative val="0"/>
          <c:cat>
            <c:strRef>
              <c:f>'Forecast Output'!$I$58:$Z$58</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Output'!$I$61:$Z$61</c:f>
              <c:numCache>
                <c:formatCode>_-* #,##0_-;\-* #,##0_-;_-* "-"??_-;_-@_-</c:formatCode>
                <c:ptCount val="18"/>
                <c:pt idx="7">
                  <c:v>4642.6930000000002</c:v>
                </c:pt>
                <c:pt idx="8">
                  <c:v>4525.3240000000005</c:v>
                </c:pt>
                <c:pt idx="9">
                  <c:v>4499.4881000000014</c:v>
                </c:pt>
                <c:pt idx="10">
                  <c:v>4474.2980975000009</c:v>
                </c:pt>
                <c:pt idx="11">
                  <c:v>4449.737845062501</c:v>
                </c:pt>
                <c:pt idx="12">
                  <c:v>4425.7915989359381</c:v>
                </c:pt>
                <c:pt idx="13">
                  <c:v>4402.4440089625396</c:v>
                </c:pt>
                <c:pt idx="14">
                  <c:v>4379.6801087384756</c:v>
                </c:pt>
                <c:pt idx="15">
                  <c:v>4357.4853060200139</c:v>
                </c:pt>
                <c:pt idx="16">
                  <c:v>4335.8453733695142</c:v>
                </c:pt>
                <c:pt idx="17">
                  <c:v>4314.7464390352761</c:v>
                </c:pt>
              </c:numCache>
            </c:numRef>
          </c:val>
        </c:ser>
        <c:ser>
          <c:idx val="3"/>
          <c:order val="3"/>
          <c:tx>
            <c:strRef>
              <c:f>'Forecast Output'!$F$62</c:f>
              <c:strCache>
                <c:ptCount val="1"/>
                <c:pt idx="0">
                  <c:v>Campus D</c:v>
                </c:pt>
              </c:strCache>
            </c:strRef>
          </c:tx>
          <c:spPr>
            <a:solidFill>
              <a:schemeClr val="accent6">
                <a:lumMod val="60000"/>
              </a:schemeClr>
            </a:solidFill>
            <a:ln>
              <a:noFill/>
            </a:ln>
            <a:effectLst/>
          </c:spPr>
          <c:invertIfNegative val="0"/>
          <c:cat>
            <c:strRef>
              <c:f>'Forecast Output'!$I$58:$Z$58</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Output'!$I$62:$Z$62</c:f>
              <c:numCache>
                <c:formatCode>_-* #,##0_-;\-* #,##0_-;_-* "-"??_-;_-@_-</c:formatCode>
                <c:ptCount val="18"/>
                <c:pt idx="7">
                  <c:v>13171.498000000001</c:v>
                </c:pt>
                <c:pt idx="8">
                  <c:v>12936.76</c:v>
                </c:pt>
                <c:pt idx="9">
                  <c:v>12885.0882</c:v>
                </c:pt>
                <c:pt idx="10">
                  <c:v>12834.708195000001</c:v>
                </c:pt>
                <c:pt idx="11">
                  <c:v>12785.587690124999</c:v>
                </c:pt>
                <c:pt idx="12">
                  <c:v>12737.695197871875</c:v>
                </c:pt>
                <c:pt idx="13">
                  <c:v>12691.000017925078</c:v>
                </c:pt>
                <c:pt idx="14">
                  <c:v>12645.47221747695</c:v>
                </c:pt>
                <c:pt idx="15">
                  <c:v>12601.082612040027</c:v>
                </c:pt>
                <c:pt idx="16">
                  <c:v>12557.802746739026</c:v>
                </c:pt>
                <c:pt idx="17">
                  <c:v>12515.604878070551</c:v>
                </c:pt>
              </c:numCache>
            </c:numRef>
          </c:val>
        </c:ser>
        <c:ser>
          <c:idx val="4"/>
          <c:order val="4"/>
          <c:tx>
            <c:strRef>
              <c:f>'Forecast Output'!$F$63</c:f>
              <c:strCache>
                <c:ptCount val="1"/>
                <c:pt idx="0">
                  <c:v>Not used</c:v>
                </c:pt>
              </c:strCache>
            </c:strRef>
          </c:tx>
          <c:spPr>
            <a:solidFill>
              <a:schemeClr val="accent5">
                <a:lumMod val="60000"/>
              </a:schemeClr>
            </a:solidFill>
            <a:ln>
              <a:noFill/>
            </a:ln>
            <a:effectLst/>
          </c:spPr>
          <c:invertIfNegative val="0"/>
          <c:cat>
            <c:strRef>
              <c:f>'Forecast Output'!$I$58:$Z$58</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Output'!$I$63:$Z$63</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5"/>
          <c:order val="5"/>
          <c:tx>
            <c:strRef>
              <c:f>'Forecast Output'!$F$64</c:f>
              <c:strCache>
                <c:ptCount val="1"/>
                <c:pt idx="0">
                  <c:v>Accommodation</c:v>
                </c:pt>
              </c:strCache>
            </c:strRef>
          </c:tx>
          <c:spPr>
            <a:solidFill>
              <a:schemeClr val="accent4">
                <a:lumMod val="60000"/>
              </a:schemeClr>
            </a:solidFill>
            <a:ln>
              <a:noFill/>
            </a:ln>
            <a:effectLst/>
          </c:spPr>
          <c:invertIfNegative val="0"/>
          <c:cat>
            <c:strRef>
              <c:f>'Forecast Output'!$I$58:$Z$58</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Output'!$I$64:$Z$64</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6"/>
          <c:order val="6"/>
          <c:tx>
            <c:strRef>
              <c:f>'Forecast Output'!$F$65</c:f>
              <c:strCache>
                <c:ptCount val="1"/>
                <c:pt idx="0">
                  <c:v>Total</c:v>
                </c:pt>
              </c:strCache>
            </c:strRef>
          </c:tx>
          <c:spPr>
            <a:solidFill>
              <a:schemeClr val="bg2">
                <a:lumMod val="75000"/>
              </a:schemeClr>
            </a:solidFill>
            <a:ln>
              <a:noFill/>
            </a:ln>
            <a:effectLst/>
          </c:spPr>
          <c:invertIfNegative val="0"/>
          <c:cat>
            <c:strRef>
              <c:f>'Forecast Output'!$I$58:$Z$58</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Output'!$I$65:$O$65</c:f>
              <c:numCache>
                <c:formatCode>_-* #,##0_-;\-* #,##0_-;_-* "-"??_-;_-@_-</c:formatCode>
                <c:ptCount val="7"/>
                <c:pt idx="0">
                  <c:v>0</c:v>
                </c:pt>
                <c:pt idx="1">
                  <c:v>0</c:v>
                </c:pt>
                <c:pt idx="2">
                  <c:v>0</c:v>
                </c:pt>
                <c:pt idx="3">
                  <c:v>0</c:v>
                </c:pt>
                <c:pt idx="4">
                  <c:v>47900</c:v>
                </c:pt>
                <c:pt idx="5">
                  <c:v>45893.558059320007</c:v>
                </c:pt>
                <c:pt idx="6">
                  <c:v>48361.436112360003</c:v>
                </c:pt>
              </c:numCache>
            </c:numRef>
          </c:val>
        </c:ser>
        <c:dLbls>
          <c:showLegendKey val="0"/>
          <c:showVal val="0"/>
          <c:showCatName val="0"/>
          <c:showSerName val="0"/>
          <c:showPercent val="0"/>
          <c:showBubbleSize val="0"/>
        </c:dLbls>
        <c:gapWidth val="50"/>
        <c:overlap val="100"/>
        <c:axId val="222022656"/>
        <c:axId val="222028544"/>
      </c:barChart>
      <c:catAx>
        <c:axId val="222022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2028544"/>
        <c:crosses val="autoZero"/>
        <c:auto val="1"/>
        <c:lblAlgn val="ctr"/>
        <c:lblOffset val="100"/>
        <c:noMultiLvlLbl val="0"/>
      </c:catAx>
      <c:valAx>
        <c:axId val="222028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Emissions (tCO2e)</a:t>
                </a:r>
              </a:p>
            </c:rich>
          </c:tx>
          <c:layout>
            <c:manualLayout>
              <c:xMode val="edge"/>
              <c:yMode val="edge"/>
              <c:x val="9.2589738612258513E-3"/>
              <c:y val="0.34207361574203016"/>
            </c:manualLayout>
          </c:layout>
          <c:overlay val="0"/>
          <c:spPr>
            <a:noFill/>
            <a:ln>
              <a:noFill/>
            </a:ln>
            <a:effectLst/>
          </c:sp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2022656"/>
        <c:crosses val="autoZero"/>
        <c:crossBetween val="between"/>
      </c:valAx>
      <c:spPr>
        <a:noFill/>
        <a:ln>
          <a:noFill/>
        </a:ln>
        <a:effectLst/>
      </c:spPr>
    </c:plotArea>
    <c:legend>
      <c:legendPos val="b"/>
      <c:layout>
        <c:manualLayout>
          <c:xMode val="edge"/>
          <c:yMode val="edge"/>
          <c:x val="0.81532853593450827"/>
          <c:y val="0.27697653247795412"/>
          <c:w val="0.17621325884151109"/>
          <c:h val="0.4154656243016929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Carbon</a:t>
            </a:r>
            <a:r>
              <a:rPr lang="en-GB" baseline="0"/>
              <a:t> Footprint by Campus</a:t>
            </a:r>
            <a:endParaRPr lang="en-GB"/>
          </a:p>
        </c:rich>
      </c:tx>
      <c:layout>
        <c:manualLayout>
          <c:xMode val="edge"/>
          <c:yMode val="edge"/>
          <c:x val="0.33313761784603174"/>
          <c:y val="2.0969852946842248E-2"/>
        </c:manualLayout>
      </c:layout>
      <c:overlay val="0"/>
      <c:spPr>
        <a:noFill/>
        <a:ln>
          <a:noFill/>
        </a:ln>
        <a:effectLst/>
      </c:spPr>
    </c:title>
    <c:autoTitleDeleted val="0"/>
    <c:plotArea>
      <c:layout>
        <c:manualLayout>
          <c:layoutTarget val="inner"/>
          <c:xMode val="edge"/>
          <c:yMode val="edge"/>
          <c:x val="0.10788775349862924"/>
          <c:y val="0.12613366547525615"/>
          <c:w val="0.6875985785192964"/>
          <c:h val="0.70934600477518228"/>
        </c:manualLayout>
      </c:layout>
      <c:barChart>
        <c:barDir val="col"/>
        <c:grouping val="stacked"/>
        <c:varyColors val="0"/>
        <c:ser>
          <c:idx val="0"/>
          <c:order val="0"/>
          <c:tx>
            <c:strRef>
              <c:f>'Forecast Output'!$F$59</c:f>
              <c:strCache>
                <c:ptCount val="1"/>
                <c:pt idx="0">
                  <c:v>Campus A</c:v>
                </c:pt>
              </c:strCache>
            </c:strRef>
          </c:tx>
          <c:spPr>
            <a:solidFill>
              <a:schemeClr val="accent6"/>
            </a:solidFill>
            <a:ln>
              <a:noFill/>
            </a:ln>
            <a:effectLst/>
          </c:spPr>
          <c:invertIfNegative val="0"/>
          <c:cat>
            <c:strRef>
              <c:f>'Forecast Output'!$I$58:$Z$58</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Output'!$AE$59:$AV$59</c:f>
              <c:numCache>
                <c:formatCode>_-* #,##0_-;\-* #,##0_-;_-* "-"??_-;_-@_-</c:formatCode>
                <c:ptCount val="18"/>
                <c:pt idx="7">
                  <c:v>23804.985000000001</c:v>
                </c:pt>
                <c:pt idx="8">
                  <c:v>23476.499</c:v>
                </c:pt>
                <c:pt idx="9">
                  <c:v>24332.297524999998</c:v>
                </c:pt>
                <c:pt idx="10">
                  <c:v>24189.097836875</c:v>
                </c:pt>
                <c:pt idx="11">
                  <c:v>24049.478140953124</c:v>
                </c:pt>
                <c:pt idx="12">
                  <c:v>23913.348937429295</c:v>
                </c:pt>
                <c:pt idx="13">
                  <c:v>23780.622963993563</c:v>
                </c:pt>
                <c:pt idx="14">
                  <c:v>23651.215139893728</c:v>
                </c:pt>
                <c:pt idx="15">
                  <c:v>23525.042511396379</c:v>
                </c:pt>
                <c:pt idx="16">
                  <c:v>23402.024198611471</c:v>
                </c:pt>
                <c:pt idx="17">
                  <c:v>23282.081343646183</c:v>
                </c:pt>
              </c:numCache>
            </c:numRef>
          </c:val>
        </c:ser>
        <c:ser>
          <c:idx val="1"/>
          <c:order val="1"/>
          <c:tx>
            <c:strRef>
              <c:f>'Forecast Output'!$F$60</c:f>
              <c:strCache>
                <c:ptCount val="1"/>
                <c:pt idx="0">
                  <c:v>Campus B</c:v>
                </c:pt>
              </c:strCache>
            </c:strRef>
          </c:tx>
          <c:spPr>
            <a:solidFill>
              <a:schemeClr val="accent5"/>
            </a:solidFill>
            <a:ln>
              <a:noFill/>
            </a:ln>
            <a:effectLst/>
          </c:spPr>
          <c:invertIfNegative val="0"/>
          <c:cat>
            <c:strRef>
              <c:f>'Forecast Output'!$I$58:$Z$58</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Output'!$AE$60:$AV$60</c:f>
              <c:numCache>
                <c:formatCode>_-* #,##0_-;\-* #,##0_-;_-* "-"??_-;_-@_-</c:formatCode>
                <c:ptCount val="18"/>
                <c:pt idx="7">
                  <c:v>5793.3140000000003</c:v>
                </c:pt>
                <c:pt idx="8">
                  <c:v>5558.576</c:v>
                </c:pt>
                <c:pt idx="9">
                  <c:v>5506.9041999999999</c:v>
                </c:pt>
                <c:pt idx="10">
                  <c:v>5456.524195</c:v>
                </c:pt>
                <c:pt idx="11">
                  <c:v>5407.4036901250001</c:v>
                </c:pt>
                <c:pt idx="12">
                  <c:v>5359.5111978718751</c:v>
                </c:pt>
                <c:pt idx="13">
                  <c:v>5312.8160179250781</c:v>
                </c:pt>
                <c:pt idx="14">
                  <c:v>5267.2882174769511</c:v>
                </c:pt>
                <c:pt idx="15">
                  <c:v>5222.8986120400268</c:v>
                </c:pt>
                <c:pt idx="16">
                  <c:v>5179.6187467390264</c:v>
                </c:pt>
                <c:pt idx="17">
                  <c:v>5137.4208780705512</c:v>
                </c:pt>
              </c:numCache>
            </c:numRef>
          </c:val>
        </c:ser>
        <c:ser>
          <c:idx val="2"/>
          <c:order val="2"/>
          <c:tx>
            <c:strRef>
              <c:f>'Forecast Output'!$F$61</c:f>
              <c:strCache>
                <c:ptCount val="1"/>
                <c:pt idx="0">
                  <c:v>Campus C</c:v>
                </c:pt>
              </c:strCache>
            </c:strRef>
          </c:tx>
          <c:spPr>
            <a:solidFill>
              <a:schemeClr val="accent4"/>
            </a:solidFill>
            <a:ln>
              <a:noFill/>
            </a:ln>
            <a:effectLst/>
          </c:spPr>
          <c:invertIfNegative val="0"/>
          <c:cat>
            <c:strRef>
              <c:f>'Forecast Output'!$I$58:$Z$58</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Output'!$AE$61:$AV$61</c:f>
              <c:numCache>
                <c:formatCode>_-* #,##0_-;\-* #,##0_-;_-* "-"??_-;_-@_-</c:formatCode>
                <c:ptCount val="18"/>
                <c:pt idx="7">
                  <c:v>4642.6930000000002</c:v>
                </c:pt>
                <c:pt idx="8">
                  <c:v>4525.3240000000005</c:v>
                </c:pt>
                <c:pt idx="9">
                  <c:v>4499.4881000000014</c:v>
                </c:pt>
                <c:pt idx="10">
                  <c:v>4474.2980975000009</c:v>
                </c:pt>
                <c:pt idx="11">
                  <c:v>4449.737845062501</c:v>
                </c:pt>
                <c:pt idx="12">
                  <c:v>4425.7915989359381</c:v>
                </c:pt>
                <c:pt idx="13">
                  <c:v>4402.4440089625396</c:v>
                </c:pt>
                <c:pt idx="14">
                  <c:v>4379.6801087384756</c:v>
                </c:pt>
                <c:pt idx="15">
                  <c:v>4357.4853060200139</c:v>
                </c:pt>
                <c:pt idx="16">
                  <c:v>4335.8453733695142</c:v>
                </c:pt>
                <c:pt idx="17">
                  <c:v>4314.7464390352761</c:v>
                </c:pt>
              </c:numCache>
            </c:numRef>
          </c:val>
        </c:ser>
        <c:ser>
          <c:idx val="3"/>
          <c:order val="3"/>
          <c:tx>
            <c:strRef>
              <c:f>'Forecast Output'!$F$62</c:f>
              <c:strCache>
                <c:ptCount val="1"/>
                <c:pt idx="0">
                  <c:v>Campus D</c:v>
                </c:pt>
              </c:strCache>
            </c:strRef>
          </c:tx>
          <c:spPr>
            <a:solidFill>
              <a:schemeClr val="accent6">
                <a:lumMod val="60000"/>
              </a:schemeClr>
            </a:solidFill>
            <a:ln>
              <a:noFill/>
            </a:ln>
            <a:effectLst/>
          </c:spPr>
          <c:invertIfNegative val="0"/>
          <c:cat>
            <c:strRef>
              <c:f>'Forecast Output'!$I$58:$Z$58</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Output'!$AE$62:$AV$62</c:f>
              <c:numCache>
                <c:formatCode>_-* #,##0_-;\-* #,##0_-;_-* "-"??_-;_-@_-</c:formatCode>
                <c:ptCount val="18"/>
                <c:pt idx="7">
                  <c:v>13171.498000000001</c:v>
                </c:pt>
                <c:pt idx="8">
                  <c:v>12936.76</c:v>
                </c:pt>
                <c:pt idx="9">
                  <c:v>12885.0882</c:v>
                </c:pt>
                <c:pt idx="10">
                  <c:v>12834.708195000001</c:v>
                </c:pt>
                <c:pt idx="11">
                  <c:v>12785.587690124999</c:v>
                </c:pt>
                <c:pt idx="12">
                  <c:v>12737.695197871875</c:v>
                </c:pt>
                <c:pt idx="13">
                  <c:v>12691.000017925078</c:v>
                </c:pt>
                <c:pt idx="14">
                  <c:v>12645.47221747695</c:v>
                </c:pt>
                <c:pt idx="15">
                  <c:v>12601.082612040027</c:v>
                </c:pt>
                <c:pt idx="16">
                  <c:v>12557.802746739026</c:v>
                </c:pt>
                <c:pt idx="17">
                  <c:v>12515.604878070551</c:v>
                </c:pt>
              </c:numCache>
            </c:numRef>
          </c:val>
        </c:ser>
        <c:ser>
          <c:idx val="4"/>
          <c:order val="4"/>
          <c:tx>
            <c:strRef>
              <c:f>'Forecast Output'!$F$63</c:f>
              <c:strCache>
                <c:ptCount val="1"/>
                <c:pt idx="0">
                  <c:v>Not used</c:v>
                </c:pt>
              </c:strCache>
            </c:strRef>
          </c:tx>
          <c:spPr>
            <a:solidFill>
              <a:schemeClr val="accent5">
                <a:lumMod val="60000"/>
              </a:schemeClr>
            </a:solidFill>
            <a:ln>
              <a:noFill/>
            </a:ln>
            <a:effectLst/>
          </c:spPr>
          <c:invertIfNegative val="0"/>
          <c:cat>
            <c:strRef>
              <c:f>'Forecast Output'!$I$58:$Z$58</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Output'!$AE$63:$AV$63</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5"/>
          <c:order val="5"/>
          <c:tx>
            <c:strRef>
              <c:f>'Forecast Output'!$F$64</c:f>
              <c:strCache>
                <c:ptCount val="1"/>
                <c:pt idx="0">
                  <c:v>Accommodation</c:v>
                </c:pt>
              </c:strCache>
            </c:strRef>
          </c:tx>
          <c:spPr>
            <a:solidFill>
              <a:schemeClr val="accent4">
                <a:lumMod val="60000"/>
              </a:schemeClr>
            </a:solidFill>
            <a:ln>
              <a:noFill/>
            </a:ln>
            <a:effectLst/>
          </c:spPr>
          <c:invertIfNegative val="0"/>
          <c:cat>
            <c:strRef>
              <c:f>'Forecast Output'!$I$58:$Z$58</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Output'!$AE$64:$AV$64</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6"/>
          <c:order val="6"/>
          <c:tx>
            <c:strRef>
              <c:f>'Forecast Output'!$F$65</c:f>
              <c:strCache>
                <c:ptCount val="1"/>
                <c:pt idx="0">
                  <c:v>Total</c:v>
                </c:pt>
              </c:strCache>
            </c:strRef>
          </c:tx>
          <c:spPr>
            <a:solidFill>
              <a:schemeClr val="bg2">
                <a:lumMod val="75000"/>
              </a:schemeClr>
            </a:solidFill>
            <a:ln>
              <a:noFill/>
            </a:ln>
            <a:effectLst/>
          </c:spPr>
          <c:invertIfNegative val="0"/>
          <c:cat>
            <c:strRef>
              <c:f>'Forecast Output'!$I$58:$Z$58</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'Forecast Output'!$AE$65:$AK$65</c:f>
              <c:numCache>
                <c:formatCode>_-* #,##0_-;\-* #,##0_-;_-* "-"??_-;_-@_-</c:formatCode>
                <c:ptCount val="7"/>
                <c:pt idx="0">
                  <c:v>0</c:v>
                </c:pt>
                <c:pt idx="1">
                  <c:v>0</c:v>
                </c:pt>
                <c:pt idx="2">
                  <c:v>0</c:v>
                </c:pt>
                <c:pt idx="3">
                  <c:v>0</c:v>
                </c:pt>
                <c:pt idx="4">
                  <c:v>47900</c:v>
                </c:pt>
                <c:pt idx="5">
                  <c:v>45893.558059320007</c:v>
                </c:pt>
                <c:pt idx="6">
                  <c:v>48361.436112360003</c:v>
                </c:pt>
              </c:numCache>
            </c:numRef>
          </c:val>
        </c:ser>
        <c:dLbls>
          <c:showLegendKey val="0"/>
          <c:showVal val="0"/>
          <c:showCatName val="0"/>
          <c:showSerName val="0"/>
          <c:showPercent val="0"/>
          <c:showBubbleSize val="0"/>
        </c:dLbls>
        <c:gapWidth val="50"/>
        <c:overlap val="100"/>
        <c:axId val="222088576"/>
        <c:axId val="222094464"/>
      </c:barChart>
      <c:catAx>
        <c:axId val="222088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2094464"/>
        <c:crosses val="autoZero"/>
        <c:auto val="1"/>
        <c:lblAlgn val="ctr"/>
        <c:lblOffset val="100"/>
        <c:noMultiLvlLbl val="0"/>
      </c:catAx>
      <c:valAx>
        <c:axId val="2220944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Emissions (tCO2e)</a:t>
                </a:r>
              </a:p>
            </c:rich>
          </c:tx>
          <c:layout>
            <c:manualLayout>
              <c:xMode val="edge"/>
              <c:yMode val="edge"/>
              <c:x val="9.2589738612258513E-3"/>
              <c:y val="0.34207361574203016"/>
            </c:manualLayout>
          </c:layout>
          <c:overlay val="0"/>
          <c:spPr>
            <a:noFill/>
            <a:ln>
              <a:noFill/>
            </a:ln>
            <a:effectLst/>
          </c:sp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2088576"/>
        <c:crosses val="autoZero"/>
        <c:crossBetween val="between"/>
      </c:valAx>
      <c:spPr>
        <a:noFill/>
        <a:ln>
          <a:noFill/>
        </a:ln>
        <a:effectLst/>
      </c:spPr>
    </c:plotArea>
    <c:legend>
      <c:legendPos val="b"/>
      <c:layout>
        <c:manualLayout>
          <c:xMode val="edge"/>
          <c:yMode val="edge"/>
          <c:x val="0.81532853593450827"/>
          <c:y val="0.27697653247795412"/>
          <c:w val="0.17621325884151109"/>
          <c:h val="0.4154656243016929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GB"/>
              <a:t>Student and Staff Numbers</a:t>
            </a:r>
          </a:p>
        </c:rich>
      </c:tx>
      <c:layout>
        <c:manualLayout>
          <c:xMode val="edge"/>
          <c:yMode val="edge"/>
          <c:x val="0.25397350803995528"/>
          <c:y val="1.9251335277162385E-2"/>
        </c:manualLayout>
      </c:layout>
      <c:overlay val="0"/>
      <c:spPr>
        <a:noFill/>
        <a:ln>
          <a:noFill/>
        </a:ln>
        <a:effectLst/>
      </c:spPr>
    </c:title>
    <c:autoTitleDeleted val="0"/>
    <c:plotArea>
      <c:layout>
        <c:manualLayout>
          <c:layoutTarget val="inner"/>
          <c:xMode val="edge"/>
          <c:yMode val="edge"/>
          <c:x val="9.337540761621671E-2"/>
          <c:y val="0.11900533757165881"/>
          <c:w val="0.58416190623021014"/>
          <c:h val="0.74319047175119191"/>
        </c:manualLayout>
      </c:layout>
      <c:areaChart>
        <c:grouping val="stacked"/>
        <c:varyColors val="0"/>
        <c:ser>
          <c:idx val="0"/>
          <c:order val="0"/>
          <c:tx>
            <c:strRef>
              <c:f>'CSM Factors'!$B$22:$C$22</c:f>
              <c:strCache>
                <c:ptCount val="1"/>
                <c:pt idx="0">
                  <c:v>Total number of Undergraduate</c:v>
                </c:pt>
              </c:strCache>
            </c:strRef>
          </c:tx>
          <c:spPr>
            <a:solidFill>
              <a:schemeClr val="accent1"/>
            </a:solidFill>
            <a:ln>
              <a:noFill/>
            </a:ln>
            <a:effectLst/>
          </c:spPr>
          <c:cat>
            <c:strRef>
              <c:f>'CSM Factors'!$D$9:$Q$9</c:f>
              <c:strCache>
                <c:ptCount val="14"/>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#NAME?</c:v>
                </c:pt>
                <c:pt idx="13">
                  <c:v>#NAME?</c:v>
                </c:pt>
              </c:strCache>
            </c:strRef>
          </c:cat>
          <c:val>
            <c:numRef>
              <c:f>'CSM Factors'!$D$22:$Q$22</c:f>
              <c:numCache>
                <c:formatCode>#,##0</c:formatCode>
                <c:ptCount val="14"/>
                <c:pt idx="0">
                  <c:v>17445</c:v>
                </c:pt>
                <c:pt idx="1">
                  <c:v>17110</c:v>
                </c:pt>
                <c:pt idx="2">
                  <c:v>18427.5</c:v>
                </c:pt>
                <c:pt idx="3">
                  <c:v>19925</c:v>
                </c:pt>
                <c:pt idx="4">
                  <c:v>20323.500000000004</c:v>
                </c:pt>
                <c:pt idx="5">
                  <c:v>20729.969999999998</c:v>
                </c:pt>
                <c:pt idx="6">
                  <c:v>21144.5694</c:v>
                </c:pt>
                <c:pt idx="7">
                  <c:v>21567.460788</c:v>
                </c:pt>
                <c:pt idx="8">
                  <c:v>21998.810003760002</c:v>
                </c:pt>
                <c:pt idx="9">
                  <c:v>22438.786203835203</c:v>
                </c:pt>
                <c:pt idx="10">
                  <c:v>22887.561927911906</c:v>
                </c:pt>
                <c:pt idx="11">
                  <c:v>23345.313166470143</c:v>
                </c:pt>
                <c:pt idx="12">
                  <c:v>23812.219429799552</c:v>
                </c:pt>
                <c:pt idx="13">
                  <c:v>24288.463818395539</c:v>
                </c:pt>
              </c:numCache>
            </c:numRef>
          </c:val>
        </c:ser>
        <c:ser>
          <c:idx val="1"/>
          <c:order val="1"/>
          <c:tx>
            <c:strRef>
              <c:f>'CSM Factors'!$B$23:$C$23</c:f>
              <c:strCache>
                <c:ptCount val="1"/>
                <c:pt idx="0">
                  <c:v>Total number of Postgraduate</c:v>
                </c:pt>
              </c:strCache>
            </c:strRef>
          </c:tx>
          <c:spPr>
            <a:solidFill>
              <a:schemeClr val="accent2"/>
            </a:solidFill>
            <a:ln>
              <a:noFill/>
            </a:ln>
            <a:effectLst/>
          </c:spPr>
          <c:cat>
            <c:strRef>
              <c:f>'CSM Factors'!$D$9:$Q$9</c:f>
              <c:strCache>
                <c:ptCount val="14"/>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#NAME?</c:v>
                </c:pt>
                <c:pt idx="13">
                  <c:v>#NAME?</c:v>
                </c:pt>
              </c:strCache>
            </c:strRef>
          </c:cat>
          <c:val>
            <c:numRef>
              <c:f>'CSM Factors'!$D$23:$Q$23</c:f>
              <c:numCache>
                <c:formatCode>#,##0</c:formatCode>
                <c:ptCount val="14"/>
                <c:pt idx="0">
                  <c:v>5316</c:v>
                </c:pt>
                <c:pt idx="1">
                  <c:v>5586</c:v>
                </c:pt>
                <c:pt idx="2">
                  <c:v>5388</c:v>
                </c:pt>
                <c:pt idx="3">
                  <c:v>5838</c:v>
                </c:pt>
                <c:pt idx="4">
                  <c:v>5954.76</c:v>
                </c:pt>
                <c:pt idx="5">
                  <c:v>6073.8552</c:v>
                </c:pt>
                <c:pt idx="6">
                  <c:v>6195.3323040000005</c:v>
                </c:pt>
                <c:pt idx="7">
                  <c:v>6319.23895008</c:v>
                </c:pt>
                <c:pt idx="8">
                  <c:v>6445.6237290816007</c:v>
                </c:pt>
                <c:pt idx="9">
                  <c:v>6574.5362036632323</c:v>
                </c:pt>
                <c:pt idx="10">
                  <c:v>6706.0269277364969</c:v>
                </c:pt>
                <c:pt idx="11">
                  <c:v>6840.147466291226</c:v>
                </c:pt>
                <c:pt idx="12">
                  <c:v>6976.9504156170506</c:v>
                </c:pt>
                <c:pt idx="13">
                  <c:v>7116.4894239293917</c:v>
                </c:pt>
              </c:numCache>
            </c:numRef>
          </c:val>
        </c:ser>
        <c:ser>
          <c:idx val="2"/>
          <c:order val="2"/>
          <c:tx>
            <c:strRef>
              <c:f>'CSM Factors'!$B$39:$C$39</c:f>
              <c:strCache>
                <c:ptCount val="1"/>
                <c:pt idx="0">
                  <c:v>Total number of Academic staff</c:v>
                </c:pt>
              </c:strCache>
            </c:strRef>
          </c:tx>
          <c:spPr>
            <a:solidFill>
              <a:schemeClr val="accent3"/>
            </a:solidFill>
            <a:ln w="25400">
              <a:noFill/>
            </a:ln>
            <a:effectLst/>
          </c:spPr>
          <c:cat>
            <c:strRef>
              <c:f>'CSM Factors'!$D$9:$Q$9</c:f>
              <c:strCache>
                <c:ptCount val="14"/>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#NAME?</c:v>
                </c:pt>
                <c:pt idx="13">
                  <c:v>#NAME?</c:v>
                </c:pt>
              </c:strCache>
            </c:strRef>
          </c:cat>
          <c:val>
            <c:numRef>
              <c:f>'CSM Factors'!$D$39:$Q$39</c:f>
              <c:numCache>
                <c:formatCode>#,##0</c:formatCode>
                <c:ptCount val="14"/>
                <c:pt idx="0">
                  <c:v>2200</c:v>
                </c:pt>
                <c:pt idx="1">
                  <c:v>2365</c:v>
                </c:pt>
                <c:pt idx="2">
                  <c:v>2665</c:v>
                </c:pt>
                <c:pt idx="3">
                  <c:v>2720</c:v>
                </c:pt>
                <c:pt idx="4">
                  <c:v>2774.4</c:v>
                </c:pt>
                <c:pt idx="5">
                  <c:v>2829.8880000000004</c:v>
                </c:pt>
                <c:pt idx="6">
                  <c:v>2886.4857600000005</c:v>
                </c:pt>
                <c:pt idx="7">
                  <c:v>2944.2154752000006</c:v>
                </c:pt>
                <c:pt idx="8">
                  <c:v>3003.0997847040003</c:v>
                </c:pt>
                <c:pt idx="9">
                  <c:v>3063.1617803980807</c:v>
                </c:pt>
                <c:pt idx="10">
                  <c:v>3124.4250160060419</c:v>
                </c:pt>
                <c:pt idx="11">
                  <c:v>3186.9135163261626</c:v>
                </c:pt>
                <c:pt idx="12">
                  <c:v>3250.651786652686</c:v>
                </c:pt>
                <c:pt idx="13">
                  <c:v>3315.6648223857401</c:v>
                </c:pt>
              </c:numCache>
            </c:numRef>
          </c:val>
        </c:ser>
        <c:ser>
          <c:idx val="3"/>
          <c:order val="3"/>
          <c:tx>
            <c:strRef>
              <c:f>'CSM Factors'!$B$40:$C$40</c:f>
              <c:strCache>
                <c:ptCount val="1"/>
                <c:pt idx="0">
                  <c:v>Total number of Non-academic staff</c:v>
                </c:pt>
              </c:strCache>
            </c:strRef>
          </c:tx>
          <c:spPr>
            <a:solidFill>
              <a:schemeClr val="accent4"/>
            </a:solidFill>
            <a:ln w="25400">
              <a:noFill/>
            </a:ln>
            <a:effectLst/>
          </c:spPr>
          <c:cat>
            <c:strRef>
              <c:f>'CSM Factors'!$D$9:$Q$9</c:f>
              <c:strCache>
                <c:ptCount val="14"/>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#NAME?</c:v>
                </c:pt>
                <c:pt idx="13">
                  <c:v>#NAME?</c:v>
                </c:pt>
              </c:strCache>
            </c:strRef>
          </c:cat>
          <c:val>
            <c:numRef>
              <c:f>'CSM Factors'!$D$40:$Q$40</c:f>
              <c:numCache>
                <c:formatCode>#,##0</c:formatCode>
                <c:ptCount val="14"/>
                <c:pt idx="0">
                  <c:v>2605</c:v>
                </c:pt>
                <c:pt idx="1">
                  <c:v>2730</c:v>
                </c:pt>
                <c:pt idx="2">
                  <c:v>2830</c:v>
                </c:pt>
                <c:pt idx="3">
                  <c:v>2905</c:v>
                </c:pt>
                <c:pt idx="4">
                  <c:v>2963.1</c:v>
                </c:pt>
                <c:pt idx="5">
                  <c:v>3022.3620000000001</c:v>
                </c:pt>
                <c:pt idx="6">
                  <c:v>3082.80924</c:v>
                </c:pt>
                <c:pt idx="7">
                  <c:v>3144.4654248000002</c:v>
                </c:pt>
                <c:pt idx="8">
                  <c:v>3207.3547332960002</c:v>
                </c:pt>
                <c:pt idx="9">
                  <c:v>3271.5018279619203</c:v>
                </c:pt>
                <c:pt idx="10">
                  <c:v>3336.9318645211588</c:v>
                </c:pt>
                <c:pt idx="11">
                  <c:v>3403.6705018115822</c:v>
                </c:pt>
                <c:pt idx="12">
                  <c:v>3471.7439118478137</c:v>
                </c:pt>
                <c:pt idx="13">
                  <c:v>3541.1787900847698</c:v>
                </c:pt>
              </c:numCache>
            </c:numRef>
          </c:val>
        </c:ser>
        <c:dLbls>
          <c:showLegendKey val="0"/>
          <c:showVal val="0"/>
          <c:showCatName val="0"/>
          <c:showSerName val="0"/>
          <c:showPercent val="0"/>
          <c:showBubbleSize val="0"/>
        </c:dLbls>
        <c:axId val="221058176"/>
        <c:axId val="221059712"/>
      </c:areaChart>
      <c:catAx>
        <c:axId val="2210581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221059712"/>
        <c:crosses val="autoZero"/>
        <c:auto val="1"/>
        <c:lblAlgn val="ctr"/>
        <c:lblOffset val="100"/>
        <c:noMultiLvlLbl val="0"/>
      </c:catAx>
      <c:valAx>
        <c:axId val="221059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221058176"/>
        <c:crosses val="autoZero"/>
        <c:crossBetween val="midCat"/>
      </c:valAx>
      <c:spPr>
        <a:noFill/>
        <a:ln>
          <a:noFill/>
        </a:ln>
        <a:effectLst/>
      </c:spPr>
    </c:plotArea>
    <c:legend>
      <c:legendPos val="b"/>
      <c:layout>
        <c:manualLayout>
          <c:xMode val="edge"/>
          <c:yMode val="edge"/>
          <c:x val="0.69054094164155411"/>
          <c:y val="0.17940956003119626"/>
          <c:w val="0.30945909532265875"/>
          <c:h val="0.2589443360517906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sz="1000"/>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Unit Cost of Carbon</a:t>
            </a:r>
          </a:p>
        </c:rich>
      </c:tx>
      <c:overlay val="0"/>
      <c:spPr>
        <a:noFill/>
        <a:ln>
          <a:noFill/>
        </a:ln>
        <a:effectLst/>
      </c:spPr>
    </c:title>
    <c:autoTitleDeleted val="0"/>
    <c:plotArea>
      <c:layout/>
      <c:lineChart>
        <c:grouping val="standard"/>
        <c:varyColors val="0"/>
        <c:ser>
          <c:idx val="1"/>
          <c:order val="0"/>
          <c:spPr>
            <a:ln w="28575" cap="rnd">
              <a:solidFill>
                <a:schemeClr val="accent6">
                  <a:tint val="77000"/>
                </a:schemeClr>
              </a:solidFill>
              <a:round/>
            </a:ln>
            <a:effectLst/>
          </c:spPr>
          <c:marker>
            <c:symbol val="circle"/>
            <c:size val="5"/>
            <c:spPr>
              <a:solidFill>
                <a:schemeClr val="accent6">
                  <a:tint val="77000"/>
                </a:schemeClr>
              </a:solidFill>
              <a:ln w="9525">
                <a:solidFill>
                  <a:schemeClr val="accent6">
                    <a:tint val="77000"/>
                  </a:schemeClr>
                </a:solidFill>
              </a:ln>
              <a:effectLst/>
            </c:spPr>
          </c:marker>
          <c:cat>
            <c:strRef>
              <c:f>'CSM Factors'!$D$78:$Q$78</c:f>
              <c:strCache>
                <c:ptCount val="14"/>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strCache>
            </c:strRef>
          </c:cat>
          <c:val>
            <c:numRef>
              <c:f>'CSM Factors'!$D$79:$Q$79</c:f>
              <c:numCache>
                <c:formatCode>_-"£"* #,##0_-;\-"£"* #,##0_-;_-"£"* "-"??_-;_-@_-</c:formatCode>
                <c:ptCount val="14"/>
                <c:pt idx="0">
                  <c:v>300.62630480167013</c:v>
                </c:pt>
                <c:pt idx="1">
                  <c:v>303.09363762609553</c:v>
                </c:pt>
                <c:pt idx="2">
                  <c:v>273.39248861334625</c:v>
                </c:pt>
                <c:pt idx="3">
                  <c:v>0</c:v>
                </c:pt>
                <c:pt idx="4">
                  <c:v>0</c:v>
                </c:pt>
                <c:pt idx="5">
                  <c:v>0</c:v>
                </c:pt>
                <c:pt idx="6">
                  <c:v>0</c:v>
                </c:pt>
                <c:pt idx="7">
                  <c:v>0</c:v>
                </c:pt>
                <c:pt idx="8">
                  <c:v>0</c:v>
                </c:pt>
                <c:pt idx="9">
                  <c:v>0</c:v>
                </c:pt>
                <c:pt idx="10">
                  <c:v>0</c:v>
                </c:pt>
                <c:pt idx="11">
                  <c:v>0</c:v>
                </c:pt>
                <c:pt idx="12">
                  <c:v>0</c:v>
                </c:pt>
                <c:pt idx="13">
                  <c:v>0</c:v>
                </c:pt>
              </c:numCache>
            </c:numRef>
          </c:val>
          <c:smooth val="0"/>
        </c:ser>
        <c:ser>
          <c:idx val="0"/>
          <c:order val="1"/>
          <c:spPr>
            <a:ln w="28575" cap="rnd">
              <a:solidFill>
                <a:schemeClr val="accent6"/>
              </a:solidFill>
              <a:round/>
            </a:ln>
            <a:effectLst/>
          </c:spPr>
          <c:marker>
            <c:symbol val="circle"/>
            <c:size val="5"/>
            <c:spPr>
              <a:solidFill>
                <a:schemeClr val="accent6">
                  <a:lumMod val="75000"/>
                </a:schemeClr>
              </a:solidFill>
              <a:ln w="9525">
                <a:solidFill>
                  <a:schemeClr val="accent6"/>
                </a:solidFill>
              </a:ln>
              <a:effectLst/>
            </c:spPr>
          </c:marker>
          <c:cat>
            <c:strRef>
              <c:f>'CSM Factors'!$D$78:$Q$78</c:f>
              <c:strCache>
                <c:ptCount val="14"/>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strCache>
            </c:strRef>
          </c:cat>
          <c:val>
            <c:numRef>
              <c:f>'CSM Factors'!$D$79:$Q$79</c:f>
              <c:numCache>
                <c:formatCode>_-"£"* #,##0_-;\-"£"* #,##0_-;_-"£"* "-"??_-;_-@_-</c:formatCode>
                <c:ptCount val="14"/>
                <c:pt idx="0">
                  <c:v>300.62630480167013</c:v>
                </c:pt>
                <c:pt idx="1">
                  <c:v>303.09363762609553</c:v>
                </c:pt>
                <c:pt idx="2">
                  <c:v>273.39248861334625</c:v>
                </c:pt>
                <c:pt idx="3">
                  <c:v>0</c:v>
                </c:pt>
                <c:pt idx="4">
                  <c:v>0</c:v>
                </c:pt>
                <c:pt idx="5">
                  <c:v>0</c:v>
                </c:pt>
                <c:pt idx="6">
                  <c:v>0</c:v>
                </c:pt>
                <c:pt idx="7">
                  <c:v>0</c:v>
                </c:pt>
                <c:pt idx="8">
                  <c:v>0</c:v>
                </c:pt>
                <c:pt idx="9">
                  <c:v>0</c:v>
                </c:pt>
                <c:pt idx="10">
                  <c:v>0</c:v>
                </c:pt>
                <c:pt idx="11">
                  <c:v>0</c:v>
                </c:pt>
                <c:pt idx="12">
                  <c:v>0</c:v>
                </c:pt>
                <c:pt idx="13">
                  <c:v>0</c:v>
                </c:pt>
              </c:numCache>
            </c:numRef>
          </c:val>
          <c:smooth val="0"/>
        </c:ser>
        <c:dLbls>
          <c:showLegendKey val="0"/>
          <c:showVal val="0"/>
          <c:showCatName val="0"/>
          <c:showSerName val="0"/>
          <c:showPercent val="0"/>
          <c:showBubbleSize val="0"/>
        </c:dLbls>
        <c:dropLines>
          <c:spPr>
            <a:ln w="9525" cap="flat" cmpd="sng" algn="ctr">
              <a:solidFill>
                <a:schemeClr val="tx1">
                  <a:lumMod val="35000"/>
                  <a:lumOff val="65000"/>
                </a:schemeClr>
              </a:solidFill>
              <a:round/>
            </a:ln>
            <a:effectLst/>
          </c:spPr>
        </c:dropLines>
        <c:marker val="1"/>
        <c:smooth val="0"/>
        <c:axId val="222433664"/>
        <c:axId val="222435200"/>
      </c:lineChart>
      <c:catAx>
        <c:axId val="222433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2435200"/>
        <c:crosses val="autoZero"/>
        <c:auto val="1"/>
        <c:lblAlgn val="ctr"/>
        <c:lblOffset val="100"/>
        <c:noMultiLvlLbl val="0"/>
      </c:catAx>
      <c:valAx>
        <c:axId val="222435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£/tCO2e</a:t>
                </a:r>
              </a:p>
            </c:rich>
          </c:tx>
          <c:layout>
            <c:manualLayout>
              <c:xMode val="edge"/>
              <c:yMode val="edge"/>
              <c:x val="1.5286618070467698E-2"/>
              <c:y val="0.35899615164431442"/>
            </c:manualLayout>
          </c:layout>
          <c:overlay val="0"/>
          <c:spPr>
            <a:noFill/>
            <a:ln>
              <a:noFill/>
            </a:ln>
            <a:effectLst/>
          </c:spPr>
        </c:title>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243366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Carbon Intensity</a:t>
            </a:r>
          </a:p>
        </c:rich>
      </c:tx>
      <c:overlay val="0"/>
      <c:spPr>
        <a:noFill/>
        <a:ln>
          <a:noFill/>
        </a:ln>
        <a:effectLst/>
      </c:spPr>
    </c:title>
    <c:autoTitleDeleted val="0"/>
    <c:plotArea>
      <c:layout/>
      <c:lineChart>
        <c:grouping val="standard"/>
        <c:varyColors val="0"/>
        <c:ser>
          <c:idx val="0"/>
          <c:order val="0"/>
          <c:spPr>
            <a:ln w="28575" cap="rnd">
              <a:solidFill>
                <a:schemeClr val="accent6">
                  <a:lumMod val="50000"/>
                </a:schemeClr>
              </a:solidFill>
              <a:round/>
            </a:ln>
            <a:effectLst/>
          </c:spPr>
          <c:marker>
            <c:symbol val="circle"/>
            <c:size val="5"/>
            <c:spPr>
              <a:solidFill>
                <a:schemeClr val="accent2">
                  <a:lumMod val="50000"/>
                </a:schemeClr>
              </a:solidFill>
              <a:ln w="9525">
                <a:solidFill>
                  <a:schemeClr val="accent6">
                    <a:lumMod val="50000"/>
                  </a:schemeClr>
                </a:solidFill>
              </a:ln>
              <a:effectLst/>
            </c:spPr>
          </c:marker>
          <c:cat>
            <c:strRef>
              <c:f>'CSM Factors'!$D$78:$Q$78</c:f>
              <c:strCache>
                <c:ptCount val="14"/>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strCache>
            </c:strRef>
          </c:cat>
          <c:val>
            <c:numRef>
              <c:f>'CSM Factors'!$D$81:$Q$81</c:f>
              <c:numCache>
                <c:formatCode>#,##0</c:formatCode>
                <c:ptCount val="14"/>
                <c:pt idx="0">
                  <c:v>0</c:v>
                </c:pt>
                <c:pt idx="1">
                  <c:v>101.31028269165564</c:v>
                </c:pt>
                <c:pt idx="2">
                  <c:v>111.1757152008276</c:v>
                </c:pt>
                <c:pt idx="3">
                  <c:v>0</c:v>
                </c:pt>
                <c:pt idx="4">
                  <c:v>0</c:v>
                </c:pt>
                <c:pt idx="5">
                  <c:v>0</c:v>
                </c:pt>
                <c:pt idx="6">
                  <c:v>0</c:v>
                </c:pt>
                <c:pt idx="7">
                  <c:v>0</c:v>
                </c:pt>
                <c:pt idx="8">
                  <c:v>0</c:v>
                </c:pt>
                <c:pt idx="9">
                  <c:v>0</c:v>
                </c:pt>
                <c:pt idx="10">
                  <c:v>0</c:v>
                </c:pt>
                <c:pt idx="11">
                  <c:v>0</c:v>
                </c:pt>
                <c:pt idx="12">
                  <c:v>0</c:v>
                </c:pt>
                <c:pt idx="13">
                  <c:v>0</c:v>
                </c:pt>
              </c:numCache>
            </c:numRef>
          </c:val>
          <c:smooth val="0"/>
        </c:ser>
        <c:dLbls>
          <c:showLegendKey val="0"/>
          <c:showVal val="0"/>
          <c:showCatName val="0"/>
          <c:showSerName val="0"/>
          <c:showPercent val="0"/>
          <c:showBubbleSize val="0"/>
        </c:dLbls>
        <c:dropLines>
          <c:spPr>
            <a:ln w="9525" cap="flat" cmpd="sng" algn="ctr">
              <a:solidFill>
                <a:schemeClr val="tx1">
                  <a:lumMod val="35000"/>
                  <a:lumOff val="65000"/>
                </a:schemeClr>
              </a:solidFill>
              <a:round/>
            </a:ln>
            <a:effectLst/>
          </c:spPr>
        </c:dropLines>
        <c:marker val="1"/>
        <c:smooth val="0"/>
        <c:axId val="222462336"/>
        <c:axId val="222463872"/>
      </c:lineChart>
      <c:catAx>
        <c:axId val="22246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2463872"/>
        <c:crosses val="autoZero"/>
        <c:auto val="1"/>
        <c:lblAlgn val="ctr"/>
        <c:lblOffset val="100"/>
        <c:noMultiLvlLbl val="0"/>
      </c:catAx>
      <c:valAx>
        <c:axId val="2224638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tCO2e/£m turnover</a:t>
                </a:r>
              </a:p>
            </c:rich>
          </c:tx>
          <c:layout>
            <c:manualLayout>
              <c:xMode val="edge"/>
              <c:yMode val="edge"/>
              <c:x val="1.5286669542865115E-2"/>
              <c:y val="0.25106865471499196"/>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24623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486142086256747E-2"/>
          <c:y val="3.0477947448775449E-2"/>
          <c:w val="0.62561091501493349"/>
          <c:h val="0.82506279676017746"/>
        </c:manualLayout>
      </c:layout>
      <c:barChart>
        <c:barDir val="col"/>
        <c:grouping val="stacked"/>
        <c:varyColors val="0"/>
        <c:ser>
          <c:idx val="0"/>
          <c:order val="0"/>
          <c:tx>
            <c:strRef>
              <c:f>'CSM Output'!$F$11</c:f>
              <c:strCache>
                <c:ptCount val="1"/>
                <c:pt idx="0">
                  <c:v>Grid Electricity</c:v>
                </c:pt>
              </c:strCache>
            </c:strRef>
          </c:tx>
          <c:spPr>
            <a:solidFill>
              <a:schemeClr val="accent1"/>
            </a:solidFill>
            <a:ln>
              <a:noFill/>
            </a:ln>
            <a:effectLst/>
          </c:spPr>
          <c:invertIfNegative val="0"/>
          <c:cat>
            <c:strRef>
              <c:f>'CSM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Output'!$I$11:$Z$11</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1"/>
          <c:order val="1"/>
          <c:tx>
            <c:strRef>
              <c:f>'CSM Output'!$F$12</c:f>
              <c:strCache>
                <c:ptCount val="1"/>
                <c:pt idx="0">
                  <c:v>Natural Gas - direct</c:v>
                </c:pt>
              </c:strCache>
            </c:strRef>
          </c:tx>
          <c:spPr>
            <a:solidFill>
              <a:schemeClr val="accent2"/>
            </a:solidFill>
            <a:ln>
              <a:noFill/>
            </a:ln>
            <a:effectLst/>
          </c:spPr>
          <c:invertIfNegative val="0"/>
          <c:cat>
            <c:strRef>
              <c:f>'CSM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Output'!$I$12:$Z$12</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2"/>
          <c:order val="2"/>
          <c:tx>
            <c:strRef>
              <c:f>'CSM Output'!$F$13</c:f>
              <c:strCache>
                <c:ptCount val="1"/>
                <c:pt idx="0">
                  <c:v>Natural Gas - CHP</c:v>
                </c:pt>
              </c:strCache>
            </c:strRef>
          </c:tx>
          <c:spPr>
            <a:solidFill>
              <a:schemeClr val="accent3"/>
            </a:solidFill>
            <a:ln>
              <a:noFill/>
            </a:ln>
            <a:effectLst/>
          </c:spPr>
          <c:invertIfNegative val="0"/>
          <c:cat>
            <c:strRef>
              <c:f>'CSM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Output'!$I$13:$Z$13</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3"/>
          <c:order val="3"/>
          <c:tx>
            <c:strRef>
              <c:f>'CSM Output'!$F$14</c:f>
              <c:strCache>
                <c:ptCount val="1"/>
                <c:pt idx="0">
                  <c:v>Refrigerant HFC-134a</c:v>
                </c:pt>
              </c:strCache>
            </c:strRef>
          </c:tx>
          <c:spPr>
            <a:solidFill>
              <a:schemeClr val="accent4"/>
            </a:solidFill>
            <a:ln>
              <a:noFill/>
            </a:ln>
            <a:effectLst/>
          </c:spPr>
          <c:invertIfNegative val="0"/>
          <c:cat>
            <c:strRef>
              <c:f>'CSM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Output'!$I$14:$Z$14</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4"/>
          <c:order val="4"/>
          <c:tx>
            <c:strRef>
              <c:f>'CSM Output'!$F$15</c:f>
              <c:strCache>
                <c:ptCount val="1"/>
                <c:pt idx="0">
                  <c:v>Water - Supply</c:v>
                </c:pt>
              </c:strCache>
            </c:strRef>
          </c:tx>
          <c:spPr>
            <a:solidFill>
              <a:schemeClr val="accent5"/>
            </a:solidFill>
            <a:ln>
              <a:noFill/>
            </a:ln>
            <a:effectLst/>
          </c:spPr>
          <c:invertIfNegative val="0"/>
          <c:cat>
            <c:strRef>
              <c:f>'CSM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Output'!$I$15:$Z$15</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5"/>
          <c:order val="5"/>
          <c:tx>
            <c:strRef>
              <c:f>'CSM Output'!$F$16</c:f>
              <c:strCache>
                <c:ptCount val="1"/>
                <c:pt idx="0">
                  <c:v>Water - Treatment</c:v>
                </c:pt>
              </c:strCache>
            </c:strRef>
          </c:tx>
          <c:spPr>
            <a:solidFill>
              <a:schemeClr val="accent6"/>
            </a:solidFill>
            <a:ln>
              <a:noFill/>
            </a:ln>
            <a:effectLst/>
          </c:spPr>
          <c:invertIfNegative val="0"/>
          <c:cat>
            <c:strRef>
              <c:f>'CSM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Output'!$I$16:$Z$16</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6"/>
          <c:order val="6"/>
          <c:tx>
            <c:strRef>
              <c:f>'CSM Output'!$F$17</c:f>
              <c:strCache>
                <c:ptCount val="1"/>
                <c:pt idx="0">
                  <c:v>Refuse Commercial &amp; Industrial to Landfill</c:v>
                </c:pt>
              </c:strCache>
            </c:strRef>
          </c:tx>
          <c:spPr>
            <a:solidFill>
              <a:schemeClr val="accent1">
                <a:lumMod val="60000"/>
              </a:schemeClr>
            </a:solidFill>
            <a:ln>
              <a:noFill/>
            </a:ln>
            <a:effectLst/>
          </c:spPr>
          <c:invertIfNegative val="0"/>
          <c:cat>
            <c:strRef>
              <c:f>'CSM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Output'!$I$17:$Z$17</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7"/>
          <c:order val="7"/>
          <c:tx>
            <c:strRef>
              <c:f>'CSM Output'!$F$19</c:f>
              <c:strCache>
                <c:ptCount val="1"/>
                <c:pt idx="0">
                  <c:v>Organic Food &amp; Drink Composting</c:v>
                </c:pt>
              </c:strCache>
            </c:strRef>
          </c:tx>
          <c:spPr>
            <a:solidFill>
              <a:schemeClr val="accent2">
                <a:lumMod val="60000"/>
              </a:schemeClr>
            </a:solidFill>
            <a:ln>
              <a:noFill/>
            </a:ln>
            <a:effectLst/>
          </c:spPr>
          <c:invertIfNegative val="0"/>
          <c:cat>
            <c:strRef>
              <c:f>'CSM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Output'!$I$19:$Z$19</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8"/>
          <c:order val="8"/>
          <c:tx>
            <c:strRef>
              <c:f>'CSM Output'!$F$20</c:f>
              <c:strCache>
                <c:ptCount val="1"/>
                <c:pt idx="0">
                  <c:v>Paper &amp; Board (Mixed) Recycling</c:v>
                </c:pt>
              </c:strCache>
            </c:strRef>
          </c:tx>
          <c:spPr>
            <a:solidFill>
              <a:schemeClr val="accent3">
                <a:lumMod val="60000"/>
              </a:schemeClr>
            </a:solidFill>
            <a:ln>
              <a:noFill/>
            </a:ln>
            <a:effectLst/>
          </c:spPr>
          <c:invertIfNegative val="0"/>
          <c:cat>
            <c:strRef>
              <c:f>'CSM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Output'!$I$20:$Z$20</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9"/>
          <c:order val="9"/>
          <c:tx>
            <c:strRef>
              <c:f>'CSM Output'!$F$21</c:f>
              <c:strCache>
                <c:ptCount val="1"/>
                <c:pt idx="0">
                  <c:v>Refuse Mun/Comm/Ind to Combustion</c:v>
                </c:pt>
              </c:strCache>
            </c:strRef>
          </c:tx>
          <c:spPr>
            <a:solidFill>
              <a:schemeClr val="accent4">
                <a:lumMod val="60000"/>
              </a:schemeClr>
            </a:solidFill>
            <a:ln>
              <a:noFill/>
            </a:ln>
            <a:effectLst/>
          </c:spPr>
          <c:invertIfNegative val="0"/>
          <c:cat>
            <c:strRef>
              <c:f>'CSM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Output'!$I$21:$Z$21</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10"/>
          <c:order val="10"/>
          <c:tx>
            <c:strRef>
              <c:f>'CSM Output'!$F$25</c:f>
              <c:strCache>
                <c:ptCount val="1"/>
                <c:pt idx="0">
                  <c:v>Reuse</c:v>
                </c:pt>
              </c:strCache>
            </c:strRef>
          </c:tx>
          <c:spPr>
            <a:solidFill>
              <a:schemeClr val="accent5">
                <a:lumMod val="60000"/>
              </a:schemeClr>
            </a:solidFill>
            <a:ln>
              <a:noFill/>
            </a:ln>
            <a:effectLst/>
          </c:spPr>
          <c:invertIfNegative val="0"/>
          <c:cat>
            <c:strRef>
              <c:f>'CSM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Output'!$I$25:$Z$25</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11"/>
          <c:order val="11"/>
          <c:tx>
            <c:strRef>
              <c:f>'CSM Output'!$F$26</c:f>
              <c:strCache>
                <c:ptCount val="1"/>
                <c:pt idx="0">
                  <c:v>Flights Economy Short Haul - to/from UK</c:v>
                </c:pt>
              </c:strCache>
            </c:strRef>
          </c:tx>
          <c:spPr>
            <a:solidFill>
              <a:schemeClr val="accent6">
                <a:lumMod val="60000"/>
              </a:schemeClr>
            </a:solidFill>
            <a:ln>
              <a:noFill/>
            </a:ln>
            <a:effectLst/>
          </c:spPr>
          <c:invertIfNegative val="0"/>
          <c:cat>
            <c:strRef>
              <c:f>'CSM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Output'!$I$26:$Z$26</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12"/>
          <c:order val="12"/>
          <c:tx>
            <c:strRef>
              <c:f>'CSM Output'!$F$27</c:f>
              <c:strCache>
                <c:ptCount val="1"/>
                <c:pt idx="0">
                  <c:v>Rail  - National Rail</c:v>
                </c:pt>
              </c:strCache>
            </c:strRef>
          </c:tx>
          <c:spPr>
            <a:solidFill>
              <a:schemeClr val="accent1">
                <a:lumMod val="80000"/>
                <a:lumOff val="20000"/>
              </a:schemeClr>
            </a:solidFill>
            <a:ln>
              <a:noFill/>
            </a:ln>
            <a:effectLst/>
          </c:spPr>
          <c:invertIfNegative val="0"/>
          <c:cat>
            <c:strRef>
              <c:f>'CSM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Output'!$I$27:$Z$27</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13"/>
          <c:order val="13"/>
          <c:tx>
            <c:strRef>
              <c:f>'CSM Output'!$F$28</c:f>
              <c:strCache>
                <c:ptCount val="1"/>
                <c:pt idx="0">
                  <c:v>Rail  - Light Rail &amp; Tram</c:v>
                </c:pt>
              </c:strCache>
            </c:strRef>
          </c:tx>
          <c:spPr>
            <a:solidFill>
              <a:schemeClr val="accent2">
                <a:lumMod val="80000"/>
                <a:lumOff val="20000"/>
              </a:schemeClr>
            </a:solidFill>
            <a:ln>
              <a:noFill/>
            </a:ln>
            <a:effectLst/>
          </c:spPr>
          <c:invertIfNegative val="0"/>
          <c:cat>
            <c:strRef>
              <c:f>'CSM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Output'!$I$28:$Z$28</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14"/>
          <c:order val="14"/>
          <c:tx>
            <c:strRef>
              <c:f>'CSM Output'!$F$29</c:f>
              <c:strCache>
                <c:ptCount val="1"/>
                <c:pt idx="0">
                  <c:v>Car - Average - diesel</c:v>
                </c:pt>
              </c:strCache>
            </c:strRef>
          </c:tx>
          <c:spPr>
            <a:solidFill>
              <a:schemeClr val="accent3">
                <a:lumMod val="80000"/>
                <a:lumOff val="20000"/>
              </a:schemeClr>
            </a:solidFill>
            <a:ln>
              <a:noFill/>
            </a:ln>
            <a:effectLst/>
          </c:spPr>
          <c:invertIfNegative val="0"/>
          <c:cat>
            <c:strRef>
              <c:f>'CSM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Output'!$I$29:$Z$29</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15"/>
          <c:order val="15"/>
          <c:tx>
            <c:strRef>
              <c:f>'CSM Output'!$F$30</c:f>
              <c:strCache>
                <c:ptCount val="1"/>
                <c:pt idx="0">
                  <c:v>Car - Average - petrol</c:v>
                </c:pt>
              </c:strCache>
            </c:strRef>
          </c:tx>
          <c:spPr>
            <a:solidFill>
              <a:schemeClr val="accent4">
                <a:lumMod val="80000"/>
                <a:lumOff val="20000"/>
              </a:schemeClr>
            </a:solidFill>
            <a:ln>
              <a:noFill/>
            </a:ln>
            <a:effectLst/>
          </c:spPr>
          <c:invertIfNegative val="0"/>
          <c:cat>
            <c:strRef>
              <c:f>'CSM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Output'!$I$30:$Z$30</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16"/>
          <c:order val="16"/>
          <c:tx>
            <c:strRef>
              <c:f>'CSM Output'!$F$31</c:f>
              <c:strCache>
                <c:ptCount val="1"/>
                <c:pt idx="0">
                  <c:v>Van - diesel</c:v>
                </c:pt>
              </c:strCache>
            </c:strRef>
          </c:tx>
          <c:spPr>
            <a:solidFill>
              <a:schemeClr val="accent5">
                <a:lumMod val="80000"/>
                <a:lumOff val="20000"/>
              </a:schemeClr>
            </a:solidFill>
            <a:ln>
              <a:noFill/>
            </a:ln>
            <a:effectLst/>
          </c:spPr>
          <c:invertIfNegative val="0"/>
          <c:cat>
            <c:strRef>
              <c:f>'CSM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Output'!$I$31:$Z$31</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17"/>
          <c:order val="17"/>
          <c:tx>
            <c:strRef>
              <c:f>'CSM Output'!$F$32</c:f>
              <c:strCache>
                <c:ptCount val="1"/>
                <c:pt idx="0">
                  <c:v>Bus</c:v>
                </c:pt>
              </c:strCache>
            </c:strRef>
          </c:tx>
          <c:spPr>
            <a:solidFill>
              <a:schemeClr val="accent6">
                <a:lumMod val="80000"/>
                <a:lumOff val="20000"/>
              </a:schemeClr>
            </a:solidFill>
            <a:ln>
              <a:noFill/>
            </a:ln>
            <a:effectLst/>
          </c:spPr>
          <c:invertIfNegative val="0"/>
          <c:cat>
            <c:strRef>
              <c:f>'CSM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Output'!$I$32:$Z$32</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18"/>
          <c:order val="18"/>
          <c:tx>
            <c:strRef>
              <c:f>'CSM Output'!$F$33</c:f>
              <c:strCache>
                <c:ptCount val="1"/>
                <c:pt idx="0">
                  <c:v>Taxi - Black cab</c:v>
                </c:pt>
              </c:strCache>
            </c:strRef>
          </c:tx>
          <c:spPr>
            <a:solidFill>
              <a:schemeClr val="accent1">
                <a:lumMod val="80000"/>
              </a:schemeClr>
            </a:solidFill>
            <a:ln>
              <a:noFill/>
            </a:ln>
            <a:effectLst/>
          </c:spPr>
          <c:invertIfNegative val="0"/>
          <c:cat>
            <c:strRef>
              <c:f>'CSM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Output'!$I$33:$Z$33</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19"/>
          <c:order val="19"/>
          <c:tx>
            <c:strRef>
              <c:f>'CSM Output'!$F$34</c:f>
              <c:strCache>
                <c:ptCount val="1"/>
                <c:pt idx="0">
                  <c:v>Ferry</c:v>
                </c:pt>
              </c:strCache>
            </c:strRef>
          </c:tx>
          <c:spPr>
            <a:solidFill>
              <a:schemeClr val="accent2">
                <a:lumMod val="80000"/>
              </a:schemeClr>
            </a:solidFill>
            <a:ln>
              <a:noFill/>
            </a:ln>
            <a:effectLst/>
          </c:spPr>
          <c:invertIfNegative val="0"/>
          <c:cat>
            <c:strRef>
              <c:f>'CSM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Output'!$I$34:$Z$34</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20"/>
          <c:order val="20"/>
          <c:tx>
            <c:strRef>
              <c:f>'CSM Output'!$F$35</c:f>
              <c:strCache>
                <c:ptCount val="1"/>
                <c:pt idx="0">
                  <c:v>Total</c:v>
                </c:pt>
              </c:strCache>
            </c:strRef>
          </c:tx>
          <c:spPr>
            <a:solidFill>
              <a:schemeClr val="bg2">
                <a:lumMod val="75000"/>
              </a:schemeClr>
            </a:solidFill>
            <a:ln>
              <a:noFill/>
            </a:ln>
            <a:effectLst/>
          </c:spPr>
          <c:invertIfNegative val="0"/>
          <c:cat>
            <c:strRef>
              <c:f>'CSM Output'!$I$10:$Z$10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Output'!$I$35:$O$35</c:f>
              <c:numCache>
                <c:formatCode>_-* #,##0_-;\-* #,##0_-;_-* "-"??_-;_-@_-</c:formatCode>
                <c:ptCount val="7"/>
                <c:pt idx="0">
                  <c:v>0</c:v>
                </c:pt>
                <c:pt idx="1">
                  <c:v>0</c:v>
                </c:pt>
                <c:pt idx="2">
                  <c:v>0</c:v>
                </c:pt>
                <c:pt idx="3">
                  <c:v>0</c:v>
                </c:pt>
                <c:pt idx="4">
                  <c:v>47900</c:v>
                </c:pt>
                <c:pt idx="5">
                  <c:v>45893.558059320007</c:v>
                </c:pt>
                <c:pt idx="6">
                  <c:v>48361.436112360003</c:v>
                </c:pt>
              </c:numCache>
            </c:numRef>
          </c:val>
        </c:ser>
        <c:dLbls>
          <c:showLegendKey val="0"/>
          <c:showVal val="0"/>
          <c:showCatName val="0"/>
          <c:showSerName val="0"/>
          <c:showPercent val="0"/>
          <c:showBubbleSize val="0"/>
        </c:dLbls>
        <c:gapWidth val="50"/>
        <c:overlap val="100"/>
        <c:axId val="244431488"/>
        <c:axId val="244437376"/>
      </c:barChart>
      <c:catAx>
        <c:axId val="24443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4437376"/>
        <c:crosses val="autoZero"/>
        <c:auto val="1"/>
        <c:lblAlgn val="ctr"/>
        <c:lblOffset val="100"/>
        <c:noMultiLvlLbl val="0"/>
      </c:catAx>
      <c:valAx>
        <c:axId val="244437376"/>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4431488"/>
        <c:crosses val="autoZero"/>
        <c:crossBetween val="between"/>
      </c:valAx>
      <c:spPr>
        <a:noFill/>
        <a:ln>
          <a:noFill/>
        </a:ln>
        <a:effectLst/>
      </c:spPr>
    </c:plotArea>
    <c:legend>
      <c:legendPos val="b"/>
      <c:layout>
        <c:manualLayout>
          <c:xMode val="edge"/>
          <c:yMode val="edge"/>
          <c:x val="0.706068648746493"/>
          <c:y val="1.9336134179981954E-2"/>
          <c:w val="0.28444214408543761"/>
          <c:h val="0.9637391150506072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486142086256747E-2"/>
          <c:y val="3.0477947448775449E-2"/>
          <c:w val="0.63370288085873616"/>
          <c:h val="0.79436839641090629"/>
        </c:manualLayout>
      </c:layout>
      <c:barChart>
        <c:barDir val="col"/>
        <c:grouping val="stacked"/>
        <c:varyColors val="0"/>
        <c:ser>
          <c:idx val="0"/>
          <c:order val="0"/>
          <c:tx>
            <c:strRef>
              <c:f>'CSM Output'!$F$11</c:f>
              <c:strCache>
                <c:ptCount val="1"/>
                <c:pt idx="0">
                  <c:v>Grid Electricity</c:v>
                </c:pt>
              </c:strCache>
            </c:strRef>
          </c:tx>
          <c:spPr>
            <a:solidFill>
              <a:schemeClr val="accent1"/>
            </a:solidFill>
            <a:ln>
              <a:noFill/>
            </a:ln>
            <a:effectLst/>
          </c:spPr>
          <c:invertIfNegative val="0"/>
          <c:cat>
            <c:strRef>
              <c:f>'CSM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Output'!$AE$11:$AV$11</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1"/>
          <c:order val="1"/>
          <c:tx>
            <c:strRef>
              <c:f>'CSM Output'!$F$12</c:f>
              <c:strCache>
                <c:ptCount val="1"/>
                <c:pt idx="0">
                  <c:v>Natural Gas - direct</c:v>
                </c:pt>
              </c:strCache>
            </c:strRef>
          </c:tx>
          <c:spPr>
            <a:solidFill>
              <a:schemeClr val="accent2"/>
            </a:solidFill>
            <a:ln>
              <a:noFill/>
            </a:ln>
            <a:effectLst/>
          </c:spPr>
          <c:invertIfNegative val="0"/>
          <c:cat>
            <c:strRef>
              <c:f>'CSM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Output'!$AE$12:$AV$12</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2"/>
          <c:order val="2"/>
          <c:tx>
            <c:strRef>
              <c:f>'CSM Output'!$F$13</c:f>
              <c:strCache>
                <c:ptCount val="1"/>
                <c:pt idx="0">
                  <c:v>Natural Gas - CHP</c:v>
                </c:pt>
              </c:strCache>
            </c:strRef>
          </c:tx>
          <c:spPr>
            <a:solidFill>
              <a:schemeClr val="accent3"/>
            </a:solidFill>
            <a:ln>
              <a:noFill/>
            </a:ln>
            <a:effectLst/>
          </c:spPr>
          <c:invertIfNegative val="0"/>
          <c:cat>
            <c:strRef>
              <c:f>'CSM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Output'!$AE$13:$AV$13</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3"/>
          <c:order val="3"/>
          <c:tx>
            <c:strRef>
              <c:f>'CSM Output'!$F$14</c:f>
              <c:strCache>
                <c:ptCount val="1"/>
                <c:pt idx="0">
                  <c:v>Refrigerant HFC-134a</c:v>
                </c:pt>
              </c:strCache>
            </c:strRef>
          </c:tx>
          <c:spPr>
            <a:solidFill>
              <a:schemeClr val="accent4"/>
            </a:solidFill>
            <a:ln>
              <a:noFill/>
            </a:ln>
            <a:effectLst/>
          </c:spPr>
          <c:invertIfNegative val="0"/>
          <c:cat>
            <c:strRef>
              <c:f>'CSM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Output'!$AE$14:$AV$14</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4"/>
          <c:order val="4"/>
          <c:tx>
            <c:strRef>
              <c:f>'CSM Output'!$F$15</c:f>
              <c:strCache>
                <c:ptCount val="1"/>
                <c:pt idx="0">
                  <c:v>Water - Supply</c:v>
                </c:pt>
              </c:strCache>
            </c:strRef>
          </c:tx>
          <c:spPr>
            <a:solidFill>
              <a:schemeClr val="accent5"/>
            </a:solidFill>
            <a:ln>
              <a:noFill/>
            </a:ln>
            <a:effectLst/>
          </c:spPr>
          <c:invertIfNegative val="0"/>
          <c:cat>
            <c:strRef>
              <c:f>'CSM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Output'!$AE$15:$AV$15</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5"/>
          <c:order val="5"/>
          <c:tx>
            <c:strRef>
              <c:f>'CSM Output'!$F$16</c:f>
              <c:strCache>
                <c:ptCount val="1"/>
                <c:pt idx="0">
                  <c:v>Water - Treatment</c:v>
                </c:pt>
              </c:strCache>
            </c:strRef>
          </c:tx>
          <c:spPr>
            <a:solidFill>
              <a:schemeClr val="accent6"/>
            </a:solidFill>
            <a:ln>
              <a:noFill/>
            </a:ln>
            <a:effectLst/>
          </c:spPr>
          <c:invertIfNegative val="0"/>
          <c:cat>
            <c:strRef>
              <c:f>'CSM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Output'!$AE$16:$AV$16</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6"/>
          <c:order val="6"/>
          <c:tx>
            <c:strRef>
              <c:f>'CSM Output'!$F$17</c:f>
              <c:strCache>
                <c:ptCount val="1"/>
                <c:pt idx="0">
                  <c:v>Refuse Commercial &amp; Industrial to Landfill</c:v>
                </c:pt>
              </c:strCache>
            </c:strRef>
          </c:tx>
          <c:spPr>
            <a:solidFill>
              <a:schemeClr val="accent1">
                <a:lumMod val="60000"/>
              </a:schemeClr>
            </a:solidFill>
            <a:ln>
              <a:noFill/>
            </a:ln>
            <a:effectLst/>
          </c:spPr>
          <c:invertIfNegative val="0"/>
          <c:cat>
            <c:strRef>
              <c:f>'CSM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Output'!$AE$17:$AV$17</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7"/>
          <c:order val="7"/>
          <c:tx>
            <c:strRef>
              <c:f>'CSM Output'!$F$19</c:f>
              <c:strCache>
                <c:ptCount val="1"/>
                <c:pt idx="0">
                  <c:v>Organic Food &amp; Drink Composting</c:v>
                </c:pt>
              </c:strCache>
            </c:strRef>
          </c:tx>
          <c:spPr>
            <a:solidFill>
              <a:schemeClr val="accent2">
                <a:lumMod val="60000"/>
              </a:schemeClr>
            </a:solidFill>
            <a:ln>
              <a:noFill/>
            </a:ln>
            <a:effectLst/>
          </c:spPr>
          <c:invertIfNegative val="0"/>
          <c:cat>
            <c:strRef>
              <c:f>'CSM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Output'!$AE$19:$AV$19</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8"/>
          <c:order val="8"/>
          <c:tx>
            <c:strRef>
              <c:f>'CSM Output'!$F$20</c:f>
              <c:strCache>
                <c:ptCount val="1"/>
                <c:pt idx="0">
                  <c:v>Paper &amp; Board (Mixed) Recycling</c:v>
                </c:pt>
              </c:strCache>
            </c:strRef>
          </c:tx>
          <c:spPr>
            <a:solidFill>
              <a:schemeClr val="accent3">
                <a:lumMod val="60000"/>
              </a:schemeClr>
            </a:solidFill>
            <a:ln>
              <a:noFill/>
            </a:ln>
            <a:effectLst/>
          </c:spPr>
          <c:invertIfNegative val="0"/>
          <c:cat>
            <c:strRef>
              <c:f>'CSM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Output'!$AE$20:$AV$20</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9"/>
          <c:order val="9"/>
          <c:tx>
            <c:strRef>
              <c:f>'CSM Output'!$F$21</c:f>
              <c:strCache>
                <c:ptCount val="1"/>
                <c:pt idx="0">
                  <c:v>Refuse Mun/Comm/Ind to Combustion</c:v>
                </c:pt>
              </c:strCache>
            </c:strRef>
          </c:tx>
          <c:spPr>
            <a:solidFill>
              <a:schemeClr val="accent4">
                <a:lumMod val="60000"/>
              </a:schemeClr>
            </a:solidFill>
            <a:ln>
              <a:noFill/>
            </a:ln>
            <a:effectLst/>
          </c:spPr>
          <c:invertIfNegative val="0"/>
          <c:cat>
            <c:strRef>
              <c:f>'CSM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Output'!$AE$21:$AV$21</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10"/>
          <c:order val="10"/>
          <c:tx>
            <c:strRef>
              <c:f>'CSM Output'!$F$25</c:f>
              <c:strCache>
                <c:ptCount val="1"/>
                <c:pt idx="0">
                  <c:v>Reuse</c:v>
                </c:pt>
              </c:strCache>
            </c:strRef>
          </c:tx>
          <c:spPr>
            <a:solidFill>
              <a:schemeClr val="accent5">
                <a:lumMod val="60000"/>
              </a:schemeClr>
            </a:solidFill>
            <a:ln>
              <a:noFill/>
            </a:ln>
            <a:effectLst/>
          </c:spPr>
          <c:invertIfNegative val="0"/>
          <c:cat>
            <c:strRef>
              <c:f>'CSM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Output'!$AE$25:$AV$25</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11"/>
          <c:order val="11"/>
          <c:tx>
            <c:strRef>
              <c:f>'CSM Output'!$F$26</c:f>
              <c:strCache>
                <c:ptCount val="1"/>
                <c:pt idx="0">
                  <c:v>Flights Economy Short Haul - to/from UK</c:v>
                </c:pt>
              </c:strCache>
            </c:strRef>
          </c:tx>
          <c:spPr>
            <a:solidFill>
              <a:schemeClr val="accent6">
                <a:lumMod val="60000"/>
              </a:schemeClr>
            </a:solidFill>
            <a:ln>
              <a:noFill/>
            </a:ln>
            <a:effectLst/>
          </c:spPr>
          <c:invertIfNegative val="0"/>
          <c:cat>
            <c:strRef>
              <c:f>'CSM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Output'!$AE$26:$AV$26</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12"/>
          <c:order val="12"/>
          <c:tx>
            <c:strRef>
              <c:f>'CSM Output'!$F$27</c:f>
              <c:strCache>
                <c:ptCount val="1"/>
                <c:pt idx="0">
                  <c:v>Rail  - National Rail</c:v>
                </c:pt>
              </c:strCache>
            </c:strRef>
          </c:tx>
          <c:spPr>
            <a:solidFill>
              <a:schemeClr val="accent1">
                <a:lumMod val="80000"/>
                <a:lumOff val="20000"/>
              </a:schemeClr>
            </a:solidFill>
            <a:ln>
              <a:noFill/>
            </a:ln>
            <a:effectLst/>
          </c:spPr>
          <c:invertIfNegative val="0"/>
          <c:cat>
            <c:strRef>
              <c:f>'CSM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Output'!$AE$27:$AV$27</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13"/>
          <c:order val="13"/>
          <c:tx>
            <c:strRef>
              <c:f>'CSM Output'!$F$28</c:f>
              <c:strCache>
                <c:ptCount val="1"/>
                <c:pt idx="0">
                  <c:v>Rail  - Light Rail &amp; Tram</c:v>
                </c:pt>
              </c:strCache>
            </c:strRef>
          </c:tx>
          <c:spPr>
            <a:solidFill>
              <a:schemeClr val="accent2">
                <a:lumMod val="80000"/>
                <a:lumOff val="20000"/>
              </a:schemeClr>
            </a:solidFill>
            <a:ln>
              <a:noFill/>
            </a:ln>
            <a:effectLst/>
          </c:spPr>
          <c:invertIfNegative val="0"/>
          <c:cat>
            <c:strRef>
              <c:f>'CSM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Output'!$AE$28:$AV$28</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14"/>
          <c:order val="14"/>
          <c:tx>
            <c:strRef>
              <c:f>'CSM Output'!$F$29</c:f>
              <c:strCache>
                <c:ptCount val="1"/>
                <c:pt idx="0">
                  <c:v>Car - Average - diesel</c:v>
                </c:pt>
              </c:strCache>
            </c:strRef>
          </c:tx>
          <c:spPr>
            <a:solidFill>
              <a:schemeClr val="accent3">
                <a:lumMod val="80000"/>
                <a:lumOff val="20000"/>
              </a:schemeClr>
            </a:solidFill>
            <a:ln>
              <a:noFill/>
            </a:ln>
            <a:effectLst/>
          </c:spPr>
          <c:invertIfNegative val="0"/>
          <c:cat>
            <c:strRef>
              <c:f>'CSM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Output'!$AE$29:$AV$29</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15"/>
          <c:order val="15"/>
          <c:tx>
            <c:strRef>
              <c:f>'CSM Output'!$F$30</c:f>
              <c:strCache>
                <c:ptCount val="1"/>
                <c:pt idx="0">
                  <c:v>Car - Average - petrol</c:v>
                </c:pt>
              </c:strCache>
            </c:strRef>
          </c:tx>
          <c:spPr>
            <a:solidFill>
              <a:schemeClr val="accent4">
                <a:lumMod val="80000"/>
                <a:lumOff val="20000"/>
              </a:schemeClr>
            </a:solidFill>
            <a:ln>
              <a:noFill/>
            </a:ln>
            <a:effectLst/>
          </c:spPr>
          <c:invertIfNegative val="0"/>
          <c:cat>
            <c:strRef>
              <c:f>'CSM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Output'!$AE$30:$AV$30</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16"/>
          <c:order val="16"/>
          <c:tx>
            <c:strRef>
              <c:f>'CSM Output'!$F$31</c:f>
              <c:strCache>
                <c:ptCount val="1"/>
                <c:pt idx="0">
                  <c:v>Van - diesel</c:v>
                </c:pt>
              </c:strCache>
            </c:strRef>
          </c:tx>
          <c:spPr>
            <a:solidFill>
              <a:schemeClr val="accent5">
                <a:lumMod val="80000"/>
                <a:lumOff val="20000"/>
              </a:schemeClr>
            </a:solidFill>
            <a:ln>
              <a:noFill/>
            </a:ln>
            <a:effectLst/>
          </c:spPr>
          <c:invertIfNegative val="0"/>
          <c:cat>
            <c:strRef>
              <c:f>'CSM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Output'!$AE$31:$AV$31</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17"/>
          <c:order val="17"/>
          <c:tx>
            <c:strRef>
              <c:f>'CSM Output'!$F$32</c:f>
              <c:strCache>
                <c:ptCount val="1"/>
                <c:pt idx="0">
                  <c:v>Bus</c:v>
                </c:pt>
              </c:strCache>
            </c:strRef>
          </c:tx>
          <c:spPr>
            <a:solidFill>
              <a:schemeClr val="accent6">
                <a:lumMod val="80000"/>
                <a:lumOff val="20000"/>
              </a:schemeClr>
            </a:solidFill>
            <a:ln>
              <a:noFill/>
            </a:ln>
            <a:effectLst/>
          </c:spPr>
          <c:invertIfNegative val="0"/>
          <c:cat>
            <c:strRef>
              <c:f>'CSM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Output'!$AE$32:$AV$32</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18"/>
          <c:order val="18"/>
          <c:tx>
            <c:strRef>
              <c:f>'CSM Output'!$F$33</c:f>
              <c:strCache>
                <c:ptCount val="1"/>
                <c:pt idx="0">
                  <c:v>Taxi - Black cab</c:v>
                </c:pt>
              </c:strCache>
            </c:strRef>
          </c:tx>
          <c:spPr>
            <a:solidFill>
              <a:schemeClr val="accent1">
                <a:lumMod val="80000"/>
              </a:schemeClr>
            </a:solidFill>
            <a:ln>
              <a:noFill/>
            </a:ln>
            <a:effectLst/>
          </c:spPr>
          <c:invertIfNegative val="0"/>
          <c:cat>
            <c:strRef>
              <c:f>'CSM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Output'!$AE$33:$AV$33</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19"/>
          <c:order val="19"/>
          <c:tx>
            <c:strRef>
              <c:f>'CSM Output'!$F$34</c:f>
              <c:strCache>
                <c:ptCount val="1"/>
                <c:pt idx="0">
                  <c:v>Ferry</c:v>
                </c:pt>
              </c:strCache>
            </c:strRef>
          </c:tx>
          <c:spPr>
            <a:solidFill>
              <a:schemeClr val="accent2">
                <a:lumMod val="80000"/>
              </a:schemeClr>
            </a:solidFill>
            <a:ln>
              <a:noFill/>
            </a:ln>
            <a:effectLst/>
          </c:spPr>
          <c:invertIfNegative val="0"/>
          <c:cat>
            <c:strRef>
              <c:f>'CSM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Output'!$AE$34:$AV$34</c:f>
              <c:numCache>
                <c:formatCode>_-* #,##0_-;\-* #,##0_-;_-* "-"??_-;_-@_-</c:formatCode>
                <c:ptCount val="18"/>
                <c:pt idx="7">
                  <c:v>0</c:v>
                </c:pt>
                <c:pt idx="8">
                  <c:v>0</c:v>
                </c:pt>
                <c:pt idx="9">
                  <c:v>0</c:v>
                </c:pt>
                <c:pt idx="10">
                  <c:v>0</c:v>
                </c:pt>
                <c:pt idx="11">
                  <c:v>0</c:v>
                </c:pt>
                <c:pt idx="12">
                  <c:v>0</c:v>
                </c:pt>
                <c:pt idx="13">
                  <c:v>0</c:v>
                </c:pt>
                <c:pt idx="14">
                  <c:v>0</c:v>
                </c:pt>
                <c:pt idx="15">
                  <c:v>0</c:v>
                </c:pt>
                <c:pt idx="16">
                  <c:v>0</c:v>
                </c:pt>
                <c:pt idx="17">
                  <c:v>0</c:v>
                </c:pt>
              </c:numCache>
            </c:numRef>
          </c:val>
        </c:ser>
        <c:ser>
          <c:idx val="20"/>
          <c:order val="20"/>
          <c:tx>
            <c:strRef>
              <c:f>'CSM Output'!$AB$35</c:f>
              <c:strCache>
                <c:ptCount val="1"/>
                <c:pt idx="0">
                  <c:v>Total</c:v>
                </c:pt>
              </c:strCache>
            </c:strRef>
          </c:tx>
          <c:spPr>
            <a:solidFill>
              <a:schemeClr val="bg2">
                <a:lumMod val="75000"/>
              </a:schemeClr>
            </a:solidFill>
            <a:ln>
              <a:noFill/>
            </a:ln>
            <a:effectLst/>
          </c:spPr>
          <c:invertIfNegative val="0"/>
          <c:cat>
            <c:strRef>
              <c:f>'CSM Output'!$AE$10:$AV$10</c:f>
              <c:strCache>
                <c:ptCount val="18"/>
                <c:pt idx="0">
                  <c:v>2007/08</c:v>
                </c:pt>
                <c:pt idx="1">
                  <c:v>2008/09</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strCache>
            </c:strRef>
          </c:cat>
          <c:val>
            <c:numRef>
              <c:f>'CSM Output'!$AE$35:$AK$35</c:f>
              <c:numCache>
                <c:formatCode>_-* #,##0_-;\-* #,##0_-;_-* "-"??_-;_-@_-</c:formatCode>
                <c:ptCount val="7"/>
                <c:pt idx="0">
                  <c:v>0</c:v>
                </c:pt>
                <c:pt idx="1">
                  <c:v>0</c:v>
                </c:pt>
                <c:pt idx="2">
                  <c:v>0</c:v>
                </c:pt>
                <c:pt idx="3">
                  <c:v>0</c:v>
                </c:pt>
                <c:pt idx="4">
                  <c:v>47900</c:v>
                </c:pt>
                <c:pt idx="5">
                  <c:v>45893.558059320007</c:v>
                </c:pt>
                <c:pt idx="6">
                  <c:v>48361.436112360003</c:v>
                </c:pt>
              </c:numCache>
            </c:numRef>
          </c:val>
        </c:ser>
        <c:dLbls>
          <c:showLegendKey val="0"/>
          <c:showVal val="0"/>
          <c:showCatName val="0"/>
          <c:showSerName val="0"/>
          <c:showPercent val="0"/>
          <c:showBubbleSize val="0"/>
        </c:dLbls>
        <c:gapWidth val="50"/>
        <c:overlap val="100"/>
        <c:axId val="244609024"/>
        <c:axId val="244610560"/>
      </c:barChart>
      <c:catAx>
        <c:axId val="244609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4610560"/>
        <c:crosses val="autoZero"/>
        <c:auto val="1"/>
        <c:lblAlgn val="ctr"/>
        <c:lblOffset val="100"/>
        <c:noMultiLvlLbl val="0"/>
      </c:catAx>
      <c:valAx>
        <c:axId val="244610560"/>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4609024"/>
        <c:crosses val="autoZero"/>
        <c:crossBetween val="between"/>
      </c:valAx>
      <c:spPr>
        <a:noFill/>
        <a:ln>
          <a:noFill/>
        </a:ln>
        <a:effectLst/>
      </c:spPr>
    </c:plotArea>
    <c:legend>
      <c:legendPos val="b"/>
      <c:layout>
        <c:manualLayout>
          <c:xMode val="edge"/>
          <c:yMode val="edge"/>
          <c:x val="0.70751137663126107"/>
          <c:y val="2.4968359817225796E-2"/>
          <c:w val="0.27267875440413369"/>
          <c:h val="0.9361391725033991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9">
  <a:schemeClr val="accent6"/>
</cs:colorStyle>
</file>

<file path=xl/charts/colors7.xml><?xml version="1.0" encoding="utf-8"?>
<cs:colorStyle xmlns:cs="http://schemas.microsoft.com/office/drawing/2012/chartStyle" xmlns:a="http://schemas.openxmlformats.org/drawingml/2006/main" meth="withinLinear" id="19">
  <a:schemeClr val="accent6"/>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4.xml.rels><?xml version="1.0" encoding="UTF-8" standalone="yes"?>
<Relationships xmlns="http://schemas.openxmlformats.org/package/2006/relationships"><Relationship Id="rId2" Type="http://schemas.openxmlformats.org/officeDocument/2006/relationships/image" Target="../media/image15.emf"/><Relationship Id="rId1" Type="http://schemas.openxmlformats.org/officeDocument/2006/relationships/image" Target="../media/image13.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3.emf"/></Relationships>
</file>

<file path=xl/drawings/_rels/drawing2.xml.rels><?xml version="1.0" encoding="UTF-8" standalone="yes"?>
<Relationships xmlns="http://schemas.openxmlformats.org/package/2006/relationships"><Relationship Id="rId1" Type="http://schemas.openxmlformats.org/officeDocument/2006/relationships/image" Target="../media/image13.emf"/></Relationships>
</file>

<file path=xl/drawings/_rels/drawing3.xml.rels><?xml version="1.0" encoding="UTF-8" standalone="yes"?>
<Relationships xmlns="http://schemas.openxmlformats.org/package/2006/relationships"><Relationship Id="rId1" Type="http://schemas.openxmlformats.org/officeDocument/2006/relationships/image" Target="../media/image13.emf"/></Relationships>
</file>

<file path=xl/drawings/_rels/drawing4.xml.rels><?xml version="1.0" encoding="UTF-8" standalone="yes"?>
<Relationships xmlns="http://schemas.openxmlformats.org/package/2006/relationships"><Relationship Id="rId1" Type="http://schemas.openxmlformats.org/officeDocument/2006/relationships/image" Target="../media/image13.emf"/></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4.png"/><Relationship Id="rId5" Type="http://schemas.openxmlformats.org/officeDocument/2006/relationships/image" Target="../media/image13.emf"/><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image" Target="../media/image13.emf"/></Relationships>
</file>

<file path=xl/drawings/_rels/drawing7.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image" Target="../media/image1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emf"/></Relationships>
</file>

<file path=xl/drawings/_rels/drawing9.xml.rels><?xml version="1.0" encoding="UTF-8" standalone="yes"?>
<Relationships xmlns="http://schemas.openxmlformats.org/package/2006/relationships"><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editAs="oneCell">
    <xdr:from>
      <xdr:col>4</xdr:col>
      <xdr:colOff>38100</xdr:colOff>
      <xdr:row>295</xdr:row>
      <xdr:rowOff>104775</xdr:rowOff>
    </xdr:from>
    <xdr:to>
      <xdr:col>7</xdr:col>
      <xdr:colOff>190500</xdr:colOff>
      <xdr:row>304</xdr:row>
      <xdr:rowOff>123825</xdr:rowOff>
    </xdr:to>
    <xdr:pic>
      <xdr:nvPicPr>
        <xdr:cNvPr id="31" name="Picture 3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71625" y="57445275"/>
          <a:ext cx="1847850" cy="1752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56093</xdr:colOff>
      <xdr:row>1</xdr:row>
      <xdr:rowOff>7069</xdr:rowOff>
    </xdr:from>
    <xdr:to>
      <xdr:col>18</xdr:col>
      <xdr:colOff>755905</xdr:colOff>
      <xdr:row>3</xdr:row>
      <xdr:rowOff>104775</xdr:rowOff>
    </xdr:to>
    <xdr:pic>
      <xdr:nvPicPr>
        <xdr:cNvPr id="1167" name="Picture 2" descr="C:\Users\CAsensio\AppData\Local\Temp\wz1352\Resource_Efficient_Scotland_contractor_resources_May_2013\Logos\RES_logos\RES_logos_GIFs_and_PNGs\RES_RGB_lr_icons.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314643" y="197569"/>
          <a:ext cx="699812" cy="688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523875</xdr:colOff>
      <xdr:row>1</xdr:row>
      <xdr:rowOff>104775</xdr:rowOff>
    </xdr:from>
    <xdr:to>
      <xdr:col>17</xdr:col>
      <xdr:colOff>1181099</xdr:colOff>
      <xdr:row>2</xdr:row>
      <xdr:rowOff>176078</xdr:rowOff>
    </xdr:to>
    <xdr:pic>
      <xdr:nvPicPr>
        <xdr:cNvPr id="27" name="Picture 2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648825" y="295275"/>
          <a:ext cx="1276349" cy="366578"/>
        </a:xfrm>
        <a:prstGeom prst="rect">
          <a:avLst/>
        </a:prstGeom>
      </xdr:spPr>
    </xdr:pic>
    <xdr:clientData/>
  </xdr:twoCellAnchor>
  <xdr:twoCellAnchor editAs="oneCell">
    <xdr:from>
      <xdr:col>4</xdr:col>
      <xdr:colOff>38100</xdr:colOff>
      <xdr:row>26</xdr:row>
      <xdr:rowOff>114300</xdr:rowOff>
    </xdr:from>
    <xdr:to>
      <xdr:col>13</xdr:col>
      <xdr:colOff>233304</xdr:colOff>
      <xdr:row>38</xdr:row>
      <xdr:rowOff>77919</xdr:rowOff>
    </xdr:to>
    <xdr:pic>
      <xdr:nvPicPr>
        <xdr:cNvPr id="3" name="Picture 2"/>
        <xdr:cNvPicPr>
          <a:picLocks noChangeAspect="1"/>
        </xdr:cNvPicPr>
      </xdr:nvPicPr>
      <xdr:blipFill>
        <a:blip xmlns:r="http://schemas.openxmlformats.org/officeDocument/2006/relationships" r:embed="rId4"/>
        <a:stretch>
          <a:fillRect/>
        </a:stretch>
      </xdr:blipFill>
      <xdr:spPr>
        <a:xfrm>
          <a:off x="1571625" y="3009900"/>
          <a:ext cx="5919729" cy="2249619"/>
        </a:xfrm>
        <a:prstGeom prst="rect">
          <a:avLst/>
        </a:prstGeom>
        <a:ln>
          <a:solidFill>
            <a:schemeClr val="accent5">
              <a:lumMod val="75000"/>
            </a:schemeClr>
          </a:solidFill>
        </a:ln>
      </xdr:spPr>
    </xdr:pic>
    <xdr:clientData/>
  </xdr:twoCellAnchor>
  <xdr:twoCellAnchor editAs="oneCell">
    <xdr:from>
      <xdr:col>8</xdr:col>
      <xdr:colOff>28575</xdr:colOff>
      <xdr:row>296</xdr:row>
      <xdr:rowOff>0</xdr:rowOff>
    </xdr:from>
    <xdr:to>
      <xdr:col>10</xdr:col>
      <xdr:colOff>504825</xdr:colOff>
      <xdr:row>304</xdr:row>
      <xdr:rowOff>28575</xdr:rowOff>
    </xdr:to>
    <xdr:pic>
      <xdr:nvPicPr>
        <xdr:cNvPr id="9" name="Picture 8"/>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86200" y="47110650"/>
          <a:ext cx="1714500" cy="1552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9525</xdr:colOff>
      <xdr:row>296</xdr:row>
      <xdr:rowOff>57150</xdr:rowOff>
    </xdr:from>
    <xdr:to>
      <xdr:col>13</xdr:col>
      <xdr:colOff>333375</xdr:colOff>
      <xdr:row>303</xdr:row>
      <xdr:rowOff>66675</xdr:rowOff>
    </xdr:to>
    <xdr:pic>
      <xdr:nvPicPr>
        <xdr:cNvPr id="13" name="Picture 12"/>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38850" y="47167800"/>
          <a:ext cx="1562100" cy="1343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85725</xdr:colOff>
      <xdr:row>297</xdr:row>
      <xdr:rowOff>9526</xdr:rowOff>
    </xdr:from>
    <xdr:to>
      <xdr:col>8</xdr:col>
      <xdr:colOff>38100</xdr:colOff>
      <xdr:row>299</xdr:row>
      <xdr:rowOff>180975</xdr:rowOff>
    </xdr:to>
    <xdr:cxnSp macro="">
      <xdr:nvCxnSpPr>
        <xdr:cNvPr id="5" name="Straight Connector 4"/>
        <xdr:cNvCxnSpPr/>
      </xdr:nvCxnSpPr>
      <xdr:spPr>
        <a:xfrm flipV="1">
          <a:off x="2514600" y="57750076"/>
          <a:ext cx="1371600" cy="552449"/>
        </a:xfrm>
        <a:prstGeom prst="line">
          <a:avLst/>
        </a:prstGeom>
        <a:ln>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76200</xdr:colOff>
      <xdr:row>303</xdr:row>
      <xdr:rowOff>180976</xdr:rowOff>
    </xdr:from>
    <xdr:to>
      <xdr:col>8</xdr:col>
      <xdr:colOff>38100</xdr:colOff>
      <xdr:row>304</xdr:row>
      <xdr:rowOff>104775</xdr:rowOff>
    </xdr:to>
    <xdr:cxnSp macro="">
      <xdr:nvCxnSpPr>
        <xdr:cNvPr id="16" name="Straight Connector 15"/>
        <xdr:cNvCxnSpPr/>
      </xdr:nvCxnSpPr>
      <xdr:spPr>
        <a:xfrm flipV="1">
          <a:off x="2505075" y="59064526"/>
          <a:ext cx="1381125" cy="114299"/>
        </a:xfrm>
        <a:prstGeom prst="line">
          <a:avLst/>
        </a:prstGeom>
        <a:ln>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447675</xdr:colOff>
      <xdr:row>296</xdr:row>
      <xdr:rowOff>57150</xdr:rowOff>
    </xdr:from>
    <xdr:to>
      <xdr:col>11</xdr:col>
      <xdr:colOff>19050</xdr:colOff>
      <xdr:row>297</xdr:row>
      <xdr:rowOff>28575</xdr:rowOff>
    </xdr:to>
    <xdr:cxnSp macro="">
      <xdr:nvCxnSpPr>
        <xdr:cNvPr id="26" name="Straight Connector 25"/>
        <xdr:cNvCxnSpPr/>
      </xdr:nvCxnSpPr>
      <xdr:spPr>
        <a:xfrm flipV="1">
          <a:off x="4924425" y="47167800"/>
          <a:ext cx="1123950" cy="161925"/>
        </a:xfrm>
        <a:prstGeom prst="line">
          <a:avLst/>
        </a:prstGeom>
        <a:ln w="12700">
          <a:solidFill>
            <a:schemeClr val="accent3">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447675</xdr:colOff>
      <xdr:row>303</xdr:row>
      <xdr:rowOff>47625</xdr:rowOff>
    </xdr:from>
    <xdr:to>
      <xdr:col>11</xdr:col>
      <xdr:colOff>9525</xdr:colOff>
      <xdr:row>304</xdr:row>
      <xdr:rowOff>9525</xdr:rowOff>
    </xdr:to>
    <xdr:cxnSp macro="">
      <xdr:nvCxnSpPr>
        <xdr:cNvPr id="28" name="Straight Connector 27"/>
        <xdr:cNvCxnSpPr/>
      </xdr:nvCxnSpPr>
      <xdr:spPr>
        <a:xfrm flipV="1">
          <a:off x="4924425" y="48491775"/>
          <a:ext cx="1114425" cy="152400"/>
        </a:xfrm>
        <a:prstGeom prst="line">
          <a:avLst/>
        </a:prstGeom>
        <a:ln w="12700">
          <a:solidFill>
            <a:schemeClr val="accent3">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238125</xdr:colOff>
      <xdr:row>296</xdr:row>
      <xdr:rowOff>76200</xdr:rowOff>
    </xdr:from>
    <xdr:to>
      <xdr:col>14</xdr:col>
      <xdr:colOff>66675</xdr:colOff>
      <xdr:row>297</xdr:row>
      <xdr:rowOff>28575</xdr:rowOff>
    </xdr:to>
    <xdr:cxnSp macro="">
      <xdr:nvCxnSpPr>
        <xdr:cNvPr id="34" name="Straight Connector 33"/>
        <xdr:cNvCxnSpPr/>
      </xdr:nvCxnSpPr>
      <xdr:spPr>
        <a:xfrm flipV="1">
          <a:off x="6886575" y="47758350"/>
          <a:ext cx="1266825" cy="142875"/>
        </a:xfrm>
        <a:prstGeom prst="line">
          <a:avLst/>
        </a:prstGeom>
        <a:ln w="12700">
          <a:solidFill>
            <a:schemeClr val="accent6">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247650</xdr:colOff>
      <xdr:row>302</xdr:row>
      <xdr:rowOff>142875</xdr:rowOff>
    </xdr:from>
    <xdr:to>
      <xdr:col>14</xdr:col>
      <xdr:colOff>76200</xdr:colOff>
      <xdr:row>303</xdr:row>
      <xdr:rowOff>47627</xdr:rowOff>
    </xdr:to>
    <xdr:cxnSp macro="">
      <xdr:nvCxnSpPr>
        <xdr:cNvPr id="35" name="Straight Connector 34"/>
        <xdr:cNvCxnSpPr/>
      </xdr:nvCxnSpPr>
      <xdr:spPr>
        <a:xfrm flipV="1">
          <a:off x="6896100" y="48968025"/>
          <a:ext cx="1266825" cy="95252"/>
        </a:xfrm>
        <a:prstGeom prst="line">
          <a:avLst/>
        </a:prstGeom>
        <a:ln w="12700">
          <a:solidFill>
            <a:schemeClr val="accent6">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17</xdr:col>
      <xdr:colOff>47625</xdr:colOff>
      <xdr:row>296</xdr:row>
      <xdr:rowOff>114300</xdr:rowOff>
    </xdr:from>
    <xdr:to>
      <xdr:col>17</xdr:col>
      <xdr:colOff>1130300</xdr:colOff>
      <xdr:row>301</xdr:row>
      <xdr:rowOff>0</xdr:rowOff>
    </xdr:to>
    <xdr:pic>
      <xdr:nvPicPr>
        <xdr:cNvPr id="38" name="Picture 3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991725" y="47796450"/>
          <a:ext cx="1082675"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57150</xdr:colOff>
      <xdr:row>300</xdr:row>
      <xdr:rowOff>85726</xdr:rowOff>
    </xdr:from>
    <xdr:to>
      <xdr:col>17</xdr:col>
      <xdr:colOff>66675</xdr:colOff>
      <xdr:row>301</xdr:row>
      <xdr:rowOff>142875</xdr:rowOff>
    </xdr:to>
    <xdr:cxnSp macro="">
      <xdr:nvCxnSpPr>
        <xdr:cNvPr id="39" name="Straight Connector 38"/>
        <xdr:cNvCxnSpPr/>
      </xdr:nvCxnSpPr>
      <xdr:spPr>
        <a:xfrm>
          <a:off x="9382125" y="48529876"/>
          <a:ext cx="628650" cy="247649"/>
        </a:xfrm>
        <a:prstGeom prst="line">
          <a:avLst/>
        </a:prstGeom>
        <a:ln w="12700">
          <a:solidFill>
            <a:schemeClr val="accent4"/>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66675</xdr:colOff>
      <xdr:row>302</xdr:row>
      <xdr:rowOff>133350</xdr:rowOff>
    </xdr:from>
    <xdr:to>
      <xdr:col>17</xdr:col>
      <xdr:colOff>47625</xdr:colOff>
      <xdr:row>303</xdr:row>
      <xdr:rowOff>180975</xdr:rowOff>
    </xdr:to>
    <xdr:cxnSp macro="">
      <xdr:nvCxnSpPr>
        <xdr:cNvPr id="42" name="Straight Connector 41"/>
        <xdr:cNvCxnSpPr/>
      </xdr:nvCxnSpPr>
      <xdr:spPr>
        <a:xfrm>
          <a:off x="9391650" y="48958500"/>
          <a:ext cx="600075" cy="238125"/>
        </a:xfrm>
        <a:prstGeom prst="line">
          <a:avLst/>
        </a:prstGeom>
        <a:ln w="12700">
          <a:solidFill>
            <a:schemeClr val="accent4"/>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17</xdr:col>
      <xdr:colOff>57150</xdr:colOff>
      <xdr:row>301</xdr:row>
      <xdr:rowOff>142875</xdr:rowOff>
    </xdr:from>
    <xdr:to>
      <xdr:col>17</xdr:col>
      <xdr:colOff>690652</xdr:colOff>
      <xdr:row>304</xdr:row>
      <xdr:rowOff>19050</xdr:rowOff>
    </xdr:to>
    <xdr:pic>
      <xdr:nvPicPr>
        <xdr:cNvPr id="22" name="Picture 21"/>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001250" y="48777525"/>
          <a:ext cx="633502" cy="447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57150</xdr:colOff>
      <xdr:row>296</xdr:row>
      <xdr:rowOff>66675</xdr:rowOff>
    </xdr:from>
    <xdr:to>
      <xdr:col>16</xdr:col>
      <xdr:colOff>104775</xdr:colOff>
      <xdr:row>302</xdr:row>
      <xdr:rowOff>161925</xdr:rowOff>
    </xdr:to>
    <xdr:pic>
      <xdr:nvPicPr>
        <xdr:cNvPr id="30" name="Picture 29"/>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43875" y="47748825"/>
          <a:ext cx="1285875" cy="1238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95250</xdr:colOff>
      <xdr:row>296</xdr:row>
      <xdr:rowOff>114300</xdr:rowOff>
    </xdr:from>
    <xdr:to>
      <xdr:col>17</xdr:col>
      <xdr:colOff>57150</xdr:colOff>
      <xdr:row>297</xdr:row>
      <xdr:rowOff>38101</xdr:rowOff>
    </xdr:to>
    <xdr:cxnSp macro="">
      <xdr:nvCxnSpPr>
        <xdr:cNvPr id="33" name="Straight Connector 32"/>
        <xdr:cNvCxnSpPr/>
      </xdr:nvCxnSpPr>
      <xdr:spPr>
        <a:xfrm flipV="1">
          <a:off x="9420225" y="47796450"/>
          <a:ext cx="581025" cy="114301"/>
        </a:xfrm>
        <a:prstGeom prst="line">
          <a:avLst/>
        </a:prstGeom>
        <a:ln w="12700">
          <a:solidFill>
            <a:schemeClr val="accent4"/>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95250</xdr:colOff>
      <xdr:row>299</xdr:row>
      <xdr:rowOff>0</xdr:rowOff>
    </xdr:from>
    <xdr:to>
      <xdr:col>17</xdr:col>
      <xdr:colOff>57150</xdr:colOff>
      <xdr:row>300</xdr:row>
      <xdr:rowOff>171450</xdr:rowOff>
    </xdr:to>
    <xdr:cxnSp macro="">
      <xdr:nvCxnSpPr>
        <xdr:cNvPr id="40" name="Straight Connector 39"/>
        <xdr:cNvCxnSpPr/>
      </xdr:nvCxnSpPr>
      <xdr:spPr>
        <a:xfrm>
          <a:off x="9420225" y="48253650"/>
          <a:ext cx="581025" cy="361950"/>
        </a:xfrm>
        <a:prstGeom prst="line">
          <a:avLst/>
        </a:prstGeom>
        <a:ln w="12700">
          <a:solidFill>
            <a:schemeClr val="accent4"/>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28575</xdr:colOff>
      <xdr:row>312</xdr:row>
      <xdr:rowOff>114300</xdr:rowOff>
    </xdr:from>
    <xdr:to>
      <xdr:col>8</xdr:col>
      <xdr:colOff>109493</xdr:colOff>
      <xdr:row>322</xdr:row>
      <xdr:rowOff>74055</xdr:rowOff>
    </xdr:to>
    <xdr:pic>
      <xdr:nvPicPr>
        <xdr:cNvPr id="44" name="Picture 43"/>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562100" y="51111150"/>
          <a:ext cx="2395493" cy="18647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219075</xdr:colOff>
      <xdr:row>312</xdr:row>
      <xdr:rowOff>114300</xdr:rowOff>
    </xdr:from>
    <xdr:to>
      <xdr:col>11</xdr:col>
      <xdr:colOff>433387</xdr:colOff>
      <xdr:row>322</xdr:row>
      <xdr:rowOff>66675</xdr:rowOff>
    </xdr:to>
    <xdr:pic>
      <xdr:nvPicPr>
        <xdr:cNvPr id="45" name="Picture 44"/>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076700" y="51111150"/>
          <a:ext cx="2386012" cy="1857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28574</xdr:colOff>
      <xdr:row>212</xdr:row>
      <xdr:rowOff>95250</xdr:rowOff>
    </xdr:from>
    <xdr:to>
      <xdr:col>17</xdr:col>
      <xdr:colOff>1258625</xdr:colOff>
      <xdr:row>214</xdr:row>
      <xdr:rowOff>98331</xdr:rowOff>
    </xdr:to>
    <xdr:pic>
      <xdr:nvPicPr>
        <xdr:cNvPr id="6" name="Picture 5"/>
        <xdr:cNvPicPr>
          <a:picLocks noChangeAspect="1"/>
        </xdr:cNvPicPr>
      </xdr:nvPicPr>
      <xdr:blipFill>
        <a:blip xmlns:r="http://schemas.openxmlformats.org/officeDocument/2006/relationships" r:embed="rId12"/>
        <a:stretch>
          <a:fillRect/>
        </a:stretch>
      </xdr:blipFill>
      <xdr:spPr>
        <a:xfrm>
          <a:off x="1562099" y="41624250"/>
          <a:ext cx="9631101" cy="38408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1590675</xdr:colOff>
      <xdr:row>0</xdr:row>
      <xdr:rowOff>95250</xdr:rowOff>
    </xdr:from>
    <xdr:to>
      <xdr:col>5</xdr:col>
      <xdr:colOff>3448050</xdr:colOff>
      <xdr:row>5</xdr:row>
      <xdr:rowOff>28575</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0" y="95250"/>
          <a:ext cx="37052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47625</xdr:colOff>
      <xdr:row>0</xdr:row>
      <xdr:rowOff>0</xdr:rowOff>
    </xdr:from>
    <xdr:to>
      <xdr:col>1</xdr:col>
      <xdr:colOff>2181225</xdr:colOff>
      <xdr:row>1</xdr:row>
      <xdr:rowOff>47625</xdr:rowOff>
    </xdr:to>
    <xdr:sp macro="" textlink="">
      <xdr:nvSpPr>
        <xdr:cNvPr id="4" name="TextBox 3"/>
        <xdr:cNvSpPr txBox="1"/>
      </xdr:nvSpPr>
      <xdr:spPr>
        <a:xfrm>
          <a:off x="476250" y="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Name</a:t>
          </a:r>
          <a:r>
            <a:rPr lang="en-GB" sz="1000" baseline="0">
              <a:latin typeface="+mn-lt"/>
              <a:ea typeface="Verdana" panose="020B0604030504040204" pitchFamily="34" charset="0"/>
              <a:cs typeface="Verdana" panose="020B0604030504040204" pitchFamily="34" charset="0"/>
            </a:rPr>
            <a:t> of person completing the tab</a:t>
          </a: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1</xdr:col>
      <xdr:colOff>152399</xdr:colOff>
      <xdr:row>1</xdr:row>
      <xdr:rowOff>57150</xdr:rowOff>
    </xdr:from>
    <xdr:to>
      <xdr:col>1</xdr:col>
      <xdr:colOff>2076450</xdr:colOff>
      <xdr:row>2</xdr:row>
      <xdr:rowOff>104775</xdr:rowOff>
    </xdr:to>
    <xdr:sp macro="" textlink="" fLocksText="0">
      <xdr:nvSpPr>
        <xdr:cNvPr id="5" name="TextBox 4"/>
        <xdr:cNvSpPr txBox="1"/>
      </xdr:nvSpPr>
      <xdr:spPr>
        <a:xfrm>
          <a:off x="581024" y="24765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1</xdr:col>
      <xdr:colOff>2295525</xdr:colOff>
      <xdr:row>0</xdr:row>
      <xdr:rowOff>0</xdr:rowOff>
    </xdr:from>
    <xdr:to>
      <xdr:col>2</xdr:col>
      <xdr:colOff>647700</xdr:colOff>
      <xdr:row>1</xdr:row>
      <xdr:rowOff>47625</xdr:rowOff>
    </xdr:to>
    <xdr:sp macro="" textlink="">
      <xdr:nvSpPr>
        <xdr:cNvPr id="6" name="TextBox 5"/>
        <xdr:cNvSpPr txBox="1"/>
      </xdr:nvSpPr>
      <xdr:spPr>
        <a:xfrm>
          <a:off x="2724150" y="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clientData/>
  </xdr:twoCellAnchor>
  <xdr:twoCellAnchor>
    <xdr:from>
      <xdr:col>1</xdr:col>
      <xdr:colOff>2143124</xdr:colOff>
      <xdr:row>1</xdr:row>
      <xdr:rowOff>57150</xdr:rowOff>
    </xdr:from>
    <xdr:to>
      <xdr:col>2</xdr:col>
      <xdr:colOff>828675</xdr:colOff>
      <xdr:row>2</xdr:row>
      <xdr:rowOff>104775</xdr:rowOff>
    </xdr:to>
    <xdr:sp macro="" textlink="" fLocksText="0">
      <xdr:nvSpPr>
        <xdr:cNvPr id="7" name="TextBox 6"/>
        <xdr:cNvSpPr txBox="1"/>
      </xdr:nvSpPr>
      <xdr:spPr>
        <a:xfrm>
          <a:off x="2571749" y="24765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1</xdr:col>
      <xdr:colOff>0</xdr:colOff>
      <xdr:row>2</xdr:row>
      <xdr:rowOff>152400</xdr:rowOff>
    </xdr:from>
    <xdr:to>
      <xdr:col>1</xdr:col>
      <xdr:colOff>2133600</xdr:colOff>
      <xdr:row>4</xdr:row>
      <xdr:rowOff>9525</xdr:rowOff>
    </xdr:to>
    <xdr:sp macro="" textlink="">
      <xdr:nvSpPr>
        <xdr:cNvPr id="8" name="TextBox 7"/>
        <xdr:cNvSpPr txBox="1"/>
      </xdr:nvSpPr>
      <xdr:spPr>
        <a:xfrm>
          <a:off x="428625" y="53340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Tab reviewed by</a:t>
          </a:r>
        </a:p>
      </xdr:txBody>
    </xdr:sp>
    <xdr:clientData/>
  </xdr:twoCellAnchor>
  <xdr:twoCellAnchor>
    <xdr:from>
      <xdr:col>1</xdr:col>
      <xdr:colOff>152399</xdr:colOff>
      <xdr:row>4</xdr:row>
      <xdr:rowOff>0</xdr:rowOff>
    </xdr:from>
    <xdr:to>
      <xdr:col>1</xdr:col>
      <xdr:colOff>2076450</xdr:colOff>
      <xdr:row>5</xdr:row>
      <xdr:rowOff>47625</xdr:rowOff>
    </xdr:to>
    <xdr:sp macro="" textlink="" fLocksText="0">
      <xdr:nvSpPr>
        <xdr:cNvPr id="9" name="TextBox 8"/>
        <xdr:cNvSpPr txBox="1"/>
      </xdr:nvSpPr>
      <xdr:spPr>
        <a:xfrm>
          <a:off x="581024" y="76200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2</xdr:col>
      <xdr:colOff>1057275</xdr:colOff>
      <xdr:row>1</xdr:row>
      <xdr:rowOff>57149</xdr:rowOff>
    </xdr:from>
    <xdr:to>
      <xdr:col>4</xdr:col>
      <xdr:colOff>1352550</xdr:colOff>
      <xdr:row>5</xdr:row>
      <xdr:rowOff>47624</xdr:rowOff>
    </xdr:to>
    <xdr:sp macro="" textlink="">
      <xdr:nvSpPr>
        <xdr:cNvPr id="10" name="TextBox 9"/>
        <xdr:cNvSpPr txBox="1"/>
      </xdr:nvSpPr>
      <xdr:spPr>
        <a:xfrm>
          <a:off x="4029075" y="247649"/>
          <a:ext cx="3448050" cy="752475"/>
        </a:xfrm>
        <a:prstGeom prst="rect">
          <a:avLst/>
        </a:prstGeom>
        <a:solidFill>
          <a:srgbClr val="008B95"/>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000">
              <a:solidFill>
                <a:schemeClr val="bg1"/>
              </a:solidFill>
              <a:latin typeface="+mn-lt"/>
              <a:ea typeface="Verdana" panose="020B0604030504040204" pitchFamily="34" charset="0"/>
              <a:cs typeface="Verdana" panose="020B0604030504040204" pitchFamily="34" charset="0"/>
            </a:rPr>
            <a:t>Use this sheet to document the data collection process required to complete</a:t>
          </a:r>
          <a:r>
            <a:rPr lang="en-GB" sz="1000" baseline="0">
              <a:solidFill>
                <a:schemeClr val="bg1"/>
              </a:solidFill>
              <a:latin typeface="+mn-lt"/>
              <a:ea typeface="Verdana" panose="020B0604030504040204" pitchFamily="34" charset="0"/>
              <a:cs typeface="Verdana" panose="020B0604030504040204" pitchFamily="34" charset="0"/>
            </a:rPr>
            <a:t> the carbon footprint assessment. This will help future users of the tool.</a:t>
          </a:r>
          <a:endParaRPr lang="en-GB" sz="1000">
            <a:solidFill>
              <a:schemeClr val="bg1"/>
            </a:solidFill>
            <a:latin typeface="+mn-lt"/>
            <a:ea typeface="Verdana" panose="020B0604030504040204" pitchFamily="34" charset="0"/>
            <a:cs typeface="Verdana" panose="020B0604030504040204" pitchFamily="34" charset="0"/>
          </a:endParaRPr>
        </a:p>
      </xdr:txBody>
    </xdr:sp>
    <xdr:clientData/>
  </xdr:twoCellAnchor>
  <xdr:twoCellAnchor>
    <xdr:from>
      <xdr:col>3</xdr:col>
      <xdr:colOff>457200</xdr:colOff>
      <xdr:row>0</xdr:row>
      <xdr:rowOff>9525</xdr:rowOff>
    </xdr:from>
    <xdr:to>
      <xdr:col>4</xdr:col>
      <xdr:colOff>723900</xdr:colOff>
      <xdr:row>1</xdr:row>
      <xdr:rowOff>57150</xdr:rowOff>
    </xdr:to>
    <xdr:sp macro="" textlink="">
      <xdr:nvSpPr>
        <xdr:cNvPr id="11" name="TextBox 10"/>
        <xdr:cNvSpPr txBox="1"/>
      </xdr:nvSpPr>
      <xdr:spPr>
        <a:xfrm>
          <a:off x="4714875" y="9525"/>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Sheet</a:t>
          </a:r>
          <a:r>
            <a:rPr lang="en-GB" sz="1000" baseline="0">
              <a:latin typeface="+mn-lt"/>
              <a:ea typeface="Verdana" panose="020B0604030504040204" pitchFamily="34" charset="0"/>
              <a:cs typeface="Verdana" panose="020B0604030504040204" pitchFamily="34" charset="0"/>
            </a:rPr>
            <a:t> description</a:t>
          </a: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1</xdr:col>
      <xdr:colOff>2286000</xdr:colOff>
      <xdr:row>2</xdr:row>
      <xdr:rowOff>152400</xdr:rowOff>
    </xdr:from>
    <xdr:to>
      <xdr:col>2</xdr:col>
      <xdr:colOff>638175</xdr:colOff>
      <xdr:row>4</xdr:row>
      <xdr:rowOff>9525</xdr:rowOff>
    </xdr:to>
    <xdr:sp macro="" textlink="">
      <xdr:nvSpPr>
        <xdr:cNvPr id="12" name="TextBox 11"/>
        <xdr:cNvSpPr txBox="1"/>
      </xdr:nvSpPr>
      <xdr:spPr>
        <a:xfrm>
          <a:off x="2714625" y="53340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clientData/>
  </xdr:twoCellAnchor>
  <xdr:twoCellAnchor>
    <xdr:from>
      <xdr:col>1</xdr:col>
      <xdr:colOff>2143125</xdr:colOff>
      <xdr:row>4</xdr:row>
      <xdr:rowOff>0</xdr:rowOff>
    </xdr:from>
    <xdr:to>
      <xdr:col>2</xdr:col>
      <xdr:colOff>828676</xdr:colOff>
      <xdr:row>5</xdr:row>
      <xdr:rowOff>47625</xdr:rowOff>
    </xdr:to>
    <xdr:sp macro="" textlink="" fLocksText="0">
      <xdr:nvSpPr>
        <xdr:cNvPr id="13" name="TextBox 12"/>
        <xdr:cNvSpPr txBox="1"/>
      </xdr:nvSpPr>
      <xdr:spPr>
        <a:xfrm>
          <a:off x="2571750" y="76200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0</xdr:row>
      <xdr:rowOff>0</xdr:rowOff>
    </xdr:from>
    <xdr:to>
      <xdr:col>10</xdr:col>
      <xdr:colOff>609600</xdr:colOff>
      <xdr:row>5</xdr:row>
      <xdr:rowOff>47625</xdr:rowOff>
    </xdr:to>
    <xdr:grpSp>
      <xdr:nvGrpSpPr>
        <xdr:cNvPr id="2" name="Group 1"/>
        <xdr:cNvGrpSpPr/>
      </xdr:nvGrpSpPr>
      <xdr:grpSpPr>
        <a:xfrm>
          <a:off x="428625" y="0"/>
          <a:ext cx="9124950" cy="1000125"/>
          <a:chOff x="428625" y="0"/>
          <a:chExt cx="9124950" cy="1000125"/>
        </a:xfrm>
      </xdr:grpSpPr>
      <xdr:pic>
        <xdr:nvPicPr>
          <xdr:cNvPr id="73" name="Picture 72"/>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50385"/>
          <a:stretch/>
        </xdr:blipFill>
        <xdr:spPr bwMode="auto">
          <a:xfrm>
            <a:off x="7715250" y="95250"/>
            <a:ext cx="1838325" cy="8858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74" name="TextBox 73"/>
          <xdr:cNvSpPr txBox="1"/>
        </xdr:nvSpPr>
        <xdr:spPr>
          <a:xfrm>
            <a:off x="476250" y="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Name</a:t>
            </a:r>
            <a:r>
              <a:rPr lang="en-GB" sz="1000" baseline="0">
                <a:latin typeface="+mn-lt"/>
                <a:ea typeface="Verdana" panose="020B0604030504040204" pitchFamily="34" charset="0"/>
                <a:cs typeface="Verdana" panose="020B0604030504040204" pitchFamily="34" charset="0"/>
              </a:rPr>
              <a:t> of person completing the tab</a:t>
            </a:r>
            <a:endParaRPr lang="en-GB" sz="1000">
              <a:latin typeface="+mn-lt"/>
              <a:ea typeface="Verdana" panose="020B0604030504040204" pitchFamily="34" charset="0"/>
              <a:cs typeface="Verdana" panose="020B0604030504040204" pitchFamily="34" charset="0"/>
            </a:endParaRPr>
          </a:p>
        </xdr:txBody>
      </xdr:sp>
      <xdr:sp macro="" textlink="" fLocksText="0">
        <xdr:nvSpPr>
          <xdr:cNvPr id="75" name="TextBox 74"/>
          <xdr:cNvSpPr txBox="1"/>
        </xdr:nvSpPr>
        <xdr:spPr>
          <a:xfrm>
            <a:off x="581024" y="24765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sp macro="" textlink="">
        <xdr:nvSpPr>
          <xdr:cNvPr id="76" name="TextBox 75"/>
          <xdr:cNvSpPr txBox="1"/>
        </xdr:nvSpPr>
        <xdr:spPr>
          <a:xfrm>
            <a:off x="2724150" y="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sp macro="" textlink="" fLocksText="0">
        <xdr:nvSpPr>
          <xdr:cNvPr id="77" name="TextBox 76"/>
          <xdr:cNvSpPr txBox="1"/>
        </xdr:nvSpPr>
        <xdr:spPr>
          <a:xfrm>
            <a:off x="2571749" y="24765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sp macro="" textlink="">
        <xdr:nvSpPr>
          <xdr:cNvPr id="78" name="TextBox 77"/>
          <xdr:cNvSpPr txBox="1"/>
        </xdr:nvSpPr>
        <xdr:spPr>
          <a:xfrm>
            <a:off x="428625" y="53340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Tab reviewed by</a:t>
            </a:r>
          </a:p>
        </xdr:txBody>
      </xdr:sp>
      <xdr:sp macro="" textlink="" fLocksText="0">
        <xdr:nvSpPr>
          <xdr:cNvPr id="79" name="TextBox 78"/>
          <xdr:cNvSpPr txBox="1"/>
        </xdr:nvSpPr>
        <xdr:spPr>
          <a:xfrm>
            <a:off x="581024" y="76200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sp macro="" textlink="">
        <xdr:nvSpPr>
          <xdr:cNvPr id="80" name="TextBox 79"/>
          <xdr:cNvSpPr txBox="1"/>
        </xdr:nvSpPr>
        <xdr:spPr>
          <a:xfrm>
            <a:off x="4029075" y="247649"/>
            <a:ext cx="3448050" cy="752475"/>
          </a:xfrm>
          <a:prstGeom prst="rect">
            <a:avLst/>
          </a:prstGeom>
          <a:solidFill>
            <a:srgbClr val="008B95"/>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000">
                <a:solidFill>
                  <a:schemeClr val="bg1"/>
                </a:solidFill>
                <a:latin typeface="+mn-lt"/>
                <a:ea typeface="Verdana" panose="020B0604030504040204" pitchFamily="34" charset="0"/>
                <a:cs typeface="Verdana" panose="020B0604030504040204" pitchFamily="34" charset="0"/>
              </a:rPr>
              <a:t>Use this sheet to document the boudary</a:t>
            </a:r>
            <a:r>
              <a:rPr lang="en-GB" sz="1000" baseline="0">
                <a:solidFill>
                  <a:schemeClr val="bg1"/>
                </a:solidFill>
                <a:latin typeface="+mn-lt"/>
                <a:ea typeface="Verdana" panose="020B0604030504040204" pitchFamily="34" charset="0"/>
                <a:cs typeface="Verdana" panose="020B0604030504040204" pitchFamily="34" charset="0"/>
              </a:rPr>
              <a:t> that should be adhered to when compiling the carbon footprint. If there are changes in the scope of the boundary, make a note of these in the table to the right.</a:t>
            </a:r>
            <a:endParaRPr lang="en-GB" sz="1000">
              <a:solidFill>
                <a:schemeClr val="bg1"/>
              </a:solidFill>
              <a:latin typeface="+mn-lt"/>
              <a:ea typeface="Verdana" panose="020B0604030504040204" pitchFamily="34" charset="0"/>
              <a:cs typeface="Verdana" panose="020B0604030504040204" pitchFamily="34" charset="0"/>
            </a:endParaRPr>
          </a:p>
        </xdr:txBody>
      </xdr:sp>
      <xdr:sp macro="" textlink="">
        <xdr:nvSpPr>
          <xdr:cNvPr id="81" name="TextBox 80"/>
          <xdr:cNvSpPr txBox="1"/>
        </xdr:nvSpPr>
        <xdr:spPr>
          <a:xfrm>
            <a:off x="4714875" y="9525"/>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Sheet</a:t>
            </a:r>
            <a:r>
              <a:rPr lang="en-GB" sz="1000" baseline="0">
                <a:latin typeface="+mn-lt"/>
                <a:ea typeface="Verdana" panose="020B0604030504040204" pitchFamily="34" charset="0"/>
                <a:cs typeface="Verdana" panose="020B0604030504040204" pitchFamily="34" charset="0"/>
              </a:rPr>
              <a:t> description</a:t>
            </a:r>
            <a:endParaRPr lang="en-GB" sz="1000">
              <a:latin typeface="+mn-lt"/>
              <a:ea typeface="Verdana" panose="020B0604030504040204" pitchFamily="34" charset="0"/>
              <a:cs typeface="Verdana" panose="020B0604030504040204" pitchFamily="34" charset="0"/>
            </a:endParaRPr>
          </a:p>
        </xdr:txBody>
      </xdr:sp>
      <xdr:sp macro="" textlink="">
        <xdr:nvSpPr>
          <xdr:cNvPr id="82" name="TextBox 81"/>
          <xdr:cNvSpPr txBox="1"/>
        </xdr:nvSpPr>
        <xdr:spPr>
          <a:xfrm>
            <a:off x="2705100" y="51435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sp macro="" textlink="" fLocksText="0">
        <xdr:nvSpPr>
          <xdr:cNvPr id="83" name="TextBox 82"/>
          <xdr:cNvSpPr txBox="1"/>
        </xdr:nvSpPr>
        <xdr:spPr>
          <a:xfrm>
            <a:off x="2571750" y="76200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grpSp>
    <xdr:clientData/>
  </xdr:twoCellAnchor>
  <xdr:twoCellAnchor>
    <xdr:from>
      <xdr:col>1</xdr:col>
      <xdr:colOff>295275</xdr:colOff>
      <xdr:row>7</xdr:row>
      <xdr:rowOff>19050</xdr:rowOff>
    </xdr:from>
    <xdr:to>
      <xdr:col>10</xdr:col>
      <xdr:colOff>354868</xdr:colOff>
      <xdr:row>36</xdr:row>
      <xdr:rowOff>114300</xdr:rowOff>
    </xdr:to>
    <xdr:grpSp>
      <xdr:nvGrpSpPr>
        <xdr:cNvPr id="32" name="Group 31"/>
        <xdr:cNvGrpSpPr/>
      </xdr:nvGrpSpPr>
      <xdr:grpSpPr>
        <a:xfrm>
          <a:off x="723900" y="1352550"/>
          <a:ext cx="8574943" cy="10201275"/>
          <a:chOff x="714375" y="676275"/>
          <a:chExt cx="8574943" cy="10201275"/>
        </a:xfrm>
      </xdr:grpSpPr>
      <xdr:sp macro="" textlink="">
        <xdr:nvSpPr>
          <xdr:cNvPr id="71" name="Rectangle 70"/>
          <xdr:cNvSpPr/>
        </xdr:nvSpPr>
        <xdr:spPr>
          <a:xfrm>
            <a:off x="8020049" y="9401175"/>
            <a:ext cx="1188000" cy="216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Land management</a:t>
            </a:r>
            <a:endParaRPr lang="en-GB" sz="1200">
              <a:effectLst/>
              <a:latin typeface="Times New Roman" panose="02020603050405020304" pitchFamily="18" charset="0"/>
              <a:ea typeface="Times New Roman" panose="02020603050405020304" pitchFamily="18" charset="0"/>
            </a:endParaRPr>
          </a:p>
        </xdr:txBody>
      </xdr:sp>
      <xdr:grpSp>
        <xdr:nvGrpSpPr>
          <xdr:cNvPr id="29" name="Group 28"/>
          <xdr:cNvGrpSpPr/>
        </xdr:nvGrpSpPr>
        <xdr:grpSpPr>
          <a:xfrm>
            <a:off x="714375" y="676275"/>
            <a:ext cx="8574943" cy="10201275"/>
            <a:chOff x="1304925" y="904875"/>
            <a:chExt cx="8574943" cy="10201275"/>
          </a:xfrm>
        </xdr:grpSpPr>
        <xdr:grpSp>
          <xdr:nvGrpSpPr>
            <xdr:cNvPr id="3" name="Group 2"/>
            <xdr:cNvGrpSpPr/>
          </xdr:nvGrpSpPr>
          <xdr:grpSpPr>
            <a:xfrm>
              <a:off x="1333500" y="904875"/>
              <a:ext cx="8546368" cy="10201275"/>
              <a:chOff x="575511" y="-857011"/>
              <a:chExt cx="12294772" cy="13906976"/>
            </a:xfrm>
          </xdr:grpSpPr>
          <xdr:sp macro="" textlink="">
            <xdr:nvSpPr>
              <xdr:cNvPr id="4" name="Rectangle 3"/>
              <xdr:cNvSpPr/>
            </xdr:nvSpPr>
            <xdr:spPr>
              <a:xfrm>
                <a:off x="3975099" y="-857011"/>
                <a:ext cx="8809452" cy="6648273"/>
              </a:xfrm>
              <a:prstGeom prst="rect">
                <a:avLst/>
              </a:prstGeom>
              <a:noFill/>
              <a:ln w="28575">
                <a:prstDash val="sys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n-GB"/>
              </a:p>
            </xdr:txBody>
          </xdr:sp>
          <xdr:sp macro="" textlink="">
            <xdr:nvSpPr>
              <xdr:cNvPr id="6" name="Rectangle 5"/>
              <xdr:cNvSpPr/>
            </xdr:nvSpPr>
            <xdr:spPr>
              <a:xfrm>
                <a:off x="3971032" y="6079136"/>
                <a:ext cx="5649885" cy="499951"/>
              </a:xfrm>
              <a:prstGeom prst="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chorCtr="0"/>
              <a:lstStyle/>
              <a:p>
                <a:pPr>
                  <a:spcAft>
                    <a:spcPts val="0"/>
                  </a:spcAft>
                </a:pPr>
                <a:r>
                  <a:rPr lang="en-GB" sz="900" b="1" kern="1200">
                    <a:solidFill>
                      <a:srgbClr val="000000"/>
                    </a:solidFill>
                    <a:effectLst/>
                    <a:ea typeface="Times New Roman" panose="02020603050405020304" pitchFamily="18" charset="0"/>
                    <a:cs typeface="Arial" panose="020B0604020202020204" pitchFamily="34" charset="0"/>
                  </a:rPr>
                  <a:t>Key</a:t>
                </a:r>
                <a:endParaRPr lang="en-GB" sz="1200">
                  <a:effectLst/>
                  <a:latin typeface="Times New Roman" panose="02020603050405020304" pitchFamily="18" charset="0"/>
                  <a:ea typeface="Times New Roman" panose="02020603050405020304" pitchFamily="18" charset="0"/>
                </a:endParaRPr>
              </a:p>
            </xdr:txBody>
          </xdr:sp>
          <xdr:sp macro="" textlink="">
            <xdr:nvSpPr>
              <xdr:cNvPr id="7" name="Rectangle 6"/>
              <xdr:cNvSpPr/>
            </xdr:nvSpPr>
            <xdr:spPr>
              <a:xfrm>
                <a:off x="5782100" y="6145566"/>
                <a:ext cx="993452" cy="368182"/>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900" kern="1200">
                    <a:solidFill>
                      <a:schemeClr val="bg1"/>
                    </a:solidFill>
                    <a:effectLst/>
                    <a:ea typeface="Times New Roman" panose="02020603050405020304" pitchFamily="18" charset="0"/>
                    <a:cs typeface="Arial" panose="020B0604020202020204" pitchFamily="34" charset="0"/>
                  </a:rPr>
                  <a:t>Scope 2</a:t>
                </a:r>
                <a:endParaRPr lang="en-GB" sz="1400">
                  <a:solidFill>
                    <a:schemeClr val="bg1"/>
                  </a:solidFill>
                  <a:effectLst/>
                  <a:latin typeface="Times New Roman" panose="02020603050405020304" pitchFamily="18" charset="0"/>
                  <a:ea typeface="Times New Roman" panose="02020603050405020304" pitchFamily="18" charset="0"/>
                </a:endParaRPr>
              </a:p>
            </xdr:txBody>
          </xdr:sp>
          <xdr:sp macro="" textlink="">
            <xdr:nvSpPr>
              <xdr:cNvPr id="8" name="Rectangle 7"/>
              <xdr:cNvSpPr/>
            </xdr:nvSpPr>
            <xdr:spPr>
              <a:xfrm rot="10800000" flipV="1">
                <a:off x="6835199" y="6139054"/>
                <a:ext cx="993452" cy="374694"/>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900" kern="1200">
                    <a:solidFill>
                      <a:schemeClr val="bg1"/>
                    </a:solidFill>
                    <a:effectLst/>
                    <a:ea typeface="Times New Roman" panose="02020603050405020304" pitchFamily="18" charset="0"/>
                    <a:cs typeface="Arial" panose="020B0604020202020204" pitchFamily="34" charset="0"/>
                  </a:rPr>
                  <a:t>Scope 3</a:t>
                </a:r>
                <a:endParaRPr lang="en-GB" sz="1400">
                  <a:solidFill>
                    <a:schemeClr val="bg1"/>
                  </a:solidFill>
                  <a:effectLst/>
                  <a:latin typeface="Times New Roman" panose="02020603050405020304" pitchFamily="18" charset="0"/>
                  <a:ea typeface="Times New Roman" panose="02020603050405020304" pitchFamily="18" charset="0"/>
                </a:endParaRPr>
              </a:p>
            </xdr:txBody>
          </xdr:sp>
          <xdr:sp macro="" textlink="">
            <xdr:nvSpPr>
              <xdr:cNvPr id="9" name="Rectangle 8"/>
              <xdr:cNvSpPr/>
            </xdr:nvSpPr>
            <xdr:spPr>
              <a:xfrm>
                <a:off x="4729128" y="6144476"/>
                <a:ext cx="993452" cy="369273"/>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900" kern="1200">
                    <a:solidFill>
                      <a:schemeClr val="bg1"/>
                    </a:solidFill>
                    <a:effectLst/>
                    <a:ea typeface="Times New Roman" panose="02020603050405020304" pitchFamily="18" charset="0"/>
                    <a:cs typeface="Arial" panose="020B0604020202020204" pitchFamily="34" charset="0"/>
                  </a:rPr>
                  <a:t>Scope 1</a:t>
                </a:r>
                <a:endParaRPr lang="en-GB" sz="1400">
                  <a:solidFill>
                    <a:schemeClr val="bg1"/>
                  </a:solidFill>
                  <a:effectLst/>
                  <a:latin typeface="Times New Roman" panose="02020603050405020304" pitchFamily="18" charset="0"/>
                  <a:ea typeface="Times New Roman" panose="02020603050405020304" pitchFamily="18" charset="0"/>
                </a:endParaRPr>
              </a:p>
            </xdr:txBody>
          </xdr:sp>
          <xdr:sp macro="" textlink="">
            <xdr:nvSpPr>
              <xdr:cNvPr id="11" name="Rectangle 10"/>
              <xdr:cNvSpPr/>
            </xdr:nvSpPr>
            <xdr:spPr>
              <a:xfrm>
                <a:off x="10902283" y="7014886"/>
                <a:ext cx="1968000" cy="2451208"/>
              </a:xfrm>
              <a:prstGeom prst="rect">
                <a:avLst/>
              </a:prstGeom>
              <a:no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chorCtr="0"/>
              <a:lstStyle/>
              <a:p>
                <a:pPr>
                  <a:spcAft>
                    <a:spcPts val="0"/>
                  </a:spcAft>
                </a:pPr>
                <a:r>
                  <a:rPr lang="en-GB" sz="900" b="1" kern="1200">
                    <a:solidFill>
                      <a:srgbClr val="000000"/>
                    </a:solidFill>
                    <a:effectLst/>
                    <a:ea typeface="Times New Roman" panose="02020603050405020304" pitchFamily="18" charset="0"/>
                    <a:cs typeface="Arial" panose="020B0604020202020204" pitchFamily="34" charset="0"/>
                  </a:rPr>
                  <a:t>Business travel</a:t>
                </a:r>
                <a:endParaRPr lang="en-GB" sz="1400">
                  <a:effectLst/>
                  <a:latin typeface="Times New Roman" panose="02020603050405020304" pitchFamily="18" charset="0"/>
                  <a:ea typeface="Times New Roman" panose="02020603050405020304" pitchFamily="18" charset="0"/>
                </a:endParaRPr>
              </a:p>
            </xdr:txBody>
          </xdr:sp>
          <xdr:sp macro="" textlink="">
            <xdr:nvSpPr>
              <xdr:cNvPr id="12" name="Rectangle 11"/>
              <xdr:cNvSpPr/>
            </xdr:nvSpPr>
            <xdr:spPr>
              <a:xfrm>
                <a:off x="11033548" y="8198634"/>
                <a:ext cx="1709052" cy="294464"/>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Rail</a:t>
                </a:r>
                <a:endParaRPr lang="en-GB" sz="1200">
                  <a:effectLst/>
                  <a:latin typeface="Times New Roman" panose="02020603050405020304" pitchFamily="18" charset="0"/>
                  <a:ea typeface="Times New Roman" panose="02020603050405020304" pitchFamily="18" charset="0"/>
                </a:endParaRPr>
              </a:p>
            </xdr:txBody>
          </xdr:sp>
          <xdr:sp macro="" textlink="">
            <xdr:nvSpPr>
              <xdr:cNvPr id="13" name="Rectangle 12"/>
              <xdr:cNvSpPr/>
            </xdr:nvSpPr>
            <xdr:spPr>
              <a:xfrm>
                <a:off x="11033594" y="7355792"/>
                <a:ext cx="1709052" cy="294464"/>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Private car</a:t>
                </a:r>
                <a:endParaRPr lang="en-GB" sz="1200">
                  <a:effectLst/>
                  <a:latin typeface="Times New Roman" panose="02020603050405020304" pitchFamily="18" charset="0"/>
                  <a:ea typeface="Times New Roman" panose="02020603050405020304" pitchFamily="18" charset="0"/>
                </a:endParaRPr>
              </a:p>
            </xdr:txBody>
          </xdr:sp>
          <xdr:sp macro="" textlink="">
            <xdr:nvSpPr>
              <xdr:cNvPr id="14" name="Rectangle 13"/>
              <xdr:cNvSpPr/>
            </xdr:nvSpPr>
            <xdr:spPr>
              <a:xfrm>
                <a:off x="11031395" y="7783573"/>
                <a:ext cx="1709052" cy="294464"/>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Air</a:t>
                </a:r>
                <a:endParaRPr lang="en-GB" sz="1200">
                  <a:effectLst/>
                  <a:latin typeface="Times New Roman" panose="02020603050405020304" pitchFamily="18" charset="0"/>
                  <a:ea typeface="Times New Roman" panose="02020603050405020304" pitchFamily="18" charset="0"/>
                </a:endParaRPr>
              </a:p>
            </xdr:txBody>
          </xdr:sp>
          <xdr:sp macro="" textlink="">
            <xdr:nvSpPr>
              <xdr:cNvPr id="15" name="Rectangle 14"/>
              <xdr:cNvSpPr/>
            </xdr:nvSpPr>
            <xdr:spPr>
              <a:xfrm>
                <a:off x="1665852" y="8921264"/>
                <a:ext cx="1968000" cy="1090202"/>
              </a:xfrm>
              <a:prstGeom prst="rect">
                <a:avLst/>
              </a:prstGeom>
              <a:no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chorCtr="0"/>
              <a:lstStyle/>
              <a:p>
                <a:pPr>
                  <a:spcAft>
                    <a:spcPts val="0"/>
                  </a:spcAft>
                </a:pPr>
                <a:r>
                  <a:rPr lang="en-GB" sz="900" b="1" kern="1200">
                    <a:solidFill>
                      <a:srgbClr val="000000"/>
                    </a:solidFill>
                    <a:effectLst/>
                    <a:ea typeface="Times New Roman" panose="02020603050405020304" pitchFamily="18" charset="0"/>
                    <a:cs typeface="Arial" panose="020B0604020202020204" pitchFamily="34" charset="0"/>
                  </a:rPr>
                  <a:t>Fleet</a:t>
                </a:r>
                <a:endParaRPr lang="en-GB" sz="1200">
                  <a:effectLst/>
                  <a:latin typeface="Times New Roman" panose="02020603050405020304" pitchFamily="18" charset="0"/>
                  <a:ea typeface="Times New Roman" panose="02020603050405020304" pitchFamily="18" charset="0"/>
                </a:endParaRPr>
              </a:p>
            </xdr:txBody>
          </xdr:sp>
          <xdr:sp macro="" textlink="">
            <xdr:nvSpPr>
              <xdr:cNvPr id="16" name="Rectangle 15"/>
              <xdr:cNvSpPr/>
            </xdr:nvSpPr>
            <xdr:spPr>
              <a:xfrm>
                <a:off x="1815542" y="9607452"/>
                <a:ext cx="1709053" cy="294464"/>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Petrol</a:t>
                </a:r>
                <a:endParaRPr lang="en-GB" sz="1200">
                  <a:effectLst/>
                  <a:latin typeface="Times New Roman" panose="02020603050405020304" pitchFamily="18" charset="0"/>
                  <a:ea typeface="Times New Roman" panose="02020603050405020304" pitchFamily="18" charset="0"/>
                </a:endParaRPr>
              </a:p>
            </xdr:txBody>
          </xdr:sp>
          <xdr:sp macro="" textlink="">
            <xdr:nvSpPr>
              <xdr:cNvPr id="17" name="Rectangle 16"/>
              <xdr:cNvSpPr/>
            </xdr:nvSpPr>
            <xdr:spPr>
              <a:xfrm>
                <a:off x="1807843" y="9223085"/>
                <a:ext cx="1709053" cy="294464"/>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Diesel</a:t>
                </a:r>
                <a:endParaRPr lang="en-GB" sz="1200">
                  <a:effectLst/>
                  <a:latin typeface="Times New Roman" panose="02020603050405020304" pitchFamily="18" charset="0"/>
                  <a:ea typeface="Times New Roman" panose="02020603050405020304" pitchFamily="18" charset="0"/>
                </a:endParaRPr>
              </a:p>
            </xdr:txBody>
          </xdr:sp>
          <xdr:sp macro="" textlink="">
            <xdr:nvSpPr>
              <xdr:cNvPr id="18" name="Rectangle 17"/>
              <xdr:cNvSpPr/>
            </xdr:nvSpPr>
            <xdr:spPr>
              <a:xfrm>
                <a:off x="11034305" y="8611367"/>
                <a:ext cx="1709052" cy="294464"/>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Bus</a:t>
                </a:r>
                <a:endParaRPr lang="en-GB" sz="1200">
                  <a:effectLst/>
                  <a:latin typeface="Times New Roman" panose="02020603050405020304" pitchFamily="18" charset="0"/>
                  <a:ea typeface="Times New Roman" panose="02020603050405020304" pitchFamily="18" charset="0"/>
                </a:endParaRPr>
              </a:p>
            </xdr:txBody>
          </xdr:sp>
          <xdr:sp macro="" textlink="">
            <xdr:nvSpPr>
              <xdr:cNvPr id="19" name="Rectangle 18"/>
              <xdr:cNvSpPr/>
            </xdr:nvSpPr>
            <xdr:spPr>
              <a:xfrm>
                <a:off x="11028244" y="9028435"/>
                <a:ext cx="1709052" cy="294464"/>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Taxi</a:t>
                </a:r>
                <a:endParaRPr lang="en-GB" sz="1200">
                  <a:effectLst/>
                  <a:latin typeface="Times New Roman" panose="02020603050405020304" pitchFamily="18" charset="0"/>
                  <a:ea typeface="Times New Roman" panose="02020603050405020304" pitchFamily="18" charset="0"/>
                </a:endParaRPr>
              </a:p>
            </xdr:txBody>
          </xdr:sp>
          <xdr:sp macro="" textlink="">
            <xdr:nvSpPr>
              <xdr:cNvPr id="20" name="Rectangle 19"/>
              <xdr:cNvSpPr/>
            </xdr:nvSpPr>
            <xdr:spPr>
              <a:xfrm>
                <a:off x="4053973" y="-745727"/>
                <a:ext cx="3295017" cy="3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spcAft>
                    <a:spcPts val="0"/>
                  </a:spcAft>
                </a:pPr>
                <a:r>
                  <a:rPr lang="en-GB" sz="900" b="1" kern="1200">
                    <a:solidFill>
                      <a:srgbClr val="000000"/>
                    </a:solidFill>
                    <a:effectLst/>
                    <a:ea typeface="Times New Roman" panose="02020603050405020304" pitchFamily="18" charset="0"/>
                    <a:cs typeface="Arial" panose="020B0604020202020204" pitchFamily="34" charset="0"/>
                  </a:rPr>
                  <a:t>Carbon Footprint boundary:</a:t>
                </a:r>
                <a:endParaRPr lang="en-GB" sz="1200">
                  <a:effectLst/>
                  <a:latin typeface="Times New Roman" panose="02020603050405020304" pitchFamily="18" charset="0"/>
                  <a:ea typeface="Times New Roman" panose="02020603050405020304" pitchFamily="18" charset="0"/>
                </a:endParaRPr>
              </a:p>
            </xdr:txBody>
          </xdr:sp>
          <xdr:sp macro="" textlink="">
            <xdr:nvSpPr>
              <xdr:cNvPr id="21" name="Rectangle 20"/>
              <xdr:cNvSpPr/>
            </xdr:nvSpPr>
            <xdr:spPr>
              <a:xfrm>
                <a:off x="575511" y="-805072"/>
                <a:ext cx="1466181" cy="3524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900" b="1" kern="1200">
                    <a:solidFill>
                      <a:srgbClr val="000000"/>
                    </a:solidFill>
                    <a:effectLst/>
                    <a:ea typeface="Times New Roman" panose="02020603050405020304" pitchFamily="18" charset="0"/>
                    <a:cs typeface="Arial" panose="020B0604020202020204" pitchFamily="34" charset="0"/>
                  </a:rPr>
                  <a:t>Out of boundary:</a:t>
                </a:r>
                <a:endParaRPr lang="en-GB" sz="1200">
                  <a:effectLst/>
                  <a:latin typeface="Times New Roman" panose="02020603050405020304" pitchFamily="18" charset="0"/>
                  <a:ea typeface="Times New Roman" panose="02020603050405020304" pitchFamily="18" charset="0"/>
                </a:endParaRPr>
              </a:p>
            </xdr:txBody>
          </xdr:sp>
          <xdr:grpSp>
            <xdr:nvGrpSpPr>
              <xdr:cNvPr id="22" name="Group 21"/>
              <xdr:cNvGrpSpPr/>
            </xdr:nvGrpSpPr>
            <xdr:grpSpPr>
              <a:xfrm>
                <a:off x="4628916" y="10239640"/>
                <a:ext cx="1967999" cy="1213161"/>
                <a:chOff x="4628916" y="8345407"/>
                <a:chExt cx="1967999" cy="920642"/>
              </a:xfrm>
            </xdr:grpSpPr>
            <xdr:sp macro="" textlink="">
              <xdr:nvSpPr>
                <xdr:cNvPr id="68" name="Rectangle 67"/>
                <xdr:cNvSpPr/>
              </xdr:nvSpPr>
              <xdr:spPr>
                <a:xfrm>
                  <a:off x="4628916" y="8345407"/>
                  <a:ext cx="1967999" cy="920642"/>
                </a:xfrm>
                <a:prstGeom prst="rect">
                  <a:avLst/>
                </a:prstGeom>
                <a:no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chorCtr="0"/>
                <a:lstStyle/>
                <a:p>
                  <a:pPr>
                    <a:spcAft>
                      <a:spcPts val="0"/>
                    </a:spcAft>
                  </a:pPr>
                  <a:r>
                    <a:rPr lang="en-GB" sz="900" b="1" kern="1200">
                      <a:solidFill>
                        <a:srgbClr val="000000"/>
                      </a:solidFill>
                      <a:effectLst/>
                      <a:ea typeface="Times New Roman" panose="02020603050405020304" pitchFamily="18" charset="0"/>
                      <a:cs typeface="Arial" panose="020B0604020202020204" pitchFamily="34" charset="0"/>
                    </a:rPr>
                    <a:t>Water</a:t>
                  </a:r>
                  <a:endParaRPr lang="en-GB" sz="1200">
                    <a:effectLst/>
                    <a:latin typeface="Times New Roman" panose="02020603050405020304" pitchFamily="18" charset="0"/>
                    <a:ea typeface="Times New Roman" panose="02020603050405020304" pitchFamily="18" charset="0"/>
                  </a:endParaRPr>
                </a:p>
              </xdr:txBody>
            </xdr:sp>
            <xdr:sp macro="" textlink="">
              <xdr:nvSpPr>
                <xdr:cNvPr id="69" name="Rectangle 68"/>
                <xdr:cNvSpPr/>
              </xdr:nvSpPr>
              <xdr:spPr>
                <a:xfrm>
                  <a:off x="4760323" y="8594325"/>
                  <a:ext cx="1709053" cy="223462"/>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Supply</a:t>
                  </a:r>
                  <a:endParaRPr lang="en-GB" sz="1200">
                    <a:effectLst/>
                    <a:latin typeface="Times New Roman" panose="02020603050405020304" pitchFamily="18" charset="0"/>
                    <a:ea typeface="Times New Roman" panose="02020603050405020304" pitchFamily="18" charset="0"/>
                  </a:endParaRPr>
                </a:p>
              </xdr:txBody>
            </xdr:sp>
            <xdr:sp macro="" textlink="">
              <xdr:nvSpPr>
                <xdr:cNvPr id="70" name="Rectangle 69"/>
                <xdr:cNvSpPr/>
              </xdr:nvSpPr>
              <xdr:spPr>
                <a:xfrm>
                  <a:off x="4760323" y="8925884"/>
                  <a:ext cx="1709053" cy="223462"/>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Treatment</a:t>
                  </a:r>
                  <a:endParaRPr lang="en-GB" sz="1200">
                    <a:effectLst/>
                    <a:latin typeface="Times New Roman" panose="02020603050405020304" pitchFamily="18" charset="0"/>
                    <a:ea typeface="Times New Roman" panose="02020603050405020304" pitchFamily="18" charset="0"/>
                  </a:endParaRPr>
                </a:p>
              </xdr:txBody>
            </xdr:sp>
          </xdr:grpSp>
          <xdr:grpSp>
            <xdr:nvGrpSpPr>
              <xdr:cNvPr id="23" name="Group 22"/>
              <xdr:cNvGrpSpPr/>
            </xdr:nvGrpSpPr>
            <xdr:grpSpPr>
              <a:xfrm>
                <a:off x="1668171" y="7010219"/>
                <a:ext cx="1968000" cy="1570475"/>
                <a:chOff x="1941010" y="7010219"/>
                <a:chExt cx="1766014" cy="1570475"/>
              </a:xfrm>
            </xdr:grpSpPr>
            <xdr:sp macro="" textlink="">
              <xdr:nvSpPr>
                <xdr:cNvPr id="64" name="Rectangle 63"/>
                <xdr:cNvSpPr/>
              </xdr:nvSpPr>
              <xdr:spPr>
                <a:xfrm>
                  <a:off x="1941010" y="7010219"/>
                  <a:ext cx="1766014" cy="1570475"/>
                </a:xfrm>
                <a:prstGeom prst="rect">
                  <a:avLst/>
                </a:prstGeom>
                <a:no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chorCtr="0"/>
                <a:lstStyle/>
                <a:p>
                  <a:pPr>
                    <a:spcAft>
                      <a:spcPts val="0"/>
                    </a:spcAft>
                  </a:pPr>
                  <a:r>
                    <a:rPr lang="en-GB" sz="900" b="1" kern="1200">
                      <a:solidFill>
                        <a:srgbClr val="000000"/>
                      </a:solidFill>
                      <a:effectLst/>
                      <a:ea typeface="Times New Roman" panose="02020603050405020304" pitchFamily="18" charset="0"/>
                      <a:cs typeface="Arial" panose="020B0604020202020204" pitchFamily="34" charset="0"/>
                    </a:rPr>
                    <a:t>Direct</a:t>
                  </a:r>
                  <a:r>
                    <a:rPr lang="en-GB" sz="1000" b="1" kern="1200">
                      <a:solidFill>
                        <a:srgbClr val="000000"/>
                      </a:solidFill>
                      <a:effectLst/>
                      <a:ea typeface="Times New Roman" panose="02020603050405020304" pitchFamily="18" charset="0"/>
                      <a:cs typeface="Arial" panose="020B0604020202020204" pitchFamily="34" charset="0"/>
                    </a:rPr>
                    <a:t> </a:t>
                  </a:r>
                  <a:r>
                    <a:rPr lang="en-GB" sz="900" b="1" kern="1200">
                      <a:solidFill>
                        <a:srgbClr val="000000"/>
                      </a:solidFill>
                      <a:effectLst/>
                      <a:ea typeface="Times New Roman" panose="02020603050405020304" pitchFamily="18" charset="0"/>
                      <a:cs typeface="Arial" panose="020B0604020202020204" pitchFamily="34" charset="0"/>
                    </a:rPr>
                    <a:t>emissions</a:t>
                  </a:r>
                  <a:endParaRPr lang="en-GB" sz="1200">
                    <a:effectLst/>
                    <a:latin typeface="Times New Roman" panose="02020603050405020304" pitchFamily="18" charset="0"/>
                    <a:ea typeface="Times New Roman" panose="02020603050405020304" pitchFamily="18" charset="0"/>
                  </a:endParaRPr>
                </a:p>
              </xdr:txBody>
            </xdr:sp>
            <xdr:sp macro="" textlink="">
              <xdr:nvSpPr>
                <xdr:cNvPr id="65" name="Rectangle 64"/>
                <xdr:cNvSpPr/>
              </xdr:nvSpPr>
              <xdr:spPr>
                <a:xfrm>
                  <a:off x="2073119" y="7366586"/>
                  <a:ext cx="1533644" cy="294464"/>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Natural gas – direct use</a:t>
                  </a:r>
                  <a:endParaRPr lang="en-GB" sz="1200">
                    <a:effectLst/>
                    <a:latin typeface="Times New Roman" panose="02020603050405020304" pitchFamily="18" charset="0"/>
                    <a:ea typeface="Times New Roman" panose="02020603050405020304" pitchFamily="18" charset="0"/>
                  </a:endParaRPr>
                </a:p>
              </xdr:txBody>
            </xdr:sp>
            <xdr:sp macro="" textlink="">
              <xdr:nvSpPr>
                <xdr:cNvPr id="66" name="Rectangle 65"/>
                <xdr:cNvSpPr/>
              </xdr:nvSpPr>
              <xdr:spPr>
                <a:xfrm>
                  <a:off x="2071451" y="7781735"/>
                  <a:ext cx="1533644" cy="294963"/>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chorCtr="0"/>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Refrigerants</a:t>
                  </a:r>
                  <a:endParaRPr lang="en-GB" sz="1200">
                    <a:effectLst/>
                    <a:latin typeface="Times New Roman" panose="02020603050405020304" pitchFamily="18" charset="0"/>
                    <a:ea typeface="Times New Roman" panose="02020603050405020304" pitchFamily="18" charset="0"/>
                  </a:endParaRPr>
                </a:p>
              </xdr:txBody>
            </xdr:sp>
            <xdr:sp macro="" textlink="">
              <xdr:nvSpPr>
                <xdr:cNvPr id="67" name="Rectangle 66"/>
                <xdr:cNvSpPr/>
              </xdr:nvSpPr>
              <xdr:spPr>
                <a:xfrm>
                  <a:off x="2071451" y="8181222"/>
                  <a:ext cx="1533644" cy="294464"/>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Natural gas – CHP</a:t>
                  </a:r>
                  <a:endParaRPr lang="en-GB" sz="1200">
                    <a:effectLst/>
                    <a:latin typeface="Times New Roman" panose="02020603050405020304" pitchFamily="18" charset="0"/>
                    <a:ea typeface="Times New Roman" panose="02020603050405020304" pitchFamily="18" charset="0"/>
                  </a:endParaRPr>
                </a:p>
              </xdr:txBody>
            </xdr:sp>
          </xdr:grpSp>
          <xdr:grpSp>
            <xdr:nvGrpSpPr>
              <xdr:cNvPr id="24" name="Group 23"/>
              <xdr:cNvGrpSpPr/>
            </xdr:nvGrpSpPr>
            <xdr:grpSpPr>
              <a:xfrm>
                <a:off x="4453354" y="7025868"/>
                <a:ext cx="2382316" cy="2777837"/>
                <a:chOff x="4453354" y="7025868"/>
                <a:chExt cx="2382316" cy="2777837"/>
              </a:xfrm>
            </xdr:grpSpPr>
            <xdr:sp macro="" textlink="">
              <xdr:nvSpPr>
                <xdr:cNvPr id="58" name="Rectangle 57"/>
                <xdr:cNvSpPr/>
              </xdr:nvSpPr>
              <xdr:spPr>
                <a:xfrm>
                  <a:off x="4654172" y="8723914"/>
                  <a:ext cx="1968000" cy="820090"/>
                </a:xfrm>
                <a:prstGeom prst="rect">
                  <a:avLst/>
                </a:prstGeom>
                <a:no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chorCtr="0"/>
                <a:lstStyle/>
                <a:p>
                  <a:pPr>
                    <a:spcAft>
                      <a:spcPts val="0"/>
                    </a:spcAft>
                  </a:pPr>
                  <a:r>
                    <a:rPr lang="en-GB" sz="900" b="1" kern="1200">
                      <a:solidFill>
                        <a:srgbClr val="000000"/>
                      </a:solidFill>
                      <a:effectLst/>
                      <a:ea typeface="Times New Roman" panose="02020603050405020304" pitchFamily="18" charset="0"/>
                      <a:cs typeface="Arial" panose="020B0604020202020204" pitchFamily="34" charset="0"/>
                    </a:rPr>
                    <a:t>Renewables</a:t>
                  </a:r>
                  <a:endParaRPr lang="en-GB" sz="1200">
                    <a:effectLst/>
                    <a:latin typeface="Times New Roman" panose="02020603050405020304" pitchFamily="18" charset="0"/>
                    <a:ea typeface="Times New Roman" panose="02020603050405020304" pitchFamily="18" charset="0"/>
                  </a:endParaRPr>
                </a:p>
              </xdr:txBody>
            </xdr:sp>
            <xdr:sp macro="" textlink="">
              <xdr:nvSpPr>
                <xdr:cNvPr id="59" name="Rectangle 58"/>
                <xdr:cNvSpPr/>
              </xdr:nvSpPr>
              <xdr:spPr>
                <a:xfrm>
                  <a:off x="4791309" y="7744402"/>
                  <a:ext cx="1709052" cy="294464"/>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Generation</a:t>
                  </a:r>
                  <a:endParaRPr lang="en-GB" sz="1200">
                    <a:effectLst/>
                    <a:latin typeface="Times New Roman" panose="02020603050405020304" pitchFamily="18" charset="0"/>
                    <a:ea typeface="Times New Roman" panose="02020603050405020304" pitchFamily="18" charset="0"/>
                  </a:endParaRPr>
                </a:p>
              </xdr:txBody>
            </xdr:sp>
            <xdr:sp macro="" textlink="">
              <xdr:nvSpPr>
                <xdr:cNvPr id="60" name="Rectangle 59"/>
                <xdr:cNvSpPr/>
              </xdr:nvSpPr>
              <xdr:spPr>
                <a:xfrm>
                  <a:off x="4801412" y="8133953"/>
                  <a:ext cx="1709052" cy="294464"/>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T&amp;D losses</a:t>
                  </a:r>
                  <a:endParaRPr lang="en-GB" sz="1200">
                    <a:effectLst/>
                    <a:latin typeface="Times New Roman" panose="02020603050405020304" pitchFamily="18" charset="0"/>
                    <a:ea typeface="Times New Roman" panose="02020603050405020304" pitchFamily="18" charset="0"/>
                  </a:endParaRPr>
                </a:p>
              </xdr:txBody>
            </xdr:sp>
            <xdr:sp macro="" textlink="">
              <xdr:nvSpPr>
                <xdr:cNvPr id="61" name="Rectangle 60"/>
                <xdr:cNvSpPr/>
              </xdr:nvSpPr>
              <xdr:spPr>
                <a:xfrm>
                  <a:off x="4661848" y="7428532"/>
                  <a:ext cx="1968000" cy="1102639"/>
                </a:xfrm>
                <a:prstGeom prst="rect">
                  <a:avLst/>
                </a:prstGeom>
                <a:no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chorCtr="0"/>
                <a:lstStyle/>
                <a:p>
                  <a:pPr>
                    <a:spcAft>
                      <a:spcPts val="0"/>
                    </a:spcAft>
                  </a:pPr>
                  <a:r>
                    <a:rPr lang="en-GB" sz="900" b="1" kern="1200">
                      <a:solidFill>
                        <a:srgbClr val="000000"/>
                      </a:solidFill>
                      <a:effectLst/>
                      <a:ea typeface="Times New Roman" panose="02020603050405020304" pitchFamily="18" charset="0"/>
                      <a:cs typeface="Arial" panose="020B0604020202020204" pitchFamily="34" charset="0"/>
                    </a:rPr>
                    <a:t>Grid</a:t>
                  </a:r>
                  <a:endParaRPr lang="en-GB" sz="1200">
                    <a:effectLst/>
                    <a:latin typeface="Times New Roman" panose="02020603050405020304" pitchFamily="18" charset="0"/>
                    <a:ea typeface="Times New Roman" panose="02020603050405020304" pitchFamily="18" charset="0"/>
                  </a:endParaRPr>
                </a:p>
              </xdr:txBody>
            </xdr:sp>
            <xdr:sp macro="" textlink="">
              <xdr:nvSpPr>
                <xdr:cNvPr id="62" name="Rectangle 61"/>
                <xdr:cNvSpPr/>
              </xdr:nvSpPr>
              <xdr:spPr>
                <a:xfrm>
                  <a:off x="4453354" y="7025868"/>
                  <a:ext cx="2382316" cy="2777837"/>
                </a:xfrm>
                <a:prstGeom prst="rect">
                  <a:avLst/>
                </a:prstGeom>
                <a:no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chorCtr="0"/>
                <a:lstStyle/>
                <a:p>
                  <a:pPr>
                    <a:spcAft>
                      <a:spcPts val="0"/>
                    </a:spcAft>
                  </a:pPr>
                  <a:r>
                    <a:rPr lang="en-GB" sz="900" b="1" kern="1200">
                      <a:solidFill>
                        <a:srgbClr val="000000"/>
                      </a:solidFill>
                      <a:effectLst/>
                      <a:ea typeface="Times New Roman" panose="02020603050405020304" pitchFamily="18" charset="0"/>
                      <a:cs typeface="Arial" panose="020B0604020202020204" pitchFamily="34" charset="0"/>
                    </a:rPr>
                    <a:t>Electricity</a:t>
                  </a:r>
                  <a:endParaRPr lang="en-GB" sz="1200">
                    <a:effectLst/>
                    <a:latin typeface="Times New Roman" panose="02020603050405020304" pitchFamily="18" charset="0"/>
                    <a:ea typeface="Times New Roman" panose="02020603050405020304" pitchFamily="18" charset="0"/>
                  </a:endParaRPr>
                </a:p>
              </xdr:txBody>
            </xdr:sp>
            <xdr:sp macro="" textlink="">
              <xdr:nvSpPr>
                <xdr:cNvPr id="63" name="Rectangle 62"/>
                <xdr:cNvSpPr/>
              </xdr:nvSpPr>
              <xdr:spPr>
                <a:xfrm>
                  <a:off x="4788179" y="9068877"/>
                  <a:ext cx="1709052" cy="294464"/>
                </a:xfrm>
                <a:prstGeom prst="rect">
                  <a:avLst/>
                </a:prstGeom>
                <a:solidFill>
                  <a:schemeClr val="tx1"/>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PV</a:t>
                  </a:r>
                  <a:endParaRPr lang="en-GB" sz="1200">
                    <a:effectLst/>
                    <a:latin typeface="Times New Roman" panose="02020603050405020304" pitchFamily="18" charset="0"/>
                    <a:ea typeface="Times New Roman" panose="02020603050405020304" pitchFamily="18" charset="0"/>
                  </a:endParaRPr>
                </a:p>
              </xdr:txBody>
            </xdr:sp>
          </xdr:grpSp>
          <xdr:sp macro="" textlink="">
            <xdr:nvSpPr>
              <xdr:cNvPr id="25" name="Rectangle 24"/>
              <xdr:cNvSpPr/>
            </xdr:nvSpPr>
            <xdr:spPr>
              <a:xfrm rot="10800000" flipV="1">
                <a:off x="7888168" y="6148140"/>
                <a:ext cx="1596010" cy="356523"/>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900" kern="1200">
                    <a:solidFill>
                      <a:srgbClr val="FFFFFF"/>
                    </a:solidFill>
                    <a:effectLst/>
                    <a:ea typeface="Times New Roman" panose="02020603050405020304" pitchFamily="18" charset="0"/>
                    <a:cs typeface="Arial" panose="020B0604020202020204" pitchFamily="34" charset="0"/>
                  </a:rPr>
                  <a:t>No emissions</a:t>
                </a:r>
                <a:endParaRPr lang="en-GB" sz="900">
                  <a:effectLst/>
                  <a:latin typeface="Times New Roman" panose="02020603050405020304" pitchFamily="18" charset="0"/>
                  <a:ea typeface="Times New Roman" panose="02020603050405020304" pitchFamily="18" charset="0"/>
                </a:endParaRPr>
              </a:p>
            </xdr:txBody>
          </xdr:sp>
          <xdr:grpSp>
            <xdr:nvGrpSpPr>
              <xdr:cNvPr id="26" name="Group 25"/>
              <xdr:cNvGrpSpPr/>
            </xdr:nvGrpSpPr>
            <xdr:grpSpPr>
              <a:xfrm>
                <a:off x="7697331" y="7009814"/>
                <a:ext cx="2382316" cy="5962243"/>
                <a:chOff x="7697331" y="7009814"/>
                <a:chExt cx="2382316" cy="5962243"/>
              </a:xfrm>
            </xdr:grpSpPr>
            <xdr:sp macro="" textlink="">
              <xdr:nvSpPr>
                <xdr:cNvPr id="45" name="Rectangle 44"/>
                <xdr:cNvSpPr/>
              </xdr:nvSpPr>
              <xdr:spPr>
                <a:xfrm>
                  <a:off x="7697331" y="7009814"/>
                  <a:ext cx="2382316" cy="5962243"/>
                </a:xfrm>
                <a:prstGeom prst="rect">
                  <a:avLst/>
                </a:prstGeom>
                <a:no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chorCtr="0"/>
                <a:lstStyle/>
                <a:p>
                  <a:pPr>
                    <a:spcAft>
                      <a:spcPts val="0"/>
                    </a:spcAft>
                  </a:pPr>
                  <a:r>
                    <a:rPr lang="en-GB" sz="900" b="1" kern="1200">
                      <a:solidFill>
                        <a:srgbClr val="000000"/>
                      </a:solidFill>
                      <a:effectLst/>
                      <a:ea typeface="Times New Roman" panose="02020603050405020304" pitchFamily="18" charset="0"/>
                      <a:cs typeface="Arial" panose="020B0604020202020204" pitchFamily="34" charset="0"/>
                    </a:rPr>
                    <a:t>Waste disposal</a:t>
                  </a:r>
                  <a:endParaRPr lang="en-GB" sz="1200">
                    <a:effectLst/>
                    <a:latin typeface="Times New Roman" panose="02020603050405020304" pitchFamily="18" charset="0"/>
                    <a:ea typeface="Times New Roman" panose="02020603050405020304" pitchFamily="18" charset="0"/>
                  </a:endParaRPr>
                </a:p>
              </xdr:txBody>
            </xdr:sp>
            <xdr:sp macro="" textlink="">
              <xdr:nvSpPr>
                <xdr:cNvPr id="46" name="Rectangle 45"/>
                <xdr:cNvSpPr/>
              </xdr:nvSpPr>
              <xdr:spPr>
                <a:xfrm>
                  <a:off x="7904518" y="11565410"/>
                  <a:ext cx="1968000" cy="1159930"/>
                </a:xfrm>
                <a:prstGeom prst="rect">
                  <a:avLst/>
                </a:prstGeom>
                <a:no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p>
                  <a:pPr>
                    <a:spcAft>
                      <a:spcPts val="0"/>
                    </a:spcAft>
                  </a:pPr>
                  <a:r>
                    <a:rPr lang="en-GB" sz="900" b="1" kern="1200">
                      <a:solidFill>
                        <a:srgbClr val="000000"/>
                      </a:solidFill>
                      <a:effectLst/>
                      <a:ea typeface="Times New Roman" panose="02020603050405020304" pitchFamily="18" charset="0"/>
                      <a:cs typeface="Arial" panose="020B0604020202020204" pitchFamily="34" charset="0"/>
                    </a:rPr>
                    <a:t>Landfill</a:t>
                  </a:r>
                  <a:endParaRPr lang="en-GB" sz="1200">
                    <a:effectLst/>
                    <a:latin typeface="Times New Roman" panose="02020603050405020304" pitchFamily="18" charset="0"/>
                    <a:ea typeface="Times New Roman" panose="02020603050405020304" pitchFamily="18" charset="0"/>
                  </a:endParaRPr>
                </a:p>
              </xdr:txBody>
            </xdr:sp>
            <xdr:sp macro="" textlink="">
              <xdr:nvSpPr>
                <xdr:cNvPr id="47" name="Rectangle 46"/>
                <xdr:cNvSpPr/>
              </xdr:nvSpPr>
              <xdr:spPr>
                <a:xfrm>
                  <a:off x="7903521" y="7421151"/>
                  <a:ext cx="1968000" cy="1967034"/>
                </a:xfrm>
                <a:prstGeom prst="rect">
                  <a:avLst/>
                </a:prstGeom>
                <a:no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p>
                  <a:pPr>
                    <a:spcAft>
                      <a:spcPts val="0"/>
                    </a:spcAft>
                  </a:pPr>
                  <a:r>
                    <a:rPr lang="en-GB" sz="900" b="1" kern="1200">
                      <a:solidFill>
                        <a:srgbClr val="000000"/>
                      </a:solidFill>
                      <a:effectLst/>
                      <a:ea typeface="Times New Roman" panose="02020603050405020304" pitchFamily="18" charset="0"/>
                      <a:cs typeface="Arial" panose="020B0604020202020204" pitchFamily="34" charset="0"/>
                    </a:rPr>
                    <a:t>Recycling</a:t>
                  </a:r>
                  <a:endParaRPr lang="en-GB" sz="1200">
                    <a:effectLst/>
                    <a:latin typeface="Times New Roman" panose="02020603050405020304" pitchFamily="18" charset="0"/>
                    <a:ea typeface="Times New Roman" panose="02020603050405020304" pitchFamily="18" charset="0"/>
                  </a:endParaRPr>
                </a:p>
              </xdr:txBody>
            </xdr:sp>
            <xdr:sp macro="" textlink="">
              <xdr:nvSpPr>
                <xdr:cNvPr id="48" name="Rectangle 47"/>
                <xdr:cNvSpPr/>
              </xdr:nvSpPr>
              <xdr:spPr>
                <a:xfrm>
                  <a:off x="8043197" y="11887666"/>
                  <a:ext cx="1709053" cy="294464"/>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Municipal</a:t>
                  </a:r>
                  <a:endParaRPr lang="en-GB" sz="1200">
                    <a:effectLst/>
                    <a:latin typeface="Times New Roman" panose="02020603050405020304" pitchFamily="18" charset="0"/>
                    <a:ea typeface="Times New Roman" panose="02020603050405020304" pitchFamily="18" charset="0"/>
                  </a:endParaRPr>
                </a:p>
              </xdr:txBody>
            </xdr:sp>
            <xdr:sp macro="" textlink="">
              <xdr:nvSpPr>
                <xdr:cNvPr id="49" name="Rectangle 48"/>
                <xdr:cNvSpPr/>
              </xdr:nvSpPr>
              <xdr:spPr>
                <a:xfrm>
                  <a:off x="8038284" y="8971236"/>
                  <a:ext cx="1709053" cy="294464"/>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Paper</a:t>
                  </a:r>
                  <a:endParaRPr lang="en-GB" sz="1200">
                    <a:effectLst/>
                    <a:latin typeface="Times New Roman" panose="02020603050405020304" pitchFamily="18" charset="0"/>
                    <a:ea typeface="Times New Roman" panose="02020603050405020304" pitchFamily="18" charset="0"/>
                  </a:endParaRPr>
                </a:p>
              </xdr:txBody>
            </xdr:sp>
            <xdr:sp macro="" textlink="">
              <xdr:nvSpPr>
                <xdr:cNvPr id="50" name="Rectangle 49"/>
                <xdr:cNvSpPr/>
              </xdr:nvSpPr>
              <xdr:spPr>
                <a:xfrm>
                  <a:off x="8038286" y="8149574"/>
                  <a:ext cx="1709053" cy="294464"/>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Mixed</a:t>
                  </a:r>
                  <a:endParaRPr lang="en-GB" sz="1200">
                    <a:effectLst/>
                    <a:latin typeface="Times New Roman" panose="02020603050405020304" pitchFamily="18" charset="0"/>
                    <a:ea typeface="Times New Roman" panose="02020603050405020304" pitchFamily="18" charset="0"/>
                  </a:endParaRPr>
                </a:p>
              </xdr:txBody>
            </xdr:sp>
            <xdr:sp macro="" textlink="">
              <xdr:nvSpPr>
                <xdr:cNvPr id="51" name="Rectangle 50"/>
                <xdr:cNvSpPr/>
              </xdr:nvSpPr>
              <xdr:spPr>
                <a:xfrm>
                  <a:off x="8049249" y="10431988"/>
                  <a:ext cx="1709053" cy="294464"/>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Hazardous</a:t>
                  </a:r>
                  <a:endParaRPr lang="en-GB" sz="1200">
                    <a:effectLst/>
                    <a:latin typeface="Times New Roman" panose="02020603050405020304" pitchFamily="18" charset="0"/>
                    <a:ea typeface="Times New Roman" panose="02020603050405020304" pitchFamily="18" charset="0"/>
                  </a:endParaRPr>
                </a:p>
              </xdr:txBody>
            </xdr:sp>
            <xdr:sp macro="" textlink="">
              <xdr:nvSpPr>
                <xdr:cNvPr id="52" name="Rectangle 51"/>
                <xdr:cNvSpPr/>
              </xdr:nvSpPr>
              <xdr:spPr>
                <a:xfrm>
                  <a:off x="8040199" y="10027180"/>
                  <a:ext cx="1709053" cy="294464"/>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Municipal</a:t>
                  </a:r>
                  <a:endParaRPr lang="en-GB" sz="1200">
                    <a:effectLst/>
                    <a:latin typeface="Times New Roman" panose="02020603050405020304" pitchFamily="18" charset="0"/>
                    <a:ea typeface="Times New Roman" panose="02020603050405020304" pitchFamily="18" charset="0"/>
                  </a:endParaRPr>
                </a:p>
              </xdr:txBody>
            </xdr:sp>
            <xdr:sp macro="" textlink="">
              <xdr:nvSpPr>
                <xdr:cNvPr id="53" name="Rectangle 52"/>
                <xdr:cNvSpPr/>
              </xdr:nvSpPr>
              <xdr:spPr>
                <a:xfrm>
                  <a:off x="8047825" y="10827524"/>
                  <a:ext cx="1709053" cy="294464"/>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Bulky</a:t>
                  </a:r>
                  <a:endParaRPr lang="en-GB" sz="1200">
                    <a:effectLst/>
                    <a:latin typeface="Times New Roman" panose="02020603050405020304" pitchFamily="18" charset="0"/>
                    <a:ea typeface="Times New Roman" panose="02020603050405020304" pitchFamily="18" charset="0"/>
                  </a:endParaRPr>
                </a:p>
              </xdr:txBody>
            </xdr:sp>
            <xdr:sp macro="" textlink="">
              <xdr:nvSpPr>
                <xdr:cNvPr id="54" name="Rectangle 53"/>
                <xdr:cNvSpPr/>
              </xdr:nvSpPr>
              <xdr:spPr>
                <a:xfrm>
                  <a:off x="8041670" y="7746330"/>
                  <a:ext cx="1709053" cy="294464"/>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WEEE</a:t>
                  </a:r>
                  <a:endParaRPr lang="en-GB" sz="1200">
                    <a:effectLst/>
                    <a:latin typeface="Times New Roman" panose="02020603050405020304" pitchFamily="18" charset="0"/>
                    <a:ea typeface="Times New Roman" panose="02020603050405020304" pitchFamily="18" charset="0"/>
                  </a:endParaRPr>
                </a:p>
              </xdr:txBody>
            </xdr:sp>
            <xdr:sp macro="" textlink="">
              <xdr:nvSpPr>
                <xdr:cNvPr id="55" name="Rectangle 54"/>
                <xdr:cNvSpPr/>
              </xdr:nvSpPr>
              <xdr:spPr>
                <a:xfrm>
                  <a:off x="7911817" y="9675621"/>
                  <a:ext cx="1968000" cy="1621364"/>
                </a:xfrm>
                <a:prstGeom prst="rect">
                  <a:avLst/>
                </a:prstGeom>
                <a:no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p>
                  <a:pPr>
                    <a:spcAft>
                      <a:spcPts val="0"/>
                    </a:spcAft>
                  </a:pPr>
                  <a:r>
                    <a:rPr lang="en-GB" sz="900" b="1" kern="1200">
                      <a:solidFill>
                        <a:srgbClr val="000000"/>
                      </a:solidFill>
                      <a:effectLst/>
                      <a:ea typeface="Times New Roman" panose="02020603050405020304" pitchFamily="18" charset="0"/>
                      <a:cs typeface="Arial" panose="020B0604020202020204" pitchFamily="34" charset="0"/>
                    </a:rPr>
                    <a:t>Energy recovery</a:t>
                  </a:r>
                  <a:endParaRPr lang="en-GB" sz="900">
                    <a:effectLst/>
                    <a:latin typeface="Times New Roman" panose="02020603050405020304" pitchFamily="18" charset="0"/>
                    <a:ea typeface="Times New Roman" panose="02020603050405020304" pitchFamily="18" charset="0"/>
                  </a:endParaRPr>
                </a:p>
              </xdr:txBody>
            </xdr:sp>
            <xdr:sp macro="" textlink="">
              <xdr:nvSpPr>
                <xdr:cNvPr id="56" name="Rectangle 55"/>
                <xdr:cNvSpPr/>
              </xdr:nvSpPr>
              <xdr:spPr>
                <a:xfrm>
                  <a:off x="8043198" y="12287981"/>
                  <a:ext cx="1709053" cy="294464"/>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Hazardous</a:t>
                  </a:r>
                  <a:endParaRPr lang="en-GB" sz="1200">
                    <a:effectLst/>
                    <a:latin typeface="Times New Roman" panose="02020603050405020304" pitchFamily="18" charset="0"/>
                    <a:ea typeface="Times New Roman" panose="02020603050405020304" pitchFamily="18" charset="0"/>
                  </a:endParaRPr>
                </a:p>
              </xdr:txBody>
            </xdr:sp>
            <xdr:sp macro="" textlink="">
              <xdr:nvSpPr>
                <xdr:cNvPr id="57" name="Rectangle 56"/>
                <xdr:cNvSpPr/>
              </xdr:nvSpPr>
              <xdr:spPr>
                <a:xfrm>
                  <a:off x="8041665" y="8560163"/>
                  <a:ext cx="1709053" cy="294464"/>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Glass</a:t>
                  </a:r>
                  <a:endParaRPr lang="en-GB" sz="1200">
                    <a:effectLst/>
                    <a:latin typeface="Times New Roman" panose="02020603050405020304" pitchFamily="18" charset="0"/>
                    <a:ea typeface="Times New Roman" panose="02020603050405020304" pitchFamily="18" charset="0"/>
                  </a:endParaRPr>
                </a:p>
              </xdr:txBody>
            </xdr:sp>
          </xdr:grpSp>
          <xdr:grpSp>
            <xdr:nvGrpSpPr>
              <xdr:cNvPr id="27" name="Group 26"/>
              <xdr:cNvGrpSpPr/>
            </xdr:nvGrpSpPr>
            <xdr:grpSpPr>
              <a:xfrm>
                <a:off x="1666739" y="10396099"/>
                <a:ext cx="1968000" cy="2290286"/>
                <a:chOff x="1666739" y="10396099"/>
                <a:chExt cx="1968000" cy="2290286"/>
              </a:xfrm>
            </xdr:grpSpPr>
            <xdr:sp macro="" textlink="">
              <xdr:nvSpPr>
                <xdr:cNvPr id="39" name="Rectangle 38"/>
                <xdr:cNvSpPr/>
              </xdr:nvSpPr>
              <xdr:spPr>
                <a:xfrm>
                  <a:off x="1666739" y="10396099"/>
                  <a:ext cx="1968000" cy="2290286"/>
                </a:xfrm>
                <a:prstGeom prst="rect">
                  <a:avLst/>
                </a:prstGeom>
                <a:no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chorCtr="0"/>
                <a:lstStyle/>
                <a:p>
                  <a:pPr>
                    <a:spcAft>
                      <a:spcPts val="0"/>
                    </a:spcAft>
                  </a:pPr>
                  <a:r>
                    <a:rPr lang="en-GB" sz="900" b="1" kern="1200">
                      <a:solidFill>
                        <a:srgbClr val="000000"/>
                      </a:solidFill>
                      <a:effectLst/>
                      <a:ea typeface="Times New Roman" panose="02020603050405020304" pitchFamily="18" charset="0"/>
                      <a:cs typeface="Arial" panose="020B0604020202020204" pitchFamily="34" charset="0"/>
                    </a:rPr>
                    <a:t>Owned accommodation services</a:t>
                  </a:r>
                  <a:endParaRPr lang="en-GB" sz="1200">
                    <a:effectLst/>
                    <a:latin typeface="Times New Roman" panose="02020603050405020304" pitchFamily="18" charset="0"/>
                    <a:ea typeface="Times New Roman" panose="02020603050405020304" pitchFamily="18" charset="0"/>
                  </a:endParaRPr>
                </a:p>
              </xdr:txBody>
            </xdr:sp>
            <xdr:sp macro="" textlink="">
              <xdr:nvSpPr>
                <xdr:cNvPr id="40" name="Rectangle 39"/>
                <xdr:cNvSpPr/>
              </xdr:nvSpPr>
              <xdr:spPr>
                <a:xfrm>
                  <a:off x="1796692" y="10939663"/>
                  <a:ext cx="1709051" cy="294464"/>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Natural gas – direct use</a:t>
                  </a:r>
                  <a:endParaRPr lang="en-GB" sz="1200">
                    <a:effectLst/>
                    <a:latin typeface="Times New Roman" panose="02020603050405020304" pitchFamily="18" charset="0"/>
                    <a:ea typeface="Times New Roman" panose="02020603050405020304" pitchFamily="18" charset="0"/>
                  </a:endParaRPr>
                </a:p>
              </xdr:txBody>
            </xdr:sp>
            <xdr:sp macro="" textlink="">
              <xdr:nvSpPr>
                <xdr:cNvPr id="41" name="Rectangle 40"/>
                <xdr:cNvSpPr/>
              </xdr:nvSpPr>
              <xdr:spPr>
                <a:xfrm>
                  <a:off x="1790979" y="11342202"/>
                  <a:ext cx="1709053" cy="294464"/>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Electricity Generation</a:t>
                  </a:r>
                  <a:endParaRPr lang="en-GB" sz="1200">
                    <a:effectLst/>
                    <a:latin typeface="Times New Roman" panose="02020603050405020304" pitchFamily="18" charset="0"/>
                    <a:ea typeface="Times New Roman" panose="02020603050405020304" pitchFamily="18" charset="0"/>
                  </a:endParaRPr>
                </a:p>
              </xdr:txBody>
            </xdr:sp>
            <xdr:sp macro="" textlink="">
              <xdr:nvSpPr>
                <xdr:cNvPr id="42" name="Rectangle 41"/>
                <xdr:cNvSpPr/>
              </xdr:nvSpPr>
              <xdr:spPr>
                <a:xfrm>
                  <a:off x="1782989" y="12169313"/>
                  <a:ext cx="1709053" cy="392618"/>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Water supply &amp; treatment</a:t>
                  </a:r>
                  <a:endParaRPr lang="en-GB" sz="1200">
                    <a:effectLst/>
                    <a:latin typeface="Times New Roman" panose="02020603050405020304" pitchFamily="18" charset="0"/>
                    <a:ea typeface="Times New Roman" panose="02020603050405020304" pitchFamily="18" charset="0"/>
                  </a:endParaRPr>
                </a:p>
              </xdr:txBody>
            </xdr:sp>
            <xdr:sp macro="" textlink="">
              <xdr:nvSpPr>
                <xdr:cNvPr id="44" name="Rectangle 43"/>
                <xdr:cNvSpPr/>
              </xdr:nvSpPr>
              <xdr:spPr>
                <a:xfrm>
                  <a:off x="1782507" y="11757723"/>
                  <a:ext cx="1709053" cy="294464"/>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T&amp;D losses</a:t>
                  </a:r>
                  <a:endParaRPr lang="en-GB" sz="1200">
                    <a:effectLst/>
                    <a:latin typeface="Times New Roman" panose="02020603050405020304" pitchFamily="18" charset="0"/>
                    <a:ea typeface="Times New Roman" panose="02020603050405020304" pitchFamily="18" charset="0"/>
                  </a:endParaRPr>
                </a:p>
              </xdr:txBody>
            </xdr:sp>
          </xdr:grpSp>
          <xdr:grpSp>
            <xdr:nvGrpSpPr>
              <xdr:cNvPr id="28" name="Group 27"/>
              <xdr:cNvGrpSpPr/>
            </xdr:nvGrpSpPr>
            <xdr:grpSpPr>
              <a:xfrm>
                <a:off x="4626715" y="11855752"/>
                <a:ext cx="1968000" cy="1194213"/>
                <a:chOff x="4626715" y="11855752"/>
                <a:chExt cx="1968000" cy="1194213"/>
              </a:xfrm>
            </xdr:grpSpPr>
            <xdr:sp macro="" textlink="">
              <xdr:nvSpPr>
                <xdr:cNvPr id="36" name="Rectangle 35"/>
                <xdr:cNvSpPr/>
              </xdr:nvSpPr>
              <xdr:spPr>
                <a:xfrm>
                  <a:off x="4626715" y="11855752"/>
                  <a:ext cx="1968000" cy="1194213"/>
                </a:xfrm>
                <a:prstGeom prst="rect">
                  <a:avLst/>
                </a:prstGeom>
                <a:no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chorCtr="0"/>
                <a:lstStyle/>
                <a:p>
                  <a:pPr>
                    <a:spcAft>
                      <a:spcPts val="0"/>
                    </a:spcAft>
                  </a:pPr>
                  <a:r>
                    <a:rPr lang="en-GB" sz="900" b="1" kern="1200">
                      <a:solidFill>
                        <a:srgbClr val="000000"/>
                      </a:solidFill>
                      <a:effectLst/>
                      <a:ea typeface="Times New Roman" panose="02020603050405020304" pitchFamily="18" charset="0"/>
                      <a:cs typeface="Arial" panose="020B0604020202020204" pitchFamily="34" charset="0"/>
                    </a:rPr>
                    <a:t>Commuting</a:t>
                  </a:r>
                  <a:endParaRPr lang="en-GB" sz="1200">
                    <a:effectLst/>
                    <a:latin typeface="Times New Roman" panose="02020603050405020304" pitchFamily="18" charset="0"/>
                    <a:ea typeface="Times New Roman" panose="02020603050405020304" pitchFamily="18" charset="0"/>
                  </a:endParaRPr>
                </a:p>
              </xdr:txBody>
            </xdr:sp>
            <xdr:sp macro="" textlink="">
              <xdr:nvSpPr>
                <xdr:cNvPr id="37" name="Rectangle 36"/>
                <xdr:cNvSpPr/>
              </xdr:nvSpPr>
              <xdr:spPr>
                <a:xfrm>
                  <a:off x="4758198" y="12200426"/>
                  <a:ext cx="1709053" cy="294464"/>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Student term-time</a:t>
                  </a:r>
                  <a:endParaRPr lang="en-GB" sz="1200">
                    <a:effectLst/>
                    <a:latin typeface="Times New Roman" panose="02020603050405020304" pitchFamily="18" charset="0"/>
                    <a:ea typeface="Times New Roman" panose="02020603050405020304" pitchFamily="18" charset="0"/>
                  </a:endParaRPr>
                </a:p>
              </xdr:txBody>
            </xdr:sp>
            <xdr:sp macro="" textlink="">
              <xdr:nvSpPr>
                <xdr:cNvPr id="38" name="Rectangle 37"/>
                <xdr:cNvSpPr/>
              </xdr:nvSpPr>
              <xdr:spPr>
                <a:xfrm>
                  <a:off x="4750398" y="12602960"/>
                  <a:ext cx="1709054" cy="294464"/>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Staff</a:t>
                  </a:r>
                  <a:endParaRPr lang="en-GB" sz="1200">
                    <a:effectLst/>
                    <a:latin typeface="Times New Roman" panose="02020603050405020304" pitchFamily="18" charset="0"/>
                    <a:ea typeface="Times New Roman" panose="02020603050405020304" pitchFamily="18" charset="0"/>
                  </a:endParaRPr>
                </a:p>
              </xdr:txBody>
            </xdr:sp>
          </xdr:grpSp>
          <xdr:sp macro="" textlink="">
            <xdr:nvSpPr>
              <xdr:cNvPr id="30" name="Rectangle 29"/>
              <xdr:cNvSpPr/>
            </xdr:nvSpPr>
            <xdr:spPr>
              <a:xfrm>
                <a:off x="11052257" y="10523494"/>
                <a:ext cx="1709054" cy="294464"/>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chorCtr="0"/>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International offices</a:t>
                </a:r>
                <a:endParaRPr lang="en-GB" sz="1200">
                  <a:effectLst/>
                  <a:latin typeface="Times New Roman" panose="02020603050405020304" pitchFamily="18" charset="0"/>
                  <a:ea typeface="Times New Roman" panose="02020603050405020304" pitchFamily="18" charset="0"/>
                </a:endParaRPr>
              </a:p>
            </xdr:txBody>
          </xdr:sp>
          <xdr:sp macro="" textlink="">
            <xdr:nvSpPr>
              <xdr:cNvPr id="31" name="Rectangle 30"/>
              <xdr:cNvSpPr/>
            </xdr:nvSpPr>
            <xdr:spPr>
              <a:xfrm>
                <a:off x="11025938" y="9776939"/>
                <a:ext cx="1760842" cy="490773"/>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chorCtr="0"/>
              <a:lstStyle/>
              <a:p>
                <a:pPr algn="ctr">
                  <a:spcAft>
                    <a:spcPts val="0"/>
                  </a:spcAft>
                </a:pPr>
                <a:r>
                  <a:rPr lang="en-GB" sz="800" kern="1200">
                    <a:solidFill>
                      <a:srgbClr val="FFFFFF"/>
                    </a:solidFill>
                    <a:effectLst/>
                    <a:ea typeface="Times New Roman" panose="02020603050405020304" pitchFamily="18" charset="0"/>
                    <a:cs typeface="Arial" panose="020B0604020202020204" pitchFamily="34" charset="0"/>
                  </a:rPr>
                  <a:t>Procurement of third party goods and services</a:t>
                </a:r>
                <a:endParaRPr lang="en-GB" sz="1200">
                  <a:effectLst/>
                  <a:latin typeface="Times New Roman" panose="02020603050405020304" pitchFamily="18" charset="0"/>
                  <a:ea typeface="Times New Roman" panose="02020603050405020304" pitchFamily="18" charset="0"/>
                </a:endParaRPr>
              </a:p>
            </xdr:txBody>
          </xdr:sp>
        </xdr:grpSp>
        <xdr:sp macro="" textlink="">
          <xdr:nvSpPr>
            <xdr:cNvPr id="90" name="Rectangle 89"/>
            <xdr:cNvSpPr/>
          </xdr:nvSpPr>
          <xdr:spPr>
            <a:xfrm>
              <a:off x="1304925" y="904876"/>
              <a:ext cx="2209800" cy="4886324"/>
            </a:xfrm>
            <a:prstGeom prst="rect">
              <a:avLst/>
            </a:prstGeom>
            <a:noFill/>
            <a:ln w="28575">
              <a:solidFill>
                <a:schemeClr val="bg1">
                  <a:lumMod val="75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n-GB"/>
            </a:p>
          </xdr:txBody>
        </xdr:sp>
      </xdr:grpSp>
    </xdr:grpSp>
    <xdr:clientData/>
  </xdr:twoCellAnchor>
  <xdr:twoCellAnchor>
    <xdr:from>
      <xdr:col>8</xdr:col>
      <xdr:colOff>847725</xdr:colOff>
      <xdr:row>31</xdr:row>
      <xdr:rowOff>38100</xdr:rowOff>
    </xdr:from>
    <xdr:to>
      <xdr:col>10</xdr:col>
      <xdr:colOff>273600</xdr:colOff>
      <xdr:row>32</xdr:row>
      <xdr:rowOff>63600</xdr:rowOff>
    </xdr:to>
    <xdr:sp macro="" textlink="">
      <xdr:nvSpPr>
        <xdr:cNvPr id="92" name="Rectangle 91"/>
        <xdr:cNvSpPr/>
      </xdr:nvSpPr>
      <xdr:spPr>
        <a:xfrm>
          <a:off x="8029575" y="10525125"/>
          <a:ext cx="1188000" cy="216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endParaRPr lang="en-GB" sz="1200">
            <a:effectLst/>
            <a:latin typeface="Times New Roman" panose="02020603050405020304" pitchFamily="18" charset="0"/>
            <a:ea typeface="Times New Roman" panose="02020603050405020304" pitchFamily="18" charset="0"/>
          </a:endParaRPr>
        </a:p>
      </xdr:txBody>
    </xdr:sp>
    <xdr:clientData/>
  </xdr:twoCellAnchor>
  <xdr:twoCellAnchor>
    <xdr:from>
      <xdr:col>8</xdr:col>
      <xdr:colOff>847725</xdr:colOff>
      <xdr:row>34</xdr:row>
      <xdr:rowOff>0</xdr:rowOff>
    </xdr:from>
    <xdr:to>
      <xdr:col>10</xdr:col>
      <xdr:colOff>273600</xdr:colOff>
      <xdr:row>35</xdr:row>
      <xdr:rowOff>25500</xdr:rowOff>
    </xdr:to>
    <xdr:sp macro="" textlink="">
      <xdr:nvSpPr>
        <xdr:cNvPr id="93" name="Rectangle 92"/>
        <xdr:cNvSpPr/>
      </xdr:nvSpPr>
      <xdr:spPr>
        <a:xfrm>
          <a:off x="8029575" y="11058525"/>
          <a:ext cx="1188000" cy="216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marL="0" indent="0" algn="ctr">
            <a:spcAft>
              <a:spcPts val="0"/>
            </a:spcAft>
          </a:pPr>
          <a:endParaRPr lang="en-GB" sz="800" kern="1200">
            <a:solidFill>
              <a:srgbClr val="FFFFFF"/>
            </a:solidFill>
            <a:effectLst/>
            <a:latin typeface="+mn-lt"/>
            <a:ea typeface="Times New Roman" panose="02020603050405020304" pitchFamily="18" charset="0"/>
            <a:cs typeface="Arial" panose="020B0604020202020204" pitchFamily="34" charset="0"/>
          </a:endParaRPr>
        </a:p>
      </xdr:txBody>
    </xdr:sp>
    <xdr:clientData/>
  </xdr:twoCellAnchor>
  <xdr:twoCellAnchor>
    <xdr:from>
      <xdr:col>8</xdr:col>
      <xdr:colOff>847725</xdr:colOff>
      <xdr:row>32</xdr:row>
      <xdr:rowOff>114300</xdr:rowOff>
    </xdr:from>
    <xdr:to>
      <xdr:col>10</xdr:col>
      <xdr:colOff>273600</xdr:colOff>
      <xdr:row>33</xdr:row>
      <xdr:rowOff>139800</xdr:rowOff>
    </xdr:to>
    <xdr:sp macro="" textlink="">
      <xdr:nvSpPr>
        <xdr:cNvPr id="94" name="Rectangle 93"/>
        <xdr:cNvSpPr/>
      </xdr:nvSpPr>
      <xdr:spPr>
        <a:xfrm>
          <a:off x="8029575" y="10791825"/>
          <a:ext cx="1188000" cy="216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endParaRPr lang="en-GB" sz="1200">
            <a:effectLst/>
            <a:latin typeface="Times New Roman" panose="02020603050405020304" pitchFamily="18" charset="0"/>
            <a:ea typeface="Times New Roman" panose="02020603050405020304" pitchFamily="18" charset="0"/>
          </a:endParaRPr>
        </a:p>
      </xdr:txBody>
    </xdr:sp>
    <xdr:clientData/>
  </xdr:twoCellAnchor>
  <xdr:twoCellAnchor>
    <xdr:from>
      <xdr:col>8</xdr:col>
      <xdr:colOff>847725</xdr:colOff>
      <xdr:row>35</xdr:row>
      <xdr:rowOff>76200</xdr:rowOff>
    </xdr:from>
    <xdr:to>
      <xdr:col>10</xdr:col>
      <xdr:colOff>273600</xdr:colOff>
      <xdr:row>36</xdr:row>
      <xdr:rowOff>101700</xdr:rowOff>
    </xdr:to>
    <xdr:sp macro="" textlink="">
      <xdr:nvSpPr>
        <xdr:cNvPr id="95" name="Rectangle 94"/>
        <xdr:cNvSpPr/>
      </xdr:nvSpPr>
      <xdr:spPr>
        <a:xfrm>
          <a:off x="8029575" y="11325225"/>
          <a:ext cx="1188000" cy="21600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spcAft>
              <a:spcPts val="0"/>
            </a:spcAft>
          </a:pPr>
          <a:endParaRPr lang="en-GB" sz="1200">
            <a:effectLst/>
            <a:latin typeface="Times New Roman" panose="02020603050405020304" pitchFamily="18" charset="0"/>
            <a:ea typeface="Times New Roman" panose="02020603050405020304" pitchFamily="18"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542925</xdr:colOff>
      <xdr:row>0</xdr:row>
      <xdr:rowOff>95250</xdr:rowOff>
    </xdr:from>
    <xdr:to>
      <xdr:col>12</xdr:col>
      <xdr:colOff>180975</xdr:colOff>
      <xdr:row>5</xdr:row>
      <xdr:rowOff>28575</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0" y="95250"/>
          <a:ext cx="37052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47625</xdr:colOff>
      <xdr:row>0</xdr:row>
      <xdr:rowOff>0</xdr:rowOff>
    </xdr:from>
    <xdr:to>
      <xdr:col>2</xdr:col>
      <xdr:colOff>1181100</xdr:colOff>
      <xdr:row>1</xdr:row>
      <xdr:rowOff>47625</xdr:rowOff>
    </xdr:to>
    <xdr:sp macro="" textlink="">
      <xdr:nvSpPr>
        <xdr:cNvPr id="4" name="TextBox 3"/>
        <xdr:cNvSpPr txBox="1"/>
      </xdr:nvSpPr>
      <xdr:spPr>
        <a:xfrm>
          <a:off x="476250" y="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Name</a:t>
          </a:r>
          <a:r>
            <a:rPr lang="en-GB" sz="1000" baseline="0">
              <a:latin typeface="+mn-lt"/>
              <a:ea typeface="Verdana" panose="020B0604030504040204" pitchFamily="34" charset="0"/>
              <a:cs typeface="Verdana" panose="020B0604030504040204" pitchFamily="34" charset="0"/>
            </a:rPr>
            <a:t> of person completing the tab</a:t>
          </a: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1</xdr:col>
      <xdr:colOff>152399</xdr:colOff>
      <xdr:row>1</xdr:row>
      <xdr:rowOff>57150</xdr:rowOff>
    </xdr:from>
    <xdr:to>
      <xdr:col>2</xdr:col>
      <xdr:colOff>1076325</xdr:colOff>
      <xdr:row>2</xdr:row>
      <xdr:rowOff>104775</xdr:rowOff>
    </xdr:to>
    <xdr:sp macro="" textlink="" fLocksText="0">
      <xdr:nvSpPr>
        <xdr:cNvPr id="5" name="TextBox 4"/>
        <xdr:cNvSpPr txBox="1"/>
      </xdr:nvSpPr>
      <xdr:spPr>
        <a:xfrm>
          <a:off x="581024" y="24765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2</xdr:col>
      <xdr:colOff>1295400</xdr:colOff>
      <xdr:row>0</xdr:row>
      <xdr:rowOff>0</xdr:rowOff>
    </xdr:from>
    <xdr:to>
      <xdr:col>2</xdr:col>
      <xdr:colOff>2190750</xdr:colOff>
      <xdr:row>1</xdr:row>
      <xdr:rowOff>47625</xdr:rowOff>
    </xdr:to>
    <xdr:sp macro="" textlink="">
      <xdr:nvSpPr>
        <xdr:cNvPr id="6" name="TextBox 5"/>
        <xdr:cNvSpPr txBox="1"/>
      </xdr:nvSpPr>
      <xdr:spPr>
        <a:xfrm>
          <a:off x="2724150" y="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clientData/>
  </xdr:twoCellAnchor>
  <xdr:twoCellAnchor>
    <xdr:from>
      <xdr:col>2</xdr:col>
      <xdr:colOff>1142999</xdr:colOff>
      <xdr:row>1</xdr:row>
      <xdr:rowOff>57150</xdr:rowOff>
    </xdr:from>
    <xdr:to>
      <xdr:col>2</xdr:col>
      <xdr:colOff>2371725</xdr:colOff>
      <xdr:row>2</xdr:row>
      <xdr:rowOff>104775</xdr:rowOff>
    </xdr:to>
    <xdr:sp macro="" textlink="" fLocksText="0">
      <xdr:nvSpPr>
        <xdr:cNvPr id="7" name="TextBox 6"/>
        <xdr:cNvSpPr txBox="1"/>
      </xdr:nvSpPr>
      <xdr:spPr>
        <a:xfrm>
          <a:off x="2571749" y="24765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1</xdr:col>
      <xdr:colOff>0</xdr:colOff>
      <xdr:row>2</xdr:row>
      <xdr:rowOff>152400</xdr:rowOff>
    </xdr:from>
    <xdr:to>
      <xdr:col>2</xdr:col>
      <xdr:colOff>1133475</xdr:colOff>
      <xdr:row>4</xdr:row>
      <xdr:rowOff>9525</xdr:rowOff>
    </xdr:to>
    <xdr:sp macro="" textlink="">
      <xdr:nvSpPr>
        <xdr:cNvPr id="8" name="TextBox 7"/>
        <xdr:cNvSpPr txBox="1"/>
      </xdr:nvSpPr>
      <xdr:spPr>
        <a:xfrm>
          <a:off x="428625" y="53340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Tab reviewed by</a:t>
          </a:r>
        </a:p>
      </xdr:txBody>
    </xdr:sp>
    <xdr:clientData/>
  </xdr:twoCellAnchor>
  <xdr:twoCellAnchor>
    <xdr:from>
      <xdr:col>1</xdr:col>
      <xdr:colOff>152399</xdr:colOff>
      <xdr:row>4</xdr:row>
      <xdr:rowOff>0</xdr:rowOff>
    </xdr:from>
    <xdr:to>
      <xdr:col>2</xdr:col>
      <xdr:colOff>1076325</xdr:colOff>
      <xdr:row>5</xdr:row>
      <xdr:rowOff>47625</xdr:rowOff>
    </xdr:to>
    <xdr:sp macro="" textlink="" fLocksText="0">
      <xdr:nvSpPr>
        <xdr:cNvPr id="9" name="TextBox 8"/>
        <xdr:cNvSpPr txBox="1"/>
      </xdr:nvSpPr>
      <xdr:spPr>
        <a:xfrm>
          <a:off x="581024" y="76200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2</xdr:col>
      <xdr:colOff>2600325</xdr:colOff>
      <xdr:row>1</xdr:row>
      <xdr:rowOff>57149</xdr:rowOff>
    </xdr:from>
    <xdr:to>
      <xdr:col>6</xdr:col>
      <xdr:colOff>304800</xdr:colOff>
      <xdr:row>5</xdr:row>
      <xdr:rowOff>47624</xdr:rowOff>
    </xdr:to>
    <xdr:sp macro="" textlink="">
      <xdr:nvSpPr>
        <xdr:cNvPr id="10" name="TextBox 9"/>
        <xdr:cNvSpPr txBox="1"/>
      </xdr:nvSpPr>
      <xdr:spPr>
        <a:xfrm>
          <a:off x="4029075" y="247649"/>
          <a:ext cx="3448050" cy="752475"/>
        </a:xfrm>
        <a:prstGeom prst="rect">
          <a:avLst/>
        </a:prstGeom>
        <a:solidFill>
          <a:srgbClr val="008B95"/>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000" baseline="0">
              <a:solidFill>
                <a:schemeClr val="bg1"/>
              </a:solidFill>
              <a:latin typeface="+mn-lt"/>
              <a:ea typeface="Verdana" panose="020B0604030504040204" pitchFamily="34" charset="0"/>
              <a:cs typeface="Verdana" panose="020B0604030504040204" pitchFamily="34" charset="0"/>
            </a:rPr>
            <a:t>Use this sheet to document the carbon footprint distribution between end uses for each campus. The reference for these data should be noted in the table to the right.</a:t>
          </a:r>
          <a:endParaRPr lang="en-GB" sz="1000">
            <a:solidFill>
              <a:schemeClr val="bg1"/>
            </a:solidFill>
            <a:latin typeface="+mn-lt"/>
            <a:ea typeface="Verdana" panose="020B0604030504040204" pitchFamily="34" charset="0"/>
            <a:cs typeface="Verdana" panose="020B0604030504040204" pitchFamily="34" charset="0"/>
          </a:endParaRPr>
        </a:p>
      </xdr:txBody>
    </xdr:sp>
    <xdr:clientData/>
  </xdr:twoCellAnchor>
  <xdr:twoCellAnchor>
    <xdr:from>
      <xdr:col>3</xdr:col>
      <xdr:colOff>628650</xdr:colOff>
      <xdr:row>0</xdr:row>
      <xdr:rowOff>9525</xdr:rowOff>
    </xdr:from>
    <xdr:to>
      <xdr:col>5</xdr:col>
      <xdr:colOff>438150</xdr:colOff>
      <xdr:row>1</xdr:row>
      <xdr:rowOff>57150</xdr:rowOff>
    </xdr:to>
    <xdr:sp macro="" textlink="">
      <xdr:nvSpPr>
        <xdr:cNvPr id="11" name="TextBox 10"/>
        <xdr:cNvSpPr txBox="1"/>
      </xdr:nvSpPr>
      <xdr:spPr>
        <a:xfrm>
          <a:off x="4714875" y="9525"/>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Sheet</a:t>
          </a:r>
          <a:r>
            <a:rPr lang="en-GB" sz="1000" baseline="0">
              <a:latin typeface="+mn-lt"/>
              <a:ea typeface="Verdana" panose="020B0604030504040204" pitchFamily="34" charset="0"/>
              <a:cs typeface="Verdana" panose="020B0604030504040204" pitchFamily="34" charset="0"/>
            </a:rPr>
            <a:t> description</a:t>
          </a: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2</xdr:col>
      <xdr:colOff>1285875</xdr:colOff>
      <xdr:row>2</xdr:row>
      <xdr:rowOff>152400</xdr:rowOff>
    </xdr:from>
    <xdr:to>
      <xdr:col>2</xdr:col>
      <xdr:colOff>2181225</xdr:colOff>
      <xdr:row>4</xdr:row>
      <xdr:rowOff>9525</xdr:rowOff>
    </xdr:to>
    <xdr:sp macro="" textlink="">
      <xdr:nvSpPr>
        <xdr:cNvPr id="12" name="TextBox 11"/>
        <xdr:cNvSpPr txBox="1"/>
      </xdr:nvSpPr>
      <xdr:spPr>
        <a:xfrm>
          <a:off x="2714625" y="53340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clientData/>
  </xdr:twoCellAnchor>
  <xdr:twoCellAnchor>
    <xdr:from>
      <xdr:col>2</xdr:col>
      <xdr:colOff>1143000</xdr:colOff>
      <xdr:row>4</xdr:row>
      <xdr:rowOff>0</xdr:rowOff>
    </xdr:from>
    <xdr:to>
      <xdr:col>2</xdr:col>
      <xdr:colOff>2371726</xdr:colOff>
      <xdr:row>5</xdr:row>
      <xdr:rowOff>47625</xdr:rowOff>
    </xdr:to>
    <xdr:sp macro="" textlink="" fLocksText="0">
      <xdr:nvSpPr>
        <xdr:cNvPr id="13" name="TextBox 12"/>
        <xdr:cNvSpPr txBox="1"/>
      </xdr:nvSpPr>
      <xdr:spPr>
        <a:xfrm>
          <a:off x="2571750" y="76200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466725</xdr:colOff>
      <xdr:row>0</xdr:row>
      <xdr:rowOff>95250</xdr:rowOff>
    </xdr:from>
    <xdr:to>
      <xdr:col>12</xdr:col>
      <xdr:colOff>409575</xdr:colOff>
      <xdr:row>5</xdr:row>
      <xdr:rowOff>28575</xdr:rowOff>
    </xdr:to>
    <xdr:pic>
      <xdr:nvPicPr>
        <xdr:cNvPr id="2" name="Picture 1"/>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49872"/>
        <a:stretch/>
      </xdr:blipFill>
      <xdr:spPr bwMode="auto">
        <a:xfrm>
          <a:off x="7715250" y="95250"/>
          <a:ext cx="185737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47625</xdr:colOff>
      <xdr:row>0</xdr:row>
      <xdr:rowOff>0</xdr:rowOff>
    </xdr:from>
    <xdr:to>
      <xdr:col>2</xdr:col>
      <xdr:colOff>533400</xdr:colOff>
      <xdr:row>1</xdr:row>
      <xdr:rowOff>47625</xdr:rowOff>
    </xdr:to>
    <xdr:sp macro="" textlink="">
      <xdr:nvSpPr>
        <xdr:cNvPr id="3" name="TextBox 2"/>
        <xdr:cNvSpPr txBox="1"/>
      </xdr:nvSpPr>
      <xdr:spPr>
        <a:xfrm>
          <a:off x="476250" y="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Name</a:t>
          </a:r>
          <a:r>
            <a:rPr lang="en-GB" sz="1000" baseline="0">
              <a:latin typeface="+mn-lt"/>
              <a:ea typeface="Verdana" panose="020B0604030504040204" pitchFamily="34" charset="0"/>
              <a:cs typeface="Verdana" panose="020B0604030504040204" pitchFamily="34" charset="0"/>
            </a:rPr>
            <a:t> of person completing the tab</a:t>
          </a: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1</xdr:col>
      <xdr:colOff>152399</xdr:colOff>
      <xdr:row>1</xdr:row>
      <xdr:rowOff>57150</xdr:rowOff>
    </xdr:from>
    <xdr:to>
      <xdr:col>2</xdr:col>
      <xdr:colOff>428625</xdr:colOff>
      <xdr:row>2</xdr:row>
      <xdr:rowOff>104775</xdr:rowOff>
    </xdr:to>
    <xdr:sp macro="" textlink="" fLocksText="0">
      <xdr:nvSpPr>
        <xdr:cNvPr id="4" name="TextBox 3"/>
        <xdr:cNvSpPr txBox="1"/>
      </xdr:nvSpPr>
      <xdr:spPr>
        <a:xfrm>
          <a:off x="581024" y="24765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2</xdr:col>
      <xdr:colOff>647700</xdr:colOff>
      <xdr:row>0</xdr:row>
      <xdr:rowOff>0</xdr:rowOff>
    </xdr:from>
    <xdr:to>
      <xdr:col>3</xdr:col>
      <xdr:colOff>200025</xdr:colOff>
      <xdr:row>1</xdr:row>
      <xdr:rowOff>47625</xdr:rowOff>
    </xdr:to>
    <xdr:sp macro="" textlink="">
      <xdr:nvSpPr>
        <xdr:cNvPr id="5" name="TextBox 4"/>
        <xdr:cNvSpPr txBox="1"/>
      </xdr:nvSpPr>
      <xdr:spPr>
        <a:xfrm>
          <a:off x="2724150" y="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clientData/>
  </xdr:twoCellAnchor>
  <xdr:twoCellAnchor>
    <xdr:from>
      <xdr:col>2</xdr:col>
      <xdr:colOff>495299</xdr:colOff>
      <xdr:row>1</xdr:row>
      <xdr:rowOff>57150</xdr:rowOff>
    </xdr:from>
    <xdr:to>
      <xdr:col>3</xdr:col>
      <xdr:colOff>381000</xdr:colOff>
      <xdr:row>2</xdr:row>
      <xdr:rowOff>104775</xdr:rowOff>
    </xdr:to>
    <xdr:sp macro="" textlink="" fLocksText="0">
      <xdr:nvSpPr>
        <xdr:cNvPr id="6" name="TextBox 5"/>
        <xdr:cNvSpPr txBox="1"/>
      </xdr:nvSpPr>
      <xdr:spPr>
        <a:xfrm>
          <a:off x="2571749" y="24765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1</xdr:col>
      <xdr:colOff>0</xdr:colOff>
      <xdr:row>2</xdr:row>
      <xdr:rowOff>152400</xdr:rowOff>
    </xdr:from>
    <xdr:to>
      <xdr:col>2</xdr:col>
      <xdr:colOff>485775</xdr:colOff>
      <xdr:row>4</xdr:row>
      <xdr:rowOff>9525</xdr:rowOff>
    </xdr:to>
    <xdr:sp macro="" textlink="">
      <xdr:nvSpPr>
        <xdr:cNvPr id="7" name="TextBox 6"/>
        <xdr:cNvSpPr txBox="1"/>
      </xdr:nvSpPr>
      <xdr:spPr>
        <a:xfrm>
          <a:off x="428625" y="53340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Tab reviewed by</a:t>
          </a:r>
        </a:p>
      </xdr:txBody>
    </xdr:sp>
    <xdr:clientData/>
  </xdr:twoCellAnchor>
  <xdr:twoCellAnchor>
    <xdr:from>
      <xdr:col>1</xdr:col>
      <xdr:colOff>152399</xdr:colOff>
      <xdr:row>4</xdr:row>
      <xdr:rowOff>0</xdr:rowOff>
    </xdr:from>
    <xdr:to>
      <xdr:col>2</xdr:col>
      <xdr:colOff>428625</xdr:colOff>
      <xdr:row>5</xdr:row>
      <xdr:rowOff>47625</xdr:rowOff>
    </xdr:to>
    <xdr:sp macro="" textlink="" fLocksText="0">
      <xdr:nvSpPr>
        <xdr:cNvPr id="8" name="TextBox 7"/>
        <xdr:cNvSpPr txBox="1"/>
      </xdr:nvSpPr>
      <xdr:spPr>
        <a:xfrm>
          <a:off x="581024" y="76200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3</xdr:col>
      <xdr:colOff>609600</xdr:colOff>
      <xdr:row>1</xdr:row>
      <xdr:rowOff>57149</xdr:rowOff>
    </xdr:from>
    <xdr:to>
      <xdr:col>9</xdr:col>
      <xdr:colOff>228600</xdr:colOff>
      <xdr:row>5</xdr:row>
      <xdr:rowOff>47624</xdr:rowOff>
    </xdr:to>
    <xdr:sp macro="" textlink="">
      <xdr:nvSpPr>
        <xdr:cNvPr id="9" name="TextBox 8"/>
        <xdr:cNvSpPr txBox="1"/>
      </xdr:nvSpPr>
      <xdr:spPr>
        <a:xfrm>
          <a:off x="4029075" y="247649"/>
          <a:ext cx="3448050" cy="752475"/>
        </a:xfrm>
        <a:prstGeom prst="rect">
          <a:avLst/>
        </a:prstGeom>
        <a:solidFill>
          <a:srgbClr val="008B95"/>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000">
              <a:solidFill>
                <a:schemeClr val="bg1"/>
              </a:solidFill>
              <a:latin typeface="+mn-lt"/>
              <a:ea typeface="Verdana" panose="020B0604030504040204" pitchFamily="34" charset="0"/>
              <a:cs typeface="Verdana" panose="020B0604030504040204" pitchFamily="34" charset="0"/>
            </a:rPr>
            <a:t>Use </a:t>
          </a:r>
          <a:r>
            <a:rPr lang="en-GB" sz="1000" baseline="0">
              <a:solidFill>
                <a:schemeClr val="bg1"/>
              </a:solidFill>
              <a:latin typeface="+mn-lt"/>
              <a:ea typeface="Verdana" panose="020B0604030504040204" pitchFamily="34" charset="0"/>
              <a:cs typeface="Verdana" panose="020B0604030504040204" pitchFamily="34" charset="0"/>
            </a:rPr>
            <a:t>this sheet to store historical data on the distribution of people for each campus. The future distributions are calculated using the CSM Factor values. These calculations should be replaced when actual data are available.</a:t>
          </a:r>
          <a:endParaRPr lang="en-GB" sz="1000">
            <a:solidFill>
              <a:schemeClr val="bg1"/>
            </a:solidFill>
            <a:latin typeface="+mn-lt"/>
            <a:ea typeface="Verdana" panose="020B0604030504040204" pitchFamily="34" charset="0"/>
            <a:cs typeface="Verdana" panose="020B0604030504040204" pitchFamily="34" charset="0"/>
          </a:endParaRPr>
        </a:p>
      </xdr:txBody>
    </xdr:sp>
    <xdr:clientData/>
  </xdr:twoCellAnchor>
  <xdr:twoCellAnchor>
    <xdr:from>
      <xdr:col>5</xdr:col>
      <xdr:colOff>19050</xdr:colOff>
      <xdr:row>0</xdr:row>
      <xdr:rowOff>9525</xdr:rowOff>
    </xdr:from>
    <xdr:to>
      <xdr:col>8</xdr:col>
      <xdr:colOff>238125</xdr:colOff>
      <xdr:row>1</xdr:row>
      <xdr:rowOff>57150</xdr:rowOff>
    </xdr:to>
    <xdr:sp macro="" textlink="">
      <xdr:nvSpPr>
        <xdr:cNvPr id="10" name="TextBox 9"/>
        <xdr:cNvSpPr txBox="1"/>
      </xdr:nvSpPr>
      <xdr:spPr>
        <a:xfrm>
          <a:off x="4714875" y="9525"/>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Sheet</a:t>
          </a:r>
          <a:r>
            <a:rPr lang="en-GB" sz="1000" baseline="0">
              <a:latin typeface="+mn-lt"/>
              <a:ea typeface="Verdana" panose="020B0604030504040204" pitchFamily="34" charset="0"/>
              <a:cs typeface="Verdana" panose="020B0604030504040204" pitchFamily="34" charset="0"/>
            </a:rPr>
            <a:t> description</a:t>
          </a: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2</xdr:col>
      <xdr:colOff>638175</xdr:colOff>
      <xdr:row>2</xdr:row>
      <xdr:rowOff>152400</xdr:rowOff>
    </xdr:from>
    <xdr:to>
      <xdr:col>3</xdr:col>
      <xdr:colOff>190500</xdr:colOff>
      <xdr:row>4</xdr:row>
      <xdr:rowOff>9525</xdr:rowOff>
    </xdr:to>
    <xdr:sp macro="" textlink="">
      <xdr:nvSpPr>
        <xdr:cNvPr id="11" name="TextBox 10"/>
        <xdr:cNvSpPr txBox="1"/>
      </xdr:nvSpPr>
      <xdr:spPr>
        <a:xfrm>
          <a:off x="2714625" y="53340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clientData/>
  </xdr:twoCellAnchor>
  <xdr:twoCellAnchor>
    <xdr:from>
      <xdr:col>2</xdr:col>
      <xdr:colOff>495300</xdr:colOff>
      <xdr:row>4</xdr:row>
      <xdr:rowOff>0</xdr:rowOff>
    </xdr:from>
    <xdr:to>
      <xdr:col>3</xdr:col>
      <xdr:colOff>381001</xdr:colOff>
      <xdr:row>5</xdr:row>
      <xdr:rowOff>47625</xdr:rowOff>
    </xdr:to>
    <xdr:sp macro="" textlink="" fLocksText="0">
      <xdr:nvSpPr>
        <xdr:cNvPr id="12" name="TextBox 11"/>
        <xdr:cNvSpPr txBox="1"/>
      </xdr:nvSpPr>
      <xdr:spPr>
        <a:xfrm>
          <a:off x="2571750" y="76200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16</xdr:col>
      <xdr:colOff>190501</xdr:colOff>
      <xdr:row>0</xdr:row>
      <xdr:rowOff>95251</xdr:rowOff>
    </xdr:from>
    <xdr:to>
      <xdr:col>21</xdr:col>
      <xdr:colOff>209550</xdr:colOff>
      <xdr:row>4</xdr:row>
      <xdr:rowOff>95251</xdr:rowOff>
    </xdr:to>
    <xdr:pic>
      <xdr:nvPicPr>
        <xdr:cNvPr id="2" name="Picture 1"/>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50644" b="26881"/>
        <a:stretch/>
      </xdr:blipFill>
      <xdr:spPr bwMode="auto">
        <a:xfrm>
          <a:off x="7715251" y="95251"/>
          <a:ext cx="1828799"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47625</xdr:colOff>
      <xdr:row>0</xdr:row>
      <xdr:rowOff>0</xdr:rowOff>
    </xdr:from>
    <xdr:to>
      <xdr:col>2</xdr:col>
      <xdr:colOff>1114425</xdr:colOff>
      <xdr:row>1</xdr:row>
      <xdr:rowOff>76200</xdr:rowOff>
    </xdr:to>
    <xdr:sp macro="" textlink="">
      <xdr:nvSpPr>
        <xdr:cNvPr id="3" name="TextBox 2"/>
        <xdr:cNvSpPr txBox="1"/>
      </xdr:nvSpPr>
      <xdr:spPr>
        <a:xfrm>
          <a:off x="476250" y="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Name</a:t>
          </a:r>
          <a:r>
            <a:rPr lang="en-GB" sz="1000" baseline="0">
              <a:latin typeface="+mn-lt"/>
              <a:ea typeface="Verdana" panose="020B0604030504040204" pitchFamily="34" charset="0"/>
              <a:cs typeface="Verdana" panose="020B0604030504040204" pitchFamily="34" charset="0"/>
            </a:rPr>
            <a:t> of person completing the tab</a:t>
          </a: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1</xdr:col>
      <xdr:colOff>152399</xdr:colOff>
      <xdr:row>1</xdr:row>
      <xdr:rowOff>85725</xdr:rowOff>
    </xdr:from>
    <xdr:to>
      <xdr:col>2</xdr:col>
      <xdr:colOff>1009650</xdr:colOff>
      <xdr:row>3</xdr:row>
      <xdr:rowOff>0</xdr:rowOff>
    </xdr:to>
    <xdr:sp macro="" textlink="" fLocksText="0">
      <xdr:nvSpPr>
        <xdr:cNvPr id="4" name="TextBox 3"/>
        <xdr:cNvSpPr txBox="1"/>
      </xdr:nvSpPr>
      <xdr:spPr>
        <a:xfrm>
          <a:off x="581024" y="24765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2</xdr:col>
      <xdr:colOff>1228725</xdr:colOff>
      <xdr:row>0</xdr:row>
      <xdr:rowOff>0</xdr:rowOff>
    </xdr:from>
    <xdr:to>
      <xdr:col>5</xdr:col>
      <xdr:colOff>76200</xdr:colOff>
      <xdr:row>1</xdr:row>
      <xdr:rowOff>76200</xdr:rowOff>
    </xdr:to>
    <xdr:sp macro="" textlink="">
      <xdr:nvSpPr>
        <xdr:cNvPr id="5" name="TextBox 4"/>
        <xdr:cNvSpPr txBox="1"/>
      </xdr:nvSpPr>
      <xdr:spPr>
        <a:xfrm>
          <a:off x="2724150" y="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clientData/>
  </xdr:twoCellAnchor>
  <xdr:twoCellAnchor>
    <xdr:from>
      <xdr:col>2</xdr:col>
      <xdr:colOff>1076324</xdr:colOff>
      <xdr:row>1</xdr:row>
      <xdr:rowOff>85725</xdr:rowOff>
    </xdr:from>
    <xdr:to>
      <xdr:col>5</xdr:col>
      <xdr:colOff>257175</xdr:colOff>
      <xdr:row>3</xdr:row>
      <xdr:rowOff>0</xdr:rowOff>
    </xdr:to>
    <xdr:sp macro="" textlink="" fLocksText="0">
      <xdr:nvSpPr>
        <xdr:cNvPr id="6" name="TextBox 5"/>
        <xdr:cNvSpPr txBox="1"/>
      </xdr:nvSpPr>
      <xdr:spPr>
        <a:xfrm>
          <a:off x="2571749" y="24765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1</xdr:col>
      <xdr:colOff>0</xdr:colOff>
      <xdr:row>3</xdr:row>
      <xdr:rowOff>47625</xdr:rowOff>
    </xdr:from>
    <xdr:to>
      <xdr:col>2</xdr:col>
      <xdr:colOff>1066800</xdr:colOff>
      <xdr:row>4</xdr:row>
      <xdr:rowOff>123825</xdr:rowOff>
    </xdr:to>
    <xdr:sp macro="" textlink="">
      <xdr:nvSpPr>
        <xdr:cNvPr id="7" name="TextBox 6"/>
        <xdr:cNvSpPr txBox="1"/>
      </xdr:nvSpPr>
      <xdr:spPr>
        <a:xfrm>
          <a:off x="428625" y="53340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Tab reviewed by</a:t>
          </a:r>
        </a:p>
      </xdr:txBody>
    </xdr:sp>
    <xdr:clientData/>
  </xdr:twoCellAnchor>
  <xdr:twoCellAnchor>
    <xdr:from>
      <xdr:col>1</xdr:col>
      <xdr:colOff>152399</xdr:colOff>
      <xdr:row>4</xdr:row>
      <xdr:rowOff>114300</xdr:rowOff>
    </xdr:from>
    <xdr:to>
      <xdr:col>2</xdr:col>
      <xdr:colOff>1009650</xdr:colOff>
      <xdr:row>6</xdr:row>
      <xdr:rowOff>28575</xdr:rowOff>
    </xdr:to>
    <xdr:sp macro="" textlink="" fLocksText="0">
      <xdr:nvSpPr>
        <xdr:cNvPr id="8" name="TextBox 7"/>
        <xdr:cNvSpPr txBox="1"/>
      </xdr:nvSpPr>
      <xdr:spPr>
        <a:xfrm>
          <a:off x="581024" y="76200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6</xdr:col>
      <xdr:colOff>123825</xdr:colOff>
      <xdr:row>1</xdr:row>
      <xdr:rowOff>85724</xdr:rowOff>
    </xdr:from>
    <xdr:to>
      <xdr:col>15</xdr:col>
      <xdr:colOff>314325</xdr:colOff>
      <xdr:row>6</xdr:row>
      <xdr:rowOff>28574</xdr:rowOff>
    </xdr:to>
    <xdr:sp macro="" textlink="">
      <xdr:nvSpPr>
        <xdr:cNvPr id="9" name="TextBox 8"/>
        <xdr:cNvSpPr txBox="1"/>
      </xdr:nvSpPr>
      <xdr:spPr>
        <a:xfrm>
          <a:off x="4029075" y="247649"/>
          <a:ext cx="3448050" cy="752475"/>
        </a:xfrm>
        <a:prstGeom prst="rect">
          <a:avLst/>
        </a:prstGeom>
        <a:solidFill>
          <a:srgbClr val="008B95"/>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000">
              <a:solidFill>
                <a:schemeClr val="bg1"/>
              </a:solidFill>
              <a:latin typeface="+mn-lt"/>
              <a:ea typeface="Verdana" panose="020B0604030504040204" pitchFamily="34" charset="0"/>
              <a:cs typeface="Verdana" panose="020B0604030504040204" pitchFamily="34" charset="0"/>
            </a:rPr>
            <a:t>This tab</a:t>
          </a:r>
          <a:r>
            <a:rPr lang="en-GB" sz="1000" baseline="0">
              <a:solidFill>
                <a:schemeClr val="bg1"/>
              </a:solidFill>
              <a:latin typeface="+mn-lt"/>
              <a:ea typeface="Verdana" panose="020B0604030504040204" pitchFamily="34" charset="0"/>
              <a:cs typeface="Verdana" panose="020B0604030504040204" pitchFamily="34" charset="0"/>
            </a:rPr>
            <a:t> should only be edited by experienced developers of the tool. It provides the user with information on which emission sources affect which end use, and whether this relationship is present in each allocation category.</a:t>
          </a:r>
          <a:endParaRPr lang="en-GB" sz="1000">
            <a:solidFill>
              <a:schemeClr val="bg1"/>
            </a:solidFill>
            <a:latin typeface="+mn-lt"/>
            <a:ea typeface="Verdana" panose="020B0604030504040204" pitchFamily="34" charset="0"/>
            <a:cs typeface="Verdana" panose="020B0604030504040204" pitchFamily="34" charset="0"/>
          </a:endParaRPr>
        </a:p>
      </xdr:txBody>
    </xdr:sp>
    <xdr:clientData/>
  </xdr:twoCellAnchor>
  <xdr:twoCellAnchor>
    <xdr:from>
      <xdr:col>8</xdr:col>
      <xdr:colOff>85725</xdr:colOff>
      <xdr:row>0</xdr:row>
      <xdr:rowOff>9525</xdr:rowOff>
    </xdr:from>
    <xdr:to>
      <xdr:col>14</xdr:col>
      <xdr:colOff>47625</xdr:colOff>
      <xdr:row>1</xdr:row>
      <xdr:rowOff>85725</xdr:rowOff>
    </xdr:to>
    <xdr:sp macro="" textlink="">
      <xdr:nvSpPr>
        <xdr:cNvPr id="10" name="TextBox 9"/>
        <xdr:cNvSpPr txBox="1"/>
      </xdr:nvSpPr>
      <xdr:spPr>
        <a:xfrm>
          <a:off x="4714875" y="9525"/>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Sheet</a:t>
          </a:r>
          <a:r>
            <a:rPr lang="en-GB" sz="1000" baseline="0">
              <a:latin typeface="+mn-lt"/>
              <a:ea typeface="Verdana" panose="020B0604030504040204" pitchFamily="34" charset="0"/>
              <a:cs typeface="Verdana" panose="020B0604030504040204" pitchFamily="34" charset="0"/>
            </a:rPr>
            <a:t> description</a:t>
          </a: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2</xdr:col>
      <xdr:colOff>1219200</xdr:colOff>
      <xdr:row>3</xdr:row>
      <xdr:rowOff>47625</xdr:rowOff>
    </xdr:from>
    <xdr:to>
      <xdr:col>5</xdr:col>
      <xdr:colOff>66675</xdr:colOff>
      <xdr:row>4</xdr:row>
      <xdr:rowOff>123825</xdr:rowOff>
    </xdr:to>
    <xdr:sp macro="" textlink="">
      <xdr:nvSpPr>
        <xdr:cNvPr id="11" name="TextBox 10"/>
        <xdr:cNvSpPr txBox="1"/>
      </xdr:nvSpPr>
      <xdr:spPr>
        <a:xfrm>
          <a:off x="2714625" y="53340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clientData/>
  </xdr:twoCellAnchor>
  <xdr:twoCellAnchor>
    <xdr:from>
      <xdr:col>2</xdr:col>
      <xdr:colOff>1076325</xdr:colOff>
      <xdr:row>4</xdr:row>
      <xdr:rowOff>114300</xdr:rowOff>
    </xdr:from>
    <xdr:to>
      <xdr:col>5</xdr:col>
      <xdr:colOff>257176</xdr:colOff>
      <xdr:row>6</xdr:row>
      <xdr:rowOff>28575</xdr:rowOff>
    </xdr:to>
    <xdr:sp macro="" textlink="" fLocksText="0">
      <xdr:nvSpPr>
        <xdr:cNvPr id="12" name="TextBox 11"/>
        <xdr:cNvSpPr txBox="1"/>
      </xdr:nvSpPr>
      <xdr:spPr>
        <a:xfrm>
          <a:off x="2571750" y="76200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twoCellAnchor editAs="oneCell">
    <xdr:from>
      <xdr:col>21</xdr:col>
      <xdr:colOff>247650</xdr:colOff>
      <xdr:row>1</xdr:row>
      <xdr:rowOff>123825</xdr:rowOff>
    </xdr:from>
    <xdr:to>
      <xdr:col>32</xdr:col>
      <xdr:colOff>323850</xdr:colOff>
      <xdr:row>5</xdr:row>
      <xdr:rowOff>142875</xdr:rowOff>
    </xdr:to>
    <xdr:pic>
      <xdr:nvPicPr>
        <xdr:cNvPr id="13" name="Picture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82150" y="285750"/>
          <a:ext cx="5295900"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9</xdr:col>
      <xdr:colOff>676275</xdr:colOff>
      <xdr:row>0</xdr:row>
      <xdr:rowOff>95250</xdr:rowOff>
    </xdr:from>
    <xdr:to>
      <xdr:col>14</xdr:col>
      <xdr:colOff>514350</xdr:colOff>
      <xdr:row>5</xdr:row>
      <xdr:rowOff>28575</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0" y="95250"/>
          <a:ext cx="37052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47625</xdr:colOff>
      <xdr:row>0</xdr:row>
      <xdr:rowOff>0</xdr:rowOff>
    </xdr:from>
    <xdr:to>
      <xdr:col>3</xdr:col>
      <xdr:colOff>1362075</xdr:colOff>
      <xdr:row>1</xdr:row>
      <xdr:rowOff>47625</xdr:rowOff>
    </xdr:to>
    <xdr:sp macro="" textlink="">
      <xdr:nvSpPr>
        <xdr:cNvPr id="4" name="TextBox 3"/>
        <xdr:cNvSpPr txBox="1"/>
      </xdr:nvSpPr>
      <xdr:spPr>
        <a:xfrm>
          <a:off x="476250" y="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Name</a:t>
          </a:r>
          <a:r>
            <a:rPr lang="en-GB" sz="1000" baseline="0">
              <a:latin typeface="+mn-lt"/>
              <a:ea typeface="Verdana" panose="020B0604030504040204" pitchFamily="34" charset="0"/>
              <a:cs typeface="Verdana" panose="020B0604030504040204" pitchFamily="34" charset="0"/>
            </a:rPr>
            <a:t> of person completing the tab</a:t>
          </a: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1</xdr:col>
      <xdr:colOff>152399</xdr:colOff>
      <xdr:row>1</xdr:row>
      <xdr:rowOff>57150</xdr:rowOff>
    </xdr:from>
    <xdr:to>
      <xdr:col>3</xdr:col>
      <xdr:colOff>1257300</xdr:colOff>
      <xdr:row>2</xdr:row>
      <xdr:rowOff>104775</xdr:rowOff>
    </xdr:to>
    <xdr:sp macro="" textlink="" fLocksText="0">
      <xdr:nvSpPr>
        <xdr:cNvPr id="5" name="TextBox 4"/>
        <xdr:cNvSpPr txBox="1"/>
      </xdr:nvSpPr>
      <xdr:spPr>
        <a:xfrm>
          <a:off x="581024" y="24765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3</xdr:col>
      <xdr:colOff>1476375</xdr:colOff>
      <xdr:row>0</xdr:row>
      <xdr:rowOff>0</xdr:rowOff>
    </xdr:from>
    <xdr:to>
      <xdr:col>4</xdr:col>
      <xdr:colOff>552450</xdr:colOff>
      <xdr:row>1</xdr:row>
      <xdr:rowOff>47625</xdr:rowOff>
    </xdr:to>
    <xdr:sp macro="" textlink="">
      <xdr:nvSpPr>
        <xdr:cNvPr id="6" name="TextBox 5"/>
        <xdr:cNvSpPr txBox="1"/>
      </xdr:nvSpPr>
      <xdr:spPr>
        <a:xfrm>
          <a:off x="2724150" y="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clientData/>
  </xdr:twoCellAnchor>
  <xdr:twoCellAnchor>
    <xdr:from>
      <xdr:col>3</xdr:col>
      <xdr:colOff>1323974</xdr:colOff>
      <xdr:row>1</xdr:row>
      <xdr:rowOff>57150</xdr:rowOff>
    </xdr:from>
    <xdr:to>
      <xdr:col>4</xdr:col>
      <xdr:colOff>733425</xdr:colOff>
      <xdr:row>2</xdr:row>
      <xdr:rowOff>104775</xdr:rowOff>
    </xdr:to>
    <xdr:sp macro="" textlink="" fLocksText="0">
      <xdr:nvSpPr>
        <xdr:cNvPr id="7" name="TextBox 6"/>
        <xdr:cNvSpPr txBox="1"/>
      </xdr:nvSpPr>
      <xdr:spPr>
        <a:xfrm>
          <a:off x="2571749" y="24765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1</xdr:col>
      <xdr:colOff>0</xdr:colOff>
      <xdr:row>2</xdr:row>
      <xdr:rowOff>152400</xdr:rowOff>
    </xdr:from>
    <xdr:to>
      <xdr:col>3</xdr:col>
      <xdr:colOff>1314450</xdr:colOff>
      <xdr:row>4</xdr:row>
      <xdr:rowOff>9525</xdr:rowOff>
    </xdr:to>
    <xdr:sp macro="" textlink="">
      <xdr:nvSpPr>
        <xdr:cNvPr id="8" name="TextBox 7"/>
        <xdr:cNvSpPr txBox="1"/>
      </xdr:nvSpPr>
      <xdr:spPr>
        <a:xfrm>
          <a:off x="428625" y="53340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Tab reviewed by</a:t>
          </a:r>
        </a:p>
      </xdr:txBody>
    </xdr:sp>
    <xdr:clientData/>
  </xdr:twoCellAnchor>
  <xdr:twoCellAnchor>
    <xdr:from>
      <xdr:col>1</xdr:col>
      <xdr:colOff>152399</xdr:colOff>
      <xdr:row>4</xdr:row>
      <xdr:rowOff>0</xdr:rowOff>
    </xdr:from>
    <xdr:to>
      <xdr:col>3</xdr:col>
      <xdr:colOff>1257300</xdr:colOff>
      <xdr:row>5</xdr:row>
      <xdr:rowOff>47625</xdr:rowOff>
    </xdr:to>
    <xdr:sp macro="" textlink="" fLocksText="0">
      <xdr:nvSpPr>
        <xdr:cNvPr id="9" name="TextBox 8"/>
        <xdr:cNvSpPr txBox="1"/>
      </xdr:nvSpPr>
      <xdr:spPr>
        <a:xfrm>
          <a:off x="581024" y="76200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5</xdr:col>
      <xdr:colOff>66675</xdr:colOff>
      <xdr:row>1</xdr:row>
      <xdr:rowOff>57149</xdr:rowOff>
    </xdr:from>
    <xdr:to>
      <xdr:col>9</xdr:col>
      <xdr:colOff>438150</xdr:colOff>
      <xdr:row>5</xdr:row>
      <xdr:rowOff>47624</xdr:rowOff>
    </xdr:to>
    <xdr:sp macro="" textlink="">
      <xdr:nvSpPr>
        <xdr:cNvPr id="10" name="TextBox 9"/>
        <xdr:cNvSpPr txBox="1"/>
      </xdr:nvSpPr>
      <xdr:spPr>
        <a:xfrm>
          <a:off x="4029075" y="247649"/>
          <a:ext cx="3448050" cy="752475"/>
        </a:xfrm>
        <a:prstGeom prst="rect">
          <a:avLst/>
        </a:prstGeom>
        <a:solidFill>
          <a:srgbClr val="008B95"/>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000">
              <a:solidFill>
                <a:schemeClr val="bg1"/>
              </a:solidFill>
              <a:latin typeface="+mn-lt"/>
              <a:ea typeface="Verdana" panose="020B0604030504040204" pitchFamily="34" charset="0"/>
              <a:cs typeface="Verdana" panose="020B0604030504040204" pitchFamily="34" charset="0"/>
            </a:rPr>
            <a:t>This sheet</a:t>
          </a:r>
          <a:r>
            <a:rPr lang="en-GB" sz="1000" baseline="0">
              <a:solidFill>
                <a:schemeClr val="bg1"/>
              </a:solidFill>
              <a:latin typeface="+mn-lt"/>
              <a:ea typeface="Verdana" panose="020B0604030504040204" pitchFamily="34" charset="0"/>
              <a:cs typeface="Verdana" panose="020B0604030504040204" pitchFamily="34" charset="0"/>
            </a:rPr>
            <a:t> provides conversion factors that may be helpful to the user of the tool.</a:t>
          </a:r>
          <a:endParaRPr lang="en-GB" sz="1000">
            <a:solidFill>
              <a:schemeClr val="bg1"/>
            </a:solidFill>
            <a:latin typeface="+mn-lt"/>
            <a:ea typeface="Verdana" panose="020B0604030504040204" pitchFamily="34" charset="0"/>
            <a:cs typeface="Verdana" panose="020B0604030504040204" pitchFamily="34" charset="0"/>
          </a:endParaRPr>
        </a:p>
      </xdr:txBody>
    </xdr:sp>
    <xdr:clientData/>
  </xdr:twoCellAnchor>
  <xdr:twoCellAnchor>
    <xdr:from>
      <xdr:col>5</xdr:col>
      <xdr:colOff>752475</xdr:colOff>
      <xdr:row>0</xdr:row>
      <xdr:rowOff>9525</xdr:rowOff>
    </xdr:from>
    <xdr:to>
      <xdr:col>8</xdr:col>
      <xdr:colOff>523875</xdr:colOff>
      <xdr:row>1</xdr:row>
      <xdr:rowOff>57150</xdr:rowOff>
    </xdr:to>
    <xdr:sp macro="" textlink="">
      <xdr:nvSpPr>
        <xdr:cNvPr id="11" name="TextBox 10"/>
        <xdr:cNvSpPr txBox="1"/>
      </xdr:nvSpPr>
      <xdr:spPr>
        <a:xfrm>
          <a:off x="4714875" y="9525"/>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Sheet</a:t>
          </a:r>
          <a:r>
            <a:rPr lang="en-GB" sz="1000" baseline="0">
              <a:latin typeface="+mn-lt"/>
              <a:ea typeface="Verdana" panose="020B0604030504040204" pitchFamily="34" charset="0"/>
              <a:cs typeface="Verdana" panose="020B0604030504040204" pitchFamily="34" charset="0"/>
            </a:rPr>
            <a:t> description</a:t>
          </a: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3</xdr:col>
      <xdr:colOff>1466850</xdr:colOff>
      <xdr:row>2</xdr:row>
      <xdr:rowOff>152400</xdr:rowOff>
    </xdr:from>
    <xdr:to>
      <xdr:col>4</xdr:col>
      <xdr:colOff>542925</xdr:colOff>
      <xdr:row>4</xdr:row>
      <xdr:rowOff>9525</xdr:rowOff>
    </xdr:to>
    <xdr:sp macro="" textlink="">
      <xdr:nvSpPr>
        <xdr:cNvPr id="12" name="TextBox 11"/>
        <xdr:cNvSpPr txBox="1"/>
      </xdr:nvSpPr>
      <xdr:spPr>
        <a:xfrm>
          <a:off x="2714625" y="53340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clientData/>
  </xdr:twoCellAnchor>
  <xdr:twoCellAnchor>
    <xdr:from>
      <xdr:col>3</xdr:col>
      <xdr:colOff>1323975</xdr:colOff>
      <xdr:row>4</xdr:row>
      <xdr:rowOff>0</xdr:rowOff>
    </xdr:from>
    <xdr:to>
      <xdr:col>4</xdr:col>
      <xdr:colOff>733426</xdr:colOff>
      <xdr:row>5</xdr:row>
      <xdr:rowOff>47625</xdr:rowOff>
    </xdr:to>
    <xdr:sp macro="" textlink="" fLocksText="0">
      <xdr:nvSpPr>
        <xdr:cNvPr id="13" name="TextBox 12"/>
        <xdr:cNvSpPr txBox="1"/>
      </xdr:nvSpPr>
      <xdr:spPr>
        <a:xfrm>
          <a:off x="2571750" y="76200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762000</xdr:colOff>
      <xdr:row>0</xdr:row>
      <xdr:rowOff>95250</xdr:rowOff>
    </xdr:from>
    <xdr:to>
      <xdr:col>11</xdr:col>
      <xdr:colOff>542925</xdr:colOff>
      <xdr:row>5</xdr:row>
      <xdr:rowOff>28575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0" y="95250"/>
          <a:ext cx="37052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47625</xdr:colOff>
      <xdr:row>0</xdr:row>
      <xdr:rowOff>0</xdr:rowOff>
    </xdr:from>
    <xdr:to>
      <xdr:col>2</xdr:col>
      <xdr:colOff>552450</xdr:colOff>
      <xdr:row>1</xdr:row>
      <xdr:rowOff>47625</xdr:rowOff>
    </xdr:to>
    <xdr:sp macro="" textlink="">
      <xdr:nvSpPr>
        <xdr:cNvPr id="3" name="TextBox 2"/>
        <xdr:cNvSpPr txBox="1"/>
      </xdr:nvSpPr>
      <xdr:spPr>
        <a:xfrm>
          <a:off x="476250" y="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Name</a:t>
          </a:r>
          <a:r>
            <a:rPr lang="en-GB" sz="1000" baseline="0">
              <a:latin typeface="+mn-lt"/>
              <a:ea typeface="Verdana" panose="020B0604030504040204" pitchFamily="34" charset="0"/>
              <a:cs typeface="Verdana" panose="020B0604030504040204" pitchFamily="34" charset="0"/>
            </a:rPr>
            <a:t> of person completing the tab</a:t>
          </a: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1</xdr:col>
      <xdr:colOff>152399</xdr:colOff>
      <xdr:row>1</xdr:row>
      <xdr:rowOff>57150</xdr:rowOff>
    </xdr:from>
    <xdr:to>
      <xdr:col>2</xdr:col>
      <xdr:colOff>447675</xdr:colOff>
      <xdr:row>2</xdr:row>
      <xdr:rowOff>104775</xdr:rowOff>
    </xdr:to>
    <xdr:sp macro="" textlink="" fLocksText="0">
      <xdr:nvSpPr>
        <xdr:cNvPr id="4" name="TextBox 3"/>
        <xdr:cNvSpPr txBox="1"/>
      </xdr:nvSpPr>
      <xdr:spPr>
        <a:xfrm>
          <a:off x="581024" y="24765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2</xdr:col>
      <xdr:colOff>666750</xdr:colOff>
      <xdr:row>0</xdr:row>
      <xdr:rowOff>0</xdr:rowOff>
    </xdr:from>
    <xdr:to>
      <xdr:col>3</xdr:col>
      <xdr:colOff>590550</xdr:colOff>
      <xdr:row>1</xdr:row>
      <xdr:rowOff>47625</xdr:rowOff>
    </xdr:to>
    <xdr:sp macro="" textlink="">
      <xdr:nvSpPr>
        <xdr:cNvPr id="5" name="TextBox 4"/>
        <xdr:cNvSpPr txBox="1"/>
      </xdr:nvSpPr>
      <xdr:spPr>
        <a:xfrm>
          <a:off x="2724150" y="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clientData/>
  </xdr:twoCellAnchor>
  <xdr:twoCellAnchor>
    <xdr:from>
      <xdr:col>2</xdr:col>
      <xdr:colOff>514349</xdr:colOff>
      <xdr:row>1</xdr:row>
      <xdr:rowOff>57150</xdr:rowOff>
    </xdr:from>
    <xdr:to>
      <xdr:col>3</xdr:col>
      <xdr:colOff>771525</xdr:colOff>
      <xdr:row>2</xdr:row>
      <xdr:rowOff>104775</xdr:rowOff>
    </xdr:to>
    <xdr:sp macro="" textlink="" fLocksText="0">
      <xdr:nvSpPr>
        <xdr:cNvPr id="6" name="TextBox 5"/>
        <xdr:cNvSpPr txBox="1"/>
      </xdr:nvSpPr>
      <xdr:spPr>
        <a:xfrm>
          <a:off x="2571749" y="24765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1</xdr:col>
      <xdr:colOff>0</xdr:colOff>
      <xdr:row>2</xdr:row>
      <xdr:rowOff>152400</xdr:rowOff>
    </xdr:from>
    <xdr:to>
      <xdr:col>2</xdr:col>
      <xdr:colOff>504825</xdr:colOff>
      <xdr:row>4</xdr:row>
      <xdr:rowOff>9525</xdr:rowOff>
    </xdr:to>
    <xdr:sp macro="" textlink="">
      <xdr:nvSpPr>
        <xdr:cNvPr id="7" name="TextBox 6"/>
        <xdr:cNvSpPr txBox="1"/>
      </xdr:nvSpPr>
      <xdr:spPr>
        <a:xfrm>
          <a:off x="428625" y="53340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Tab reviewed by</a:t>
          </a:r>
        </a:p>
      </xdr:txBody>
    </xdr:sp>
    <xdr:clientData/>
  </xdr:twoCellAnchor>
  <xdr:twoCellAnchor>
    <xdr:from>
      <xdr:col>1</xdr:col>
      <xdr:colOff>152399</xdr:colOff>
      <xdr:row>4</xdr:row>
      <xdr:rowOff>0</xdr:rowOff>
    </xdr:from>
    <xdr:to>
      <xdr:col>2</xdr:col>
      <xdr:colOff>447675</xdr:colOff>
      <xdr:row>5</xdr:row>
      <xdr:rowOff>47625</xdr:rowOff>
    </xdr:to>
    <xdr:sp macro="" textlink="" fLocksText="0">
      <xdr:nvSpPr>
        <xdr:cNvPr id="8" name="TextBox 7"/>
        <xdr:cNvSpPr txBox="1"/>
      </xdr:nvSpPr>
      <xdr:spPr>
        <a:xfrm>
          <a:off x="581024" y="76200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4</xdr:col>
      <xdr:colOff>19050</xdr:colOff>
      <xdr:row>1</xdr:row>
      <xdr:rowOff>57149</xdr:rowOff>
    </xdr:from>
    <xdr:to>
      <xdr:col>7</xdr:col>
      <xdr:colOff>523875</xdr:colOff>
      <xdr:row>5</xdr:row>
      <xdr:rowOff>47624</xdr:rowOff>
    </xdr:to>
    <xdr:sp macro="" textlink="">
      <xdr:nvSpPr>
        <xdr:cNvPr id="9" name="TextBox 8"/>
        <xdr:cNvSpPr txBox="1"/>
      </xdr:nvSpPr>
      <xdr:spPr>
        <a:xfrm>
          <a:off x="4029075" y="247649"/>
          <a:ext cx="3448050" cy="752475"/>
        </a:xfrm>
        <a:prstGeom prst="rect">
          <a:avLst/>
        </a:prstGeom>
        <a:solidFill>
          <a:srgbClr val="008B95"/>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000">
              <a:solidFill>
                <a:schemeClr val="bg1"/>
              </a:solidFill>
              <a:latin typeface="+mn-lt"/>
              <a:ea typeface="Verdana" panose="020B0604030504040204" pitchFamily="34" charset="0"/>
              <a:cs typeface="Verdana" panose="020B0604030504040204" pitchFamily="34" charset="0"/>
            </a:rPr>
            <a:t>This is a</a:t>
          </a:r>
          <a:r>
            <a:rPr lang="en-GB" sz="1000" baseline="0">
              <a:solidFill>
                <a:schemeClr val="bg1"/>
              </a:solidFill>
              <a:latin typeface="+mn-lt"/>
              <a:ea typeface="Verdana" panose="020B0604030504040204" pitchFamily="34" charset="0"/>
              <a:cs typeface="Verdana" panose="020B0604030504040204" pitchFamily="34" charset="0"/>
            </a:rPr>
            <a:t> summary of the current carbon footprint. The data feed into the calculations within the tool. Note that the units for the consumption data vary dependent on the emissions source, so a total cannot be used from these columns.</a:t>
          </a:r>
          <a:endParaRPr lang="en-GB" sz="1000">
            <a:solidFill>
              <a:schemeClr val="bg1"/>
            </a:solidFill>
            <a:latin typeface="+mn-lt"/>
            <a:ea typeface="Verdana" panose="020B0604030504040204" pitchFamily="34" charset="0"/>
            <a:cs typeface="Verdana" panose="020B0604030504040204" pitchFamily="34" charset="0"/>
          </a:endParaRPr>
        </a:p>
      </xdr:txBody>
    </xdr:sp>
    <xdr:clientData/>
  </xdr:twoCellAnchor>
  <xdr:twoCellAnchor>
    <xdr:from>
      <xdr:col>4</xdr:col>
      <xdr:colOff>704850</xdr:colOff>
      <xdr:row>0</xdr:row>
      <xdr:rowOff>9525</xdr:rowOff>
    </xdr:from>
    <xdr:to>
      <xdr:col>6</xdr:col>
      <xdr:colOff>876300</xdr:colOff>
      <xdr:row>1</xdr:row>
      <xdr:rowOff>57150</xdr:rowOff>
    </xdr:to>
    <xdr:sp macro="" textlink="">
      <xdr:nvSpPr>
        <xdr:cNvPr id="10" name="TextBox 9"/>
        <xdr:cNvSpPr txBox="1"/>
      </xdr:nvSpPr>
      <xdr:spPr>
        <a:xfrm>
          <a:off x="4714875" y="9525"/>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Sheet</a:t>
          </a:r>
          <a:r>
            <a:rPr lang="en-GB" sz="1000" baseline="0">
              <a:latin typeface="+mn-lt"/>
              <a:ea typeface="Verdana" panose="020B0604030504040204" pitchFamily="34" charset="0"/>
              <a:cs typeface="Verdana" panose="020B0604030504040204" pitchFamily="34" charset="0"/>
            </a:rPr>
            <a:t> description</a:t>
          </a: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2</xdr:col>
      <xdr:colOff>657225</xdr:colOff>
      <xdr:row>2</xdr:row>
      <xdr:rowOff>152400</xdr:rowOff>
    </xdr:from>
    <xdr:to>
      <xdr:col>3</xdr:col>
      <xdr:colOff>581025</xdr:colOff>
      <xdr:row>4</xdr:row>
      <xdr:rowOff>9525</xdr:rowOff>
    </xdr:to>
    <xdr:sp macro="" textlink="">
      <xdr:nvSpPr>
        <xdr:cNvPr id="11" name="TextBox 10"/>
        <xdr:cNvSpPr txBox="1"/>
      </xdr:nvSpPr>
      <xdr:spPr>
        <a:xfrm>
          <a:off x="2714625" y="53340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clientData/>
  </xdr:twoCellAnchor>
  <xdr:twoCellAnchor>
    <xdr:from>
      <xdr:col>2</xdr:col>
      <xdr:colOff>514350</xdr:colOff>
      <xdr:row>4</xdr:row>
      <xdr:rowOff>0</xdr:rowOff>
    </xdr:from>
    <xdr:to>
      <xdr:col>3</xdr:col>
      <xdr:colOff>771526</xdr:colOff>
      <xdr:row>5</xdr:row>
      <xdr:rowOff>47625</xdr:rowOff>
    </xdr:to>
    <xdr:sp macro="" textlink="" fLocksText="0">
      <xdr:nvSpPr>
        <xdr:cNvPr id="12" name="TextBox 11"/>
        <xdr:cNvSpPr txBox="1"/>
      </xdr:nvSpPr>
      <xdr:spPr>
        <a:xfrm>
          <a:off x="2571750" y="76200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104775</xdr:colOff>
      <xdr:row>0</xdr:row>
      <xdr:rowOff>95250</xdr:rowOff>
    </xdr:from>
    <xdr:to>
      <xdr:col>10</xdr:col>
      <xdr:colOff>409575</xdr:colOff>
      <xdr:row>5</xdr:row>
      <xdr:rowOff>28575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0" y="95250"/>
          <a:ext cx="37052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47625</xdr:colOff>
      <xdr:row>0</xdr:row>
      <xdr:rowOff>0</xdr:rowOff>
    </xdr:from>
    <xdr:to>
      <xdr:col>2</xdr:col>
      <xdr:colOff>352425</xdr:colOff>
      <xdr:row>1</xdr:row>
      <xdr:rowOff>47625</xdr:rowOff>
    </xdr:to>
    <xdr:sp macro="" textlink="">
      <xdr:nvSpPr>
        <xdr:cNvPr id="3" name="TextBox 2"/>
        <xdr:cNvSpPr txBox="1"/>
      </xdr:nvSpPr>
      <xdr:spPr>
        <a:xfrm>
          <a:off x="476250" y="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Name</a:t>
          </a:r>
          <a:r>
            <a:rPr lang="en-GB" sz="1000" baseline="0">
              <a:latin typeface="+mn-lt"/>
              <a:ea typeface="Verdana" panose="020B0604030504040204" pitchFamily="34" charset="0"/>
              <a:cs typeface="Verdana" panose="020B0604030504040204" pitchFamily="34" charset="0"/>
            </a:rPr>
            <a:t> of person completing the tab</a:t>
          </a: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1</xdr:col>
      <xdr:colOff>152399</xdr:colOff>
      <xdr:row>1</xdr:row>
      <xdr:rowOff>57150</xdr:rowOff>
    </xdr:from>
    <xdr:to>
      <xdr:col>2</xdr:col>
      <xdr:colOff>247650</xdr:colOff>
      <xdr:row>2</xdr:row>
      <xdr:rowOff>104775</xdr:rowOff>
    </xdr:to>
    <xdr:sp macro="" textlink="" fLocksText="0">
      <xdr:nvSpPr>
        <xdr:cNvPr id="4" name="TextBox 3"/>
        <xdr:cNvSpPr txBox="1"/>
      </xdr:nvSpPr>
      <xdr:spPr>
        <a:xfrm>
          <a:off x="581024" y="24765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2</xdr:col>
      <xdr:colOff>466725</xdr:colOff>
      <xdr:row>0</xdr:row>
      <xdr:rowOff>0</xdr:rowOff>
    </xdr:from>
    <xdr:to>
      <xdr:col>2</xdr:col>
      <xdr:colOff>1362075</xdr:colOff>
      <xdr:row>1</xdr:row>
      <xdr:rowOff>47625</xdr:rowOff>
    </xdr:to>
    <xdr:sp macro="" textlink="">
      <xdr:nvSpPr>
        <xdr:cNvPr id="5" name="TextBox 4"/>
        <xdr:cNvSpPr txBox="1"/>
      </xdr:nvSpPr>
      <xdr:spPr>
        <a:xfrm>
          <a:off x="2724150" y="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clientData/>
  </xdr:twoCellAnchor>
  <xdr:twoCellAnchor>
    <xdr:from>
      <xdr:col>2</xdr:col>
      <xdr:colOff>314324</xdr:colOff>
      <xdr:row>1</xdr:row>
      <xdr:rowOff>57150</xdr:rowOff>
    </xdr:from>
    <xdr:to>
      <xdr:col>3</xdr:col>
      <xdr:colOff>9525</xdr:colOff>
      <xdr:row>2</xdr:row>
      <xdr:rowOff>104775</xdr:rowOff>
    </xdr:to>
    <xdr:sp macro="" textlink="" fLocksText="0">
      <xdr:nvSpPr>
        <xdr:cNvPr id="6" name="TextBox 5"/>
        <xdr:cNvSpPr txBox="1"/>
      </xdr:nvSpPr>
      <xdr:spPr>
        <a:xfrm>
          <a:off x="2571749" y="24765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1</xdr:col>
      <xdr:colOff>0</xdr:colOff>
      <xdr:row>2</xdr:row>
      <xdr:rowOff>152400</xdr:rowOff>
    </xdr:from>
    <xdr:to>
      <xdr:col>2</xdr:col>
      <xdr:colOff>304800</xdr:colOff>
      <xdr:row>4</xdr:row>
      <xdr:rowOff>9525</xdr:rowOff>
    </xdr:to>
    <xdr:sp macro="" textlink="">
      <xdr:nvSpPr>
        <xdr:cNvPr id="7" name="TextBox 6"/>
        <xdr:cNvSpPr txBox="1"/>
      </xdr:nvSpPr>
      <xdr:spPr>
        <a:xfrm>
          <a:off x="428625" y="53340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Tab reviewed by</a:t>
          </a:r>
        </a:p>
      </xdr:txBody>
    </xdr:sp>
    <xdr:clientData/>
  </xdr:twoCellAnchor>
  <xdr:twoCellAnchor>
    <xdr:from>
      <xdr:col>1</xdr:col>
      <xdr:colOff>152399</xdr:colOff>
      <xdr:row>4</xdr:row>
      <xdr:rowOff>0</xdr:rowOff>
    </xdr:from>
    <xdr:to>
      <xdr:col>2</xdr:col>
      <xdr:colOff>247650</xdr:colOff>
      <xdr:row>5</xdr:row>
      <xdr:rowOff>47625</xdr:rowOff>
    </xdr:to>
    <xdr:sp macro="" textlink="" fLocksText="0">
      <xdr:nvSpPr>
        <xdr:cNvPr id="8" name="TextBox 7"/>
        <xdr:cNvSpPr txBox="1"/>
      </xdr:nvSpPr>
      <xdr:spPr>
        <a:xfrm>
          <a:off x="581024" y="76200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3</xdr:col>
      <xdr:colOff>238125</xdr:colOff>
      <xdr:row>1</xdr:row>
      <xdr:rowOff>57149</xdr:rowOff>
    </xdr:from>
    <xdr:to>
      <xdr:col>5</xdr:col>
      <xdr:colOff>695325</xdr:colOff>
      <xdr:row>5</xdr:row>
      <xdr:rowOff>47624</xdr:rowOff>
    </xdr:to>
    <xdr:sp macro="" textlink="">
      <xdr:nvSpPr>
        <xdr:cNvPr id="9" name="TextBox 8"/>
        <xdr:cNvSpPr txBox="1"/>
      </xdr:nvSpPr>
      <xdr:spPr>
        <a:xfrm>
          <a:off x="4029075" y="247649"/>
          <a:ext cx="3448050" cy="752475"/>
        </a:xfrm>
        <a:prstGeom prst="rect">
          <a:avLst/>
        </a:prstGeom>
        <a:solidFill>
          <a:srgbClr val="008B95"/>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mn-lt"/>
              <a:ea typeface="Verdana" panose="020B0604030504040204" pitchFamily="34" charset="0"/>
              <a:cs typeface="Verdana" panose="020B0604030504040204" pitchFamily="34" charset="0"/>
            </a:rPr>
            <a:t>This sheet should only be edited by</a:t>
          </a:r>
          <a:r>
            <a:rPr lang="en-GB" sz="1400" b="1" baseline="0">
              <a:solidFill>
                <a:schemeClr val="bg1"/>
              </a:solidFill>
              <a:latin typeface="+mn-lt"/>
              <a:ea typeface="Verdana" panose="020B0604030504040204" pitchFamily="34" charset="0"/>
              <a:cs typeface="Verdana" panose="020B0604030504040204" pitchFamily="34" charset="0"/>
            </a:rPr>
            <a:t> tool developers.</a:t>
          </a:r>
        </a:p>
        <a:p>
          <a:pPr algn="ctr"/>
          <a:r>
            <a:rPr lang="en-GB" sz="1000" b="0" i="1" baseline="0">
              <a:solidFill>
                <a:schemeClr val="bg1"/>
              </a:solidFill>
              <a:latin typeface="+mn-lt"/>
              <a:ea typeface="Verdana" panose="020B0604030504040204" pitchFamily="34" charset="0"/>
              <a:cs typeface="Verdana" panose="020B0604030504040204" pitchFamily="34" charset="0"/>
            </a:rPr>
            <a:t>It contains the calculations for the carbon scenario module.</a:t>
          </a:r>
          <a:endParaRPr lang="en-GB" sz="900" b="0" i="1">
            <a:solidFill>
              <a:schemeClr val="bg1"/>
            </a:solidFill>
            <a:latin typeface="+mn-lt"/>
            <a:ea typeface="Verdana" panose="020B0604030504040204" pitchFamily="34" charset="0"/>
            <a:cs typeface="Verdana" panose="020B0604030504040204" pitchFamily="34" charset="0"/>
          </a:endParaRPr>
        </a:p>
      </xdr:txBody>
    </xdr:sp>
    <xdr:clientData/>
  </xdr:twoCellAnchor>
  <xdr:twoCellAnchor>
    <xdr:from>
      <xdr:col>3</xdr:col>
      <xdr:colOff>923925</xdr:colOff>
      <xdr:row>0</xdr:row>
      <xdr:rowOff>9525</xdr:rowOff>
    </xdr:from>
    <xdr:to>
      <xdr:col>5</xdr:col>
      <xdr:colOff>66675</xdr:colOff>
      <xdr:row>1</xdr:row>
      <xdr:rowOff>57150</xdr:rowOff>
    </xdr:to>
    <xdr:sp macro="" textlink="">
      <xdr:nvSpPr>
        <xdr:cNvPr id="10" name="TextBox 9"/>
        <xdr:cNvSpPr txBox="1"/>
      </xdr:nvSpPr>
      <xdr:spPr>
        <a:xfrm>
          <a:off x="4714875" y="9525"/>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Sheet</a:t>
          </a:r>
          <a:r>
            <a:rPr lang="en-GB" sz="1000" baseline="0">
              <a:latin typeface="+mn-lt"/>
              <a:ea typeface="Verdana" panose="020B0604030504040204" pitchFamily="34" charset="0"/>
              <a:cs typeface="Verdana" panose="020B0604030504040204" pitchFamily="34" charset="0"/>
            </a:rPr>
            <a:t> description</a:t>
          </a: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2</xdr:col>
      <xdr:colOff>457200</xdr:colOff>
      <xdr:row>2</xdr:row>
      <xdr:rowOff>152400</xdr:rowOff>
    </xdr:from>
    <xdr:to>
      <xdr:col>2</xdr:col>
      <xdr:colOff>1352550</xdr:colOff>
      <xdr:row>4</xdr:row>
      <xdr:rowOff>9525</xdr:rowOff>
    </xdr:to>
    <xdr:sp macro="" textlink="">
      <xdr:nvSpPr>
        <xdr:cNvPr id="11" name="TextBox 10"/>
        <xdr:cNvSpPr txBox="1"/>
      </xdr:nvSpPr>
      <xdr:spPr>
        <a:xfrm>
          <a:off x="2714625" y="53340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clientData/>
  </xdr:twoCellAnchor>
  <xdr:twoCellAnchor>
    <xdr:from>
      <xdr:col>2</xdr:col>
      <xdr:colOff>314325</xdr:colOff>
      <xdr:row>4</xdr:row>
      <xdr:rowOff>0</xdr:rowOff>
    </xdr:from>
    <xdr:to>
      <xdr:col>3</xdr:col>
      <xdr:colOff>9526</xdr:colOff>
      <xdr:row>5</xdr:row>
      <xdr:rowOff>47625</xdr:rowOff>
    </xdr:to>
    <xdr:sp macro="" textlink="" fLocksText="0">
      <xdr:nvSpPr>
        <xdr:cNvPr id="12" name="TextBox 11"/>
        <xdr:cNvSpPr txBox="1"/>
      </xdr:nvSpPr>
      <xdr:spPr>
        <a:xfrm>
          <a:off x="2571750" y="76200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10</xdr:col>
      <xdr:colOff>371475</xdr:colOff>
      <xdr:row>5</xdr:row>
      <xdr:rowOff>47625</xdr:rowOff>
    </xdr:to>
    <xdr:grpSp>
      <xdr:nvGrpSpPr>
        <xdr:cNvPr id="13" name="Group 12"/>
        <xdr:cNvGrpSpPr/>
      </xdr:nvGrpSpPr>
      <xdr:grpSpPr>
        <a:xfrm>
          <a:off x="428625" y="0"/>
          <a:ext cx="10991850" cy="1000125"/>
          <a:chOff x="428625" y="0"/>
          <a:chExt cx="10991850" cy="1000125"/>
        </a:xfrm>
      </xdr:grpSpPr>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0" y="95250"/>
            <a:ext cx="3705225" cy="8858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 name="TextBox 2"/>
          <xdr:cNvSpPr txBox="1"/>
        </xdr:nvSpPr>
        <xdr:spPr>
          <a:xfrm>
            <a:off x="476250" y="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Name</a:t>
            </a:r>
            <a:r>
              <a:rPr lang="en-GB" sz="1000" baseline="0">
                <a:latin typeface="+mn-lt"/>
                <a:ea typeface="Verdana" panose="020B0604030504040204" pitchFamily="34" charset="0"/>
                <a:cs typeface="Verdana" panose="020B0604030504040204" pitchFamily="34" charset="0"/>
              </a:rPr>
              <a:t> of person completing the tab</a:t>
            </a:r>
            <a:endParaRPr lang="en-GB" sz="1000">
              <a:latin typeface="+mn-lt"/>
              <a:ea typeface="Verdana" panose="020B0604030504040204" pitchFamily="34" charset="0"/>
              <a:cs typeface="Verdana" panose="020B0604030504040204" pitchFamily="34" charset="0"/>
            </a:endParaRPr>
          </a:p>
        </xdr:txBody>
      </xdr:sp>
      <xdr:sp macro="" textlink="" fLocksText="0">
        <xdr:nvSpPr>
          <xdr:cNvPr id="4" name="TextBox 3"/>
          <xdr:cNvSpPr txBox="1"/>
        </xdr:nvSpPr>
        <xdr:spPr>
          <a:xfrm>
            <a:off x="581024" y="24765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sp macro="" textlink="">
        <xdr:nvSpPr>
          <xdr:cNvPr id="5" name="TextBox 4"/>
          <xdr:cNvSpPr txBox="1"/>
        </xdr:nvSpPr>
        <xdr:spPr>
          <a:xfrm>
            <a:off x="2724150" y="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sp macro="" textlink="" fLocksText="0">
        <xdr:nvSpPr>
          <xdr:cNvPr id="6" name="TextBox 5"/>
          <xdr:cNvSpPr txBox="1"/>
        </xdr:nvSpPr>
        <xdr:spPr>
          <a:xfrm>
            <a:off x="2571749" y="24765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sp macro="" textlink="">
        <xdr:nvSpPr>
          <xdr:cNvPr id="7" name="TextBox 6"/>
          <xdr:cNvSpPr txBox="1"/>
        </xdr:nvSpPr>
        <xdr:spPr>
          <a:xfrm>
            <a:off x="428625" y="53340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Tab reviewed by</a:t>
            </a:r>
          </a:p>
        </xdr:txBody>
      </xdr:sp>
      <xdr:sp macro="" textlink="" fLocksText="0">
        <xdr:nvSpPr>
          <xdr:cNvPr id="8" name="TextBox 7"/>
          <xdr:cNvSpPr txBox="1"/>
        </xdr:nvSpPr>
        <xdr:spPr>
          <a:xfrm>
            <a:off x="581024" y="76200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sp macro="" textlink="">
        <xdr:nvSpPr>
          <xdr:cNvPr id="9" name="TextBox 8"/>
          <xdr:cNvSpPr txBox="1"/>
        </xdr:nvSpPr>
        <xdr:spPr>
          <a:xfrm>
            <a:off x="4029075" y="247649"/>
            <a:ext cx="3448050" cy="752475"/>
          </a:xfrm>
          <a:prstGeom prst="rect">
            <a:avLst/>
          </a:prstGeom>
          <a:solidFill>
            <a:srgbClr val="008B95"/>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000">
                <a:solidFill>
                  <a:schemeClr val="bg1"/>
                </a:solidFill>
                <a:latin typeface="+mn-lt"/>
                <a:ea typeface="Verdana" panose="020B0604030504040204" pitchFamily="34" charset="0"/>
                <a:cs typeface="Verdana" panose="020B0604030504040204" pitchFamily="34" charset="0"/>
              </a:rPr>
              <a:t>This sheet contains lists that are used within the</a:t>
            </a:r>
            <a:r>
              <a:rPr lang="en-GB" sz="1000" baseline="0">
                <a:solidFill>
                  <a:schemeClr val="bg1"/>
                </a:solidFill>
                <a:latin typeface="+mn-lt"/>
                <a:ea typeface="Verdana" panose="020B0604030504040204" pitchFamily="34" charset="0"/>
                <a:cs typeface="Verdana" panose="020B0604030504040204" pitchFamily="34" charset="0"/>
              </a:rPr>
              <a:t> tool. As such, they should only be altered by an experienced user/developer of the tool.</a:t>
            </a:r>
            <a:endParaRPr lang="en-GB" sz="1000">
              <a:solidFill>
                <a:schemeClr val="bg1"/>
              </a:solidFill>
              <a:latin typeface="+mn-lt"/>
              <a:ea typeface="Verdana" panose="020B0604030504040204" pitchFamily="34" charset="0"/>
              <a:cs typeface="Verdana" panose="020B0604030504040204" pitchFamily="34" charset="0"/>
            </a:endParaRPr>
          </a:p>
        </xdr:txBody>
      </xdr:sp>
      <xdr:sp macro="" textlink="">
        <xdr:nvSpPr>
          <xdr:cNvPr id="10" name="TextBox 9"/>
          <xdr:cNvSpPr txBox="1"/>
        </xdr:nvSpPr>
        <xdr:spPr>
          <a:xfrm>
            <a:off x="4714875" y="9525"/>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Sheet</a:t>
            </a:r>
            <a:r>
              <a:rPr lang="en-GB" sz="1000" baseline="0">
                <a:latin typeface="+mn-lt"/>
                <a:ea typeface="Verdana" panose="020B0604030504040204" pitchFamily="34" charset="0"/>
                <a:cs typeface="Verdana" panose="020B0604030504040204" pitchFamily="34" charset="0"/>
              </a:rPr>
              <a:t> description</a:t>
            </a:r>
            <a:endParaRPr lang="en-GB" sz="1000">
              <a:latin typeface="+mn-lt"/>
              <a:ea typeface="Verdana" panose="020B0604030504040204" pitchFamily="34" charset="0"/>
              <a:cs typeface="Verdana" panose="020B0604030504040204" pitchFamily="34" charset="0"/>
            </a:endParaRPr>
          </a:p>
        </xdr:txBody>
      </xdr:sp>
      <xdr:sp macro="" textlink="">
        <xdr:nvSpPr>
          <xdr:cNvPr id="11" name="TextBox 10"/>
          <xdr:cNvSpPr txBox="1"/>
        </xdr:nvSpPr>
        <xdr:spPr>
          <a:xfrm>
            <a:off x="2714625" y="53340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sp macro="" textlink="" fLocksText="0">
        <xdr:nvSpPr>
          <xdr:cNvPr id="12" name="TextBox 11"/>
          <xdr:cNvSpPr txBox="1"/>
        </xdr:nvSpPr>
        <xdr:spPr>
          <a:xfrm>
            <a:off x="2571750" y="76200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13</xdr:col>
      <xdr:colOff>276225</xdr:colOff>
      <xdr:row>5</xdr:row>
      <xdr:rowOff>38100</xdr:rowOff>
    </xdr:to>
    <xdr:grpSp>
      <xdr:nvGrpSpPr>
        <xdr:cNvPr id="2" name="Group 1"/>
        <xdr:cNvGrpSpPr/>
      </xdr:nvGrpSpPr>
      <xdr:grpSpPr>
        <a:xfrm>
          <a:off x="428625" y="0"/>
          <a:ext cx="10991850" cy="1000125"/>
          <a:chOff x="428625" y="0"/>
          <a:chExt cx="10991850" cy="1000125"/>
        </a:xfrm>
      </xdr:grpSpPr>
      <xdr:pic>
        <xdr:nvPicPr>
          <xdr:cNvPr id="16" name="Picture 1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0" y="95250"/>
            <a:ext cx="3705225" cy="8858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2" name="TextBox 21"/>
          <xdr:cNvSpPr txBox="1"/>
        </xdr:nvSpPr>
        <xdr:spPr>
          <a:xfrm>
            <a:off x="476250" y="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Name</a:t>
            </a:r>
            <a:r>
              <a:rPr lang="en-GB" sz="1000" baseline="0">
                <a:latin typeface="+mn-lt"/>
                <a:ea typeface="Verdana" panose="020B0604030504040204" pitchFamily="34" charset="0"/>
                <a:cs typeface="Verdana" panose="020B0604030504040204" pitchFamily="34" charset="0"/>
              </a:rPr>
              <a:t> of person completing the tab</a:t>
            </a:r>
            <a:endParaRPr lang="en-GB" sz="1000">
              <a:latin typeface="+mn-lt"/>
              <a:ea typeface="Verdana" panose="020B0604030504040204" pitchFamily="34" charset="0"/>
              <a:cs typeface="Verdana" panose="020B0604030504040204" pitchFamily="34" charset="0"/>
            </a:endParaRPr>
          </a:p>
        </xdr:txBody>
      </xdr:sp>
      <xdr:sp macro="" textlink="" fLocksText="0">
        <xdr:nvSpPr>
          <xdr:cNvPr id="23" name="TextBox 22"/>
          <xdr:cNvSpPr txBox="1"/>
        </xdr:nvSpPr>
        <xdr:spPr>
          <a:xfrm>
            <a:off x="581024" y="24765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000">
                <a:latin typeface="+mn-lt"/>
                <a:ea typeface="Verdana" panose="020B0604030504040204" pitchFamily="34" charset="0"/>
                <a:cs typeface="Verdana" panose="020B0604030504040204" pitchFamily="34" charset="0"/>
              </a:rPr>
              <a:t>C Wharmby</a:t>
            </a:r>
          </a:p>
        </xdr:txBody>
      </xdr:sp>
      <xdr:sp macro="" textlink="">
        <xdr:nvSpPr>
          <xdr:cNvPr id="24" name="TextBox 23"/>
          <xdr:cNvSpPr txBox="1"/>
        </xdr:nvSpPr>
        <xdr:spPr>
          <a:xfrm>
            <a:off x="2724150" y="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sp macro="" textlink="" fLocksText="0">
        <xdr:nvSpPr>
          <xdr:cNvPr id="25" name="TextBox 24"/>
          <xdr:cNvSpPr txBox="1"/>
        </xdr:nvSpPr>
        <xdr:spPr>
          <a:xfrm>
            <a:off x="2571749" y="24765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000">
                <a:latin typeface="+mn-lt"/>
                <a:ea typeface="Verdana" panose="020B0604030504040204" pitchFamily="34" charset="0"/>
                <a:cs typeface="Verdana" panose="020B0604030504040204" pitchFamily="34" charset="0"/>
              </a:rPr>
              <a:t>30/05/16</a:t>
            </a:r>
          </a:p>
        </xdr:txBody>
      </xdr:sp>
      <xdr:sp macro="" textlink="">
        <xdr:nvSpPr>
          <xdr:cNvPr id="26" name="TextBox 25"/>
          <xdr:cNvSpPr txBox="1"/>
        </xdr:nvSpPr>
        <xdr:spPr>
          <a:xfrm>
            <a:off x="428625" y="53340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Tab reviewed by</a:t>
            </a:r>
          </a:p>
        </xdr:txBody>
      </xdr:sp>
      <xdr:sp macro="" textlink="" fLocksText="0">
        <xdr:nvSpPr>
          <xdr:cNvPr id="27" name="TextBox 26"/>
          <xdr:cNvSpPr txBox="1"/>
        </xdr:nvSpPr>
        <xdr:spPr>
          <a:xfrm>
            <a:off x="581024" y="76200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sp macro="" textlink="">
        <xdr:nvSpPr>
          <xdr:cNvPr id="18" name="TextBox 17"/>
          <xdr:cNvSpPr txBox="1"/>
        </xdr:nvSpPr>
        <xdr:spPr>
          <a:xfrm>
            <a:off x="4029075" y="247649"/>
            <a:ext cx="3448050" cy="752475"/>
          </a:xfrm>
          <a:prstGeom prst="rect">
            <a:avLst/>
          </a:prstGeom>
          <a:solidFill>
            <a:srgbClr val="008B95"/>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000">
                <a:solidFill>
                  <a:schemeClr val="bg1"/>
                </a:solidFill>
                <a:latin typeface="+mn-lt"/>
                <a:ea typeface="Verdana" panose="020B0604030504040204" pitchFamily="34" charset="0"/>
                <a:cs typeface="Verdana" panose="020B0604030504040204" pitchFamily="34" charset="0"/>
              </a:rPr>
              <a:t>This</a:t>
            </a:r>
            <a:r>
              <a:rPr lang="en-GB" sz="1000" baseline="0">
                <a:solidFill>
                  <a:schemeClr val="bg1"/>
                </a:solidFill>
                <a:latin typeface="+mn-lt"/>
                <a:ea typeface="Verdana" panose="020B0604030504040204" pitchFamily="34" charset="0"/>
                <a:cs typeface="Verdana" panose="020B0604030504040204" pitchFamily="34" charset="0"/>
              </a:rPr>
              <a:t> sheet should contain the carbon footprint and cost for academic years prior to 2014/15. The user should split the carbon footprint and cost by Type of Source. This information is used to depict the trend in emissions and cost.</a:t>
            </a:r>
            <a:endParaRPr lang="en-GB" sz="1000">
              <a:solidFill>
                <a:schemeClr val="bg1"/>
              </a:solidFill>
              <a:latin typeface="+mn-lt"/>
              <a:ea typeface="Verdana" panose="020B0604030504040204" pitchFamily="34" charset="0"/>
              <a:cs typeface="Verdana" panose="020B0604030504040204" pitchFamily="34" charset="0"/>
            </a:endParaRPr>
          </a:p>
        </xdr:txBody>
      </xdr:sp>
      <xdr:sp macro="" textlink="">
        <xdr:nvSpPr>
          <xdr:cNvPr id="19" name="TextBox 18"/>
          <xdr:cNvSpPr txBox="1"/>
        </xdr:nvSpPr>
        <xdr:spPr>
          <a:xfrm>
            <a:off x="4714875" y="9525"/>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Sheet</a:t>
            </a:r>
            <a:r>
              <a:rPr lang="en-GB" sz="1000" baseline="0">
                <a:latin typeface="+mn-lt"/>
                <a:ea typeface="Verdana" panose="020B0604030504040204" pitchFamily="34" charset="0"/>
                <a:cs typeface="Verdana" panose="020B0604030504040204" pitchFamily="34" charset="0"/>
              </a:rPr>
              <a:t> description</a:t>
            </a:r>
            <a:endParaRPr lang="en-GB" sz="1000">
              <a:latin typeface="+mn-lt"/>
              <a:ea typeface="Verdana" panose="020B0604030504040204" pitchFamily="34" charset="0"/>
              <a:cs typeface="Verdana" panose="020B0604030504040204" pitchFamily="34" charset="0"/>
            </a:endParaRPr>
          </a:p>
        </xdr:txBody>
      </xdr:sp>
      <xdr:sp macro="" textlink="">
        <xdr:nvSpPr>
          <xdr:cNvPr id="20" name="TextBox 19"/>
          <xdr:cNvSpPr txBox="1"/>
        </xdr:nvSpPr>
        <xdr:spPr>
          <a:xfrm>
            <a:off x="2714625" y="53340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sp macro="" textlink="" fLocksText="0">
        <xdr:nvSpPr>
          <xdr:cNvPr id="21" name="TextBox 20"/>
          <xdr:cNvSpPr txBox="1"/>
        </xdr:nvSpPr>
        <xdr:spPr>
          <a:xfrm>
            <a:off x="2571750" y="76200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9</xdr:col>
      <xdr:colOff>485775</xdr:colOff>
      <xdr:row>5</xdr:row>
      <xdr:rowOff>47625</xdr:rowOff>
    </xdr:to>
    <xdr:grpSp>
      <xdr:nvGrpSpPr>
        <xdr:cNvPr id="2" name="Group 1"/>
        <xdr:cNvGrpSpPr/>
      </xdr:nvGrpSpPr>
      <xdr:grpSpPr>
        <a:xfrm>
          <a:off x="428625" y="0"/>
          <a:ext cx="10991850" cy="1000125"/>
          <a:chOff x="428625" y="0"/>
          <a:chExt cx="10991850" cy="1000125"/>
        </a:xfrm>
      </xdr:grpSpPr>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0" y="95250"/>
            <a:ext cx="3705225" cy="8858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TextBox 3"/>
          <xdr:cNvSpPr txBox="1"/>
        </xdr:nvSpPr>
        <xdr:spPr>
          <a:xfrm>
            <a:off x="476250" y="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Name</a:t>
            </a:r>
            <a:r>
              <a:rPr lang="en-GB" sz="1000" baseline="0">
                <a:latin typeface="+mn-lt"/>
                <a:ea typeface="Verdana" panose="020B0604030504040204" pitchFamily="34" charset="0"/>
                <a:cs typeface="Verdana" panose="020B0604030504040204" pitchFamily="34" charset="0"/>
              </a:rPr>
              <a:t> of person completing the tab</a:t>
            </a:r>
            <a:endParaRPr lang="en-GB" sz="1000">
              <a:latin typeface="+mn-lt"/>
              <a:ea typeface="Verdana" panose="020B0604030504040204" pitchFamily="34" charset="0"/>
              <a:cs typeface="Verdana" panose="020B0604030504040204" pitchFamily="34" charset="0"/>
            </a:endParaRPr>
          </a:p>
        </xdr:txBody>
      </xdr:sp>
      <xdr:sp macro="" textlink="" fLocksText="0">
        <xdr:nvSpPr>
          <xdr:cNvPr id="5" name="TextBox 4"/>
          <xdr:cNvSpPr txBox="1"/>
        </xdr:nvSpPr>
        <xdr:spPr>
          <a:xfrm>
            <a:off x="581024" y="24765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sp macro="" textlink="">
        <xdr:nvSpPr>
          <xdr:cNvPr id="6" name="TextBox 5"/>
          <xdr:cNvSpPr txBox="1"/>
        </xdr:nvSpPr>
        <xdr:spPr>
          <a:xfrm>
            <a:off x="2724150" y="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sp macro="" textlink="" fLocksText="0">
        <xdr:nvSpPr>
          <xdr:cNvPr id="7" name="TextBox 6"/>
          <xdr:cNvSpPr txBox="1"/>
        </xdr:nvSpPr>
        <xdr:spPr>
          <a:xfrm>
            <a:off x="2571749" y="24765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sp macro="" textlink="">
        <xdr:nvSpPr>
          <xdr:cNvPr id="8" name="TextBox 7"/>
          <xdr:cNvSpPr txBox="1"/>
        </xdr:nvSpPr>
        <xdr:spPr>
          <a:xfrm>
            <a:off x="428625" y="53340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Tab reviewed by</a:t>
            </a:r>
          </a:p>
        </xdr:txBody>
      </xdr:sp>
      <xdr:sp macro="" textlink="" fLocksText="0">
        <xdr:nvSpPr>
          <xdr:cNvPr id="9" name="TextBox 8"/>
          <xdr:cNvSpPr txBox="1"/>
        </xdr:nvSpPr>
        <xdr:spPr>
          <a:xfrm>
            <a:off x="581024" y="76200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sp macro="" textlink="">
        <xdr:nvSpPr>
          <xdr:cNvPr id="10" name="TextBox 9"/>
          <xdr:cNvSpPr txBox="1"/>
        </xdr:nvSpPr>
        <xdr:spPr>
          <a:xfrm>
            <a:off x="4029075" y="247649"/>
            <a:ext cx="3448050" cy="752475"/>
          </a:xfrm>
          <a:prstGeom prst="rect">
            <a:avLst/>
          </a:prstGeom>
          <a:solidFill>
            <a:srgbClr val="008B95"/>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000">
                <a:solidFill>
                  <a:schemeClr val="bg1"/>
                </a:solidFill>
                <a:latin typeface="+mn-lt"/>
                <a:ea typeface="Verdana" panose="020B0604030504040204" pitchFamily="34" charset="0"/>
                <a:cs typeface="Verdana" panose="020B0604030504040204" pitchFamily="34" charset="0"/>
              </a:rPr>
              <a:t>Use this</a:t>
            </a:r>
            <a:r>
              <a:rPr lang="en-GB" sz="1000" baseline="0">
                <a:solidFill>
                  <a:schemeClr val="bg1"/>
                </a:solidFill>
                <a:latin typeface="+mn-lt"/>
                <a:ea typeface="Verdana" panose="020B0604030504040204" pitchFamily="34" charset="0"/>
                <a:cs typeface="Verdana" panose="020B0604030504040204" pitchFamily="34" charset="0"/>
              </a:rPr>
              <a:t> sheet to input all activity data for the current carbon footprint into these tables. The user should archive previous carbon footprint data (2014/15 onwards) in the grey-coloured cells. The cell comments indicate which fields are necessary.</a:t>
            </a:r>
            <a:endParaRPr lang="en-GB" sz="1000">
              <a:solidFill>
                <a:schemeClr val="bg1"/>
              </a:solidFill>
              <a:latin typeface="+mn-lt"/>
              <a:ea typeface="Verdana" panose="020B0604030504040204" pitchFamily="34" charset="0"/>
              <a:cs typeface="Verdana" panose="020B0604030504040204" pitchFamily="34" charset="0"/>
            </a:endParaRPr>
          </a:p>
        </xdr:txBody>
      </xdr:sp>
      <xdr:sp macro="" textlink="">
        <xdr:nvSpPr>
          <xdr:cNvPr id="11" name="TextBox 10"/>
          <xdr:cNvSpPr txBox="1"/>
        </xdr:nvSpPr>
        <xdr:spPr>
          <a:xfrm>
            <a:off x="4714875" y="9525"/>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Sheet</a:t>
            </a:r>
            <a:r>
              <a:rPr lang="en-GB" sz="1000" baseline="0">
                <a:latin typeface="+mn-lt"/>
                <a:ea typeface="Verdana" panose="020B0604030504040204" pitchFamily="34" charset="0"/>
                <a:cs typeface="Verdana" panose="020B0604030504040204" pitchFamily="34" charset="0"/>
              </a:rPr>
              <a:t> description</a:t>
            </a:r>
            <a:endParaRPr lang="en-GB" sz="1000">
              <a:latin typeface="+mn-lt"/>
              <a:ea typeface="Verdana" panose="020B0604030504040204" pitchFamily="34" charset="0"/>
              <a:cs typeface="Verdana" panose="020B0604030504040204" pitchFamily="34" charset="0"/>
            </a:endParaRPr>
          </a:p>
        </xdr:txBody>
      </xdr:sp>
      <xdr:sp macro="" textlink="">
        <xdr:nvSpPr>
          <xdr:cNvPr id="12" name="TextBox 11"/>
          <xdr:cNvSpPr txBox="1"/>
        </xdr:nvSpPr>
        <xdr:spPr>
          <a:xfrm>
            <a:off x="2714625" y="53340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sp macro="" textlink="" fLocksText="0">
        <xdr:nvSpPr>
          <xdr:cNvPr id="13" name="TextBox 12"/>
          <xdr:cNvSpPr txBox="1"/>
        </xdr:nvSpPr>
        <xdr:spPr>
          <a:xfrm>
            <a:off x="2571750" y="76200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9</xdr:col>
      <xdr:colOff>809625</xdr:colOff>
      <xdr:row>5</xdr:row>
      <xdr:rowOff>47625</xdr:rowOff>
    </xdr:to>
    <xdr:grpSp>
      <xdr:nvGrpSpPr>
        <xdr:cNvPr id="2" name="Group 1"/>
        <xdr:cNvGrpSpPr/>
      </xdr:nvGrpSpPr>
      <xdr:grpSpPr>
        <a:xfrm>
          <a:off x="428625" y="0"/>
          <a:ext cx="10991850" cy="1000125"/>
          <a:chOff x="476250" y="57150"/>
          <a:chExt cx="10991850" cy="1000125"/>
        </a:xfrm>
      </xdr:grpSpPr>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62875" y="152400"/>
            <a:ext cx="3705225" cy="8858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TextBox 3"/>
          <xdr:cNvSpPr txBox="1"/>
        </xdr:nvSpPr>
        <xdr:spPr>
          <a:xfrm>
            <a:off x="523875" y="5715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Name</a:t>
            </a:r>
            <a:r>
              <a:rPr lang="en-GB" sz="1000" baseline="0">
                <a:latin typeface="+mn-lt"/>
                <a:ea typeface="Verdana" panose="020B0604030504040204" pitchFamily="34" charset="0"/>
                <a:cs typeface="Verdana" panose="020B0604030504040204" pitchFamily="34" charset="0"/>
              </a:rPr>
              <a:t> of person completing the tab</a:t>
            </a:r>
            <a:endParaRPr lang="en-GB" sz="1000">
              <a:latin typeface="+mn-lt"/>
              <a:ea typeface="Verdana" panose="020B0604030504040204" pitchFamily="34" charset="0"/>
              <a:cs typeface="Verdana" panose="020B0604030504040204" pitchFamily="34" charset="0"/>
            </a:endParaRPr>
          </a:p>
        </xdr:txBody>
      </xdr:sp>
      <xdr:sp macro="" textlink="" fLocksText="0">
        <xdr:nvSpPr>
          <xdr:cNvPr id="5" name="TextBox 4"/>
          <xdr:cNvSpPr txBox="1"/>
        </xdr:nvSpPr>
        <xdr:spPr>
          <a:xfrm>
            <a:off x="628649" y="30480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sp macro="" textlink="">
        <xdr:nvSpPr>
          <xdr:cNvPr id="6" name="TextBox 5"/>
          <xdr:cNvSpPr txBox="1"/>
        </xdr:nvSpPr>
        <xdr:spPr>
          <a:xfrm>
            <a:off x="2771775" y="5715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sp macro="" textlink="" fLocksText="0">
        <xdr:nvSpPr>
          <xdr:cNvPr id="7" name="TextBox 6"/>
          <xdr:cNvSpPr txBox="1"/>
        </xdr:nvSpPr>
        <xdr:spPr>
          <a:xfrm>
            <a:off x="2619374" y="30480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sp macro="" textlink="">
        <xdr:nvSpPr>
          <xdr:cNvPr id="8" name="TextBox 7"/>
          <xdr:cNvSpPr txBox="1"/>
        </xdr:nvSpPr>
        <xdr:spPr>
          <a:xfrm>
            <a:off x="476250" y="59055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Tab reviewed by</a:t>
            </a:r>
          </a:p>
        </xdr:txBody>
      </xdr:sp>
      <xdr:sp macro="" textlink="" fLocksText="0">
        <xdr:nvSpPr>
          <xdr:cNvPr id="9" name="TextBox 8"/>
          <xdr:cNvSpPr txBox="1"/>
        </xdr:nvSpPr>
        <xdr:spPr>
          <a:xfrm>
            <a:off x="628649" y="81915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sp macro="" textlink="">
        <xdr:nvSpPr>
          <xdr:cNvPr id="10" name="TextBox 9"/>
          <xdr:cNvSpPr txBox="1"/>
        </xdr:nvSpPr>
        <xdr:spPr>
          <a:xfrm>
            <a:off x="4076700" y="304799"/>
            <a:ext cx="3448050" cy="752475"/>
          </a:xfrm>
          <a:prstGeom prst="rect">
            <a:avLst/>
          </a:prstGeom>
          <a:solidFill>
            <a:srgbClr val="008B95"/>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000">
                <a:solidFill>
                  <a:schemeClr val="bg1"/>
                </a:solidFill>
                <a:latin typeface="+mn-lt"/>
                <a:ea typeface="Verdana" panose="020B0604030504040204" pitchFamily="34" charset="0"/>
                <a:cs typeface="Verdana" panose="020B0604030504040204" pitchFamily="34" charset="0"/>
              </a:rPr>
              <a:t>Use this sheet to document all projects that are or will take place within the organisation. This sheet will calculate the effect of these</a:t>
            </a:r>
            <a:r>
              <a:rPr lang="en-GB" sz="1000" baseline="0">
                <a:solidFill>
                  <a:schemeClr val="bg1"/>
                </a:solidFill>
                <a:latin typeface="+mn-lt"/>
                <a:ea typeface="Verdana" panose="020B0604030504040204" pitchFamily="34" charset="0"/>
                <a:cs typeface="Verdana" panose="020B0604030504040204" pitchFamily="34" charset="0"/>
              </a:rPr>
              <a:t> projects across the timeseries. Renewable projects should be added to second table (below).</a:t>
            </a:r>
            <a:endParaRPr lang="en-GB" sz="1000">
              <a:solidFill>
                <a:schemeClr val="bg1"/>
              </a:solidFill>
              <a:latin typeface="+mn-lt"/>
              <a:ea typeface="Verdana" panose="020B0604030504040204" pitchFamily="34" charset="0"/>
              <a:cs typeface="Verdana" panose="020B0604030504040204" pitchFamily="34" charset="0"/>
            </a:endParaRPr>
          </a:p>
        </xdr:txBody>
      </xdr:sp>
      <xdr:sp macro="" textlink="">
        <xdr:nvSpPr>
          <xdr:cNvPr id="11" name="TextBox 10"/>
          <xdr:cNvSpPr txBox="1"/>
        </xdr:nvSpPr>
        <xdr:spPr>
          <a:xfrm>
            <a:off x="4762500" y="66675"/>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Sheet</a:t>
            </a:r>
            <a:r>
              <a:rPr lang="en-GB" sz="1000" baseline="0">
                <a:latin typeface="+mn-lt"/>
                <a:ea typeface="Verdana" panose="020B0604030504040204" pitchFamily="34" charset="0"/>
                <a:cs typeface="Verdana" panose="020B0604030504040204" pitchFamily="34" charset="0"/>
              </a:rPr>
              <a:t> description</a:t>
            </a:r>
            <a:endParaRPr lang="en-GB" sz="1000">
              <a:latin typeface="+mn-lt"/>
              <a:ea typeface="Verdana" panose="020B0604030504040204" pitchFamily="34" charset="0"/>
              <a:cs typeface="Verdana" panose="020B0604030504040204" pitchFamily="34" charset="0"/>
            </a:endParaRPr>
          </a:p>
        </xdr:txBody>
      </xdr:sp>
      <xdr:sp macro="" textlink="">
        <xdr:nvSpPr>
          <xdr:cNvPr id="12" name="TextBox 11"/>
          <xdr:cNvSpPr txBox="1"/>
        </xdr:nvSpPr>
        <xdr:spPr>
          <a:xfrm>
            <a:off x="2762250" y="59055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sp macro="" textlink="" fLocksText="0">
        <xdr:nvSpPr>
          <xdr:cNvPr id="13" name="TextBox 12"/>
          <xdr:cNvSpPr txBox="1"/>
        </xdr:nvSpPr>
        <xdr:spPr>
          <a:xfrm>
            <a:off x="2619375" y="81915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123826</xdr:colOff>
      <xdr:row>35</xdr:row>
      <xdr:rowOff>110066</xdr:rowOff>
    </xdr:from>
    <xdr:to>
      <xdr:col>13</xdr:col>
      <xdr:colOff>447675</xdr:colOff>
      <xdr:row>54</xdr:row>
      <xdr:rowOff>114300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39158</xdr:colOff>
      <xdr:row>35</xdr:row>
      <xdr:rowOff>128059</xdr:rowOff>
    </xdr:from>
    <xdr:to>
      <xdr:col>34</xdr:col>
      <xdr:colOff>466725</xdr:colOff>
      <xdr:row>54</xdr:row>
      <xdr:rowOff>171450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504825</xdr:colOff>
      <xdr:row>7</xdr:row>
      <xdr:rowOff>136525</xdr:rowOff>
    </xdr:from>
    <xdr:to>
      <xdr:col>17</xdr:col>
      <xdr:colOff>447675</xdr:colOff>
      <xdr:row>7</xdr:row>
      <xdr:rowOff>136525</xdr:rowOff>
    </xdr:to>
    <xdr:cxnSp macro="">
      <xdr:nvCxnSpPr>
        <xdr:cNvPr id="5" name="Straight Arrow Connector 4"/>
        <xdr:cNvCxnSpPr/>
      </xdr:nvCxnSpPr>
      <xdr:spPr>
        <a:xfrm>
          <a:off x="14808200" y="1470025"/>
          <a:ext cx="704850" cy="0"/>
        </a:xfrm>
        <a:prstGeom prst="straightConnector1">
          <a:avLst/>
        </a:prstGeom>
        <a:ln>
          <a:tailEnd type="triangle"/>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13</xdr:col>
      <xdr:colOff>604836</xdr:colOff>
      <xdr:row>35</xdr:row>
      <xdr:rowOff>109537</xdr:rowOff>
    </xdr:from>
    <xdr:to>
      <xdr:col>24</xdr:col>
      <xdr:colOff>171449</xdr:colOff>
      <xdr:row>54</xdr:row>
      <xdr:rowOff>123825</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34</xdr:col>
      <xdr:colOff>714376</xdr:colOff>
      <xdr:row>35</xdr:row>
      <xdr:rowOff>123825</xdr:rowOff>
    </xdr:from>
    <xdr:to>
      <xdr:col>44</xdr:col>
      <xdr:colOff>523876</xdr:colOff>
      <xdr:row>54</xdr:row>
      <xdr:rowOff>138113</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0</xdr:colOff>
      <xdr:row>0</xdr:row>
      <xdr:rowOff>0</xdr:rowOff>
    </xdr:from>
    <xdr:to>
      <xdr:col>11</xdr:col>
      <xdr:colOff>399920</xdr:colOff>
      <xdr:row>5</xdr:row>
      <xdr:rowOff>47625</xdr:rowOff>
    </xdr:to>
    <xdr:grpSp>
      <xdr:nvGrpSpPr>
        <xdr:cNvPr id="23" name="Group 22"/>
        <xdr:cNvGrpSpPr/>
      </xdr:nvGrpSpPr>
      <xdr:grpSpPr>
        <a:xfrm>
          <a:off x="2581275" y="0"/>
          <a:ext cx="8305670" cy="1000125"/>
          <a:chOff x="2486025" y="95250"/>
          <a:chExt cx="8305670" cy="1000125"/>
        </a:xfrm>
      </xdr:grpSpPr>
      <xdr:grpSp>
        <xdr:nvGrpSpPr>
          <xdr:cNvPr id="7" name="Group 6"/>
          <xdr:cNvGrpSpPr/>
        </xdr:nvGrpSpPr>
        <xdr:grpSpPr>
          <a:xfrm>
            <a:off x="2486025" y="95250"/>
            <a:ext cx="7667626" cy="1000125"/>
            <a:chOff x="476250" y="57150"/>
            <a:chExt cx="7667626" cy="1000125"/>
          </a:xfrm>
        </xdr:grpSpPr>
        <xdr:pic>
          <xdr:nvPicPr>
            <xdr:cNvPr id="8" name="Picture 7"/>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r="89717" b="78494"/>
            <a:stretch/>
          </xdr:blipFill>
          <xdr:spPr bwMode="auto">
            <a:xfrm>
              <a:off x="7762876" y="152401"/>
              <a:ext cx="381000" cy="1905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1" name="TextBox 10"/>
            <xdr:cNvSpPr txBox="1"/>
          </xdr:nvSpPr>
          <xdr:spPr>
            <a:xfrm>
              <a:off x="523875" y="5715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Name</a:t>
              </a:r>
              <a:r>
                <a:rPr lang="en-GB" sz="1000" baseline="0">
                  <a:latin typeface="+mn-lt"/>
                  <a:ea typeface="Verdana" panose="020B0604030504040204" pitchFamily="34" charset="0"/>
                  <a:cs typeface="Verdana" panose="020B0604030504040204" pitchFamily="34" charset="0"/>
                </a:rPr>
                <a:t> of person completing the tab</a:t>
              </a:r>
              <a:endParaRPr lang="en-GB" sz="1000">
                <a:latin typeface="+mn-lt"/>
                <a:ea typeface="Verdana" panose="020B0604030504040204" pitchFamily="34" charset="0"/>
                <a:cs typeface="Verdana" panose="020B0604030504040204" pitchFamily="34" charset="0"/>
              </a:endParaRPr>
            </a:p>
          </xdr:txBody>
        </xdr:sp>
        <xdr:sp macro="" textlink="" fLocksText="0">
          <xdr:nvSpPr>
            <xdr:cNvPr id="12" name="TextBox 11"/>
            <xdr:cNvSpPr txBox="1"/>
          </xdr:nvSpPr>
          <xdr:spPr>
            <a:xfrm>
              <a:off x="628649" y="30480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sp macro="" textlink="">
          <xdr:nvSpPr>
            <xdr:cNvPr id="13" name="TextBox 12"/>
            <xdr:cNvSpPr txBox="1"/>
          </xdr:nvSpPr>
          <xdr:spPr>
            <a:xfrm>
              <a:off x="2771775" y="5715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sp macro="" textlink="" fLocksText="0">
          <xdr:nvSpPr>
            <xdr:cNvPr id="14" name="TextBox 13"/>
            <xdr:cNvSpPr txBox="1"/>
          </xdr:nvSpPr>
          <xdr:spPr>
            <a:xfrm>
              <a:off x="2619374" y="30480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sp macro="" textlink="">
          <xdr:nvSpPr>
            <xdr:cNvPr id="15" name="TextBox 14"/>
            <xdr:cNvSpPr txBox="1"/>
          </xdr:nvSpPr>
          <xdr:spPr>
            <a:xfrm>
              <a:off x="476250" y="59055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Tab reviewed by</a:t>
              </a:r>
            </a:p>
          </xdr:txBody>
        </xdr:sp>
        <xdr:sp macro="" textlink="" fLocksText="0">
          <xdr:nvSpPr>
            <xdr:cNvPr id="16" name="TextBox 15"/>
            <xdr:cNvSpPr txBox="1"/>
          </xdr:nvSpPr>
          <xdr:spPr>
            <a:xfrm>
              <a:off x="628649" y="81915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sp macro="" textlink="">
          <xdr:nvSpPr>
            <xdr:cNvPr id="17" name="TextBox 16"/>
            <xdr:cNvSpPr txBox="1"/>
          </xdr:nvSpPr>
          <xdr:spPr>
            <a:xfrm>
              <a:off x="4076700" y="304799"/>
              <a:ext cx="3448050" cy="752475"/>
            </a:xfrm>
            <a:prstGeom prst="rect">
              <a:avLst/>
            </a:prstGeom>
            <a:solidFill>
              <a:srgbClr val="008B95"/>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000">
                  <a:solidFill>
                    <a:schemeClr val="bg1"/>
                  </a:solidFill>
                  <a:latin typeface="+mn-lt"/>
                  <a:ea typeface="Verdana" panose="020B0604030504040204" pitchFamily="34" charset="0"/>
                  <a:cs typeface="Verdana" panose="020B0604030504040204" pitchFamily="34" charset="0"/>
                </a:rPr>
                <a:t>Use this sheet to view the output data from the forecast calculations. The</a:t>
              </a:r>
              <a:r>
                <a:rPr lang="en-GB" sz="1000" baseline="0">
                  <a:solidFill>
                    <a:schemeClr val="bg1"/>
                  </a:solidFill>
                  <a:latin typeface="+mn-lt"/>
                  <a:ea typeface="Verdana" panose="020B0604030504040204" pitchFamily="34" charset="0"/>
                  <a:cs typeface="Verdana" panose="020B0604030504040204" pitchFamily="34" charset="0"/>
                </a:rPr>
                <a:t> graphs can be manipulated as required. Where available, historical data prior to 2014/15 should be added manually.</a:t>
              </a:r>
              <a:endParaRPr lang="en-GB" sz="1000">
                <a:solidFill>
                  <a:schemeClr val="bg1"/>
                </a:solidFill>
                <a:latin typeface="+mn-lt"/>
                <a:ea typeface="Verdana" panose="020B0604030504040204" pitchFamily="34" charset="0"/>
                <a:cs typeface="Verdana" panose="020B0604030504040204" pitchFamily="34" charset="0"/>
              </a:endParaRPr>
            </a:p>
          </xdr:txBody>
        </xdr:sp>
        <xdr:sp macro="" textlink="">
          <xdr:nvSpPr>
            <xdr:cNvPr id="18" name="TextBox 17"/>
            <xdr:cNvSpPr txBox="1"/>
          </xdr:nvSpPr>
          <xdr:spPr>
            <a:xfrm>
              <a:off x="4762500" y="66675"/>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Sheet</a:t>
              </a:r>
              <a:r>
                <a:rPr lang="en-GB" sz="1000" baseline="0">
                  <a:latin typeface="+mn-lt"/>
                  <a:ea typeface="Verdana" panose="020B0604030504040204" pitchFamily="34" charset="0"/>
                  <a:cs typeface="Verdana" panose="020B0604030504040204" pitchFamily="34" charset="0"/>
                </a:rPr>
                <a:t> description</a:t>
              </a:r>
              <a:endParaRPr lang="en-GB" sz="1000">
                <a:latin typeface="+mn-lt"/>
                <a:ea typeface="Verdana" panose="020B0604030504040204" pitchFamily="34" charset="0"/>
                <a:cs typeface="Verdana" panose="020B0604030504040204" pitchFamily="34" charset="0"/>
              </a:endParaRPr>
            </a:p>
          </xdr:txBody>
        </xdr:sp>
        <xdr:sp macro="" textlink="">
          <xdr:nvSpPr>
            <xdr:cNvPr id="19" name="TextBox 18"/>
            <xdr:cNvSpPr txBox="1"/>
          </xdr:nvSpPr>
          <xdr:spPr>
            <a:xfrm>
              <a:off x="2762250" y="59055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sp macro="" textlink="" fLocksText="0">
          <xdr:nvSpPr>
            <xdr:cNvPr id="20" name="TextBox 19"/>
            <xdr:cNvSpPr txBox="1"/>
          </xdr:nvSpPr>
          <xdr:spPr>
            <a:xfrm>
              <a:off x="2619375" y="81915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grpSp>
      <xdr:pic>
        <xdr:nvPicPr>
          <xdr:cNvPr id="6" name="Picture 5"/>
          <xdr:cNvPicPr>
            <a:picLocks noChangeAspect="1"/>
          </xdr:cNvPicPr>
        </xdr:nvPicPr>
        <xdr:blipFill>
          <a:blip xmlns:r="http://schemas.openxmlformats.org/officeDocument/2006/relationships" r:embed="rId6"/>
          <a:stretch>
            <a:fillRect/>
          </a:stretch>
        </xdr:blipFill>
        <xdr:spPr>
          <a:xfrm>
            <a:off x="9753600" y="390525"/>
            <a:ext cx="1038095" cy="238095"/>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1185334</xdr:colOff>
      <xdr:row>40</xdr:row>
      <xdr:rowOff>201087</xdr:rowOff>
    </xdr:from>
    <xdr:to>
      <xdr:col>14</xdr:col>
      <xdr:colOff>433917</xdr:colOff>
      <xdr:row>57</xdr:row>
      <xdr:rowOff>10585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95252</xdr:colOff>
      <xdr:row>83</xdr:row>
      <xdr:rowOff>31749</xdr:rowOff>
    </xdr:from>
    <xdr:to>
      <xdr:col>6</xdr:col>
      <xdr:colOff>465669</xdr:colOff>
      <xdr:row>94</xdr:row>
      <xdr:rowOff>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637116</xdr:colOff>
      <xdr:row>83</xdr:row>
      <xdr:rowOff>21168</xdr:rowOff>
    </xdr:from>
    <xdr:to>
      <xdr:col>16</xdr:col>
      <xdr:colOff>0</xdr:colOff>
      <xdr:row>93</xdr:row>
      <xdr:rowOff>209550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361950</xdr:colOff>
      <xdr:row>0</xdr:row>
      <xdr:rowOff>95250</xdr:rowOff>
    </xdr:from>
    <xdr:to>
      <xdr:col>15</xdr:col>
      <xdr:colOff>238125</xdr:colOff>
      <xdr:row>5</xdr:row>
      <xdr:rowOff>28575</xdr:rowOff>
    </xdr:to>
    <xdr:pic>
      <xdr:nvPicPr>
        <xdr:cNvPr id="8" name="Picture 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715250" y="95250"/>
          <a:ext cx="37052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47625</xdr:colOff>
      <xdr:row>0</xdr:row>
      <xdr:rowOff>0</xdr:rowOff>
    </xdr:from>
    <xdr:to>
      <xdr:col>2</xdr:col>
      <xdr:colOff>447675</xdr:colOff>
      <xdr:row>1</xdr:row>
      <xdr:rowOff>47625</xdr:rowOff>
    </xdr:to>
    <xdr:sp macro="" textlink="">
      <xdr:nvSpPr>
        <xdr:cNvPr id="9" name="TextBox 8"/>
        <xdr:cNvSpPr txBox="1"/>
      </xdr:nvSpPr>
      <xdr:spPr>
        <a:xfrm>
          <a:off x="476250" y="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Name</a:t>
          </a:r>
          <a:r>
            <a:rPr lang="en-GB" sz="1000" baseline="0">
              <a:latin typeface="+mn-lt"/>
              <a:ea typeface="Verdana" panose="020B0604030504040204" pitchFamily="34" charset="0"/>
              <a:cs typeface="Verdana" panose="020B0604030504040204" pitchFamily="34" charset="0"/>
            </a:rPr>
            <a:t> of person completing the tab</a:t>
          </a: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1</xdr:col>
      <xdr:colOff>152399</xdr:colOff>
      <xdr:row>1</xdr:row>
      <xdr:rowOff>57150</xdr:rowOff>
    </xdr:from>
    <xdr:to>
      <xdr:col>2</xdr:col>
      <xdr:colOff>342900</xdr:colOff>
      <xdr:row>2</xdr:row>
      <xdr:rowOff>104775</xdr:rowOff>
    </xdr:to>
    <xdr:sp macro="" textlink="" fLocksText="0">
      <xdr:nvSpPr>
        <xdr:cNvPr id="10" name="TextBox 9"/>
        <xdr:cNvSpPr txBox="1"/>
      </xdr:nvSpPr>
      <xdr:spPr>
        <a:xfrm>
          <a:off x="581024" y="24765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2</xdr:col>
      <xdr:colOff>561975</xdr:colOff>
      <xdr:row>0</xdr:row>
      <xdr:rowOff>0</xdr:rowOff>
    </xdr:from>
    <xdr:to>
      <xdr:col>3</xdr:col>
      <xdr:colOff>95250</xdr:colOff>
      <xdr:row>1</xdr:row>
      <xdr:rowOff>47625</xdr:rowOff>
    </xdr:to>
    <xdr:sp macro="" textlink="">
      <xdr:nvSpPr>
        <xdr:cNvPr id="11" name="TextBox 10"/>
        <xdr:cNvSpPr txBox="1"/>
      </xdr:nvSpPr>
      <xdr:spPr>
        <a:xfrm>
          <a:off x="2724150" y="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clientData/>
  </xdr:twoCellAnchor>
  <xdr:twoCellAnchor>
    <xdr:from>
      <xdr:col>2</xdr:col>
      <xdr:colOff>409574</xdr:colOff>
      <xdr:row>1</xdr:row>
      <xdr:rowOff>57150</xdr:rowOff>
    </xdr:from>
    <xdr:to>
      <xdr:col>3</xdr:col>
      <xdr:colOff>276225</xdr:colOff>
      <xdr:row>2</xdr:row>
      <xdr:rowOff>104775</xdr:rowOff>
    </xdr:to>
    <xdr:sp macro="" textlink="" fLocksText="0">
      <xdr:nvSpPr>
        <xdr:cNvPr id="12" name="TextBox 11"/>
        <xdr:cNvSpPr txBox="1"/>
      </xdr:nvSpPr>
      <xdr:spPr>
        <a:xfrm>
          <a:off x="2571749" y="24765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1</xdr:col>
      <xdr:colOff>0</xdr:colOff>
      <xdr:row>2</xdr:row>
      <xdr:rowOff>152400</xdr:rowOff>
    </xdr:from>
    <xdr:to>
      <xdr:col>2</xdr:col>
      <xdr:colOff>400050</xdr:colOff>
      <xdr:row>4</xdr:row>
      <xdr:rowOff>9525</xdr:rowOff>
    </xdr:to>
    <xdr:sp macro="" textlink="">
      <xdr:nvSpPr>
        <xdr:cNvPr id="13" name="TextBox 12"/>
        <xdr:cNvSpPr txBox="1"/>
      </xdr:nvSpPr>
      <xdr:spPr>
        <a:xfrm>
          <a:off x="428625" y="53340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Tab reviewed by</a:t>
          </a:r>
        </a:p>
      </xdr:txBody>
    </xdr:sp>
    <xdr:clientData/>
  </xdr:twoCellAnchor>
  <xdr:twoCellAnchor>
    <xdr:from>
      <xdr:col>1</xdr:col>
      <xdr:colOff>152399</xdr:colOff>
      <xdr:row>4</xdr:row>
      <xdr:rowOff>0</xdr:rowOff>
    </xdr:from>
    <xdr:to>
      <xdr:col>2</xdr:col>
      <xdr:colOff>342900</xdr:colOff>
      <xdr:row>5</xdr:row>
      <xdr:rowOff>47625</xdr:rowOff>
    </xdr:to>
    <xdr:sp macro="" textlink="" fLocksText="0">
      <xdr:nvSpPr>
        <xdr:cNvPr id="14" name="TextBox 13"/>
        <xdr:cNvSpPr txBox="1"/>
      </xdr:nvSpPr>
      <xdr:spPr>
        <a:xfrm>
          <a:off x="581024" y="76200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3</xdr:col>
      <xdr:colOff>504825</xdr:colOff>
      <xdr:row>1</xdr:row>
      <xdr:rowOff>57149</xdr:rowOff>
    </xdr:from>
    <xdr:to>
      <xdr:col>9</xdr:col>
      <xdr:colOff>123825</xdr:colOff>
      <xdr:row>5</xdr:row>
      <xdr:rowOff>47624</xdr:rowOff>
    </xdr:to>
    <xdr:sp macro="" textlink="">
      <xdr:nvSpPr>
        <xdr:cNvPr id="15" name="TextBox 14"/>
        <xdr:cNvSpPr txBox="1"/>
      </xdr:nvSpPr>
      <xdr:spPr>
        <a:xfrm>
          <a:off x="4029075" y="247649"/>
          <a:ext cx="3448050" cy="752475"/>
        </a:xfrm>
        <a:prstGeom prst="rect">
          <a:avLst/>
        </a:prstGeom>
        <a:solidFill>
          <a:srgbClr val="008B95"/>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000">
              <a:solidFill>
                <a:schemeClr val="bg1"/>
              </a:solidFill>
              <a:latin typeface="+mn-lt"/>
              <a:ea typeface="Verdana" panose="020B0604030504040204" pitchFamily="34" charset="0"/>
              <a:cs typeface="Verdana" panose="020B0604030504040204" pitchFamily="34" charset="0"/>
            </a:rPr>
            <a:t>Use this sheet to produce carbon scenarios.</a:t>
          </a:r>
          <a:r>
            <a:rPr lang="en-GB" sz="1000" baseline="0">
              <a:solidFill>
                <a:schemeClr val="bg1"/>
              </a:solidFill>
              <a:latin typeface="+mn-lt"/>
              <a:ea typeface="Verdana" panose="020B0604030504040204" pitchFamily="34" charset="0"/>
              <a:cs typeface="Verdana" panose="020B0604030504040204" pitchFamily="34" charset="0"/>
            </a:rPr>
            <a:t> There are four factors that can be changed to affect the scenario. The input data are displayed as percentage change since the previous year. Historical data are percentage change from current year.</a:t>
          </a:r>
          <a:endParaRPr lang="en-GB" sz="1000">
            <a:solidFill>
              <a:schemeClr val="bg1"/>
            </a:solidFill>
            <a:latin typeface="+mn-lt"/>
            <a:ea typeface="Verdana" panose="020B0604030504040204" pitchFamily="34" charset="0"/>
            <a:cs typeface="Verdana" panose="020B0604030504040204" pitchFamily="34" charset="0"/>
          </a:endParaRPr>
        </a:p>
      </xdr:txBody>
    </xdr:sp>
    <xdr:clientData/>
  </xdr:twoCellAnchor>
  <xdr:twoCellAnchor>
    <xdr:from>
      <xdr:col>4</xdr:col>
      <xdr:colOff>552450</xdr:colOff>
      <xdr:row>0</xdr:row>
      <xdr:rowOff>9525</xdr:rowOff>
    </xdr:from>
    <xdr:to>
      <xdr:col>8</xdr:col>
      <xdr:colOff>133350</xdr:colOff>
      <xdr:row>1</xdr:row>
      <xdr:rowOff>57150</xdr:rowOff>
    </xdr:to>
    <xdr:sp macro="" textlink="">
      <xdr:nvSpPr>
        <xdr:cNvPr id="16" name="TextBox 15"/>
        <xdr:cNvSpPr txBox="1"/>
      </xdr:nvSpPr>
      <xdr:spPr>
        <a:xfrm>
          <a:off x="4714875" y="9525"/>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Sheet</a:t>
          </a:r>
          <a:r>
            <a:rPr lang="en-GB" sz="1000" baseline="0">
              <a:latin typeface="+mn-lt"/>
              <a:ea typeface="Verdana" panose="020B0604030504040204" pitchFamily="34" charset="0"/>
              <a:cs typeface="Verdana" panose="020B0604030504040204" pitchFamily="34" charset="0"/>
            </a:rPr>
            <a:t> description</a:t>
          </a: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2</xdr:col>
      <xdr:colOff>552450</xdr:colOff>
      <xdr:row>2</xdr:row>
      <xdr:rowOff>152400</xdr:rowOff>
    </xdr:from>
    <xdr:to>
      <xdr:col>3</xdr:col>
      <xdr:colOff>85725</xdr:colOff>
      <xdr:row>4</xdr:row>
      <xdr:rowOff>9525</xdr:rowOff>
    </xdr:to>
    <xdr:sp macro="" textlink="">
      <xdr:nvSpPr>
        <xdr:cNvPr id="17" name="TextBox 16"/>
        <xdr:cNvSpPr txBox="1"/>
      </xdr:nvSpPr>
      <xdr:spPr>
        <a:xfrm>
          <a:off x="2714625" y="53340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clientData/>
  </xdr:twoCellAnchor>
  <xdr:twoCellAnchor>
    <xdr:from>
      <xdr:col>2</xdr:col>
      <xdr:colOff>409575</xdr:colOff>
      <xdr:row>4</xdr:row>
      <xdr:rowOff>0</xdr:rowOff>
    </xdr:from>
    <xdr:to>
      <xdr:col>3</xdr:col>
      <xdr:colOff>276226</xdr:colOff>
      <xdr:row>5</xdr:row>
      <xdr:rowOff>47625</xdr:rowOff>
    </xdr:to>
    <xdr:sp macro="" textlink="" fLocksText="0">
      <xdr:nvSpPr>
        <xdr:cNvPr id="18" name="TextBox 17"/>
        <xdr:cNvSpPr txBox="1"/>
      </xdr:nvSpPr>
      <xdr:spPr>
        <a:xfrm>
          <a:off x="2571750" y="76200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19050</xdr:colOff>
      <xdr:row>35</xdr:row>
      <xdr:rowOff>142875</xdr:rowOff>
    </xdr:from>
    <xdr:to>
      <xdr:col>12</xdr:col>
      <xdr:colOff>600075</xdr:colOff>
      <xdr:row>52</xdr:row>
      <xdr:rowOff>188382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142874</xdr:colOff>
      <xdr:row>35</xdr:row>
      <xdr:rowOff>95249</xdr:rowOff>
    </xdr:from>
    <xdr:to>
      <xdr:col>35</xdr:col>
      <xdr:colOff>47624</xdr:colOff>
      <xdr:row>52</xdr:row>
      <xdr:rowOff>152400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790575</xdr:colOff>
      <xdr:row>7</xdr:row>
      <xdr:rowOff>142875</xdr:rowOff>
    </xdr:from>
    <xdr:to>
      <xdr:col>10</xdr:col>
      <xdr:colOff>733425</xdr:colOff>
      <xdr:row>7</xdr:row>
      <xdr:rowOff>142875</xdr:rowOff>
    </xdr:to>
    <xdr:cxnSp macro="">
      <xdr:nvCxnSpPr>
        <xdr:cNvPr id="4" name="Straight Arrow Connector 3"/>
        <xdr:cNvCxnSpPr/>
      </xdr:nvCxnSpPr>
      <xdr:spPr>
        <a:xfrm>
          <a:off x="8715375" y="333375"/>
          <a:ext cx="819150" cy="0"/>
        </a:xfrm>
        <a:prstGeom prst="straightConnector1">
          <a:avLst/>
        </a:prstGeom>
        <a:ln>
          <a:tailEnd type="triangle"/>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5</xdr:col>
      <xdr:colOff>0</xdr:colOff>
      <xdr:row>0</xdr:row>
      <xdr:rowOff>0</xdr:rowOff>
    </xdr:from>
    <xdr:to>
      <xdr:col>11</xdr:col>
      <xdr:colOff>66545</xdr:colOff>
      <xdr:row>5</xdr:row>
      <xdr:rowOff>47625</xdr:rowOff>
    </xdr:to>
    <xdr:grpSp>
      <xdr:nvGrpSpPr>
        <xdr:cNvPr id="20" name="Group 19"/>
        <xdr:cNvGrpSpPr/>
      </xdr:nvGrpSpPr>
      <xdr:grpSpPr>
        <a:xfrm>
          <a:off x="2581275" y="0"/>
          <a:ext cx="8305670" cy="1000125"/>
          <a:chOff x="2486025" y="95250"/>
          <a:chExt cx="8305670" cy="1000125"/>
        </a:xfrm>
      </xdr:grpSpPr>
      <xdr:grpSp>
        <xdr:nvGrpSpPr>
          <xdr:cNvPr id="21" name="Group 20"/>
          <xdr:cNvGrpSpPr/>
        </xdr:nvGrpSpPr>
        <xdr:grpSpPr>
          <a:xfrm>
            <a:off x="2486025" y="95250"/>
            <a:ext cx="7667626" cy="1000125"/>
            <a:chOff x="476250" y="57150"/>
            <a:chExt cx="7667626" cy="1000125"/>
          </a:xfrm>
        </xdr:grpSpPr>
        <xdr:pic>
          <xdr:nvPicPr>
            <xdr:cNvPr id="23" name="Picture 22"/>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r="89717" b="78494"/>
            <a:stretch/>
          </xdr:blipFill>
          <xdr:spPr bwMode="auto">
            <a:xfrm>
              <a:off x="7762876" y="152401"/>
              <a:ext cx="381000" cy="1905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4" name="TextBox 23"/>
            <xdr:cNvSpPr txBox="1"/>
          </xdr:nvSpPr>
          <xdr:spPr>
            <a:xfrm>
              <a:off x="523875" y="5715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Name</a:t>
              </a:r>
              <a:r>
                <a:rPr lang="en-GB" sz="1000" baseline="0">
                  <a:latin typeface="+mn-lt"/>
                  <a:ea typeface="Verdana" panose="020B0604030504040204" pitchFamily="34" charset="0"/>
                  <a:cs typeface="Verdana" panose="020B0604030504040204" pitchFamily="34" charset="0"/>
                </a:rPr>
                <a:t> of person completing the tab</a:t>
              </a:r>
              <a:endParaRPr lang="en-GB" sz="1000">
                <a:latin typeface="+mn-lt"/>
                <a:ea typeface="Verdana" panose="020B0604030504040204" pitchFamily="34" charset="0"/>
                <a:cs typeface="Verdana" panose="020B0604030504040204" pitchFamily="34" charset="0"/>
              </a:endParaRPr>
            </a:p>
          </xdr:txBody>
        </xdr:sp>
        <xdr:sp macro="" textlink="" fLocksText="0">
          <xdr:nvSpPr>
            <xdr:cNvPr id="25" name="TextBox 24"/>
            <xdr:cNvSpPr txBox="1"/>
          </xdr:nvSpPr>
          <xdr:spPr>
            <a:xfrm>
              <a:off x="628649" y="30480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sp macro="" textlink="">
          <xdr:nvSpPr>
            <xdr:cNvPr id="26" name="TextBox 25"/>
            <xdr:cNvSpPr txBox="1"/>
          </xdr:nvSpPr>
          <xdr:spPr>
            <a:xfrm>
              <a:off x="2771775" y="5715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sp macro="" textlink="" fLocksText="0">
          <xdr:nvSpPr>
            <xdr:cNvPr id="27" name="TextBox 26"/>
            <xdr:cNvSpPr txBox="1"/>
          </xdr:nvSpPr>
          <xdr:spPr>
            <a:xfrm>
              <a:off x="2619374" y="30480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sp macro="" textlink="">
          <xdr:nvSpPr>
            <xdr:cNvPr id="28" name="TextBox 27"/>
            <xdr:cNvSpPr txBox="1"/>
          </xdr:nvSpPr>
          <xdr:spPr>
            <a:xfrm>
              <a:off x="476250" y="59055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Tab reviewed by</a:t>
              </a:r>
            </a:p>
          </xdr:txBody>
        </xdr:sp>
        <xdr:sp macro="" textlink="" fLocksText="0">
          <xdr:nvSpPr>
            <xdr:cNvPr id="29" name="TextBox 28"/>
            <xdr:cNvSpPr txBox="1"/>
          </xdr:nvSpPr>
          <xdr:spPr>
            <a:xfrm>
              <a:off x="628649" y="81915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sp macro="" textlink="">
          <xdr:nvSpPr>
            <xdr:cNvPr id="30" name="TextBox 29"/>
            <xdr:cNvSpPr txBox="1"/>
          </xdr:nvSpPr>
          <xdr:spPr>
            <a:xfrm>
              <a:off x="4076700" y="304799"/>
              <a:ext cx="3448050" cy="752475"/>
            </a:xfrm>
            <a:prstGeom prst="rect">
              <a:avLst/>
            </a:prstGeom>
            <a:solidFill>
              <a:srgbClr val="008B95"/>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000">
                  <a:solidFill>
                    <a:schemeClr val="bg1"/>
                  </a:solidFill>
                  <a:latin typeface="+mn-lt"/>
                  <a:ea typeface="Verdana" panose="020B0604030504040204" pitchFamily="34" charset="0"/>
                  <a:cs typeface="Verdana" panose="020B0604030504040204" pitchFamily="34" charset="0"/>
                </a:rPr>
                <a:t>Use this sheet to view the output data from the carbon scenarios. The</a:t>
              </a:r>
              <a:r>
                <a:rPr lang="en-GB" sz="1000" baseline="0">
                  <a:solidFill>
                    <a:schemeClr val="bg1"/>
                  </a:solidFill>
                  <a:latin typeface="+mn-lt"/>
                  <a:ea typeface="Verdana" panose="020B0604030504040204" pitchFamily="34" charset="0"/>
                  <a:cs typeface="Verdana" panose="020B0604030504040204" pitchFamily="34" charset="0"/>
                </a:rPr>
                <a:t> graphs can be manipulated as required. Where available, historical data prior to 2014/15 should be added manually.</a:t>
              </a:r>
              <a:endParaRPr lang="en-GB" sz="1000">
                <a:solidFill>
                  <a:schemeClr val="bg1"/>
                </a:solidFill>
                <a:latin typeface="+mn-lt"/>
                <a:ea typeface="Verdana" panose="020B0604030504040204" pitchFamily="34" charset="0"/>
                <a:cs typeface="Verdana" panose="020B0604030504040204" pitchFamily="34" charset="0"/>
              </a:endParaRPr>
            </a:p>
          </xdr:txBody>
        </xdr:sp>
        <xdr:sp macro="" textlink="">
          <xdr:nvSpPr>
            <xdr:cNvPr id="31" name="TextBox 30"/>
            <xdr:cNvSpPr txBox="1"/>
          </xdr:nvSpPr>
          <xdr:spPr>
            <a:xfrm>
              <a:off x="4762500" y="66675"/>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Sheet</a:t>
              </a:r>
              <a:r>
                <a:rPr lang="en-GB" sz="1000" baseline="0">
                  <a:latin typeface="+mn-lt"/>
                  <a:ea typeface="Verdana" panose="020B0604030504040204" pitchFamily="34" charset="0"/>
                  <a:cs typeface="Verdana" panose="020B0604030504040204" pitchFamily="34" charset="0"/>
                </a:rPr>
                <a:t> description</a:t>
              </a:r>
              <a:endParaRPr lang="en-GB" sz="1000">
                <a:latin typeface="+mn-lt"/>
                <a:ea typeface="Verdana" panose="020B0604030504040204" pitchFamily="34" charset="0"/>
                <a:cs typeface="Verdana" panose="020B0604030504040204" pitchFamily="34" charset="0"/>
              </a:endParaRPr>
            </a:p>
          </xdr:txBody>
        </xdr:sp>
        <xdr:sp macro="" textlink="">
          <xdr:nvSpPr>
            <xdr:cNvPr id="32" name="TextBox 31"/>
            <xdr:cNvSpPr txBox="1"/>
          </xdr:nvSpPr>
          <xdr:spPr>
            <a:xfrm>
              <a:off x="2762250" y="59055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sp macro="" textlink="" fLocksText="0">
          <xdr:nvSpPr>
            <xdr:cNvPr id="33" name="TextBox 32"/>
            <xdr:cNvSpPr txBox="1"/>
          </xdr:nvSpPr>
          <xdr:spPr>
            <a:xfrm>
              <a:off x="2619375" y="81915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grpSp>
      <xdr:pic>
        <xdr:nvPicPr>
          <xdr:cNvPr id="22" name="Picture 21"/>
          <xdr:cNvPicPr>
            <a:picLocks noChangeAspect="1"/>
          </xdr:cNvPicPr>
        </xdr:nvPicPr>
        <xdr:blipFill>
          <a:blip xmlns:r="http://schemas.openxmlformats.org/officeDocument/2006/relationships" r:embed="rId4"/>
          <a:stretch>
            <a:fillRect/>
          </a:stretch>
        </xdr:blipFill>
        <xdr:spPr>
          <a:xfrm>
            <a:off x="9753600" y="390525"/>
            <a:ext cx="1038095" cy="238095"/>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142875</xdr:colOff>
      <xdr:row>0</xdr:row>
      <xdr:rowOff>95250</xdr:rowOff>
    </xdr:from>
    <xdr:to>
      <xdr:col>11</xdr:col>
      <xdr:colOff>314325</xdr:colOff>
      <xdr:row>5</xdr:row>
      <xdr:rowOff>28575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0" y="95250"/>
          <a:ext cx="37052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47625</xdr:colOff>
      <xdr:row>0</xdr:row>
      <xdr:rowOff>0</xdr:rowOff>
    </xdr:from>
    <xdr:to>
      <xdr:col>1</xdr:col>
      <xdr:colOff>2181225</xdr:colOff>
      <xdr:row>1</xdr:row>
      <xdr:rowOff>47625</xdr:rowOff>
    </xdr:to>
    <xdr:sp macro="" textlink="">
      <xdr:nvSpPr>
        <xdr:cNvPr id="3" name="TextBox 2"/>
        <xdr:cNvSpPr txBox="1"/>
      </xdr:nvSpPr>
      <xdr:spPr>
        <a:xfrm>
          <a:off x="476250" y="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Name</a:t>
          </a:r>
          <a:r>
            <a:rPr lang="en-GB" sz="1000" baseline="0">
              <a:latin typeface="+mn-lt"/>
              <a:ea typeface="Verdana" panose="020B0604030504040204" pitchFamily="34" charset="0"/>
              <a:cs typeface="Verdana" panose="020B0604030504040204" pitchFamily="34" charset="0"/>
            </a:rPr>
            <a:t> of person completing the tab</a:t>
          </a: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1</xdr:col>
      <xdr:colOff>152399</xdr:colOff>
      <xdr:row>1</xdr:row>
      <xdr:rowOff>57150</xdr:rowOff>
    </xdr:from>
    <xdr:to>
      <xdr:col>1</xdr:col>
      <xdr:colOff>2076450</xdr:colOff>
      <xdr:row>2</xdr:row>
      <xdr:rowOff>104775</xdr:rowOff>
    </xdr:to>
    <xdr:sp macro="" textlink="" fLocksText="0">
      <xdr:nvSpPr>
        <xdr:cNvPr id="4" name="TextBox 3"/>
        <xdr:cNvSpPr txBox="1"/>
      </xdr:nvSpPr>
      <xdr:spPr>
        <a:xfrm>
          <a:off x="581024" y="24765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1</xdr:col>
      <xdr:colOff>2295525</xdr:colOff>
      <xdr:row>0</xdr:row>
      <xdr:rowOff>0</xdr:rowOff>
    </xdr:from>
    <xdr:to>
      <xdr:col>1</xdr:col>
      <xdr:colOff>3190875</xdr:colOff>
      <xdr:row>1</xdr:row>
      <xdr:rowOff>47625</xdr:rowOff>
    </xdr:to>
    <xdr:sp macro="" textlink="">
      <xdr:nvSpPr>
        <xdr:cNvPr id="5" name="TextBox 4"/>
        <xdr:cNvSpPr txBox="1"/>
      </xdr:nvSpPr>
      <xdr:spPr>
        <a:xfrm>
          <a:off x="2724150" y="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clientData/>
  </xdr:twoCellAnchor>
  <xdr:twoCellAnchor>
    <xdr:from>
      <xdr:col>1</xdr:col>
      <xdr:colOff>2143124</xdr:colOff>
      <xdr:row>1</xdr:row>
      <xdr:rowOff>57150</xdr:rowOff>
    </xdr:from>
    <xdr:to>
      <xdr:col>1</xdr:col>
      <xdr:colOff>3371850</xdr:colOff>
      <xdr:row>2</xdr:row>
      <xdr:rowOff>104775</xdr:rowOff>
    </xdr:to>
    <xdr:sp macro="" textlink="" fLocksText="0">
      <xdr:nvSpPr>
        <xdr:cNvPr id="6" name="TextBox 5"/>
        <xdr:cNvSpPr txBox="1"/>
      </xdr:nvSpPr>
      <xdr:spPr>
        <a:xfrm>
          <a:off x="2571749" y="24765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1</xdr:col>
      <xdr:colOff>0</xdr:colOff>
      <xdr:row>2</xdr:row>
      <xdr:rowOff>152400</xdr:rowOff>
    </xdr:from>
    <xdr:to>
      <xdr:col>1</xdr:col>
      <xdr:colOff>2133600</xdr:colOff>
      <xdr:row>4</xdr:row>
      <xdr:rowOff>9525</xdr:rowOff>
    </xdr:to>
    <xdr:sp macro="" textlink="">
      <xdr:nvSpPr>
        <xdr:cNvPr id="7" name="TextBox 6"/>
        <xdr:cNvSpPr txBox="1"/>
      </xdr:nvSpPr>
      <xdr:spPr>
        <a:xfrm>
          <a:off x="428625" y="53340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Tab reviewed by</a:t>
          </a:r>
        </a:p>
      </xdr:txBody>
    </xdr:sp>
    <xdr:clientData/>
  </xdr:twoCellAnchor>
  <xdr:twoCellAnchor>
    <xdr:from>
      <xdr:col>1</xdr:col>
      <xdr:colOff>152399</xdr:colOff>
      <xdr:row>4</xdr:row>
      <xdr:rowOff>0</xdr:rowOff>
    </xdr:from>
    <xdr:to>
      <xdr:col>1</xdr:col>
      <xdr:colOff>2076450</xdr:colOff>
      <xdr:row>5</xdr:row>
      <xdr:rowOff>47625</xdr:rowOff>
    </xdr:to>
    <xdr:sp macro="" textlink="" fLocksText="0">
      <xdr:nvSpPr>
        <xdr:cNvPr id="8" name="TextBox 7"/>
        <xdr:cNvSpPr txBox="1"/>
      </xdr:nvSpPr>
      <xdr:spPr>
        <a:xfrm>
          <a:off x="581024" y="76200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2</xdr:col>
      <xdr:colOff>180975</xdr:colOff>
      <xdr:row>1</xdr:row>
      <xdr:rowOff>57149</xdr:rowOff>
    </xdr:from>
    <xdr:to>
      <xdr:col>5</xdr:col>
      <xdr:colOff>590550</xdr:colOff>
      <xdr:row>5</xdr:row>
      <xdr:rowOff>47624</xdr:rowOff>
    </xdr:to>
    <xdr:sp macro="" textlink="">
      <xdr:nvSpPr>
        <xdr:cNvPr id="9" name="TextBox 8"/>
        <xdr:cNvSpPr txBox="1"/>
      </xdr:nvSpPr>
      <xdr:spPr>
        <a:xfrm>
          <a:off x="4029075" y="247649"/>
          <a:ext cx="3448050" cy="752475"/>
        </a:xfrm>
        <a:prstGeom prst="rect">
          <a:avLst/>
        </a:prstGeom>
        <a:solidFill>
          <a:srgbClr val="008B95"/>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000" baseline="0">
              <a:solidFill>
                <a:schemeClr val="bg1"/>
              </a:solidFill>
              <a:latin typeface="+mn-lt"/>
              <a:ea typeface="Verdana" panose="020B0604030504040204" pitchFamily="34" charset="0"/>
              <a:cs typeface="Verdana" panose="020B0604030504040204" pitchFamily="34" charset="0"/>
            </a:rPr>
            <a:t>Use this sheet to document the emission factors that should be used for the carbon footprint. The reference for these data should be noted in the right-hand columns.</a:t>
          </a:r>
          <a:endParaRPr lang="en-GB" sz="1000">
            <a:solidFill>
              <a:schemeClr val="bg1"/>
            </a:solidFill>
            <a:latin typeface="+mn-lt"/>
            <a:ea typeface="Verdana" panose="020B0604030504040204" pitchFamily="34" charset="0"/>
            <a:cs typeface="Verdana" panose="020B0604030504040204" pitchFamily="34" charset="0"/>
          </a:endParaRPr>
        </a:p>
      </xdr:txBody>
    </xdr:sp>
    <xdr:clientData/>
  </xdr:twoCellAnchor>
  <xdr:twoCellAnchor>
    <xdr:from>
      <xdr:col>2</xdr:col>
      <xdr:colOff>866775</xdr:colOff>
      <xdr:row>0</xdr:row>
      <xdr:rowOff>9525</xdr:rowOff>
    </xdr:from>
    <xdr:to>
      <xdr:col>4</xdr:col>
      <xdr:colOff>647700</xdr:colOff>
      <xdr:row>1</xdr:row>
      <xdr:rowOff>57150</xdr:rowOff>
    </xdr:to>
    <xdr:sp macro="" textlink="">
      <xdr:nvSpPr>
        <xdr:cNvPr id="10" name="TextBox 9"/>
        <xdr:cNvSpPr txBox="1"/>
      </xdr:nvSpPr>
      <xdr:spPr>
        <a:xfrm>
          <a:off x="4714875" y="9525"/>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Sheet</a:t>
          </a:r>
          <a:r>
            <a:rPr lang="en-GB" sz="1000" baseline="0">
              <a:latin typeface="+mn-lt"/>
              <a:ea typeface="Verdana" panose="020B0604030504040204" pitchFamily="34" charset="0"/>
              <a:cs typeface="Verdana" panose="020B0604030504040204" pitchFamily="34" charset="0"/>
            </a:rPr>
            <a:t> description</a:t>
          </a: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1</xdr:col>
      <xdr:colOff>2286000</xdr:colOff>
      <xdr:row>2</xdr:row>
      <xdr:rowOff>152400</xdr:rowOff>
    </xdr:from>
    <xdr:to>
      <xdr:col>1</xdr:col>
      <xdr:colOff>3181350</xdr:colOff>
      <xdr:row>4</xdr:row>
      <xdr:rowOff>9525</xdr:rowOff>
    </xdr:to>
    <xdr:sp macro="" textlink="">
      <xdr:nvSpPr>
        <xdr:cNvPr id="11" name="TextBox 10"/>
        <xdr:cNvSpPr txBox="1"/>
      </xdr:nvSpPr>
      <xdr:spPr>
        <a:xfrm>
          <a:off x="2714625" y="53340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clientData/>
  </xdr:twoCellAnchor>
  <xdr:twoCellAnchor>
    <xdr:from>
      <xdr:col>1</xdr:col>
      <xdr:colOff>2143125</xdr:colOff>
      <xdr:row>4</xdr:row>
      <xdr:rowOff>0</xdr:rowOff>
    </xdr:from>
    <xdr:to>
      <xdr:col>1</xdr:col>
      <xdr:colOff>3371851</xdr:colOff>
      <xdr:row>5</xdr:row>
      <xdr:rowOff>47625</xdr:rowOff>
    </xdr:to>
    <xdr:sp macro="" textlink="" fLocksText="0">
      <xdr:nvSpPr>
        <xdr:cNvPr id="12" name="TextBox 11"/>
        <xdr:cNvSpPr txBox="1"/>
      </xdr:nvSpPr>
      <xdr:spPr>
        <a:xfrm>
          <a:off x="2571750" y="76200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57150</xdr:colOff>
      <xdr:row>0</xdr:row>
      <xdr:rowOff>95250</xdr:rowOff>
    </xdr:from>
    <xdr:to>
      <xdr:col>12</xdr:col>
      <xdr:colOff>476250</xdr:colOff>
      <xdr:row>5</xdr:row>
      <xdr:rowOff>28575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0" y="95250"/>
          <a:ext cx="37052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47625</xdr:colOff>
      <xdr:row>0</xdr:row>
      <xdr:rowOff>0</xdr:rowOff>
    </xdr:from>
    <xdr:to>
      <xdr:col>1</xdr:col>
      <xdr:colOff>2181225</xdr:colOff>
      <xdr:row>1</xdr:row>
      <xdr:rowOff>47625</xdr:rowOff>
    </xdr:to>
    <xdr:sp macro="" textlink="">
      <xdr:nvSpPr>
        <xdr:cNvPr id="3" name="TextBox 2"/>
        <xdr:cNvSpPr txBox="1"/>
      </xdr:nvSpPr>
      <xdr:spPr>
        <a:xfrm>
          <a:off x="476250" y="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Name</a:t>
          </a:r>
          <a:r>
            <a:rPr lang="en-GB" sz="1000" baseline="0">
              <a:latin typeface="+mn-lt"/>
              <a:ea typeface="Verdana" panose="020B0604030504040204" pitchFamily="34" charset="0"/>
              <a:cs typeface="Verdana" panose="020B0604030504040204" pitchFamily="34" charset="0"/>
            </a:rPr>
            <a:t> of person completing the tab</a:t>
          </a: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1</xdr:col>
      <xdr:colOff>152399</xdr:colOff>
      <xdr:row>1</xdr:row>
      <xdr:rowOff>57150</xdr:rowOff>
    </xdr:from>
    <xdr:to>
      <xdr:col>1</xdr:col>
      <xdr:colOff>2076450</xdr:colOff>
      <xdr:row>2</xdr:row>
      <xdr:rowOff>104775</xdr:rowOff>
    </xdr:to>
    <xdr:sp macro="" textlink="" fLocksText="0">
      <xdr:nvSpPr>
        <xdr:cNvPr id="4" name="TextBox 3"/>
        <xdr:cNvSpPr txBox="1"/>
      </xdr:nvSpPr>
      <xdr:spPr>
        <a:xfrm>
          <a:off x="581024" y="24765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1</xdr:col>
      <xdr:colOff>2295525</xdr:colOff>
      <xdr:row>0</xdr:row>
      <xdr:rowOff>0</xdr:rowOff>
    </xdr:from>
    <xdr:to>
      <xdr:col>1</xdr:col>
      <xdr:colOff>3190875</xdr:colOff>
      <xdr:row>1</xdr:row>
      <xdr:rowOff>47625</xdr:rowOff>
    </xdr:to>
    <xdr:sp macro="" textlink="">
      <xdr:nvSpPr>
        <xdr:cNvPr id="5" name="TextBox 4"/>
        <xdr:cNvSpPr txBox="1"/>
      </xdr:nvSpPr>
      <xdr:spPr>
        <a:xfrm>
          <a:off x="2724150" y="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clientData/>
  </xdr:twoCellAnchor>
  <xdr:twoCellAnchor>
    <xdr:from>
      <xdr:col>1</xdr:col>
      <xdr:colOff>2143124</xdr:colOff>
      <xdr:row>1</xdr:row>
      <xdr:rowOff>57150</xdr:rowOff>
    </xdr:from>
    <xdr:to>
      <xdr:col>1</xdr:col>
      <xdr:colOff>3371850</xdr:colOff>
      <xdr:row>2</xdr:row>
      <xdr:rowOff>104775</xdr:rowOff>
    </xdr:to>
    <xdr:sp macro="" textlink="" fLocksText="0">
      <xdr:nvSpPr>
        <xdr:cNvPr id="6" name="TextBox 5"/>
        <xdr:cNvSpPr txBox="1"/>
      </xdr:nvSpPr>
      <xdr:spPr>
        <a:xfrm>
          <a:off x="2571749" y="24765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1</xdr:col>
      <xdr:colOff>0</xdr:colOff>
      <xdr:row>2</xdr:row>
      <xdr:rowOff>152400</xdr:rowOff>
    </xdr:from>
    <xdr:to>
      <xdr:col>1</xdr:col>
      <xdr:colOff>2133600</xdr:colOff>
      <xdr:row>4</xdr:row>
      <xdr:rowOff>9525</xdr:rowOff>
    </xdr:to>
    <xdr:sp macro="" textlink="">
      <xdr:nvSpPr>
        <xdr:cNvPr id="7" name="TextBox 6"/>
        <xdr:cNvSpPr txBox="1"/>
      </xdr:nvSpPr>
      <xdr:spPr>
        <a:xfrm>
          <a:off x="428625" y="533400"/>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Tab reviewed by</a:t>
          </a:r>
        </a:p>
      </xdr:txBody>
    </xdr:sp>
    <xdr:clientData/>
  </xdr:twoCellAnchor>
  <xdr:twoCellAnchor>
    <xdr:from>
      <xdr:col>1</xdr:col>
      <xdr:colOff>152399</xdr:colOff>
      <xdr:row>4</xdr:row>
      <xdr:rowOff>0</xdr:rowOff>
    </xdr:from>
    <xdr:to>
      <xdr:col>1</xdr:col>
      <xdr:colOff>2076450</xdr:colOff>
      <xdr:row>5</xdr:row>
      <xdr:rowOff>47625</xdr:rowOff>
    </xdr:to>
    <xdr:sp macro="" textlink="" fLocksText="0">
      <xdr:nvSpPr>
        <xdr:cNvPr id="8" name="TextBox 7"/>
        <xdr:cNvSpPr txBox="1"/>
      </xdr:nvSpPr>
      <xdr:spPr>
        <a:xfrm>
          <a:off x="581024" y="762000"/>
          <a:ext cx="1924051"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2</xdr:col>
      <xdr:colOff>180975</xdr:colOff>
      <xdr:row>1</xdr:row>
      <xdr:rowOff>57149</xdr:rowOff>
    </xdr:from>
    <xdr:to>
      <xdr:col>6</xdr:col>
      <xdr:colOff>476250</xdr:colOff>
      <xdr:row>5</xdr:row>
      <xdr:rowOff>47624</xdr:rowOff>
    </xdr:to>
    <xdr:sp macro="" textlink="">
      <xdr:nvSpPr>
        <xdr:cNvPr id="9" name="TextBox 8"/>
        <xdr:cNvSpPr txBox="1"/>
      </xdr:nvSpPr>
      <xdr:spPr>
        <a:xfrm>
          <a:off x="4029075" y="247649"/>
          <a:ext cx="3448050" cy="752475"/>
        </a:xfrm>
        <a:prstGeom prst="rect">
          <a:avLst/>
        </a:prstGeom>
        <a:solidFill>
          <a:srgbClr val="008B95"/>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000" baseline="0">
              <a:solidFill>
                <a:schemeClr val="bg1"/>
              </a:solidFill>
              <a:latin typeface="+mn-lt"/>
              <a:ea typeface="Verdana" panose="020B0604030504040204" pitchFamily="34" charset="0"/>
              <a:cs typeface="Verdana" panose="020B0604030504040204" pitchFamily="34" charset="0"/>
            </a:rPr>
            <a:t>Use this sheet to document the unit costs that should be applied within the tool. The reference for these data should be noted in the right-hand columns.</a:t>
          </a:r>
          <a:endParaRPr lang="en-GB" sz="1000">
            <a:solidFill>
              <a:schemeClr val="bg1"/>
            </a:solidFill>
            <a:latin typeface="+mn-lt"/>
            <a:ea typeface="Verdana" panose="020B0604030504040204" pitchFamily="34" charset="0"/>
            <a:cs typeface="Verdana" panose="020B0604030504040204" pitchFamily="34" charset="0"/>
          </a:endParaRPr>
        </a:p>
      </xdr:txBody>
    </xdr:sp>
    <xdr:clientData/>
  </xdr:twoCellAnchor>
  <xdr:twoCellAnchor>
    <xdr:from>
      <xdr:col>2</xdr:col>
      <xdr:colOff>866775</xdr:colOff>
      <xdr:row>0</xdr:row>
      <xdr:rowOff>9525</xdr:rowOff>
    </xdr:from>
    <xdr:to>
      <xdr:col>5</xdr:col>
      <xdr:colOff>504825</xdr:colOff>
      <xdr:row>1</xdr:row>
      <xdr:rowOff>57150</xdr:rowOff>
    </xdr:to>
    <xdr:sp macro="" textlink="">
      <xdr:nvSpPr>
        <xdr:cNvPr id="10" name="TextBox 9"/>
        <xdr:cNvSpPr txBox="1"/>
      </xdr:nvSpPr>
      <xdr:spPr>
        <a:xfrm>
          <a:off x="4714875" y="9525"/>
          <a:ext cx="21336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Sheet</a:t>
          </a:r>
          <a:r>
            <a:rPr lang="en-GB" sz="1000" baseline="0">
              <a:latin typeface="+mn-lt"/>
              <a:ea typeface="Verdana" panose="020B0604030504040204" pitchFamily="34" charset="0"/>
              <a:cs typeface="Verdana" panose="020B0604030504040204" pitchFamily="34" charset="0"/>
            </a:rPr>
            <a:t> description</a:t>
          </a:r>
          <a:endParaRPr lang="en-GB" sz="1000">
            <a:latin typeface="+mn-lt"/>
            <a:ea typeface="Verdana" panose="020B0604030504040204" pitchFamily="34" charset="0"/>
            <a:cs typeface="Verdana" panose="020B0604030504040204" pitchFamily="34" charset="0"/>
          </a:endParaRPr>
        </a:p>
      </xdr:txBody>
    </xdr:sp>
    <xdr:clientData/>
  </xdr:twoCellAnchor>
  <xdr:twoCellAnchor>
    <xdr:from>
      <xdr:col>1</xdr:col>
      <xdr:colOff>2286000</xdr:colOff>
      <xdr:row>2</xdr:row>
      <xdr:rowOff>152400</xdr:rowOff>
    </xdr:from>
    <xdr:to>
      <xdr:col>1</xdr:col>
      <xdr:colOff>3181350</xdr:colOff>
      <xdr:row>4</xdr:row>
      <xdr:rowOff>9525</xdr:rowOff>
    </xdr:to>
    <xdr:sp macro="" textlink="">
      <xdr:nvSpPr>
        <xdr:cNvPr id="11" name="TextBox 10"/>
        <xdr:cNvSpPr txBox="1"/>
      </xdr:nvSpPr>
      <xdr:spPr>
        <a:xfrm>
          <a:off x="2714625" y="533400"/>
          <a:ext cx="8953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latin typeface="+mn-lt"/>
              <a:ea typeface="Verdana" panose="020B0604030504040204" pitchFamily="34" charset="0"/>
              <a:cs typeface="Verdana" panose="020B0604030504040204" pitchFamily="34" charset="0"/>
            </a:rPr>
            <a:t>Date</a:t>
          </a:r>
        </a:p>
      </xdr:txBody>
    </xdr:sp>
    <xdr:clientData/>
  </xdr:twoCellAnchor>
  <xdr:twoCellAnchor>
    <xdr:from>
      <xdr:col>1</xdr:col>
      <xdr:colOff>2143125</xdr:colOff>
      <xdr:row>4</xdr:row>
      <xdr:rowOff>0</xdr:rowOff>
    </xdr:from>
    <xdr:to>
      <xdr:col>1</xdr:col>
      <xdr:colOff>3371851</xdr:colOff>
      <xdr:row>5</xdr:row>
      <xdr:rowOff>47625</xdr:rowOff>
    </xdr:to>
    <xdr:sp macro="" textlink="" fLocksText="0">
      <xdr:nvSpPr>
        <xdr:cNvPr id="12" name="TextBox 11"/>
        <xdr:cNvSpPr txBox="1"/>
      </xdr:nvSpPr>
      <xdr:spPr>
        <a:xfrm>
          <a:off x="2571750" y="762000"/>
          <a:ext cx="1228726" cy="238125"/>
        </a:xfrm>
        <a:prstGeom prst="rect">
          <a:avLst/>
        </a:prstGeom>
        <a:solidFill>
          <a:srgbClr val="63CED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000">
            <a:latin typeface="+mn-lt"/>
            <a:ea typeface="Verdana" panose="020B0604030504040204" pitchFamily="34" charset="0"/>
            <a:cs typeface="Verdana" panose="020B060403050404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mma.salisbury@aether-uk.com"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8B95"/>
    <pageSetUpPr fitToPage="1"/>
  </sheetPr>
  <dimension ref="B1:S339"/>
  <sheetViews>
    <sheetView showGridLines="0" topLeftCell="A3" zoomScaleNormal="100" workbookViewId="0">
      <selection activeCell="G6" sqref="G6"/>
    </sheetView>
  </sheetViews>
  <sheetFormatPr defaultColWidth="9.28515625" defaultRowHeight="15" x14ac:dyDescent="0.25"/>
  <cols>
    <col min="1" max="1" width="5.140625" style="435" customWidth="1"/>
    <col min="2" max="2" width="0.7109375" style="435" customWidth="1"/>
    <col min="3" max="3" width="14.28515625" style="435" customWidth="1"/>
    <col min="4" max="4" width="2.85546875" style="500" customWidth="1"/>
    <col min="5" max="6" width="6.7109375" style="435" customWidth="1"/>
    <col min="7" max="7" width="12" style="435" customWidth="1"/>
    <col min="8" max="10" width="9.28515625" style="435"/>
    <col min="11" max="11" width="14" style="435" customWidth="1"/>
    <col min="12" max="13" width="9.28515625" style="435"/>
    <col min="14" max="14" width="12.28515625" style="435" customWidth="1"/>
    <col min="15" max="17" width="9.28515625" style="435"/>
    <col min="18" max="18" width="19.85546875" style="435" customWidth="1"/>
    <col min="19" max="19" width="12.28515625" style="435" customWidth="1"/>
    <col min="20" max="16384" width="9.28515625" style="435"/>
  </cols>
  <sheetData>
    <row r="1" spans="2:19" x14ac:dyDescent="0.25">
      <c r="C1" s="436"/>
      <c r="D1" s="437"/>
      <c r="E1" s="436"/>
      <c r="F1" s="436"/>
      <c r="G1" s="436"/>
      <c r="H1" s="436"/>
      <c r="I1" s="436"/>
      <c r="J1" s="436"/>
      <c r="K1" s="436"/>
      <c r="L1" s="436"/>
      <c r="M1" s="436"/>
      <c r="N1" s="436"/>
      <c r="O1" s="436"/>
      <c r="P1" s="436"/>
      <c r="Q1" s="436"/>
      <c r="R1" s="436"/>
      <c r="S1" s="436"/>
    </row>
    <row r="2" spans="2:19" s="443" customFormat="1" ht="23.25" customHeight="1" x14ac:dyDescent="0.3">
      <c r="B2" s="438"/>
      <c r="C2" s="439" t="s">
        <v>459</v>
      </c>
      <c r="D2" s="440"/>
      <c r="E2" s="441"/>
      <c r="F2" s="441"/>
      <c r="G2" s="441"/>
      <c r="H2" s="441"/>
      <c r="I2" s="441"/>
      <c r="J2" s="441"/>
      <c r="K2" s="441"/>
      <c r="L2" s="441"/>
      <c r="M2" s="441"/>
      <c r="N2" s="441"/>
      <c r="O2" s="441"/>
      <c r="P2" s="441"/>
      <c r="Q2" s="441"/>
      <c r="R2" s="441"/>
      <c r="S2" s="442"/>
    </row>
    <row r="3" spans="2:19" s="449" customFormat="1" ht="23.25" customHeight="1" x14ac:dyDescent="0.25">
      <c r="B3" s="444"/>
      <c r="C3" s="445" t="s">
        <v>738</v>
      </c>
      <c r="D3" s="446"/>
      <c r="E3" s="447"/>
      <c r="F3" s="447"/>
      <c r="G3" s="447"/>
      <c r="H3" s="447"/>
      <c r="I3" s="447"/>
      <c r="J3" s="447"/>
      <c r="K3" s="447"/>
      <c r="L3" s="447"/>
      <c r="M3" s="447"/>
      <c r="N3" s="447"/>
      <c r="O3" s="447"/>
      <c r="P3" s="447"/>
      <c r="Q3" s="447"/>
      <c r="R3" s="447"/>
      <c r="S3" s="448"/>
    </row>
    <row r="4" spans="2:19" ht="15.75" x14ac:dyDescent="0.25">
      <c r="B4" s="450"/>
      <c r="C4" s="451" t="s">
        <v>741</v>
      </c>
      <c r="D4" s="437"/>
      <c r="E4" s="436"/>
      <c r="F4" s="545" t="s">
        <v>743</v>
      </c>
      <c r="G4" s="436"/>
      <c r="H4" s="436"/>
      <c r="I4" s="436"/>
      <c r="J4" s="436"/>
      <c r="K4" s="436"/>
      <c r="L4" s="436"/>
      <c r="M4" s="436"/>
      <c r="N4" s="436"/>
      <c r="O4" s="436"/>
      <c r="P4" s="436"/>
      <c r="Q4" s="436"/>
      <c r="R4" s="436"/>
      <c r="S4" s="436"/>
    </row>
    <row r="5" spans="2:19" ht="15.75" x14ac:dyDescent="0.25">
      <c r="B5" s="450"/>
      <c r="C5" s="451"/>
      <c r="D5" s="437"/>
      <c r="E5" s="436"/>
      <c r="F5" s="436"/>
      <c r="G5" s="436"/>
      <c r="H5" s="436"/>
      <c r="I5" s="436"/>
      <c r="J5" s="436"/>
      <c r="K5" s="436"/>
      <c r="L5" s="436"/>
      <c r="M5" s="436"/>
      <c r="N5" s="436"/>
      <c r="O5" s="436"/>
      <c r="P5" s="436"/>
      <c r="Q5" s="436"/>
      <c r="R5" s="436"/>
      <c r="S5" s="436"/>
    </row>
    <row r="6" spans="2:19" ht="22.5" customHeight="1" x14ac:dyDescent="0.25">
      <c r="C6" s="452" t="s">
        <v>443</v>
      </c>
      <c r="D6" s="453"/>
      <c r="E6" s="454"/>
      <c r="F6" s="455"/>
      <c r="G6" s="501" t="s">
        <v>345</v>
      </c>
      <c r="H6" s="436"/>
      <c r="I6" s="436"/>
      <c r="J6" s="436"/>
      <c r="K6" s="436"/>
      <c r="L6" s="436"/>
      <c r="M6" s="436"/>
      <c r="N6" s="436"/>
      <c r="O6" s="436"/>
      <c r="P6" s="436"/>
      <c r="Q6" s="436"/>
      <c r="R6" s="436"/>
      <c r="S6" s="436"/>
    </row>
    <row r="7" spans="2:19" x14ac:dyDescent="0.25">
      <c r="C7" s="456"/>
      <c r="D7" s="437"/>
      <c r="E7" s="436"/>
      <c r="F7" s="436"/>
      <c r="G7" s="436"/>
      <c r="H7" s="436"/>
      <c r="I7" s="436"/>
      <c r="J7" s="436"/>
      <c r="K7" s="436"/>
      <c r="L7" s="436"/>
      <c r="M7" s="436"/>
      <c r="N7" s="436"/>
      <c r="O7" s="436"/>
      <c r="P7" s="436"/>
      <c r="Q7" s="436"/>
      <c r="R7" s="436"/>
      <c r="S7" s="436"/>
    </row>
    <row r="8" spans="2:19" ht="24.75" customHeight="1" x14ac:dyDescent="0.25">
      <c r="C8" s="452" t="s">
        <v>712</v>
      </c>
      <c r="D8" s="457"/>
      <c r="E8" s="457"/>
      <c r="F8" s="457"/>
      <c r="G8" s="457"/>
      <c r="H8" s="457"/>
      <c r="I8" s="457"/>
      <c r="J8" s="457"/>
      <c r="K8" s="457"/>
      <c r="L8" s="458"/>
      <c r="M8" s="436"/>
      <c r="N8" s="436"/>
      <c r="O8" s="436"/>
      <c r="P8" s="436"/>
      <c r="Q8" s="436"/>
      <c r="R8" s="436"/>
      <c r="S8" s="436"/>
    </row>
    <row r="9" spans="2:19" x14ac:dyDescent="0.25">
      <c r="C9" s="456"/>
      <c r="D9" s="437"/>
      <c r="E9" s="436"/>
      <c r="F9" s="436"/>
      <c r="G9" s="436"/>
      <c r="H9" s="436"/>
      <c r="I9" s="436"/>
      <c r="J9" s="436"/>
      <c r="K9" s="436"/>
      <c r="L9" s="436"/>
      <c r="M9" s="436"/>
      <c r="N9" s="436"/>
      <c r="O9" s="436"/>
      <c r="P9" s="436"/>
      <c r="Q9" s="436"/>
      <c r="R9" s="436"/>
      <c r="S9" s="436"/>
    </row>
    <row r="10" spans="2:19" ht="21" customHeight="1" x14ac:dyDescent="0.25">
      <c r="C10" s="459" t="s">
        <v>713</v>
      </c>
      <c r="D10" s="460"/>
      <c r="E10" s="426" t="s">
        <v>718</v>
      </c>
      <c r="F10" s="461"/>
      <c r="G10" s="461"/>
      <c r="H10" s="461"/>
      <c r="I10" s="436"/>
      <c r="J10" s="436"/>
      <c r="K10" s="436"/>
      <c r="L10" s="436"/>
      <c r="M10" s="436"/>
      <c r="N10" s="436"/>
      <c r="O10" s="436"/>
      <c r="P10" s="436"/>
      <c r="Q10" s="436"/>
      <c r="R10" s="436"/>
      <c r="S10" s="436"/>
    </row>
    <row r="11" spans="2:19" ht="21" customHeight="1" x14ac:dyDescent="0.25">
      <c r="C11" s="459" t="s">
        <v>714</v>
      </c>
      <c r="D11" s="460"/>
      <c r="E11" s="426" t="s">
        <v>719</v>
      </c>
      <c r="F11" s="461"/>
      <c r="G11" s="461"/>
      <c r="H11" s="461"/>
      <c r="I11" s="436"/>
      <c r="J11" s="436"/>
      <c r="K11" s="436"/>
      <c r="L11" s="436"/>
      <c r="M11" s="436"/>
      <c r="N11" s="436"/>
      <c r="O11" s="436"/>
      <c r="P11" s="436"/>
      <c r="Q11" s="436"/>
      <c r="R11" s="436"/>
      <c r="S11" s="436"/>
    </row>
    <row r="12" spans="2:19" ht="21" customHeight="1" x14ac:dyDescent="0.25">
      <c r="C12" s="459" t="s">
        <v>715</v>
      </c>
      <c r="D12" s="460"/>
      <c r="E12" s="426" t="s">
        <v>742</v>
      </c>
      <c r="F12" s="461"/>
      <c r="G12" s="461"/>
      <c r="H12" s="461"/>
      <c r="I12" s="436"/>
      <c r="J12" s="436"/>
      <c r="K12" s="436"/>
      <c r="L12" s="436"/>
      <c r="M12" s="436"/>
      <c r="N12" s="436"/>
      <c r="O12" s="436"/>
      <c r="P12" s="436"/>
      <c r="Q12" s="436"/>
      <c r="R12" s="436"/>
      <c r="S12" s="436"/>
    </row>
    <row r="13" spans="2:19" ht="21" customHeight="1" x14ac:dyDescent="0.25">
      <c r="C13" s="459" t="s">
        <v>716</v>
      </c>
      <c r="D13" s="460"/>
      <c r="E13" s="426" t="s">
        <v>744</v>
      </c>
      <c r="F13" s="461"/>
      <c r="G13" s="461"/>
      <c r="H13" s="461"/>
      <c r="I13" s="436"/>
      <c r="J13" s="436"/>
      <c r="K13" s="436"/>
      <c r="L13" s="436"/>
      <c r="M13" s="436"/>
      <c r="N13" s="436"/>
      <c r="O13" s="436"/>
      <c r="P13" s="436"/>
      <c r="Q13" s="436"/>
      <c r="R13" s="436"/>
      <c r="S13" s="436"/>
    </row>
    <row r="14" spans="2:19" ht="21" customHeight="1" x14ac:dyDescent="0.25">
      <c r="C14" s="459" t="s">
        <v>717</v>
      </c>
      <c r="D14" s="460"/>
      <c r="E14" s="426" t="s">
        <v>748</v>
      </c>
      <c r="F14" s="461"/>
      <c r="G14" s="461"/>
      <c r="H14" s="461"/>
      <c r="I14" s="436"/>
      <c r="J14" s="436"/>
      <c r="K14" s="436"/>
      <c r="L14" s="436"/>
      <c r="M14" s="436"/>
      <c r="N14" s="436"/>
      <c r="O14" s="436"/>
      <c r="P14" s="436"/>
      <c r="Q14" s="436"/>
      <c r="R14" s="436"/>
      <c r="S14" s="436"/>
    </row>
    <row r="15" spans="2:19" x14ac:dyDescent="0.25">
      <c r="C15" s="456"/>
      <c r="D15" s="437"/>
      <c r="E15" s="436"/>
      <c r="F15" s="436"/>
      <c r="G15" s="436"/>
      <c r="H15" s="436"/>
      <c r="I15" s="436"/>
      <c r="J15" s="436"/>
      <c r="K15" s="436"/>
      <c r="L15" s="436"/>
      <c r="M15" s="436"/>
      <c r="N15" s="436"/>
      <c r="O15" s="436"/>
      <c r="P15" s="436"/>
      <c r="Q15" s="436"/>
      <c r="R15" s="436"/>
      <c r="S15" s="436"/>
    </row>
    <row r="16" spans="2:19" ht="24.75" customHeight="1" x14ac:dyDescent="0.25">
      <c r="C16" s="462" t="s">
        <v>720</v>
      </c>
      <c r="D16" s="463"/>
      <c r="E16" s="463"/>
      <c r="F16" s="463"/>
      <c r="G16" s="463"/>
      <c r="H16" s="463"/>
      <c r="I16" s="463"/>
      <c r="J16" s="463"/>
      <c r="K16" s="463"/>
      <c r="L16" s="464"/>
      <c r="M16" s="436"/>
      <c r="N16" s="436"/>
      <c r="O16" s="436"/>
      <c r="P16" s="436"/>
      <c r="Q16" s="436"/>
      <c r="R16" s="436"/>
      <c r="S16" s="436"/>
    </row>
    <row r="17" spans="3:19" x14ac:dyDescent="0.25">
      <c r="C17" s="456"/>
      <c r="D17" s="437"/>
      <c r="E17" s="436"/>
      <c r="F17" s="436"/>
      <c r="G17" s="436"/>
      <c r="H17" s="436"/>
      <c r="I17" s="436"/>
      <c r="J17" s="436"/>
      <c r="K17" s="436"/>
      <c r="L17" s="436"/>
      <c r="M17" s="436"/>
      <c r="N17" s="436"/>
      <c r="O17" s="436"/>
      <c r="P17" s="436"/>
      <c r="Q17" s="436"/>
      <c r="R17" s="436"/>
      <c r="S17" s="436"/>
    </row>
    <row r="18" spans="3:19" x14ac:dyDescent="0.25">
      <c r="C18" s="465" t="s">
        <v>460</v>
      </c>
      <c r="D18" s="466"/>
      <c r="E18" s="436" t="s">
        <v>737</v>
      </c>
      <c r="F18" s="436"/>
      <c r="G18" s="436"/>
      <c r="H18" s="436"/>
      <c r="I18" s="436"/>
      <c r="J18" s="436"/>
      <c r="K18" s="436"/>
      <c r="L18" s="436"/>
      <c r="M18" s="436"/>
      <c r="N18" s="436"/>
      <c r="O18" s="436"/>
      <c r="P18" s="436"/>
      <c r="Q18" s="436"/>
      <c r="R18" s="436"/>
      <c r="S18" s="436"/>
    </row>
    <row r="19" spans="3:19" x14ac:dyDescent="0.25">
      <c r="C19" s="465"/>
      <c r="D19" s="466"/>
      <c r="E19" s="436" t="s">
        <v>740</v>
      </c>
      <c r="F19" s="436"/>
      <c r="G19" s="436"/>
      <c r="H19" s="436"/>
      <c r="I19" s="436"/>
      <c r="J19" s="436"/>
      <c r="K19" s="436"/>
      <c r="L19" s="436"/>
      <c r="M19" s="436"/>
      <c r="N19" s="436"/>
      <c r="O19" s="436"/>
      <c r="P19" s="436"/>
      <c r="Q19" s="436"/>
      <c r="R19" s="436"/>
      <c r="S19" s="436"/>
    </row>
    <row r="20" spans="3:19" x14ac:dyDescent="0.25">
      <c r="C20" s="436"/>
      <c r="D20" s="466"/>
      <c r="E20" s="436" t="s">
        <v>206</v>
      </c>
      <c r="F20" s="436"/>
      <c r="G20" s="436"/>
      <c r="H20" s="436"/>
      <c r="I20" s="436"/>
      <c r="J20" s="436"/>
      <c r="K20" s="436"/>
      <c r="L20" s="436"/>
      <c r="M20" s="436"/>
      <c r="N20" s="436"/>
      <c r="O20" s="436"/>
      <c r="P20" s="436"/>
      <c r="Q20" s="436"/>
      <c r="R20" s="436"/>
      <c r="S20" s="436"/>
    </row>
    <row r="21" spans="3:19" x14ac:dyDescent="0.25">
      <c r="C21" s="436"/>
      <c r="D21" s="466"/>
      <c r="E21" s="436" t="s">
        <v>739</v>
      </c>
      <c r="F21" s="436"/>
      <c r="G21" s="436"/>
      <c r="H21" s="436"/>
      <c r="I21" s="436"/>
      <c r="J21" s="436"/>
      <c r="K21" s="436"/>
      <c r="L21" s="436"/>
      <c r="M21" s="436"/>
      <c r="N21" s="436"/>
      <c r="O21" s="436"/>
      <c r="P21" s="436"/>
      <c r="Q21" s="436"/>
      <c r="R21" s="436"/>
      <c r="S21" s="436"/>
    </row>
    <row r="22" spans="3:19" x14ac:dyDescent="0.25">
      <c r="C22" s="436"/>
      <c r="D22" s="466"/>
      <c r="E22" s="436" t="s">
        <v>461</v>
      </c>
      <c r="F22" s="436"/>
      <c r="G22" s="436"/>
      <c r="H22" s="436"/>
      <c r="I22" s="436"/>
      <c r="J22" s="436"/>
      <c r="K22" s="436"/>
      <c r="L22" s="436"/>
      <c r="M22" s="436"/>
      <c r="N22" s="436"/>
      <c r="O22" s="436"/>
      <c r="P22" s="436"/>
      <c r="Q22" s="436"/>
      <c r="R22" s="436"/>
      <c r="S22" s="436"/>
    </row>
    <row r="23" spans="3:19" x14ac:dyDescent="0.25">
      <c r="C23" s="436"/>
      <c r="D23" s="466"/>
      <c r="E23" s="436" t="s">
        <v>721</v>
      </c>
      <c r="F23" s="436"/>
      <c r="G23" s="436"/>
      <c r="H23" s="436"/>
      <c r="I23" s="436"/>
      <c r="J23" s="436"/>
      <c r="K23" s="436"/>
      <c r="L23" s="436"/>
      <c r="M23" s="436"/>
      <c r="N23" s="436"/>
      <c r="O23" s="436"/>
      <c r="P23" s="436"/>
      <c r="Q23" s="436"/>
      <c r="R23" s="436"/>
      <c r="S23" s="436"/>
    </row>
    <row r="24" spans="3:19" x14ac:dyDescent="0.25">
      <c r="C24" s="436"/>
      <c r="D24" s="437"/>
      <c r="E24" s="436"/>
      <c r="F24" s="436"/>
      <c r="G24" s="436"/>
      <c r="H24" s="436"/>
      <c r="I24" s="436"/>
      <c r="J24" s="436"/>
      <c r="K24" s="436"/>
      <c r="L24" s="436"/>
      <c r="M24" s="436"/>
      <c r="N24" s="436"/>
      <c r="O24" s="436"/>
      <c r="P24" s="436"/>
      <c r="Q24" s="436"/>
      <c r="R24" s="436"/>
      <c r="S24" s="436"/>
    </row>
    <row r="25" spans="3:19" x14ac:dyDescent="0.25">
      <c r="C25" s="465" t="s">
        <v>462</v>
      </c>
      <c r="D25" s="466"/>
      <c r="E25" s="436" t="s">
        <v>466</v>
      </c>
      <c r="F25" s="436"/>
      <c r="G25" s="436"/>
      <c r="H25" s="436"/>
      <c r="I25" s="436"/>
      <c r="J25" s="436"/>
      <c r="K25" s="436"/>
      <c r="L25" s="436"/>
      <c r="M25" s="436"/>
      <c r="N25" s="436"/>
      <c r="O25" s="436"/>
      <c r="P25" s="436"/>
      <c r="Q25" s="436"/>
      <c r="R25" s="436"/>
      <c r="S25" s="436"/>
    </row>
    <row r="26" spans="3:19" x14ac:dyDescent="0.25">
      <c r="C26" s="465"/>
      <c r="D26" s="466"/>
      <c r="E26" s="436" t="s">
        <v>467</v>
      </c>
      <c r="F26" s="436"/>
      <c r="G26" s="436"/>
      <c r="H26" s="436"/>
      <c r="I26" s="436"/>
      <c r="J26" s="436"/>
      <c r="K26" s="436"/>
      <c r="L26" s="436"/>
      <c r="M26" s="436"/>
      <c r="N26" s="436"/>
      <c r="O26" s="436"/>
      <c r="P26" s="436"/>
      <c r="Q26" s="436"/>
      <c r="R26" s="436"/>
      <c r="S26" s="436"/>
    </row>
    <row r="27" spans="3:19" x14ac:dyDescent="0.25">
      <c r="C27" s="436"/>
      <c r="D27" s="466"/>
      <c r="E27" s="436"/>
      <c r="F27" s="436"/>
      <c r="G27" s="436"/>
      <c r="H27" s="436"/>
      <c r="I27" s="436"/>
      <c r="J27" s="436"/>
      <c r="K27" s="436"/>
      <c r="L27" s="436"/>
      <c r="M27" s="436"/>
      <c r="N27" s="436"/>
      <c r="O27" s="436"/>
      <c r="P27" s="436"/>
      <c r="Q27" s="436"/>
      <c r="R27" s="436"/>
      <c r="S27" s="436"/>
    </row>
    <row r="28" spans="3:19" x14ac:dyDescent="0.25">
      <c r="C28" s="436"/>
      <c r="D28" s="466"/>
      <c r="E28" s="436"/>
      <c r="F28" s="436"/>
      <c r="G28" s="436"/>
      <c r="H28" s="436"/>
      <c r="I28" s="436"/>
      <c r="J28" s="436"/>
      <c r="K28" s="436"/>
      <c r="L28" s="436"/>
      <c r="M28" s="436"/>
      <c r="N28" s="436"/>
      <c r="O28" s="436"/>
      <c r="P28" s="436"/>
      <c r="Q28" s="436"/>
      <c r="R28" s="436"/>
      <c r="S28" s="436"/>
    </row>
    <row r="29" spans="3:19" x14ac:dyDescent="0.25">
      <c r="C29" s="436"/>
      <c r="D29" s="466"/>
      <c r="E29" s="436"/>
      <c r="F29" s="436"/>
      <c r="G29" s="436"/>
      <c r="H29" s="436"/>
      <c r="I29" s="436"/>
      <c r="J29" s="436"/>
      <c r="K29" s="436"/>
      <c r="L29" s="436"/>
      <c r="M29" s="436"/>
      <c r="N29" s="436"/>
      <c r="O29" s="436"/>
      <c r="P29" s="436"/>
      <c r="Q29" s="436"/>
      <c r="R29" s="436"/>
      <c r="S29" s="436"/>
    </row>
    <row r="30" spans="3:19" x14ac:dyDescent="0.25">
      <c r="C30" s="436"/>
      <c r="D30" s="466"/>
      <c r="E30" s="436"/>
      <c r="F30" s="436"/>
      <c r="G30" s="436"/>
      <c r="H30" s="436"/>
      <c r="I30" s="436"/>
      <c r="J30" s="436"/>
      <c r="K30" s="436"/>
      <c r="L30" s="436"/>
      <c r="M30" s="436"/>
      <c r="N30" s="436"/>
      <c r="O30" s="436"/>
      <c r="P30" s="436"/>
      <c r="Q30" s="436"/>
      <c r="R30" s="436"/>
      <c r="S30" s="436"/>
    </row>
    <row r="31" spans="3:19" x14ac:dyDescent="0.25">
      <c r="C31" s="436"/>
      <c r="D31" s="466"/>
      <c r="E31" s="436"/>
      <c r="F31" s="436"/>
      <c r="G31" s="436"/>
      <c r="H31" s="436"/>
      <c r="I31" s="436"/>
      <c r="J31" s="436"/>
      <c r="K31" s="436"/>
      <c r="L31" s="436"/>
      <c r="M31" s="436"/>
      <c r="N31" s="436"/>
      <c r="O31" s="436"/>
      <c r="P31" s="436"/>
      <c r="Q31" s="436"/>
      <c r="R31" s="436"/>
      <c r="S31" s="436"/>
    </row>
    <row r="32" spans="3:19" x14ac:dyDescent="0.25">
      <c r="C32" s="436"/>
      <c r="D32" s="466"/>
      <c r="E32" s="436"/>
      <c r="F32" s="436"/>
      <c r="G32" s="436"/>
      <c r="H32" s="436"/>
      <c r="I32" s="436"/>
      <c r="J32" s="436"/>
      <c r="K32" s="436"/>
      <c r="L32" s="436"/>
      <c r="M32" s="436"/>
      <c r="N32" s="436"/>
      <c r="O32" s="436"/>
      <c r="P32" s="436"/>
      <c r="Q32" s="436"/>
      <c r="R32" s="436"/>
      <c r="S32" s="436"/>
    </row>
    <row r="33" spans="3:19" x14ac:dyDescent="0.25">
      <c r="C33" s="436"/>
      <c r="D33" s="466"/>
      <c r="E33" s="436"/>
      <c r="F33" s="436"/>
      <c r="G33" s="436"/>
      <c r="H33" s="436"/>
      <c r="I33" s="436"/>
      <c r="J33" s="436"/>
      <c r="K33" s="436"/>
      <c r="L33" s="436"/>
      <c r="M33" s="436"/>
      <c r="N33" s="436"/>
      <c r="O33" s="436"/>
      <c r="P33" s="436"/>
      <c r="Q33" s="436"/>
      <c r="R33" s="436"/>
      <c r="S33" s="436"/>
    </row>
    <row r="34" spans="3:19" x14ac:dyDescent="0.25">
      <c r="C34" s="436"/>
      <c r="D34" s="466"/>
      <c r="E34" s="436"/>
      <c r="F34" s="436"/>
      <c r="G34" s="436"/>
      <c r="H34" s="436"/>
      <c r="I34" s="436"/>
      <c r="J34" s="436"/>
      <c r="K34" s="436"/>
      <c r="L34" s="436"/>
      <c r="M34" s="436"/>
      <c r="N34" s="436"/>
      <c r="O34" s="436"/>
      <c r="P34" s="436"/>
      <c r="Q34" s="436"/>
      <c r="R34" s="436"/>
      <c r="S34" s="436"/>
    </row>
    <row r="35" spans="3:19" x14ac:dyDescent="0.25">
      <c r="C35" s="436"/>
      <c r="D35" s="466"/>
      <c r="E35" s="436"/>
      <c r="F35" s="436"/>
      <c r="G35" s="436"/>
      <c r="H35" s="436"/>
      <c r="I35" s="436"/>
      <c r="J35" s="436"/>
      <c r="K35" s="436"/>
      <c r="L35" s="436"/>
      <c r="M35" s="436"/>
      <c r="N35" s="436"/>
      <c r="O35" s="436"/>
      <c r="P35" s="436"/>
      <c r="Q35" s="436"/>
      <c r="R35" s="436"/>
      <c r="S35" s="436"/>
    </row>
    <row r="36" spans="3:19" x14ac:dyDescent="0.25">
      <c r="C36" s="436"/>
      <c r="D36" s="466"/>
      <c r="E36" s="436"/>
      <c r="F36" s="436"/>
      <c r="G36" s="436"/>
      <c r="H36" s="436"/>
      <c r="I36" s="436"/>
      <c r="J36" s="436"/>
      <c r="K36" s="436"/>
      <c r="L36" s="436"/>
      <c r="M36" s="436"/>
      <c r="N36" s="436"/>
      <c r="O36" s="436"/>
      <c r="P36" s="436"/>
      <c r="Q36" s="436"/>
      <c r="R36" s="436"/>
      <c r="S36" s="436"/>
    </row>
    <row r="37" spans="3:19" x14ac:dyDescent="0.25">
      <c r="C37" s="436"/>
      <c r="D37" s="466"/>
      <c r="E37" s="436"/>
      <c r="F37" s="436"/>
      <c r="G37" s="436"/>
      <c r="H37" s="436"/>
      <c r="I37" s="436"/>
      <c r="J37" s="436"/>
      <c r="K37" s="436"/>
      <c r="L37" s="436"/>
      <c r="M37" s="436"/>
      <c r="N37" s="436"/>
      <c r="O37" s="436"/>
      <c r="P37" s="436"/>
      <c r="Q37" s="436"/>
      <c r="R37" s="436"/>
      <c r="S37" s="436"/>
    </row>
    <row r="38" spans="3:19" x14ac:dyDescent="0.25">
      <c r="C38" s="436"/>
      <c r="D38" s="466"/>
      <c r="E38" s="436"/>
      <c r="F38" s="436"/>
      <c r="G38" s="436"/>
      <c r="H38" s="436"/>
      <c r="I38" s="436"/>
      <c r="J38" s="436"/>
      <c r="K38" s="436"/>
      <c r="L38" s="436"/>
      <c r="M38" s="436"/>
      <c r="N38" s="436"/>
      <c r="O38" s="436"/>
      <c r="P38" s="436"/>
      <c r="Q38" s="436"/>
      <c r="R38" s="436"/>
      <c r="S38" s="436"/>
    </row>
    <row r="39" spans="3:19" s="456" customFormat="1" x14ac:dyDescent="0.25">
      <c r="C39" s="467"/>
      <c r="D39" s="468"/>
      <c r="E39" s="467"/>
      <c r="F39" s="467"/>
      <c r="G39" s="467"/>
      <c r="H39" s="467"/>
      <c r="I39" s="467"/>
      <c r="J39" s="467"/>
      <c r="K39" s="467"/>
      <c r="L39" s="467"/>
      <c r="M39" s="467"/>
      <c r="N39" s="467"/>
      <c r="O39" s="467"/>
      <c r="P39" s="467"/>
      <c r="Q39" s="467"/>
      <c r="R39" s="467"/>
      <c r="S39" s="467"/>
    </row>
    <row r="40" spans="3:19" s="456" customFormat="1" x14ac:dyDescent="0.25">
      <c r="C40" s="467"/>
      <c r="D40" s="469"/>
      <c r="E40" s="467" t="s">
        <v>722</v>
      </c>
      <c r="F40" s="467"/>
      <c r="G40" s="467"/>
      <c r="H40" s="467"/>
      <c r="I40" s="467"/>
      <c r="J40" s="467"/>
      <c r="K40" s="467"/>
      <c r="L40" s="467"/>
      <c r="M40" s="467"/>
      <c r="N40" s="467"/>
      <c r="O40" s="467"/>
      <c r="P40" s="470"/>
      <c r="Q40" s="467"/>
      <c r="R40" s="467"/>
      <c r="S40" s="467"/>
    </row>
    <row r="41" spans="3:19" s="456" customFormat="1" x14ac:dyDescent="0.25">
      <c r="C41" s="467"/>
      <c r="D41" s="471"/>
      <c r="E41" s="467" t="s">
        <v>723</v>
      </c>
      <c r="F41" s="467"/>
      <c r="G41" s="467"/>
      <c r="H41" s="467"/>
      <c r="I41" s="467"/>
      <c r="J41" s="467"/>
      <c r="K41" s="467"/>
      <c r="L41" s="467"/>
      <c r="M41" s="467"/>
      <c r="N41" s="467"/>
      <c r="O41" s="467"/>
      <c r="P41" s="470"/>
      <c r="Q41" s="467"/>
      <c r="R41" s="467"/>
      <c r="S41" s="467"/>
    </row>
    <row r="42" spans="3:19" s="456" customFormat="1" x14ac:dyDescent="0.25">
      <c r="C42" s="467"/>
      <c r="D42" s="472"/>
      <c r="E42" s="467" t="s">
        <v>463</v>
      </c>
      <c r="F42" s="467"/>
      <c r="G42" s="467"/>
      <c r="H42" s="467"/>
      <c r="I42" s="467"/>
      <c r="J42" s="467"/>
      <c r="K42" s="467"/>
      <c r="L42" s="467"/>
      <c r="M42" s="467"/>
      <c r="N42" s="467"/>
      <c r="O42" s="467"/>
      <c r="P42" s="473"/>
      <c r="Q42" s="467"/>
      <c r="R42" s="467"/>
      <c r="S42" s="467"/>
    </row>
    <row r="43" spans="3:19" s="456" customFormat="1" x14ac:dyDescent="0.25">
      <c r="C43" s="467"/>
      <c r="D43" s="474"/>
      <c r="E43" s="467" t="s">
        <v>538</v>
      </c>
      <c r="F43" s="467"/>
      <c r="G43" s="467"/>
      <c r="H43" s="467"/>
      <c r="I43" s="467"/>
      <c r="J43" s="467"/>
      <c r="K43" s="467"/>
      <c r="L43" s="467"/>
      <c r="M43" s="467"/>
      <c r="N43" s="467"/>
      <c r="O43" s="467"/>
      <c r="P43" s="473" t="s">
        <v>470</v>
      </c>
      <c r="Q43" s="467"/>
      <c r="R43" s="467"/>
      <c r="S43" s="467"/>
    </row>
    <row r="44" spans="3:19" s="456" customFormat="1" x14ac:dyDescent="0.25">
      <c r="C44" s="467"/>
      <c r="D44" s="475"/>
      <c r="E44" s="467" t="s">
        <v>464</v>
      </c>
      <c r="F44" s="467"/>
      <c r="G44" s="467"/>
      <c r="H44" s="467"/>
      <c r="I44" s="467"/>
      <c r="J44" s="467"/>
      <c r="K44" s="467"/>
      <c r="L44" s="467"/>
      <c r="M44" s="467"/>
      <c r="N44" s="467"/>
      <c r="O44" s="467"/>
      <c r="P44" s="470"/>
      <c r="Q44" s="467"/>
      <c r="R44" s="467"/>
      <c r="S44" s="467"/>
    </row>
    <row r="45" spans="3:19" s="456" customFormat="1" x14ac:dyDescent="0.25">
      <c r="C45" s="467"/>
      <c r="D45" s="475" t="s">
        <v>465</v>
      </c>
      <c r="E45" s="467" t="s">
        <v>539</v>
      </c>
      <c r="F45" s="467"/>
      <c r="G45" s="467"/>
      <c r="H45" s="467"/>
      <c r="I45" s="467"/>
      <c r="J45" s="467"/>
      <c r="K45" s="467"/>
      <c r="L45" s="467"/>
      <c r="M45" s="467"/>
      <c r="N45" s="467"/>
      <c r="O45" s="467"/>
      <c r="P45" s="470"/>
      <c r="Q45" s="467"/>
      <c r="R45" s="467"/>
      <c r="S45" s="467"/>
    </row>
    <row r="46" spans="3:19" s="456" customFormat="1" x14ac:dyDescent="0.25">
      <c r="C46" s="467"/>
      <c r="D46" s="476" t="s">
        <v>465</v>
      </c>
      <c r="E46" s="467" t="s">
        <v>540</v>
      </c>
      <c r="F46" s="467"/>
      <c r="G46" s="467"/>
      <c r="H46" s="467"/>
      <c r="I46" s="467"/>
      <c r="J46" s="467"/>
      <c r="K46" s="467"/>
      <c r="L46" s="467"/>
      <c r="M46" s="467"/>
      <c r="N46" s="467"/>
      <c r="O46" s="467"/>
      <c r="P46" s="470"/>
      <c r="Q46" s="467"/>
      <c r="R46" s="436"/>
      <c r="S46" s="467"/>
    </row>
    <row r="47" spans="3:19" s="456" customFormat="1" x14ac:dyDescent="0.25">
      <c r="C47" s="467"/>
      <c r="D47" s="476"/>
      <c r="E47" s="467"/>
      <c r="F47" s="467"/>
      <c r="G47" s="467"/>
      <c r="H47" s="467"/>
      <c r="I47" s="467"/>
      <c r="J47" s="467"/>
      <c r="K47" s="467"/>
      <c r="L47" s="467"/>
      <c r="M47" s="467"/>
      <c r="N47" s="467"/>
      <c r="O47" s="467"/>
      <c r="P47" s="436"/>
      <c r="Q47" s="467"/>
      <c r="R47" s="467"/>
      <c r="S47" s="467"/>
    </row>
    <row r="48" spans="3:19" s="456" customFormat="1" x14ac:dyDescent="0.25">
      <c r="C48" s="467"/>
      <c r="D48" s="476"/>
      <c r="E48" s="467" t="s">
        <v>542</v>
      </c>
      <c r="F48" s="467"/>
      <c r="G48" s="467"/>
      <c r="H48" s="467"/>
      <c r="I48" s="467"/>
      <c r="J48" s="467"/>
      <c r="K48" s="467"/>
      <c r="L48" s="467"/>
      <c r="M48" s="467"/>
      <c r="N48" s="467"/>
      <c r="O48" s="467"/>
      <c r="P48" s="436"/>
      <c r="Q48" s="467"/>
      <c r="R48" s="467"/>
      <c r="S48" s="467"/>
    </row>
    <row r="49" spans="3:19" s="456" customFormat="1" x14ac:dyDescent="0.25">
      <c r="C49" s="467"/>
      <c r="D49" s="476"/>
      <c r="E49" s="467" t="s">
        <v>564</v>
      </c>
      <c r="F49" s="467"/>
      <c r="G49" s="467"/>
      <c r="H49" s="467"/>
      <c r="I49" s="467"/>
      <c r="J49" s="467"/>
      <c r="K49" s="467"/>
      <c r="L49" s="467"/>
      <c r="M49" s="467"/>
      <c r="N49" s="467"/>
      <c r="O49" s="467"/>
      <c r="P49" s="436"/>
      <c r="Q49" s="467"/>
      <c r="R49" s="467"/>
      <c r="S49" s="467"/>
    </row>
    <row r="50" spans="3:19" s="456" customFormat="1" x14ac:dyDescent="0.25">
      <c r="C50" s="467"/>
      <c r="D50" s="476"/>
      <c r="E50" s="467"/>
      <c r="F50" s="467"/>
      <c r="G50" s="467"/>
      <c r="H50" s="467"/>
      <c r="I50" s="467"/>
      <c r="J50" s="467"/>
      <c r="K50" s="467"/>
      <c r="L50" s="467"/>
      <c r="M50" s="467"/>
      <c r="N50" s="467"/>
      <c r="O50" s="467"/>
      <c r="P50" s="436"/>
      <c r="Q50" s="467"/>
      <c r="R50" s="467"/>
      <c r="S50" s="467"/>
    </row>
    <row r="51" spans="3:19" s="456" customFormat="1" x14ac:dyDescent="0.25">
      <c r="C51" s="467"/>
      <c r="D51" s="476"/>
      <c r="E51" s="467" t="s">
        <v>583</v>
      </c>
      <c r="F51" s="467"/>
      <c r="G51" s="467"/>
      <c r="H51" s="467"/>
      <c r="I51" s="467"/>
      <c r="J51" s="467"/>
      <c r="K51" s="467"/>
      <c r="L51" s="467"/>
      <c r="M51" s="467"/>
      <c r="N51" s="467"/>
      <c r="O51" s="467"/>
      <c r="P51" s="436"/>
      <c r="Q51" s="467"/>
      <c r="R51" s="467"/>
      <c r="S51" s="467"/>
    </row>
    <row r="52" spans="3:19" s="456" customFormat="1" x14ac:dyDescent="0.25">
      <c r="C52" s="467"/>
      <c r="D52" s="476"/>
      <c r="E52" s="467" t="s">
        <v>531</v>
      </c>
      <c r="F52" s="467"/>
      <c r="G52" s="467"/>
      <c r="H52" s="467"/>
      <c r="I52" s="467"/>
      <c r="J52" s="467"/>
      <c r="K52" s="467"/>
      <c r="L52" s="467"/>
      <c r="M52" s="467"/>
      <c r="N52" s="467"/>
      <c r="O52" s="467"/>
      <c r="P52" s="436"/>
      <c r="Q52" s="467"/>
      <c r="R52" s="467"/>
      <c r="S52" s="467"/>
    </row>
    <row r="53" spans="3:19" s="456" customFormat="1" x14ac:dyDescent="0.25">
      <c r="C53" s="467"/>
      <c r="D53" s="476"/>
      <c r="E53" s="467" t="s">
        <v>695</v>
      </c>
      <c r="F53" s="467"/>
      <c r="G53" s="467"/>
      <c r="H53" s="467"/>
      <c r="I53" s="467"/>
      <c r="J53" s="467"/>
      <c r="K53" s="467"/>
      <c r="L53" s="467"/>
      <c r="M53" s="467"/>
      <c r="N53" s="467"/>
      <c r="O53" s="467"/>
      <c r="P53" s="436"/>
      <c r="Q53" s="467"/>
      <c r="R53" s="467"/>
      <c r="S53" s="467"/>
    </row>
    <row r="54" spans="3:19" s="456" customFormat="1" x14ac:dyDescent="0.25">
      <c r="C54" s="467"/>
      <c r="D54" s="476"/>
      <c r="E54" s="467"/>
      <c r="F54" s="467"/>
      <c r="G54" s="467"/>
      <c r="H54" s="467"/>
      <c r="I54" s="467"/>
      <c r="J54" s="467"/>
      <c r="K54" s="467"/>
      <c r="L54" s="467"/>
      <c r="M54" s="467"/>
      <c r="N54" s="467"/>
      <c r="O54" s="467"/>
      <c r="P54" s="436"/>
      <c r="Q54" s="467"/>
      <c r="R54" s="467"/>
      <c r="S54" s="467"/>
    </row>
    <row r="55" spans="3:19" s="456" customFormat="1" x14ac:dyDescent="0.25">
      <c r="C55" s="467"/>
      <c r="D55" s="477"/>
      <c r="E55" s="467"/>
      <c r="F55" s="467"/>
      <c r="G55" s="467"/>
      <c r="H55" s="467"/>
      <c r="I55" s="467"/>
      <c r="J55" s="467"/>
      <c r="K55" s="467"/>
      <c r="L55" s="467"/>
      <c r="M55" s="467"/>
      <c r="N55" s="467"/>
      <c r="O55" s="467"/>
      <c r="P55" s="467"/>
      <c r="Q55" s="467"/>
      <c r="R55" s="467"/>
      <c r="S55" s="467"/>
    </row>
    <row r="56" spans="3:19" s="456" customFormat="1" x14ac:dyDescent="0.25">
      <c r="C56" s="465" t="s">
        <v>468</v>
      </c>
      <c r="D56" s="466"/>
      <c r="E56" s="467" t="s">
        <v>584</v>
      </c>
      <c r="F56" s="467"/>
      <c r="G56" s="467"/>
      <c r="H56" s="467"/>
      <c r="I56" s="467"/>
      <c r="J56" s="467"/>
      <c r="K56" s="467"/>
      <c r="L56" s="467"/>
      <c r="M56" s="467"/>
      <c r="N56" s="467"/>
      <c r="O56" s="467"/>
      <c r="P56" s="467"/>
      <c r="Q56" s="467"/>
      <c r="R56" s="467"/>
      <c r="S56" s="467"/>
    </row>
    <row r="57" spans="3:19" s="456" customFormat="1" x14ac:dyDescent="0.25">
      <c r="C57" s="467"/>
      <c r="D57" s="466"/>
      <c r="E57" s="467" t="s">
        <v>469</v>
      </c>
      <c r="F57" s="467"/>
      <c r="G57" s="467"/>
      <c r="H57" s="467"/>
      <c r="I57" s="467"/>
      <c r="J57" s="467"/>
      <c r="K57" s="467"/>
      <c r="L57" s="467"/>
      <c r="M57" s="467"/>
      <c r="N57" s="467"/>
      <c r="O57" s="467"/>
      <c r="P57" s="467"/>
      <c r="Q57" s="467"/>
      <c r="R57" s="467"/>
      <c r="S57" s="467"/>
    </row>
    <row r="58" spans="3:19" s="456" customFormat="1" x14ac:dyDescent="0.25">
      <c r="C58" s="467"/>
      <c r="D58" s="466"/>
      <c r="E58" s="467"/>
      <c r="F58" s="467"/>
      <c r="G58" s="467"/>
      <c r="H58" s="467"/>
      <c r="I58" s="467"/>
      <c r="J58" s="467"/>
      <c r="K58" s="467"/>
      <c r="L58" s="467"/>
      <c r="M58" s="467"/>
      <c r="N58" s="467"/>
      <c r="O58" s="467"/>
      <c r="P58" s="467"/>
      <c r="Q58" s="467"/>
      <c r="R58" s="467"/>
      <c r="S58" s="467"/>
    </row>
    <row r="59" spans="3:19" x14ac:dyDescent="0.25">
      <c r="D59" s="478"/>
      <c r="E59" s="479" t="s">
        <v>456</v>
      </c>
      <c r="F59" s="436"/>
      <c r="G59" s="436"/>
      <c r="H59" s="436"/>
      <c r="I59" s="436"/>
      <c r="J59" s="436"/>
      <c r="K59" s="436"/>
      <c r="L59" s="436"/>
      <c r="M59" s="436"/>
      <c r="N59" s="436"/>
      <c r="O59" s="436"/>
      <c r="P59" s="436"/>
      <c r="Q59" s="436"/>
      <c r="R59" s="436"/>
      <c r="S59" s="436"/>
    </row>
    <row r="60" spans="3:19" x14ac:dyDescent="0.25">
      <c r="C60" s="436"/>
      <c r="D60" s="480"/>
      <c r="E60" s="479" t="s">
        <v>19</v>
      </c>
      <c r="F60" s="436"/>
      <c r="G60" s="436"/>
      <c r="H60" s="436"/>
      <c r="I60" s="436"/>
      <c r="J60" s="436"/>
      <c r="K60" s="436"/>
      <c r="L60" s="436"/>
      <c r="M60" s="436"/>
      <c r="N60" s="436"/>
      <c r="O60" s="436"/>
      <c r="P60" s="436"/>
      <c r="Q60" s="436"/>
      <c r="R60" s="436"/>
      <c r="S60" s="436"/>
    </row>
    <row r="61" spans="3:19" x14ac:dyDescent="0.25">
      <c r="C61" s="436"/>
      <c r="D61" s="481"/>
      <c r="E61" s="479" t="s">
        <v>22</v>
      </c>
      <c r="F61" s="436"/>
      <c r="G61" s="436"/>
      <c r="H61" s="436"/>
      <c r="I61" s="436"/>
      <c r="J61" s="436"/>
      <c r="K61" s="436"/>
      <c r="L61" s="436"/>
      <c r="M61" s="436"/>
      <c r="N61" s="436"/>
      <c r="O61" s="436"/>
      <c r="P61" s="436"/>
      <c r="Q61" s="436"/>
      <c r="R61" s="436"/>
      <c r="S61" s="436"/>
    </row>
    <row r="62" spans="3:19" x14ac:dyDescent="0.25">
      <c r="C62" s="436"/>
      <c r="D62" s="482"/>
      <c r="E62" s="479" t="s">
        <v>541</v>
      </c>
      <c r="F62" s="436"/>
      <c r="G62" s="436"/>
      <c r="H62" s="436"/>
      <c r="I62" s="436"/>
      <c r="J62" s="436"/>
      <c r="K62" s="436"/>
      <c r="L62" s="436"/>
      <c r="M62" s="436"/>
      <c r="N62" s="436"/>
      <c r="O62" s="436"/>
      <c r="P62" s="436"/>
      <c r="Q62" s="436"/>
      <c r="R62" s="436"/>
      <c r="S62" s="436"/>
    </row>
    <row r="63" spans="3:19" x14ac:dyDescent="0.25">
      <c r="C63" s="436"/>
      <c r="D63" s="466"/>
      <c r="E63" s="479"/>
      <c r="F63" s="479"/>
      <c r="G63" s="479"/>
      <c r="H63" s="479"/>
      <c r="I63" s="436"/>
      <c r="J63" s="436"/>
      <c r="K63" s="436"/>
      <c r="L63" s="436"/>
      <c r="M63" s="436"/>
      <c r="N63" s="436"/>
      <c r="O63" s="436"/>
      <c r="P63" s="436"/>
      <c r="Q63" s="436"/>
      <c r="R63" s="436"/>
      <c r="S63" s="436"/>
    </row>
    <row r="64" spans="3:19" x14ac:dyDescent="0.25">
      <c r="C64" s="483" t="s">
        <v>471</v>
      </c>
      <c r="D64" s="484"/>
      <c r="E64" s="485" t="s">
        <v>472</v>
      </c>
      <c r="F64" s="485"/>
      <c r="G64" s="485"/>
      <c r="H64" s="485"/>
      <c r="I64" s="486"/>
      <c r="J64" s="486"/>
      <c r="K64" s="486"/>
      <c r="L64" s="486"/>
      <c r="M64" s="486"/>
      <c r="N64" s="486"/>
      <c r="O64" s="486"/>
      <c r="P64" s="486"/>
      <c r="Q64" s="486"/>
      <c r="R64" s="486"/>
      <c r="S64" s="436"/>
    </row>
    <row r="65" spans="3:19" x14ac:dyDescent="0.25">
      <c r="C65" s="487" t="s">
        <v>519</v>
      </c>
      <c r="D65" s="466"/>
      <c r="E65" s="479" t="s">
        <v>724</v>
      </c>
      <c r="F65" s="479"/>
      <c r="G65" s="479"/>
      <c r="H65" s="479"/>
      <c r="I65" s="436"/>
      <c r="J65" s="436"/>
      <c r="K65" s="436"/>
      <c r="L65" s="436"/>
      <c r="M65" s="436"/>
      <c r="N65" s="436"/>
      <c r="O65" s="436"/>
      <c r="P65" s="436"/>
      <c r="Q65" s="436"/>
      <c r="R65" s="436"/>
      <c r="S65" s="436"/>
    </row>
    <row r="66" spans="3:19" x14ac:dyDescent="0.25">
      <c r="C66" s="448"/>
      <c r="D66" s="466"/>
      <c r="E66" s="479" t="s">
        <v>273</v>
      </c>
      <c r="F66" s="479"/>
      <c r="G66" s="479"/>
      <c r="H66" s="479"/>
      <c r="I66" s="436"/>
      <c r="J66" s="436"/>
      <c r="K66" s="436"/>
      <c r="L66" s="436"/>
      <c r="M66" s="436"/>
      <c r="N66" s="436"/>
      <c r="O66" s="436"/>
      <c r="P66" s="436"/>
      <c r="Q66" s="436"/>
      <c r="R66" s="436"/>
      <c r="S66" s="436"/>
    </row>
    <row r="67" spans="3:19" x14ac:dyDescent="0.25">
      <c r="C67" s="448"/>
      <c r="D67" s="466"/>
      <c r="E67" s="479" t="s">
        <v>269</v>
      </c>
      <c r="F67" s="479"/>
      <c r="G67" s="479"/>
      <c r="H67" s="479"/>
      <c r="I67" s="436"/>
      <c r="J67" s="436"/>
      <c r="K67" s="436"/>
      <c r="L67" s="436"/>
      <c r="M67" s="436"/>
      <c r="N67" s="436"/>
      <c r="O67" s="436"/>
      <c r="P67" s="436"/>
      <c r="Q67" s="436"/>
      <c r="R67" s="436"/>
      <c r="S67" s="436"/>
    </row>
    <row r="68" spans="3:19" x14ac:dyDescent="0.25">
      <c r="C68" s="448"/>
      <c r="D68" s="466"/>
      <c r="E68" s="479" t="s">
        <v>585</v>
      </c>
      <c r="F68" s="479"/>
      <c r="G68" s="479"/>
      <c r="H68" s="479"/>
      <c r="I68" s="436"/>
      <c r="J68" s="436"/>
      <c r="K68" s="436"/>
      <c r="L68" s="436"/>
      <c r="M68" s="436"/>
      <c r="N68" s="436"/>
      <c r="O68" s="436"/>
      <c r="P68" s="436"/>
      <c r="Q68" s="436"/>
      <c r="R68" s="436"/>
      <c r="S68" s="436"/>
    </row>
    <row r="69" spans="3:19" x14ac:dyDescent="0.25">
      <c r="C69" s="448"/>
      <c r="D69" s="466"/>
      <c r="E69" s="479"/>
      <c r="F69" s="479"/>
      <c r="G69" s="479"/>
      <c r="H69" s="479"/>
      <c r="I69" s="436"/>
      <c r="J69" s="436"/>
      <c r="K69" s="436"/>
      <c r="L69" s="436"/>
      <c r="M69" s="436"/>
      <c r="N69" s="436"/>
      <c r="O69" s="436"/>
      <c r="P69" s="436"/>
      <c r="Q69" s="436"/>
      <c r="R69" s="436"/>
      <c r="S69" s="436"/>
    </row>
    <row r="70" spans="3:19" x14ac:dyDescent="0.25">
      <c r="C70" s="448"/>
      <c r="D70" s="466"/>
      <c r="E70" s="488" t="s">
        <v>235</v>
      </c>
      <c r="F70" s="479"/>
      <c r="G70" s="479"/>
      <c r="H70" s="479"/>
      <c r="I70" s="436"/>
      <c r="J70" s="436"/>
      <c r="K70" s="436"/>
      <c r="L70" s="436"/>
      <c r="M70" s="436"/>
      <c r="N70" s="436"/>
      <c r="O70" s="436"/>
      <c r="P70" s="436"/>
      <c r="Q70" s="436"/>
      <c r="R70" s="436"/>
      <c r="S70" s="436"/>
    </row>
    <row r="71" spans="3:19" x14ac:dyDescent="0.25">
      <c r="C71" s="448"/>
      <c r="D71" s="466"/>
      <c r="E71" s="479" t="s">
        <v>270</v>
      </c>
      <c r="F71" s="479"/>
      <c r="G71" s="479"/>
      <c r="H71" s="479"/>
      <c r="I71" s="436"/>
      <c r="J71" s="436"/>
      <c r="K71" s="436"/>
      <c r="L71" s="436"/>
      <c r="M71" s="436"/>
      <c r="N71" s="436"/>
      <c r="O71" s="436"/>
      <c r="P71" s="436"/>
      <c r="Q71" s="436"/>
      <c r="R71" s="436"/>
      <c r="S71" s="436"/>
    </row>
    <row r="72" spans="3:19" x14ac:dyDescent="0.25">
      <c r="C72" s="448"/>
      <c r="D72" s="466"/>
      <c r="E72" s="479"/>
      <c r="F72" s="479"/>
      <c r="G72" s="479"/>
      <c r="H72" s="479"/>
      <c r="I72" s="436"/>
      <c r="J72" s="436"/>
      <c r="K72" s="436"/>
      <c r="L72" s="436"/>
      <c r="M72" s="436"/>
      <c r="N72" s="436"/>
      <c r="O72" s="436"/>
      <c r="P72" s="436"/>
      <c r="Q72" s="436"/>
      <c r="R72" s="436"/>
      <c r="S72" s="436"/>
    </row>
    <row r="73" spans="3:19" x14ac:dyDescent="0.25">
      <c r="C73" s="448"/>
      <c r="D73" s="466"/>
      <c r="E73" s="489" t="s">
        <v>521</v>
      </c>
      <c r="F73" s="490"/>
      <c r="G73" s="490"/>
      <c r="H73" s="490"/>
      <c r="I73" s="491"/>
      <c r="J73" s="491"/>
      <c r="K73" s="491"/>
      <c r="L73" s="491"/>
      <c r="M73" s="491"/>
      <c r="N73" s="491"/>
      <c r="O73" s="491"/>
      <c r="P73" s="491"/>
      <c r="Q73" s="491"/>
      <c r="R73" s="491"/>
      <c r="S73" s="436"/>
    </row>
    <row r="74" spans="3:19" x14ac:dyDescent="0.25">
      <c r="C74" s="448"/>
      <c r="D74" s="466"/>
      <c r="E74" s="479" t="s">
        <v>725</v>
      </c>
      <c r="F74" s="479"/>
      <c r="G74" s="479"/>
      <c r="H74" s="479"/>
      <c r="I74" s="436"/>
      <c r="J74" s="436"/>
      <c r="K74" s="436"/>
      <c r="L74" s="436"/>
      <c r="M74" s="436"/>
      <c r="N74" s="436"/>
      <c r="O74" s="436"/>
      <c r="P74" s="436"/>
      <c r="Q74" s="436"/>
      <c r="R74" s="436"/>
      <c r="S74" s="436"/>
    </row>
    <row r="75" spans="3:19" x14ac:dyDescent="0.25">
      <c r="C75" s="448"/>
      <c r="D75" s="492"/>
      <c r="E75" s="479" t="s">
        <v>586</v>
      </c>
      <c r="F75" s="479"/>
      <c r="G75" s="479"/>
      <c r="H75" s="479"/>
      <c r="I75" s="436"/>
      <c r="J75" s="436"/>
      <c r="K75" s="436"/>
      <c r="L75" s="436"/>
      <c r="M75" s="436"/>
      <c r="N75" s="436"/>
      <c r="O75" s="436"/>
      <c r="P75" s="436"/>
      <c r="Q75" s="436"/>
      <c r="R75" s="436"/>
      <c r="S75" s="436"/>
    </row>
    <row r="76" spans="3:19" x14ac:dyDescent="0.25">
      <c r="C76" s="448"/>
      <c r="D76" s="492"/>
      <c r="E76" s="479"/>
      <c r="F76" s="479"/>
      <c r="G76" s="479"/>
      <c r="H76" s="479"/>
      <c r="I76" s="436"/>
      <c r="J76" s="436"/>
      <c r="K76" s="436"/>
      <c r="L76" s="436"/>
      <c r="M76" s="436"/>
      <c r="N76" s="436"/>
      <c r="O76" s="436"/>
      <c r="P76" s="436"/>
      <c r="Q76" s="436"/>
      <c r="R76" s="436"/>
      <c r="S76" s="436"/>
    </row>
    <row r="77" spans="3:19" x14ac:dyDescent="0.25">
      <c r="C77" s="483" t="s">
        <v>473</v>
      </c>
      <c r="D77" s="484"/>
      <c r="E77" s="485" t="s">
        <v>474</v>
      </c>
      <c r="F77" s="485"/>
      <c r="G77" s="485"/>
      <c r="H77" s="485"/>
      <c r="I77" s="486"/>
      <c r="J77" s="486"/>
      <c r="K77" s="486"/>
      <c r="L77" s="486"/>
      <c r="M77" s="486"/>
      <c r="N77" s="486"/>
      <c r="O77" s="486"/>
      <c r="P77" s="486"/>
      <c r="Q77" s="486"/>
      <c r="R77" s="486"/>
      <c r="S77" s="436"/>
    </row>
    <row r="78" spans="3:19" x14ac:dyDescent="0.25">
      <c r="C78" s="487" t="s">
        <v>519</v>
      </c>
      <c r="D78" s="466"/>
      <c r="E78" s="479" t="s">
        <v>587</v>
      </c>
      <c r="F78" s="479"/>
      <c r="G78" s="479"/>
      <c r="H78" s="479"/>
      <c r="I78" s="436"/>
      <c r="J78" s="436"/>
      <c r="K78" s="436"/>
      <c r="L78" s="436"/>
      <c r="M78" s="436"/>
      <c r="N78" s="436"/>
      <c r="O78" s="436"/>
      <c r="P78" s="436"/>
      <c r="Q78" s="436"/>
      <c r="R78" s="436"/>
      <c r="S78" s="436"/>
    </row>
    <row r="79" spans="3:19" x14ac:dyDescent="0.25">
      <c r="C79" s="436"/>
      <c r="D79" s="466"/>
      <c r="E79" s="479" t="s">
        <v>477</v>
      </c>
      <c r="F79" s="479"/>
      <c r="G79" s="479"/>
      <c r="H79" s="479"/>
      <c r="I79" s="436"/>
      <c r="J79" s="436"/>
      <c r="K79" s="436"/>
      <c r="L79" s="436"/>
      <c r="M79" s="436"/>
      <c r="N79" s="436"/>
      <c r="O79" s="436"/>
      <c r="P79" s="436"/>
      <c r="Q79" s="436"/>
      <c r="R79" s="436"/>
      <c r="S79" s="436"/>
    </row>
    <row r="80" spans="3:19" x14ac:dyDescent="0.25">
      <c r="C80" s="436"/>
      <c r="D80" s="466"/>
      <c r="E80" s="479"/>
      <c r="F80" s="479"/>
      <c r="G80" s="479"/>
      <c r="H80" s="479"/>
      <c r="I80" s="436"/>
      <c r="J80" s="436"/>
      <c r="K80" s="436"/>
      <c r="L80" s="436"/>
      <c r="M80" s="436"/>
      <c r="N80" s="436"/>
      <c r="O80" s="436"/>
      <c r="P80" s="436"/>
      <c r="Q80" s="436"/>
      <c r="R80" s="436"/>
      <c r="S80" s="436"/>
    </row>
    <row r="81" spans="3:19" x14ac:dyDescent="0.25">
      <c r="C81" s="436"/>
      <c r="D81" s="466"/>
      <c r="E81" s="488" t="s">
        <v>242</v>
      </c>
      <c r="F81" s="479"/>
      <c r="G81" s="479"/>
      <c r="H81" s="479"/>
      <c r="I81" s="436"/>
      <c r="J81" s="436"/>
      <c r="K81" s="436"/>
      <c r="L81" s="436"/>
      <c r="M81" s="436"/>
      <c r="N81" s="436"/>
      <c r="O81" s="436"/>
      <c r="P81" s="436"/>
      <c r="Q81" s="436"/>
      <c r="R81" s="436"/>
      <c r="S81" s="436"/>
    </row>
    <row r="82" spans="3:19" x14ac:dyDescent="0.25">
      <c r="C82" s="436"/>
      <c r="D82" s="492">
        <v>1</v>
      </c>
      <c r="E82" s="479" t="s">
        <v>475</v>
      </c>
      <c r="F82" s="479"/>
      <c r="G82" s="479"/>
      <c r="H82" s="479"/>
      <c r="I82" s="479"/>
      <c r="J82" s="479"/>
      <c r="K82" s="479"/>
      <c r="L82" s="479"/>
      <c r="M82" s="479"/>
      <c r="N82" s="479"/>
      <c r="O82" s="479"/>
      <c r="P82" s="479"/>
      <c r="Q82" s="479"/>
      <c r="R82" s="479"/>
      <c r="S82" s="479"/>
    </row>
    <row r="83" spans="3:19" x14ac:dyDescent="0.25">
      <c r="C83" s="436"/>
      <c r="D83" s="492"/>
      <c r="E83" s="479" t="s">
        <v>476</v>
      </c>
      <c r="F83" s="479"/>
      <c r="G83" s="479"/>
      <c r="H83" s="479"/>
      <c r="I83" s="479"/>
      <c r="J83" s="479"/>
      <c r="K83" s="479"/>
      <c r="L83" s="479"/>
      <c r="M83" s="479"/>
      <c r="N83" s="479"/>
      <c r="O83" s="479"/>
      <c r="P83" s="479"/>
      <c r="Q83" s="479"/>
      <c r="R83" s="479"/>
      <c r="S83" s="479"/>
    </row>
    <row r="84" spans="3:19" x14ac:dyDescent="0.25">
      <c r="C84" s="436"/>
      <c r="D84" s="492">
        <v>2</v>
      </c>
      <c r="E84" s="479" t="s">
        <v>21</v>
      </c>
      <c r="F84" s="479"/>
      <c r="G84" s="479"/>
      <c r="H84" s="479"/>
      <c r="I84" s="479"/>
      <c r="J84" s="479"/>
      <c r="K84" s="479"/>
      <c r="L84" s="479"/>
      <c r="M84" s="479"/>
      <c r="N84" s="479"/>
      <c r="O84" s="479"/>
      <c r="P84" s="479"/>
      <c r="Q84" s="479"/>
      <c r="R84" s="479"/>
      <c r="S84" s="479"/>
    </row>
    <row r="85" spans="3:19" x14ac:dyDescent="0.25">
      <c r="C85" s="436"/>
      <c r="D85" s="492">
        <v>3</v>
      </c>
      <c r="E85" s="479" t="s">
        <v>20</v>
      </c>
      <c r="F85" s="479"/>
      <c r="G85" s="479"/>
      <c r="H85" s="479"/>
      <c r="I85" s="479"/>
      <c r="J85" s="479"/>
      <c r="K85" s="479"/>
      <c r="L85" s="479"/>
      <c r="M85" s="479"/>
      <c r="N85" s="479"/>
      <c r="O85" s="479"/>
      <c r="P85" s="479"/>
      <c r="Q85" s="479"/>
      <c r="R85" s="479"/>
      <c r="S85" s="479"/>
    </row>
    <row r="86" spans="3:19" x14ac:dyDescent="0.25">
      <c r="C86" s="436"/>
      <c r="D86" s="466"/>
      <c r="E86" s="493">
        <v>3.1</v>
      </c>
      <c r="F86" s="479" t="s">
        <v>457</v>
      </c>
      <c r="G86" s="479"/>
      <c r="H86" s="479"/>
      <c r="I86" s="479"/>
      <c r="J86" s="479"/>
      <c r="K86" s="479"/>
      <c r="L86" s="479"/>
      <c r="M86" s="479"/>
      <c r="N86" s="479"/>
      <c r="O86" s="479"/>
      <c r="P86" s="479"/>
      <c r="Q86" s="479"/>
      <c r="R86" s="479"/>
      <c r="S86" s="479"/>
    </row>
    <row r="87" spans="3:19" x14ac:dyDescent="0.25">
      <c r="C87" s="436"/>
      <c r="D87" s="466"/>
      <c r="E87" s="493">
        <v>3.2</v>
      </c>
      <c r="F87" s="494" t="s">
        <v>726</v>
      </c>
      <c r="G87" s="479"/>
      <c r="H87" s="479"/>
      <c r="I87" s="479"/>
      <c r="J87" s="479"/>
      <c r="K87" s="479"/>
      <c r="L87" s="479"/>
      <c r="M87" s="479"/>
      <c r="N87" s="479"/>
      <c r="O87" s="479"/>
      <c r="P87" s="479"/>
      <c r="Q87" s="479"/>
      <c r="R87" s="479"/>
      <c r="S87" s="479"/>
    </row>
    <row r="88" spans="3:19" ht="15" customHeight="1" x14ac:dyDescent="0.25">
      <c r="C88" s="436"/>
      <c r="D88" s="466"/>
      <c r="E88" s="493">
        <v>3.3</v>
      </c>
      <c r="F88" s="494" t="s">
        <v>480</v>
      </c>
      <c r="G88" s="494"/>
      <c r="H88" s="494"/>
      <c r="I88" s="494"/>
      <c r="J88" s="494"/>
      <c r="K88" s="494"/>
      <c r="L88" s="494"/>
      <c r="M88" s="494"/>
      <c r="N88" s="494"/>
      <c r="O88" s="494"/>
      <c r="P88" s="494"/>
      <c r="Q88" s="494"/>
      <c r="R88" s="494"/>
      <c r="S88" s="494"/>
    </row>
    <row r="89" spans="3:19" ht="15" customHeight="1" x14ac:dyDescent="0.25">
      <c r="C89" s="436"/>
      <c r="D89" s="466"/>
      <c r="E89" s="493">
        <v>3.4</v>
      </c>
      <c r="F89" s="494" t="s">
        <v>727</v>
      </c>
      <c r="G89" s="494"/>
      <c r="H89" s="494"/>
      <c r="I89" s="494"/>
      <c r="J89" s="494"/>
      <c r="K89" s="494"/>
      <c r="L89" s="494"/>
      <c r="M89" s="494"/>
      <c r="N89" s="494"/>
      <c r="O89" s="494"/>
      <c r="P89" s="494"/>
      <c r="Q89" s="494"/>
      <c r="R89" s="494"/>
      <c r="S89" s="494"/>
    </row>
    <row r="90" spans="3:19" ht="15" customHeight="1" x14ac:dyDescent="0.25">
      <c r="C90" s="436"/>
      <c r="D90" s="466"/>
      <c r="E90" s="493"/>
      <c r="F90" s="494" t="s">
        <v>479</v>
      </c>
      <c r="G90" s="494"/>
      <c r="H90" s="494"/>
      <c r="I90" s="494"/>
      <c r="J90" s="494"/>
      <c r="K90" s="494"/>
      <c r="L90" s="494"/>
      <c r="M90" s="494"/>
      <c r="N90" s="494"/>
      <c r="O90" s="494"/>
      <c r="P90" s="494"/>
      <c r="Q90" s="494"/>
      <c r="R90" s="494"/>
      <c r="S90" s="494"/>
    </row>
    <row r="91" spans="3:19" ht="15" customHeight="1" x14ac:dyDescent="0.25">
      <c r="C91" s="436"/>
      <c r="D91" s="466"/>
      <c r="E91" s="493">
        <v>3.5</v>
      </c>
      <c r="F91" s="494" t="s">
        <v>478</v>
      </c>
      <c r="G91" s="494"/>
      <c r="H91" s="494"/>
      <c r="I91" s="494"/>
      <c r="J91" s="494"/>
      <c r="K91" s="494"/>
      <c r="L91" s="494"/>
      <c r="M91" s="494"/>
      <c r="N91" s="494"/>
      <c r="O91" s="494"/>
      <c r="P91" s="494"/>
      <c r="Q91" s="494"/>
      <c r="R91" s="494"/>
      <c r="S91" s="494"/>
    </row>
    <row r="92" spans="3:19" ht="15" customHeight="1" x14ac:dyDescent="0.25">
      <c r="C92" s="436"/>
      <c r="D92" s="466"/>
      <c r="E92" s="493"/>
      <c r="F92" s="494" t="s">
        <v>591</v>
      </c>
      <c r="G92" s="494"/>
      <c r="H92" s="494"/>
      <c r="I92" s="494"/>
      <c r="J92" s="494"/>
      <c r="K92" s="494"/>
      <c r="L92" s="494"/>
      <c r="M92" s="494"/>
      <c r="N92" s="494"/>
      <c r="O92" s="494"/>
      <c r="P92" s="494"/>
      <c r="Q92" s="494"/>
      <c r="R92" s="494"/>
      <c r="S92" s="494"/>
    </row>
    <row r="93" spans="3:19" ht="15" customHeight="1" x14ac:dyDescent="0.25">
      <c r="C93" s="436"/>
      <c r="D93" s="466"/>
      <c r="E93" s="493"/>
      <c r="F93" s="494" t="s">
        <v>590</v>
      </c>
      <c r="G93" s="494"/>
      <c r="H93" s="494"/>
      <c r="I93" s="494"/>
      <c r="J93" s="494"/>
      <c r="K93" s="494"/>
      <c r="L93" s="494"/>
      <c r="M93" s="494"/>
      <c r="N93" s="494"/>
      <c r="O93" s="494"/>
      <c r="P93" s="494"/>
      <c r="Q93" s="494"/>
      <c r="R93" s="494"/>
      <c r="S93" s="494"/>
    </row>
    <row r="94" spans="3:19" ht="15" customHeight="1" x14ac:dyDescent="0.25">
      <c r="C94" s="436"/>
      <c r="D94" s="466"/>
      <c r="E94" s="493">
        <v>3.6</v>
      </c>
      <c r="F94" s="494" t="s">
        <v>697</v>
      </c>
      <c r="G94" s="494"/>
      <c r="H94" s="494"/>
      <c r="I94" s="494"/>
      <c r="J94" s="494"/>
      <c r="K94" s="494"/>
      <c r="L94" s="494"/>
      <c r="M94" s="494"/>
      <c r="N94" s="494"/>
      <c r="O94" s="494"/>
      <c r="P94" s="494"/>
      <c r="Q94" s="494"/>
      <c r="R94" s="494"/>
      <c r="S94" s="494"/>
    </row>
    <row r="95" spans="3:19" ht="15" customHeight="1" x14ac:dyDescent="0.25">
      <c r="C95" s="436"/>
      <c r="D95" s="466"/>
      <c r="E95" s="493">
        <v>3.7</v>
      </c>
      <c r="F95" s="494" t="s">
        <v>704</v>
      </c>
      <c r="G95" s="494"/>
      <c r="H95" s="494"/>
      <c r="I95" s="494"/>
      <c r="J95" s="494"/>
      <c r="K95" s="494"/>
      <c r="L95" s="494"/>
      <c r="M95" s="494"/>
      <c r="N95" s="494"/>
      <c r="O95" s="494"/>
      <c r="P95" s="494"/>
      <c r="Q95" s="494"/>
      <c r="R95" s="494"/>
      <c r="S95" s="494"/>
    </row>
    <row r="96" spans="3:19" ht="15" customHeight="1" x14ac:dyDescent="0.25">
      <c r="C96" s="436"/>
      <c r="D96" s="466"/>
      <c r="E96" s="493">
        <v>3.8</v>
      </c>
      <c r="F96" s="494" t="s">
        <v>698</v>
      </c>
      <c r="G96" s="494"/>
      <c r="H96" s="494"/>
      <c r="I96" s="494"/>
      <c r="J96" s="494"/>
      <c r="K96" s="494"/>
      <c r="L96" s="494"/>
      <c r="M96" s="494"/>
      <c r="N96" s="494"/>
      <c r="O96" s="494"/>
      <c r="P96" s="494"/>
      <c r="Q96" s="494"/>
      <c r="R96" s="494"/>
      <c r="S96" s="494"/>
    </row>
    <row r="97" spans="3:19" ht="15" customHeight="1" x14ac:dyDescent="0.25">
      <c r="C97" s="436"/>
      <c r="D97" s="466"/>
      <c r="E97" s="493"/>
      <c r="F97" s="494" t="s">
        <v>588</v>
      </c>
      <c r="G97" s="494"/>
      <c r="H97" s="494"/>
      <c r="I97" s="494"/>
      <c r="J97" s="494"/>
      <c r="K97" s="494"/>
      <c r="L97" s="494"/>
      <c r="M97" s="494"/>
      <c r="N97" s="494"/>
      <c r="O97" s="494"/>
      <c r="P97" s="494"/>
      <c r="Q97" s="494"/>
      <c r="R97" s="494"/>
      <c r="S97" s="494"/>
    </row>
    <row r="98" spans="3:19" x14ac:dyDescent="0.25">
      <c r="C98" s="436"/>
      <c r="D98" s="466"/>
      <c r="E98" s="493"/>
      <c r="F98" s="495" t="s">
        <v>532</v>
      </c>
      <c r="G98" s="479" t="s">
        <v>243</v>
      </c>
      <c r="H98" s="479"/>
      <c r="I98" s="479"/>
      <c r="J98" s="479"/>
      <c r="K98" s="479"/>
      <c r="L98" s="479"/>
      <c r="M98" s="479"/>
      <c r="N98" s="479"/>
      <c r="O98" s="479"/>
      <c r="P98" s="479"/>
      <c r="Q98" s="479"/>
      <c r="R98" s="479"/>
      <c r="S98" s="479"/>
    </row>
    <row r="99" spans="3:19" ht="15" customHeight="1" x14ac:dyDescent="0.25">
      <c r="C99" s="436"/>
      <c r="D99" s="466"/>
      <c r="E99" s="493"/>
      <c r="F99" s="495" t="s">
        <v>533</v>
      </c>
      <c r="G99" s="494" t="s">
        <v>481</v>
      </c>
      <c r="H99" s="494"/>
      <c r="I99" s="494"/>
      <c r="J99" s="494"/>
      <c r="K99" s="494"/>
      <c r="L99" s="494"/>
      <c r="M99" s="494"/>
      <c r="N99" s="494"/>
      <c r="O99" s="494"/>
      <c r="P99" s="494"/>
      <c r="Q99" s="494"/>
      <c r="R99" s="494"/>
      <c r="S99" s="494"/>
    </row>
    <row r="100" spans="3:19" x14ac:dyDescent="0.25">
      <c r="C100" s="436"/>
      <c r="D100" s="466"/>
      <c r="E100" s="493"/>
      <c r="F100" s="495" t="s">
        <v>534</v>
      </c>
      <c r="G100" s="494" t="s">
        <v>482</v>
      </c>
      <c r="H100" s="479"/>
      <c r="I100" s="479"/>
      <c r="J100" s="479"/>
      <c r="K100" s="479"/>
      <c r="L100" s="479"/>
      <c r="M100" s="479"/>
      <c r="N100" s="479"/>
      <c r="O100" s="479"/>
      <c r="P100" s="479"/>
      <c r="Q100" s="479"/>
      <c r="R100" s="479"/>
      <c r="S100" s="479"/>
    </row>
    <row r="101" spans="3:19" ht="15" customHeight="1" x14ac:dyDescent="0.25">
      <c r="C101" s="436"/>
      <c r="D101" s="466"/>
      <c r="E101" s="493">
        <v>3.9</v>
      </c>
      <c r="F101" s="479" t="s">
        <v>483</v>
      </c>
      <c r="G101" s="479"/>
      <c r="H101" s="479"/>
      <c r="I101" s="479"/>
      <c r="J101" s="479"/>
      <c r="K101" s="479"/>
      <c r="L101" s="479"/>
      <c r="M101" s="479"/>
      <c r="N101" s="479"/>
      <c r="O101" s="479"/>
      <c r="P101" s="479"/>
      <c r="Q101" s="479"/>
      <c r="R101" s="479"/>
      <c r="S101" s="479"/>
    </row>
    <row r="102" spans="3:19" ht="15" customHeight="1" x14ac:dyDescent="0.25">
      <c r="C102" s="436"/>
      <c r="D102" s="466"/>
      <c r="E102" s="493">
        <v>3.1</v>
      </c>
      <c r="F102" s="479" t="s">
        <v>484</v>
      </c>
      <c r="G102" s="479"/>
      <c r="H102" s="479"/>
      <c r="I102" s="479"/>
      <c r="J102" s="479"/>
      <c r="K102" s="479"/>
      <c r="L102" s="479"/>
      <c r="M102" s="479"/>
      <c r="N102" s="479"/>
      <c r="O102" s="479"/>
      <c r="P102" s="479"/>
      <c r="Q102" s="479"/>
      <c r="R102" s="479"/>
      <c r="S102" s="479"/>
    </row>
    <row r="103" spans="3:19" ht="15" customHeight="1" x14ac:dyDescent="0.25">
      <c r="C103" s="436"/>
      <c r="D103" s="466"/>
      <c r="E103" s="493"/>
      <c r="F103" s="479" t="s">
        <v>485</v>
      </c>
      <c r="G103" s="479"/>
      <c r="H103" s="479"/>
      <c r="I103" s="479"/>
      <c r="J103" s="479"/>
      <c r="K103" s="479"/>
      <c r="L103" s="479"/>
      <c r="M103" s="479"/>
      <c r="N103" s="479"/>
      <c r="O103" s="479"/>
      <c r="P103" s="479"/>
      <c r="Q103" s="479"/>
      <c r="R103" s="479"/>
      <c r="S103" s="479"/>
    </row>
    <row r="104" spans="3:19" ht="15" customHeight="1" x14ac:dyDescent="0.25">
      <c r="C104" s="436"/>
      <c r="D104" s="466"/>
      <c r="E104" s="493">
        <v>3.11</v>
      </c>
      <c r="F104" s="479" t="s">
        <v>486</v>
      </c>
      <c r="G104" s="479"/>
      <c r="H104" s="479"/>
      <c r="I104" s="479"/>
      <c r="J104" s="479"/>
      <c r="K104" s="479"/>
      <c r="L104" s="479"/>
      <c r="M104" s="479"/>
      <c r="N104" s="479"/>
      <c r="O104" s="479"/>
      <c r="P104" s="479"/>
      <c r="Q104" s="479"/>
      <c r="R104" s="479"/>
      <c r="S104" s="479"/>
    </row>
    <row r="105" spans="3:19" ht="15" customHeight="1" x14ac:dyDescent="0.25">
      <c r="C105" s="436"/>
      <c r="D105" s="466"/>
      <c r="E105" s="493"/>
      <c r="F105" s="494" t="s">
        <v>487</v>
      </c>
      <c r="G105" s="479"/>
      <c r="H105" s="479"/>
      <c r="I105" s="479"/>
      <c r="J105" s="479"/>
      <c r="K105" s="479"/>
      <c r="L105" s="479"/>
      <c r="M105" s="479"/>
      <c r="N105" s="479"/>
      <c r="O105" s="479"/>
      <c r="P105" s="479"/>
      <c r="Q105" s="479"/>
      <c r="R105" s="479"/>
      <c r="S105" s="479"/>
    </row>
    <row r="106" spans="3:19" ht="15" customHeight="1" x14ac:dyDescent="0.25">
      <c r="C106" s="436"/>
      <c r="D106" s="466"/>
      <c r="E106" s="493"/>
      <c r="F106" s="479" t="s">
        <v>488</v>
      </c>
      <c r="G106" s="479"/>
      <c r="H106" s="479"/>
      <c r="I106" s="479"/>
      <c r="J106" s="479"/>
      <c r="K106" s="479"/>
      <c r="L106" s="479"/>
      <c r="M106" s="479"/>
      <c r="N106" s="479"/>
      <c r="O106" s="479"/>
      <c r="P106" s="479"/>
      <c r="Q106" s="479"/>
      <c r="R106" s="479"/>
      <c r="S106" s="479"/>
    </row>
    <row r="107" spans="3:19" x14ac:dyDescent="0.25">
      <c r="C107" s="436"/>
      <c r="D107" s="466"/>
      <c r="E107" s="496">
        <v>3.12</v>
      </c>
      <c r="F107" s="479" t="s">
        <v>489</v>
      </c>
      <c r="G107" s="479"/>
      <c r="H107" s="479"/>
      <c r="I107" s="479"/>
      <c r="J107" s="479"/>
      <c r="K107" s="479"/>
      <c r="L107" s="479"/>
      <c r="M107" s="479"/>
      <c r="N107" s="479"/>
      <c r="O107" s="479"/>
      <c r="P107" s="479"/>
      <c r="Q107" s="479"/>
      <c r="R107" s="479"/>
      <c r="S107" s="479"/>
    </row>
    <row r="108" spans="3:19" x14ac:dyDescent="0.25">
      <c r="C108" s="436"/>
      <c r="D108" s="466"/>
      <c r="E108" s="496"/>
      <c r="F108" s="479" t="s">
        <v>490</v>
      </c>
      <c r="G108" s="479"/>
      <c r="H108" s="479"/>
      <c r="I108" s="479"/>
      <c r="J108" s="479"/>
      <c r="K108" s="479"/>
      <c r="L108" s="479"/>
      <c r="M108" s="479"/>
      <c r="N108" s="479"/>
      <c r="O108" s="479"/>
      <c r="P108" s="479"/>
      <c r="Q108" s="479"/>
      <c r="R108" s="479"/>
      <c r="S108" s="479"/>
    </row>
    <row r="109" spans="3:19" ht="15" customHeight="1" x14ac:dyDescent="0.25">
      <c r="C109" s="436"/>
      <c r="D109" s="466"/>
      <c r="E109" s="496">
        <v>3.13</v>
      </c>
      <c r="F109" s="464" t="s">
        <v>656</v>
      </c>
      <c r="G109" s="464"/>
      <c r="H109" s="464"/>
      <c r="I109" s="464"/>
      <c r="J109" s="464"/>
      <c r="K109" s="464"/>
      <c r="L109" s="464"/>
      <c r="M109" s="464"/>
      <c r="N109" s="464"/>
      <c r="O109" s="464"/>
      <c r="P109" s="464"/>
      <c r="Q109" s="464"/>
      <c r="R109" s="464"/>
      <c r="S109" s="464"/>
    </row>
    <row r="110" spans="3:19" ht="15" customHeight="1" x14ac:dyDescent="0.25">
      <c r="C110" s="436"/>
      <c r="D110" s="466"/>
      <c r="E110" s="496"/>
      <c r="F110" s="464" t="s">
        <v>657</v>
      </c>
      <c r="G110" s="464"/>
      <c r="H110" s="464"/>
      <c r="I110" s="464"/>
      <c r="J110" s="464"/>
      <c r="K110" s="464"/>
      <c r="L110" s="464"/>
      <c r="M110" s="464"/>
      <c r="N110" s="464"/>
      <c r="O110" s="464"/>
      <c r="P110" s="464"/>
      <c r="Q110" s="464"/>
      <c r="R110" s="464"/>
      <c r="S110" s="464"/>
    </row>
    <row r="111" spans="3:19" ht="15" customHeight="1" x14ac:dyDescent="0.25">
      <c r="C111" s="436"/>
      <c r="D111" s="492"/>
      <c r="E111" s="496"/>
      <c r="F111" s="464" t="s">
        <v>491</v>
      </c>
      <c r="G111" s="464"/>
      <c r="H111" s="464"/>
      <c r="I111" s="464"/>
      <c r="J111" s="464"/>
      <c r="K111" s="464"/>
      <c r="L111" s="464"/>
      <c r="M111" s="464"/>
      <c r="N111" s="464"/>
      <c r="O111" s="464"/>
      <c r="P111" s="464"/>
      <c r="Q111" s="464"/>
      <c r="R111" s="464"/>
      <c r="S111" s="464"/>
    </row>
    <row r="112" spans="3:19" ht="15" customHeight="1" x14ac:dyDescent="0.25">
      <c r="C112" s="436"/>
      <c r="D112" s="492"/>
      <c r="E112" s="496"/>
      <c r="F112" s="464" t="s">
        <v>492</v>
      </c>
      <c r="G112" s="464"/>
      <c r="H112" s="464"/>
      <c r="I112" s="464"/>
      <c r="J112" s="464"/>
      <c r="K112" s="464"/>
      <c r="L112" s="464"/>
      <c r="M112" s="464"/>
      <c r="N112" s="464"/>
      <c r="O112" s="464"/>
      <c r="P112" s="464"/>
      <c r="Q112" s="464"/>
      <c r="R112" s="464"/>
      <c r="S112" s="464"/>
    </row>
    <row r="113" spans="3:19" x14ac:dyDescent="0.25">
      <c r="C113" s="436"/>
      <c r="D113" s="492"/>
      <c r="E113" s="479"/>
      <c r="F113" s="479"/>
      <c r="G113" s="479"/>
      <c r="H113" s="479"/>
      <c r="I113" s="479"/>
      <c r="J113" s="479"/>
      <c r="K113" s="479"/>
      <c r="L113" s="479"/>
      <c r="M113" s="479"/>
      <c r="N113" s="479"/>
      <c r="O113" s="479"/>
      <c r="P113" s="479"/>
      <c r="Q113" s="479"/>
      <c r="R113" s="479"/>
      <c r="S113" s="479"/>
    </row>
    <row r="114" spans="3:19" x14ac:dyDescent="0.25">
      <c r="C114" s="436"/>
      <c r="D114" s="492"/>
      <c r="E114" s="488" t="s">
        <v>235</v>
      </c>
      <c r="F114" s="479"/>
      <c r="G114" s="479"/>
      <c r="H114" s="479"/>
      <c r="I114" s="479"/>
      <c r="J114" s="479"/>
      <c r="K114" s="479"/>
      <c r="L114" s="479"/>
      <c r="M114" s="479"/>
      <c r="N114" s="479"/>
      <c r="O114" s="479"/>
      <c r="P114" s="479"/>
      <c r="Q114" s="479"/>
      <c r="R114" s="479"/>
      <c r="S114" s="479"/>
    </row>
    <row r="115" spans="3:19" ht="15" customHeight="1" x14ac:dyDescent="0.25">
      <c r="C115" s="436"/>
      <c r="D115" s="492">
        <v>4</v>
      </c>
      <c r="E115" s="464" t="s">
        <v>592</v>
      </c>
      <c r="F115" s="464"/>
      <c r="G115" s="464"/>
      <c r="H115" s="464"/>
      <c r="I115" s="464"/>
      <c r="J115" s="464"/>
      <c r="K115" s="464"/>
      <c r="L115" s="464"/>
      <c r="M115" s="464"/>
      <c r="N115" s="464"/>
      <c r="O115" s="464"/>
      <c r="P115" s="464"/>
      <c r="Q115" s="464"/>
      <c r="R115" s="464"/>
      <c r="S115" s="464"/>
    </row>
    <row r="116" spans="3:19" ht="15" customHeight="1" x14ac:dyDescent="0.25">
      <c r="C116" s="436"/>
      <c r="D116" s="492"/>
      <c r="E116" s="464" t="s">
        <v>593</v>
      </c>
      <c r="F116" s="464"/>
      <c r="G116" s="464"/>
      <c r="H116" s="464"/>
      <c r="I116" s="464"/>
      <c r="J116" s="464"/>
      <c r="K116" s="464"/>
      <c r="L116" s="464"/>
      <c r="M116" s="464"/>
      <c r="N116" s="464"/>
      <c r="O116" s="464"/>
      <c r="P116" s="464"/>
      <c r="Q116" s="464"/>
      <c r="R116" s="464"/>
      <c r="S116" s="464"/>
    </row>
    <row r="117" spans="3:19" x14ac:dyDescent="0.25">
      <c r="C117" s="436"/>
      <c r="D117" s="492">
        <v>5</v>
      </c>
      <c r="E117" s="464" t="s">
        <v>594</v>
      </c>
      <c r="F117" s="479"/>
      <c r="G117" s="479"/>
      <c r="H117" s="479"/>
      <c r="I117" s="479"/>
      <c r="J117" s="479"/>
      <c r="K117" s="479"/>
      <c r="L117" s="479"/>
      <c r="M117" s="479"/>
      <c r="N117" s="479"/>
      <c r="O117" s="479"/>
      <c r="P117" s="479"/>
      <c r="Q117" s="479"/>
      <c r="R117" s="479"/>
      <c r="S117" s="479"/>
    </row>
    <row r="118" spans="3:19" x14ac:dyDescent="0.25">
      <c r="C118" s="436"/>
      <c r="D118" s="492"/>
      <c r="E118" s="479"/>
      <c r="F118" s="479"/>
      <c r="G118" s="479"/>
      <c r="H118" s="479"/>
      <c r="I118" s="479"/>
      <c r="J118" s="479"/>
      <c r="K118" s="479"/>
      <c r="L118" s="479"/>
      <c r="M118" s="479"/>
      <c r="N118" s="479"/>
      <c r="O118" s="479"/>
      <c r="P118" s="479"/>
      <c r="Q118" s="479"/>
      <c r="R118" s="479"/>
      <c r="S118" s="479"/>
    </row>
    <row r="119" spans="3:19" x14ac:dyDescent="0.25">
      <c r="C119" s="436"/>
      <c r="D119" s="492"/>
      <c r="E119" s="488" t="s">
        <v>232</v>
      </c>
      <c r="F119" s="479"/>
      <c r="G119" s="479"/>
      <c r="H119" s="479"/>
      <c r="I119" s="479"/>
      <c r="J119" s="479"/>
      <c r="K119" s="479"/>
      <c r="L119" s="479"/>
      <c r="M119" s="479"/>
      <c r="N119" s="479"/>
      <c r="O119" s="479"/>
      <c r="P119" s="479"/>
      <c r="Q119" s="479"/>
      <c r="R119" s="479"/>
      <c r="S119" s="479"/>
    </row>
    <row r="120" spans="3:19" ht="15" customHeight="1" x14ac:dyDescent="0.25">
      <c r="C120" s="436"/>
      <c r="D120" s="492">
        <v>6</v>
      </c>
      <c r="E120" s="479" t="s">
        <v>595</v>
      </c>
      <c r="F120" s="479"/>
      <c r="G120" s="479"/>
      <c r="H120" s="479"/>
      <c r="I120" s="479"/>
      <c r="J120" s="479"/>
      <c r="K120" s="479"/>
      <c r="L120" s="479"/>
      <c r="M120" s="479"/>
      <c r="N120" s="479"/>
      <c r="O120" s="479"/>
      <c r="P120" s="479"/>
      <c r="Q120" s="479"/>
      <c r="R120" s="479"/>
      <c r="S120" s="479"/>
    </row>
    <row r="121" spans="3:19" ht="15" customHeight="1" x14ac:dyDescent="0.25">
      <c r="C121" s="436"/>
      <c r="D121" s="492"/>
      <c r="E121" s="479" t="s">
        <v>493</v>
      </c>
      <c r="F121" s="479"/>
      <c r="G121" s="479"/>
      <c r="H121" s="479"/>
      <c r="I121" s="479"/>
      <c r="J121" s="479"/>
      <c r="K121" s="479"/>
      <c r="L121" s="479"/>
      <c r="M121" s="479"/>
      <c r="N121" s="479"/>
      <c r="O121" s="479"/>
      <c r="P121" s="479"/>
      <c r="Q121" s="479"/>
      <c r="R121" s="479"/>
      <c r="S121" s="479"/>
    </row>
    <row r="122" spans="3:19" ht="15" customHeight="1" x14ac:dyDescent="0.25">
      <c r="C122" s="436"/>
      <c r="D122" s="492">
        <v>7</v>
      </c>
      <c r="E122" s="479" t="s">
        <v>596</v>
      </c>
      <c r="F122" s="479"/>
      <c r="G122" s="479"/>
      <c r="H122" s="479"/>
      <c r="I122" s="479"/>
      <c r="J122" s="479"/>
      <c r="K122" s="479"/>
      <c r="L122" s="479"/>
      <c r="M122" s="479"/>
      <c r="N122" s="479"/>
      <c r="O122" s="479"/>
      <c r="P122" s="479"/>
      <c r="Q122" s="479"/>
      <c r="R122" s="479"/>
      <c r="S122" s="479"/>
    </row>
    <row r="123" spans="3:19" ht="15" customHeight="1" x14ac:dyDescent="0.25">
      <c r="C123" s="436"/>
      <c r="D123" s="492"/>
      <c r="E123" s="479" t="s">
        <v>494</v>
      </c>
      <c r="F123" s="479"/>
      <c r="G123" s="479"/>
      <c r="H123" s="479"/>
      <c r="I123" s="479"/>
      <c r="J123" s="479"/>
      <c r="K123" s="479"/>
      <c r="L123" s="479"/>
      <c r="M123" s="479"/>
      <c r="N123" s="479"/>
      <c r="O123" s="479"/>
      <c r="P123" s="479"/>
      <c r="Q123" s="479"/>
      <c r="R123" s="479"/>
      <c r="S123" s="479"/>
    </row>
    <row r="124" spans="3:19" ht="15" customHeight="1" x14ac:dyDescent="0.25">
      <c r="C124" s="436"/>
      <c r="D124" s="492">
        <v>8</v>
      </c>
      <c r="E124" s="479" t="s">
        <v>597</v>
      </c>
      <c r="F124" s="479"/>
      <c r="G124" s="479"/>
      <c r="H124" s="479"/>
      <c r="I124" s="479"/>
      <c r="J124" s="479"/>
      <c r="K124" s="479"/>
      <c r="L124" s="479"/>
      <c r="M124" s="479"/>
      <c r="N124" s="479"/>
      <c r="O124" s="479"/>
      <c r="P124" s="479"/>
      <c r="Q124" s="479"/>
      <c r="R124" s="479"/>
      <c r="S124" s="479"/>
    </row>
    <row r="125" spans="3:19" ht="15" customHeight="1" x14ac:dyDescent="0.25">
      <c r="C125" s="436"/>
      <c r="D125" s="492"/>
      <c r="E125" s="479"/>
      <c r="F125" s="479"/>
      <c r="G125" s="479"/>
      <c r="H125" s="479"/>
      <c r="I125" s="479"/>
      <c r="J125" s="479"/>
      <c r="K125" s="479"/>
      <c r="L125" s="479"/>
      <c r="M125" s="479"/>
      <c r="N125" s="479"/>
      <c r="O125" s="479"/>
      <c r="P125" s="479"/>
      <c r="Q125" s="479"/>
      <c r="R125" s="479"/>
      <c r="S125" s="479"/>
    </row>
    <row r="126" spans="3:19" x14ac:dyDescent="0.25">
      <c r="C126" s="448"/>
      <c r="D126" s="466"/>
      <c r="E126" s="489" t="s">
        <v>521</v>
      </c>
      <c r="F126" s="490"/>
      <c r="G126" s="490"/>
      <c r="H126" s="490"/>
      <c r="I126" s="491"/>
      <c r="J126" s="491"/>
      <c r="K126" s="491"/>
      <c r="L126" s="491"/>
      <c r="M126" s="491"/>
      <c r="N126" s="491"/>
      <c r="O126" s="491"/>
      <c r="P126" s="491"/>
      <c r="Q126" s="491"/>
      <c r="R126" s="491"/>
      <c r="S126" s="436"/>
    </row>
    <row r="127" spans="3:19" x14ac:dyDescent="0.25">
      <c r="C127" s="448"/>
      <c r="D127" s="466"/>
      <c r="E127" s="479" t="s">
        <v>522</v>
      </c>
      <c r="F127" s="479"/>
      <c r="G127" s="479"/>
      <c r="H127" s="479"/>
      <c r="I127" s="436"/>
      <c r="J127" s="436"/>
      <c r="K127" s="436"/>
      <c r="L127" s="436"/>
      <c r="M127" s="436"/>
      <c r="N127" s="436"/>
      <c r="O127" s="436"/>
      <c r="P127" s="436"/>
      <c r="Q127" s="436"/>
      <c r="R127" s="436"/>
      <c r="S127" s="436"/>
    </row>
    <row r="128" spans="3:19" x14ac:dyDescent="0.25">
      <c r="C128" s="448"/>
      <c r="D128" s="492">
        <v>1</v>
      </c>
      <c r="E128" s="479" t="s">
        <v>694</v>
      </c>
      <c r="F128" s="479"/>
      <c r="G128" s="479"/>
      <c r="H128" s="479"/>
      <c r="I128" s="436"/>
      <c r="J128" s="436"/>
      <c r="K128" s="436"/>
      <c r="L128" s="436"/>
      <c r="M128" s="436"/>
      <c r="N128" s="436"/>
      <c r="O128" s="436"/>
      <c r="P128" s="436"/>
      <c r="Q128" s="436"/>
      <c r="R128" s="436"/>
      <c r="S128" s="436"/>
    </row>
    <row r="129" spans="3:19" x14ac:dyDescent="0.25">
      <c r="C129" s="448"/>
      <c r="D129" s="492">
        <v>2</v>
      </c>
      <c r="E129" s="479" t="s">
        <v>523</v>
      </c>
      <c r="F129" s="479"/>
      <c r="G129" s="479"/>
      <c r="H129" s="479"/>
      <c r="I129" s="436"/>
      <c r="J129" s="436"/>
      <c r="K129" s="436"/>
      <c r="L129" s="436"/>
      <c r="M129" s="436"/>
      <c r="N129" s="436"/>
      <c r="O129" s="436"/>
      <c r="P129" s="436"/>
      <c r="Q129" s="436"/>
      <c r="R129" s="436"/>
      <c r="S129" s="436"/>
    </row>
    <row r="130" spans="3:19" x14ac:dyDescent="0.25">
      <c r="C130" s="448"/>
      <c r="D130" s="492">
        <v>3</v>
      </c>
      <c r="E130" s="479" t="s">
        <v>524</v>
      </c>
      <c r="F130" s="479"/>
      <c r="G130" s="479"/>
      <c r="H130" s="479"/>
      <c r="I130" s="436"/>
      <c r="J130" s="436"/>
      <c r="K130" s="436"/>
      <c r="L130" s="436"/>
      <c r="M130" s="436"/>
      <c r="N130" s="436"/>
      <c r="O130" s="436"/>
      <c r="P130" s="436"/>
      <c r="Q130" s="436"/>
      <c r="R130" s="436"/>
      <c r="S130" s="436"/>
    </row>
    <row r="131" spans="3:19" x14ac:dyDescent="0.25">
      <c r="C131" s="448"/>
      <c r="D131" s="492"/>
      <c r="E131" s="479" t="s">
        <v>728</v>
      </c>
      <c r="F131" s="479"/>
      <c r="G131" s="479"/>
      <c r="H131" s="479"/>
      <c r="I131" s="436"/>
      <c r="J131" s="436"/>
      <c r="K131" s="436"/>
      <c r="L131" s="436"/>
      <c r="M131" s="436"/>
      <c r="N131" s="436"/>
      <c r="O131" s="436"/>
      <c r="P131" s="436"/>
      <c r="Q131" s="436"/>
      <c r="R131" s="436"/>
      <c r="S131" s="436"/>
    </row>
    <row r="132" spans="3:19" x14ac:dyDescent="0.25">
      <c r="C132" s="448"/>
      <c r="D132" s="466"/>
      <c r="E132" s="479"/>
      <c r="F132" s="479"/>
      <c r="G132" s="479"/>
      <c r="H132" s="479"/>
      <c r="I132" s="436"/>
      <c r="J132" s="436"/>
      <c r="K132" s="436"/>
      <c r="L132" s="436"/>
      <c r="M132" s="436"/>
      <c r="N132" s="436"/>
      <c r="O132" s="436"/>
      <c r="P132" s="436"/>
      <c r="Q132" s="436"/>
      <c r="R132" s="436"/>
      <c r="S132" s="436"/>
    </row>
    <row r="133" spans="3:19" x14ac:dyDescent="0.25">
      <c r="C133" s="483" t="s">
        <v>495</v>
      </c>
      <c r="D133" s="484"/>
      <c r="E133" s="485" t="s">
        <v>496</v>
      </c>
      <c r="F133" s="485"/>
      <c r="G133" s="485"/>
      <c r="H133" s="485"/>
      <c r="I133" s="486"/>
      <c r="J133" s="486"/>
      <c r="K133" s="486"/>
      <c r="L133" s="486"/>
      <c r="M133" s="486"/>
      <c r="N133" s="486"/>
      <c r="O133" s="486"/>
      <c r="P133" s="486"/>
      <c r="Q133" s="486"/>
      <c r="R133" s="486"/>
      <c r="S133" s="436"/>
    </row>
    <row r="134" spans="3:19" ht="15" customHeight="1" x14ac:dyDescent="0.25">
      <c r="C134" s="487" t="s">
        <v>519</v>
      </c>
      <c r="D134" s="492"/>
      <c r="E134" s="479"/>
      <c r="F134" s="479"/>
      <c r="G134" s="479"/>
      <c r="H134" s="479"/>
      <c r="I134" s="479"/>
      <c r="J134" s="479"/>
      <c r="K134" s="479"/>
      <c r="L134" s="479"/>
      <c r="M134" s="479"/>
      <c r="N134" s="479"/>
      <c r="O134" s="479"/>
      <c r="P134" s="479"/>
      <c r="Q134" s="479"/>
      <c r="R134" s="479"/>
      <c r="S134" s="479"/>
    </row>
    <row r="135" spans="3:19" ht="15" customHeight="1" x14ac:dyDescent="0.25">
      <c r="C135" s="436"/>
      <c r="D135" s="492"/>
      <c r="E135" s="479" t="s">
        <v>598</v>
      </c>
      <c r="F135" s="479"/>
      <c r="G135" s="479"/>
      <c r="H135" s="479"/>
      <c r="I135" s="479"/>
      <c r="J135" s="479"/>
      <c r="K135" s="479"/>
      <c r="L135" s="479"/>
      <c r="M135" s="479"/>
      <c r="N135" s="479"/>
      <c r="O135" s="479"/>
      <c r="P135" s="479"/>
      <c r="Q135" s="479"/>
      <c r="R135" s="479"/>
      <c r="S135" s="479"/>
    </row>
    <row r="136" spans="3:19" ht="15" customHeight="1" x14ac:dyDescent="0.25">
      <c r="C136" s="436"/>
      <c r="D136" s="492"/>
      <c r="E136" s="479"/>
      <c r="F136" s="479"/>
      <c r="G136" s="479"/>
      <c r="H136" s="479"/>
      <c r="I136" s="479"/>
      <c r="J136" s="479"/>
      <c r="K136" s="479"/>
      <c r="L136" s="479"/>
      <c r="M136" s="479"/>
      <c r="N136" s="479"/>
      <c r="O136" s="479"/>
      <c r="P136" s="479"/>
      <c r="Q136" s="479"/>
      <c r="R136" s="479"/>
      <c r="S136" s="479"/>
    </row>
    <row r="137" spans="3:19" ht="15" customHeight="1" x14ac:dyDescent="0.25">
      <c r="C137" s="436"/>
      <c r="D137" s="492"/>
      <c r="E137" s="488" t="s">
        <v>242</v>
      </c>
      <c r="F137" s="479"/>
      <c r="G137" s="479"/>
      <c r="H137" s="479"/>
      <c r="I137" s="479"/>
      <c r="J137" s="479"/>
      <c r="K137" s="479"/>
      <c r="L137" s="479"/>
      <c r="M137" s="479"/>
      <c r="N137" s="479"/>
      <c r="O137" s="479"/>
      <c r="P137" s="479"/>
      <c r="Q137" s="479"/>
      <c r="R137" s="479"/>
      <c r="S137" s="479"/>
    </row>
    <row r="138" spans="3:19" ht="15" customHeight="1" x14ac:dyDescent="0.25">
      <c r="C138" s="436"/>
      <c r="D138" s="492">
        <v>1</v>
      </c>
      <c r="E138" s="479" t="s">
        <v>599</v>
      </c>
      <c r="F138" s="479"/>
      <c r="G138" s="479"/>
      <c r="H138" s="479"/>
      <c r="I138" s="479"/>
      <c r="J138" s="479"/>
      <c r="K138" s="479"/>
      <c r="L138" s="479"/>
      <c r="M138" s="479"/>
      <c r="N138" s="479"/>
      <c r="O138" s="479"/>
      <c r="P138" s="479"/>
      <c r="Q138" s="479"/>
      <c r="R138" s="479"/>
      <c r="S138" s="479"/>
    </row>
    <row r="139" spans="3:19" ht="15" customHeight="1" x14ac:dyDescent="0.25">
      <c r="C139" s="436"/>
      <c r="D139" s="492"/>
      <c r="E139" s="479" t="s">
        <v>600</v>
      </c>
      <c r="F139" s="479"/>
      <c r="G139" s="479"/>
      <c r="H139" s="479"/>
      <c r="I139" s="479"/>
      <c r="J139" s="479"/>
      <c r="K139" s="479"/>
      <c r="L139" s="479"/>
      <c r="M139" s="479"/>
      <c r="N139" s="479"/>
      <c r="O139" s="479"/>
      <c r="P139" s="479"/>
      <c r="Q139" s="479"/>
      <c r="R139" s="479"/>
      <c r="S139" s="479"/>
    </row>
    <row r="140" spans="3:19" ht="15" customHeight="1" x14ac:dyDescent="0.25">
      <c r="C140" s="436"/>
      <c r="D140" s="492">
        <v>2</v>
      </c>
      <c r="E140" s="479" t="s">
        <v>21</v>
      </c>
      <c r="F140" s="479"/>
      <c r="G140" s="479"/>
      <c r="H140" s="479"/>
      <c r="I140" s="479"/>
      <c r="J140" s="479"/>
      <c r="K140" s="479"/>
      <c r="L140" s="479"/>
      <c r="M140" s="479"/>
      <c r="N140" s="479"/>
      <c r="O140" s="479"/>
      <c r="P140" s="479"/>
      <c r="Q140" s="479"/>
      <c r="R140" s="479"/>
      <c r="S140" s="479"/>
    </row>
    <row r="141" spans="3:19" ht="15" customHeight="1" x14ac:dyDescent="0.25">
      <c r="C141" s="436"/>
      <c r="D141" s="492">
        <v>3</v>
      </c>
      <c r="E141" s="479" t="s">
        <v>20</v>
      </c>
      <c r="F141" s="479"/>
      <c r="G141" s="479"/>
      <c r="H141" s="479"/>
      <c r="I141" s="479"/>
      <c r="J141" s="479"/>
      <c r="K141" s="479"/>
      <c r="L141" s="479"/>
      <c r="M141" s="479"/>
      <c r="N141" s="479"/>
      <c r="O141" s="479"/>
      <c r="P141" s="479"/>
      <c r="Q141" s="479"/>
      <c r="R141" s="479"/>
      <c r="S141" s="479"/>
    </row>
    <row r="142" spans="3:19" ht="15" customHeight="1" x14ac:dyDescent="0.25">
      <c r="C142" s="436"/>
      <c r="D142" s="492"/>
      <c r="E142" s="493">
        <v>3.1</v>
      </c>
      <c r="F142" s="479" t="s">
        <v>497</v>
      </c>
      <c r="G142" s="479"/>
      <c r="H142" s="479"/>
      <c r="I142" s="479"/>
      <c r="J142" s="479"/>
      <c r="K142" s="479"/>
      <c r="L142" s="479"/>
      <c r="M142" s="479"/>
      <c r="N142" s="479"/>
      <c r="O142" s="479"/>
      <c r="P142" s="479"/>
      <c r="Q142" s="479"/>
      <c r="R142" s="479"/>
      <c r="S142" s="479"/>
    </row>
    <row r="143" spans="3:19" ht="15" customHeight="1" x14ac:dyDescent="0.25">
      <c r="C143" s="436"/>
      <c r="D143" s="492"/>
      <c r="E143" s="493">
        <v>3.2</v>
      </c>
      <c r="F143" s="479" t="s">
        <v>601</v>
      </c>
      <c r="G143" s="479"/>
      <c r="H143" s="479"/>
      <c r="I143" s="479"/>
      <c r="J143" s="479"/>
      <c r="K143" s="479"/>
      <c r="L143" s="479"/>
      <c r="M143" s="479"/>
      <c r="N143" s="479"/>
      <c r="O143" s="479"/>
      <c r="P143" s="479"/>
      <c r="Q143" s="479"/>
      <c r="R143" s="479"/>
      <c r="S143" s="479"/>
    </row>
    <row r="144" spans="3:19" ht="15" customHeight="1" x14ac:dyDescent="0.25">
      <c r="C144" s="436"/>
      <c r="D144" s="492"/>
      <c r="E144" s="493"/>
      <c r="F144" s="479" t="s">
        <v>602</v>
      </c>
      <c r="G144" s="479"/>
      <c r="H144" s="479"/>
      <c r="I144" s="479"/>
      <c r="J144" s="479"/>
      <c r="K144" s="479"/>
      <c r="L144" s="479"/>
      <c r="M144" s="479"/>
      <c r="N144" s="479"/>
      <c r="O144" s="479"/>
      <c r="P144" s="479"/>
      <c r="Q144" s="479"/>
      <c r="R144" s="479"/>
      <c r="S144" s="479"/>
    </row>
    <row r="145" spans="3:19" ht="15" customHeight="1" x14ac:dyDescent="0.25">
      <c r="C145" s="436"/>
      <c r="D145" s="492"/>
      <c r="E145" s="493">
        <v>3.3</v>
      </c>
      <c r="F145" s="479" t="s">
        <v>498</v>
      </c>
      <c r="G145" s="479"/>
      <c r="H145" s="479"/>
      <c r="I145" s="479"/>
      <c r="J145" s="479"/>
      <c r="K145" s="479"/>
      <c r="L145" s="479"/>
      <c r="M145" s="479"/>
      <c r="N145" s="479"/>
      <c r="O145" s="479"/>
      <c r="P145" s="479"/>
      <c r="Q145" s="479"/>
      <c r="R145" s="479"/>
      <c r="S145" s="479"/>
    </row>
    <row r="146" spans="3:19" ht="15" customHeight="1" x14ac:dyDescent="0.25">
      <c r="C146" s="436"/>
      <c r="D146" s="492"/>
      <c r="E146" s="493">
        <v>3.4</v>
      </c>
      <c r="F146" s="479" t="s">
        <v>603</v>
      </c>
      <c r="G146" s="479"/>
      <c r="H146" s="479"/>
      <c r="I146" s="479"/>
      <c r="J146" s="479"/>
      <c r="K146" s="479"/>
      <c r="L146" s="479"/>
      <c r="M146" s="479"/>
      <c r="N146" s="479"/>
      <c r="O146" s="479"/>
      <c r="P146" s="479"/>
      <c r="Q146" s="479"/>
      <c r="R146" s="479"/>
      <c r="S146" s="479"/>
    </row>
    <row r="147" spans="3:19" ht="15" customHeight="1" x14ac:dyDescent="0.25">
      <c r="C147" s="436"/>
      <c r="D147" s="492"/>
      <c r="E147" s="493"/>
      <c r="F147" s="479" t="s">
        <v>604</v>
      </c>
      <c r="G147" s="479"/>
      <c r="H147" s="479"/>
      <c r="I147" s="479"/>
      <c r="J147" s="479"/>
      <c r="K147" s="479"/>
      <c r="L147" s="479"/>
      <c r="M147" s="479"/>
      <c r="N147" s="479"/>
      <c r="O147" s="479"/>
      <c r="P147" s="479"/>
      <c r="Q147" s="479"/>
      <c r="R147" s="479"/>
      <c r="S147" s="479"/>
    </row>
    <row r="148" spans="3:19" ht="15" customHeight="1" x14ac:dyDescent="0.25">
      <c r="C148" s="436"/>
      <c r="D148" s="492"/>
      <c r="E148" s="493">
        <v>3.5</v>
      </c>
      <c r="F148" s="479" t="s">
        <v>499</v>
      </c>
      <c r="G148" s="479"/>
      <c r="H148" s="479"/>
      <c r="I148" s="479"/>
      <c r="J148" s="479"/>
      <c r="K148" s="479"/>
      <c r="L148" s="479"/>
      <c r="M148" s="479"/>
      <c r="N148" s="479"/>
      <c r="O148" s="479"/>
      <c r="P148" s="479"/>
      <c r="Q148" s="479"/>
      <c r="R148" s="479"/>
      <c r="S148" s="479"/>
    </row>
    <row r="149" spans="3:19" ht="15" customHeight="1" x14ac:dyDescent="0.25">
      <c r="C149" s="436"/>
      <c r="D149" s="492"/>
      <c r="E149" s="493">
        <v>3.6</v>
      </c>
      <c r="F149" s="479" t="s">
        <v>605</v>
      </c>
      <c r="G149" s="479"/>
      <c r="H149" s="479"/>
      <c r="I149" s="479"/>
      <c r="J149" s="479"/>
      <c r="K149" s="479"/>
      <c r="L149" s="479"/>
      <c r="M149" s="479"/>
      <c r="N149" s="479"/>
      <c r="O149" s="479"/>
      <c r="P149" s="479"/>
      <c r="Q149" s="479"/>
      <c r="R149" s="479"/>
      <c r="S149" s="479"/>
    </row>
    <row r="150" spans="3:19" ht="15" customHeight="1" x14ac:dyDescent="0.25">
      <c r="C150" s="436"/>
      <c r="D150" s="492"/>
      <c r="E150" s="493"/>
      <c r="F150" s="479" t="s">
        <v>606</v>
      </c>
      <c r="G150" s="479"/>
      <c r="H150" s="479"/>
      <c r="I150" s="479"/>
      <c r="J150" s="479"/>
      <c r="K150" s="479"/>
      <c r="L150" s="479"/>
      <c r="M150" s="479"/>
      <c r="N150" s="479"/>
      <c r="O150" s="479"/>
      <c r="P150" s="479"/>
      <c r="Q150" s="479"/>
      <c r="R150" s="479"/>
      <c r="S150" s="479"/>
    </row>
    <row r="151" spans="3:19" ht="15" customHeight="1" x14ac:dyDescent="0.25">
      <c r="C151" s="436"/>
      <c r="D151" s="466"/>
      <c r="E151" s="493">
        <v>3.7</v>
      </c>
      <c r="F151" s="494" t="s">
        <v>701</v>
      </c>
      <c r="G151" s="494"/>
      <c r="H151" s="494"/>
      <c r="I151" s="494"/>
      <c r="J151" s="494"/>
      <c r="K151" s="494"/>
      <c r="L151" s="494"/>
      <c r="M151" s="494"/>
      <c r="N151" s="494"/>
      <c r="O151" s="494"/>
      <c r="P151" s="494"/>
      <c r="Q151" s="494"/>
      <c r="R151" s="494"/>
      <c r="S151" s="494"/>
    </row>
    <row r="152" spans="3:19" ht="15" customHeight="1" x14ac:dyDescent="0.25">
      <c r="C152" s="436"/>
      <c r="D152" s="466"/>
      <c r="E152" s="493">
        <v>3.8</v>
      </c>
      <c r="F152" s="494" t="s">
        <v>535</v>
      </c>
      <c r="G152" s="494"/>
      <c r="H152" s="494"/>
      <c r="I152" s="494"/>
      <c r="J152" s="494"/>
      <c r="K152" s="494"/>
      <c r="L152" s="494"/>
      <c r="M152" s="494"/>
      <c r="N152" s="494"/>
      <c r="O152" s="494"/>
      <c r="P152" s="494"/>
      <c r="Q152" s="494"/>
      <c r="R152" s="494"/>
      <c r="S152" s="494"/>
    </row>
    <row r="153" spans="3:19" ht="15" customHeight="1" x14ac:dyDescent="0.25">
      <c r="C153" s="436"/>
      <c r="D153" s="492"/>
      <c r="E153" s="493">
        <v>3.9</v>
      </c>
      <c r="F153" s="479" t="s">
        <v>702</v>
      </c>
      <c r="G153" s="479"/>
      <c r="H153" s="479"/>
      <c r="I153" s="479"/>
      <c r="J153" s="479"/>
      <c r="K153" s="479"/>
      <c r="L153" s="479"/>
      <c r="M153" s="479"/>
      <c r="N153" s="479"/>
      <c r="O153" s="479"/>
      <c r="P153" s="479"/>
      <c r="Q153" s="479"/>
      <c r="R153" s="479"/>
      <c r="S153" s="479"/>
    </row>
    <row r="154" spans="3:19" ht="15" customHeight="1" x14ac:dyDescent="0.25">
      <c r="C154" s="436"/>
      <c r="D154" s="492"/>
      <c r="E154" s="493"/>
      <c r="F154" s="479" t="s">
        <v>703</v>
      </c>
      <c r="G154" s="479"/>
      <c r="H154" s="479"/>
      <c r="I154" s="479"/>
      <c r="J154" s="479"/>
      <c r="K154" s="479"/>
      <c r="L154" s="479"/>
      <c r="M154" s="479"/>
      <c r="N154" s="479"/>
      <c r="O154" s="479"/>
      <c r="P154" s="479"/>
      <c r="Q154" s="479"/>
      <c r="R154" s="479"/>
      <c r="S154" s="479"/>
    </row>
    <row r="155" spans="3:19" ht="15" customHeight="1" x14ac:dyDescent="0.25">
      <c r="C155" s="436"/>
      <c r="D155" s="492"/>
      <c r="E155" s="479"/>
      <c r="F155" s="497" t="s">
        <v>536</v>
      </c>
      <c r="G155" s="479" t="s">
        <v>607</v>
      </c>
      <c r="H155" s="479"/>
      <c r="I155" s="479"/>
      <c r="J155" s="479"/>
      <c r="K155" s="479"/>
      <c r="L155" s="479"/>
      <c r="M155" s="479"/>
      <c r="N155" s="479"/>
      <c r="O155" s="479"/>
      <c r="P155" s="479"/>
      <c r="Q155" s="479"/>
      <c r="R155" s="479"/>
      <c r="S155" s="479"/>
    </row>
    <row r="156" spans="3:19" ht="15" customHeight="1" x14ac:dyDescent="0.25">
      <c r="C156" s="436"/>
      <c r="D156" s="492"/>
      <c r="E156" s="479"/>
      <c r="F156" s="497"/>
      <c r="G156" s="479" t="s">
        <v>665</v>
      </c>
      <c r="H156" s="479"/>
      <c r="I156" s="479"/>
      <c r="J156" s="479"/>
      <c r="K156" s="479"/>
      <c r="L156" s="479"/>
      <c r="M156" s="479"/>
      <c r="N156" s="479"/>
      <c r="O156" s="479"/>
      <c r="P156" s="479"/>
      <c r="Q156" s="479"/>
      <c r="R156" s="479"/>
      <c r="S156" s="479"/>
    </row>
    <row r="157" spans="3:19" ht="15" customHeight="1" x14ac:dyDescent="0.25">
      <c r="C157" s="436"/>
      <c r="D157" s="492"/>
      <c r="E157" s="479"/>
      <c r="F157" s="497"/>
      <c r="G157" s="479" t="s">
        <v>608</v>
      </c>
      <c r="H157" s="479"/>
      <c r="I157" s="479"/>
      <c r="J157" s="479"/>
      <c r="K157" s="479"/>
      <c r="L157" s="479"/>
      <c r="M157" s="479"/>
      <c r="N157" s="479"/>
      <c r="O157" s="479"/>
      <c r="P157" s="479"/>
      <c r="Q157" s="479"/>
      <c r="R157" s="479"/>
      <c r="S157" s="479"/>
    </row>
    <row r="158" spans="3:19" ht="15" customHeight="1" x14ac:dyDescent="0.25">
      <c r="C158" s="436"/>
      <c r="D158" s="492"/>
      <c r="E158" s="479"/>
      <c r="F158" s="497"/>
      <c r="G158" s="479" t="s">
        <v>609</v>
      </c>
      <c r="H158" s="479"/>
      <c r="I158" s="479"/>
      <c r="J158" s="479"/>
      <c r="K158" s="479"/>
      <c r="L158" s="479"/>
      <c r="M158" s="479"/>
      <c r="N158" s="479"/>
      <c r="O158" s="479"/>
      <c r="P158" s="479"/>
      <c r="Q158" s="479"/>
      <c r="R158" s="479"/>
      <c r="S158" s="479"/>
    </row>
    <row r="159" spans="3:19" ht="15" customHeight="1" x14ac:dyDescent="0.25">
      <c r="C159" s="436"/>
      <c r="D159" s="492"/>
      <c r="E159" s="479"/>
      <c r="F159" s="497" t="s">
        <v>537</v>
      </c>
      <c r="G159" s="479" t="s">
        <v>610</v>
      </c>
      <c r="H159" s="479"/>
      <c r="I159" s="479"/>
      <c r="J159" s="479"/>
      <c r="K159" s="479"/>
      <c r="L159" s="479"/>
      <c r="M159" s="479"/>
      <c r="N159" s="479"/>
      <c r="O159" s="479"/>
      <c r="P159" s="479"/>
      <c r="Q159" s="479"/>
      <c r="R159" s="479"/>
      <c r="S159" s="479"/>
    </row>
    <row r="160" spans="3:19" ht="15" customHeight="1" x14ac:dyDescent="0.25">
      <c r="C160" s="436"/>
      <c r="D160" s="492"/>
      <c r="E160" s="479"/>
      <c r="F160" s="497"/>
      <c r="G160" s="479" t="s">
        <v>611</v>
      </c>
      <c r="H160" s="479"/>
      <c r="I160" s="479"/>
      <c r="J160" s="479"/>
      <c r="K160" s="479"/>
      <c r="L160" s="479"/>
      <c r="M160" s="479"/>
      <c r="N160" s="479"/>
      <c r="O160" s="479"/>
      <c r="P160" s="479"/>
      <c r="Q160" s="479"/>
      <c r="R160" s="479"/>
      <c r="S160" s="479"/>
    </row>
    <row r="161" spans="3:19" ht="15" customHeight="1" x14ac:dyDescent="0.25">
      <c r="C161" s="436"/>
      <c r="D161" s="492"/>
      <c r="E161" s="496">
        <v>3.1</v>
      </c>
      <c r="F161" s="479" t="s">
        <v>612</v>
      </c>
      <c r="G161" s="479"/>
      <c r="H161" s="479"/>
      <c r="I161" s="479"/>
      <c r="J161" s="479"/>
      <c r="K161" s="479"/>
      <c r="L161" s="479"/>
      <c r="M161" s="479"/>
      <c r="N161" s="479"/>
      <c r="O161" s="479"/>
      <c r="P161" s="479"/>
      <c r="Q161" s="479"/>
      <c r="R161" s="479"/>
      <c r="S161" s="479"/>
    </row>
    <row r="162" spans="3:19" ht="15" customHeight="1" x14ac:dyDescent="0.25">
      <c r="C162" s="436"/>
      <c r="D162" s="492"/>
      <c r="E162" s="496"/>
      <c r="F162" s="479" t="s">
        <v>613</v>
      </c>
      <c r="G162" s="479"/>
      <c r="H162" s="479"/>
      <c r="I162" s="479"/>
      <c r="J162" s="479"/>
      <c r="K162" s="479"/>
      <c r="L162" s="479"/>
      <c r="M162" s="479"/>
      <c r="N162" s="479"/>
      <c r="O162" s="479"/>
      <c r="P162" s="479"/>
      <c r="Q162" s="479"/>
      <c r="R162" s="479"/>
      <c r="S162" s="479"/>
    </row>
    <row r="163" spans="3:19" ht="15" customHeight="1" x14ac:dyDescent="0.25">
      <c r="C163" s="436"/>
      <c r="D163" s="492"/>
      <c r="E163" s="493">
        <v>3.11</v>
      </c>
      <c r="F163" s="479" t="s">
        <v>614</v>
      </c>
      <c r="G163" s="479"/>
      <c r="H163" s="479"/>
      <c r="I163" s="479"/>
      <c r="J163" s="479"/>
      <c r="K163" s="479"/>
      <c r="L163" s="479"/>
      <c r="M163" s="479"/>
      <c r="N163" s="479"/>
      <c r="O163" s="479"/>
      <c r="P163" s="479"/>
      <c r="Q163" s="479"/>
      <c r="R163" s="479"/>
      <c r="S163" s="479"/>
    </row>
    <row r="164" spans="3:19" ht="15" customHeight="1" x14ac:dyDescent="0.25">
      <c r="C164" s="436"/>
      <c r="D164" s="492"/>
      <c r="E164" s="493"/>
      <c r="F164" s="479" t="s">
        <v>615</v>
      </c>
      <c r="G164" s="479"/>
      <c r="H164" s="479"/>
      <c r="I164" s="479"/>
      <c r="J164" s="479"/>
      <c r="K164" s="479"/>
      <c r="L164" s="479"/>
      <c r="M164" s="479"/>
      <c r="N164" s="479"/>
      <c r="O164" s="479"/>
      <c r="P164" s="479"/>
      <c r="Q164" s="479"/>
      <c r="R164" s="479"/>
      <c r="S164" s="479"/>
    </row>
    <row r="165" spans="3:19" ht="15" customHeight="1" x14ac:dyDescent="0.25">
      <c r="C165" s="436"/>
      <c r="D165" s="492"/>
      <c r="E165" s="493"/>
      <c r="F165" s="479" t="s">
        <v>616</v>
      </c>
      <c r="G165" s="479"/>
      <c r="H165" s="479"/>
      <c r="I165" s="479"/>
      <c r="J165" s="479"/>
      <c r="K165" s="479"/>
      <c r="L165" s="479"/>
      <c r="M165" s="479"/>
      <c r="N165" s="479"/>
      <c r="O165" s="479"/>
      <c r="P165" s="479"/>
      <c r="Q165" s="479"/>
      <c r="R165" s="479"/>
      <c r="S165" s="479"/>
    </row>
    <row r="166" spans="3:19" ht="15" customHeight="1" x14ac:dyDescent="0.25">
      <c r="C166" s="436"/>
      <c r="D166" s="492"/>
      <c r="E166" s="493">
        <v>3.12</v>
      </c>
      <c r="F166" s="479" t="s">
        <v>617</v>
      </c>
      <c r="G166" s="479"/>
      <c r="H166" s="479"/>
      <c r="I166" s="479"/>
      <c r="J166" s="479"/>
      <c r="K166" s="479"/>
      <c r="L166" s="479"/>
      <c r="M166" s="479"/>
      <c r="N166" s="479"/>
      <c r="O166" s="479"/>
      <c r="P166" s="479"/>
      <c r="Q166" s="479"/>
      <c r="R166" s="479"/>
      <c r="S166" s="479"/>
    </row>
    <row r="167" spans="3:19" ht="15" customHeight="1" x14ac:dyDescent="0.25">
      <c r="C167" s="436"/>
      <c r="D167" s="492"/>
      <c r="E167" s="493"/>
      <c r="F167" s="479" t="s">
        <v>618</v>
      </c>
      <c r="G167" s="479"/>
      <c r="H167" s="479"/>
      <c r="I167" s="479"/>
      <c r="J167" s="479"/>
      <c r="K167" s="479"/>
      <c r="L167" s="479"/>
      <c r="M167" s="479"/>
      <c r="N167" s="479"/>
      <c r="O167" s="479"/>
      <c r="P167" s="479"/>
      <c r="Q167" s="479"/>
      <c r="R167" s="479"/>
      <c r="S167" s="479"/>
    </row>
    <row r="168" spans="3:19" ht="15" customHeight="1" x14ac:dyDescent="0.25">
      <c r="C168" s="436"/>
      <c r="D168" s="492"/>
      <c r="E168" s="493">
        <v>3.13</v>
      </c>
      <c r="F168" s="479" t="s">
        <v>619</v>
      </c>
      <c r="G168" s="479"/>
      <c r="H168" s="479"/>
      <c r="I168" s="479"/>
      <c r="J168" s="479"/>
      <c r="K168" s="479"/>
      <c r="L168" s="479"/>
      <c r="M168" s="479"/>
      <c r="N168" s="479"/>
      <c r="O168" s="479"/>
      <c r="P168" s="479"/>
      <c r="Q168" s="479"/>
      <c r="R168" s="479"/>
      <c r="S168" s="479"/>
    </row>
    <row r="169" spans="3:19" ht="15" customHeight="1" x14ac:dyDescent="0.25">
      <c r="C169" s="436"/>
      <c r="D169" s="492"/>
      <c r="E169" s="493"/>
      <c r="F169" s="479" t="s">
        <v>620</v>
      </c>
      <c r="G169" s="479"/>
      <c r="H169" s="479"/>
      <c r="I169" s="479"/>
      <c r="J169" s="479"/>
      <c r="K169" s="479"/>
      <c r="L169" s="479"/>
      <c r="M169" s="479"/>
      <c r="N169" s="479"/>
      <c r="O169" s="479"/>
      <c r="P169" s="479"/>
      <c r="Q169" s="479"/>
      <c r="R169" s="479"/>
      <c r="S169" s="479"/>
    </row>
    <row r="170" spans="3:19" ht="15" customHeight="1" x14ac:dyDescent="0.25">
      <c r="C170" s="436"/>
      <c r="D170" s="492"/>
      <c r="E170" s="493">
        <v>3.14</v>
      </c>
      <c r="F170" s="479" t="s">
        <v>621</v>
      </c>
      <c r="G170" s="479"/>
      <c r="H170" s="479"/>
      <c r="I170" s="479"/>
      <c r="J170" s="479"/>
      <c r="K170" s="479"/>
      <c r="L170" s="479"/>
      <c r="M170" s="479"/>
      <c r="N170" s="479"/>
      <c r="O170" s="479"/>
      <c r="P170" s="479"/>
      <c r="Q170" s="479"/>
      <c r="R170" s="479"/>
      <c r="S170" s="479"/>
    </row>
    <row r="171" spans="3:19" ht="15" customHeight="1" x14ac:dyDescent="0.25">
      <c r="C171" s="436"/>
      <c r="D171" s="492"/>
      <c r="E171" s="493"/>
      <c r="F171" s="479" t="s">
        <v>589</v>
      </c>
      <c r="G171" s="479"/>
      <c r="H171" s="479"/>
      <c r="I171" s="479"/>
      <c r="J171" s="479"/>
      <c r="K171" s="479"/>
      <c r="L171" s="479"/>
      <c r="M171" s="479"/>
      <c r="N171" s="479"/>
      <c r="O171" s="479"/>
      <c r="P171" s="479"/>
      <c r="Q171" s="479"/>
      <c r="R171" s="479"/>
      <c r="S171" s="479"/>
    </row>
    <row r="172" spans="3:19" ht="15" customHeight="1" x14ac:dyDescent="0.25">
      <c r="C172" s="436"/>
      <c r="D172" s="492"/>
      <c r="E172" s="493"/>
      <c r="F172" s="479" t="s">
        <v>622</v>
      </c>
      <c r="G172" s="479"/>
      <c r="H172" s="479"/>
      <c r="I172" s="479"/>
      <c r="J172" s="479"/>
      <c r="K172" s="479"/>
      <c r="L172" s="479"/>
      <c r="M172" s="479"/>
      <c r="N172" s="479"/>
      <c r="O172" s="479"/>
      <c r="P172" s="479"/>
      <c r="Q172" s="479"/>
      <c r="R172" s="479"/>
      <c r="S172" s="479"/>
    </row>
    <row r="173" spans="3:19" ht="15" customHeight="1" x14ac:dyDescent="0.25">
      <c r="C173" s="436"/>
      <c r="D173" s="492"/>
      <c r="E173" s="479"/>
      <c r="F173" s="479" t="s">
        <v>623</v>
      </c>
      <c r="G173" s="479"/>
      <c r="H173" s="479"/>
      <c r="I173" s="479"/>
      <c r="J173" s="479"/>
      <c r="K173" s="479"/>
      <c r="L173" s="479"/>
      <c r="M173" s="479"/>
      <c r="N173" s="479"/>
      <c r="O173" s="479"/>
      <c r="P173" s="479"/>
      <c r="Q173" s="479"/>
      <c r="R173" s="479"/>
      <c r="S173" s="479"/>
    </row>
    <row r="174" spans="3:19" ht="15" customHeight="1" x14ac:dyDescent="0.25">
      <c r="C174" s="436"/>
      <c r="D174" s="492"/>
      <c r="E174" s="479"/>
      <c r="F174" s="479"/>
      <c r="G174" s="479"/>
      <c r="H174" s="479"/>
      <c r="I174" s="479"/>
      <c r="J174" s="479"/>
      <c r="K174" s="479"/>
      <c r="L174" s="479"/>
      <c r="M174" s="479"/>
      <c r="N174" s="479"/>
      <c r="O174" s="479"/>
      <c r="P174" s="479"/>
      <c r="Q174" s="479"/>
      <c r="R174" s="479"/>
      <c r="S174" s="479"/>
    </row>
    <row r="175" spans="3:19" ht="15" customHeight="1" x14ac:dyDescent="0.25">
      <c r="C175" s="436"/>
      <c r="D175" s="492"/>
      <c r="E175" s="488" t="s">
        <v>235</v>
      </c>
      <c r="F175" s="479"/>
      <c r="G175" s="479"/>
      <c r="H175" s="479"/>
      <c r="I175" s="479"/>
      <c r="J175" s="479"/>
      <c r="K175" s="479"/>
      <c r="L175" s="479"/>
      <c r="M175" s="479"/>
      <c r="N175" s="479"/>
      <c r="O175" s="479"/>
      <c r="P175" s="479"/>
      <c r="Q175" s="479"/>
      <c r="R175" s="479"/>
      <c r="S175" s="479"/>
    </row>
    <row r="176" spans="3:19" ht="15" customHeight="1" x14ac:dyDescent="0.25">
      <c r="C176" s="436"/>
      <c r="D176" s="492">
        <v>4</v>
      </c>
      <c r="E176" s="479" t="s">
        <v>624</v>
      </c>
      <c r="F176" s="479"/>
      <c r="G176" s="479"/>
      <c r="H176" s="479"/>
      <c r="I176" s="479"/>
      <c r="J176" s="479"/>
      <c r="K176" s="479"/>
      <c r="L176" s="479"/>
      <c r="M176" s="479"/>
      <c r="N176" s="479"/>
      <c r="O176" s="479"/>
      <c r="P176" s="479"/>
      <c r="Q176" s="479"/>
      <c r="R176" s="479"/>
      <c r="S176" s="479"/>
    </row>
    <row r="177" spans="3:19" ht="15" customHeight="1" x14ac:dyDescent="0.25">
      <c r="C177" s="436"/>
      <c r="D177" s="492"/>
      <c r="E177" s="479" t="s">
        <v>625</v>
      </c>
      <c r="F177" s="479"/>
      <c r="G177" s="479"/>
      <c r="H177" s="479"/>
      <c r="I177" s="479"/>
      <c r="J177" s="479"/>
      <c r="K177" s="479"/>
      <c r="L177" s="479"/>
      <c r="M177" s="479"/>
      <c r="N177" s="479"/>
      <c r="O177" s="479"/>
      <c r="P177" s="479"/>
      <c r="Q177" s="479"/>
      <c r="R177" s="479"/>
      <c r="S177" s="479"/>
    </row>
    <row r="178" spans="3:19" ht="15" customHeight="1" x14ac:dyDescent="0.25">
      <c r="C178" s="436"/>
      <c r="D178" s="492">
        <v>5</v>
      </c>
      <c r="E178" s="479" t="s">
        <v>272</v>
      </c>
      <c r="F178" s="479"/>
      <c r="G178" s="479"/>
      <c r="H178" s="479"/>
      <c r="I178" s="479"/>
      <c r="J178" s="479"/>
      <c r="K178" s="479"/>
      <c r="L178" s="479"/>
      <c r="M178" s="479"/>
      <c r="N178" s="479"/>
      <c r="O178" s="479"/>
      <c r="P178" s="479"/>
      <c r="Q178" s="479"/>
      <c r="R178" s="479"/>
      <c r="S178" s="479"/>
    </row>
    <row r="179" spans="3:19" ht="15" customHeight="1" x14ac:dyDescent="0.25">
      <c r="C179" s="436"/>
      <c r="D179" s="492"/>
      <c r="E179" s="479"/>
      <c r="F179" s="479"/>
      <c r="G179" s="479"/>
      <c r="H179" s="479"/>
      <c r="I179" s="479"/>
      <c r="J179" s="479"/>
      <c r="K179" s="479"/>
      <c r="L179" s="479"/>
      <c r="M179" s="479"/>
      <c r="N179" s="479"/>
      <c r="O179" s="479"/>
      <c r="P179" s="479"/>
      <c r="Q179" s="479"/>
      <c r="R179" s="479"/>
      <c r="S179" s="479"/>
    </row>
    <row r="180" spans="3:19" ht="15" customHeight="1" x14ac:dyDescent="0.25">
      <c r="C180" s="436"/>
      <c r="D180" s="492"/>
      <c r="E180" s="488" t="s">
        <v>232</v>
      </c>
      <c r="F180" s="479"/>
      <c r="G180" s="479"/>
      <c r="H180" s="479"/>
      <c r="I180" s="479"/>
      <c r="J180" s="479"/>
      <c r="K180" s="479"/>
      <c r="L180" s="479"/>
      <c r="M180" s="479"/>
      <c r="N180" s="479"/>
      <c r="O180" s="479"/>
      <c r="P180" s="479"/>
      <c r="Q180" s="479"/>
      <c r="R180" s="479"/>
      <c r="S180" s="479"/>
    </row>
    <row r="181" spans="3:19" ht="15" customHeight="1" x14ac:dyDescent="0.25">
      <c r="C181" s="436"/>
      <c r="D181" s="492">
        <v>6</v>
      </c>
      <c r="E181" s="479" t="s">
        <v>627</v>
      </c>
      <c r="F181" s="479"/>
      <c r="G181" s="479"/>
      <c r="H181" s="479"/>
      <c r="I181" s="479"/>
      <c r="J181" s="479"/>
      <c r="K181" s="479"/>
      <c r="L181" s="479"/>
      <c r="M181" s="479"/>
      <c r="N181" s="479"/>
      <c r="O181" s="479"/>
      <c r="P181" s="479"/>
      <c r="Q181" s="479"/>
      <c r="R181" s="479"/>
      <c r="S181" s="479"/>
    </row>
    <row r="182" spans="3:19" ht="15" customHeight="1" x14ac:dyDescent="0.25">
      <c r="C182" s="436"/>
      <c r="D182" s="492"/>
      <c r="E182" s="494" t="s">
        <v>626</v>
      </c>
      <c r="F182" s="479"/>
      <c r="G182" s="479"/>
      <c r="H182" s="479"/>
      <c r="I182" s="479"/>
      <c r="J182" s="479"/>
      <c r="K182" s="479"/>
      <c r="L182" s="479"/>
      <c r="M182" s="479"/>
      <c r="N182" s="479"/>
      <c r="O182" s="479"/>
      <c r="P182" s="479"/>
      <c r="Q182" s="479"/>
      <c r="R182" s="479"/>
      <c r="S182" s="479"/>
    </row>
    <row r="183" spans="3:19" ht="15" customHeight="1" x14ac:dyDescent="0.25">
      <c r="C183" s="436"/>
      <c r="D183" s="492">
        <v>7</v>
      </c>
      <c r="E183" s="479" t="s">
        <v>729</v>
      </c>
      <c r="F183" s="479"/>
      <c r="G183" s="479"/>
      <c r="H183" s="479"/>
      <c r="I183" s="479"/>
      <c r="J183" s="479"/>
      <c r="K183" s="479"/>
      <c r="L183" s="479"/>
      <c r="M183" s="479"/>
      <c r="N183" s="479"/>
      <c r="O183" s="479"/>
      <c r="P183" s="479"/>
      <c r="Q183" s="479"/>
      <c r="R183" s="479"/>
      <c r="S183" s="479"/>
    </row>
    <row r="184" spans="3:19" ht="15" customHeight="1" x14ac:dyDescent="0.25">
      <c r="C184" s="436"/>
      <c r="D184" s="492"/>
      <c r="E184" s="479" t="s">
        <v>628</v>
      </c>
      <c r="F184" s="479"/>
      <c r="G184" s="479"/>
      <c r="H184" s="479"/>
      <c r="I184" s="479"/>
      <c r="J184" s="479"/>
      <c r="K184" s="479"/>
      <c r="L184" s="479"/>
      <c r="M184" s="479"/>
      <c r="N184" s="479"/>
      <c r="O184" s="479"/>
      <c r="P184" s="479"/>
      <c r="Q184" s="479"/>
      <c r="R184" s="479"/>
      <c r="S184" s="479"/>
    </row>
    <row r="185" spans="3:19" ht="15" customHeight="1" x14ac:dyDescent="0.25">
      <c r="C185" s="436"/>
      <c r="D185" s="492">
        <v>8</v>
      </c>
      <c r="E185" s="479" t="s">
        <v>629</v>
      </c>
      <c r="F185" s="479"/>
      <c r="G185" s="479"/>
      <c r="H185" s="479"/>
      <c r="I185" s="479"/>
      <c r="J185" s="479"/>
      <c r="K185" s="479"/>
      <c r="L185" s="479"/>
      <c r="M185" s="479"/>
      <c r="N185" s="479"/>
      <c r="O185" s="479"/>
      <c r="P185" s="479"/>
      <c r="Q185" s="479"/>
      <c r="R185" s="479"/>
      <c r="S185" s="479"/>
    </row>
    <row r="186" spans="3:19" ht="15" customHeight="1" x14ac:dyDescent="0.25">
      <c r="C186" s="436"/>
      <c r="D186" s="492"/>
      <c r="E186" s="479"/>
      <c r="F186" s="479"/>
      <c r="G186" s="479"/>
      <c r="H186" s="479"/>
      <c r="I186" s="479"/>
      <c r="J186" s="479"/>
      <c r="K186" s="479"/>
      <c r="L186" s="479"/>
      <c r="M186" s="479"/>
      <c r="N186" s="479"/>
      <c r="O186" s="479"/>
      <c r="P186" s="479"/>
      <c r="Q186" s="479"/>
      <c r="R186" s="479"/>
      <c r="S186" s="479"/>
    </row>
    <row r="187" spans="3:19" x14ac:dyDescent="0.25">
      <c r="C187" s="448"/>
      <c r="D187" s="466"/>
      <c r="E187" s="489" t="s">
        <v>521</v>
      </c>
      <c r="F187" s="490"/>
      <c r="G187" s="490"/>
      <c r="H187" s="490"/>
      <c r="I187" s="491"/>
      <c r="J187" s="491"/>
      <c r="K187" s="491"/>
      <c r="L187" s="491"/>
      <c r="M187" s="491"/>
      <c r="N187" s="491"/>
      <c r="O187" s="491"/>
      <c r="P187" s="491"/>
      <c r="Q187" s="491"/>
      <c r="R187" s="491"/>
      <c r="S187" s="436"/>
    </row>
    <row r="188" spans="3:19" x14ac:dyDescent="0.25">
      <c r="C188" s="448"/>
      <c r="D188" s="466"/>
      <c r="E188" s="479" t="s">
        <v>525</v>
      </c>
      <c r="F188" s="479"/>
      <c r="G188" s="479"/>
      <c r="H188" s="479"/>
      <c r="I188" s="436"/>
      <c r="J188" s="436"/>
      <c r="K188" s="436"/>
      <c r="L188" s="436"/>
      <c r="M188" s="436"/>
      <c r="N188" s="436"/>
      <c r="O188" s="436"/>
      <c r="P188" s="436"/>
      <c r="Q188" s="436"/>
      <c r="R188" s="436"/>
      <c r="S188" s="436"/>
    </row>
    <row r="189" spans="3:19" x14ac:dyDescent="0.25">
      <c r="C189" s="448"/>
      <c r="D189" s="492"/>
      <c r="E189" s="479"/>
      <c r="F189" s="479"/>
      <c r="G189" s="479"/>
      <c r="H189" s="479"/>
      <c r="I189" s="436"/>
      <c r="J189" s="436"/>
      <c r="K189" s="436"/>
      <c r="L189" s="436"/>
      <c r="M189" s="436"/>
      <c r="N189" s="436"/>
      <c r="O189" s="436"/>
      <c r="P189" s="436"/>
      <c r="Q189" s="436"/>
      <c r="R189" s="436"/>
      <c r="S189" s="436"/>
    </row>
    <row r="190" spans="3:19" x14ac:dyDescent="0.25">
      <c r="C190" s="483" t="s">
        <v>500</v>
      </c>
      <c r="D190" s="484"/>
      <c r="E190" s="485" t="s">
        <v>503</v>
      </c>
      <c r="F190" s="485"/>
      <c r="G190" s="485"/>
      <c r="H190" s="485"/>
      <c r="I190" s="486"/>
      <c r="J190" s="486"/>
      <c r="K190" s="486"/>
      <c r="L190" s="486"/>
      <c r="M190" s="486"/>
      <c r="N190" s="486"/>
      <c r="O190" s="486"/>
      <c r="P190" s="486"/>
      <c r="Q190" s="486"/>
      <c r="R190" s="486"/>
      <c r="S190" s="436"/>
    </row>
    <row r="191" spans="3:19" ht="15" customHeight="1" x14ac:dyDescent="0.25">
      <c r="C191" s="487" t="s">
        <v>519</v>
      </c>
      <c r="D191" s="492"/>
      <c r="E191" s="479"/>
      <c r="F191" s="479"/>
      <c r="G191" s="479"/>
      <c r="H191" s="479"/>
      <c r="I191" s="479"/>
      <c r="J191" s="479"/>
      <c r="K191" s="479"/>
      <c r="L191" s="479"/>
      <c r="M191" s="479"/>
      <c r="N191" s="479"/>
      <c r="O191" s="479"/>
      <c r="P191" s="479"/>
      <c r="Q191" s="479"/>
      <c r="R191" s="479"/>
      <c r="S191" s="479"/>
    </row>
    <row r="192" spans="3:19" ht="15" customHeight="1" x14ac:dyDescent="0.25">
      <c r="C192" s="436"/>
      <c r="D192" s="492"/>
      <c r="E192" s="479" t="s">
        <v>658</v>
      </c>
      <c r="F192" s="479"/>
      <c r="G192" s="479"/>
      <c r="H192" s="479"/>
      <c r="I192" s="479"/>
      <c r="J192" s="479"/>
      <c r="K192" s="479"/>
      <c r="L192" s="479"/>
      <c r="M192" s="479"/>
      <c r="N192" s="479"/>
      <c r="O192" s="479"/>
      <c r="P192" s="479"/>
      <c r="Q192" s="479"/>
      <c r="R192" s="479"/>
      <c r="S192" s="479"/>
    </row>
    <row r="193" spans="3:19" ht="15" customHeight="1" x14ac:dyDescent="0.25">
      <c r="C193" s="436"/>
      <c r="D193" s="492"/>
      <c r="E193" s="498" t="s">
        <v>659</v>
      </c>
      <c r="G193" s="479"/>
      <c r="H193" s="479"/>
      <c r="I193" s="479"/>
      <c r="J193" s="479"/>
      <c r="K193" s="479"/>
      <c r="L193" s="479"/>
      <c r="M193" s="479"/>
      <c r="N193" s="479"/>
      <c r="O193" s="479"/>
      <c r="P193" s="479"/>
      <c r="Q193" s="479"/>
      <c r="R193" s="479"/>
      <c r="S193" s="479"/>
    </row>
    <row r="194" spans="3:19" ht="15" customHeight="1" x14ac:dyDescent="0.25">
      <c r="C194" s="436"/>
      <c r="D194" s="492"/>
      <c r="E194" s="498" t="s">
        <v>660</v>
      </c>
      <c r="F194" s="479"/>
      <c r="G194" s="479"/>
      <c r="H194" s="479"/>
      <c r="I194" s="479"/>
      <c r="J194" s="479"/>
      <c r="K194" s="479"/>
      <c r="L194" s="479"/>
      <c r="M194" s="479"/>
      <c r="N194" s="479"/>
      <c r="O194" s="479"/>
      <c r="P194" s="479"/>
      <c r="Q194" s="479"/>
      <c r="R194" s="479"/>
      <c r="S194" s="479"/>
    </row>
    <row r="195" spans="3:19" ht="15" customHeight="1" x14ac:dyDescent="0.25">
      <c r="C195" s="436"/>
      <c r="D195" s="492"/>
      <c r="E195" s="479"/>
      <c r="F195" s="479"/>
      <c r="G195" s="479"/>
      <c r="H195" s="479"/>
      <c r="I195" s="479"/>
      <c r="J195" s="479"/>
      <c r="K195" s="479"/>
      <c r="L195" s="479"/>
      <c r="M195" s="479"/>
      <c r="N195" s="479"/>
      <c r="O195" s="479"/>
      <c r="P195" s="479"/>
      <c r="Q195" s="479"/>
      <c r="R195" s="479"/>
      <c r="S195" s="479"/>
    </row>
    <row r="196" spans="3:19" x14ac:dyDescent="0.25">
      <c r="C196" s="448"/>
      <c r="D196" s="466"/>
      <c r="E196" s="489" t="s">
        <v>521</v>
      </c>
      <c r="F196" s="490"/>
      <c r="G196" s="490"/>
      <c r="H196" s="490"/>
      <c r="I196" s="491"/>
      <c r="J196" s="491"/>
      <c r="K196" s="491"/>
      <c r="L196" s="491"/>
      <c r="M196" s="491"/>
      <c r="N196" s="491"/>
      <c r="O196" s="491"/>
      <c r="P196" s="491"/>
      <c r="Q196" s="491"/>
      <c r="R196" s="491"/>
      <c r="S196" s="436"/>
    </row>
    <row r="197" spans="3:19" x14ac:dyDescent="0.25">
      <c r="C197" s="448"/>
      <c r="D197" s="466"/>
      <c r="E197" s="479" t="s">
        <v>526</v>
      </c>
      <c r="F197" s="479"/>
      <c r="G197" s="479"/>
      <c r="H197" s="479"/>
      <c r="I197" s="436"/>
      <c r="J197" s="436"/>
      <c r="K197" s="436"/>
      <c r="L197" s="436"/>
      <c r="M197" s="436"/>
      <c r="N197" s="436"/>
      <c r="O197" s="436"/>
      <c r="P197" s="436"/>
      <c r="Q197" s="436"/>
      <c r="R197" s="436"/>
      <c r="S197" s="436"/>
    </row>
    <row r="198" spans="3:19" x14ac:dyDescent="0.25">
      <c r="C198" s="448"/>
      <c r="D198" s="492"/>
      <c r="E198" s="479"/>
      <c r="F198" s="479"/>
      <c r="G198" s="479"/>
      <c r="H198" s="479"/>
      <c r="I198" s="436"/>
      <c r="J198" s="436"/>
      <c r="K198" s="436"/>
      <c r="L198" s="436"/>
      <c r="M198" s="436"/>
      <c r="N198" s="436"/>
      <c r="O198" s="436"/>
      <c r="P198" s="436"/>
      <c r="Q198" s="436"/>
      <c r="R198" s="436"/>
      <c r="S198" s="436"/>
    </row>
    <row r="199" spans="3:19" x14ac:dyDescent="0.25">
      <c r="C199" s="483" t="s">
        <v>502</v>
      </c>
      <c r="D199" s="484"/>
      <c r="E199" s="485" t="s">
        <v>505</v>
      </c>
      <c r="F199" s="485"/>
      <c r="G199" s="485"/>
      <c r="H199" s="485"/>
      <c r="I199" s="486"/>
      <c r="J199" s="486"/>
      <c r="K199" s="486"/>
      <c r="L199" s="486"/>
      <c r="M199" s="486"/>
      <c r="N199" s="486"/>
      <c r="O199" s="486"/>
      <c r="P199" s="486"/>
      <c r="Q199" s="486"/>
      <c r="R199" s="486"/>
      <c r="S199" s="436"/>
    </row>
    <row r="200" spans="3:19" ht="15" customHeight="1" x14ac:dyDescent="0.25">
      <c r="C200" s="487" t="s">
        <v>519</v>
      </c>
      <c r="D200" s="492"/>
      <c r="E200" s="479"/>
      <c r="F200" s="479"/>
      <c r="G200" s="479"/>
      <c r="H200" s="479"/>
      <c r="I200" s="479"/>
      <c r="J200" s="479"/>
      <c r="K200" s="479"/>
      <c r="L200" s="479"/>
      <c r="M200" s="479"/>
      <c r="N200" s="479"/>
      <c r="O200" s="479"/>
      <c r="P200" s="479"/>
      <c r="Q200" s="479"/>
      <c r="R200" s="479"/>
      <c r="S200" s="479"/>
    </row>
    <row r="201" spans="3:19" ht="15" customHeight="1" x14ac:dyDescent="0.25">
      <c r="C201" s="436"/>
      <c r="D201" s="492"/>
      <c r="E201" s="479" t="s">
        <v>630</v>
      </c>
      <c r="F201" s="479"/>
      <c r="G201" s="479"/>
      <c r="H201" s="479"/>
      <c r="I201" s="479"/>
      <c r="J201" s="479"/>
      <c r="K201" s="479"/>
      <c r="L201" s="479"/>
      <c r="M201" s="479"/>
      <c r="N201" s="479"/>
      <c r="O201" s="479"/>
      <c r="P201" s="479"/>
      <c r="Q201" s="479"/>
      <c r="R201" s="479"/>
      <c r="S201" s="479"/>
    </row>
    <row r="202" spans="3:19" ht="15" customHeight="1" x14ac:dyDescent="0.25">
      <c r="C202" s="436"/>
      <c r="D202" s="492"/>
      <c r="F202" s="479" t="s">
        <v>506</v>
      </c>
      <c r="G202" s="479"/>
      <c r="H202" s="479"/>
      <c r="I202" s="479"/>
      <c r="J202" s="479"/>
      <c r="K202" s="479"/>
      <c r="L202" s="479"/>
      <c r="M202" s="479"/>
      <c r="N202" s="479"/>
      <c r="O202" s="479"/>
      <c r="P202" s="479"/>
      <c r="Q202" s="479"/>
      <c r="R202" s="479"/>
      <c r="S202" s="479"/>
    </row>
    <row r="203" spans="3:19" ht="15" customHeight="1" x14ac:dyDescent="0.25">
      <c r="C203" s="436"/>
      <c r="D203" s="492"/>
      <c r="F203" s="479" t="s">
        <v>507</v>
      </c>
      <c r="G203" s="479"/>
      <c r="H203" s="479"/>
      <c r="I203" s="479"/>
      <c r="J203" s="479"/>
      <c r="K203" s="479"/>
      <c r="L203" s="479"/>
      <c r="M203" s="479"/>
      <c r="N203" s="479"/>
      <c r="O203" s="479"/>
      <c r="P203" s="479"/>
      <c r="Q203" s="479"/>
      <c r="R203" s="479"/>
      <c r="S203" s="479"/>
    </row>
    <row r="204" spans="3:19" ht="15" customHeight="1" x14ac:dyDescent="0.25">
      <c r="C204" s="436"/>
      <c r="D204" s="492"/>
      <c r="F204" s="479" t="s">
        <v>508</v>
      </c>
      <c r="G204" s="479"/>
      <c r="H204" s="479"/>
      <c r="I204" s="479"/>
      <c r="J204" s="479"/>
      <c r="K204" s="479"/>
      <c r="L204" s="479"/>
      <c r="M204" s="479"/>
      <c r="N204" s="479"/>
      <c r="O204" s="479"/>
      <c r="P204" s="479"/>
      <c r="Q204" s="479"/>
      <c r="R204" s="479"/>
      <c r="S204" s="479"/>
    </row>
    <row r="205" spans="3:19" ht="15" customHeight="1" x14ac:dyDescent="0.25">
      <c r="C205" s="436"/>
      <c r="D205" s="492"/>
      <c r="F205" s="479" t="s">
        <v>509</v>
      </c>
      <c r="G205" s="479"/>
      <c r="H205" s="479"/>
      <c r="I205" s="479"/>
      <c r="J205" s="479"/>
      <c r="K205" s="479"/>
      <c r="L205" s="479"/>
      <c r="M205" s="479"/>
      <c r="N205" s="479"/>
      <c r="O205" s="479"/>
      <c r="P205" s="479"/>
      <c r="Q205" s="479"/>
      <c r="R205" s="479"/>
      <c r="S205" s="479"/>
    </row>
    <row r="206" spans="3:19" ht="15" customHeight="1" x14ac:dyDescent="0.25">
      <c r="C206" s="436"/>
      <c r="D206" s="492"/>
      <c r="F206" s="479" t="s">
        <v>510</v>
      </c>
      <c r="G206" s="479"/>
      <c r="H206" s="479"/>
      <c r="I206" s="479"/>
      <c r="J206" s="479"/>
      <c r="K206" s="479"/>
      <c r="L206" s="479"/>
      <c r="M206" s="479"/>
      <c r="N206" s="479"/>
      <c r="O206" s="479"/>
      <c r="P206" s="479"/>
      <c r="Q206" s="479"/>
      <c r="R206" s="479"/>
      <c r="S206" s="479"/>
    </row>
    <row r="207" spans="3:19" ht="15" customHeight="1" x14ac:dyDescent="0.25">
      <c r="C207" s="436"/>
      <c r="D207" s="492"/>
      <c r="F207" s="479" t="s">
        <v>511</v>
      </c>
      <c r="G207" s="479"/>
      <c r="H207" s="479"/>
      <c r="I207" s="479"/>
      <c r="J207" s="479"/>
      <c r="K207" s="479"/>
      <c r="L207" s="479"/>
      <c r="M207" s="479"/>
      <c r="N207" s="479"/>
      <c r="O207" s="479"/>
      <c r="P207" s="479"/>
      <c r="Q207" s="479"/>
      <c r="R207" s="479"/>
      <c r="S207" s="479"/>
    </row>
    <row r="208" spans="3:19" x14ac:dyDescent="0.25">
      <c r="C208" s="436"/>
      <c r="D208" s="492"/>
      <c r="E208" s="479"/>
    </row>
    <row r="209" spans="3:19" x14ac:dyDescent="0.25">
      <c r="C209" s="436"/>
      <c r="D209" s="492"/>
      <c r="E209" s="479" t="s">
        <v>631</v>
      </c>
    </row>
    <row r="210" spans="3:19" x14ac:dyDescent="0.25">
      <c r="C210" s="436"/>
      <c r="D210" s="492"/>
      <c r="E210" s="479"/>
    </row>
    <row r="211" spans="3:19" x14ac:dyDescent="0.25">
      <c r="C211" s="436"/>
      <c r="D211" s="492"/>
      <c r="E211" s="479" t="s">
        <v>730</v>
      </c>
    </row>
    <row r="212" spans="3:19" x14ac:dyDescent="0.25">
      <c r="C212" s="436"/>
      <c r="D212" s="492"/>
      <c r="E212" s="479" t="s">
        <v>632</v>
      </c>
    </row>
    <row r="213" spans="3:19" x14ac:dyDescent="0.25">
      <c r="C213" s="436"/>
      <c r="D213" s="492"/>
      <c r="E213" s="479"/>
    </row>
    <row r="214" spans="3:19" x14ac:dyDescent="0.25">
      <c r="C214" s="436"/>
      <c r="D214" s="492"/>
      <c r="E214" s="479"/>
    </row>
    <row r="215" spans="3:19" x14ac:dyDescent="0.25">
      <c r="C215" s="436"/>
      <c r="D215" s="492"/>
      <c r="E215" s="479"/>
    </row>
    <row r="216" spans="3:19" x14ac:dyDescent="0.25">
      <c r="C216" s="436"/>
      <c r="D216" s="492"/>
      <c r="E216" s="479"/>
    </row>
    <row r="217" spans="3:19" x14ac:dyDescent="0.25">
      <c r="C217" s="448"/>
      <c r="D217" s="466"/>
      <c r="E217" s="489" t="s">
        <v>521</v>
      </c>
      <c r="F217" s="490"/>
      <c r="G217" s="490"/>
      <c r="H217" s="490"/>
      <c r="I217" s="491"/>
      <c r="J217" s="491"/>
      <c r="K217" s="491"/>
      <c r="L217" s="491"/>
      <c r="M217" s="491"/>
      <c r="N217" s="491"/>
      <c r="O217" s="491"/>
      <c r="P217" s="491"/>
      <c r="Q217" s="491"/>
      <c r="R217" s="491"/>
      <c r="S217" s="436"/>
    </row>
    <row r="218" spans="3:19" x14ac:dyDescent="0.25">
      <c r="C218" s="448"/>
      <c r="D218" s="466"/>
      <c r="E218" s="479" t="s">
        <v>675</v>
      </c>
      <c r="F218" s="479"/>
      <c r="G218" s="479"/>
      <c r="H218" s="479"/>
      <c r="I218" s="436"/>
      <c r="J218" s="436"/>
      <c r="K218" s="436"/>
      <c r="L218" s="436"/>
      <c r="M218" s="436"/>
      <c r="N218" s="436"/>
      <c r="O218" s="436"/>
      <c r="P218" s="436"/>
      <c r="Q218" s="436"/>
      <c r="R218" s="436"/>
      <c r="S218" s="436"/>
    </row>
    <row r="219" spans="3:19" x14ac:dyDescent="0.25">
      <c r="C219" s="448"/>
      <c r="D219" s="466"/>
      <c r="E219" s="479" t="s">
        <v>676</v>
      </c>
      <c r="F219" s="479"/>
      <c r="G219" s="479"/>
      <c r="H219" s="479"/>
      <c r="I219" s="436"/>
      <c r="J219" s="436"/>
      <c r="K219" s="436"/>
      <c r="L219" s="436"/>
      <c r="M219" s="436"/>
      <c r="N219" s="436"/>
      <c r="O219" s="436"/>
      <c r="P219" s="436"/>
      <c r="Q219" s="436"/>
      <c r="R219" s="436"/>
      <c r="S219" s="436"/>
    </row>
    <row r="220" spans="3:19" x14ac:dyDescent="0.25">
      <c r="C220" s="448"/>
      <c r="D220" s="492"/>
      <c r="E220" s="479"/>
      <c r="F220" s="479"/>
      <c r="G220" s="479"/>
      <c r="H220" s="479"/>
      <c r="I220" s="436"/>
      <c r="J220" s="436"/>
      <c r="K220" s="436"/>
      <c r="L220" s="436"/>
      <c r="M220" s="436"/>
      <c r="N220" s="436"/>
      <c r="O220" s="436"/>
      <c r="P220" s="436"/>
      <c r="Q220" s="436"/>
      <c r="R220" s="436"/>
      <c r="S220" s="436"/>
    </row>
    <row r="221" spans="3:19" x14ac:dyDescent="0.25">
      <c r="C221" s="483" t="s">
        <v>504</v>
      </c>
      <c r="D221" s="484"/>
      <c r="E221" s="485" t="s">
        <v>518</v>
      </c>
      <c r="F221" s="485"/>
      <c r="G221" s="485"/>
      <c r="H221" s="485"/>
      <c r="I221" s="486"/>
      <c r="J221" s="486"/>
      <c r="K221" s="486"/>
      <c r="L221" s="486"/>
      <c r="M221" s="486"/>
      <c r="N221" s="486"/>
      <c r="O221" s="486"/>
      <c r="P221" s="486"/>
      <c r="Q221" s="486"/>
      <c r="R221" s="486"/>
      <c r="S221" s="436"/>
    </row>
    <row r="222" spans="3:19" ht="15" customHeight="1" x14ac:dyDescent="0.25">
      <c r="C222" s="487" t="s">
        <v>519</v>
      </c>
      <c r="D222" s="492"/>
      <c r="E222" s="479"/>
      <c r="F222" s="479"/>
      <c r="G222" s="479"/>
      <c r="H222" s="479"/>
      <c r="I222" s="479"/>
      <c r="J222" s="479"/>
      <c r="K222" s="479"/>
      <c r="L222" s="479"/>
      <c r="M222" s="479"/>
      <c r="N222" s="479"/>
      <c r="O222" s="479"/>
      <c r="P222" s="479"/>
      <c r="Q222" s="479"/>
      <c r="R222" s="479"/>
      <c r="S222" s="479"/>
    </row>
    <row r="223" spans="3:19" x14ac:dyDescent="0.25">
      <c r="C223" s="436"/>
      <c r="D223" s="492"/>
      <c r="E223" s="479" t="s">
        <v>512</v>
      </c>
    </row>
    <row r="224" spans="3:19" x14ac:dyDescent="0.25">
      <c r="C224" s="436"/>
      <c r="D224" s="492"/>
      <c r="E224" s="498" t="s">
        <v>661</v>
      </c>
    </row>
    <row r="225" spans="3:19" x14ac:dyDescent="0.25">
      <c r="C225" s="436"/>
      <c r="D225" s="492"/>
      <c r="E225" s="498" t="s">
        <v>662</v>
      </c>
    </row>
    <row r="226" spans="3:19" x14ac:dyDescent="0.25">
      <c r="C226" s="436"/>
      <c r="D226" s="492"/>
    </row>
    <row r="227" spans="3:19" x14ac:dyDescent="0.25">
      <c r="C227" s="448"/>
      <c r="D227" s="466"/>
      <c r="E227" s="489" t="s">
        <v>521</v>
      </c>
      <c r="F227" s="490"/>
      <c r="G227" s="490"/>
      <c r="H227" s="490"/>
      <c r="I227" s="491"/>
      <c r="J227" s="491"/>
      <c r="K227" s="491"/>
      <c r="L227" s="491"/>
      <c r="M227" s="491"/>
      <c r="N227" s="491"/>
      <c r="O227" s="491"/>
      <c r="P227" s="491"/>
      <c r="Q227" s="491"/>
      <c r="R227" s="491"/>
      <c r="S227" s="436"/>
    </row>
    <row r="228" spans="3:19" x14ac:dyDescent="0.25">
      <c r="C228" s="448"/>
      <c r="D228" s="466"/>
      <c r="E228" s="479" t="s">
        <v>526</v>
      </c>
      <c r="F228" s="479"/>
      <c r="G228" s="479"/>
      <c r="H228" s="479"/>
      <c r="I228" s="436"/>
      <c r="J228" s="436"/>
      <c r="K228" s="436"/>
      <c r="L228" s="436"/>
      <c r="M228" s="436"/>
      <c r="N228" s="436"/>
      <c r="O228" s="436"/>
      <c r="P228" s="436"/>
      <c r="Q228" s="436"/>
      <c r="R228" s="436"/>
      <c r="S228" s="436"/>
    </row>
    <row r="229" spans="3:19" x14ac:dyDescent="0.25">
      <c r="C229" s="448"/>
      <c r="D229" s="492"/>
      <c r="E229" s="479"/>
      <c r="F229" s="479"/>
      <c r="G229" s="479"/>
      <c r="H229" s="479"/>
      <c r="I229" s="436"/>
      <c r="J229" s="436"/>
      <c r="K229" s="436"/>
      <c r="L229" s="436"/>
      <c r="M229" s="436"/>
      <c r="N229" s="436"/>
      <c r="O229" s="436"/>
      <c r="P229" s="436"/>
      <c r="Q229" s="436"/>
      <c r="R229" s="436"/>
      <c r="S229" s="436"/>
    </row>
    <row r="230" spans="3:19" x14ac:dyDescent="0.25">
      <c r="C230" s="483" t="s">
        <v>514</v>
      </c>
      <c r="D230" s="484"/>
      <c r="E230" s="485" t="s">
        <v>513</v>
      </c>
      <c r="F230" s="485"/>
      <c r="G230" s="485"/>
      <c r="H230" s="485"/>
      <c r="I230" s="486"/>
      <c r="J230" s="486"/>
      <c r="K230" s="486"/>
      <c r="L230" s="486"/>
      <c r="M230" s="486"/>
      <c r="N230" s="486"/>
      <c r="O230" s="486"/>
      <c r="P230" s="486"/>
      <c r="Q230" s="486"/>
      <c r="R230" s="486"/>
      <c r="S230" s="436"/>
    </row>
    <row r="231" spans="3:19" ht="15" customHeight="1" x14ac:dyDescent="0.25">
      <c r="C231" s="487" t="s">
        <v>519</v>
      </c>
      <c r="D231" s="492"/>
      <c r="E231" s="479"/>
      <c r="F231" s="479"/>
      <c r="G231" s="479"/>
      <c r="H231" s="479"/>
      <c r="I231" s="479"/>
      <c r="J231" s="479"/>
      <c r="K231" s="479"/>
      <c r="L231" s="479"/>
      <c r="M231" s="479"/>
      <c r="N231" s="479"/>
      <c r="O231" s="479"/>
      <c r="P231" s="479"/>
      <c r="Q231" s="479"/>
      <c r="R231" s="479"/>
      <c r="S231" s="479"/>
    </row>
    <row r="232" spans="3:19" ht="15" customHeight="1" x14ac:dyDescent="0.25">
      <c r="C232" s="436"/>
      <c r="D232" s="492"/>
      <c r="E232" s="479" t="s">
        <v>253</v>
      </c>
      <c r="F232" s="479"/>
      <c r="G232" s="479"/>
      <c r="H232" s="479"/>
      <c r="I232" s="479"/>
      <c r="J232" s="479"/>
      <c r="K232" s="479"/>
      <c r="L232" s="479"/>
      <c r="M232" s="479"/>
      <c r="N232" s="479"/>
      <c r="O232" s="479"/>
      <c r="P232" s="479"/>
      <c r="Q232" s="479"/>
      <c r="R232" s="479"/>
      <c r="S232" s="479"/>
    </row>
    <row r="233" spans="3:19" ht="15" customHeight="1" x14ac:dyDescent="0.25">
      <c r="C233" s="436"/>
      <c r="D233" s="492"/>
      <c r="E233" s="479" t="s">
        <v>254</v>
      </c>
      <c r="F233" s="479"/>
      <c r="G233" s="479"/>
      <c r="H233" s="479"/>
      <c r="I233" s="479"/>
      <c r="J233" s="479"/>
      <c r="K233" s="479"/>
      <c r="L233" s="479"/>
      <c r="M233" s="479"/>
      <c r="N233" s="479"/>
      <c r="O233" s="479"/>
      <c r="P233" s="479"/>
      <c r="Q233" s="479"/>
      <c r="R233" s="479"/>
      <c r="S233" s="479"/>
    </row>
    <row r="234" spans="3:19" ht="15" customHeight="1" x14ac:dyDescent="0.25">
      <c r="C234" s="436"/>
      <c r="D234" s="492"/>
      <c r="E234" s="479"/>
      <c r="F234" s="479"/>
      <c r="G234" s="479"/>
      <c r="H234" s="479"/>
      <c r="I234" s="479"/>
      <c r="J234" s="479"/>
      <c r="K234" s="479"/>
      <c r="L234" s="479"/>
      <c r="M234" s="479"/>
      <c r="N234" s="479"/>
      <c r="O234" s="479"/>
      <c r="P234" s="479"/>
      <c r="Q234" s="479"/>
      <c r="R234" s="479"/>
      <c r="S234" s="479"/>
    </row>
    <row r="235" spans="3:19" ht="15" customHeight="1" x14ac:dyDescent="0.25">
      <c r="C235" s="436"/>
      <c r="D235" s="492"/>
      <c r="E235" s="479" t="s">
        <v>634</v>
      </c>
      <c r="F235" s="479"/>
      <c r="G235" s="479"/>
      <c r="H235" s="479"/>
      <c r="I235" s="479"/>
      <c r="J235" s="479"/>
      <c r="K235" s="479"/>
      <c r="L235" s="479"/>
      <c r="M235" s="479"/>
      <c r="N235" s="479"/>
      <c r="O235" s="479"/>
      <c r="P235" s="479"/>
      <c r="Q235" s="479"/>
      <c r="R235" s="479"/>
      <c r="S235" s="479"/>
    </row>
    <row r="236" spans="3:19" ht="15" customHeight="1" x14ac:dyDescent="0.25">
      <c r="C236" s="436"/>
      <c r="D236" s="492"/>
      <c r="E236" s="479" t="s">
        <v>635</v>
      </c>
      <c r="F236" s="479"/>
      <c r="G236" s="479"/>
      <c r="H236" s="479"/>
      <c r="I236" s="479"/>
      <c r="J236" s="479"/>
      <c r="K236" s="479"/>
      <c r="L236" s="479"/>
      <c r="M236" s="479"/>
      <c r="N236" s="479"/>
      <c r="O236" s="479"/>
      <c r="P236" s="479"/>
      <c r="Q236" s="479"/>
      <c r="R236" s="479"/>
      <c r="S236" s="479"/>
    </row>
    <row r="237" spans="3:19" ht="15" customHeight="1" x14ac:dyDescent="0.25">
      <c r="C237" s="436"/>
      <c r="D237" s="492"/>
      <c r="E237" s="479" t="s">
        <v>636</v>
      </c>
      <c r="F237" s="479"/>
      <c r="G237" s="479"/>
      <c r="H237" s="479"/>
      <c r="I237" s="479"/>
      <c r="J237" s="479"/>
      <c r="K237" s="479"/>
      <c r="L237" s="479"/>
      <c r="M237" s="479"/>
      <c r="N237" s="479"/>
      <c r="O237" s="479"/>
      <c r="P237" s="479"/>
      <c r="Q237" s="479"/>
      <c r="R237" s="479"/>
      <c r="S237" s="479"/>
    </row>
    <row r="238" spans="3:19" ht="15" customHeight="1" x14ac:dyDescent="0.25">
      <c r="C238" s="436"/>
      <c r="D238" s="492"/>
      <c r="E238" s="479" t="s">
        <v>633</v>
      </c>
      <c r="F238" s="479"/>
      <c r="G238" s="479"/>
      <c r="H238" s="479"/>
      <c r="I238" s="479"/>
      <c r="J238" s="479"/>
      <c r="K238" s="479"/>
      <c r="L238" s="479"/>
      <c r="M238" s="479"/>
      <c r="N238" s="479"/>
      <c r="O238" s="479"/>
      <c r="P238" s="479"/>
      <c r="Q238" s="479"/>
      <c r="R238" s="479"/>
      <c r="S238" s="479"/>
    </row>
    <row r="239" spans="3:19" ht="15" customHeight="1" x14ac:dyDescent="0.25">
      <c r="C239" s="436"/>
      <c r="D239" s="492"/>
      <c r="E239" s="479"/>
      <c r="F239" s="479"/>
      <c r="G239" s="479"/>
      <c r="H239" s="479"/>
      <c r="I239" s="479"/>
      <c r="J239" s="479"/>
      <c r="K239" s="479"/>
      <c r="L239" s="479"/>
      <c r="M239" s="479"/>
      <c r="N239" s="479"/>
      <c r="O239" s="479"/>
      <c r="P239" s="479"/>
      <c r="Q239" s="479"/>
      <c r="R239" s="479"/>
      <c r="S239" s="479"/>
    </row>
    <row r="240" spans="3:19" x14ac:dyDescent="0.25">
      <c r="C240" s="448"/>
      <c r="D240" s="466"/>
      <c r="E240" s="489" t="s">
        <v>521</v>
      </c>
      <c r="F240" s="490"/>
      <c r="G240" s="490"/>
      <c r="H240" s="490"/>
      <c r="I240" s="491"/>
      <c r="J240" s="491"/>
      <c r="K240" s="491"/>
      <c r="L240" s="491"/>
      <c r="M240" s="491"/>
      <c r="N240" s="491"/>
      <c r="O240" s="491"/>
      <c r="P240" s="491"/>
      <c r="Q240" s="491"/>
      <c r="R240" s="491"/>
      <c r="S240" s="436"/>
    </row>
    <row r="241" spans="3:19" x14ac:dyDescent="0.25">
      <c r="C241" s="448"/>
      <c r="D241" s="466"/>
      <c r="E241" s="479" t="s">
        <v>527</v>
      </c>
      <c r="F241" s="479"/>
      <c r="G241" s="479"/>
      <c r="H241" s="479"/>
      <c r="I241" s="436"/>
      <c r="J241" s="436"/>
      <c r="K241" s="436"/>
      <c r="L241" s="436"/>
      <c r="M241" s="436"/>
      <c r="N241" s="436"/>
      <c r="O241" s="436"/>
      <c r="P241" s="436"/>
      <c r="Q241" s="436"/>
      <c r="R241" s="436"/>
      <c r="S241" s="436"/>
    </row>
    <row r="242" spans="3:19" x14ac:dyDescent="0.25">
      <c r="C242" s="448"/>
      <c r="D242" s="466"/>
      <c r="E242" s="479" t="s">
        <v>637</v>
      </c>
      <c r="F242" s="479"/>
      <c r="G242" s="479"/>
      <c r="H242" s="479"/>
      <c r="I242" s="436"/>
      <c r="J242" s="436"/>
      <c r="K242" s="436"/>
      <c r="L242" s="436"/>
      <c r="M242" s="436"/>
      <c r="N242" s="436"/>
      <c r="O242" s="436"/>
      <c r="P242" s="436"/>
      <c r="Q242" s="436"/>
      <c r="R242" s="436"/>
      <c r="S242" s="436"/>
    </row>
    <row r="243" spans="3:19" x14ac:dyDescent="0.25">
      <c r="C243" s="448"/>
      <c r="D243" s="492"/>
      <c r="E243" s="479"/>
      <c r="F243" s="479"/>
      <c r="G243" s="479"/>
      <c r="H243" s="479"/>
      <c r="I243" s="436"/>
      <c r="J243" s="436"/>
      <c r="K243" s="436"/>
      <c r="L243" s="436"/>
      <c r="M243" s="436"/>
      <c r="N243" s="436"/>
      <c r="O243" s="436"/>
      <c r="P243" s="436"/>
      <c r="Q243" s="436"/>
      <c r="R243" s="436"/>
      <c r="S243" s="436"/>
    </row>
    <row r="244" spans="3:19" x14ac:dyDescent="0.25">
      <c r="C244" s="483" t="s">
        <v>514</v>
      </c>
      <c r="D244" s="484"/>
      <c r="E244" s="485" t="s">
        <v>501</v>
      </c>
      <c r="F244" s="485"/>
      <c r="G244" s="485"/>
      <c r="H244" s="485"/>
      <c r="I244" s="486"/>
      <c r="J244" s="486"/>
      <c r="K244" s="486"/>
      <c r="L244" s="486"/>
      <c r="M244" s="486"/>
      <c r="N244" s="486"/>
      <c r="O244" s="486"/>
      <c r="P244" s="486"/>
      <c r="Q244" s="486"/>
      <c r="R244" s="486"/>
      <c r="S244" s="436"/>
    </row>
    <row r="245" spans="3:19" ht="15" customHeight="1" x14ac:dyDescent="0.25">
      <c r="C245" s="487" t="s">
        <v>519</v>
      </c>
      <c r="D245" s="492"/>
      <c r="E245" s="479"/>
      <c r="F245" s="479"/>
      <c r="G245" s="479"/>
      <c r="H245" s="479"/>
      <c r="I245" s="479"/>
      <c r="J245" s="479"/>
      <c r="K245" s="479"/>
      <c r="L245" s="479"/>
      <c r="M245" s="479"/>
      <c r="N245" s="479"/>
      <c r="O245" s="479"/>
      <c r="P245" s="479"/>
      <c r="Q245" s="479"/>
      <c r="R245" s="479"/>
      <c r="S245" s="479"/>
    </row>
    <row r="246" spans="3:19" ht="15" customHeight="1" x14ac:dyDescent="0.25">
      <c r="C246" s="436"/>
      <c r="D246" s="492"/>
      <c r="E246" s="479" t="s">
        <v>236</v>
      </c>
      <c r="F246" s="479"/>
      <c r="G246" s="479"/>
      <c r="H246" s="479"/>
      <c r="I246" s="479"/>
      <c r="J246" s="479"/>
      <c r="K246" s="479"/>
      <c r="L246" s="479"/>
      <c r="M246" s="479"/>
      <c r="N246" s="479"/>
      <c r="O246" s="479"/>
      <c r="P246" s="479"/>
      <c r="Q246" s="479"/>
      <c r="R246" s="479"/>
      <c r="S246" s="479"/>
    </row>
    <row r="247" spans="3:19" ht="15" customHeight="1" x14ac:dyDescent="0.25">
      <c r="C247" s="436"/>
      <c r="D247" s="492"/>
      <c r="E247" s="479" t="s">
        <v>458</v>
      </c>
      <c r="F247" s="479"/>
      <c r="G247" s="479"/>
      <c r="H247" s="479"/>
      <c r="I247" s="479"/>
      <c r="J247" s="479"/>
      <c r="K247" s="479"/>
      <c r="L247" s="479"/>
      <c r="M247" s="479"/>
      <c r="N247" s="479"/>
      <c r="O247" s="479"/>
      <c r="P247" s="479"/>
      <c r="Q247" s="479"/>
      <c r="R247" s="479"/>
      <c r="S247" s="479"/>
    </row>
    <row r="248" spans="3:19" ht="15" customHeight="1" x14ac:dyDescent="0.25">
      <c r="C248" s="436"/>
      <c r="D248" s="492"/>
      <c r="E248" s="479" t="s">
        <v>244</v>
      </c>
      <c r="F248" s="479"/>
      <c r="G248" s="479"/>
      <c r="H248" s="479"/>
      <c r="I248" s="479"/>
      <c r="J248" s="479"/>
      <c r="K248" s="479"/>
      <c r="L248" s="479"/>
      <c r="M248" s="479"/>
      <c r="N248" s="479"/>
      <c r="O248" s="479"/>
      <c r="P248" s="479"/>
      <c r="Q248" s="479"/>
      <c r="R248" s="479"/>
      <c r="S248" s="479"/>
    </row>
    <row r="249" spans="3:19" ht="15" customHeight="1" x14ac:dyDescent="0.25">
      <c r="C249" s="436"/>
      <c r="D249" s="492"/>
      <c r="E249" s="479"/>
      <c r="F249" s="479"/>
      <c r="G249" s="479"/>
      <c r="H249" s="479"/>
      <c r="I249" s="479"/>
      <c r="J249" s="479"/>
      <c r="K249" s="479"/>
      <c r="L249" s="479"/>
      <c r="M249" s="479"/>
      <c r="N249" s="479"/>
      <c r="O249" s="479"/>
      <c r="P249" s="479"/>
      <c r="Q249" s="479"/>
      <c r="R249" s="479"/>
      <c r="S249" s="479"/>
    </row>
    <row r="250" spans="3:19" x14ac:dyDescent="0.25">
      <c r="C250" s="448"/>
      <c r="D250" s="466"/>
      <c r="E250" s="489" t="s">
        <v>521</v>
      </c>
      <c r="F250" s="490"/>
      <c r="G250" s="490"/>
      <c r="H250" s="490"/>
      <c r="I250" s="491"/>
      <c r="J250" s="491"/>
      <c r="K250" s="491"/>
      <c r="L250" s="491"/>
      <c r="M250" s="491"/>
      <c r="N250" s="491"/>
      <c r="O250" s="491"/>
      <c r="P250" s="491"/>
      <c r="Q250" s="491"/>
      <c r="R250" s="491"/>
      <c r="S250" s="436"/>
    </row>
    <row r="251" spans="3:19" x14ac:dyDescent="0.25">
      <c r="C251" s="448"/>
      <c r="D251" s="466"/>
      <c r="E251" s="479" t="s">
        <v>528</v>
      </c>
      <c r="F251" s="479"/>
      <c r="G251" s="479"/>
      <c r="H251" s="479"/>
      <c r="I251" s="436"/>
      <c r="J251" s="436"/>
      <c r="K251" s="436"/>
      <c r="L251" s="436"/>
      <c r="M251" s="436"/>
      <c r="N251" s="436"/>
      <c r="O251" s="436"/>
      <c r="P251" s="436"/>
      <c r="Q251" s="436"/>
      <c r="R251" s="436"/>
      <c r="S251" s="436"/>
    </row>
    <row r="252" spans="3:19" x14ac:dyDescent="0.25">
      <c r="C252" s="448"/>
      <c r="D252" s="492"/>
      <c r="E252" s="479"/>
      <c r="F252" s="479"/>
      <c r="G252" s="479"/>
      <c r="H252" s="479"/>
      <c r="I252" s="436"/>
      <c r="J252" s="436"/>
      <c r="K252" s="436"/>
      <c r="L252" s="436"/>
      <c r="M252" s="436"/>
      <c r="N252" s="436"/>
      <c r="O252" s="436"/>
      <c r="P252" s="436"/>
      <c r="Q252" s="436"/>
      <c r="R252" s="436"/>
      <c r="S252" s="436"/>
    </row>
    <row r="253" spans="3:19" x14ac:dyDescent="0.25">
      <c r="C253" s="483" t="s">
        <v>514</v>
      </c>
      <c r="D253" s="484"/>
      <c r="E253" s="485" t="s">
        <v>515</v>
      </c>
      <c r="F253" s="485"/>
      <c r="G253" s="485"/>
      <c r="H253" s="485"/>
      <c r="I253" s="486"/>
      <c r="J253" s="486"/>
      <c r="K253" s="486"/>
      <c r="L253" s="486"/>
      <c r="M253" s="486"/>
      <c r="N253" s="486"/>
      <c r="O253" s="486"/>
      <c r="P253" s="486"/>
      <c r="Q253" s="486"/>
      <c r="R253" s="486"/>
      <c r="S253" s="436"/>
    </row>
    <row r="254" spans="3:19" ht="15" customHeight="1" x14ac:dyDescent="0.25">
      <c r="C254" s="487" t="s">
        <v>519</v>
      </c>
      <c r="D254" s="492"/>
      <c r="E254" s="479"/>
      <c r="F254" s="479"/>
      <c r="G254" s="479"/>
      <c r="H254" s="479"/>
      <c r="I254" s="479"/>
      <c r="J254" s="479"/>
      <c r="K254" s="479"/>
      <c r="L254" s="479"/>
      <c r="M254" s="479"/>
      <c r="N254" s="479"/>
      <c r="O254" s="479"/>
      <c r="P254" s="479"/>
      <c r="Q254" s="479"/>
      <c r="R254" s="479"/>
      <c r="S254" s="479"/>
    </row>
    <row r="255" spans="3:19" ht="15" customHeight="1" x14ac:dyDescent="0.25">
      <c r="C255" s="436"/>
      <c r="D255" s="492"/>
      <c r="E255" s="464" t="s">
        <v>638</v>
      </c>
      <c r="F255" s="479"/>
      <c r="G255" s="479"/>
      <c r="H255" s="479"/>
      <c r="I255" s="479"/>
      <c r="J255" s="479"/>
      <c r="K255" s="479"/>
      <c r="L255" s="479"/>
      <c r="M255" s="479"/>
      <c r="N255" s="479"/>
      <c r="O255" s="479"/>
      <c r="P255" s="479"/>
      <c r="Q255" s="479"/>
      <c r="R255" s="479"/>
      <c r="S255" s="479"/>
    </row>
    <row r="256" spans="3:19" ht="15" customHeight="1" x14ac:dyDescent="0.25">
      <c r="C256" s="436"/>
      <c r="D256" s="492"/>
      <c r="E256" s="479"/>
      <c r="F256" s="479"/>
      <c r="G256" s="479"/>
      <c r="H256" s="479"/>
      <c r="I256" s="479"/>
      <c r="J256" s="479"/>
      <c r="K256" s="479"/>
      <c r="L256" s="479"/>
      <c r="M256" s="479"/>
      <c r="N256" s="479"/>
      <c r="O256" s="479"/>
      <c r="P256" s="479"/>
      <c r="Q256" s="479"/>
      <c r="R256" s="479"/>
      <c r="S256" s="479"/>
    </row>
    <row r="257" spans="3:19" x14ac:dyDescent="0.25">
      <c r="C257" s="448"/>
      <c r="D257" s="466"/>
      <c r="E257" s="489" t="s">
        <v>521</v>
      </c>
      <c r="F257" s="490"/>
      <c r="G257" s="490"/>
      <c r="H257" s="490"/>
      <c r="I257" s="491"/>
      <c r="J257" s="491"/>
      <c r="K257" s="491"/>
      <c r="L257" s="491"/>
      <c r="M257" s="491"/>
      <c r="N257" s="491"/>
      <c r="O257" s="491"/>
      <c r="P257" s="491"/>
      <c r="Q257" s="491"/>
      <c r="R257" s="491"/>
      <c r="S257" s="436"/>
    </row>
    <row r="258" spans="3:19" x14ac:dyDescent="0.25">
      <c r="C258" s="448"/>
      <c r="D258" s="466"/>
      <c r="E258" s="479" t="s">
        <v>529</v>
      </c>
      <c r="F258" s="479"/>
      <c r="G258" s="479"/>
      <c r="H258" s="479"/>
      <c r="I258" s="436"/>
      <c r="J258" s="436"/>
      <c r="K258" s="436"/>
      <c r="L258" s="436"/>
      <c r="M258" s="436"/>
      <c r="N258" s="436"/>
      <c r="O258" s="436"/>
      <c r="P258" s="436"/>
      <c r="Q258" s="436"/>
      <c r="R258" s="436"/>
      <c r="S258" s="436"/>
    </row>
    <row r="259" spans="3:19" x14ac:dyDescent="0.25">
      <c r="C259" s="448"/>
      <c r="D259" s="492"/>
      <c r="E259" s="479"/>
      <c r="F259" s="479"/>
      <c r="G259" s="479"/>
      <c r="H259" s="479"/>
      <c r="I259" s="436"/>
      <c r="J259" s="436"/>
      <c r="K259" s="436"/>
      <c r="L259" s="436"/>
      <c r="M259" s="436"/>
      <c r="N259" s="436"/>
      <c r="O259" s="436"/>
      <c r="P259" s="436"/>
      <c r="Q259" s="436"/>
      <c r="R259" s="436"/>
      <c r="S259" s="436"/>
    </row>
    <row r="260" spans="3:19" x14ac:dyDescent="0.25">
      <c r="C260" s="483" t="s">
        <v>514</v>
      </c>
      <c r="D260" s="484"/>
      <c r="E260" s="485" t="s">
        <v>516</v>
      </c>
      <c r="F260" s="485"/>
      <c r="G260" s="485"/>
      <c r="H260" s="485"/>
      <c r="I260" s="486"/>
      <c r="J260" s="486"/>
      <c r="K260" s="486"/>
      <c r="L260" s="486"/>
      <c r="M260" s="486"/>
      <c r="N260" s="486"/>
      <c r="O260" s="486"/>
      <c r="P260" s="486"/>
      <c r="Q260" s="486"/>
      <c r="R260" s="486"/>
    </row>
    <row r="261" spans="3:19" x14ac:dyDescent="0.25">
      <c r="C261" s="487" t="s">
        <v>519</v>
      </c>
      <c r="D261" s="492"/>
      <c r="E261" s="479"/>
      <c r="F261" s="479"/>
      <c r="G261" s="479"/>
      <c r="H261" s="479"/>
      <c r="I261" s="479"/>
      <c r="J261" s="479"/>
      <c r="K261" s="479"/>
      <c r="L261" s="479"/>
      <c r="M261" s="479"/>
      <c r="N261" s="479"/>
      <c r="O261" s="479"/>
      <c r="P261" s="479"/>
      <c r="Q261" s="479"/>
      <c r="R261" s="479"/>
    </row>
    <row r="262" spans="3:19" x14ac:dyDescent="0.25">
      <c r="C262" s="436"/>
      <c r="D262" s="492"/>
      <c r="E262" s="464" t="s">
        <v>639</v>
      </c>
      <c r="F262" s="479"/>
      <c r="G262" s="479"/>
      <c r="H262" s="479"/>
      <c r="I262" s="479"/>
      <c r="J262" s="479"/>
      <c r="K262" s="479"/>
      <c r="L262" s="479"/>
      <c r="M262" s="479"/>
      <c r="N262" s="479"/>
      <c r="O262" s="479"/>
      <c r="P262" s="479"/>
      <c r="Q262" s="479"/>
      <c r="R262" s="479"/>
    </row>
    <row r="263" spans="3:19" x14ac:dyDescent="0.25">
      <c r="C263" s="436"/>
      <c r="D263" s="492"/>
      <c r="E263" s="479"/>
      <c r="F263" s="479"/>
      <c r="G263" s="479"/>
      <c r="H263" s="479"/>
      <c r="I263" s="479"/>
      <c r="J263" s="479"/>
      <c r="K263" s="479"/>
      <c r="L263" s="479"/>
      <c r="M263" s="479"/>
      <c r="N263" s="479"/>
      <c r="O263" s="479"/>
      <c r="P263" s="479"/>
      <c r="Q263" s="479"/>
      <c r="R263" s="479"/>
    </row>
    <row r="264" spans="3:19" x14ac:dyDescent="0.25">
      <c r="C264" s="448"/>
      <c r="D264" s="466"/>
      <c r="E264" s="489" t="s">
        <v>521</v>
      </c>
      <c r="F264" s="490"/>
      <c r="G264" s="490"/>
      <c r="H264" s="490"/>
      <c r="I264" s="491"/>
      <c r="J264" s="491"/>
      <c r="K264" s="491"/>
      <c r="L264" s="491"/>
      <c r="M264" s="491"/>
      <c r="N264" s="491"/>
      <c r="O264" s="491"/>
      <c r="P264" s="491"/>
      <c r="Q264" s="491"/>
      <c r="R264" s="491"/>
      <c r="S264" s="436"/>
    </row>
    <row r="265" spans="3:19" x14ac:dyDescent="0.25">
      <c r="C265" s="448"/>
      <c r="D265" s="466"/>
      <c r="E265" s="479" t="s">
        <v>530</v>
      </c>
      <c r="F265" s="479"/>
      <c r="G265" s="479"/>
      <c r="H265" s="479"/>
      <c r="I265" s="436"/>
      <c r="J265" s="436"/>
      <c r="K265" s="436"/>
      <c r="L265" s="436"/>
      <c r="M265" s="436"/>
      <c r="N265" s="436"/>
      <c r="O265" s="436"/>
      <c r="P265" s="436"/>
      <c r="Q265" s="436"/>
      <c r="R265" s="436"/>
      <c r="S265" s="436"/>
    </row>
    <row r="266" spans="3:19" x14ac:dyDescent="0.25">
      <c r="C266" s="448"/>
      <c r="D266" s="492"/>
      <c r="E266" s="479"/>
      <c r="F266" s="479"/>
      <c r="G266" s="479"/>
      <c r="H266" s="479"/>
      <c r="I266" s="436"/>
      <c r="J266" s="436"/>
      <c r="K266" s="436"/>
      <c r="L266" s="436"/>
      <c r="M266" s="436"/>
      <c r="N266" s="436"/>
      <c r="O266" s="436"/>
      <c r="P266" s="436"/>
      <c r="Q266" s="436"/>
      <c r="R266" s="436"/>
      <c r="S266" s="436"/>
    </row>
    <row r="267" spans="3:19" x14ac:dyDescent="0.25">
      <c r="C267" s="483" t="s">
        <v>514</v>
      </c>
      <c r="D267" s="484"/>
      <c r="E267" s="485" t="s">
        <v>517</v>
      </c>
      <c r="F267" s="485"/>
      <c r="G267" s="485"/>
      <c r="H267" s="485"/>
      <c r="I267" s="486"/>
      <c r="J267" s="486"/>
      <c r="K267" s="486"/>
      <c r="L267" s="486"/>
      <c r="M267" s="486"/>
      <c r="N267" s="486"/>
      <c r="O267" s="486"/>
      <c r="P267" s="486"/>
      <c r="Q267" s="486"/>
      <c r="R267" s="486"/>
    </row>
    <row r="268" spans="3:19" x14ac:dyDescent="0.25">
      <c r="C268" s="487" t="s">
        <v>519</v>
      </c>
      <c r="D268" s="492"/>
      <c r="E268" s="479"/>
      <c r="F268" s="479"/>
      <c r="G268" s="479"/>
      <c r="H268" s="479"/>
      <c r="I268" s="479"/>
      <c r="J268" s="479"/>
      <c r="K268" s="479"/>
      <c r="L268" s="479"/>
      <c r="M268" s="479"/>
      <c r="N268" s="479"/>
      <c r="O268" s="479"/>
      <c r="P268" s="479"/>
      <c r="Q268" s="479"/>
      <c r="R268" s="479"/>
    </row>
    <row r="269" spans="3:19" x14ac:dyDescent="0.25">
      <c r="C269" s="436"/>
      <c r="D269" s="492"/>
      <c r="E269" s="464" t="s">
        <v>640</v>
      </c>
      <c r="F269" s="479"/>
      <c r="G269" s="479"/>
      <c r="H269" s="479"/>
      <c r="I269" s="479"/>
      <c r="J269" s="479"/>
      <c r="K269" s="479"/>
      <c r="L269" s="479"/>
      <c r="M269" s="479"/>
      <c r="N269" s="479"/>
      <c r="O269" s="479"/>
      <c r="P269" s="479"/>
      <c r="Q269" s="479"/>
      <c r="R269" s="479"/>
    </row>
    <row r="270" spans="3:19" x14ac:dyDescent="0.25">
      <c r="C270" s="436"/>
      <c r="D270" s="492"/>
      <c r="E270" s="479"/>
      <c r="F270" s="479"/>
      <c r="G270" s="479"/>
      <c r="H270" s="479"/>
      <c r="I270" s="479"/>
      <c r="J270" s="479"/>
      <c r="K270" s="479"/>
      <c r="L270" s="479"/>
      <c r="M270" s="479"/>
      <c r="N270" s="479"/>
      <c r="O270" s="479"/>
      <c r="P270" s="479"/>
      <c r="Q270" s="479"/>
      <c r="R270" s="479"/>
    </row>
    <row r="271" spans="3:19" x14ac:dyDescent="0.25">
      <c r="C271" s="448"/>
      <c r="D271" s="466"/>
      <c r="E271" s="489" t="s">
        <v>521</v>
      </c>
      <c r="F271" s="490"/>
      <c r="G271" s="490"/>
      <c r="H271" s="490"/>
      <c r="I271" s="491"/>
      <c r="J271" s="491"/>
      <c r="K271" s="491"/>
      <c r="L271" s="491"/>
      <c r="M271" s="491"/>
      <c r="N271" s="491"/>
      <c r="O271" s="491"/>
      <c r="P271" s="491"/>
      <c r="Q271" s="491"/>
      <c r="R271" s="491"/>
      <c r="S271" s="436"/>
    </row>
    <row r="272" spans="3:19" x14ac:dyDescent="0.25">
      <c r="C272" s="448"/>
      <c r="D272" s="466"/>
      <c r="E272" s="479" t="s">
        <v>529</v>
      </c>
      <c r="F272" s="479"/>
      <c r="G272" s="479"/>
      <c r="H272" s="479"/>
      <c r="I272" s="436"/>
      <c r="J272" s="436"/>
      <c r="K272" s="436"/>
      <c r="L272" s="436"/>
      <c r="M272" s="436"/>
      <c r="N272" s="436"/>
      <c r="O272" s="436"/>
      <c r="P272" s="436"/>
      <c r="Q272" s="436"/>
      <c r="R272" s="436"/>
      <c r="S272" s="436"/>
    </row>
    <row r="273" spans="3:19" x14ac:dyDescent="0.25">
      <c r="C273" s="448"/>
      <c r="D273" s="492"/>
      <c r="E273" s="479"/>
      <c r="F273" s="479"/>
      <c r="G273" s="479"/>
      <c r="H273" s="479"/>
      <c r="I273" s="436"/>
      <c r="J273" s="436"/>
      <c r="K273" s="436"/>
      <c r="L273" s="436"/>
      <c r="M273" s="436"/>
      <c r="N273" s="436"/>
      <c r="O273" s="436"/>
      <c r="P273" s="436"/>
      <c r="Q273" s="436"/>
      <c r="R273" s="436"/>
      <c r="S273" s="436"/>
    </row>
    <row r="274" spans="3:19" x14ac:dyDescent="0.25">
      <c r="C274" s="483" t="s">
        <v>514</v>
      </c>
      <c r="D274" s="484"/>
      <c r="E274" s="485" t="s">
        <v>663</v>
      </c>
      <c r="F274" s="485"/>
      <c r="G274" s="485"/>
      <c r="H274" s="485"/>
      <c r="I274" s="486"/>
      <c r="J274" s="486"/>
      <c r="K274" s="486"/>
      <c r="L274" s="486"/>
      <c r="M274" s="486"/>
      <c r="N274" s="486"/>
      <c r="O274" s="486"/>
      <c r="P274" s="486"/>
      <c r="Q274" s="486"/>
      <c r="R274" s="486"/>
    </row>
    <row r="275" spans="3:19" x14ac:dyDescent="0.25">
      <c r="C275" s="487" t="s">
        <v>519</v>
      </c>
      <c r="D275" s="492"/>
      <c r="E275" s="479"/>
      <c r="F275" s="479"/>
      <c r="G275" s="479"/>
      <c r="H275" s="479"/>
      <c r="I275" s="479"/>
      <c r="J275" s="479"/>
      <c r="K275" s="479"/>
      <c r="L275" s="479"/>
      <c r="M275" s="479"/>
      <c r="N275" s="479"/>
      <c r="O275" s="479"/>
      <c r="P275" s="479"/>
      <c r="Q275" s="479"/>
      <c r="R275" s="479"/>
    </row>
    <row r="276" spans="3:19" x14ac:dyDescent="0.25">
      <c r="C276" s="436"/>
      <c r="D276" s="492"/>
      <c r="E276" s="464" t="s">
        <v>640</v>
      </c>
      <c r="F276" s="479"/>
      <c r="G276" s="479"/>
      <c r="H276" s="479"/>
      <c r="I276" s="479"/>
      <c r="J276" s="479"/>
      <c r="K276" s="479"/>
      <c r="L276" s="479"/>
      <c r="M276" s="479"/>
      <c r="N276" s="479"/>
      <c r="O276" s="479"/>
      <c r="P276" s="479"/>
      <c r="Q276" s="479"/>
      <c r="R276" s="479"/>
    </row>
    <row r="277" spans="3:19" x14ac:dyDescent="0.25">
      <c r="C277" s="436"/>
      <c r="D277" s="492"/>
      <c r="E277" s="479"/>
      <c r="F277" s="479"/>
      <c r="G277" s="479"/>
      <c r="H277" s="479"/>
      <c r="I277" s="479"/>
      <c r="J277" s="479"/>
      <c r="K277" s="479"/>
      <c r="L277" s="479"/>
      <c r="M277" s="479"/>
      <c r="N277" s="479"/>
      <c r="O277" s="479"/>
      <c r="P277" s="479"/>
      <c r="Q277" s="479"/>
      <c r="R277" s="479"/>
    </row>
    <row r="278" spans="3:19" x14ac:dyDescent="0.25">
      <c r="C278" s="448"/>
      <c r="D278" s="466"/>
      <c r="E278" s="489" t="s">
        <v>521</v>
      </c>
      <c r="F278" s="490"/>
      <c r="G278" s="490"/>
      <c r="H278" s="490"/>
      <c r="I278" s="491"/>
      <c r="J278" s="491"/>
      <c r="K278" s="491"/>
      <c r="L278" s="491"/>
      <c r="M278" s="491"/>
      <c r="N278" s="491"/>
      <c r="O278" s="491"/>
      <c r="P278" s="491"/>
      <c r="Q278" s="491"/>
      <c r="R278" s="491"/>
      <c r="S278" s="436"/>
    </row>
    <row r="279" spans="3:19" x14ac:dyDescent="0.25">
      <c r="C279" s="448"/>
      <c r="D279" s="466"/>
      <c r="E279" s="479" t="s">
        <v>677</v>
      </c>
      <c r="F279" s="479"/>
      <c r="G279" s="479"/>
      <c r="H279" s="479"/>
      <c r="I279" s="436"/>
      <c r="J279" s="436"/>
      <c r="K279" s="436"/>
      <c r="L279" s="436"/>
      <c r="M279" s="436"/>
      <c r="N279" s="436"/>
      <c r="O279" s="436"/>
      <c r="P279" s="436"/>
      <c r="Q279" s="436"/>
      <c r="R279" s="436"/>
      <c r="S279" s="436"/>
    </row>
    <row r="280" spans="3:19" x14ac:dyDescent="0.25">
      <c r="C280" s="448"/>
      <c r="D280" s="492"/>
      <c r="E280" s="479"/>
      <c r="F280" s="479"/>
      <c r="G280" s="479"/>
      <c r="H280" s="479"/>
      <c r="I280" s="436"/>
      <c r="J280" s="436"/>
      <c r="K280" s="436"/>
      <c r="L280" s="436"/>
      <c r="M280" s="436"/>
      <c r="N280" s="436"/>
      <c r="O280" s="436"/>
      <c r="P280" s="436"/>
      <c r="Q280" s="436"/>
      <c r="R280" s="436"/>
      <c r="S280" s="436"/>
    </row>
    <row r="281" spans="3:19" x14ac:dyDescent="0.25">
      <c r="C281" s="483" t="s">
        <v>514</v>
      </c>
      <c r="D281" s="484"/>
      <c r="E281" s="485" t="s">
        <v>664</v>
      </c>
      <c r="F281" s="485"/>
      <c r="G281" s="485"/>
      <c r="H281" s="485"/>
      <c r="I281" s="486"/>
      <c r="J281" s="486"/>
      <c r="K281" s="486"/>
      <c r="L281" s="486"/>
      <c r="M281" s="486"/>
      <c r="N281" s="486"/>
      <c r="O281" s="486"/>
      <c r="P281" s="486"/>
      <c r="Q281" s="486"/>
      <c r="R281" s="486"/>
    </row>
    <row r="282" spans="3:19" x14ac:dyDescent="0.25">
      <c r="C282" s="487" t="s">
        <v>519</v>
      </c>
      <c r="D282" s="492"/>
      <c r="E282" s="479"/>
      <c r="F282" s="479"/>
      <c r="G282" s="479"/>
      <c r="H282" s="479"/>
      <c r="I282" s="479"/>
      <c r="J282" s="479"/>
      <c r="K282" s="479"/>
      <c r="L282" s="479"/>
      <c r="M282" s="479"/>
      <c r="N282" s="479"/>
      <c r="O282" s="479"/>
      <c r="P282" s="479"/>
      <c r="Q282" s="479"/>
      <c r="R282" s="479"/>
    </row>
    <row r="283" spans="3:19" x14ac:dyDescent="0.25">
      <c r="C283" s="436"/>
      <c r="D283" s="492"/>
      <c r="E283" s="464" t="s">
        <v>640</v>
      </c>
      <c r="F283" s="479"/>
      <c r="G283" s="479"/>
      <c r="H283" s="479"/>
      <c r="I283" s="479"/>
      <c r="J283" s="479"/>
      <c r="K283" s="479"/>
      <c r="L283" s="479"/>
      <c r="M283" s="479"/>
      <c r="N283" s="479"/>
      <c r="O283" s="479"/>
      <c r="P283" s="479"/>
      <c r="Q283" s="479"/>
      <c r="R283" s="479"/>
    </row>
    <row r="284" spans="3:19" x14ac:dyDescent="0.25">
      <c r="C284" s="436"/>
      <c r="D284" s="492"/>
      <c r="E284" s="479"/>
      <c r="F284" s="479"/>
      <c r="G284" s="479"/>
      <c r="H284" s="479"/>
      <c r="I284" s="479"/>
      <c r="J284" s="479"/>
      <c r="K284" s="479"/>
      <c r="L284" s="479"/>
      <c r="M284" s="479"/>
      <c r="N284" s="479"/>
      <c r="O284" s="479"/>
      <c r="P284" s="479"/>
      <c r="Q284" s="479"/>
      <c r="R284" s="479"/>
    </row>
    <row r="285" spans="3:19" x14ac:dyDescent="0.25">
      <c r="C285" s="448"/>
      <c r="D285" s="466"/>
      <c r="E285" s="489" t="s">
        <v>521</v>
      </c>
      <c r="F285" s="490"/>
      <c r="G285" s="490"/>
      <c r="H285" s="490"/>
      <c r="I285" s="491"/>
      <c r="J285" s="491"/>
      <c r="K285" s="491"/>
      <c r="L285" s="491"/>
      <c r="M285" s="491"/>
      <c r="N285" s="491"/>
      <c r="O285" s="491"/>
      <c r="P285" s="491"/>
      <c r="Q285" s="491"/>
      <c r="R285" s="491"/>
      <c r="S285" s="436"/>
    </row>
    <row r="286" spans="3:19" x14ac:dyDescent="0.25">
      <c r="C286" s="448"/>
      <c r="D286" s="466"/>
      <c r="E286" s="479" t="s">
        <v>678</v>
      </c>
      <c r="F286" s="479"/>
      <c r="G286" s="479"/>
      <c r="H286" s="479"/>
      <c r="I286" s="436"/>
      <c r="J286" s="436"/>
      <c r="K286" s="436"/>
      <c r="L286" s="436"/>
      <c r="M286" s="436"/>
      <c r="N286" s="436"/>
      <c r="O286" s="436"/>
      <c r="P286" s="436"/>
      <c r="Q286" s="436"/>
      <c r="R286" s="436"/>
      <c r="S286" s="436"/>
    </row>
    <row r="287" spans="3:19" x14ac:dyDescent="0.25">
      <c r="C287" s="448"/>
      <c r="D287" s="492"/>
      <c r="E287" s="479"/>
      <c r="F287" s="479"/>
      <c r="G287" s="479"/>
      <c r="H287" s="479"/>
      <c r="I287" s="436"/>
      <c r="J287" s="436"/>
      <c r="K287" s="436"/>
      <c r="L287" s="436"/>
      <c r="M287" s="436"/>
      <c r="N287" s="436"/>
      <c r="O287" s="436"/>
      <c r="P287" s="436"/>
      <c r="Q287" s="436"/>
      <c r="R287" s="436"/>
      <c r="S287" s="436"/>
    </row>
    <row r="288" spans="3:19" x14ac:dyDescent="0.25">
      <c r="C288" s="467"/>
      <c r="D288" s="477"/>
      <c r="E288" s="467"/>
    </row>
    <row r="289" spans="3:5" x14ac:dyDescent="0.25">
      <c r="C289" s="465" t="s">
        <v>544</v>
      </c>
      <c r="D289" s="466"/>
      <c r="E289" s="467" t="s">
        <v>642</v>
      </c>
    </row>
    <row r="290" spans="3:5" x14ac:dyDescent="0.25">
      <c r="C290" s="465" t="s">
        <v>543</v>
      </c>
      <c r="D290" s="492"/>
      <c r="E290" s="467" t="s">
        <v>641</v>
      </c>
    </row>
    <row r="291" spans="3:5" x14ac:dyDescent="0.25">
      <c r="C291" s="465"/>
      <c r="D291" s="492"/>
      <c r="E291" s="467"/>
    </row>
    <row r="292" spans="3:5" x14ac:dyDescent="0.25">
      <c r="C292" s="465"/>
      <c r="D292" s="492"/>
      <c r="E292" s="467" t="s">
        <v>643</v>
      </c>
    </row>
    <row r="293" spans="3:5" x14ac:dyDescent="0.25">
      <c r="C293" s="448"/>
      <c r="D293" s="492"/>
      <c r="E293" s="467" t="s">
        <v>666</v>
      </c>
    </row>
    <row r="294" spans="3:5" x14ac:dyDescent="0.25">
      <c r="C294" s="448"/>
      <c r="D294" s="492"/>
      <c r="E294" s="467"/>
    </row>
    <row r="295" spans="3:5" x14ac:dyDescent="0.25">
      <c r="C295" s="448"/>
      <c r="D295" s="492"/>
      <c r="E295" s="467" t="s">
        <v>731</v>
      </c>
    </row>
    <row r="296" spans="3:5" ht="16.5" customHeight="1" x14ac:dyDescent="0.25">
      <c r="C296" s="448"/>
      <c r="D296" s="492"/>
    </row>
    <row r="297" spans="3:5" x14ac:dyDescent="0.25">
      <c r="C297" s="448"/>
      <c r="D297" s="492"/>
    </row>
    <row r="298" spans="3:5" x14ac:dyDescent="0.25">
      <c r="C298" s="448"/>
      <c r="D298" s="492"/>
    </row>
    <row r="299" spans="3:5" x14ac:dyDescent="0.25">
      <c r="C299" s="448"/>
      <c r="D299" s="492"/>
    </row>
    <row r="300" spans="3:5" x14ac:dyDescent="0.25">
      <c r="C300" s="448"/>
      <c r="D300" s="492"/>
    </row>
    <row r="301" spans="3:5" x14ac:dyDescent="0.25">
      <c r="C301" s="448"/>
      <c r="D301" s="492"/>
    </row>
    <row r="302" spans="3:5" x14ac:dyDescent="0.25">
      <c r="D302" s="492"/>
    </row>
    <row r="303" spans="3:5" x14ac:dyDescent="0.25">
      <c r="D303" s="492"/>
    </row>
    <row r="304" spans="3:5" x14ac:dyDescent="0.25">
      <c r="D304" s="492"/>
    </row>
    <row r="305" spans="3:18" x14ac:dyDescent="0.25">
      <c r="D305" s="492"/>
    </row>
    <row r="306" spans="3:18" s="436" customFormat="1" ht="12.75" x14ac:dyDescent="0.25">
      <c r="D306" s="492"/>
      <c r="E306" s="436" t="s">
        <v>545</v>
      </c>
      <c r="I306" s="436" t="s">
        <v>548</v>
      </c>
      <c r="L306" s="436" t="s">
        <v>645</v>
      </c>
      <c r="O306" s="436" t="s">
        <v>550</v>
      </c>
      <c r="R306" s="436" t="s">
        <v>553</v>
      </c>
    </row>
    <row r="307" spans="3:18" s="436" customFormat="1" ht="12.75" x14ac:dyDescent="0.25">
      <c r="D307" s="492"/>
      <c r="E307" s="436" t="s">
        <v>546</v>
      </c>
      <c r="I307" s="436" t="s">
        <v>549</v>
      </c>
      <c r="L307" s="436" t="s">
        <v>644</v>
      </c>
      <c r="O307" s="436" t="s">
        <v>551</v>
      </c>
      <c r="R307" s="436" t="s">
        <v>554</v>
      </c>
    </row>
    <row r="308" spans="3:18" s="436" customFormat="1" ht="12.75" x14ac:dyDescent="0.25">
      <c r="D308" s="492"/>
    </row>
    <row r="309" spans="3:18" s="436" customFormat="1" ht="12.75" x14ac:dyDescent="0.25">
      <c r="D309" s="492"/>
      <c r="E309" s="436" t="s">
        <v>547</v>
      </c>
      <c r="I309" s="436" t="s">
        <v>547</v>
      </c>
      <c r="L309" s="436" t="s">
        <v>547</v>
      </c>
      <c r="O309" s="436" t="s">
        <v>552</v>
      </c>
      <c r="R309" s="436" t="s">
        <v>555</v>
      </c>
    </row>
    <row r="310" spans="3:18" x14ac:dyDescent="0.25">
      <c r="D310" s="492"/>
      <c r="R310" s="436" t="s">
        <v>556</v>
      </c>
    </row>
    <row r="311" spans="3:18" x14ac:dyDescent="0.25">
      <c r="D311" s="492"/>
      <c r="E311" s="436" t="s">
        <v>646</v>
      </c>
      <c r="R311" s="436"/>
    </row>
    <row r="312" spans="3:18" x14ac:dyDescent="0.25">
      <c r="D312" s="492"/>
      <c r="E312" s="436" t="s">
        <v>557</v>
      </c>
      <c r="R312" s="436"/>
    </row>
    <row r="313" spans="3:18" x14ac:dyDescent="0.25">
      <c r="C313" s="436"/>
      <c r="D313" s="492"/>
      <c r="F313" s="436"/>
      <c r="G313" s="436"/>
      <c r="M313" s="436" t="s">
        <v>647</v>
      </c>
    </row>
    <row r="314" spans="3:18" x14ac:dyDescent="0.25">
      <c r="C314" s="436"/>
      <c r="D314" s="492"/>
      <c r="F314" s="436"/>
      <c r="G314" s="436"/>
      <c r="I314" s="436"/>
      <c r="J314" s="436"/>
      <c r="M314" s="499" t="s">
        <v>648</v>
      </c>
    </row>
    <row r="315" spans="3:18" x14ac:dyDescent="0.25">
      <c r="C315" s="436"/>
      <c r="D315" s="492"/>
      <c r="F315" s="436"/>
      <c r="G315" s="436"/>
      <c r="J315" s="436"/>
    </row>
    <row r="316" spans="3:18" x14ac:dyDescent="0.25">
      <c r="C316" s="436"/>
      <c r="D316" s="492"/>
      <c r="E316" s="436"/>
      <c r="F316" s="436"/>
      <c r="G316" s="436"/>
      <c r="M316" s="436" t="s">
        <v>558</v>
      </c>
    </row>
    <row r="317" spans="3:18" x14ac:dyDescent="0.25">
      <c r="C317" s="436"/>
      <c r="D317" s="492"/>
      <c r="E317" s="436"/>
      <c r="F317" s="436"/>
      <c r="G317" s="436"/>
      <c r="M317" s="436" t="s">
        <v>559</v>
      </c>
    </row>
    <row r="318" spans="3:18" x14ac:dyDescent="0.25">
      <c r="C318" s="436"/>
      <c r="D318" s="492"/>
      <c r="E318" s="436"/>
      <c r="F318" s="436"/>
      <c r="G318" s="436"/>
    </row>
    <row r="319" spans="3:18" x14ac:dyDescent="0.25">
      <c r="C319" s="436"/>
      <c r="D319" s="492"/>
      <c r="E319" s="436"/>
      <c r="F319" s="436"/>
      <c r="G319" s="436"/>
      <c r="M319" s="436" t="s">
        <v>560</v>
      </c>
    </row>
    <row r="320" spans="3:18" x14ac:dyDescent="0.25">
      <c r="C320" s="436"/>
      <c r="D320" s="492"/>
      <c r="E320" s="436"/>
      <c r="F320" s="436"/>
      <c r="G320" s="436"/>
      <c r="M320" s="436" t="s">
        <v>649</v>
      </c>
    </row>
    <row r="321" spans="3:13" x14ac:dyDescent="0.25">
      <c r="C321" s="436"/>
      <c r="D321" s="492"/>
      <c r="E321" s="436"/>
      <c r="F321" s="436"/>
      <c r="G321" s="436"/>
      <c r="M321" s="436"/>
    </row>
    <row r="322" spans="3:13" x14ac:dyDescent="0.25">
      <c r="C322" s="436"/>
      <c r="D322" s="492"/>
      <c r="E322" s="436"/>
      <c r="F322" s="436"/>
      <c r="G322" s="436"/>
      <c r="M322" s="436" t="s">
        <v>562</v>
      </c>
    </row>
    <row r="323" spans="3:13" x14ac:dyDescent="0.25">
      <c r="C323" s="436"/>
      <c r="D323" s="492"/>
      <c r="E323" s="436"/>
      <c r="F323" s="436"/>
      <c r="G323" s="436"/>
      <c r="M323" s="436" t="s">
        <v>561</v>
      </c>
    </row>
    <row r="324" spans="3:13" x14ac:dyDescent="0.25">
      <c r="C324" s="436"/>
      <c r="D324" s="492"/>
      <c r="E324" s="436"/>
      <c r="F324" s="436"/>
      <c r="G324" s="436"/>
      <c r="M324" s="436"/>
    </row>
    <row r="325" spans="3:13" x14ac:dyDescent="0.25">
      <c r="D325" s="492"/>
      <c r="E325" s="436" t="s">
        <v>650</v>
      </c>
    </row>
    <row r="326" spans="3:13" x14ac:dyDescent="0.25">
      <c r="D326" s="492"/>
      <c r="E326" s="436" t="s">
        <v>651</v>
      </c>
    </row>
    <row r="327" spans="3:13" x14ac:dyDescent="0.25">
      <c r="D327" s="492"/>
    </row>
    <row r="328" spans="3:13" x14ac:dyDescent="0.25">
      <c r="D328" s="492"/>
      <c r="E328" s="436" t="s">
        <v>652</v>
      </c>
      <c r="I328" s="436"/>
    </row>
    <row r="329" spans="3:13" x14ac:dyDescent="0.25">
      <c r="D329" s="492"/>
      <c r="I329" s="436"/>
    </row>
    <row r="330" spans="3:13" x14ac:dyDescent="0.25">
      <c r="D330" s="492"/>
      <c r="E330" s="436" t="s">
        <v>653</v>
      </c>
      <c r="I330" s="436"/>
    </row>
    <row r="331" spans="3:13" x14ac:dyDescent="0.25">
      <c r="D331" s="492"/>
      <c r="E331" s="436" t="s">
        <v>654</v>
      </c>
    </row>
    <row r="332" spans="3:13" x14ac:dyDescent="0.25">
      <c r="D332" s="492"/>
    </row>
    <row r="333" spans="3:13" x14ac:dyDescent="0.25">
      <c r="D333" s="492"/>
      <c r="E333" s="436" t="s">
        <v>563</v>
      </c>
    </row>
    <row r="334" spans="3:13" x14ac:dyDescent="0.25">
      <c r="C334" s="436"/>
      <c r="D334" s="492"/>
      <c r="E334" s="436" t="s">
        <v>655</v>
      </c>
      <c r="F334" s="436"/>
      <c r="G334" s="436"/>
    </row>
    <row r="335" spans="3:13" x14ac:dyDescent="0.25">
      <c r="C335" s="436"/>
      <c r="D335" s="492"/>
      <c r="E335" s="436"/>
      <c r="F335" s="436"/>
      <c r="G335" s="436"/>
    </row>
    <row r="337" spans="4:4" s="436" customFormat="1" ht="12.75" x14ac:dyDescent="0.25">
      <c r="D337" s="437"/>
    </row>
    <row r="338" spans="4:4" s="436" customFormat="1" ht="12.75" x14ac:dyDescent="0.25">
      <c r="D338" s="437"/>
    </row>
    <row r="339" spans="4:4" s="436" customFormat="1" ht="12.75" x14ac:dyDescent="0.25">
      <c r="D339" s="437"/>
    </row>
  </sheetData>
  <sheetProtection algorithmName="SHA-512" hashValue="1400OfbYg8eECAFjhmYz0owutujnWagwWsu8M46qXh2l3TmyA4q9O8dMFqNiUEMTRtRzJvYTenyVRqovx0byhg==" saltValue="ueWu53mJg155TZ84duq5nA==" spinCount="100000" sheet="1" objects="1" scenarios="1"/>
  <dataValidations count="1">
    <dataValidation type="list" allowBlank="1" showInputMessage="1" showErrorMessage="1" sqref="G6">
      <formula1>CurrentYear</formula1>
    </dataValidation>
  </dataValidations>
  <hyperlinks>
    <hyperlink ref="C65" location="'Historical Carbon Footprint'!A1" display="Back to tab"/>
    <hyperlink ref="C78" location="'Carbon Footprint and Forecast'!A1" display="Back to tab"/>
    <hyperlink ref="C134" location="Projects!A1" display="Back to tab"/>
    <hyperlink ref="C191" location="'Forecast Output'!A1" display="Back to tab"/>
    <hyperlink ref="C200" location="'CSM Factors'!A1" display="Back to tab"/>
    <hyperlink ref="C222" location="'CSM Output'!A1" display="Back to tab"/>
    <hyperlink ref="C231" location="'Emission factors'!A1" display="Back to tab"/>
    <hyperlink ref="C245" location="Costs!A1" display="Back to tab"/>
    <hyperlink ref="C254" location="'Data collection'!A1" display="Back to tab"/>
    <hyperlink ref="C261" location="Boundary!A1" display="Back to tab"/>
    <hyperlink ref="C268" location="'End use assumptions'!A1" display="Back to tab"/>
    <hyperlink ref="C275" location="'Space &amp; people allocations'!A1" display="Back to tab"/>
    <hyperlink ref="C282" location="'End use matrix'!A1" display="Back to tab"/>
    <hyperlink ref="F4" r:id="rId1" display="mailto:emma.salisbury@aether-uk.com"/>
  </hyperlinks>
  <pageMargins left="0.39370078740157483" right="0.39370078740157483" top="0.39370078740157483" bottom="0.39370078740157483" header="0.31496062992125984" footer="0.31496062992125984"/>
  <pageSetup paperSize="9" scale="76" fitToHeight="0"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9" tint="-0.249977111117893"/>
  </sheetPr>
  <dimension ref="A2:G40"/>
  <sheetViews>
    <sheetView showGridLines="0" zoomScaleNormal="100" workbookViewId="0"/>
  </sheetViews>
  <sheetFormatPr defaultColWidth="8.85546875" defaultRowHeight="15" x14ac:dyDescent="0.25"/>
  <cols>
    <col min="1" max="1" width="6.42578125" customWidth="1"/>
    <col min="2" max="2" width="38.140625" customWidth="1"/>
    <col min="3" max="3" width="19.28515625" customWidth="1"/>
    <col min="4" max="4" width="28" customWidth="1"/>
    <col min="5" max="5" width="27.7109375" customWidth="1"/>
    <col min="6" max="6" width="55" customWidth="1"/>
    <col min="7" max="7" width="45.140625" customWidth="1"/>
    <col min="8" max="8" width="13.42578125" customWidth="1"/>
    <col min="9" max="9" width="10.85546875" customWidth="1"/>
    <col min="10" max="10" width="43" customWidth="1"/>
    <col min="11" max="11" width="13.28515625" customWidth="1"/>
    <col min="12" max="12" width="10.85546875" customWidth="1"/>
    <col min="13" max="13" width="51.7109375" customWidth="1"/>
  </cols>
  <sheetData>
    <row r="2" spans="1:7" ht="15" customHeight="1" x14ac:dyDescent="0.25">
      <c r="A2" s="218" t="s">
        <v>260</v>
      </c>
    </row>
    <row r="8" spans="1:7" s="101" customFormat="1" x14ac:dyDescent="0.25">
      <c r="B8" s="5" t="s">
        <v>439</v>
      </c>
      <c r="C8" s="5" t="s">
        <v>437</v>
      </c>
      <c r="D8" s="5" t="s">
        <v>438</v>
      </c>
      <c r="E8" s="5" t="s">
        <v>453</v>
      </c>
      <c r="F8" s="5" t="s">
        <v>441</v>
      </c>
      <c r="G8" s="5" t="s">
        <v>440</v>
      </c>
    </row>
    <row r="9" spans="1:7" s="101" customFormat="1" x14ac:dyDescent="0.25">
      <c r="B9" s="106"/>
      <c r="C9" s="106"/>
      <c r="D9" s="106"/>
      <c r="E9" s="106"/>
      <c r="F9" s="106"/>
      <c r="G9" s="106"/>
    </row>
    <row r="10" spans="1:7" s="101" customFormat="1" x14ac:dyDescent="0.25">
      <c r="B10" s="106"/>
      <c r="C10" s="106"/>
      <c r="D10" s="106"/>
      <c r="E10" s="106"/>
      <c r="F10" s="106"/>
      <c r="G10" s="106"/>
    </row>
    <row r="11" spans="1:7" x14ac:dyDescent="0.25">
      <c r="B11" s="106"/>
      <c r="C11" s="106"/>
      <c r="D11" s="106"/>
      <c r="E11" s="106"/>
      <c r="F11" s="106"/>
      <c r="G11" s="106"/>
    </row>
    <row r="12" spans="1:7" x14ac:dyDescent="0.25">
      <c r="B12" s="106"/>
      <c r="C12" s="106"/>
      <c r="D12" s="106"/>
      <c r="E12" s="106"/>
      <c r="F12" s="106"/>
      <c r="G12" s="106"/>
    </row>
    <row r="13" spans="1:7" x14ac:dyDescent="0.25">
      <c r="B13" s="106"/>
      <c r="C13" s="106"/>
      <c r="D13" s="106"/>
      <c r="E13" s="106"/>
      <c r="F13" s="106"/>
      <c r="G13" s="106"/>
    </row>
    <row r="14" spans="1:7" x14ac:dyDescent="0.25">
      <c r="B14" s="106"/>
      <c r="C14" s="106"/>
      <c r="D14" s="106"/>
      <c r="E14" s="106"/>
      <c r="F14" s="106"/>
      <c r="G14" s="106"/>
    </row>
    <row r="15" spans="1:7" x14ac:dyDescent="0.25">
      <c r="B15" s="106"/>
      <c r="C15" s="106"/>
      <c r="D15" s="106"/>
      <c r="E15" s="106"/>
      <c r="F15" s="106"/>
      <c r="G15" s="106"/>
    </row>
    <row r="16" spans="1:7" x14ac:dyDescent="0.25">
      <c r="B16" s="106"/>
      <c r="C16" s="106"/>
      <c r="D16" s="106"/>
      <c r="E16" s="106"/>
      <c r="F16" s="106"/>
      <c r="G16" s="106"/>
    </row>
    <row r="17" spans="2:7" x14ac:dyDescent="0.25">
      <c r="B17" s="106"/>
      <c r="C17" s="106"/>
      <c r="D17" s="106"/>
      <c r="E17" s="106"/>
      <c r="F17" s="106"/>
      <c r="G17" s="106"/>
    </row>
    <row r="18" spans="2:7" x14ac:dyDescent="0.25">
      <c r="B18" s="106"/>
      <c r="C18" s="106"/>
      <c r="D18" s="106"/>
      <c r="E18" s="106"/>
      <c r="F18" s="106"/>
      <c r="G18" s="106"/>
    </row>
    <row r="19" spans="2:7" x14ac:dyDescent="0.25">
      <c r="B19" s="106"/>
      <c r="C19" s="106"/>
      <c r="D19" s="106"/>
      <c r="E19" s="106"/>
      <c r="F19" s="106"/>
      <c r="G19" s="106"/>
    </row>
    <row r="20" spans="2:7" x14ac:dyDescent="0.25">
      <c r="B20" s="106"/>
      <c r="C20" s="106"/>
      <c r="D20" s="106"/>
      <c r="E20" s="106"/>
      <c r="F20" s="106"/>
      <c r="G20" s="106"/>
    </row>
    <row r="21" spans="2:7" x14ac:dyDescent="0.25">
      <c r="B21" s="106"/>
      <c r="C21" s="106"/>
      <c r="D21" s="106"/>
      <c r="E21" s="106"/>
      <c r="F21" s="106"/>
      <c r="G21" s="106"/>
    </row>
    <row r="22" spans="2:7" x14ac:dyDescent="0.25">
      <c r="B22" s="106"/>
      <c r="C22" s="106"/>
      <c r="D22" s="106"/>
      <c r="E22" s="106"/>
      <c r="F22" s="106"/>
      <c r="G22" s="106"/>
    </row>
    <row r="23" spans="2:7" x14ac:dyDescent="0.25">
      <c r="B23" s="106"/>
      <c r="C23" s="106"/>
      <c r="D23" s="106"/>
      <c r="E23" s="106"/>
      <c r="F23" s="106"/>
      <c r="G23" s="106"/>
    </row>
    <row r="24" spans="2:7" x14ac:dyDescent="0.25">
      <c r="B24" s="106"/>
      <c r="C24" s="106"/>
      <c r="D24" s="106"/>
      <c r="E24" s="106"/>
      <c r="F24" s="106"/>
      <c r="G24" s="106"/>
    </row>
    <row r="25" spans="2:7" ht="15.75" x14ac:dyDescent="0.25">
      <c r="B25" s="105"/>
    </row>
    <row r="26" spans="2:7" ht="15.75" x14ac:dyDescent="0.25">
      <c r="B26" s="104"/>
    </row>
    <row r="27" spans="2:7" ht="15.75" x14ac:dyDescent="0.25">
      <c r="B27" s="104"/>
    </row>
    <row r="28" spans="2:7" ht="15.75" x14ac:dyDescent="0.25">
      <c r="B28" s="104"/>
    </row>
    <row r="29" spans="2:7" ht="15.75" x14ac:dyDescent="0.25">
      <c r="B29" s="104"/>
    </row>
    <row r="30" spans="2:7" ht="15.75" x14ac:dyDescent="0.25">
      <c r="B30" s="102"/>
    </row>
    <row r="31" spans="2:7" ht="15.75" x14ac:dyDescent="0.25">
      <c r="B31" s="103"/>
    </row>
    <row r="32" spans="2:7" ht="15.75" x14ac:dyDescent="0.25">
      <c r="B32" s="102"/>
    </row>
    <row r="33" spans="2:2" ht="15.75" x14ac:dyDescent="0.25">
      <c r="B33" s="104"/>
    </row>
    <row r="34" spans="2:2" ht="15.75" x14ac:dyDescent="0.25">
      <c r="B34" s="102"/>
    </row>
    <row r="35" spans="2:2" ht="15.75" x14ac:dyDescent="0.25">
      <c r="B35" s="103"/>
    </row>
    <row r="36" spans="2:2" ht="15.75" x14ac:dyDescent="0.25">
      <c r="B36" s="104"/>
    </row>
    <row r="37" spans="2:2" ht="15.75" x14ac:dyDescent="0.25">
      <c r="B37" s="104"/>
    </row>
    <row r="38" spans="2:2" ht="15.75" x14ac:dyDescent="0.25">
      <c r="B38" s="102"/>
    </row>
    <row r="40" spans="2:2" ht="15.75" x14ac:dyDescent="0.25">
      <c r="B40" s="102"/>
    </row>
  </sheetData>
  <sheetProtection algorithmName="SHA-512" hashValue="vjSn9x8+epc/ehd3FkskmAl5fBCo++EfharCbJ6b2WOob+/jChRpf7uxxl6uO3EIPp151e36qWQkBE94iWgc/w==" saltValue="gyzu750EjuB9GqMc2+pOfA==" spinCount="100000" sheet="1" objects="1" scenarios="1"/>
  <hyperlinks>
    <hyperlink ref="A2" location="'READ THIS FIRST'!C253" tooltip="Click for help" display="HELP"/>
  </hyperlinks>
  <pageMargins left="0.75" right="0.75" top="1" bottom="1"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9" tint="-0.249977111117893"/>
  </sheetPr>
  <dimension ref="A1:M26"/>
  <sheetViews>
    <sheetView showGridLines="0" zoomScaleNormal="100" workbookViewId="0"/>
  </sheetViews>
  <sheetFormatPr defaultColWidth="8.85546875" defaultRowHeight="15" x14ac:dyDescent="0.25"/>
  <cols>
    <col min="1" max="1" width="6.42578125" customWidth="1"/>
    <col min="2" max="2" width="16.28515625" customWidth="1"/>
    <col min="3" max="4" width="13.28515625" customWidth="1"/>
    <col min="5" max="5" width="22" customWidth="1"/>
    <col min="6" max="6" width="10.140625" customWidth="1"/>
    <col min="7" max="7" width="13.5703125" customWidth="1"/>
    <col min="8" max="8" width="12.7109375" customWidth="1"/>
    <col min="9" max="9" width="13.42578125" customWidth="1"/>
    <col min="10" max="10" width="13" customWidth="1"/>
    <col min="11" max="11" width="13.42578125" customWidth="1"/>
    <col min="12" max="12" width="10.85546875" style="228" customWidth="1"/>
    <col min="13" max="13" width="50.42578125" style="225" customWidth="1"/>
    <col min="14" max="14" width="13.28515625" customWidth="1"/>
    <col min="15" max="15" width="10.85546875" customWidth="1"/>
    <col min="16" max="16" width="51.7109375" customWidth="1"/>
  </cols>
  <sheetData>
    <row r="1" spans="1:13" x14ac:dyDescent="0.25">
      <c r="L1" s="225"/>
    </row>
    <row r="2" spans="1:13" ht="15" customHeight="1" x14ac:dyDescent="0.25">
      <c r="A2" s="218" t="s">
        <v>260</v>
      </c>
      <c r="L2" s="225"/>
    </row>
    <row r="3" spans="1:13" ht="15" customHeight="1" x14ac:dyDescent="0.25">
      <c r="L3" s="225"/>
    </row>
    <row r="4" spans="1:13" x14ac:dyDescent="0.25">
      <c r="L4" s="225"/>
    </row>
    <row r="5" spans="1:13" x14ac:dyDescent="0.25">
      <c r="L5" s="225"/>
    </row>
    <row r="6" spans="1:13" x14ac:dyDescent="0.25">
      <c r="L6" s="225"/>
    </row>
    <row r="7" spans="1:13" x14ac:dyDescent="0.25">
      <c r="L7" s="225"/>
    </row>
    <row r="8" spans="1:13" ht="24.75" customHeight="1" x14ac:dyDescent="0.25">
      <c r="L8" s="5" t="s">
        <v>435</v>
      </c>
      <c r="M8" s="100" t="s">
        <v>436</v>
      </c>
    </row>
    <row r="9" spans="1:13" ht="34.5" customHeight="1" x14ac:dyDescent="0.25">
      <c r="L9" s="226" t="s">
        <v>338</v>
      </c>
      <c r="M9" s="108"/>
    </row>
    <row r="10" spans="1:13" ht="34.5" customHeight="1" x14ac:dyDescent="0.25">
      <c r="L10" s="226" t="s">
        <v>264</v>
      </c>
      <c r="M10" s="108"/>
    </row>
    <row r="11" spans="1:13" ht="34.5" customHeight="1" x14ac:dyDescent="0.25">
      <c r="L11" s="226" t="s">
        <v>265</v>
      </c>
      <c r="M11" s="108"/>
    </row>
    <row r="12" spans="1:13" ht="34.5" customHeight="1" x14ac:dyDescent="0.25">
      <c r="L12" s="226" t="s">
        <v>266</v>
      </c>
      <c r="M12" s="108"/>
    </row>
    <row r="13" spans="1:13" ht="34.5" customHeight="1" x14ac:dyDescent="0.25">
      <c r="L13" s="226" t="s">
        <v>267</v>
      </c>
      <c r="M13" s="108"/>
    </row>
    <row r="14" spans="1:13" ht="34.5" customHeight="1" x14ac:dyDescent="0.25">
      <c r="L14" s="226" t="s">
        <v>268</v>
      </c>
      <c r="M14" s="108"/>
    </row>
    <row r="15" spans="1:13" ht="34.5" customHeight="1" x14ac:dyDescent="0.25">
      <c r="L15" s="226" t="s">
        <v>11</v>
      </c>
      <c r="M15" s="108"/>
    </row>
    <row r="16" spans="1:13" ht="34.5" customHeight="1" x14ac:dyDescent="0.25">
      <c r="L16" s="226" t="s">
        <v>345</v>
      </c>
      <c r="M16" s="227"/>
    </row>
    <row r="17" spans="2:13" ht="34.5" customHeight="1" x14ac:dyDescent="0.25">
      <c r="L17" s="226" t="s">
        <v>346</v>
      </c>
      <c r="M17" s="227"/>
    </row>
    <row r="18" spans="2:13" ht="34.5" customHeight="1" x14ac:dyDescent="0.25">
      <c r="L18" s="226" t="s">
        <v>347</v>
      </c>
      <c r="M18" s="227"/>
    </row>
    <row r="19" spans="2:13" ht="34.5" customHeight="1" x14ac:dyDescent="0.25">
      <c r="L19" s="226" t="s">
        <v>348</v>
      </c>
      <c r="M19" s="227"/>
    </row>
    <row r="20" spans="2:13" ht="34.5" customHeight="1" x14ac:dyDescent="0.25">
      <c r="L20" s="226" t="s">
        <v>349</v>
      </c>
      <c r="M20" s="227"/>
    </row>
    <row r="21" spans="2:13" ht="34.5" customHeight="1" x14ac:dyDescent="0.25">
      <c r="L21" s="226" t="s">
        <v>350</v>
      </c>
      <c r="M21" s="227"/>
    </row>
    <row r="22" spans="2:13" ht="34.5" customHeight="1" x14ac:dyDescent="0.25">
      <c r="B22" s="96"/>
      <c r="L22" s="226" t="s">
        <v>351</v>
      </c>
      <c r="M22" s="227"/>
    </row>
    <row r="23" spans="2:13" ht="34.5" customHeight="1" x14ac:dyDescent="0.25">
      <c r="L23" s="226" t="s">
        <v>352</v>
      </c>
      <c r="M23" s="227"/>
    </row>
    <row r="24" spans="2:13" ht="34.5" customHeight="1" x14ac:dyDescent="0.25">
      <c r="L24" s="226" t="s">
        <v>353</v>
      </c>
      <c r="M24" s="227"/>
    </row>
    <row r="25" spans="2:13" ht="34.5" customHeight="1" x14ac:dyDescent="0.25">
      <c r="L25" s="226" t="s">
        <v>354</v>
      </c>
      <c r="M25" s="227"/>
    </row>
    <row r="26" spans="2:13" ht="34.5" customHeight="1" x14ac:dyDescent="0.25">
      <c r="L26" s="226" t="s">
        <v>356</v>
      </c>
      <c r="M26" s="227"/>
    </row>
  </sheetData>
  <sheetProtection algorithmName="SHA-512" hashValue="eHb7aUz/p4VFyyrJaW10GkLVDU4BwRGmQrPF1+o6uB/jXaSG6hPP3cpvt8I7qTgkiIY5uTXKyoFIMgbf9yNI1g==" saltValue="6XvDO5pIUek7ruq+1lbYMg==" spinCount="100000" sheet="1" objects="1" scenarios="1"/>
  <hyperlinks>
    <hyperlink ref="A2" location="'READ THIS FIRST'!C260" tooltip="Click for help" display="HELP"/>
  </hyperlinks>
  <pageMargins left="0.75" right="0.75" top="1" bottom="1"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9" tint="-0.249977111117893"/>
  </sheetPr>
  <dimension ref="A1:S118"/>
  <sheetViews>
    <sheetView showGridLines="0" topLeftCell="A7" zoomScaleNormal="100" workbookViewId="0">
      <selection activeCell="F9" sqref="F9:F15"/>
    </sheetView>
  </sheetViews>
  <sheetFormatPr defaultRowHeight="15" x14ac:dyDescent="0.25"/>
  <cols>
    <col min="1" max="1" width="6.42578125" style="177" customWidth="1"/>
    <col min="2" max="2" width="15" style="177" customWidth="1"/>
    <col min="3" max="3" width="39.85546875" style="177" customWidth="1"/>
    <col min="4" max="4" width="23.42578125" style="177" customWidth="1"/>
    <col min="5" max="11" width="11.42578125" style="375" customWidth="1"/>
    <col min="12" max="12" width="3.85546875" style="177" customWidth="1"/>
    <col min="13" max="13" width="45.85546875" style="384" customWidth="1"/>
    <col min="14" max="16384" width="9.140625" style="177"/>
  </cols>
  <sheetData>
    <row r="1" spans="1:14" s="178" customFormat="1" x14ac:dyDescent="0.25">
      <c r="E1" s="373"/>
      <c r="F1" s="373"/>
      <c r="G1" s="373"/>
      <c r="H1" s="373"/>
      <c r="I1" s="373"/>
      <c r="J1" s="373"/>
      <c r="K1" s="373"/>
      <c r="M1" s="374"/>
    </row>
    <row r="2" spans="1:14" s="178" customFormat="1" ht="15" customHeight="1" x14ac:dyDescent="0.25">
      <c r="A2" s="215" t="s">
        <v>260</v>
      </c>
      <c r="B2" s="375"/>
      <c r="C2" s="375"/>
      <c r="D2" s="375"/>
      <c r="E2" s="375"/>
      <c r="F2" s="375"/>
      <c r="G2" s="373"/>
      <c r="H2" s="373"/>
      <c r="I2" s="373"/>
      <c r="J2" s="373"/>
      <c r="K2" s="373"/>
      <c r="L2" s="177"/>
      <c r="M2" s="374"/>
      <c r="N2" s="373"/>
    </row>
    <row r="3" spans="1:14" s="178" customFormat="1" ht="15" customHeight="1" x14ac:dyDescent="0.25">
      <c r="B3" s="375"/>
      <c r="C3" s="375"/>
      <c r="D3" s="375"/>
      <c r="E3" s="375"/>
      <c r="F3" s="373"/>
      <c r="G3" s="373"/>
      <c r="H3" s="373"/>
      <c r="I3" s="373"/>
      <c r="J3" s="373"/>
      <c r="K3" s="373"/>
      <c r="M3" s="374"/>
    </row>
    <row r="4" spans="1:14" s="178" customFormat="1" x14ac:dyDescent="0.25">
      <c r="B4" s="376"/>
      <c r="C4" s="376"/>
      <c r="D4" s="376"/>
      <c r="E4" s="376"/>
      <c r="F4" s="373"/>
      <c r="G4" s="373"/>
      <c r="H4" s="373"/>
      <c r="I4" s="373"/>
      <c r="J4" s="373"/>
      <c r="K4" s="373"/>
      <c r="M4" s="374"/>
    </row>
    <row r="5" spans="1:14" s="178" customFormat="1" x14ac:dyDescent="0.25">
      <c r="B5" s="376"/>
      <c r="C5" s="376"/>
      <c r="D5" s="376"/>
      <c r="E5" s="376"/>
      <c r="F5" s="373"/>
      <c r="G5" s="373"/>
      <c r="H5" s="373"/>
      <c r="I5" s="373"/>
      <c r="J5" s="373"/>
      <c r="K5" s="373"/>
      <c r="M5" s="374"/>
    </row>
    <row r="6" spans="1:14" s="178" customFormat="1" x14ac:dyDescent="0.25">
      <c r="B6" s="376"/>
      <c r="C6" s="376"/>
      <c r="D6" s="376"/>
      <c r="E6" s="376"/>
      <c r="F6" s="373"/>
      <c r="G6" s="373"/>
      <c r="H6" s="373"/>
      <c r="I6" s="373"/>
      <c r="J6" s="373"/>
      <c r="K6" s="373"/>
      <c r="M6" s="374"/>
    </row>
    <row r="7" spans="1:14" s="178" customFormat="1" x14ac:dyDescent="0.25">
      <c r="B7" s="376"/>
      <c r="C7" s="376"/>
      <c r="D7" s="376"/>
      <c r="E7" s="376"/>
      <c r="F7" s="373"/>
      <c r="G7" s="373"/>
      <c r="H7" s="373"/>
      <c r="I7" s="373"/>
      <c r="J7" s="373"/>
      <c r="K7" s="373"/>
      <c r="M7" s="374"/>
    </row>
    <row r="8" spans="1:14" ht="38.25" customHeight="1" x14ac:dyDescent="0.25">
      <c r="A8" s="181"/>
      <c r="B8" s="377" t="s">
        <v>406</v>
      </c>
      <c r="C8" s="377" t="s">
        <v>405</v>
      </c>
      <c r="D8" s="377" t="s">
        <v>404</v>
      </c>
      <c r="E8" s="377" t="s">
        <v>403</v>
      </c>
      <c r="F8" s="377" t="str">
        <f>INDEX(UserInputCampusNames,1,0)</f>
        <v>Campus A</v>
      </c>
      <c r="G8" s="377" t="str">
        <f>INDEX(UserInputCampusNames,2,0)</f>
        <v>Campus B</v>
      </c>
      <c r="H8" s="377" t="str">
        <f>INDEX(UserInputCampusNames,3,0)</f>
        <v>Campus C</v>
      </c>
      <c r="I8" s="377" t="str">
        <f>INDEX(UserInputCampusNames,4,0)</f>
        <v>Campus D</v>
      </c>
      <c r="J8" s="377" t="str">
        <f>INDEX(UserInputCampusNames,5,0)</f>
        <v>Not used</v>
      </c>
      <c r="K8" s="377" t="s">
        <v>359</v>
      </c>
      <c r="L8" s="378"/>
      <c r="M8" s="379" t="s">
        <v>573</v>
      </c>
    </row>
    <row r="9" spans="1:14" x14ac:dyDescent="0.25">
      <c r="A9" s="181"/>
      <c r="B9" s="380" t="s">
        <v>392</v>
      </c>
      <c r="C9" s="380" t="s">
        <v>390</v>
      </c>
      <c r="D9" s="380" t="s">
        <v>400</v>
      </c>
      <c r="E9" s="387">
        <v>0.10793114564077139</v>
      </c>
      <c r="F9" s="387">
        <v>0.05</v>
      </c>
      <c r="G9" s="387">
        <f t="shared" ref="G9:K15" si="0">$E9</f>
        <v>0.10793114564077139</v>
      </c>
      <c r="H9" s="387">
        <f t="shared" si="0"/>
        <v>0.10793114564077139</v>
      </c>
      <c r="I9" s="387">
        <f t="shared" si="0"/>
        <v>0.10793114564077139</v>
      </c>
      <c r="J9" s="387">
        <f t="shared" si="0"/>
        <v>0.10793114564077139</v>
      </c>
      <c r="K9" s="387">
        <f t="shared" si="0"/>
        <v>0.10793114564077139</v>
      </c>
      <c r="L9" s="378"/>
      <c r="M9" s="222"/>
    </row>
    <row r="10" spans="1:14" x14ac:dyDescent="0.25">
      <c r="A10" s="181"/>
      <c r="B10" s="380" t="s">
        <v>392</v>
      </c>
      <c r="C10" s="380" t="s">
        <v>390</v>
      </c>
      <c r="D10" s="380" t="s">
        <v>399</v>
      </c>
      <c r="E10" s="387">
        <v>0.12221924217569972</v>
      </c>
      <c r="F10" s="387">
        <v>0.25</v>
      </c>
      <c r="G10" s="387">
        <f t="shared" si="0"/>
        <v>0.12221924217569972</v>
      </c>
      <c r="H10" s="387">
        <f t="shared" si="0"/>
        <v>0.12221924217569972</v>
      </c>
      <c r="I10" s="387">
        <f t="shared" si="0"/>
        <v>0.12221924217569972</v>
      </c>
      <c r="J10" s="387">
        <f t="shared" si="0"/>
        <v>0.12221924217569972</v>
      </c>
      <c r="K10" s="387">
        <f t="shared" si="0"/>
        <v>0.12221924217569972</v>
      </c>
      <c r="L10" s="378"/>
      <c r="M10" s="222"/>
    </row>
    <row r="11" spans="1:14" x14ac:dyDescent="0.25">
      <c r="A11" s="181"/>
      <c r="B11" s="380" t="s">
        <v>392</v>
      </c>
      <c r="C11" s="380" t="s">
        <v>390</v>
      </c>
      <c r="D11" s="380" t="s">
        <v>398</v>
      </c>
      <c r="E11" s="387">
        <v>1.6351585782656806E-2</v>
      </c>
      <c r="F11" s="387">
        <f t="shared" ref="F11:F13" si="1">$E11</f>
        <v>1.6351585782656806E-2</v>
      </c>
      <c r="G11" s="387">
        <f t="shared" si="0"/>
        <v>1.6351585782656806E-2</v>
      </c>
      <c r="H11" s="387">
        <f t="shared" si="0"/>
        <v>1.6351585782656806E-2</v>
      </c>
      <c r="I11" s="387">
        <f t="shared" si="0"/>
        <v>1.6351585782656806E-2</v>
      </c>
      <c r="J11" s="387">
        <f t="shared" si="0"/>
        <v>1.6351585782656806E-2</v>
      </c>
      <c r="K11" s="387">
        <f t="shared" si="0"/>
        <v>1.6351585782656806E-2</v>
      </c>
      <c r="L11" s="378"/>
      <c r="M11" s="222"/>
    </row>
    <row r="12" spans="1:14" x14ac:dyDescent="0.25">
      <c r="A12" s="181"/>
      <c r="B12" s="380" t="s">
        <v>392</v>
      </c>
      <c r="C12" s="380" t="s">
        <v>390</v>
      </c>
      <c r="D12" s="380" t="s">
        <v>397</v>
      </c>
      <c r="E12" s="387">
        <v>6.9440803424202002E-2</v>
      </c>
      <c r="F12" s="387">
        <f t="shared" si="1"/>
        <v>6.9440803424202002E-2</v>
      </c>
      <c r="G12" s="387">
        <f t="shared" si="0"/>
        <v>6.9440803424202002E-2</v>
      </c>
      <c r="H12" s="387">
        <f t="shared" si="0"/>
        <v>6.9440803424202002E-2</v>
      </c>
      <c r="I12" s="387">
        <f t="shared" si="0"/>
        <v>6.9440803424202002E-2</v>
      </c>
      <c r="J12" s="387">
        <f t="shared" si="0"/>
        <v>6.9440803424202002E-2</v>
      </c>
      <c r="K12" s="387">
        <f t="shared" si="0"/>
        <v>6.9440803424202002E-2</v>
      </c>
      <c r="L12" s="378"/>
      <c r="M12" s="222"/>
    </row>
    <row r="13" spans="1:14" x14ac:dyDescent="0.25">
      <c r="A13" s="181"/>
      <c r="B13" s="380" t="s">
        <v>392</v>
      </c>
      <c r="C13" s="380" t="s">
        <v>390</v>
      </c>
      <c r="D13" s="380" t="s">
        <v>396</v>
      </c>
      <c r="E13" s="387">
        <v>8.3689284632513655E-2</v>
      </c>
      <c r="F13" s="387">
        <f t="shared" si="1"/>
        <v>8.3689284632513655E-2</v>
      </c>
      <c r="G13" s="387">
        <f t="shared" si="0"/>
        <v>8.3689284632513655E-2</v>
      </c>
      <c r="H13" s="387">
        <f t="shared" si="0"/>
        <v>8.3689284632513655E-2</v>
      </c>
      <c r="I13" s="387">
        <f t="shared" si="0"/>
        <v>8.3689284632513655E-2</v>
      </c>
      <c r="J13" s="387">
        <f t="shared" si="0"/>
        <v>8.3689284632513655E-2</v>
      </c>
      <c r="K13" s="387">
        <f t="shared" si="0"/>
        <v>8.3689284632513655E-2</v>
      </c>
      <c r="L13" s="378"/>
      <c r="M13" s="222"/>
    </row>
    <row r="14" spans="1:14" x14ac:dyDescent="0.25">
      <c r="A14" s="181"/>
      <c r="B14" s="380" t="s">
        <v>392</v>
      </c>
      <c r="C14" s="380" t="s">
        <v>390</v>
      </c>
      <c r="D14" s="380" t="s">
        <v>395</v>
      </c>
      <c r="E14" s="387">
        <v>0.51281299558666704</v>
      </c>
      <c r="F14" s="387">
        <v>0.45</v>
      </c>
      <c r="G14" s="387">
        <f t="shared" si="0"/>
        <v>0.51281299558666704</v>
      </c>
      <c r="H14" s="387">
        <f t="shared" si="0"/>
        <v>0.51281299558666704</v>
      </c>
      <c r="I14" s="387">
        <f t="shared" si="0"/>
        <v>0.51281299558666704</v>
      </c>
      <c r="J14" s="387">
        <f t="shared" si="0"/>
        <v>0.51281299558666704</v>
      </c>
      <c r="K14" s="387">
        <f t="shared" si="0"/>
        <v>0.51281299558666704</v>
      </c>
      <c r="L14" s="378"/>
      <c r="M14" s="222"/>
    </row>
    <row r="15" spans="1:14" x14ac:dyDescent="0.25">
      <c r="A15" s="181"/>
      <c r="B15" s="380" t="s">
        <v>392</v>
      </c>
      <c r="C15" s="380" t="s">
        <v>390</v>
      </c>
      <c r="D15" s="380" t="s">
        <v>226</v>
      </c>
      <c r="E15" s="387">
        <v>8.7554942757489318E-2</v>
      </c>
      <c r="F15" s="387">
        <v>0.08</v>
      </c>
      <c r="G15" s="387">
        <f t="shared" si="0"/>
        <v>8.7554942757489318E-2</v>
      </c>
      <c r="H15" s="387">
        <f t="shared" si="0"/>
        <v>8.7554942757489318E-2</v>
      </c>
      <c r="I15" s="387">
        <f t="shared" si="0"/>
        <v>8.7554942757489318E-2</v>
      </c>
      <c r="J15" s="387">
        <f t="shared" si="0"/>
        <v>8.7554942757489318E-2</v>
      </c>
      <c r="K15" s="387">
        <f t="shared" si="0"/>
        <v>8.7554942757489318E-2</v>
      </c>
      <c r="L15" s="378"/>
      <c r="M15" s="222"/>
    </row>
    <row r="16" spans="1:14" x14ac:dyDescent="0.25">
      <c r="A16" s="181"/>
      <c r="B16" s="381" t="s">
        <v>402</v>
      </c>
      <c r="C16" s="382"/>
      <c r="D16" s="382"/>
      <c r="E16" s="383">
        <f t="shared" ref="E16:K16" si="2">SUM(E9:E15)</f>
        <v>1</v>
      </c>
      <c r="F16" s="383">
        <f t="shared" si="2"/>
        <v>0.99948167383937248</v>
      </c>
      <c r="G16" s="383">
        <f t="shared" si="2"/>
        <v>1</v>
      </c>
      <c r="H16" s="383">
        <f t="shared" si="2"/>
        <v>1</v>
      </c>
      <c r="I16" s="383">
        <f t="shared" si="2"/>
        <v>1</v>
      </c>
      <c r="J16" s="383">
        <f t="shared" si="2"/>
        <v>1</v>
      </c>
      <c r="K16" s="383">
        <f t="shared" si="2"/>
        <v>1</v>
      </c>
      <c r="L16" s="378"/>
    </row>
    <row r="17" spans="1:19" x14ac:dyDescent="0.25">
      <c r="A17" s="181"/>
      <c r="B17" s="380" t="s">
        <v>392</v>
      </c>
      <c r="C17" s="380" t="s">
        <v>377</v>
      </c>
      <c r="D17" s="380" t="s">
        <v>400</v>
      </c>
      <c r="E17" s="387">
        <v>9.3010219632823271E-2</v>
      </c>
      <c r="F17" s="387">
        <f t="shared" ref="F17:K23" si="3">$E17</f>
        <v>9.3010219632823271E-2</v>
      </c>
      <c r="G17" s="387">
        <f t="shared" si="3"/>
        <v>9.3010219632823271E-2</v>
      </c>
      <c r="H17" s="387">
        <f t="shared" si="3"/>
        <v>9.3010219632823271E-2</v>
      </c>
      <c r="I17" s="387">
        <f t="shared" si="3"/>
        <v>9.3010219632823271E-2</v>
      </c>
      <c r="J17" s="387">
        <f t="shared" si="3"/>
        <v>9.3010219632823271E-2</v>
      </c>
      <c r="K17" s="387">
        <f t="shared" si="3"/>
        <v>9.3010219632823271E-2</v>
      </c>
      <c r="L17" s="378"/>
      <c r="M17" s="222"/>
    </row>
    <row r="18" spans="1:19" x14ac:dyDescent="0.25">
      <c r="A18" s="181"/>
      <c r="B18" s="380" t="s">
        <v>392</v>
      </c>
      <c r="C18" s="380" t="s">
        <v>377</v>
      </c>
      <c r="D18" s="380" t="s">
        <v>399</v>
      </c>
      <c r="E18" s="387">
        <v>0</v>
      </c>
      <c r="F18" s="387">
        <f t="shared" si="3"/>
        <v>0</v>
      </c>
      <c r="G18" s="387">
        <f t="shared" si="3"/>
        <v>0</v>
      </c>
      <c r="H18" s="387">
        <f t="shared" si="3"/>
        <v>0</v>
      </c>
      <c r="I18" s="387">
        <f t="shared" si="3"/>
        <v>0</v>
      </c>
      <c r="J18" s="387">
        <f t="shared" si="3"/>
        <v>0</v>
      </c>
      <c r="K18" s="387">
        <f t="shared" si="3"/>
        <v>0</v>
      </c>
      <c r="L18" s="378"/>
      <c r="M18" s="222"/>
    </row>
    <row r="19" spans="1:19" x14ac:dyDescent="0.25">
      <c r="A19" s="181"/>
      <c r="B19" s="380" t="s">
        <v>392</v>
      </c>
      <c r="C19" s="380" t="s">
        <v>377</v>
      </c>
      <c r="D19" s="380" t="s">
        <v>398</v>
      </c>
      <c r="E19" s="387">
        <v>0</v>
      </c>
      <c r="F19" s="387">
        <f t="shared" si="3"/>
        <v>0</v>
      </c>
      <c r="G19" s="387">
        <f t="shared" si="3"/>
        <v>0</v>
      </c>
      <c r="H19" s="387">
        <f t="shared" si="3"/>
        <v>0</v>
      </c>
      <c r="I19" s="387">
        <f t="shared" si="3"/>
        <v>0</v>
      </c>
      <c r="J19" s="387">
        <f t="shared" si="3"/>
        <v>0</v>
      </c>
      <c r="K19" s="387">
        <f t="shared" si="3"/>
        <v>0</v>
      </c>
      <c r="L19" s="378"/>
      <c r="M19" s="222"/>
    </row>
    <row r="20" spans="1:19" x14ac:dyDescent="0.25">
      <c r="A20" s="181"/>
      <c r="B20" s="380" t="s">
        <v>392</v>
      </c>
      <c r="C20" s="380" t="s">
        <v>377</v>
      </c>
      <c r="D20" s="380" t="s">
        <v>397</v>
      </c>
      <c r="E20" s="387">
        <v>0.16751744864370013</v>
      </c>
      <c r="F20" s="387">
        <f t="shared" si="3"/>
        <v>0.16751744864370013</v>
      </c>
      <c r="G20" s="387">
        <f t="shared" si="3"/>
        <v>0.16751744864370013</v>
      </c>
      <c r="H20" s="387">
        <f t="shared" si="3"/>
        <v>0.16751744864370013</v>
      </c>
      <c r="I20" s="387">
        <f t="shared" si="3"/>
        <v>0.16751744864370013</v>
      </c>
      <c r="J20" s="387">
        <f t="shared" si="3"/>
        <v>0.16751744864370013</v>
      </c>
      <c r="K20" s="387">
        <f t="shared" si="3"/>
        <v>0.16751744864370013</v>
      </c>
      <c r="L20" s="378"/>
      <c r="M20" s="222"/>
    </row>
    <row r="21" spans="1:19" x14ac:dyDescent="0.25">
      <c r="A21" s="181"/>
      <c r="B21" s="380" t="s">
        <v>392</v>
      </c>
      <c r="C21" s="380" t="s">
        <v>377</v>
      </c>
      <c r="D21" s="380" t="s">
        <v>396</v>
      </c>
      <c r="E21" s="387">
        <v>0.7046897775974621</v>
      </c>
      <c r="F21" s="387">
        <f t="shared" si="3"/>
        <v>0.7046897775974621</v>
      </c>
      <c r="G21" s="387">
        <f t="shared" si="3"/>
        <v>0.7046897775974621</v>
      </c>
      <c r="H21" s="387">
        <f t="shared" si="3"/>
        <v>0.7046897775974621</v>
      </c>
      <c r="I21" s="387">
        <f t="shared" si="3"/>
        <v>0.7046897775974621</v>
      </c>
      <c r="J21" s="387">
        <f t="shared" si="3"/>
        <v>0.7046897775974621</v>
      </c>
      <c r="K21" s="387">
        <f t="shared" si="3"/>
        <v>0.7046897775974621</v>
      </c>
      <c r="L21" s="378"/>
      <c r="M21" s="222"/>
    </row>
    <row r="22" spans="1:19" x14ac:dyDescent="0.25">
      <c r="A22" s="181"/>
      <c r="B22" s="380" t="s">
        <v>392</v>
      </c>
      <c r="C22" s="380" t="s">
        <v>377</v>
      </c>
      <c r="D22" s="380" t="s">
        <v>395</v>
      </c>
      <c r="E22" s="387">
        <v>0</v>
      </c>
      <c r="F22" s="387">
        <f t="shared" si="3"/>
        <v>0</v>
      </c>
      <c r="G22" s="387">
        <f t="shared" si="3"/>
        <v>0</v>
      </c>
      <c r="H22" s="387">
        <f t="shared" si="3"/>
        <v>0</v>
      </c>
      <c r="I22" s="387">
        <f t="shared" si="3"/>
        <v>0</v>
      </c>
      <c r="J22" s="387">
        <f t="shared" si="3"/>
        <v>0</v>
      </c>
      <c r="K22" s="387">
        <f t="shared" si="3"/>
        <v>0</v>
      </c>
      <c r="L22" s="378"/>
      <c r="M22" s="222"/>
    </row>
    <row r="23" spans="1:19" x14ac:dyDescent="0.25">
      <c r="A23" s="181"/>
      <c r="B23" s="380" t="s">
        <v>392</v>
      </c>
      <c r="C23" s="380" t="s">
        <v>377</v>
      </c>
      <c r="D23" s="380" t="s">
        <v>226</v>
      </c>
      <c r="E23" s="387">
        <v>3.4782554126014373E-2</v>
      </c>
      <c r="F23" s="387">
        <f t="shared" si="3"/>
        <v>3.4782554126014373E-2</v>
      </c>
      <c r="G23" s="387">
        <f t="shared" si="3"/>
        <v>3.4782554126014373E-2</v>
      </c>
      <c r="H23" s="387">
        <f t="shared" si="3"/>
        <v>3.4782554126014373E-2</v>
      </c>
      <c r="I23" s="387">
        <f t="shared" si="3"/>
        <v>3.4782554126014373E-2</v>
      </c>
      <c r="J23" s="387">
        <f t="shared" si="3"/>
        <v>3.4782554126014373E-2</v>
      </c>
      <c r="K23" s="387">
        <f t="shared" si="3"/>
        <v>3.4782554126014373E-2</v>
      </c>
      <c r="L23" s="378"/>
      <c r="M23" s="222"/>
    </row>
    <row r="24" spans="1:19" x14ac:dyDescent="0.25">
      <c r="A24" s="181"/>
      <c r="B24" s="381" t="s">
        <v>401</v>
      </c>
      <c r="C24" s="382"/>
      <c r="D24" s="382"/>
      <c r="E24" s="383">
        <f t="shared" ref="E24:K24" si="4">SUM(E17:E23)</f>
        <v>0.99999999999999989</v>
      </c>
      <c r="F24" s="383">
        <f t="shared" si="4"/>
        <v>0.99999999999999989</v>
      </c>
      <c r="G24" s="383">
        <f t="shared" si="4"/>
        <v>0.99999999999999989</v>
      </c>
      <c r="H24" s="383">
        <f t="shared" si="4"/>
        <v>0.99999999999999989</v>
      </c>
      <c r="I24" s="383">
        <f t="shared" si="4"/>
        <v>0.99999999999999989</v>
      </c>
      <c r="J24" s="383">
        <f t="shared" si="4"/>
        <v>0.99999999999999989</v>
      </c>
      <c r="K24" s="383">
        <f t="shared" si="4"/>
        <v>0.99999999999999989</v>
      </c>
      <c r="L24" s="378"/>
    </row>
    <row r="25" spans="1:19" x14ac:dyDescent="0.25">
      <c r="A25" s="181"/>
      <c r="B25" s="380" t="s">
        <v>392</v>
      </c>
      <c r="C25" s="380" t="s">
        <v>376</v>
      </c>
      <c r="D25" s="380" t="s">
        <v>400</v>
      </c>
      <c r="E25" s="387">
        <v>0</v>
      </c>
      <c r="F25" s="387">
        <f t="shared" ref="F25:K31" si="5">$E25</f>
        <v>0</v>
      </c>
      <c r="G25" s="387">
        <f t="shared" si="5"/>
        <v>0</v>
      </c>
      <c r="H25" s="387">
        <f t="shared" si="5"/>
        <v>0</v>
      </c>
      <c r="I25" s="387">
        <f t="shared" si="5"/>
        <v>0</v>
      </c>
      <c r="J25" s="387">
        <f t="shared" si="5"/>
        <v>0</v>
      </c>
      <c r="K25" s="387">
        <f t="shared" si="5"/>
        <v>0</v>
      </c>
      <c r="L25" s="378"/>
      <c r="M25" s="222"/>
    </row>
    <row r="26" spans="1:19" x14ac:dyDescent="0.25">
      <c r="A26" s="181"/>
      <c r="B26" s="380" t="s">
        <v>392</v>
      </c>
      <c r="C26" s="380" t="s">
        <v>376</v>
      </c>
      <c r="D26" s="380" t="s">
        <v>399</v>
      </c>
      <c r="E26" s="387">
        <v>0.1</v>
      </c>
      <c r="F26" s="387">
        <f t="shared" si="5"/>
        <v>0.1</v>
      </c>
      <c r="G26" s="387">
        <f t="shared" si="5"/>
        <v>0.1</v>
      </c>
      <c r="H26" s="387">
        <f t="shared" si="5"/>
        <v>0.1</v>
      </c>
      <c r="I26" s="387">
        <f t="shared" si="5"/>
        <v>0.1</v>
      </c>
      <c r="J26" s="387">
        <f t="shared" si="5"/>
        <v>0.1</v>
      </c>
      <c r="K26" s="387">
        <f t="shared" si="5"/>
        <v>0.1</v>
      </c>
      <c r="L26" s="378"/>
      <c r="M26" s="222"/>
    </row>
    <row r="27" spans="1:19" x14ac:dyDescent="0.25">
      <c r="A27" s="181"/>
      <c r="B27" s="380" t="s">
        <v>392</v>
      </c>
      <c r="C27" s="380" t="s">
        <v>376</v>
      </c>
      <c r="D27" s="380" t="s">
        <v>398</v>
      </c>
      <c r="E27" s="387">
        <v>0.3</v>
      </c>
      <c r="F27" s="387">
        <f t="shared" si="5"/>
        <v>0.3</v>
      </c>
      <c r="G27" s="387">
        <f t="shared" si="5"/>
        <v>0.3</v>
      </c>
      <c r="H27" s="387">
        <f t="shared" si="5"/>
        <v>0.3</v>
      </c>
      <c r="I27" s="387">
        <f t="shared" si="5"/>
        <v>0.3</v>
      </c>
      <c r="J27" s="387">
        <f t="shared" si="5"/>
        <v>0.3</v>
      </c>
      <c r="K27" s="387">
        <f t="shared" si="5"/>
        <v>0.3</v>
      </c>
      <c r="L27" s="378"/>
      <c r="M27" s="222"/>
    </row>
    <row r="28" spans="1:19" x14ac:dyDescent="0.25">
      <c r="A28" s="181"/>
      <c r="B28" s="380" t="s">
        <v>392</v>
      </c>
      <c r="C28" s="380" t="s">
        <v>376</v>
      </c>
      <c r="D28" s="380" t="s">
        <v>397</v>
      </c>
      <c r="E28" s="387">
        <v>0.05</v>
      </c>
      <c r="F28" s="387">
        <f t="shared" si="5"/>
        <v>0.05</v>
      </c>
      <c r="G28" s="387">
        <f t="shared" si="5"/>
        <v>0.05</v>
      </c>
      <c r="H28" s="387">
        <f t="shared" si="5"/>
        <v>0.05</v>
      </c>
      <c r="I28" s="387">
        <f t="shared" si="5"/>
        <v>0.05</v>
      </c>
      <c r="J28" s="387">
        <f t="shared" si="5"/>
        <v>0.05</v>
      </c>
      <c r="K28" s="387">
        <f t="shared" si="5"/>
        <v>0.05</v>
      </c>
      <c r="L28" s="378"/>
      <c r="M28" s="222"/>
    </row>
    <row r="29" spans="1:19" x14ac:dyDescent="0.25">
      <c r="A29" s="181"/>
      <c r="B29" s="380" t="s">
        <v>392</v>
      </c>
      <c r="C29" s="380" t="s">
        <v>376</v>
      </c>
      <c r="D29" s="380" t="s">
        <v>396</v>
      </c>
      <c r="E29" s="387">
        <v>0.3</v>
      </c>
      <c r="F29" s="387">
        <f t="shared" si="5"/>
        <v>0.3</v>
      </c>
      <c r="G29" s="387">
        <f t="shared" si="5"/>
        <v>0.3</v>
      </c>
      <c r="H29" s="387">
        <f t="shared" si="5"/>
        <v>0.3</v>
      </c>
      <c r="I29" s="387">
        <f t="shared" si="5"/>
        <v>0.3</v>
      </c>
      <c r="J29" s="387">
        <f t="shared" si="5"/>
        <v>0.3</v>
      </c>
      <c r="K29" s="387">
        <f t="shared" si="5"/>
        <v>0.3</v>
      </c>
      <c r="L29" s="378"/>
      <c r="M29" s="222"/>
    </row>
    <row r="30" spans="1:19" x14ac:dyDescent="0.25">
      <c r="A30" s="181"/>
      <c r="B30" s="380" t="s">
        <v>392</v>
      </c>
      <c r="C30" s="380" t="s">
        <v>376</v>
      </c>
      <c r="D30" s="380" t="s">
        <v>395</v>
      </c>
      <c r="E30" s="387">
        <v>0.1</v>
      </c>
      <c r="F30" s="387">
        <f t="shared" si="5"/>
        <v>0.1</v>
      </c>
      <c r="G30" s="387">
        <f t="shared" si="5"/>
        <v>0.1</v>
      </c>
      <c r="H30" s="387">
        <f t="shared" si="5"/>
        <v>0.1</v>
      </c>
      <c r="I30" s="387">
        <f t="shared" si="5"/>
        <v>0.1</v>
      </c>
      <c r="J30" s="387">
        <f t="shared" si="5"/>
        <v>0.1</v>
      </c>
      <c r="K30" s="387">
        <f t="shared" si="5"/>
        <v>0.1</v>
      </c>
      <c r="L30" s="378"/>
      <c r="M30" s="222"/>
      <c r="S30" s="177" t="s">
        <v>394</v>
      </c>
    </row>
    <row r="31" spans="1:19" x14ac:dyDescent="0.25">
      <c r="A31" s="181"/>
      <c r="B31" s="380" t="s">
        <v>392</v>
      </c>
      <c r="C31" s="380" t="s">
        <v>376</v>
      </c>
      <c r="D31" s="380" t="s">
        <v>226</v>
      </c>
      <c r="E31" s="387">
        <v>0.15</v>
      </c>
      <c r="F31" s="387">
        <f t="shared" si="5"/>
        <v>0.15</v>
      </c>
      <c r="G31" s="387">
        <f t="shared" si="5"/>
        <v>0.15</v>
      </c>
      <c r="H31" s="387">
        <f t="shared" si="5"/>
        <v>0.15</v>
      </c>
      <c r="I31" s="387">
        <f t="shared" si="5"/>
        <v>0.15</v>
      </c>
      <c r="J31" s="387">
        <f t="shared" si="5"/>
        <v>0.15</v>
      </c>
      <c r="K31" s="387">
        <f t="shared" si="5"/>
        <v>0.15</v>
      </c>
      <c r="L31" s="378"/>
      <c r="M31" s="222"/>
    </row>
    <row r="32" spans="1:19" x14ac:dyDescent="0.25">
      <c r="A32" s="181"/>
      <c r="B32" s="381" t="s">
        <v>393</v>
      </c>
      <c r="C32" s="382"/>
      <c r="D32" s="382"/>
      <c r="E32" s="383">
        <f t="shared" ref="E32:K32" si="6">SUM(E25:E31)</f>
        <v>1</v>
      </c>
      <c r="F32" s="383">
        <f t="shared" si="6"/>
        <v>1</v>
      </c>
      <c r="G32" s="383">
        <f t="shared" si="6"/>
        <v>1</v>
      </c>
      <c r="H32" s="383">
        <f t="shared" si="6"/>
        <v>1</v>
      </c>
      <c r="I32" s="383">
        <f t="shared" si="6"/>
        <v>1</v>
      </c>
      <c r="J32" s="383">
        <f t="shared" si="6"/>
        <v>1</v>
      </c>
      <c r="K32" s="383">
        <f t="shared" si="6"/>
        <v>1</v>
      </c>
      <c r="L32" s="378"/>
    </row>
    <row r="33" spans="2:13" x14ac:dyDescent="0.25">
      <c r="B33" s="380" t="s">
        <v>392</v>
      </c>
      <c r="C33" s="380" t="s">
        <v>410</v>
      </c>
      <c r="D33" s="380" t="s">
        <v>29</v>
      </c>
      <c r="E33" s="387">
        <v>1</v>
      </c>
      <c r="F33" s="387">
        <f t="shared" ref="F33:K48" si="7">$E33</f>
        <v>1</v>
      </c>
      <c r="G33" s="387">
        <f t="shared" si="7"/>
        <v>1</v>
      </c>
      <c r="H33" s="387">
        <f t="shared" si="7"/>
        <v>1</v>
      </c>
      <c r="I33" s="387">
        <f t="shared" si="7"/>
        <v>1</v>
      </c>
      <c r="J33" s="387">
        <f t="shared" si="7"/>
        <v>1</v>
      </c>
      <c r="K33" s="387">
        <f t="shared" si="7"/>
        <v>1</v>
      </c>
      <c r="L33" s="378"/>
      <c r="M33" s="223"/>
    </row>
    <row r="34" spans="2:13" x14ac:dyDescent="0.25">
      <c r="B34" s="380" t="s">
        <v>392</v>
      </c>
      <c r="C34" s="380" t="s">
        <v>374</v>
      </c>
      <c r="D34" s="380" t="s">
        <v>29</v>
      </c>
      <c r="E34" s="387">
        <v>1</v>
      </c>
      <c r="F34" s="387">
        <f t="shared" si="7"/>
        <v>1</v>
      </c>
      <c r="G34" s="387">
        <f t="shared" si="7"/>
        <v>1</v>
      </c>
      <c r="H34" s="387">
        <f t="shared" si="7"/>
        <v>1</v>
      </c>
      <c r="I34" s="387">
        <f t="shared" si="7"/>
        <v>1</v>
      </c>
      <c r="J34" s="387">
        <f t="shared" si="7"/>
        <v>1</v>
      </c>
      <c r="K34" s="387">
        <f t="shared" si="7"/>
        <v>1</v>
      </c>
      <c r="L34" s="378"/>
      <c r="M34" s="223"/>
    </row>
    <row r="35" spans="2:13" x14ac:dyDescent="0.25">
      <c r="B35" s="380" t="s">
        <v>392</v>
      </c>
      <c r="C35" s="380" t="s">
        <v>373</v>
      </c>
      <c r="D35" s="380" t="s">
        <v>4</v>
      </c>
      <c r="E35" s="387">
        <v>1</v>
      </c>
      <c r="F35" s="387">
        <f t="shared" si="7"/>
        <v>1</v>
      </c>
      <c r="G35" s="387">
        <f t="shared" si="7"/>
        <v>1</v>
      </c>
      <c r="H35" s="387">
        <f t="shared" si="7"/>
        <v>1</v>
      </c>
      <c r="I35" s="387">
        <f t="shared" si="7"/>
        <v>1</v>
      </c>
      <c r="J35" s="387">
        <f t="shared" si="7"/>
        <v>1</v>
      </c>
      <c r="K35" s="387">
        <f t="shared" si="7"/>
        <v>1</v>
      </c>
      <c r="L35" s="378"/>
      <c r="M35" s="223"/>
    </row>
    <row r="36" spans="2:13" x14ac:dyDescent="0.25">
      <c r="B36" s="380" t="s">
        <v>392</v>
      </c>
      <c r="C36" s="380" t="s">
        <v>388</v>
      </c>
      <c r="D36" s="380" t="s">
        <v>4</v>
      </c>
      <c r="E36" s="387">
        <v>1</v>
      </c>
      <c r="F36" s="387">
        <f t="shared" si="7"/>
        <v>1</v>
      </c>
      <c r="G36" s="387">
        <f t="shared" si="7"/>
        <v>1</v>
      </c>
      <c r="H36" s="387">
        <f t="shared" si="7"/>
        <v>1</v>
      </c>
      <c r="I36" s="387">
        <f t="shared" si="7"/>
        <v>1</v>
      </c>
      <c r="J36" s="387">
        <f t="shared" si="7"/>
        <v>1</v>
      </c>
      <c r="K36" s="387">
        <f t="shared" si="7"/>
        <v>1</v>
      </c>
      <c r="L36" s="378"/>
      <c r="M36" s="223"/>
    </row>
    <row r="37" spans="2:13" x14ac:dyDescent="0.25">
      <c r="B37" s="380" t="s">
        <v>392</v>
      </c>
      <c r="C37" s="380" t="s">
        <v>372</v>
      </c>
      <c r="D37" s="380" t="s">
        <v>4</v>
      </c>
      <c r="E37" s="387">
        <v>1</v>
      </c>
      <c r="F37" s="387">
        <f t="shared" si="7"/>
        <v>1</v>
      </c>
      <c r="G37" s="387">
        <f t="shared" si="7"/>
        <v>1</v>
      </c>
      <c r="H37" s="387">
        <f t="shared" si="7"/>
        <v>1</v>
      </c>
      <c r="I37" s="387">
        <f t="shared" si="7"/>
        <v>1</v>
      </c>
      <c r="J37" s="387">
        <f t="shared" si="7"/>
        <v>1</v>
      </c>
      <c r="K37" s="387">
        <f t="shared" si="7"/>
        <v>1</v>
      </c>
      <c r="L37" s="378"/>
      <c r="M37" s="223"/>
    </row>
    <row r="38" spans="2:13" x14ac:dyDescent="0.25">
      <c r="B38" s="380" t="s">
        <v>392</v>
      </c>
      <c r="C38" s="380" t="s">
        <v>427</v>
      </c>
      <c r="D38" s="380" t="s">
        <v>4</v>
      </c>
      <c r="E38" s="387">
        <v>1</v>
      </c>
      <c r="F38" s="387">
        <f t="shared" si="7"/>
        <v>1</v>
      </c>
      <c r="G38" s="387">
        <f t="shared" si="7"/>
        <v>1</v>
      </c>
      <c r="H38" s="387">
        <f t="shared" si="7"/>
        <v>1</v>
      </c>
      <c r="I38" s="387">
        <f t="shared" si="7"/>
        <v>1</v>
      </c>
      <c r="J38" s="387">
        <f t="shared" si="7"/>
        <v>1</v>
      </c>
      <c r="K38" s="387">
        <f t="shared" si="7"/>
        <v>1</v>
      </c>
      <c r="L38" s="378"/>
      <c r="M38" s="223"/>
    </row>
    <row r="39" spans="2:13" x14ac:dyDescent="0.25">
      <c r="B39" s="380" t="s">
        <v>392</v>
      </c>
      <c r="C39" s="380" t="s">
        <v>430</v>
      </c>
      <c r="D39" s="380" t="s">
        <v>4</v>
      </c>
      <c r="E39" s="387">
        <v>1</v>
      </c>
      <c r="F39" s="387">
        <f t="shared" si="7"/>
        <v>1</v>
      </c>
      <c r="G39" s="387">
        <f t="shared" si="7"/>
        <v>1</v>
      </c>
      <c r="H39" s="387">
        <f t="shared" si="7"/>
        <v>1</v>
      </c>
      <c r="I39" s="387">
        <f t="shared" si="7"/>
        <v>1</v>
      </c>
      <c r="J39" s="387">
        <f t="shared" si="7"/>
        <v>1</v>
      </c>
      <c r="K39" s="387">
        <f t="shared" si="7"/>
        <v>1</v>
      </c>
      <c r="L39" s="378"/>
      <c r="M39" s="223"/>
    </row>
    <row r="40" spans="2:13" x14ac:dyDescent="0.25">
      <c r="B40" s="380" t="s">
        <v>392</v>
      </c>
      <c r="C40" s="380" t="s">
        <v>387</v>
      </c>
      <c r="D40" s="380" t="s">
        <v>4</v>
      </c>
      <c r="E40" s="387">
        <v>1</v>
      </c>
      <c r="F40" s="387">
        <f t="shared" si="7"/>
        <v>1</v>
      </c>
      <c r="G40" s="387">
        <f t="shared" si="7"/>
        <v>1</v>
      </c>
      <c r="H40" s="387">
        <f t="shared" si="7"/>
        <v>1</v>
      </c>
      <c r="I40" s="387">
        <f t="shared" si="7"/>
        <v>1</v>
      </c>
      <c r="J40" s="387">
        <f t="shared" si="7"/>
        <v>1</v>
      </c>
      <c r="K40" s="387">
        <f t="shared" si="7"/>
        <v>1</v>
      </c>
      <c r="L40" s="378"/>
      <c r="M40" s="223"/>
    </row>
    <row r="41" spans="2:13" x14ac:dyDescent="0.25">
      <c r="B41" s="380" t="s">
        <v>392</v>
      </c>
      <c r="C41" s="380" t="s">
        <v>386</v>
      </c>
      <c r="D41" s="380" t="s">
        <v>4</v>
      </c>
      <c r="E41" s="387">
        <v>1</v>
      </c>
      <c r="F41" s="387">
        <f t="shared" si="7"/>
        <v>1</v>
      </c>
      <c r="G41" s="387">
        <f t="shared" si="7"/>
        <v>1</v>
      </c>
      <c r="H41" s="387">
        <f t="shared" si="7"/>
        <v>1</v>
      </c>
      <c r="I41" s="387">
        <f t="shared" si="7"/>
        <v>1</v>
      </c>
      <c r="J41" s="387">
        <f t="shared" si="7"/>
        <v>1</v>
      </c>
      <c r="K41" s="387">
        <f t="shared" si="7"/>
        <v>1</v>
      </c>
      <c r="L41" s="378"/>
      <c r="M41" s="223"/>
    </row>
    <row r="42" spans="2:13" x14ac:dyDescent="0.25">
      <c r="B42" s="380" t="s">
        <v>392</v>
      </c>
      <c r="C42" s="380" t="s">
        <v>371</v>
      </c>
      <c r="D42" s="380" t="s">
        <v>4</v>
      </c>
      <c r="E42" s="387">
        <v>1</v>
      </c>
      <c r="F42" s="387">
        <f t="shared" si="7"/>
        <v>1</v>
      </c>
      <c r="G42" s="387">
        <f t="shared" si="7"/>
        <v>1</v>
      </c>
      <c r="H42" s="387">
        <f t="shared" si="7"/>
        <v>1</v>
      </c>
      <c r="I42" s="387">
        <f t="shared" si="7"/>
        <v>1</v>
      </c>
      <c r="J42" s="387">
        <f t="shared" si="7"/>
        <v>1</v>
      </c>
      <c r="K42" s="387">
        <f t="shared" si="7"/>
        <v>1</v>
      </c>
      <c r="L42" s="378"/>
      <c r="M42" s="223"/>
    </row>
    <row r="43" spans="2:13" x14ac:dyDescent="0.25">
      <c r="B43" s="380" t="s">
        <v>392</v>
      </c>
      <c r="C43" s="380" t="s">
        <v>370</v>
      </c>
      <c r="D43" s="380" t="s">
        <v>4</v>
      </c>
      <c r="E43" s="387">
        <v>1</v>
      </c>
      <c r="F43" s="387">
        <f t="shared" si="7"/>
        <v>1</v>
      </c>
      <c r="G43" s="387">
        <f t="shared" si="7"/>
        <v>1</v>
      </c>
      <c r="H43" s="387">
        <f t="shared" si="7"/>
        <v>1</v>
      </c>
      <c r="I43" s="387">
        <f t="shared" si="7"/>
        <v>1</v>
      </c>
      <c r="J43" s="387">
        <f t="shared" si="7"/>
        <v>1</v>
      </c>
      <c r="K43" s="387">
        <f t="shared" si="7"/>
        <v>1</v>
      </c>
      <c r="L43" s="378"/>
      <c r="M43" s="223"/>
    </row>
    <row r="44" spans="2:13" x14ac:dyDescent="0.25">
      <c r="B44" s="380" t="s">
        <v>392</v>
      </c>
      <c r="C44" s="380" t="s">
        <v>369</v>
      </c>
      <c r="D44" s="380" t="s">
        <v>28</v>
      </c>
      <c r="E44" s="387">
        <v>1</v>
      </c>
      <c r="F44" s="387">
        <f t="shared" si="7"/>
        <v>1</v>
      </c>
      <c r="G44" s="387">
        <f t="shared" si="7"/>
        <v>1</v>
      </c>
      <c r="H44" s="387">
        <f t="shared" si="7"/>
        <v>1</v>
      </c>
      <c r="I44" s="387">
        <f t="shared" si="7"/>
        <v>1</v>
      </c>
      <c r="J44" s="387">
        <f t="shared" si="7"/>
        <v>1</v>
      </c>
      <c r="K44" s="387">
        <f t="shared" si="7"/>
        <v>1</v>
      </c>
      <c r="L44" s="378"/>
      <c r="M44" s="223"/>
    </row>
    <row r="45" spans="2:13" x14ac:dyDescent="0.25">
      <c r="B45" s="380" t="s">
        <v>392</v>
      </c>
      <c r="C45" s="380" t="s">
        <v>368</v>
      </c>
      <c r="D45" s="380" t="s">
        <v>28</v>
      </c>
      <c r="E45" s="387">
        <v>1</v>
      </c>
      <c r="F45" s="387">
        <f t="shared" si="7"/>
        <v>1</v>
      </c>
      <c r="G45" s="387">
        <f t="shared" si="7"/>
        <v>1</v>
      </c>
      <c r="H45" s="387">
        <f t="shared" si="7"/>
        <v>1</v>
      </c>
      <c r="I45" s="387">
        <f t="shared" si="7"/>
        <v>1</v>
      </c>
      <c r="J45" s="387">
        <f t="shared" si="7"/>
        <v>1</v>
      </c>
      <c r="K45" s="387">
        <f t="shared" si="7"/>
        <v>1</v>
      </c>
      <c r="L45" s="378"/>
      <c r="M45" s="223"/>
    </row>
    <row r="46" spans="2:13" x14ac:dyDescent="0.25">
      <c r="B46" s="380" t="s">
        <v>392</v>
      </c>
      <c r="C46" s="380" t="s">
        <v>367</v>
      </c>
      <c r="D46" s="380" t="s">
        <v>28</v>
      </c>
      <c r="E46" s="387">
        <v>1</v>
      </c>
      <c r="F46" s="387">
        <f t="shared" si="7"/>
        <v>1</v>
      </c>
      <c r="G46" s="387">
        <f t="shared" si="7"/>
        <v>1</v>
      </c>
      <c r="H46" s="387">
        <f t="shared" si="7"/>
        <v>1</v>
      </c>
      <c r="I46" s="387">
        <f t="shared" si="7"/>
        <v>1</v>
      </c>
      <c r="J46" s="387">
        <f t="shared" si="7"/>
        <v>1</v>
      </c>
      <c r="K46" s="387">
        <f t="shared" si="7"/>
        <v>1</v>
      </c>
      <c r="L46" s="378"/>
      <c r="M46" s="223"/>
    </row>
    <row r="47" spans="2:13" x14ac:dyDescent="0.25">
      <c r="B47" s="380" t="s">
        <v>392</v>
      </c>
      <c r="C47" s="380" t="s">
        <v>366</v>
      </c>
      <c r="D47" s="380" t="s">
        <v>28</v>
      </c>
      <c r="E47" s="387">
        <v>1</v>
      </c>
      <c r="F47" s="387">
        <f t="shared" si="7"/>
        <v>1</v>
      </c>
      <c r="G47" s="387">
        <f t="shared" si="7"/>
        <v>1</v>
      </c>
      <c r="H47" s="387">
        <f t="shared" si="7"/>
        <v>1</v>
      </c>
      <c r="I47" s="387">
        <f t="shared" si="7"/>
        <v>1</v>
      </c>
      <c r="J47" s="387">
        <f t="shared" si="7"/>
        <v>1</v>
      </c>
      <c r="K47" s="387">
        <f t="shared" si="7"/>
        <v>1</v>
      </c>
      <c r="L47" s="378"/>
      <c r="M47" s="223"/>
    </row>
    <row r="48" spans="2:13" x14ac:dyDescent="0.25">
      <c r="B48" s="380" t="s">
        <v>392</v>
      </c>
      <c r="C48" s="380" t="s">
        <v>365</v>
      </c>
      <c r="D48" s="380" t="s">
        <v>28</v>
      </c>
      <c r="E48" s="387">
        <v>1</v>
      </c>
      <c r="F48" s="387">
        <f t="shared" si="7"/>
        <v>1</v>
      </c>
      <c r="G48" s="387">
        <f t="shared" si="7"/>
        <v>1</v>
      </c>
      <c r="H48" s="387">
        <f t="shared" si="7"/>
        <v>1</v>
      </c>
      <c r="I48" s="387">
        <f t="shared" si="7"/>
        <v>1</v>
      </c>
      <c r="J48" s="387">
        <f t="shared" si="7"/>
        <v>1</v>
      </c>
      <c r="K48" s="387">
        <f t="shared" si="7"/>
        <v>1</v>
      </c>
      <c r="L48" s="378"/>
      <c r="M48" s="223"/>
    </row>
    <row r="49" spans="2:14" x14ac:dyDescent="0.25">
      <c r="B49" s="380" t="s">
        <v>392</v>
      </c>
      <c r="C49" s="380" t="s">
        <v>364</v>
      </c>
      <c r="D49" s="380" t="s">
        <v>28</v>
      </c>
      <c r="E49" s="387">
        <v>1</v>
      </c>
      <c r="F49" s="387">
        <f t="shared" ref="F49:K53" si="8">$E49</f>
        <v>1</v>
      </c>
      <c r="G49" s="387">
        <f t="shared" si="8"/>
        <v>1</v>
      </c>
      <c r="H49" s="387">
        <f t="shared" si="8"/>
        <v>1</v>
      </c>
      <c r="I49" s="387">
        <f t="shared" si="8"/>
        <v>1</v>
      </c>
      <c r="J49" s="387">
        <f t="shared" si="8"/>
        <v>1</v>
      </c>
      <c r="K49" s="387">
        <f t="shared" si="8"/>
        <v>1</v>
      </c>
      <c r="L49" s="378"/>
      <c r="M49" s="223"/>
    </row>
    <row r="50" spans="2:14" x14ac:dyDescent="0.25">
      <c r="B50" s="380" t="s">
        <v>392</v>
      </c>
      <c r="C50" s="380" t="s">
        <v>363</v>
      </c>
      <c r="D50" s="380" t="s">
        <v>28</v>
      </c>
      <c r="E50" s="387">
        <v>1</v>
      </c>
      <c r="F50" s="387">
        <f t="shared" si="8"/>
        <v>1</v>
      </c>
      <c r="G50" s="387">
        <f t="shared" si="8"/>
        <v>1</v>
      </c>
      <c r="H50" s="387">
        <f t="shared" si="8"/>
        <v>1</v>
      </c>
      <c r="I50" s="387">
        <f t="shared" si="8"/>
        <v>1</v>
      </c>
      <c r="J50" s="387">
        <f t="shared" si="8"/>
        <v>1</v>
      </c>
      <c r="K50" s="387">
        <f t="shared" si="8"/>
        <v>1</v>
      </c>
      <c r="L50" s="378"/>
      <c r="M50" s="223"/>
    </row>
    <row r="51" spans="2:14" x14ac:dyDescent="0.25">
      <c r="B51" s="380" t="s">
        <v>392</v>
      </c>
      <c r="C51" s="380" t="s">
        <v>362</v>
      </c>
      <c r="D51" s="380" t="s">
        <v>28</v>
      </c>
      <c r="E51" s="387">
        <v>1</v>
      </c>
      <c r="F51" s="387">
        <f t="shared" si="8"/>
        <v>1</v>
      </c>
      <c r="G51" s="387">
        <f t="shared" si="8"/>
        <v>1</v>
      </c>
      <c r="H51" s="387">
        <f t="shared" si="8"/>
        <v>1</v>
      </c>
      <c r="I51" s="387">
        <f t="shared" si="8"/>
        <v>1</v>
      </c>
      <c r="J51" s="387">
        <f t="shared" si="8"/>
        <v>1</v>
      </c>
      <c r="K51" s="387">
        <f t="shared" si="8"/>
        <v>1</v>
      </c>
      <c r="L51" s="378"/>
      <c r="M51" s="223"/>
    </row>
    <row r="52" spans="2:14" x14ac:dyDescent="0.25">
      <c r="B52" s="380" t="s">
        <v>392</v>
      </c>
      <c r="C52" s="380" t="s">
        <v>336</v>
      </c>
      <c r="D52" s="380" t="s">
        <v>28</v>
      </c>
      <c r="E52" s="387">
        <v>1</v>
      </c>
      <c r="F52" s="387">
        <f t="shared" si="8"/>
        <v>1</v>
      </c>
      <c r="G52" s="387">
        <f t="shared" si="8"/>
        <v>1</v>
      </c>
      <c r="H52" s="387">
        <f t="shared" si="8"/>
        <v>1</v>
      </c>
      <c r="I52" s="387">
        <f t="shared" si="8"/>
        <v>1</v>
      </c>
      <c r="J52" s="387">
        <f t="shared" si="8"/>
        <v>1</v>
      </c>
      <c r="K52" s="387">
        <f t="shared" si="8"/>
        <v>1</v>
      </c>
      <c r="L52" s="378"/>
      <c r="M52" s="223"/>
    </row>
    <row r="53" spans="2:14" x14ac:dyDescent="0.25">
      <c r="B53" s="380" t="s">
        <v>392</v>
      </c>
      <c r="C53" s="380" t="s">
        <v>389</v>
      </c>
      <c r="D53" s="380" t="s">
        <v>337</v>
      </c>
      <c r="E53" s="387">
        <v>1</v>
      </c>
      <c r="F53" s="387">
        <f t="shared" si="8"/>
        <v>1</v>
      </c>
      <c r="G53" s="387">
        <f t="shared" si="8"/>
        <v>1</v>
      </c>
      <c r="H53" s="387">
        <f t="shared" si="8"/>
        <v>1</v>
      </c>
      <c r="I53" s="387">
        <f t="shared" si="8"/>
        <v>1</v>
      </c>
      <c r="J53" s="387">
        <f t="shared" si="8"/>
        <v>1</v>
      </c>
      <c r="K53" s="387">
        <f t="shared" si="8"/>
        <v>1</v>
      </c>
      <c r="L53" s="378"/>
      <c r="M53" s="223"/>
    </row>
    <row r="54" spans="2:14" x14ac:dyDescent="0.25">
      <c r="B54" s="385"/>
      <c r="C54" s="385"/>
      <c r="D54" s="385"/>
      <c r="E54" s="386"/>
      <c r="F54" s="386"/>
      <c r="G54" s="386"/>
      <c r="H54" s="386"/>
      <c r="I54" s="386"/>
      <c r="J54" s="386"/>
      <c r="K54" s="386"/>
    </row>
    <row r="55" spans="2:14" x14ac:dyDescent="0.25">
      <c r="N55" s="178"/>
    </row>
    <row r="56" spans="2:14" x14ac:dyDescent="0.25">
      <c r="N56" s="178"/>
    </row>
    <row r="57" spans="2:14" x14ac:dyDescent="0.25">
      <c r="N57" s="178"/>
    </row>
    <row r="58" spans="2:14" x14ac:dyDescent="0.25">
      <c r="N58" s="178"/>
    </row>
    <row r="59" spans="2:14" x14ac:dyDescent="0.25">
      <c r="N59" s="178"/>
    </row>
    <row r="60" spans="2:14" x14ac:dyDescent="0.25">
      <c r="N60" s="178"/>
    </row>
    <row r="61" spans="2:14" x14ac:dyDescent="0.25">
      <c r="N61" s="178"/>
    </row>
    <row r="62" spans="2:14" x14ac:dyDescent="0.25">
      <c r="N62" s="178"/>
    </row>
    <row r="63" spans="2:14" x14ac:dyDescent="0.25">
      <c r="N63" s="178"/>
    </row>
    <row r="64" spans="2:14" x14ac:dyDescent="0.25">
      <c r="N64" s="178"/>
    </row>
    <row r="65" spans="14:14" x14ac:dyDescent="0.25">
      <c r="N65" s="178"/>
    </row>
    <row r="66" spans="14:14" x14ac:dyDescent="0.25">
      <c r="N66" s="178"/>
    </row>
    <row r="67" spans="14:14" x14ac:dyDescent="0.25">
      <c r="N67" s="178"/>
    </row>
    <row r="68" spans="14:14" x14ac:dyDescent="0.25">
      <c r="N68" s="178"/>
    </row>
    <row r="69" spans="14:14" x14ac:dyDescent="0.25">
      <c r="N69" s="178"/>
    </row>
    <row r="70" spans="14:14" x14ac:dyDescent="0.25">
      <c r="N70" s="178"/>
    </row>
    <row r="71" spans="14:14" x14ac:dyDescent="0.25">
      <c r="N71" s="178"/>
    </row>
    <row r="72" spans="14:14" x14ac:dyDescent="0.25">
      <c r="N72" s="178"/>
    </row>
    <row r="73" spans="14:14" x14ac:dyDescent="0.25">
      <c r="N73" s="178"/>
    </row>
    <row r="74" spans="14:14" x14ac:dyDescent="0.25">
      <c r="N74" s="178"/>
    </row>
    <row r="75" spans="14:14" x14ac:dyDescent="0.25">
      <c r="N75" s="178"/>
    </row>
    <row r="76" spans="14:14" x14ac:dyDescent="0.25">
      <c r="N76" s="178"/>
    </row>
    <row r="77" spans="14:14" x14ac:dyDescent="0.25">
      <c r="N77" s="178"/>
    </row>
    <row r="78" spans="14:14" x14ac:dyDescent="0.25">
      <c r="N78" s="178"/>
    </row>
    <row r="79" spans="14:14" x14ac:dyDescent="0.25">
      <c r="N79" s="178"/>
    </row>
    <row r="80" spans="14:14" x14ac:dyDescent="0.25">
      <c r="N80" s="178"/>
    </row>
    <row r="81" spans="14:14" x14ac:dyDescent="0.25">
      <c r="N81" s="178"/>
    </row>
    <row r="82" spans="14:14" x14ac:dyDescent="0.25">
      <c r="N82" s="178"/>
    </row>
    <row r="83" spans="14:14" x14ac:dyDescent="0.25">
      <c r="N83" s="178"/>
    </row>
    <row r="84" spans="14:14" x14ac:dyDescent="0.25">
      <c r="N84" s="178"/>
    </row>
    <row r="85" spans="14:14" x14ac:dyDescent="0.25">
      <c r="N85" s="178"/>
    </row>
    <row r="86" spans="14:14" x14ac:dyDescent="0.25">
      <c r="N86" s="178"/>
    </row>
    <row r="87" spans="14:14" x14ac:dyDescent="0.25">
      <c r="N87" s="178"/>
    </row>
    <row r="88" spans="14:14" x14ac:dyDescent="0.25">
      <c r="N88" s="178"/>
    </row>
    <row r="89" spans="14:14" x14ac:dyDescent="0.25">
      <c r="N89" s="178"/>
    </row>
    <row r="90" spans="14:14" x14ac:dyDescent="0.25">
      <c r="N90" s="178"/>
    </row>
    <row r="91" spans="14:14" x14ac:dyDescent="0.25">
      <c r="N91" s="178"/>
    </row>
    <row r="92" spans="14:14" x14ac:dyDescent="0.25">
      <c r="N92" s="178"/>
    </row>
    <row r="93" spans="14:14" x14ac:dyDescent="0.25">
      <c r="N93" s="178"/>
    </row>
    <row r="94" spans="14:14" x14ac:dyDescent="0.25">
      <c r="N94" s="178"/>
    </row>
    <row r="95" spans="14:14" x14ac:dyDescent="0.25">
      <c r="N95" s="178"/>
    </row>
    <row r="96" spans="14:14" x14ac:dyDescent="0.25">
      <c r="N96" s="178"/>
    </row>
    <row r="97" spans="14:14" x14ac:dyDescent="0.25">
      <c r="N97" s="178"/>
    </row>
    <row r="98" spans="14:14" x14ac:dyDescent="0.25">
      <c r="N98" s="178"/>
    </row>
    <row r="99" spans="14:14" x14ac:dyDescent="0.25">
      <c r="N99" s="178"/>
    </row>
    <row r="100" spans="14:14" x14ac:dyDescent="0.25">
      <c r="N100" s="178"/>
    </row>
    <row r="101" spans="14:14" x14ac:dyDescent="0.25">
      <c r="N101" s="178"/>
    </row>
    <row r="102" spans="14:14" x14ac:dyDescent="0.25">
      <c r="N102" s="178"/>
    </row>
    <row r="103" spans="14:14" x14ac:dyDescent="0.25">
      <c r="N103" s="178"/>
    </row>
    <row r="104" spans="14:14" x14ac:dyDescent="0.25">
      <c r="N104" s="178"/>
    </row>
    <row r="105" spans="14:14" x14ac:dyDescent="0.25">
      <c r="N105" s="178"/>
    </row>
    <row r="106" spans="14:14" x14ac:dyDescent="0.25">
      <c r="N106" s="178"/>
    </row>
    <row r="107" spans="14:14" x14ac:dyDescent="0.25">
      <c r="N107" s="178"/>
    </row>
    <row r="108" spans="14:14" x14ac:dyDescent="0.25">
      <c r="N108" s="178"/>
    </row>
    <row r="109" spans="14:14" x14ac:dyDescent="0.25">
      <c r="N109" s="178"/>
    </row>
    <row r="110" spans="14:14" x14ac:dyDescent="0.25">
      <c r="N110" s="178"/>
    </row>
    <row r="111" spans="14:14" x14ac:dyDescent="0.25">
      <c r="N111" s="178"/>
    </row>
    <row r="112" spans="14:14" x14ac:dyDescent="0.25">
      <c r="N112" s="178"/>
    </row>
    <row r="113" spans="14:14" x14ac:dyDescent="0.25">
      <c r="N113" s="178"/>
    </row>
    <row r="114" spans="14:14" x14ac:dyDescent="0.25">
      <c r="N114" s="178"/>
    </row>
    <row r="115" spans="14:14" x14ac:dyDescent="0.25">
      <c r="N115" s="178"/>
    </row>
    <row r="116" spans="14:14" x14ac:dyDescent="0.25">
      <c r="N116" s="178"/>
    </row>
    <row r="117" spans="14:14" x14ac:dyDescent="0.25">
      <c r="N117" s="178"/>
    </row>
    <row r="118" spans="14:14" x14ac:dyDescent="0.25">
      <c r="N118" s="178"/>
    </row>
  </sheetData>
  <sheetProtection algorithmName="SHA-512" hashValue="UvkuNkeUDbicBQkmJgQyAuWmJS4uC2fToLHLvS6A16ewOmwL5hXswT1hBwWJaFNwKiQ/oU+BPS9jbzxLkafGsQ==" saltValue="CrpSj86Ox6KpxmhIS2C0BQ==" spinCount="100000" sheet="1" objects="1" scenarios="1"/>
  <conditionalFormatting sqref="E16:K16">
    <cfRule type="cellIs" dxfId="200" priority="3" operator="notEqual">
      <formula>1</formula>
    </cfRule>
  </conditionalFormatting>
  <conditionalFormatting sqref="E24:K24">
    <cfRule type="cellIs" dxfId="199" priority="2" operator="notEqual">
      <formula>1</formula>
    </cfRule>
  </conditionalFormatting>
  <conditionalFormatting sqref="E32:K32">
    <cfRule type="cellIs" dxfId="198" priority="1" operator="notEqual">
      <formula>1</formula>
    </cfRule>
  </conditionalFormatting>
  <hyperlinks>
    <hyperlink ref="A2" location="'READ THIS FIRST'!C267" tooltip="Click for help" display="HELP"/>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9" tint="-0.249977111117893"/>
  </sheetPr>
  <dimension ref="A1:S67"/>
  <sheetViews>
    <sheetView topLeftCell="A7" workbookViewId="0">
      <selection activeCell="H21" sqref="H21"/>
    </sheetView>
  </sheetViews>
  <sheetFormatPr defaultRowHeight="18" customHeight="1" x14ac:dyDescent="0.15"/>
  <cols>
    <col min="1" max="1" width="6.42578125" style="366" customWidth="1"/>
    <col min="2" max="2" width="24.7109375" style="411" customWidth="1"/>
    <col min="3" max="3" width="20.140625" style="411" customWidth="1"/>
    <col min="4" max="17" width="9.5703125" style="389" customWidth="1"/>
    <col min="18" max="18" width="5.5703125" style="366" customWidth="1"/>
    <col min="19" max="19" width="49" style="391" customWidth="1"/>
    <col min="20" max="16384" width="9.140625" style="366"/>
  </cols>
  <sheetData>
    <row r="1" spans="1:19" ht="15" customHeight="1" x14ac:dyDescent="0.15">
      <c r="B1" s="388"/>
      <c r="C1" s="388"/>
      <c r="S1" s="388"/>
    </row>
    <row r="2" spans="1:19" ht="15" customHeight="1" x14ac:dyDescent="0.15">
      <c r="A2" s="215" t="s">
        <v>260</v>
      </c>
      <c r="B2" s="390"/>
      <c r="C2" s="390"/>
    </row>
    <row r="3" spans="1:19" ht="15" customHeight="1" x14ac:dyDescent="0.15">
      <c r="B3" s="392"/>
      <c r="C3" s="392"/>
    </row>
    <row r="4" spans="1:19" ht="15" customHeight="1" x14ac:dyDescent="0.15">
      <c r="B4" s="392"/>
      <c r="C4" s="392"/>
    </row>
    <row r="5" spans="1:19" ht="15" customHeight="1" x14ac:dyDescent="0.15">
      <c r="B5" s="392"/>
      <c r="C5" s="392"/>
    </row>
    <row r="6" spans="1:19" ht="15" customHeight="1" x14ac:dyDescent="0.15">
      <c r="B6" s="392"/>
      <c r="C6" s="392"/>
    </row>
    <row r="7" spans="1:19" ht="15" customHeight="1" x14ac:dyDescent="0.15">
      <c r="B7" s="393"/>
      <c r="C7" s="393"/>
      <c r="D7" s="394"/>
      <c r="E7" s="394"/>
      <c r="F7" s="394"/>
      <c r="G7" s="394"/>
      <c r="H7" s="394"/>
      <c r="I7" s="394"/>
      <c r="J7" s="394"/>
      <c r="K7" s="394"/>
      <c r="L7" s="394"/>
      <c r="M7" s="394"/>
      <c r="N7" s="394"/>
      <c r="O7" s="394"/>
      <c r="P7" s="394"/>
      <c r="Q7" s="394"/>
    </row>
    <row r="8" spans="1:19" ht="18" customHeight="1" x14ac:dyDescent="0.15">
      <c r="A8" s="395"/>
      <c r="B8" s="396" t="s">
        <v>423</v>
      </c>
      <c r="C8" s="396"/>
      <c r="D8" s="397"/>
      <c r="E8" s="397"/>
      <c r="F8" s="397"/>
      <c r="G8" s="397"/>
      <c r="H8" s="397"/>
      <c r="I8" s="397"/>
      <c r="J8" s="397"/>
      <c r="K8" s="397"/>
      <c r="L8" s="397"/>
      <c r="M8" s="397"/>
      <c r="N8" s="397"/>
      <c r="O8" s="397"/>
      <c r="P8" s="397"/>
      <c r="Q8" s="397"/>
      <c r="R8" s="398"/>
      <c r="S8" s="588" t="s">
        <v>573</v>
      </c>
    </row>
    <row r="9" spans="1:19" ht="18" customHeight="1" x14ac:dyDescent="0.15">
      <c r="A9" s="395"/>
      <c r="B9" s="399" t="s">
        <v>419</v>
      </c>
      <c r="C9" s="399" t="s">
        <v>422</v>
      </c>
      <c r="D9" s="400" t="s">
        <v>267</v>
      </c>
      <c r="E9" s="400" t="s">
        <v>268</v>
      </c>
      <c r="F9" s="400" t="s">
        <v>11</v>
      </c>
      <c r="G9" s="400" t="s">
        <v>345</v>
      </c>
      <c r="H9" s="400" t="s">
        <v>346</v>
      </c>
      <c r="I9" s="400" t="s">
        <v>347</v>
      </c>
      <c r="J9" s="400" t="s">
        <v>348</v>
      </c>
      <c r="K9" s="400" t="s">
        <v>349</v>
      </c>
      <c r="L9" s="400" t="s">
        <v>350</v>
      </c>
      <c r="M9" s="400" t="s">
        <v>351</v>
      </c>
      <c r="N9" s="400" t="s">
        <v>352</v>
      </c>
      <c r="O9" s="400" t="s">
        <v>353</v>
      </c>
      <c r="P9" s="400" t="e">
        <f ca="1">IF(OR(O9="",_xlfn.NUMBERVALUE((RIGHT(O9,2)))&gt;24),"",(LEFT(O9,4)+1)&amp;"/"&amp;(RIGHT(O9,2)+1))</f>
        <v>#NAME?</v>
      </c>
      <c r="Q9" s="400" t="e">
        <f ca="1">IF(OR(P9="",_xlfn.NUMBERVALUE((RIGHT(P9,2)))&gt;24),"",(LEFT(P9,4)+1)&amp;"/"&amp;(RIGHT(P9,2)+1))</f>
        <v>#NAME?</v>
      </c>
      <c r="R9" s="398"/>
      <c r="S9" s="589"/>
    </row>
    <row r="10" spans="1:19" ht="18" customHeight="1" x14ac:dyDescent="0.15">
      <c r="A10" s="395"/>
      <c r="B10" s="421" t="s">
        <v>706</v>
      </c>
      <c r="C10" s="421" t="s">
        <v>706</v>
      </c>
      <c r="D10" s="422">
        <f>SUM(D11:D22)</f>
        <v>22761</v>
      </c>
      <c r="E10" s="422">
        <f t="shared" ref="E10:Q10" si="0">SUM(E11:E22)</f>
        <v>22696</v>
      </c>
      <c r="F10" s="422">
        <f t="shared" si="0"/>
        <v>23815.5</v>
      </c>
      <c r="G10" s="422">
        <f t="shared" si="0"/>
        <v>25763</v>
      </c>
      <c r="H10" s="422">
        <f t="shared" si="0"/>
        <v>26278.260000000002</v>
      </c>
      <c r="I10" s="422">
        <f t="shared" si="0"/>
        <v>26803.825199999999</v>
      </c>
      <c r="J10" s="422">
        <f t="shared" si="0"/>
        <v>27339.901703999996</v>
      </c>
      <c r="K10" s="422">
        <f t="shared" si="0"/>
        <v>27886.699738079998</v>
      </c>
      <c r="L10" s="422">
        <f t="shared" si="0"/>
        <v>28444.4337328416</v>
      </c>
      <c r="M10" s="422">
        <f t="shared" si="0"/>
        <v>29013.322407498435</v>
      </c>
      <c r="N10" s="422">
        <f t="shared" si="0"/>
        <v>29593.588855648402</v>
      </c>
      <c r="O10" s="422">
        <f t="shared" si="0"/>
        <v>30185.460632761373</v>
      </c>
      <c r="P10" s="422">
        <f t="shared" si="0"/>
        <v>30789.169845416596</v>
      </c>
      <c r="Q10" s="423">
        <f t="shared" si="0"/>
        <v>31404.953242324933</v>
      </c>
      <c r="R10" s="398"/>
      <c r="S10" s="419"/>
    </row>
    <row r="11" spans="1:19" ht="18" customHeight="1" x14ac:dyDescent="0.15">
      <c r="B11" s="401" t="str">
        <f>INDEX(UserInputCampusNames,1,0)</f>
        <v>Campus A</v>
      </c>
      <c r="C11" s="401" t="s">
        <v>412</v>
      </c>
      <c r="D11" s="502">
        <v>8722.5</v>
      </c>
      <c r="E11" s="502">
        <v>9000</v>
      </c>
      <c r="F11" s="502">
        <v>10000</v>
      </c>
      <c r="G11" s="502">
        <v>11000</v>
      </c>
      <c r="H11" s="413">
        <f>G11*(1+'CSM Factors'!H10)</f>
        <v>11220</v>
      </c>
      <c r="I11" s="413">
        <f>H11*(1+'CSM Factors'!I10)</f>
        <v>11444.4</v>
      </c>
      <c r="J11" s="413">
        <f>I11*(1+'CSM Factors'!J10)</f>
        <v>11673.288</v>
      </c>
      <c r="K11" s="413">
        <f>J11*(1+'CSM Factors'!K10)</f>
        <v>11906.753760000001</v>
      </c>
      <c r="L11" s="413">
        <f>K11*(1+'CSM Factors'!L10)</f>
        <v>12144.888835200001</v>
      </c>
      <c r="M11" s="413">
        <f>L11*(1+'CSM Factors'!M10)</f>
        <v>12387.786611904001</v>
      </c>
      <c r="N11" s="413">
        <f>M11*(1+'CSM Factors'!N10)</f>
        <v>12635.542344142081</v>
      </c>
      <c r="O11" s="413">
        <f>N11*(1+'CSM Factors'!O10)</f>
        <v>12888.253191024922</v>
      </c>
      <c r="P11" s="413">
        <f>O11*(1+'CSM Factors'!P10)</f>
        <v>13146.018254845421</v>
      </c>
      <c r="Q11" s="413">
        <f>P11*(1+'CSM Factors'!Q10)</f>
        <v>13408.93861994233</v>
      </c>
      <c r="S11" s="402"/>
    </row>
    <row r="12" spans="1:19" ht="18" customHeight="1" x14ac:dyDescent="0.15">
      <c r="B12" s="380" t="str">
        <f>INDEX(UserInputCampusNames,1,0)</f>
        <v>Campus A</v>
      </c>
      <c r="C12" s="380" t="s">
        <v>411</v>
      </c>
      <c r="D12" s="503">
        <v>443</v>
      </c>
      <c r="E12" s="503">
        <v>465.5</v>
      </c>
      <c r="F12" s="503">
        <v>449</v>
      </c>
      <c r="G12" s="503">
        <v>486.5</v>
      </c>
      <c r="H12" s="414">
        <f>G12*(1+'CSM Factors'!H11)</f>
        <v>496.23</v>
      </c>
      <c r="I12" s="414">
        <f>H12*(1+'CSM Factors'!I11)</f>
        <v>506.15460000000002</v>
      </c>
      <c r="J12" s="414">
        <f>I12*(1+'CSM Factors'!J11)</f>
        <v>516.277692</v>
      </c>
      <c r="K12" s="414">
        <f>J12*(1+'CSM Factors'!K11)</f>
        <v>526.60324584</v>
      </c>
      <c r="L12" s="414">
        <f>K12*(1+'CSM Factors'!L11)</f>
        <v>537.13531075679998</v>
      </c>
      <c r="M12" s="414">
        <f>L12*(1+'CSM Factors'!M11)</f>
        <v>547.87801697193595</v>
      </c>
      <c r="N12" s="414">
        <f>M12*(1+'CSM Factors'!N11)</f>
        <v>558.83557731137466</v>
      </c>
      <c r="O12" s="414">
        <f>N12*(1+'CSM Factors'!O11)</f>
        <v>570.01228885760213</v>
      </c>
      <c r="P12" s="414">
        <f>O12*(1+'CSM Factors'!P11)</f>
        <v>581.41253463475414</v>
      </c>
      <c r="Q12" s="414">
        <f>P12*(1+'CSM Factors'!Q11)</f>
        <v>593.04078532744927</v>
      </c>
      <c r="S12" s="403"/>
    </row>
    <row r="13" spans="1:19" ht="18" customHeight="1" x14ac:dyDescent="0.15">
      <c r="B13" s="380" t="str">
        <f>INDEX(UserInputCampusNames,2,0)</f>
        <v>Campus B</v>
      </c>
      <c r="C13" s="380" t="s">
        <v>412</v>
      </c>
      <c r="D13" s="503">
        <v>1744.5</v>
      </c>
      <c r="E13" s="503">
        <v>1622</v>
      </c>
      <c r="F13" s="503">
        <v>1685.5</v>
      </c>
      <c r="G13" s="503">
        <v>1785</v>
      </c>
      <c r="H13" s="414">
        <f>G13*(1+'CSM Factors'!H12)</f>
        <v>1820.7</v>
      </c>
      <c r="I13" s="414">
        <f>H13*(1+'CSM Factors'!I12)</f>
        <v>1857.114</v>
      </c>
      <c r="J13" s="414">
        <f>I13*(1+'CSM Factors'!J12)</f>
        <v>1894.2562800000001</v>
      </c>
      <c r="K13" s="414">
        <f>J13*(1+'CSM Factors'!K12)</f>
        <v>1932.1414056000001</v>
      </c>
      <c r="L13" s="414">
        <f>K13*(1+'CSM Factors'!L12)</f>
        <v>1970.7842337120001</v>
      </c>
      <c r="M13" s="414">
        <f>L13*(1+'CSM Factors'!M12)</f>
        <v>2010.1999183862401</v>
      </c>
      <c r="N13" s="414">
        <f>M13*(1+'CSM Factors'!N12)</f>
        <v>2050.4039167539649</v>
      </c>
      <c r="O13" s="414">
        <f>N13*(1+'CSM Factors'!O12)</f>
        <v>2091.4119950890445</v>
      </c>
      <c r="P13" s="414">
        <f>O13*(1+'CSM Factors'!P12)</f>
        <v>2133.2402349908252</v>
      </c>
      <c r="Q13" s="414">
        <f>P13*(1+'CSM Factors'!Q12)</f>
        <v>2175.9050396906418</v>
      </c>
      <c r="S13" s="403"/>
    </row>
    <row r="14" spans="1:19" ht="18" customHeight="1" x14ac:dyDescent="0.15">
      <c r="B14" s="380" t="str">
        <f>INDEX(UserInputCampusNames,2,0)</f>
        <v>Campus B</v>
      </c>
      <c r="C14" s="380" t="s">
        <v>411</v>
      </c>
      <c r="D14" s="503">
        <v>2215</v>
      </c>
      <c r="E14" s="503">
        <v>2327.5</v>
      </c>
      <c r="F14" s="503">
        <v>2245</v>
      </c>
      <c r="G14" s="503">
        <v>2432.5</v>
      </c>
      <c r="H14" s="414">
        <f>G14*(1+'CSM Factors'!H13)</f>
        <v>2481.15</v>
      </c>
      <c r="I14" s="414">
        <f>H14*(1+'CSM Factors'!I13)</f>
        <v>2530.7730000000001</v>
      </c>
      <c r="J14" s="414">
        <f>I14*(1+'CSM Factors'!J13)</f>
        <v>2581.3884600000001</v>
      </c>
      <c r="K14" s="414">
        <f>J14*(1+'CSM Factors'!K13)</f>
        <v>2633.0162292</v>
      </c>
      <c r="L14" s="414">
        <f>K14*(1+'CSM Factors'!L13)</f>
        <v>2685.6765537840001</v>
      </c>
      <c r="M14" s="414">
        <f>L14*(1+'CSM Factors'!M13)</f>
        <v>2739.39008485968</v>
      </c>
      <c r="N14" s="414">
        <f>M14*(1+'CSM Factors'!N13)</f>
        <v>2794.1778865568735</v>
      </c>
      <c r="O14" s="414">
        <f>N14*(1+'CSM Factors'!O13)</f>
        <v>2850.061444288011</v>
      </c>
      <c r="P14" s="414">
        <f>O14*(1+'CSM Factors'!P13)</f>
        <v>2907.0626731737711</v>
      </c>
      <c r="Q14" s="414">
        <f>P14*(1+'CSM Factors'!Q13)</f>
        <v>2965.2039266372467</v>
      </c>
      <c r="S14" s="403"/>
    </row>
    <row r="15" spans="1:19" ht="18" customHeight="1" x14ac:dyDescent="0.15">
      <c r="B15" s="401" t="str">
        <f>INDEX(UserInputCampusNames,3,0)</f>
        <v>Campus C</v>
      </c>
      <c r="C15" s="380" t="s">
        <v>412</v>
      </c>
      <c r="D15" s="503">
        <v>3489</v>
      </c>
      <c r="E15" s="503">
        <v>3244</v>
      </c>
      <c r="F15" s="503">
        <v>3371</v>
      </c>
      <c r="G15" s="503">
        <v>3570</v>
      </c>
      <c r="H15" s="414">
        <f>G15*(1+'CSM Factors'!H14)</f>
        <v>3641.4</v>
      </c>
      <c r="I15" s="414">
        <f>H15*(1+'CSM Factors'!I14)</f>
        <v>3714.2280000000001</v>
      </c>
      <c r="J15" s="414">
        <f>I15*(1+'CSM Factors'!J14)</f>
        <v>3788.5125600000001</v>
      </c>
      <c r="K15" s="414">
        <f>J15*(1+'CSM Factors'!K14)</f>
        <v>3864.2828112000002</v>
      </c>
      <c r="L15" s="414">
        <f>K15*(1+'CSM Factors'!L14)</f>
        <v>3941.5684674240001</v>
      </c>
      <c r="M15" s="414">
        <f>L15*(1+'CSM Factors'!M14)</f>
        <v>4020.3998367724803</v>
      </c>
      <c r="N15" s="414">
        <f>M15*(1+'CSM Factors'!N14)</f>
        <v>4100.8078335079299</v>
      </c>
      <c r="O15" s="414">
        <f>N15*(1+'CSM Factors'!O14)</f>
        <v>4182.8239901780889</v>
      </c>
      <c r="P15" s="414">
        <f>O15*(1+'CSM Factors'!P14)</f>
        <v>4266.4804699816505</v>
      </c>
      <c r="Q15" s="414">
        <f>P15*(1+'CSM Factors'!Q14)</f>
        <v>4351.8100793812837</v>
      </c>
      <c r="S15" s="403"/>
    </row>
    <row r="16" spans="1:19" ht="18" customHeight="1" x14ac:dyDescent="0.15">
      <c r="B16" s="380" t="str">
        <f>INDEX(UserInputCampusNames,3,0)</f>
        <v>Campus C</v>
      </c>
      <c r="C16" s="380" t="s">
        <v>411</v>
      </c>
      <c r="D16" s="503">
        <v>443</v>
      </c>
      <c r="E16" s="503">
        <v>465.5</v>
      </c>
      <c r="F16" s="503">
        <v>449</v>
      </c>
      <c r="G16" s="503">
        <v>486.5</v>
      </c>
      <c r="H16" s="414">
        <f>G16*(1+'CSM Factors'!H15)</f>
        <v>496.23</v>
      </c>
      <c r="I16" s="414">
        <f>H16*(1+'CSM Factors'!I15)</f>
        <v>506.15460000000002</v>
      </c>
      <c r="J16" s="414">
        <f>I16*(1+'CSM Factors'!J15)</f>
        <v>516.277692</v>
      </c>
      <c r="K16" s="414">
        <f>J16*(1+'CSM Factors'!K15)</f>
        <v>526.60324584</v>
      </c>
      <c r="L16" s="414">
        <f>K16*(1+'CSM Factors'!L15)</f>
        <v>537.13531075679998</v>
      </c>
      <c r="M16" s="414">
        <f>L16*(1+'CSM Factors'!M15)</f>
        <v>547.87801697193595</v>
      </c>
      <c r="N16" s="414">
        <f>M16*(1+'CSM Factors'!N15)</f>
        <v>558.83557731137466</v>
      </c>
      <c r="O16" s="414">
        <f>N16*(1+'CSM Factors'!O15)</f>
        <v>570.01228885760213</v>
      </c>
      <c r="P16" s="414">
        <f>O16*(1+'CSM Factors'!P15)</f>
        <v>581.41253463475414</v>
      </c>
      <c r="Q16" s="414">
        <f>P16*(1+'CSM Factors'!Q15)</f>
        <v>593.04078532744927</v>
      </c>
      <c r="S16" s="403"/>
    </row>
    <row r="17" spans="1:19" ht="18" customHeight="1" x14ac:dyDescent="0.15">
      <c r="B17" s="380" t="str">
        <f>INDEX(UserInputCampusNames,4,0)</f>
        <v>Campus D</v>
      </c>
      <c r="C17" s="380" t="s">
        <v>412</v>
      </c>
      <c r="D17" s="504">
        <v>3489</v>
      </c>
      <c r="E17" s="504">
        <v>3244</v>
      </c>
      <c r="F17" s="504">
        <v>3371</v>
      </c>
      <c r="G17" s="503">
        <v>3570</v>
      </c>
      <c r="H17" s="414">
        <f>G17*(1+'CSM Factors'!H16)</f>
        <v>3641.4</v>
      </c>
      <c r="I17" s="414">
        <f>H17*(1+'CSM Factors'!I16)</f>
        <v>3714.2280000000001</v>
      </c>
      <c r="J17" s="414">
        <f>I17*(1+'CSM Factors'!J16)</f>
        <v>3788.5125600000001</v>
      </c>
      <c r="K17" s="414">
        <f>J17*(1+'CSM Factors'!K16)</f>
        <v>3864.2828112000002</v>
      </c>
      <c r="L17" s="414">
        <f>K17*(1+'CSM Factors'!L16)</f>
        <v>3941.5684674240001</v>
      </c>
      <c r="M17" s="414">
        <f>L17*(1+'CSM Factors'!M16)</f>
        <v>4020.3998367724803</v>
      </c>
      <c r="N17" s="414">
        <f>M17*(1+'CSM Factors'!N16)</f>
        <v>4100.8078335079299</v>
      </c>
      <c r="O17" s="414">
        <f>N17*(1+'CSM Factors'!O16)</f>
        <v>4182.8239901780889</v>
      </c>
      <c r="P17" s="414">
        <f>O17*(1+'CSM Factors'!P16)</f>
        <v>4266.4804699816505</v>
      </c>
      <c r="Q17" s="414">
        <f>P17*(1+'CSM Factors'!Q16)</f>
        <v>4351.8100793812837</v>
      </c>
      <c r="S17" s="403"/>
    </row>
    <row r="18" spans="1:19" ht="18" customHeight="1" x14ac:dyDescent="0.15">
      <c r="B18" s="380" t="str">
        <f>INDEX(UserInputCampusNames,4,0)</f>
        <v>Campus D</v>
      </c>
      <c r="C18" s="380" t="s">
        <v>411</v>
      </c>
      <c r="D18" s="504">
        <v>2215</v>
      </c>
      <c r="E18" s="504">
        <v>2327.5</v>
      </c>
      <c r="F18" s="504">
        <v>2245</v>
      </c>
      <c r="G18" s="503">
        <v>2432.5</v>
      </c>
      <c r="H18" s="414">
        <f>G18*(1+'CSM Factors'!H17)</f>
        <v>2481.15</v>
      </c>
      <c r="I18" s="414">
        <f>H18*(1+'CSM Factors'!I17)</f>
        <v>2530.7730000000001</v>
      </c>
      <c r="J18" s="414">
        <f>I18*(1+'CSM Factors'!J17)</f>
        <v>2581.3884600000001</v>
      </c>
      <c r="K18" s="414">
        <f>J18*(1+'CSM Factors'!K17)</f>
        <v>2633.0162292</v>
      </c>
      <c r="L18" s="414">
        <f>K18*(1+'CSM Factors'!L17)</f>
        <v>2685.6765537840001</v>
      </c>
      <c r="M18" s="414">
        <f>L18*(1+'CSM Factors'!M17)</f>
        <v>2739.39008485968</v>
      </c>
      <c r="N18" s="414">
        <f>M18*(1+'CSM Factors'!N17)</f>
        <v>2794.1778865568735</v>
      </c>
      <c r="O18" s="414">
        <f>N18*(1+'CSM Factors'!O17)</f>
        <v>2850.061444288011</v>
      </c>
      <c r="P18" s="414">
        <f>O18*(1+'CSM Factors'!P17)</f>
        <v>2907.0626731737711</v>
      </c>
      <c r="Q18" s="414">
        <f>P18*(1+'CSM Factors'!Q17)</f>
        <v>2965.2039266372467</v>
      </c>
      <c r="S18" s="403"/>
    </row>
    <row r="19" spans="1:19" ht="18" customHeight="1" x14ac:dyDescent="0.15">
      <c r="B19" s="380" t="str">
        <f>INDEX(UserInputCampusNames,5,0)</f>
        <v>Not used</v>
      </c>
      <c r="C19" s="380" t="s">
        <v>412</v>
      </c>
      <c r="D19" s="504"/>
      <c r="E19" s="504"/>
      <c r="F19" s="504"/>
      <c r="G19" s="503"/>
      <c r="H19" s="414">
        <f>G19*(1+'CSM Factors'!H18)</f>
        <v>0</v>
      </c>
      <c r="I19" s="414">
        <f>H19*(1+'CSM Factors'!I18)</f>
        <v>0</v>
      </c>
      <c r="J19" s="414">
        <f>I19*(1+'CSM Factors'!J18)</f>
        <v>0</v>
      </c>
      <c r="K19" s="414">
        <f>J19*(1+'CSM Factors'!K18)</f>
        <v>0</v>
      </c>
      <c r="L19" s="414">
        <f>K19*(1+'CSM Factors'!L18)</f>
        <v>0</v>
      </c>
      <c r="M19" s="414">
        <f>L19*(1+'CSM Factors'!M18)</f>
        <v>0</v>
      </c>
      <c r="N19" s="414">
        <f>M19*(1+'CSM Factors'!N18)</f>
        <v>0</v>
      </c>
      <c r="O19" s="414">
        <f>N19*(1+'CSM Factors'!O18)</f>
        <v>0</v>
      </c>
      <c r="P19" s="414">
        <f>O19*(1+'CSM Factors'!P18)</f>
        <v>0</v>
      </c>
      <c r="Q19" s="414">
        <f>P19*(1+'CSM Factors'!Q18)</f>
        <v>0</v>
      </c>
      <c r="S19" s="403"/>
    </row>
    <row r="20" spans="1:19" ht="18" customHeight="1" x14ac:dyDescent="0.15">
      <c r="B20" s="380" t="str">
        <f>INDEX(UserInputCampusNames,5,0)</f>
        <v>Not used</v>
      </c>
      <c r="C20" s="380" t="s">
        <v>411</v>
      </c>
      <c r="D20" s="504"/>
      <c r="E20" s="504"/>
      <c r="F20" s="504"/>
      <c r="G20" s="503"/>
      <c r="H20" s="414">
        <f>G20*(1+'CSM Factors'!H19)</f>
        <v>0</v>
      </c>
      <c r="I20" s="414">
        <f>H20*(1+'CSM Factors'!I19)</f>
        <v>0</v>
      </c>
      <c r="J20" s="414">
        <f>I20*(1+'CSM Factors'!J19)</f>
        <v>0</v>
      </c>
      <c r="K20" s="414">
        <f>J20*(1+'CSM Factors'!K19)</f>
        <v>0</v>
      </c>
      <c r="L20" s="414">
        <f>K20*(1+'CSM Factors'!L19)</f>
        <v>0</v>
      </c>
      <c r="M20" s="414">
        <f>L20*(1+'CSM Factors'!M19)</f>
        <v>0</v>
      </c>
      <c r="N20" s="414">
        <f>M20*(1+'CSM Factors'!N19)</f>
        <v>0</v>
      </c>
      <c r="O20" s="414">
        <f>N20*(1+'CSM Factors'!O19)</f>
        <v>0</v>
      </c>
      <c r="P20" s="414">
        <f>O20*(1+'CSM Factors'!P19)</f>
        <v>0</v>
      </c>
      <c r="Q20" s="414">
        <f>P20*(1+'CSM Factors'!Q19)</f>
        <v>0</v>
      </c>
      <c r="S20" s="403"/>
    </row>
    <row r="21" spans="1:19" ht="18" customHeight="1" x14ac:dyDescent="0.15">
      <c r="B21" s="380" t="s">
        <v>359</v>
      </c>
      <c r="C21" s="380" t="s">
        <v>412</v>
      </c>
      <c r="D21" s="505"/>
      <c r="E21" s="505"/>
      <c r="F21" s="505"/>
      <c r="G21" s="503"/>
      <c r="H21" s="414">
        <f>G21*(1+'CSM Factors'!H20)</f>
        <v>0</v>
      </c>
      <c r="I21" s="414">
        <f>H21*(1+'CSM Factors'!I20)</f>
        <v>0</v>
      </c>
      <c r="J21" s="414">
        <f>I21*(1+'CSM Factors'!J20)</f>
        <v>0</v>
      </c>
      <c r="K21" s="414">
        <f>J21*(1+'CSM Factors'!K20)</f>
        <v>0</v>
      </c>
      <c r="L21" s="414">
        <f>K21*(1+'CSM Factors'!L20)</f>
        <v>0</v>
      </c>
      <c r="M21" s="414">
        <f>L21*(1+'CSM Factors'!M20)</f>
        <v>0</v>
      </c>
      <c r="N21" s="414">
        <f>M21*(1+'CSM Factors'!N20)</f>
        <v>0</v>
      </c>
      <c r="O21" s="414">
        <f>N21*(1+'CSM Factors'!O20)</f>
        <v>0</v>
      </c>
      <c r="P21" s="414">
        <f>O21*(1+'CSM Factors'!P20)</f>
        <v>0</v>
      </c>
      <c r="Q21" s="414">
        <f>P21*(1+'CSM Factors'!Q20)</f>
        <v>0</v>
      </c>
      <c r="S21" s="403" t="s">
        <v>579</v>
      </c>
    </row>
    <row r="22" spans="1:19" ht="18" customHeight="1" x14ac:dyDescent="0.15">
      <c r="B22" s="404" t="s">
        <v>359</v>
      </c>
      <c r="C22" s="404" t="s">
        <v>411</v>
      </c>
      <c r="D22" s="506"/>
      <c r="E22" s="506"/>
      <c r="F22" s="506"/>
      <c r="G22" s="507"/>
      <c r="H22" s="415">
        <f>G22*(1+'CSM Factors'!H21)</f>
        <v>0</v>
      </c>
      <c r="I22" s="415">
        <f>H22*(1+'CSM Factors'!I21)</f>
        <v>0</v>
      </c>
      <c r="J22" s="415">
        <f>I22*(1+'CSM Factors'!J21)</f>
        <v>0</v>
      </c>
      <c r="K22" s="415">
        <f>J22*(1+'CSM Factors'!K21)</f>
        <v>0</v>
      </c>
      <c r="L22" s="415">
        <f>K22*(1+'CSM Factors'!L21)</f>
        <v>0</v>
      </c>
      <c r="M22" s="415">
        <f>L22*(1+'CSM Factors'!M21)</f>
        <v>0</v>
      </c>
      <c r="N22" s="415">
        <f>M22*(1+'CSM Factors'!N21)</f>
        <v>0</v>
      </c>
      <c r="O22" s="415">
        <f>N22*(1+'CSM Factors'!O21)</f>
        <v>0</v>
      </c>
      <c r="P22" s="415">
        <f>O22*(1+'CSM Factors'!P21)</f>
        <v>0</v>
      </c>
      <c r="Q22" s="415">
        <f>P22*(1+'CSM Factors'!Q21)</f>
        <v>0</v>
      </c>
      <c r="S22" s="403"/>
    </row>
    <row r="23" spans="1:19" ht="18" customHeight="1" x14ac:dyDescent="0.15">
      <c r="B23" s="405"/>
      <c r="C23" s="406"/>
      <c r="D23" s="431"/>
      <c r="E23" s="431"/>
      <c r="F23" s="431"/>
      <c r="G23" s="431"/>
      <c r="H23" s="407"/>
      <c r="I23" s="407"/>
      <c r="J23" s="407"/>
      <c r="K23" s="407"/>
      <c r="L23" s="407"/>
      <c r="M23" s="407"/>
      <c r="N23" s="407"/>
      <c r="O23" s="407"/>
      <c r="P23" s="407"/>
      <c r="Q23" s="407"/>
      <c r="S23" s="375"/>
    </row>
    <row r="24" spans="1:19" ht="18" customHeight="1" x14ac:dyDescent="0.15">
      <c r="A24" s="395"/>
      <c r="B24" s="396" t="s">
        <v>424</v>
      </c>
      <c r="C24" s="396"/>
      <c r="D24" s="397"/>
      <c r="E24" s="397"/>
      <c r="F24" s="397"/>
      <c r="G24" s="397"/>
      <c r="H24" s="397"/>
      <c r="I24" s="397"/>
      <c r="J24" s="397"/>
      <c r="K24" s="397"/>
      <c r="L24" s="397"/>
      <c r="M24" s="397"/>
      <c r="N24" s="397"/>
      <c r="O24" s="397"/>
      <c r="P24" s="397"/>
      <c r="Q24" s="397"/>
      <c r="R24" s="398"/>
      <c r="S24" s="588" t="s">
        <v>573</v>
      </c>
    </row>
    <row r="25" spans="1:19" ht="18" customHeight="1" x14ac:dyDescent="0.15">
      <c r="A25" s="395"/>
      <c r="B25" s="399" t="s">
        <v>419</v>
      </c>
      <c r="C25" s="399" t="s">
        <v>425</v>
      </c>
      <c r="D25" s="400" t="s">
        <v>267</v>
      </c>
      <c r="E25" s="400" t="s">
        <v>268</v>
      </c>
      <c r="F25" s="400" t="s">
        <v>11</v>
      </c>
      <c r="G25" s="400" t="s">
        <v>345</v>
      </c>
      <c r="H25" s="400" t="s">
        <v>346</v>
      </c>
      <c r="I25" s="400" t="s">
        <v>347</v>
      </c>
      <c r="J25" s="400" t="s">
        <v>348</v>
      </c>
      <c r="K25" s="400" t="s">
        <v>349</v>
      </c>
      <c r="L25" s="400" t="s">
        <v>350</v>
      </c>
      <c r="M25" s="400" t="s">
        <v>351</v>
      </c>
      <c r="N25" s="400" t="s">
        <v>352</v>
      </c>
      <c r="O25" s="400" t="s">
        <v>353</v>
      </c>
      <c r="P25" s="400" t="s">
        <v>354</v>
      </c>
      <c r="Q25" s="400" t="s">
        <v>356</v>
      </c>
      <c r="R25" s="398"/>
      <c r="S25" s="589"/>
    </row>
    <row r="26" spans="1:19" ht="18" customHeight="1" x14ac:dyDescent="0.15">
      <c r="A26" s="395"/>
      <c r="B26" s="421" t="s">
        <v>706</v>
      </c>
      <c r="C26" s="421" t="s">
        <v>706</v>
      </c>
      <c r="D26" s="422">
        <f>SUM(D27:D38)</f>
        <v>4805</v>
      </c>
      <c r="E26" s="422">
        <f t="shared" ref="E26" si="1">SUM(E27:E38)</f>
        <v>5095</v>
      </c>
      <c r="F26" s="422">
        <f t="shared" ref="F26" si="2">SUM(F27:F38)</f>
        <v>5495</v>
      </c>
      <c r="G26" s="422">
        <f t="shared" ref="G26" si="3">SUM(G27:G38)</f>
        <v>5625</v>
      </c>
      <c r="H26" s="422">
        <f t="shared" ref="H26" si="4">SUM(H27:H38)</f>
        <v>5737.5</v>
      </c>
      <c r="I26" s="422">
        <f t="shared" ref="I26" si="5">SUM(I27:I38)</f>
        <v>5852.25</v>
      </c>
      <c r="J26" s="422">
        <f t="shared" ref="J26" si="6">SUM(J27:J38)</f>
        <v>5969.2950000000001</v>
      </c>
      <c r="K26" s="422">
        <f t="shared" ref="K26" si="7">SUM(K27:K38)</f>
        <v>6088.6809000000003</v>
      </c>
      <c r="L26" s="422">
        <f t="shared" ref="L26" si="8">SUM(L27:L38)</f>
        <v>6210.4545180000005</v>
      </c>
      <c r="M26" s="422">
        <f t="shared" ref="M26" si="9">SUM(M27:M38)</f>
        <v>6334.6636083600006</v>
      </c>
      <c r="N26" s="422">
        <f t="shared" ref="N26" si="10">SUM(N27:N38)</f>
        <v>6461.3568805272016</v>
      </c>
      <c r="O26" s="422">
        <f t="shared" ref="O26" si="11">SUM(O27:O38)</f>
        <v>6590.5840181377453</v>
      </c>
      <c r="P26" s="422">
        <f t="shared" ref="P26" si="12">SUM(P27:P38)</f>
        <v>6722.3956985005007</v>
      </c>
      <c r="Q26" s="423">
        <f t="shared" ref="Q26" si="13">SUM(Q27:Q38)</f>
        <v>6856.8436124705113</v>
      </c>
      <c r="R26" s="398"/>
      <c r="S26" s="419"/>
    </row>
    <row r="27" spans="1:19" ht="18" customHeight="1" x14ac:dyDescent="0.15">
      <c r="B27" s="401" t="str">
        <f>INDEX(UserInputCampusNames,1,0)</f>
        <v>Campus A</v>
      </c>
      <c r="C27" s="401" t="s">
        <v>361</v>
      </c>
      <c r="D27" s="508">
        <v>1100</v>
      </c>
      <c r="E27" s="508">
        <v>1182.5</v>
      </c>
      <c r="F27" s="508">
        <v>1332.5</v>
      </c>
      <c r="G27" s="502">
        <v>1360</v>
      </c>
      <c r="H27" s="413">
        <f>G27*(1+'CSM Factors'!H27)</f>
        <v>1387.2</v>
      </c>
      <c r="I27" s="413">
        <f>H27*(1+'CSM Factors'!I27)</f>
        <v>1414.944</v>
      </c>
      <c r="J27" s="413">
        <f>I27*(1+'CSM Factors'!J27)</f>
        <v>1443.24288</v>
      </c>
      <c r="K27" s="413">
        <f>J27*(1+'CSM Factors'!K27)</f>
        <v>1472.1077376000001</v>
      </c>
      <c r="L27" s="413">
        <f>K27*(1+'CSM Factors'!L27)</f>
        <v>1501.5498923520001</v>
      </c>
      <c r="M27" s="413">
        <f>L27*(1+'CSM Factors'!M27)</f>
        <v>1531.5808901990401</v>
      </c>
      <c r="N27" s="413">
        <f>M27*(1+'CSM Factors'!N27)</f>
        <v>1562.212508003021</v>
      </c>
      <c r="O27" s="413">
        <f>N27*(1+'CSM Factors'!O27)</f>
        <v>1593.4567581630813</v>
      </c>
      <c r="P27" s="413">
        <f>O27*(1+'CSM Factors'!P27)</f>
        <v>1625.325893326343</v>
      </c>
      <c r="Q27" s="413">
        <f>P27*(1+'CSM Factors'!Q27)</f>
        <v>1657.8324111928698</v>
      </c>
      <c r="S27" s="403"/>
    </row>
    <row r="28" spans="1:19" ht="18" customHeight="1" x14ac:dyDescent="0.15">
      <c r="B28" s="401" t="str">
        <f>INDEX(UserInputCampusNames,1,0)</f>
        <v>Campus A</v>
      </c>
      <c r="C28" s="401" t="s">
        <v>360</v>
      </c>
      <c r="D28" s="508">
        <v>1302.5</v>
      </c>
      <c r="E28" s="508">
        <v>1365</v>
      </c>
      <c r="F28" s="508">
        <v>1415</v>
      </c>
      <c r="G28" s="502">
        <v>1452.5</v>
      </c>
      <c r="H28" s="413">
        <f>G28*(1+'CSM Factors'!H28)</f>
        <v>1481.55</v>
      </c>
      <c r="I28" s="413">
        <f>H28*(1+'CSM Factors'!I28)</f>
        <v>1511.181</v>
      </c>
      <c r="J28" s="413">
        <f>I28*(1+'CSM Factors'!J28)</f>
        <v>1541.40462</v>
      </c>
      <c r="K28" s="413">
        <f>J28*(1+'CSM Factors'!K28)</f>
        <v>1572.2327124000001</v>
      </c>
      <c r="L28" s="413">
        <f>K28*(1+'CSM Factors'!L28)</f>
        <v>1603.6773666480001</v>
      </c>
      <c r="M28" s="413">
        <f>L28*(1+'CSM Factors'!M28)</f>
        <v>1635.7509139809601</v>
      </c>
      <c r="N28" s="413">
        <f>M28*(1+'CSM Factors'!N28)</f>
        <v>1668.4659322605794</v>
      </c>
      <c r="O28" s="413">
        <f>N28*(1+'CSM Factors'!O28)</f>
        <v>1701.8352509057911</v>
      </c>
      <c r="P28" s="413">
        <f>O28*(1+'CSM Factors'!P28)</f>
        <v>1735.8719559239069</v>
      </c>
      <c r="Q28" s="413">
        <f>P28*(1+'CSM Factors'!Q28)</f>
        <v>1770.5893950423849</v>
      </c>
      <c r="S28" s="403"/>
    </row>
    <row r="29" spans="1:19" ht="18" customHeight="1" x14ac:dyDescent="0.15">
      <c r="B29" s="401" t="str">
        <f>INDEX(UserInputCampusNames,2,0)</f>
        <v>Campus B</v>
      </c>
      <c r="C29" s="401" t="s">
        <v>361</v>
      </c>
      <c r="D29" s="508">
        <v>220</v>
      </c>
      <c r="E29" s="508">
        <v>236.5</v>
      </c>
      <c r="F29" s="508">
        <v>266.5</v>
      </c>
      <c r="G29" s="502">
        <v>272</v>
      </c>
      <c r="H29" s="413">
        <f>G29*(1+'CSM Factors'!H29)</f>
        <v>277.44</v>
      </c>
      <c r="I29" s="413">
        <f>H29*(1+'CSM Factors'!I29)</f>
        <v>282.98880000000003</v>
      </c>
      <c r="J29" s="413">
        <f>I29*(1+'CSM Factors'!J29)</f>
        <v>288.64857600000005</v>
      </c>
      <c r="K29" s="413">
        <f>J29*(1+'CSM Factors'!K29)</f>
        <v>294.42154752000005</v>
      </c>
      <c r="L29" s="413">
        <f>K29*(1+'CSM Factors'!L29)</f>
        <v>300.30997847040004</v>
      </c>
      <c r="M29" s="413">
        <f>L29*(1+'CSM Factors'!M29)</f>
        <v>306.31617803980805</v>
      </c>
      <c r="N29" s="413">
        <f>M29*(1+'CSM Factors'!N29)</f>
        <v>312.4425016006042</v>
      </c>
      <c r="O29" s="413">
        <f>N29*(1+'CSM Factors'!O29)</f>
        <v>318.69135163261632</v>
      </c>
      <c r="P29" s="413">
        <f>O29*(1+'CSM Factors'!P29)</f>
        <v>325.06517866526866</v>
      </c>
      <c r="Q29" s="413">
        <f>P29*(1+'CSM Factors'!Q29)</f>
        <v>331.56648223857405</v>
      </c>
      <c r="S29" s="403"/>
    </row>
    <row r="30" spans="1:19" ht="18" customHeight="1" x14ac:dyDescent="0.15">
      <c r="B30" s="401" t="str">
        <f>INDEX(UserInputCampusNames,2,0)</f>
        <v>Campus B</v>
      </c>
      <c r="C30" s="401" t="s">
        <v>360</v>
      </c>
      <c r="D30" s="508">
        <v>0</v>
      </c>
      <c r="E30" s="508">
        <v>0</v>
      </c>
      <c r="F30" s="508">
        <v>0</v>
      </c>
      <c r="G30" s="502">
        <v>0</v>
      </c>
      <c r="H30" s="413">
        <f>G30*(1+'CSM Factors'!H30)</f>
        <v>0</v>
      </c>
      <c r="I30" s="413">
        <f>H30*(1+'CSM Factors'!I30)</f>
        <v>0</v>
      </c>
      <c r="J30" s="413">
        <f>I30*(1+'CSM Factors'!J30)</f>
        <v>0</v>
      </c>
      <c r="K30" s="413">
        <f>J30*(1+'CSM Factors'!K30)</f>
        <v>0</v>
      </c>
      <c r="L30" s="413">
        <f>K30*(1+'CSM Factors'!L30)</f>
        <v>0</v>
      </c>
      <c r="M30" s="413">
        <f>L30*(1+'CSM Factors'!M30)</f>
        <v>0</v>
      </c>
      <c r="N30" s="413">
        <f>M30*(1+'CSM Factors'!N30)</f>
        <v>0</v>
      </c>
      <c r="O30" s="413">
        <f>N30*(1+'CSM Factors'!O30)</f>
        <v>0</v>
      </c>
      <c r="P30" s="413">
        <f>O30*(1+'CSM Factors'!P30)</f>
        <v>0</v>
      </c>
      <c r="Q30" s="413">
        <f>P30*(1+'CSM Factors'!Q30)</f>
        <v>0</v>
      </c>
      <c r="S30" s="403"/>
    </row>
    <row r="31" spans="1:19" ht="18" customHeight="1" x14ac:dyDescent="0.15">
      <c r="B31" s="401" t="str">
        <f>INDEX(UserInputCampusNames,3,0)</f>
        <v>Campus C</v>
      </c>
      <c r="C31" s="401" t="s">
        <v>361</v>
      </c>
      <c r="D31" s="508">
        <v>440</v>
      </c>
      <c r="E31" s="508">
        <v>473</v>
      </c>
      <c r="F31" s="508">
        <v>533</v>
      </c>
      <c r="G31" s="502">
        <v>544</v>
      </c>
      <c r="H31" s="413">
        <f>G31*(1+'CSM Factors'!H31)</f>
        <v>554.88</v>
      </c>
      <c r="I31" s="413">
        <f>H31*(1+'CSM Factors'!I31)</f>
        <v>565.97760000000005</v>
      </c>
      <c r="J31" s="413">
        <f>I31*(1+'CSM Factors'!J31)</f>
        <v>577.2971520000001</v>
      </c>
      <c r="K31" s="413">
        <f>J31*(1+'CSM Factors'!K31)</f>
        <v>588.84309504000009</v>
      </c>
      <c r="L31" s="413">
        <f>K31*(1+'CSM Factors'!L31)</f>
        <v>600.61995694080008</v>
      </c>
      <c r="M31" s="413">
        <f>L31*(1+'CSM Factors'!M31)</f>
        <v>612.6323560796161</v>
      </c>
      <c r="N31" s="413">
        <f>M31*(1+'CSM Factors'!N31)</f>
        <v>624.88500320120841</v>
      </c>
      <c r="O31" s="413">
        <f>N31*(1+'CSM Factors'!O31)</f>
        <v>637.38270326523264</v>
      </c>
      <c r="P31" s="413">
        <f>O31*(1+'CSM Factors'!P31)</f>
        <v>650.13035733053732</v>
      </c>
      <c r="Q31" s="413">
        <f>P31*(1+'CSM Factors'!Q31)</f>
        <v>663.13296447714811</v>
      </c>
      <c r="S31" s="403"/>
    </row>
    <row r="32" spans="1:19" ht="18" customHeight="1" x14ac:dyDescent="0.15">
      <c r="B32" s="401" t="str">
        <f>INDEX(UserInputCampusNames,3,0)</f>
        <v>Campus C</v>
      </c>
      <c r="C32" s="401" t="s">
        <v>360</v>
      </c>
      <c r="D32" s="508">
        <v>1302.5</v>
      </c>
      <c r="E32" s="508">
        <v>1365</v>
      </c>
      <c r="F32" s="508">
        <v>1415</v>
      </c>
      <c r="G32" s="502">
        <v>1452.5</v>
      </c>
      <c r="H32" s="413">
        <f>G32*(1+'CSM Factors'!H32)</f>
        <v>1481.55</v>
      </c>
      <c r="I32" s="413">
        <f>H32*(1+'CSM Factors'!I32)</f>
        <v>1511.181</v>
      </c>
      <c r="J32" s="413">
        <f>I32*(1+'CSM Factors'!J32)</f>
        <v>1541.40462</v>
      </c>
      <c r="K32" s="413">
        <f>J32*(1+'CSM Factors'!K32)</f>
        <v>1572.2327124000001</v>
      </c>
      <c r="L32" s="413">
        <f>K32*(1+'CSM Factors'!L32)</f>
        <v>1603.6773666480001</v>
      </c>
      <c r="M32" s="413">
        <f>L32*(1+'CSM Factors'!M32)</f>
        <v>1635.7509139809601</v>
      </c>
      <c r="N32" s="413">
        <f>M32*(1+'CSM Factors'!N32)</f>
        <v>1668.4659322605794</v>
      </c>
      <c r="O32" s="413">
        <f>N32*(1+'CSM Factors'!O32)</f>
        <v>1701.8352509057911</v>
      </c>
      <c r="P32" s="413">
        <f>O32*(1+'CSM Factors'!P32)</f>
        <v>1735.8719559239069</v>
      </c>
      <c r="Q32" s="413">
        <f>P32*(1+'CSM Factors'!Q32)</f>
        <v>1770.5893950423849</v>
      </c>
      <c r="S32" s="403"/>
    </row>
    <row r="33" spans="1:19" ht="18" customHeight="1" x14ac:dyDescent="0.15">
      <c r="B33" s="401" t="str">
        <f>INDEX(UserInputCampusNames,4,0)</f>
        <v>Campus D</v>
      </c>
      <c r="C33" s="401" t="s">
        <v>361</v>
      </c>
      <c r="D33" s="508">
        <v>440</v>
      </c>
      <c r="E33" s="508">
        <v>473</v>
      </c>
      <c r="F33" s="508">
        <v>533</v>
      </c>
      <c r="G33" s="502">
        <v>544</v>
      </c>
      <c r="H33" s="413">
        <f>G33*(1+'CSM Factors'!H33)</f>
        <v>554.88</v>
      </c>
      <c r="I33" s="413">
        <f>H33*(1+'CSM Factors'!I33)</f>
        <v>565.97760000000005</v>
      </c>
      <c r="J33" s="413">
        <f>I33*(1+'CSM Factors'!J33)</f>
        <v>577.2971520000001</v>
      </c>
      <c r="K33" s="413">
        <f>J33*(1+'CSM Factors'!K33)</f>
        <v>588.84309504000009</v>
      </c>
      <c r="L33" s="413">
        <f>K33*(1+'CSM Factors'!L33)</f>
        <v>600.61995694080008</v>
      </c>
      <c r="M33" s="413">
        <f>L33*(1+'CSM Factors'!M33)</f>
        <v>612.6323560796161</v>
      </c>
      <c r="N33" s="413">
        <f>M33*(1+'CSM Factors'!N33)</f>
        <v>624.88500320120841</v>
      </c>
      <c r="O33" s="413">
        <f>N33*(1+'CSM Factors'!O33)</f>
        <v>637.38270326523264</v>
      </c>
      <c r="P33" s="413">
        <f>O33*(1+'CSM Factors'!P33)</f>
        <v>650.13035733053732</v>
      </c>
      <c r="Q33" s="413">
        <f>P33*(1+'CSM Factors'!Q33)</f>
        <v>663.13296447714811</v>
      </c>
      <c r="S33" s="403"/>
    </row>
    <row r="34" spans="1:19" ht="18" customHeight="1" x14ac:dyDescent="0.15">
      <c r="B34" s="401" t="str">
        <f>INDEX(UserInputCampusNames,4,0)</f>
        <v>Campus D</v>
      </c>
      <c r="C34" s="401" t="s">
        <v>360</v>
      </c>
      <c r="D34" s="508">
        <v>0</v>
      </c>
      <c r="E34" s="508">
        <v>0</v>
      </c>
      <c r="F34" s="508">
        <v>0</v>
      </c>
      <c r="G34" s="502">
        <v>0</v>
      </c>
      <c r="H34" s="413">
        <f>G34*(1+'CSM Factors'!H34)</f>
        <v>0</v>
      </c>
      <c r="I34" s="413">
        <f>H34*(1+'CSM Factors'!I34)</f>
        <v>0</v>
      </c>
      <c r="J34" s="413">
        <f>I34*(1+'CSM Factors'!J34)</f>
        <v>0</v>
      </c>
      <c r="K34" s="413">
        <f>J34*(1+'CSM Factors'!K34)</f>
        <v>0</v>
      </c>
      <c r="L34" s="413">
        <f>K34*(1+'CSM Factors'!L34)</f>
        <v>0</v>
      </c>
      <c r="M34" s="413">
        <f>L34*(1+'CSM Factors'!M34)</f>
        <v>0</v>
      </c>
      <c r="N34" s="413">
        <f>M34*(1+'CSM Factors'!N34)</f>
        <v>0</v>
      </c>
      <c r="O34" s="413">
        <f>N34*(1+'CSM Factors'!O34)</f>
        <v>0</v>
      </c>
      <c r="P34" s="413">
        <f>O34*(1+'CSM Factors'!P34)</f>
        <v>0</v>
      </c>
      <c r="Q34" s="413">
        <f>P34*(1+'CSM Factors'!Q34)</f>
        <v>0</v>
      </c>
      <c r="S34" s="403"/>
    </row>
    <row r="35" spans="1:19" ht="18" customHeight="1" x14ac:dyDescent="0.15">
      <c r="B35" s="401" t="str">
        <f>INDEX(UserInputCampusNames,5,0)</f>
        <v>Not used</v>
      </c>
      <c r="C35" s="401" t="s">
        <v>361</v>
      </c>
      <c r="D35" s="508"/>
      <c r="E35" s="508"/>
      <c r="F35" s="508"/>
      <c r="G35" s="502"/>
      <c r="H35" s="413">
        <f>G35*(1+'CSM Factors'!H35)</f>
        <v>0</v>
      </c>
      <c r="I35" s="413">
        <f>H35*(1+'CSM Factors'!I35)</f>
        <v>0</v>
      </c>
      <c r="J35" s="413">
        <f>I35*(1+'CSM Factors'!J35)</f>
        <v>0</v>
      </c>
      <c r="K35" s="413">
        <f>J35*(1+'CSM Factors'!K35)</f>
        <v>0</v>
      </c>
      <c r="L35" s="413">
        <f>K35*(1+'CSM Factors'!L35)</f>
        <v>0</v>
      </c>
      <c r="M35" s="413">
        <f>L35*(1+'CSM Factors'!M35)</f>
        <v>0</v>
      </c>
      <c r="N35" s="413">
        <f>M35*(1+'CSM Factors'!N35)</f>
        <v>0</v>
      </c>
      <c r="O35" s="413">
        <f>N35*(1+'CSM Factors'!O35)</f>
        <v>0</v>
      </c>
      <c r="P35" s="413">
        <f>O35*(1+'CSM Factors'!P35)</f>
        <v>0</v>
      </c>
      <c r="Q35" s="413">
        <f>P35*(1+'CSM Factors'!Q35)</f>
        <v>0</v>
      </c>
      <c r="S35" s="403"/>
    </row>
    <row r="36" spans="1:19" ht="18" customHeight="1" x14ac:dyDescent="0.15">
      <c r="B36" s="401" t="str">
        <f>INDEX(UserInputCampusNames,5,0)</f>
        <v>Not used</v>
      </c>
      <c r="C36" s="401" t="s">
        <v>360</v>
      </c>
      <c r="D36" s="508"/>
      <c r="E36" s="508"/>
      <c r="F36" s="508"/>
      <c r="G36" s="502"/>
      <c r="H36" s="413">
        <f>G36*(1+'CSM Factors'!H36)</f>
        <v>0</v>
      </c>
      <c r="I36" s="413">
        <f>H36*(1+'CSM Factors'!I36)</f>
        <v>0</v>
      </c>
      <c r="J36" s="413">
        <f>I36*(1+'CSM Factors'!J36)</f>
        <v>0</v>
      </c>
      <c r="K36" s="413">
        <f>J36*(1+'CSM Factors'!K36)</f>
        <v>0</v>
      </c>
      <c r="L36" s="413">
        <f>K36*(1+'CSM Factors'!L36)</f>
        <v>0</v>
      </c>
      <c r="M36" s="413">
        <f>L36*(1+'CSM Factors'!M36)</f>
        <v>0</v>
      </c>
      <c r="N36" s="413">
        <f>M36*(1+'CSM Factors'!N36)</f>
        <v>0</v>
      </c>
      <c r="O36" s="413">
        <f>N36*(1+'CSM Factors'!O36)</f>
        <v>0</v>
      </c>
      <c r="P36" s="413">
        <f>O36*(1+'CSM Factors'!P36)</f>
        <v>0</v>
      </c>
      <c r="Q36" s="413">
        <f>P36*(1+'CSM Factors'!Q36)</f>
        <v>0</v>
      </c>
      <c r="S36" s="403"/>
    </row>
    <row r="37" spans="1:19" ht="18" customHeight="1" x14ac:dyDescent="0.15">
      <c r="B37" s="401" t="s">
        <v>359</v>
      </c>
      <c r="C37" s="401" t="s">
        <v>361</v>
      </c>
      <c r="D37" s="508"/>
      <c r="E37" s="508"/>
      <c r="F37" s="508"/>
      <c r="G37" s="502"/>
      <c r="H37" s="413">
        <f>G37*(1+'CSM Factors'!H37)</f>
        <v>0</v>
      </c>
      <c r="I37" s="413">
        <f>H37*(1+'CSM Factors'!I37)</f>
        <v>0</v>
      </c>
      <c r="J37" s="413">
        <f>I37*(1+'CSM Factors'!J37)</f>
        <v>0</v>
      </c>
      <c r="K37" s="413">
        <f>J37*(1+'CSM Factors'!K37)</f>
        <v>0</v>
      </c>
      <c r="L37" s="413">
        <f>K37*(1+'CSM Factors'!L37)</f>
        <v>0</v>
      </c>
      <c r="M37" s="413">
        <f>L37*(1+'CSM Factors'!M37)</f>
        <v>0</v>
      </c>
      <c r="N37" s="413">
        <f>M37*(1+'CSM Factors'!N37)</f>
        <v>0</v>
      </c>
      <c r="O37" s="413">
        <f>N37*(1+'CSM Factors'!O37)</f>
        <v>0</v>
      </c>
      <c r="P37" s="413">
        <f>O37*(1+'CSM Factors'!P37)</f>
        <v>0</v>
      </c>
      <c r="Q37" s="413">
        <f>P37*(1+'CSM Factors'!Q37)</f>
        <v>0</v>
      </c>
      <c r="S37" s="403"/>
    </row>
    <row r="38" spans="1:19" ht="18" customHeight="1" x14ac:dyDescent="0.15">
      <c r="B38" s="401" t="s">
        <v>359</v>
      </c>
      <c r="C38" s="401" t="s">
        <v>360</v>
      </c>
      <c r="D38" s="508"/>
      <c r="E38" s="508"/>
      <c r="F38" s="508"/>
      <c r="G38" s="502"/>
      <c r="H38" s="413">
        <f>G38*(1+'CSM Factors'!H38)</f>
        <v>0</v>
      </c>
      <c r="I38" s="413">
        <f>H38*(1+'CSM Factors'!I38)</f>
        <v>0</v>
      </c>
      <c r="J38" s="413">
        <f>I38*(1+'CSM Factors'!J38)</f>
        <v>0</v>
      </c>
      <c r="K38" s="413">
        <f>J38*(1+'CSM Factors'!K38)</f>
        <v>0</v>
      </c>
      <c r="L38" s="413">
        <f>K38*(1+'CSM Factors'!L38)</f>
        <v>0</v>
      </c>
      <c r="M38" s="413">
        <f>L38*(1+'CSM Factors'!M38)</f>
        <v>0</v>
      </c>
      <c r="N38" s="413">
        <f>M38*(1+'CSM Factors'!N38)</f>
        <v>0</v>
      </c>
      <c r="O38" s="413">
        <f>N38*(1+'CSM Factors'!O38)</f>
        <v>0</v>
      </c>
      <c r="P38" s="413">
        <f>O38*(1+'CSM Factors'!P38)</f>
        <v>0</v>
      </c>
      <c r="Q38" s="413">
        <f>P38*(1+'CSM Factors'!Q38)</f>
        <v>0</v>
      </c>
      <c r="S38" s="403"/>
    </row>
    <row r="39" spans="1:19" ht="18" customHeight="1" x14ac:dyDescent="0.15">
      <c r="B39" s="405"/>
      <c r="C39" s="405"/>
      <c r="D39" s="408"/>
      <c r="E39" s="408"/>
      <c r="F39" s="408"/>
      <c r="G39" s="408"/>
      <c r="H39" s="408"/>
      <c r="I39" s="408"/>
      <c r="J39" s="408"/>
      <c r="K39" s="408"/>
      <c r="L39" s="408"/>
      <c r="M39" s="408"/>
      <c r="N39" s="408"/>
      <c r="O39" s="408"/>
      <c r="P39" s="408"/>
      <c r="Q39" s="408"/>
      <c r="S39" s="375"/>
    </row>
    <row r="40" spans="1:19" ht="18" customHeight="1" x14ac:dyDescent="0.15">
      <c r="A40" s="395"/>
      <c r="B40" s="396" t="s">
        <v>708</v>
      </c>
      <c r="C40" s="396"/>
      <c r="D40" s="397"/>
      <c r="E40" s="397"/>
      <c r="F40" s="397"/>
      <c r="G40" s="397"/>
      <c r="H40" s="397"/>
      <c r="I40" s="397"/>
      <c r="J40" s="397"/>
      <c r="K40" s="397"/>
      <c r="L40" s="397"/>
      <c r="M40" s="397"/>
      <c r="N40" s="397"/>
      <c r="O40" s="397"/>
      <c r="P40" s="397"/>
      <c r="Q40" s="397"/>
      <c r="R40" s="398"/>
      <c r="S40" s="588" t="s">
        <v>573</v>
      </c>
    </row>
    <row r="41" spans="1:19" ht="18" customHeight="1" x14ac:dyDescent="0.15">
      <c r="A41" s="395"/>
      <c r="B41" s="399" t="s">
        <v>419</v>
      </c>
      <c r="C41" s="399"/>
      <c r="D41" s="400" t="s">
        <v>267</v>
      </c>
      <c r="E41" s="400" t="s">
        <v>268</v>
      </c>
      <c r="F41" s="400" t="s">
        <v>11</v>
      </c>
      <c r="G41" s="400" t="s">
        <v>345</v>
      </c>
      <c r="H41" s="400" t="s">
        <v>346</v>
      </c>
      <c r="I41" s="400" t="s">
        <v>347</v>
      </c>
      <c r="J41" s="400" t="s">
        <v>348</v>
      </c>
      <c r="K41" s="400" t="s">
        <v>349</v>
      </c>
      <c r="L41" s="400" t="s">
        <v>350</v>
      </c>
      <c r="M41" s="400" t="s">
        <v>351</v>
      </c>
      <c r="N41" s="400" t="s">
        <v>352</v>
      </c>
      <c r="O41" s="400" t="s">
        <v>353</v>
      </c>
      <c r="P41" s="400" t="s">
        <v>354</v>
      </c>
      <c r="Q41" s="400" t="s">
        <v>356</v>
      </c>
      <c r="R41" s="398"/>
      <c r="S41" s="589"/>
    </row>
    <row r="42" spans="1:19" ht="18" customHeight="1" x14ac:dyDescent="0.15">
      <c r="A42" s="395"/>
      <c r="B42" s="421" t="s">
        <v>706</v>
      </c>
      <c r="C42" s="421" t="s">
        <v>706</v>
      </c>
      <c r="D42" s="422">
        <f>SUM(D43:D48)</f>
        <v>450000</v>
      </c>
      <c r="E42" s="422">
        <f t="shared" ref="E42:Q42" si="14">SUM(E43:E48)</f>
        <v>450000</v>
      </c>
      <c r="F42" s="422">
        <f t="shared" si="14"/>
        <v>475000</v>
      </c>
      <c r="G42" s="422">
        <f t="shared" si="14"/>
        <v>500000</v>
      </c>
      <c r="H42" s="422">
        <f t="shared" si="14"/>
        <v>502500</v>
      </c>
      <c r="I42" s="422">
        <f t="shared" si="14"/>
        <v>505050</v>
      </c>
      <c r="J42" s="422">
        <f t="shared" si="14"/>
        <v>507651</v>
      </c>
      <c r="K42" s="422">
        <f t="shared" si="14"/>
        <v>510304.02</v>
      </c>
      <c r="L42" s="422">
        <f t="shared" si="14"/>
        <v>513010.1004</v>
      </c>
      <c r="M42" s="422">
        <f t="shared" si="14"/>
        <v>515770.30240799999</v>
      </c>
      <c r="N42" s="422">
        <f t="shared" si="14"/>
        <v>518585.70845615998</v>
      </c>
      <c r="O42" s="422">
        <f t="shared" si="14"/>
        <v>521457.42262528319</v>
      </c>
      <c r="P42" s="422">
        <f t="shared" si="14"/>
        <v>524386.57107778883</v>
      </c>
      <c r="Q42" s="422">
        <f t="shared" si="14"/>
        <v>527374.30249934457</v>
      </c>
      <c r="R42" s="398"/>
      <c r="S42" s="419"/>
    </row>
    <row r="43" spans="1:19" ht="18" customHeight="1" x14ac:dyDescent="0.15">
      <c r="B43" s="401" t="str">
        <f>INDEX(UserInputCampusNames,1,0)</f>
        <v>Campus A</v>
      </c>
      <c r="C43" s="401" t="s">
        <v>358</v>
      </c>
      <c r="D43" s="502">
        <v>112500</v>
      </c>
      <c r="E43" s="502">
        <v>112500</v>
      </c>
      <c r="F43" s="502">
        <v>118750</v>
      </c>
      <c r="G43" s="502">
        <v>125000</v>
      </c>
      <c r="H43" s="413">
        <f>G43*(1+'CSM Factors'!H62)</f>
        <v>127500</v>
      </c>
      <c r="I43" s="413">
        <f>H43*(1+'CSM Factors'!I62)</f>
        <v>130050</v>
      </c>
      <c r="J43" s="413">
        <f>I43*(1+'CSM Factors'!J62)</f>
        <v>132651</v>
      </c>
      <c r="K43" s="413">
        <f>J43*(1+'CSM Factors'!K62)</f>
        <v>135304.01999999999</v>
      </c>
      <c r="L43" s="413">
        <f>K43*(1+'CSM Factors'!L62)</f>
        <v>138010.1004</v>
      </c>
      <c r="M43" s="413">
        <f>L43*(1+'CSM Factors'!M62)</f>
        <v>140770.30240799999</v>
      </c>
      <c r="N43" s="413">
        <f>M43*(1+'CSM Factors'!N62)</f>
        <v>143585.70845615998</v>
      </c>
      <c r="O43" s="413">
        <f>N43*(1+'CSM Factors'!O62)</f>
        <v>146457.42262528319</v>
      </c>
      <c r="P43" s="413">
        <f>O43*(1+'CSM Factors'!P62)</f>
        <v>149386.57107778886</v>
      </c>
      <c r="Q43" s="413">
        <f>P43*(1+'CSM Factors'!Q62)</f>
        <v>152374.30249934463</v>
      </c>
      <c r="S43" s="403"/>
    </row>
    <row r="44" spans="1:19" ht="18" customHeight="1" x14ac:dyDescent="0.15">
      <c r="B44" s="401" t="str">
        <f>INDEX(UserInputCampusNames,2,0)</f>
        <v>Campus B</v>
      </c>
      <c r="C44" s="401" t="s">
        <v>358</v>
      </c>
      <c r="D44" s="502">
        <v>45000</v>
      </c>
      <c r="E44" s="502">
        <v>45000</v>
      </c>
      <c r="F44" s="502">
        <v>47500</v>
      </c>
      <c r="G44" s="502">
        <v>50000</v>
      </c>
      <c r="H44" s="413">
        <f>G44*(1+'CSM Factors'!H63)</f>
        <v>50000</v>
      </c>
      <c r="I44" s="413">
        <f>H44*(1+'CSM Factors'!I63)</f>
        <v>50000</v>
      </c>
      <c r="J44" s="413">
        <f>I44*(1+'CSM Factors'!J63)</f>
        <v>50000</v>
      </c>
      <c r="K44" s="413">
        <f>J44*(1+'CSM Factors'!K63)</f>
        <v>50000</v>
      </c>
      <c r="L44" s="413">
        <f>K44*(1+'CSM Factors'!L63)</f>
        <v>50000</v>
      </c>
      <c r="M44" s="413">
        <f>L44*(1+'CSM Factors'!M63)</f>
        <v>50000</v>
      </c>
      <c r="N44" s="413">
        <f>M44*(1+'CSM Factors'!N63)</f>
        <v>50000</v>
      </c>
      <c r="O44" s="413">
        <f>N44*(1+'CSM Factors'!O63)</f>
        <v>50000</v>
      </c>
      <c r="P44" s="413">
        <f>O44*(1+'CSM Factors'!P63)</f>
        <v>50000</v>
      </c>
      <c r="Q44" s="413">
        <f>P44*(1+'CSM Factors'!Q63)</f>
        <v>50000</v>
      </c>
      <c r="S44" s="403"/>
    </row>
    <row r="45" spans="1:19" ht="18" customHeight="1" x14ac:dyDescent="0.15">
      <c r="B45" s="401" t="str">
        <f>INDEX(UserInputCampusNames,3,0)</f>
        <v>Campus C</v>
      </c>
      <c r="C45" s="401" t="s">
        <v>358</v>
      </c>
      <c r="D45" s="502">
        <v>45000</v>
      </c>
      <c r="E45" s="502">
        <v>45000</v>
      </c>
      <c r="F45" s="502">
        <v>47500</v>
      </c>
      <c r="G45" s="502">
        <v>50000</v>
      </c>
      <c r="H45" s="413">
        <f>G45*(1+'CSM Factors'!H64)</f>
        <v>50000</v>
      </c>
      <c r="I45" s="413">
        <f>H45*(1+'CSM Factors'!I64)</f>
        <v>50000</v>
      </c>
      <c r="J45" s="413">
        <f>I45*(1+'CSM Factors'!J64)</f>
        <v>50000</v>
      </c>
      <c r="K45" s="413">
        <f>J45*(1+'CSM Factors'!K64)</f>
        <v>50000</v>
      </c>
      <c r="L45" s="413">
        <f>K45*(1+'CSM Factors'!L64)</f>
        <v>50000</v>
      </c>
      <c r="M45" s="413">
        <f>L45*(1+'CSM Factors'!M64)</f>
        <v>50000</v>
      </c>
      <c r="N45" s="413">
        <f>M45*(1+'CSM Factors'!N64)</f>
        <v>50000</v>
      </c>
      <c r="O45" s="413">
        <f>N45*(1+'CSM Factors'!O64)</f>
        <v>50000</v>
      </c>
      <c r="P45" s="413">
        <f>O45*(1+'CSM Factors'!P64)</f>
        <v>50000</v>
      </c>
      <c r="Q45" s="413">
        <f>P45*(1+'CSM Factors'!Q64)</f>
        <v>50000</v>
      </c>
      <c r="S45" s="403"/>
    </row>
    <row r="46" spans="1:19" ht="18" customHeight="1" x14ac:dyDescent="0.15">
      <c r="B46" s="401" t="str">
        <f>INDEX(UserInputCampusNames,4,0)</f>
        <v>Campus D</v>
      </c>
      <c r="C46" s="401" t="s">
        <v>358</v>
      </c>
      <c r="D46" s="508">
        <v>247500.00000000003</v>
      </c>
      <c r="E46" s="508">
        <v>247500.00000000003</v>
      </c>
      <c r="F46" s="508">
        <v>261250.00000000003</v>
      </c>
      <c r="G46" s="502">
        <v>275000</v>
      </c>
      <c r="H46" s="413">
        <f>G46*(1+'CSM Factors'!H65)</f>
        <v>275000</v>
      </c>
      <c r="I46" s="413">
        <f>H46*(1+'CSM Factors'!I65)</f>
        <v>275000</v>
      </c>
      <c r="J46" s="413">
        <f>I46*(1+'CSM Factors'!J65)</f>
        <v>275000</v>
      </c>
      <c r="K46" s="413">
        <f>J46*(1+'CSM Factors'!K65)</f>
        <v>275000</v>
      </c>
      <c r="L46" s="413">
        <f>K46*(1+'CSM Factors'!L65)</f>
        <v>275000</v>
      </c>
      <c r="M46" s="413">
        <f>L46*(1+'CSM Factors'!M65)</f>
        <v>275000</v>
      </c>
      <c r="N46" s="413">
        <f>M46*(1+'CSM Factors'!N65)</f>
        <v>275000</v>
      </c>
      <c r="O46" s="413">
        <f>N46*(1+'CSM Factors'!O65)</f>
        <v>275000</v>
      </c>
      <c r="P46" s="413">
        <f>O46*(1+'CSM Factors'!P65)</f>
        <v>275000</v>
      </c>
      <c r="Q46" s="413">
        <f>P46*(1+'CSM Factors'!Q65)</f>
        <v>275000</v>
      </c>
      <c r="S46" s="403"/>
    </row>
    <row r="47" spans="1:19" ht="18" customHeight="1" x14ac:dyDescent="0.15">
      <c r="B47" s="401" t="str">
        <f>INDEX(UserInputCampusNames,5,0)</f>
        <v>Not used</v>
      </c>
      <c r="C47" s="401" t="s">
        <v>358</v>
      </c>
      <c r="D47" s="508"/>
      <c r="E47" s="508"/>
      <c r="F47" s="508"/>
      <c r="G47" s="502"/>
      <c r="H47" s="413">
        <f>G47*(1+'CSM Factors'!H66)</f>
        <v>0</v>
      </c>
      <c r="I47" s="413">
        <f>H47*(1+'CSM Factors'!I66)</f>
        <v>0</v>
      </c>
      <c r="J47" s="413">
        <f>I47*(1+'CSM Factors'!J66)</f>
        <v>0</v>
      </c>
      <c r="K47" s="413">
        <f>J47*(1+'CSM Factors'!K66)</f>
        <v>0</v>
      </c>
      <c r="L47" s="413">
        <f>K47*(1+'CSM Factors'!L66)</f>
        <v>0</v>
      </c>
      <c r="M47" s="413">
        <f>L47*(1+'CSM Factors'!M66)</f>
        <v>0</v>
      </c>
      <c r="N47" s="413">
        <f>M47*(1+'CSM Factors'!N66)</f>
        <v>0</v>
      </c>
      <c r="O47" s="413">
        <f>N47*(1+'CSM Factors'!O66)</f>
        <v>0</v>
      </c>
      <c r="P47" s="413">
        <f>O47*(1+'CSM Factors'!P66)</f>
        <v>0</v>
      </c>
      <c r="Q47" s="413">
        <f>P47*(1+'CSM Factors'!Q66)</f>
        <v>0</v>
      </c>
      <c r="S47" s="403"/>
    </row>
    <row r="48" spans="1:19" ht="18" customHeight="1" x14ac:dyDescent="0.15">
      <c r="B48" s="401" t="s">
        <v>359</v>
      </c>
      <c r="C48" s="401" t="s">
        <v>358</v>
      </c>
      <c r="D48" s="508"/>
      <c r="E48" s="508"/>
      <c r="F48" s="508"/>
      <c r="G48" s="502"/>
      <c r="H48" s="413">
        <f>G48*(1+'CSM Factors'!H67)</f>
        <v>0</v>
      </c>
      <c r="I48" s="413">
        <f>H48*(1+'CSM Factors'!I67)</f>
        <v>0</v>
      </c>
      <c r="J48" s="413">
        <f>I48*(1+'CSM Factors'!J67)</f>
        <v>0</v>
      </c>
      <c r="K48" s="413">
        <f>J48*(1+'CSM Factors'!K67)</f>
        <v>0</v>
      </c>
      <c r="L48" s="413">
        <f>K48*(1+'CSM Factors'!L67)</f>
        <v>0</v>
      </c>
      <c r="M48" s="413">
        <f>L48*(1+'CSM Factors'!M67)</f>
        <v>0</v>
      </c>
      <c r="N48" s="413">
        <f>M48*(1+'CSM Factors'!N67)</f>
        <v>0</v>
      </c>
      <c r="O48" s="413">
        <f>N48*(1+'CSM Factors'!O67)</f>
        <v>0</v>
      </c>
      <c r="P48" s="413">
        <f>O48*(1+'CSM Factors'!P67)</f>
        <v>0</v>
      </c>
      <c r="Q48" s="413">
        <f>P48*(1+'CSM Factors'!Q67)</f>
        <v>0</v>
      </c>
      <c r="S48" s="403"/>
    </row>
    <row r="49" spans="1:19" ht="18" customHeight="1" x14ac:dyDescent="0.15">
      <c r="B49" s="405"/>
      <c r="C49" s="405"/>
      <c r="D49" s="408"/>
      <c r="E49" s="408"/>
      <c r="F49" s="408"/>
      <c r="G49" s="408"/>
      <c r="H49" s="408"/>
      <c r="I49" s="408"/>
      <c r="J49" s="408"/>
      <c r="K49" s="408"/>
      <c r="L49" s="408"/>
      <c r="M49" s="408"/>
      <c r="N49" s="408"/>
      <c r="O49" s="408"/>
      <c r="P49" s="408"/>
      <c r="Q49" s="408"/>
      <c r="S49" s="375"/>
    </row>
    <row r="50" spans="1:19" ht="18" customHeight="1" x14ac:dyDescent="0.15">
      <c r="A50" s="395"/>
      <c r="B50" s="396" t="s">
        <v>431</v>
      </c>
      <c r="C50" s="396"/>
      <c r="D50" s="397"/>
      <c r="E50" s="397"/>
      <c r="F50" s="397"/>
      <c r="G50" s="397"/>
      <c r="H50" s="397"/>
      <c r="I50" s="397"/>
      <c r="J50" s="397"/>
      <c r="K50" s="397"/>
      <c r="L50" s="397"/>
      <c r="M50" s="397"/>
      <c r="N50" s="397"/>
      <c r="O50" s="397"/>
      <c r="P50" s="397"/>
      <c r="Q50" s="397"/>
      <c r="R50" s="398"/>
      <c r="S50" s="588" t="s">
        <v>573</v>
      </c>
    </row>
    <row r="51" spans="1:19" ht="18" customHeight="1" x14ac:dyDescent="0.15">
      <c r="A51" s="395"/>
      <c r="B51" s="399"/>
      <c r="C51" s="399"/>
      <c r="D51" s="400" t="s">
        <v>267</v>
      </c>
      <c r="E51" s="400" t="s">
        <v>268</v>
      </c>
      <c r="F51" s="400" t="s">
        <v>11</v>
      </c>
      <c r="G51" s="400" t="s">
        <v>345</v>
      </c>
      <c r="H51" s="400" t="s">
        <v>346</v>
      </c>
      <c r="I51" s="400" t="s">
        <v>347</v>
      </c>
      <c r="J51" s="400" t="s">
        <v>348</v>
      </c>
      <c r="K51" s="400" t="s">
        <v>349</v>
      </c>
      <c r="L51" s="400" t="s">
        <v>350</v>
      </c>
      <c r="M51" s="400" t="s">
        <v>351</v>
      </c>
      <c r="N51" s="400" t="s">
        <v>352</v>
      </c>
      <c r="O51" s="400" t="s">
        <v>353</v>
      </c>
      <c r="P51" s="400" t="s">
        <v>354</v>
      </c>
      <c r="Q51" s="400" t="s">
        <v>356</v>
      </c>
      <c r="R51" s="398"/>
      <c r="S51" s="589"/>
    </row>
    <row r="52" spans="1:19" ht="18" customHeight="1" x14ac:dyDescent="0.15">
      <c r="B52" s="401" t="s">
        <v>390</v>
      </c>
      <c r="C52" s="401" t="s">
        <v>357</v>
      </c>
      <c r="D52" s="509">
        <v>0.49635999999999997</v>
      </c>
      <c r="E52" s="509">
        <v>0.48357</v>
      </c>
      <c r="F52" s="509">
        <v>0.53747999999999996</v>
      </c>
      <c r="G52" s="510">
        <v>0.50034999999999996</v>
      </c>
      <c r="H52" s="416">
        <f>'CSM Factors'!H73</f>
        <v>0.44932</v>
      </c>
      <c r="I52" s="416">
        <f>'CSM Factors'!I73</f>
        <v>0.42685399999999996</v>
      </c>
      <c r="J52" s="416">
        <f>'CSM Factors'!J73</f>
        <v>0.40551129999999996</v>
      </c>
      <c r="K52" s="416">
        <f>'CSM Factors'!K73</f>
        <v>0.38523573499999997</v>
      </c>
      <c r="L52" s="416">
        <f>'CSM Factors'!L73</f>
        <v>0.36597394824999996</v>
      </c>
      <c r="M52" s="416">
        <f>'CSM Factors'!M73</f>
        <v>0.34767525083749995</v>
      </c>
      <c r="N52" s="416">
        <f>'CSM Factors'!N73</f>
        <v>0.33029148829562494</v>
      </c>
      <c r="O52" s="416">
        <f>'CSM Factors'!O73</f>
        <v>0.31377691388084367</v>
      </c>
      <c r="P52" s="416">
        <f>'CSM Factors'!P73</f>
        <v>0.29808806818680145</v>
      </c>
      <c r="Q52" s="416">
        <f>'CSM Factors'!Q73</f>
        <v>0.28318366477746137</v>
      </c>
      <c r="S52" s="403"/>
    </row>
    <row r="55" spans="1:19" ht="42.75" customHeight="1" x14ac:dyDescent="0.15">
      <c r="B55" s="409" t="s">
        <v>420</v>
      </c>
      <c r="C55" s="409" t="s">
        <v>736</v>
      </c>
      <c r="D55" s="409" t="str">
        <f>INDEX(UserInputCampusNames,1,0)</f>
        <v>Campus A</v>
      </c>
      <c r="E55" s="409" t="str">
        <f>INDEX(UserInputCampusNames,2,0)</f>
        <v>Campus B</v>
      </c>
      <c r="F55" s="409" t="str">
        <f>INDEX(UserInputCampusNames,3,0)</f>
        <v>Campus C</v>
      </c>
      <c r="G55" s="409" t="str">
        <f>INDEX(UserInputCampusNames,4,0)</f>
        <v>Campus D</v>
      </c>
      <c r="H55" s="409" t="str">
        <f>INDEX(UserInputCampusNames,5,0)</f>
        <v>Not used</v>
      </c>
      <c r="I55" s="409" t="s">
        <v>359</v>
      </c>
    </row>
    <row r="56" spans="1:19" ht="18" customHeight="1" x14ac:dyDescent="0.15">
      <c r="B56" s="401" t="s">
        <v>412</v>
      </c>
      <c r="C56" s="401" t="s">
        <v>426</v>
      </c>
      <c r="D56" s="417" t="str">
        <f t="array" aca="1" ref="D56" ca="1">IFERROR(INDEX(SpacePeopleAllocationsData,MATCH($B56,IF(SpacePeopleAllocationsCampus=D$55,SpacePeopleAllocationsType),0),MATCH(CurrentCFYear,SpacePeopleAllocationsYear,0))/SUM(IF($B$11:$B$38=D$55,IF(SpacePeopleAllocationsYear=CurrentCFYear,$D$11:$Q$38))),"")</f>
        <v/>
      </c>
      <c r="E56" s="417" t="str">
        <f t="array" aca="1" ref="E56" ca="1">IFERROR(INDEX(SpacePeopleAllocationsData,MATCH($B56,IF(SpacePeopleAllocationsCampus=E$55,SpacePeopleAllocationsType),0),MATCH(CurrentCFYear,SpacePeopleAllocationsYear,0))/SUM(IF($B$11:$B$38=E$55,IF(SpacePeopleAllocationsYear=CurrentCFYear,$D$11:$Q$38))),"")</f>
        <v/>
      </c>
      <c r="F56" s="417" t="str">
        <f t="array" aca="1" ref="F56" ca="1">IFERROR(INDEX(SpacePeopleAllocationsData,MATCH($B56,IF(SpacePeopleAllocationsCampus=F$55,SpacePeopleAllocationsType),0),MATCH(CurrentCFYear,SpacePeopleAllocationsYear,0))/SUM(IF($B$11:$B$38=F$55,IF(SpacePeopleAllocationsYear=CurrentCFYear,$D$11:$Q$38))),"")</f>
        <v/>
      </c>
      <c r="G56" s="417" t="str">
        <f t="array" aca="1" ref="G56" ca="1">IFERROR(INDEX(SpacePeopleAllocationsData,MATCH($B56,IF(SpacePeopleAllocationsCampus=G$55,SpacePeopleAllocationsType),0),MATCH(CurrentCFYear,SpacePeopleAllocationsYear,0))/SUM(IF($B$11:$B$38=G$55,IF(SpacePeopleAllocationsYear=CurrentCFYear,$D$11:$Q$38))),"")</f>
        <v/>
      </c>
      <c r="H56" s="417" t="str">
        <f t="array" aca="1" ref="H56" ca="1">IFERROR(INDEX(SpacePeopleAllocationsData,MATCH($B56,IF(SpacePeopleAllocationsCampus=H$55,SpacePeopleAllocationsType),0),MATCH(CurrentCFYear,SpacePeopleAllocationsYear,0))/SUM(IF($B$11:$B$38=H$55,IF(SpacePeopleAllocationsYear=CurrentCFYear,$D$11:$Q$38))),"")</f>
        <v/>
      </c>
      <c r="I56" s="417" t="str">
        <f t="array" aca="1" ref="I56" ca="1">IFERROR(INDEX(SpacePeopleAllocationsData,MATCH($B56,IF(SpacePeopleAllocationsCampus=I$55,SpacePeopleAllocationsType),0),MATCH(CurrentCFYear,SpacePeopleAllocationsYear,0))/SUM(IF($B$11:$B$38=I$55,IF(SpacePeopleAllocationsYear=CurrentCFYear,$D$11:$Q$38))),"")</f>
        <v/>
      </c>
    </row>
    <row r="57" spans="1:19" ht="18" customHeight="1" x14ac:dyDescent="0.15">
      <c r="B57" s="401" t="s">
        <v>411</v>
      </c>
      <c r="C57" s="401" t="s">
        <v>426</v>
      </c>
      <c r="D57" s="417" t="str">
        <f t="array" aca="1" ref="D57" ca="1">IFERROR(INDEX(SpacePeopleAllocationsData,MATCH($B57,IF(SpacePeopleAllocationsCampus=D$55,SpacePeopleAllocationsType),0),MATCH(CurrentCFYear,SpacePeopleAllocationsYear,0))/SUM(IF($B$11:$B$38=D$55,IF(SpacePeopleAllocationsYear=CurrentCFYear,$D$11:$Q$38))),"")</f>
        <v/>
      </c>
      <c r="E57" s="417" t="str">
        <f t="array" aca="1" ref="E57" ca="1">IFERROR(INDEX(SpacePeopleAllocationsData,MATCH($B57,IF(SpacePeopleAllocationsCampus=E$55,SpacePeopleAllocationsType),0),MATCH(CurrentCFYear,SpacePeopleAllocationsYear,0))/SUM(IF($B$11:$B$38=E$55,IF(SpacePeopleAllocationsYear=CurrentCFYear,$D$11:$Q$38))),"")</f>
        <v/>
      </c>
      <c r="F57" s="417" t="str">
        <f t="array" aca="1" ref="F57" ca="1">IFERROR(INDEX(SpacePeopleAllocationsData,MATCH($B57,IF(SpacePeopleAllocationsCampus=F$55,SpacePeopleAllocationsType),0),MATCH(CurrentCFYear,SpacePeopleAllocationsYear,0))/SUM(IF($B$11:$B$38=F$55,IF(SpacePeopleAllocationsYear=CurrentCFYear,$D$11:$Q$38))),"")</f>
        <v/>
      </c>
      <c r="G57" s="417" t="str">
        <f t="array" aca="1" ref="G57" ca="1">IFERROR(INDEX(SpacePeopleAllocationsData,MATCH($B57,IF(SpacePeopleAllocationsCampus=G$55,SpacePeopleAllocationsType),0),MATCH(CurrentCFYear,SpacePeopleAllocationsYear,0))/SUM(IF($B$11:$B$38=G$55,IF(SpacePeopleAllocationsYear=CurrentCFYear,$D$11:$Q$38))),"")</f>
        <v/>
      </c>
      <c r="H57" s="417" t="str">
        <f t="array" aca="1" ref="H57" ca="1">IFERROR(INDEX(SpacePeopleAllocationsData,MATCH($B57,IF(SpacePeopleAllocationsCampus=H$55,SpacePeopleAllocationsType),0),MATCH(CurrentCFYear,SpacePeopleAllocationsYear,0))/SUM(IF($B$11:$B$38=H$55,IF(SpacePeopleAllocationsYear=CurrentCFYear,$D$11:$Q$38))),"")</f>
        <v/>
      </c>
      <c r="I57" s="417" t="str">
        <f t="array" aca="1" ref="I57" ca="1">IFERROR(INDEX(SpacePeopleAllocationsData,MATCH($B57,IF(SpacePeopleAllocationsCampus=I$55,SpacePeopleAllocationsType),0),MATCH(CurrentCFYear,SpacePeopleAllocationsYear,0))/SUM(IF($B$11:$B$38=I$55,IF(SpacePeopleAllocationsYear=CurrentCFYear,$D$11:$Q$38))),"")</f>
        <v/>
      </c>
    </row>
    <row r="58" spans="1:19" ht="18" customHeight="1" x14ac:dyDescent="0.15">
      <c r="B58" s="401" t="s">
        <v>361</v>
      </c>
      <c r="C58" s="401" t="s">
        <v>426</v>
      </c>
      <c r="D58" s="417" t="str">
        <f t="array" aca="1" ref="D58" ca="1">IFERROR(INDEX(SpacePeopleAllocationsData,MATCH($B58,IF(SpacePeopleAllocationsCampus=D$55,SpacePeopleAllocationsType),0),MATCH(CurrentCFYear,SpacePeopleAllocationsYear,0))/SUM(IF($B$11:$B$38=D$55,IF(SpacePeopleAllocationsYear=CurrentCFYear,$D$11:$Q$38))),"")</f>
        <v/>
      </c>
      <c r="E58" s="417" t="str">
        <f t="array" aca="1" ref="E58" ca="1">IFERROR(INDEX(SpacePeopleAllocationsData,MATCH($B58,IF(SpacePeopleAllocationsCampus=E$55,SpacePeopleAllocationsType),0),MATCH(CurrentCFYear,SpacePeopleAllocationsYear,0))/SUM(IF($B$11:$B$38=E$55,IF(SpacePeopleAllocationsYear=CurrentCFYear,$D$11:$Q$38))),"")</f>
        <v/>
      </c>
      <c r="F58" s="417" t="str">
        <f t="array" aca="1" ref="F58" ca="1">IFERROR(INDEX(SpacePeopleAllocationsData,MATCH($B58,IF(SpacePeopleAllocationsCampus=F$55,SpacePeopleAllocationsType),0),MATCH(CurrentCFYear,SpacePeopleAllocationsYear,0))/SUM(IF($B$11:$B$38=F$55,IF(SpacePeopleAllocationsYear=CurrentCFYear,$D$11:$Q$38))),"")</f>
        <v/>
      </c>
      <c r="G58" s="417" t="str">
        <f t="array" aca="1" ref="G58" ca="1">IFERROR(INDEX(SpacePeopleAllocationsData,MATCH($B58,IF(SpacePeopleAllocationsCampus=G$55,SpacePeopleAllocationsType),0),MATCH(CurrentCFYear,SpacePeopleAllocationsYear,0))/SUM(IF($B$11:$B$38=G$55,IF(SpacePeopleAllocationsYear=CurrentCFYear,$D$11:$Q$38))),"")</f>
        <v/>
      </c>
      <c r="H58" s="417" t="str">
        <f t="array" aca="1" ref="H58" ca="1">IFERROR(INDEX(SpacePeopleAllocationsData,MATCH($B58,IF(SpacePeopleAllocationsCampus=H$55,SpacePeopleAllocationsType),0),MATCH(CurrentCFYear,SpacePeopleAllocationsYear,0))/SUM(IF($B$11:$B$38=H$55,IF(SpacePeopleAllocationsYear=CurrentCFYear,$D$11:$Q$38))),"")</f>
        <v/>
      </c>
      <c r="I58" s="417" t="str">
        <f t="array" aca="1" ref="I58" ca="1">IFERROR(INDEX(SpacePeopleAllocationsData,MATCH($B58,IF(SpacePeopleAllocationsCampus=I$55,SpacePeopleAllocationsType),0),MATCH(CurrentCFYear,SpacePeopleAllocationsYear,0))/SUM(IF($B$11:$B$38=I$55,IF(SpacePeopleAllocationsYear=CurrentCFYear,$D$11:$Q$38))),"")</f>
        <v/>
      </c>
    </row>
    <row r="59" spans="1:19" ht="18" customHeight="1" x14ac:dyDescent="0.15">
      <c r="B59" s="401" t="s">
        <v>360</v>
      </c>
      <c r="C59" s="401" t="s">
        <v>426</v>
      </c>
      <c r="D59" s="417" t="str">
        <f t="array" aca="1" ref="D59" ca="1">IFERROR(INDEX(SpacePeopleAllocationsData,MATCH($B59,IF(SpacePeopleAllocationsCampus=D$55,SpacePeopleAllocationsType),0),MATCH(CurrentCFYear,SpacePeopleAllocationsYear,0))/SUM(IF($B$11:$B$38=D$55,IF(SpacePeopleAllocationsYear=CurrentCFYear,$D$11:$Q$38))),"")</f>
        <v/>
      </c>
      <c r="E59" s="417" t="str">
        <f t="array" aca="1" ref="E59" ca="1">IFERROR(INDEX(SpacePeopleAllocationsData,MATCH($B59,IF(SpacePeopleAllocationsCampus=E$55,SpacePeopleAllocationsType),0),MATCH(CurrentCFYear,SpacePeopleAllocationsYear,0))/SUM(IF($B$11:$B$38=E$55,IF(SpacePeopleAllocationsYear=CurrentCFYear,$D$11:$Q$38))),"")</f>
        <v/>
      </c>
      <c r="F59" s="417" t="str">
        <f t="array" aca="1" ref="F59" ca="1">IFERROR(INDEX(SpacePeopleAllocationsData,MATCH($B59,IF(SpacePeopleAllocationsCampus=F$55,SpacePeopleAllocationsType),0),MATCH(CurrentCFYear,SpacePeopleAllocationsYear,0))/SUM(IF($B$11:$B$38=F$55,IF(SpacePeopleAllocationsYear=CurrentCFYear,$D$11:$Q$38))),"")</f>
        <v/>
      </c>
      <c r="G59" s="417" t="str">
        <f t="array" aca="1" ref="G59" ca="1">IFERROR(INDEX(SpacePeopleAllocationsData,MATCH($B59,IF(SpacePeopleAllocationsCampus=G$55,SpacePeopleAllocationsType),0),MATCH(CurrentCFYear,SpacePeopleAllocationsYear,0))/SUM(IF($B$11:$B$38=G$55,IF(SpacePeopleAllocationsYear=CurrentCFYear,$D$11:$Q$38))),"")</f>
        <v/>
      </c>
      <c r="H59" s="417" t="str">
        <f t="array" aca="1" ref="H59" ca="1">IFERROR(INDEX(SpacePeopleAllocationsData,MATCH($B59,IF(SpacePeopleAllocationsCampus=H$55,SpacePeopleAllocationsType),0),MATCH(CurrentCFYear,SpacePeopleAllocationsYear,0))/SUM(IF($B$11:$B$38=H$55,IF(SpacePeopleAllocationsYear=CurrentCFYear,$D$11:$Q$38))),"")</f>
        <v/>
      </c>
      <c r="I59" s="417" t="str">
        <f t="array" aca="1" ref="I59" ca="1">IFERROR(INDEX(SpacePeopleAllocationsData,MATCH($B59,IF(SpacePeopleAllocationsCampus=I$55,SpacePeopleAllocationsType),0),MATCH(CurrentCFYear,SpacePeopleAllocationsYear,0))/SUM(IF($B$11:$B$38=I$55,IF(SpacePeopleAllocationsYear=CurrentCFYear,$D$11:$Q$38))),"")</f>
        <v/>
      </c>
    </row>
    <row r="60" spans="1:19" ht="18" customHeight="1" x14ac:dyDescent="0.15">
      <c r="B60" s="401" t="s">
        <v>358</v>
      </c>
      <c r="C60" s="401" t="s">
        <v>426</v>
      </c>
      <c r="D60" s="417">
        <v>1</v>
      </c>
      <c r="E60" s="417">
        <v>1</v>
      </c>
      <c r="F60" s="417">
        <v>1</v>
      </c>
      <c r="G60" s="417">
        <v>1</v>
      </c>
      <c r="H60" s="417">
        <v>1</v>
      </c>
      <c r="I60" s="417">
        <v>1</v>
      </c>
    </row>
    <row r="62" spans="1:19" ht="18" customHeight="1" x14ac:dyDescent="0.15">
      <c r="B62" s="410"/>
    </row>
    <row r="63" spans="1:19" ht="18" customHeight="1" x14ac:dyDescent="0.15">
      <c r="B63" s="412"/>
    </row>
    <row r="64" spans="1:19" ht="18" customHeight="1" x14ac:dyDescent="0.15">
      <c r="B64" s="412"/>
    </row>
    <row r="65" spans="2:2" ht="18" customHeight="1" x14ac:dyDescent="0.15">
      <c r="B65" s="388"/>
    </row>
    <row r="66" spans="2:2" ht="18" customHeight="1" x14ac:dyDescent="0.15">
      <c r="B66" s="388"/>
    </row>
    <row r="67" spans="2:2" ht="18" customHeight="1" x14ac:dyDescent="0.15">
      <c r="B67" s="388"/>
    </row>
  </sheetData>
  <sheetProtection algorithmName="SHA-512" hashValue="2kB6i3795QPNalCv/gMg3etP423yJVSz+UZpqk5o7aGYkL6slgnC6oJpUo7rylGVpLtQLgUV+R1aZMyO76E1ug==" saltValue="NO3jn3gG5lht1q4KHRx6gQ==" spinCount="100000" sheet="1" objects="1" scenarios="1"/>
  <mergeCells count="4">
    <mergeCell ref="S8:S9"/>
    <mergeCell ref="S24:S25"/>
    <mergeCell ref="S40:S41"/>
    <mergeCell ref="S50:S51"/>
  </mergeCells>
  <conditionalFormatting sqref="D11:Q22">
    <cfRule type="expression" dxfId="197" priority="9">
      <formula>RIGHT(D$9,2)&lt;=RIGHT(CurrentCFYear,2)</formula>
    </cfRule>
  </conditionalFormatting>
  <conditionalFormatting sqref="D27:G38">
    <cfRule type="expression" dxfId="196" priority="7">
      <formula>RIGHT(D$9,2)&lt;=RIGHT(CurrentCFYear,2)</formula>
    </cfRule>
  </conditionalFormatting>
  <conditionalFormatting sqref="D43:G48">
    <cfRule type="expression" dxfId="195" priority="6">
      <formula>RIGHT(D$9,2)&lt;=RIGHT(CurrentCFYear,2)</formula>
    </cfRule>
  </conditionalFormatting>
  <conditionalFormatting sqref="D52:Q52">
    <cfRule type="expression" dxfId="194" priority="5">
      <formula>RIGHT(D$9,2)&lt;=RIGHT(CurrentCFYear,2)</formula>
    </cfRule>
  </conditionalFormatting>
  <conditionalFormatting sqref="H27:Q38">
    <cfRule type="expression" dxfId="193" priority="4">
      <formula>RIGHT(H$9,2)&lt;=RIGHT(CurrentCFYear,2)</formula>
    </cfRule>
  </conditionalFormatting>
  <conditionalFormatting sqref="H43:Q48">
    <cfRule type="expression" dxfId="192" priority="3">
      <formula>RIGHT(H$9,2)&lt;=RIGHT(CurrentCFYear,2)</formula>
    </cfRule>
  </conditionalFormatting>
  <hyperlinks>
    <hyperlink ref="A2" location="'READ THIS FIRST'!C274" tooltip="Click for help" display="HELP"/>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tint="-0.249977111117893"/>
  </sheetPr>
  <dimension ref="A2:AL67"/>
  <sheetViews>
    <sheetView topLeftCell="A18" zoomScaleNormal="100" workbookViewId="0">
      <selection activeCell="C43" sqref="C43"/>
    </sheetView>
  </sheetViews>
  <sheetFormatPr defaultRowHeight="12.75" x14ac:dyDescent="0.2"/>
  <cols>
    <col min="1" max="1" width="6.42578125" style="239" customWidth="1"/>
    <col min="2" max="2" width="16" style="241" bestFit="1" customWidth="1"/>
    <col min="3" max="3" width="19.85546875" style="239" bestFit="1" customWidth="1"/>
    <col min="4" max="27" width="5.42578125" style="242" customWidth="1"/>
    <col min="28" max="30" width="9.140625" style="239"/>
    <col min="31" max="38" width="9.140625" style="240"/>
    <col min="39" max="16384" width="9.140625" style="239"/>
  </cols>
  <sheetData>
    <row r="2" spans="1:38" ht="15" x14ac:dyDescent="0.2">
      <c r="A2" s="511" t="s">
        <v>260</v>
      </c>
    </row>
    <row r="8" spans="1:38" s="240" customFormat="1" ht="109.5" customHeight="1" x14ac:dyDescent="0.2">
      <c r="B8" s="247" t="s">
        <v>414</v>
      </c>
      <c r="C8" s="248" t="s">
        <v>421</v>
      </c>
      <c r="D8" s="249" t="s">
        <v>390</v>
      </c>
      <c r="E8" s="249" t="s">
        <v>377</v>
      </c>
      <c r="F8" s="249" t="s">
        <v>376</v>
      </c>
      <c r="G8" s="249" t="s">
        <v>375</v>
      </c>
      <c r="H8" s="249" t="s">
        <v>374</v>
      </c>
      <c r="I8" s="249" t="s">
        <v>389</v>
      </c>
      <c r="J8" s="249" t="s">
        <v>373</v>
      </c>
      <c r="K8" s="249" t="s">
        <v>372</v>
      </c>
      <c r="L8" s="249" t="s">
        <v>388</v>
      </c>
      <c r="M8" s="249" t="s">
        <v>427</v>
      </c>
      <c r="N8" s="249" t="s">
        <v>430</v>
      </c>
      <c r="O8" s="249" t="s">
        <v>387</v>
      </c>
      <c r="P8" s="249" t="s">
        <v>371</v>
      </c>
      <c r="Q8" s="249" t="s">
        <v>386</v>
      </c>
      <c r="R8" s="249" t="s">
        <v>370</v>
      </c>
      <c r="S8" s="249" t="s">
        <v>369</v>
      </c>
      <c r="T8" s="249" t="s">
        <v>368</v>
      </c>
      <c r="U8" s="249" t="s">
        <v>367</v>
      </c>
      <c r="V8" s="249" t="s">
        <v>366</v>
      </c>
      <c r="W8" s="249" t="s">
        <v>365</v>
      </c>
      <c r="X8" s="249" t="s">
        <v>364</v>
      </c>
      <c r="Y8" s="249" t="s">
        <v>363</v>
      </c>
      <c r="Z8" s="249" t="s">
        <v>362</v>
      </c>
      <c r="AA8" s="249" t="s">
        <v>336</v>
      </c>
      <c r="AE8" s="240" t="str">
        <f>INDEX(UserInputCampusNames,1,0)</f>
        <v>Campus A</v>
      </c>
      <c r="AF8" s="240" t="str">
        <f>INDEX(UserInputCampusNames,2,0)</f>
        <v>Campus B</v>
      </c>
      <c r="AG8" s="240" t="str">
        <f>INDEX(UserInputCampusNames,3,0)</f>
        <v>Campus C</v>
      </c>
      <c r="AH8" s="240" t="str">
        <f>INDEX(UserInputCampusNames,4,0)</f>
        <v>Campus D</v>
      </c>
      <c r="AI8" s="240" t="str">
        <f>INDEX(UserInputCampusNames,5,0)</f>
        <v>Not used</v>
      </c>
      <c r="AJ8" s="240" t="s">
        <v>359</v>
      </c>
    </row>
    <row r="9" spans="1:38" s="243" customFormat="1" ht="15.75" customHeight="1" x14ac:dyDescent="0.25">
      <c r="B9" s="252" t="s">
        <v>412</v>
      </c>
      <c r="C9" s="250" t="s">
        <v>400</v>
      </c>
      <c r="D9" s="254" t="s">
        <v>408</v>
      </c>
      <c r="E9" s="254" t="s">
        <v>408</v>
      </c>
      <c r="F9" s="253" t="s">
        <v>408</v>
      </c>
      <c r="G9" s="253" t="s">
        <v>407</v>
      </c>
      <c r="H9" s="253" t="s">
        <v>407</v>
      </c>
      <c r="I9" s="253" t="s">
        <v>407</v>
      </c>
      <c r="J9" s="253" t="s">
        <v>407</v>
      </c>
      <c r="K9" s="253" t="s">
        <v>407</v>
      </c>
      <c r="L9" s="253" t="s">
        <v>407</v>
      </c>
      <c r="M9" s="253" t="s">
        <v>407</v>
      </c>
      <c r="N9" s="253" t="s">
        <v>407</v>
      </c>
      <c r="O9" s="253" t="s">
        <v>407</v>
      </c>
      <c r="P9" s="253" t="s">
        <v>407</v>
      </c>
      <c r="Q9" s="253" t="s">
        <v>407</v>
      </c>
      <c r="R9" s="253" t="s">
        <v>407</v>
      </c>
      <c r="S9" s="253" t="s">
        <v>407</v>
      </c>
      <c r="T9" s="253" t="s">
        <v>407</v>
      </c>
      <c r="U9" s="253" t="s">
        <v>407</v>
      </c>
      <c r="V9" s="253" t="s">
        <v>407</v>
      </c>
      <c r="W9" s="253" t="s">
        <v>407</v>
      </c>
      <c r="X9" s="253" t="s">
        <v>407</v>
      </c>
      <c r="Y9" s="253" t="s">
        <v>407</v>
      </c>
      <c r="Z9" s="253" t="s">
        <v>407</v>
      </c>
      <c r="AA9" s="253" t="s">
        <v>407</v>
      </c>
      <c r="AE9" s="244" t="str">
        <f ca="1">'Space &amp; people allocations'!D$56</f>
        <v/>
      </c>
      <c r="AF9" s="244" t="str">
        <f ca="1">'Space &amp; people allocations'!E$56</f>
        <v/>
      </c>
      <c r="AG9" s="244" t="str">
        <f ca="1">'Space &amp; people allocations'!F$56</f>
        <v/>
      </c>
      <c r="AH9" s="244" t="str">
        <f ca="1">'Space &amp; people allocations'!G$56</f>
        <v/>
      </c>
      <c r="AI9" s="244" t="str">
        <f ca="1">'Space &amp; people allocations'!H$56</f>
        <v/>
      </c>
      <c r="AJ9" s="244" t="str">
        <f ca="1">'Space &amp; people allocations'!I$56</f>
        <v/>
      </c>
      <c r="AK9" s="245"/>
      <c r="AL9" s="245"/>
    </row>
    <row r="10" spans="1:38" s="243" customFormat="1" ht="15.75" customHeight="1" x14ac:dyDescent="0.25">
      <c r="B10" s="252" t="s">
        <v>412</v>
      </c>
      <c r="C10" s="250" t="s">
        <v>399</v>
      </c>
      <c r="D10" s="254" t="s">
        <v>408</v>
      </c>
      <c r="E10" s="254" t="s">
        <v>407</v>
      </c>
      <c r="F10" s="253" t="s">
        <v>408</v>
      </c>
      <c r="G10" s="253" t="s">
        <v>407</v>
      </c>
      <c r="H10" s="253" t="s">
        <v>407</v>
      </c>
      <c r="I10" s="253" t="s">
        <v>407</v>
      </c>
      <c r="J10" s="253" t="s">
        <v>407</v>
      </c>
      <c r="K10" s="253" t="s">
        <v>407</v>
      </c>
      <c r="L10" s="253" t="s">
        <v>407</v>
      </c>
      <c r="M10" s="253" t="s">
        <v>407</v>
      </c>
      <c r="N10" s="253" t="s">
        <v>407</v>
      </c>
      <c r="O10" s="253" t="s">
        <v>407</v>
      </c>
      <c r="P10" s="253" t="s">
        <v>407</v>
      </c>
      <c r="Q10" s="253" t="s">
        <v>407</v>
      </c>
      <c r="R10" s="253" t="s">
        <v>407</v>
      </c>
      <c r="S10" s="253" t="s">
        <v>407</v>
      </c>
      <c r="T10" s="253" t="s">
        <v>407</v>
      </c>
      <c r="U10" s="253" t="s">
        <v>407</v>
      </c>
      <c r="V10" s="253" t="s">
        <v>407</v>
      </c>
      <c r="W10" s="253" t="s">
        <v>407</v>
      </c>
      <c r="X10" s="253" t="s">
        <v>407</v>
      </c>
      <c r="Y10" s="253" t="s">
        <v>407</v>
      </c>
      <c r="Z10" s="253" t="s">
        <v>407</v>
      </c>
      <c r="AA10" s="253" t="s">
        <v>407</v>
      </c>
      <c r="AE10" s="244" t="str">
        <f ca="1">'Space &amp; people allocations'!D$56</f>
        <v/>
      </c>
      <c r="AF10" s="244" t="str">
        <f ca="1">'Space &amp; people allocations'!E$56</f>
        <v/>
      </c>
      <c r="AG10" s="244" t="str">
        <f ca="1">'Space &amp; people allocations'!F$56</f>
        <v/>
      </c>
      <c r="AH10" s="244" t="str">
        <f ca="1">'Space &amp; people allocations'!G$56</f>
        <v/>
      </c>
      <c r="AI10" s="244" t="str">
        <f ca="1">'Space &amp; people allocations'!H$56</f>
        <v/>
      </c>
      <c r="AJ10" s="244" t="str">
        <f ca="1">'Space &amp; people allocations'!I$56</f>
        <v/>
      </c>
      <c r="AK10" s="245"/>
      <c r="AL10" s="245"/>
    </row>
    <row r="11" spans="1:38" s="243" customFormat="1" ht="15.75" customHeight="1" x14ac:dyDescent="0.25">
      <c r="B11" s="252" t="s">
        <v>412</v>
      </c>
      <c r="C11" s="250" t="s">
        <v>398</v>
      </c>
      <c r="D11" s="254" t="s">
        <v>409</v>
      </c>
      <c r="E11" s="254" t="s">
        <v>409</v>
      </c>
      <c r="F11" s="253" t="s">
        <v>409</v>
      </c>
      <c r="G11" s="253" t="s">
        <v>407</v>
      </c>
      <c r="H11" s="253" t="s">
        <v>407</v>
      </c>
      <c r="I11" s="253" t="s">
        <v>407</v>
      </c>
      <c r="J11" s="253" t="s">
        <v>407</v>
      </c>
      <c r="K11" s="253" t="s">
        <v>407</v>
      </c>
      <c r="L11" s="253" t="s">
        <v>407</v>
      </c>
      <c r="M11" s="253" t="s">
        <v>407</v>
      </c>
      <c r="N11" s="253" t="s">
        <v>407</v>
      </c>
      <c r="O11" s="253" t="s">
        <v>407</v>
      </c>
      <c r="P11" s="253" t="s">
        <v>407</v>
      </c>
      <c r="Q11" s="253" t="s">
        <v>407</v>
      </c>
      <c r="R11" s="253" t="s">
        <v>407</v>
      </c>
      <c r="S11" s="253" t="s">
        <v>407</v>
      </c>
      <c r="T11" s="253" t="s">
        <v>407</v>
      </c>
      <c r="U11" s="253" t="s">
        <v>407</v>
      </c>
      <c r="V11" s="253" t="s">
        <v>407</v>
      </c>
      <c r="W11" s="253" t="s">
        <v>407</v>
      </c>
      <c r="X11" s="253" t="s">
        <v>407</v>
      </c>
      <c r="Y11" s="253" t="s">
        <v>407</v>
      </c>
      <c r="Z11" s="253" t="s">
        <v>407</v>
      </c>
      <c r="AA11" s="253" t="s">
        <v>407</v>
      </c>
      <c r="AE11" s="244" t="str">
        <f ca="1">'Space &amp; people allocations'!D$56</f>
        <v/>
      </c>
      <c r="AF11" s="244" t="str">
        <f ca="1">'Space &amp; people allocations'!E$56</f>
        <v/>
      </c>
      <c r="AG11" s="244" t="str">
        <f ca="1">'Space &amp; people allocations'!F$56</f>
        <v/>
      </c>
      <c r="AH11" s="244" t="str">
        <f ca="1">'Space &amp; people allocations'!G$56</f>
        <v/>
      </c>
      <c r="AI11" s="244" t="str">
        <f ca="1">'Space &amp; people allocations'!H$56</f>
        <v/>
      </c>
      <c r="AJ11" s="244" t="str">
        <f ca="1">'Space &amp; people allocations'!I$56</f>
        <v/>
      </c>
      <c r="AK11" s="245"/>
      <c r="AL11" s="245"/>
    </row>
    <row r="12" spans="1:38" s="243" customFormat="1" ht="15.75" customHeight="1" x14ac:dyDescent="0.25">
      <c r="B12" s="252" t="s">
        <v>412</v>
      </c>
      <c r="C12" s="250" t="s">
        <v>397</v>
      </c>
      <c r="D12" s="254" t="s">
        <v>408</v>
      </c>
      <c r="E12" s="254" t="s">
        <v>408</v>
      </c>
      <c r="F12" s="253" t="s">
        <v>408</v>
      </c>
      <c r="G12" s="253" t="s">
        <v>407</v>
      </c>
      <c r="H12" s="253" t="s">
        <v>407</v>
      </c>
      <c r="I12" s="253" t="s">
        <v>407</v>
      </c>
      <c r="J12" s="253" t="s">
        <v>407</v>
      </c>
      <c r="K12" s="253" t="s">
        <v>407</v>
      </c>
      <c r="L12" s="253" t="s">
        <v>407</v>
      </c>
      <c r="M12" s="253" t="s">
        <v>407</v>
      </c>
      <c r="N12" s="253" t="s">
        <v>407</v>
      </c>
      <c r="O12" s="253" t="s">
        <v>407</v>
      </c>
      <c r="P12" s="253" t="s">
        <v>407</v>
      </c>
      <c r="Q12" s="253" t="s">
        <v>407</v>
      </c>
      <c r="R12" s="253" t="s">
        <v>407</v>
      </c>
      <c r="S12" s="253" t="s">
        <v>407</v>
      </c>
      <c r="T12" s="253" t="s">
        <v>407</v>
      </c>
      <c r="U12" s="253" t="s">
        <v>407</v>
      </c>
      <c r="V12" s="253" t="s">
        <v>407</v>
      </c>
      <c r="W12" s="253" t="s">
        <v>407</v>
      </c>
      <c r="X12" s="253" t="s">
        <v>407</v>
      </c>
      <c r="Y12" s="253" t="s">
        <v>407</v>
      </c>
      <c r="Z12" s="253" t="s">
        <v>407</v>
      </c>
      <c r="AA12" s="253" t="s">
        <v>407</v>
      </c>
      <c r="AE12" s="244" t="str">
        <f ca="1">'Space &amp; people allocations'!D$56</f>
        <v/>
      </c>
      <c r="AF12" s="244" t="str">
        <f ca="1">'Space &amp; people allocations'!E$56</f>
        <v/>
      </c>
      <c r="AG12" s="244" t="str">
        <f ca="1">'Space &amp; people allocations'!F$56</f>
        <v/>
      </c>
      <c r="AH12" s="244" t="str">
        <f ca="1">'Space &amp; people allocations'!G$56</f>
        <v/>
      </c>
      <c r="AI12" s="244" t="str">
        <f ca="1">'Space &amp; people allocations'!H$56</f>
        <v/>
      </c>
      <c r="AJ12" s="244" t="str">
        <f ca="1">'Space &amp; people allocations'!I$56</f>
        <v/>
      </c>
      <c r="AK12" s="245"/>
      <c r="AL12" s="245"/>
    </row>
    <row r="13" spans="1:38" s="243" customFormat="1" ht="15.75" customHeight="1" x14ac:dyDescent="0.25">
      <c r="B13" s="252" t="s">
        <v>412</v>
      </c>
      <c r="C13" s="250" t="s">
        <v>396</v>
      </c>
      <c r="D13" s="254" t="s">
        <v>409</v>
      </c>
      <c r="E13" s="254" t="s">
        <v>409</v>
      </c>
      <c r="F13" s="253" t="s">
        <v>409</v>
      </c>
      <c r="G13" s="253" t="s">
        <v>407</v>
      </c>
      <c r="H13" s="253" t="s">
        <v>407</v>
      </c>
      <c r="I13" s="253" t="s">
        <v>407</v>
      </c>
      <c r="J13" s="253" t="s">
        <v>407</v>
      </c>
      <c r="K13" s="253" t="s">
        <v>407</v>
      </c>
      <c r="L13" s="253" t="s">
        <v>407</v>
      </c>
      <c r="M13" s="253" t="s">
        <v>407</v>
      </c>
      <c r="N13" s="253" t="s">
        <v>407</v>
      </c>
      <c r="O13" s="253" t="s">
        <v>407</v>
      </c>
      <c r="P13" s="253" t="s">
        <v>407</v>
      </c>
      <c r="Q13" s="253" t="s">
        <v>407</v>
      </c>
      <c r="R13" s="253" t="s">
        <v>407</v>
      </c>
      <c r="S13" s="253" t="s">
        <v>407</v>
      </c>
      <c r="T13" s="253" t="s">
        <v>407</v>
      </c>
      <c r="U13" s="253" t="s">
        <v>407</v>
      </c>
      <c r="V13" s="253" t="s">
        <v>407</v>
      </c>
      <c r="W13" s="253" t="s">
        <v>407</v>
      </c>
      <c r="X13" s="253" t="s">
        <v>407</v>
      </c>
      <c r="Y13" s="253" t="s">
        <v>407</v>
      </c>
      <c r="Z13" s="253" t="s">
        <v>407</v>
      </c>
      <c r="AA13" s="253" t="s">
        <v>407</v>
      </c>
      <c r="AE13" s="244" t="str">
        <f ca="1">'Space &amp; people allocations'!D$56</f>
        <v/>
      </c>
      <c r="AF13" s="244" t="str">
        <f ca="1">'Space &amp; people allocations'!E$56</f>
        <v/>
      </c>
      <c r="AG13" s="244" t="str">
        <f ca="1">'Space &amp; people allocations'!F$56</f>
        <v/>
      </c>
      <c r="AH13" s="244" t="str">
        <f ca="1">'Space &amp; people allocations'!G$56</f>
        <v/>
      </c>
      <c r="AI13" s="244" t="str">
        <f ca="1">'Space &amp; people allocations'!H$56</f>
        <v/>
      </c>
      <c r="AJ13" s="244" t="str">
        <f ca="1">'Space &amp; people allocations'!I$56</f>
        <v/>
      </c>
      <c r="AK13" s="245"/>
      <c r="AL13" s="245"/>
    </row>
    <row r="14" spans="1:38" s="243" customFormat="1" ht="15.75" customHeight="1" x14ac:dyDescent="0.25">
      <c r="B14" s="252" t="s">
        <v>412</v>
      </c>
      <c r="C14" s="250" t="s">
        <v>395</v>
      </c>
      <c r="D14" s="254" t="s">
        <v>409</v>
      </c>
      <c r="E14" s="254" t="s">
        <v>407</v>
      </c>
      <c r="F14" s="253" t="s">
        <v>409</v>
      </c>
      <c r="G14" s="253" t="s">
        <v>407</v>
      </c>
      <c r="H14" s="253" t="s">
        <v>407</v>
      </c>
      <c r="I14" s="253" t="s">
        <v>407</v>
      </c>
      <c r="J14" s="253" t="s">
        <v>407</v>
      </c>
      <c r="K14" s="253" t="s">
        <v>407</v>
      </c>
      <c r="L14" s="253" t="s">
        <v>407</v>
      </c>
      <c r="M14" s="253" t="s">
        <v>407</v>
      </c>
      <c r="N14" s="253" t="s">
        <v>407</v>
      </c>
      <c r="O14" s="253" t="s">
        <v>407</v>
      </c>
      <c r="P14" s="253" t="s">
        <v>407</v>
      </c>
      <c r="Q14" s="253" t="s">
        <v>407</v>
      </c>
      <c r="R14" s="253" t="s">
        <v>407</v>
      </c>
      <c r="S14" s="253" t="s">
        <v>407</v>
      </c>
      <c r="T14" s="253" t="s">
        <v>407</v>
      </c>
      <c r="U14" s="253" t="s">
        <v>407</v>
      </c>
      <c r="V14" s="253" t="s">
        <v>407</v>
      </c>
      <c r="W14" s="253" t="s">
        <v>407</v>
      </c>
      <c r="X14" s="253" t="s">
        <v>407</v>
      </c>
      <c r="Y14" s="253" t="s">
        <v>407</v>
      </c>
      <c r="Z14" s="253" t="s">
        <v>407</v>
      </c>
      <c r="AA14" s="253" t="s">
        <v>407</v>
      </c>
      <c r="AC14" s="246"/>
      <c r="AE14" s="244" t="str">
        <f ca="1">'Space &amp; people allocations'!D$56</f>
        <v/>
      </c>
      <c r="AF14" s="244" t="str">
        <f ca="1">'Space &amp; people allocations'!E$56</f>
        <v/>
      </c>
      <c r="AG14" s="244" t="str">
        <f ca="1">'Space &amp; people allocations'!F$56</f>
        <v/>
      </c>
      <c r="AH14" s="244" t="str">
        <f ca="1">'Space &amp; people allocations'!G$56</f>
        <v/>
      </c>
      <c r="AI14" s="244" t="str">
        <f ca="1">'Space &amp; people allocations'!H$56</f>
        <v/>
      </c>
      <c r="AJ14" s="244" t="str">
        <f ca="1">'Space &amp; people allocations'!I$56</f>
        <v/>
      </c>
      <c r="AK14" s="245"/>
      <c r="AL14" s="245"/>
    </row>
    <row r="15" spans="1:38" s="243" customFormat="1" ht="15.75" customHeight="1" x14ac:dyDescent="0.25">
      <c r="B15" s="252" t="s">
        <v>412</v>
      </c>
      <c r="C15" s="250" t="s">
        <v>226</v>
      </c>
      <c r="D15" s="254" t="s">
        <v>408</v>
      </c>
      <c r="E15" s="254" t="s">
        <v>408</v>
      </c>
      <c r="F15" s="253" t="s">
        <v>408</v>
      </c>
      <c r="G15" s="253" t="s">
        <v>407</v>
      </c>
      <c r="H15" s="253" t="s">
        <v>407</v>
      </c>
      <c r="I15" s="253" t="s">
        <v>407</v>
      </c>
      <c r="J15" s="253" t="s">
        <v>407</v>
      </c>
      <c r="K15" s="253" t="s">
        <v>407</v>
      </c>
      <c r="L15" s="253" t="s">
        <v>407</v>
      </c>
      <c r="M15" s="253" t="s">
        <v>407</v>
      </c>
      <c r="N15" s="253" t="s">
        <v>407</v>
      </c>
      <c r="O15" s="253" t="s">
        <v>407</v>
      </c>
      <c r="P15" s="253" t="s">
        <v>407</v>
      </c>
      <c r="Q15" s="253" t="s">
        <v>407</v>
      </c>
      <c r="R15" s="253" t="s">
        <v>407</v>
      </c>
      <c r="S15" s="253" t="s">
        <v>407</v>
      </c>
      <c r="T15" s="253" t="s">
        <v>407</v>
      </c>
      <c r="U15" s="253" t="s">
        <v>407</v>
      </c>
      <c r="V15" s="253" t="s">
        <v>407</v>
      </c>
      <c r="W15" s="253" t="s">
        <v>407</v>
      </c>
      <c r="X15" s="253" t="s">
        <v>407</v>
      </c>
      <c r="Y15" s="253" t="s">
        <v>407</v>
      </c>
      <c r="Z15" s="253" t="s">
        <v>407</v>
      </c>
      <c r="AA15" s="253" t="s">
        <v>407</v>
      </c>
      <c r="AE15" s="244" t="str">
        <f ca="1">'Space &amp; people allocations'!D$56</f>
        <v/>
      </c>
      <c r="AF15" s="244" t="str">
        <f ca="1">'Space &amp; people allocations'!E$56</f>
        <v/>
      </c>
      <c r="AG15" s="244" t="str">
        <f ca="1">'Space &amp; people allocations'!F$56</f>
        <v/>
      </c>
      <c r="AH15" s="244" t="str">
        <f ca="1">'Space &amp; people allocations'!G$56</f>
        <v/>
      </c>
      <c r="AI15" s="244" t="str">
        <f ca="1">'Space &amp; people allocations'!H$56</f>
        <v/>
      </c>
      <c r="AJ15" s="244" t="str">
        <f ca="1">'Space &amp; people allocations'!I$56</f>
        <v/>
      </c>
      <c r="AK15" s="245"/>
      <c r="AL15" s="245"/>
    </row>
    <row r="16" spans="1:38" s="243" customFormat="1" ht="15.75" customHeight="1" x14ac:dyDescent="0.25">
      <c r="B16" s="252" t="s">
        <v>412</v>
      </c>
      <c r="C16" s="250" t="s">
        <v>29</v>
      </c>
      <c r="D16" s="254" t="s">
        <v>407</v>
      </c>
      <c r="E16" s="254" t="s">
        <v>407</v>
      </c>
      <c r="F16" s="254" t="s">
        <v>407</v>
      </c>
      <c r="G16" s="253" t="s">
        <v>408</v>
      </c>
      <c r="H16" s="253" t="s">
        <v>408</v>
      </c>
      <c r="I16" s="253" t="s">
        <v>407</v>
      </c>
      <c r="J16" s="253" t="s">
        <v>407</v>
      </c>
      <c r="K16" s="253" t="s">
        <v>407</v>
      </c>
      <c r="L16" s="253" t="s">
        <v>407</v>
      </c>
      <c r="M16" s="253" t="s">
        <v>407</v>
      </c>
      <c r="N16" s="253" t="s">
        <v>407</v>
      </c>
      <c r="O16" s="253" t="s">
        <v>407</v>
      </c>
      <c r="P16" s="253" t="s">
        <v>407</v>
      </c>
      <c r="Q16" s="253" t="s">
        <v>407</v>
      </c>
      <c r="R16" s="253" t="s">
        <v>407</v>
      </c>
      <c r="S16" s="253" t="s">
        <v>407</v>
      </c>
      <c r="T16" s="253" t="s">
        <v>407</v>
      </c>
      <c r="U16" s="253" t="s">
        <v>407</v>
      </c>
      <c r="V16" s="253" t="s">
        <v>407</v>
      </c>
      <c r="W16" s="253" t="s">
        <v>407</v>
      </c>
      <c r="X16" s="253" t="s">
        <v>407</v>
      </c>
      <c r="Y16" s="253" t="s">
        <v>407</v>
      </c>
      <c r="Z16" s="253" t="s">
        <v>407</v>
      </c>
      <c r="AA16" s="253" t="s">
        <v>407</v>
      </c>
      <c r="AE16" s="244" t="str">
        <f ca="1">'Space &amp; people allocations'!D$56</f>
        <v/>
      </c>
      <c r="AF16" s="244" t="str">
        <f ca="1">'Space &amp; people allocations'!E$56</f>
        <v/>
      </c>
      <c r="AG16" s="244" t="str">
        <f ca="1">'Space &amp; people allocations'!F$56</f>
        <v/>
      </c>
      <c r="AH16" s="244" t="str">
        <f ca="1">'Space &amp; people allocations'!G$56</f>
        <v/>
      </c>
      <c r="AI16" s="244" t="str">
        <f ca="1">'Space &amp; people allocations'!H$56</f>
        <v/>
      </c>
      <c r="AJ16" s="244" t="str">
        <f ca="1">'Space &amp; people allocations'!I$56</f>
        <v/>
      </c>
      <c r="AK16" s="245"/>
      <c r="AL16" s="245"/>
    </row>
    <row r="17" spans="2:38" s="243" customFormat="1" ht="15.75" customHeight="1" x14ac:dyDescent="0.25">
      <c r="B17" s="252" t="s">
        <v>412</v>
      </c>
      <c r="C17" s="250" t="s">
        <v>28</v>
      </c>
      <c r="D17" s="254" t="s">
        <v>407</v>
      </c>
      <c r="E17" s="254" t="s">
        <v>407</v>
      </c>
      <c r="F17" s="254" t="s">
        <v>407</v>
      </c>
      <c r="G17" s="253" t="s">
        <v>407</v>
      </c>
      <c r="H17" s="253" t="s">
        <v>407</v>
      </c>
      <c r="I17" s="253" t="s">
        <v>407</v>
      </c>
      <c r="J17" s="253" t="s">
        <v>407</v>
      </c>
      <c r="K17" s="253" t="s">
        <v>407</v>
      </c>
      <c r="L17" s="253" t="s">
        <v>407</v>
      </c>
      <c r="M17" s="253" t="s">
        <v>407</v>
      </c>
      <c r="N17" s="253" t="s">
        <v>407</v>
      </c>
      <c r="O17" s="253" t="s">
        <v>407</v>
      </c>
      <c r="P17" s="253" t="s">
        <v>407</v>
      </c>
      <c r="Q17" s="253" t="s">
        <v>407</v>
      </c>
      <c r="R17" s="253" t="s">
        <v>407</v>
      </c>
      <c r="S17" s="253" t="s">
        <v>409</v>
      </c>
      <c r="T17" s="253" t="s">
        <v>409</v>
      </c>
      <c r="U17" s="253" t="s">
        <v>409</v>
      </c>
      <c r="V17" s="253" t="s">
        <v>409</v>
      </c>
      <c r="W17" s="253" t="s">
        <v>409</v>
      </c>
      <c r="X17" s="253" t="s">
        <v>409</v>
      </c>
      <c r="Y17" s="253" t="s">
        <v>409</v>
      </c>
      <c r="Z17" s="253" t="s">
        <v>409</v>
      </c>
      <c r="AA17" s="253" t="s">
        <v>409</v>
      </c>
      <c r="AE17" s="244" t="str">
        <f ca="1">'Space &amp; people allocations'!D$56</f>
        <v/>
      </c>
      <c r="AF17" s="244" t="str">
        <f ca="1">'Space &amp; people allocations'!E$56</f>
        <v/>
      </c>
      <c r="AG17" s="244" t="str">
        <f ca="1">'Space &amp; people allocations'!F$56</f>
        <v/>
      </c>
      <c r="AH17" s="244" t="str">
        <f ca="1">'Space &amp; people allocations'!G$56</f>
        <v/>
      </c>
      <c r="AI17" s="244" t="str">
        <f ca="1">'Space &amp; people allocations'!H$56</f>
        <v/>
      </c>
      <c r="AJ17" s="244" t="str">
        <f ca="1">'Space &amp; people allocations'!I$56</f>
        <v/>
      </c>
      <c r="AK17" s="245"/>
      <c r="AL17" s="245"/>
    </row>
    <row r="18" spans="2:38" s="243" customFormat="1" ht="15.75" customHeight="1" x14ac:dyDescent="0.25">
      <c r="B18" s="252" t="s">
        <v>412</v>
      </c>
      <c r="C18" s="250" t="s">
        <v>4</v>
      </c>
      <c r="D18" s="254" t="s">
        <v>407</v>
      </c>
      <c r="E18" s="254" t="s">
        <v>407</v>
      </c>
      <c r="F18" s="254" t="s">
        <v>407</v>
      </c>
      <c r="G18" s="253" t="s">
        <v>407</v>
      </c>
      <c r="H18" s="253" t="s">
        <v>407</v>
      </c>
      <c r="I18" s="254" t="s">
        <v>407</v>
      </c>
      <c r="J18" s="253" t="s">
        <v>408</v>
      </c>
      <c r="K18" s="253" t="s">
        <v>408</v>
      </c>
      <c r="L18" s="253" t="s">
        <v>408</v>
      </c>
      <c r="M18" s="253" t="s">
        <v>408</v>
      </c>
      <c r="N18" s="253" t="s">
        <v>408</v>
      </c>
      <c r="O18" s="253" t="s">
        <v>408</v>
      </c>
      <c r="P18" s="253" t="s">
        <v>408</v>
      </c>
      <c r="Q18" s="253" t="s">
        <v>408</v>
      </c>
      <c r="R18" s="253" t="s">
        <v>408</v>
      </c>
      <c r="S18" s="253" t="s">
        <v>407</v>
      </c>
      <c r="T18" s="253" t="s">
        <v>407</v>
      </c>
      <c r="U18" s="253" t="s">
        <v>407</v>
      </c>
      <c r="V18" s="253" t="s">
        <v>407</v>
      </c>
      <c r="W18" s="253" t="s">
        <v>407</v>
      </c>
      <c r="X18" s="253" t="s">
        <v>407</v>
      </c>
      <c r="Y18" s="253" t="s">
        <v>407</v>
      </c>
      <c r="Z18" s="253" t="s">
        <v>407</v>
      </c>
      <c r="AA18" s="253" t="s">
        <v>407</v>
      </c>
      <c r="AE18" s="244" t="str">
        <f ca="1">'Space &amp; people allocations'!D$56</f>
        <v/>
      </c>
      <c r="AF18" s="244" t="str">
        <f ca="1">'Space &amp; people allocations'!E$56</f>
        <v/>
      </c>
      <c r="AG18" s="244" t="str">
        <f ca="1">'Space &amp; people allocations'!F$56</f>
        <v/>
      </c>
      <c r="AH18" s="244" t="str">
        <f ca="1">'Space &amp; people allocations'!G$56</f>
        <v/>
      </c>
      <c r="AI18" s="244" t="str">
        <f ca="1">'Space &amp; people allocations'!H$56</f>
        <v/>
      </c>
      <c r="AJ18" s="244" t="str">
        <f ca="1">'Space &amp; people allocations'!I$56</f>
        <v/>
      </c>
      <c r="AK18" s="245"/>
      <c r="AL18" s="245"/>
    </row>
    <row r="19" spans="2:38" s="243" customFormat="1" ht="15.75" customHeight="1" x14ac:dyDescent="0.25">
      <c r="B19" s="252" t="s">
        <v>412</v>
      </c>
      <c r="C19" s="250" t="s">
        <v>337</v>
      </c>
      <c r="D19" s="254" t="s">
        <v>407</v>
      </c>
      <c r="E19" s="254" t="s">
        <v>407</v>
      </c>
      <c r="F19" s="254" t="s">
        <v>407</v>
      </c>
      <c r="G19" s="254" t="s">
        <v>407</v>
      </c>
      <c r="H19" s="254" t="s">
        <v>407</v>
      </c>
      <c r="I19" s="253" t="s">
        <v>409</v>
      </c>
      <c r="J19" s="253" t="s">
        <v>407</v>
      </c>
      <c r="K19" s="253" t="s">
        <v>407</v>
      </c>
      <c r="L19" s="253" t="s">
        <v>407</v>
      </c>
      <c r="M19" s="253" t="s">
        <v>407</v>
      </c>
      <c r="N19" s="253" t="s">
        <v>407</v>
      </c>
      <c r="O19" s="253" t="s">
        <v>407</v>
      </c>
      <c r="P19" s="253" t="s">
        <v>407</v>
      </c>
      <c r="Q19" s="253" t="s">
        <v>407</v>
      </c>
      <c r="R19" s="253" t="s">
        <v>407</v>
      </c>
      <c r="S19" s="253" t="s">
        <v>407</v>
      </c>
      <c r="T19" s="253" t="s">
        <v>407</v>
      </c>
      <c r="U19" s="253" t="s">
        <v>407</v>
      </c>
      <c r="V19" s="253" t="s">
        <v>407</v>
      </c>
      <c r="W19" s="253" t="s">
        <v>407</v>
      </c>
      <c r="X19" s="253" t="s">
        <v>407</v>
      </c>
      <c r="Y19" s="253" t="s">
        <v>407</v>
      </c>
      <c r="Z19" s="253" t="s">
        <v>407</v>
      </c>
      <c r="AA19" s="253" t="s">
        <v>407</v>
      </c>
      <c r="AE19" s="244" t="str">
        <f ca="1">'Space &amp; people allocations'!D$56</f>
        <v/>
      </c>
      <c r="AF19" s="244" t="str">
        <f ca="1">'Space &amp; people allocations'!E$56</f>
        <v/>
      </c>
      <c r="AG19" s="244" t="str">
        <f ca="1">'Space &amp; people allocations'!F$56</f>
        <v/>
      </c>
      <c r="AH19" s="244" t="str">
        <f ca="1">'Space &amp; people allocations'!G$56</f>
        <v/>
      </c>
      <c r="AI19" s="244" t="str">
        <f ca="1">'Space &amp; people allocations'!H$56</f>
        <v/>
      </c>
      <c r="AJ19" s="244" t="str">
        <f ca="1">'Space &amp; people allocations'!I$56</f>
        <v/>
      </c>
      <c r="AK19" s="245"/>
      <c r="AL19" s="245"/>
    </row>
    <row r="20" spans="2:38" s="243" customFormat="1" ht="15.75" customHeight="1" x14ac:dyDescent="0.25">
      <c r="B20" s="251"/>
      <c r="C20" s="250"/>
      <c r="D20" s="250"/>
      <c r="E20" s="250"/>
      <c r="F20" s="250"/>
      <c r="G20" s="250"/>
      <c r="H20" s="250"/>
      <c r="I20" s="250"/>
      <c r="J20" s="250"/>
      <c r="K20" s="250"/>
      <c r="L20" s="250"/>
      <c r="M20" s="250"/>
      <c r="N20" s="250"/>
      <c r="O20" s="250"/>
      <c r="P20" s="250"/>
      <c r="Q20" s="250"/>
      <c r="R20" s="250"/>
      <c r="S20" s="250"/>
      <c r="T20" s="250"/>
      <c r="U20" s="250"/>
      <c r="V20" s="250"/>
      <c r="W20" s="250"/>
      <c r="X20" s="250"/>
      <c r="Y20" s="250"/>
      <c r="Z20" s="250"/>
      <c r="AA20" s="250"/>
      <c r="AE20" s="245"/>
      <c r="AF20" s="245"/>
      <c r="AG20" s="245"/>
      <c r="AH20" s="245"/>
      <c r="AI20" s="245"/>
      <c r="AJ20" s="245"/>
      <c r="AK20" s="245"/>
      <c r="AL20" s="245"/>
    </row>
    <row r="21" spans="2:38" s="243" customFormat="1" ht="15.75" customHeight="1" x14ac:dyDescent="0.25">
      <c r="B21" s="252" t="s">
        <v>411</v>
      </c>
      <c r="C21" s="250" t="s">
        <v>400</v>
      </c>
      <c r="D21" s="254" t="s">
        <v>408</v>
      </c>
      <c r="E21" s="254" t="s">
        <v>408</v>
      </c>
      <c r="F21" s="253" t="s">
        <v>408</v>
      </c>
      <c r="G21" s="253" t="s">
        <v>407</v>
      </c>
      <c r="H21" s="253" t="s">
        <v>407</v>
      </c>
      <c r="I21" s="253" t="s">
        <v>407</v>
      </c>
      <c r="J21" s="253" t="s">
        <v>407</v>
      </c>
      <c r="K21" s="253" t="s">
        <v>407</v>
      </c>
      <c r="L21" s="253" t="s">
        <v>407</v>
      </c>
      <c r="M21" s="253" t="s">
        <v>407</v>
      </c>
      <c r="N21" s="253" t="s">
        <v>407</v>
      </c>
      <c r="O21" s="253" t="s">
        <v>407</v>
      </c>
      <c r="P21" s="253" t="s">
        <v>407</v>
      </c>
      <c r="Q21" s="253" t="s">
        <v>407</v>
      </c>
      <c r="R21" s="253" t="s">
        <v>407</v>
      </c>
      <c r="S21" s="253" t="s">
        <v>407</v>
      </c>
      <c r="T21" s="253" t="s">
        <v>407</v>
      </c>
      <c r="U21" s="253" t="s">
        <v>407</v>
      </c>
      <c r="V21" s="253" t="s">
        <v>407</v>
      </c>
      <c r="W21" s="253" t="s">
        <v>407</v>
      </c>
      <c r="X21" s="253" t="s">
        <v>407</v>
      </c>
      <c r="Y21" s="253" t="s">
        <v>407</v>
      </c>
      <c r="Z21" s="253" t="s">
        <v>407</v>
      </c>
      <c r="AA21" s="253" t="s">
        <v>407</v>
      </c>
      <c r="AE21" s="244" t="str">
        <f ca="1">'Space &amp; people allocations'!D$57</f>
        <v/>
      </c>
      <c r="AF21" s="244" t="str">
        <f ca="1">'Space &amp; people allocations'!E$57</f>
        <v/>
      </c>
      <c r="AG21" s="244" t="str">
        <f ca="1">'Space &amp; people allocations'!F$57</f>
        <v/>
      </c>
      <c r="AH21" s="244" t="str">
        <f ca="1">'Space &amp; people allocations'!G$57</f>
        <v/>
      </c>
      <c r="AI21" s="244" t="str">
        <f ca="1">'Space &amp; people allocations'!H$57</f>
        <v/>
      </c>
      <c r="AJ21" s="244" t="str">
        <f ca="1">'Space &amp; people allocations'!I$57</f>
        <v/>
      </c>
      <c r="AK21" s="245"/>
      <c r="AL21" s="245"/>
    </row>
    <row r="22" spans="2:38" s="243" customFormat="1" ht="15.75" customHeight="1" x14ac:dyDescent="0.25">
      <c r="B22" s="252" t="s">
        <v>411</v>
      </c>
      <c r="C22" s="250" t="s">
        <v>399</v>
      </c>
      <c r="D22" s="254" t="s">
        <v>408</v>
      </c>
      <c r="E22" s="254" t="s">
        <v>407</v>
      </c>
      <c r="F22" s="253" t="s">
        <v>408</v>
      </c>
      <c r="G22" s="253" t="s">
        <v>407</v>
      </c>
      <c r="H22" s="253" t="s">
        <v>407</v>
      </c>
      <c r="I22" s="253" t="s">
        <v>407</v>
      </c>
      <c r="J22" s="253" t="s">
        <v>407</v>
      </c>
      <c r="K22" s="253" t="s">
        <v>407</v>
      </c>
      <c r="L22" s="253" t="s">
        <v>407</v>
      </c>
      <c r="M22" s="253" t="s">
        <v>407</v>
      </c>
      <c r="N22" s="253" t="s">
        <v>407</v>
      </c>
      <c r="O22" s="253" t="s">
        <v>407</v>
      </c>
      <c r="P22" s="253" t="s">
        <v>407</v>
      </c>
      <c r="Q22" s="253" t="s">
        <v>407</v>
      </c>
      <c r="R22" s="253" t="s">
        <v>407</v>
      </c>
      <c r="S22" s="253" t="s">
        <v>407</v>
      </c>
      <c r="T22" s="253" t="s">
        <v>407</v>
      </c>
      <c r="U22" s="253" t="s">
        <v>407</v>
      </c>
      <c r="V22" s="253" t="s">
        <v>407</v>
      </c>
      <c r="W22" s="253" t="s">
        <v>407</v>
      </c>
      <c r="X22" s="253" t="s">
        <v>407</v>
      </c>
      <c r="Y22" s="253" t="s">
        <v>407</v>
      </c>
      <c r="Z22" s="253" t="s">
        <v>407</v>
      </c>
      <c r="AA22" s="253" t="s">
        <v>407</v>
      </c>
      <c r="AE22" s="244" t="str">
        <f ca="1">'Space &amp; people allocations'!D$57</f>
        <v/>
      </c>
      <c r="AF22" s="244" t="str">
        <f ca="1">'Space &amp; people allocations'!E$57</f>
        <v/>
      </c>
      <c r="AG22" s="244" t="str">
        <f ca="1">'Space &amp; people allocations'!F$57</f>
        <v/>
      </c>
      <c r="AH22" s="244" t="str">
        <f ca="1">'Space &amp; people allocations'!G$57</f>
        <v/>
      </c>
      <c r="AI22" s="244" t="str">
        <f ca="1">'Space &amp; people allocations'!H$57</f>
        <v/>
      </c>
      <c r="AJ22" s="244" t="str">
        <f ca="1">'Space &amp; people allocations'!I$57</f>
        <v/>
      </c>
      <c r="AK22" s="245"/>
      <c r="AL22" s="245"/>
    </row>
    <row r="23" spans="2:38" s="243" customFormat="1" ht="15.75" customHeight="1" x14ac:dyDescent="0.25">
      <c r="B23" s="252" t="s">
        <v>411</v>
      </c>
      <c r="C23" s="250" t="s">
        <v>398</v>
      </c>
      <c r="D23" s="254" t="s">
        <v>409</v>
      </c>
      <c r="E23" s="254" t="s">
        <v>409</v>
      </c>
      <c r="F23" s="253" t="s">
        <v>409</v>
      </c>
      <c r="G23" s="253" t="s">
        <v>407</v>
      </c>
      <c r="H23" s="253" t="s">
        <v>407</v>
      </c>
      <c r="I23" s="253" t="s">
        <v>407</v>
      </c>
      <c r="J23" s="253" t="s">
        <v>407</v>
      </c>
      <c r="K23" s="253" t="s">
        <v>407</v>
      </c>
      <c r="L23" s="253" t="s">
        <v>407</v>
      </c>
      <c r="M23" s="253" t="s">
        <v>407</v>
      </c>
      <c r="N23" s="253" t="s">
        <v>407</v>
      </c>
      <c r="O23" s="253" t="s">
        <v>407</v>
      </c>
      <c r="P23" s="253" t="s">
        <v>407</v>
      </c>
      <c r="Q23" s="253" t="s">
        <v>407</v>
      </c>
      <c r="R23" s="253" t="s">
        <v>407</v>
      </c>
      <c r="S23" s="253" t="s">
        <v>407</v>
      </c>
      <c r="T23" s="253" t="s">
        <v>407</v>
      </c>
      <c r="U23" s="253" t="s">
        <v>407</v>
      </c>
      <c r="V23" s="253" t="s">
        <v>407</v>
      </c>
      <c r="W23" s="253" t="s">
        <v>407</v>
      </c>
      <c r="X23" s="253" t="s">
        <v>407</v>
      </c>
      <c r="Y23" s="253" t="s">
        <v>407</v>
      </c>
      <c r="Z23" s="253" t="s">
        <v>407</v>
      </c>
      <c r="AA23" s="253" t="s">
        <v>407</v>
      </c>
      <c r="AE23" s="244" t="str">
        <f ca="1">'Space &amp; people allocations'!D$57</f>
        <v/>
      </c>
      <c r="AF23" s="244" t="str">
        <f ca="1">'Space &amp; people allocations'!E$57</f>
        <v/>
      </c>
      <c r="AG23" s="244" t="str">
        <f ca="1">'Space &amp; people allocations'!F$57</f>
        <v/>
      </c>
      <c r="AH23" s="244" t="str">
        <f ca="1">'Space &amp; people allocations'!G$57</f>
        <v/>
      </c>
      <c r="AI23" s="244" t="str">
        <f ca="1">'Space &amp; people allocations'!H$57</f>
        <v/>
      </c>
      <c r="AJ23" s="244" t="str">
        <f ca="1">'Space &amp; people allocations'!I$57</f>
        <v/>
      </c>
      <c r="AK23" s="245"/>
      <c r="AL23" s="245"/>
    </row>
    <row r="24" spans="2:38" s="243" customFormat="1" ht="15.75" customHeight="1" x14ac:dyDescent="0.25">
      <c r="B24" s="252" t="s">
        <v>411</v>
      </c>
      <c r="C24" s="250" t="s">
        <v>397</v>
      </c>
      <c r="D24" s="254" t="s">
        <v>408</v>
      </c>
      <c r="E24" s="254" t="s">
        <v>408</v>
      </c>
      <c r="F24" s="253" t="s">
        <v>408</v>
      </c>
      <c r="G24" s="253" t="s">
        <v>407</v>
      </c>
      <c r="H24" s="253" t="s">
        <v>407</v>
      </c>
      <c r="I24" s="253" t="s">
        <v>407</v>
      </c>
      <c r="J24" s="253" t="s">
        <v>407</v>
      </c>
      <c r="K24" s="253" t="s">
        <v>407</v>
      </c>
      <c r="L24" s="253" t="s">
        <v>407</v>
      </c>
      <c r="M24" s="253" t="s">
        <v>407</v>
      </c>
      <c r="N24" s="253" t="s">
        <v>407</v>
      </c>
      <c r="O24" s="253" t="s">
        <v>407</v>
      </c>
      <c r="P24" s="253" t="s">
        <v>407</v>
      </c>
      <c r="Q24" s="253" t="s">
        <v>407</v>
      </c>
      <c r="R24" s="253" t="s">
        <v>407</v>
      </c>
      <c r="S24" s="253" t="s">
        <v>407</v>
      </c>
      <c r="T24" s="253" t="s">
        <v>407</v>
      </c>
      <c r="U24" s="253" t="s">
        <v>407</v>
      </c>
      <c r="V24" s="253" t="s">
        <v>407</v>
      </c>
      <c r="W24" s="253" t="s">
        <v>407</v>
      </c>
      <c r="X24" s="253" t="s">
        <v>407</v>
      </c>
      <c r="Y24" s="253" t="s">
        <v>407</v>
      </c>
      <c r="Z24" s="253" t="s">
        <v>407</v>
      </c>
      <c r="AA24" s="253" t="s">
        <v>407</v>
      </c>
      <c r="AE24" s="244" t="str">
        <f ca="1">'Space &amp; people allocations'!D$57</f>
        <v/>
      </c>
      <c r="AF24" s="244" t="str">
        <f ca="1">'Space &amp; people allocations'!E$57</f>
        <v/>
      </c>
      <c r="AG24" s="244" t="str">
        <f ca="1">'Space &amp; people allocations'!F$57</f>
        <v/>
      </c>
      <c r="AH24" s="244" t="str">
        <f ca="1">'Space &amp; people allocations'!G$57</f>
        <v/>
      </c>
      <c r="AI24" s="244" t="str">
        <f ca="1">'Space &amp; people allocations'!H$57</f>
        <v/>
      </c>
      <c r="AJ24" s="244" t="str">
        <f ca="1">'Space &amp; people allocations'!I$57</f>
        <v/>
      </c>
      <c r="AK24" s="245"/>
      <c r="AL24" s="245"/>
    </row>
    <row r="25" spans="2:38" s="243" customFormat="1" ht="15.75" customHeight="1" x14ac:dyDescent="0.25">
      <c r="B25" s="252" t="s">
        <v>411</v>
      </c>
      <c r="C25" s="250" t="s">
        <v>396</v>
      </c>
      <c r="D25" s="254" t="s">
        <v>409</v>
      </c>
      <c r="E25" s="254" t="s">
        <v>409</v>
      </c>
      <c r="F25" s="253" t="s">
        <v>409</v>
      </c>
      <c r="G25" s="253" t="s">
        <v>407</v>
      </c>
      <c r="H25" s="253" t="s">
        <v>407</v>
      </c>
      <c r="I25" s="253" t="s">
        <v>407</v>
      </c>
      <c r="J25" s="253" t="s">
        <v>407</v>
      </c>
      <c r="K25" s="253" t="s">
        <v>407</v>
      </c>
      <c r="L25" s="253" t="s">
        <v>407</v>
      </c>
      <c r="M25" s="253" t="s">
        <v>407</v>
      </c>
      <c r="N25" s="253" t="s">
        <v>407</v>
      </c>
      <c r="O25" s="253" t="s">
        <v>407</v>
      </c>
      <c r="P25" s="253" t="s">
        <v>407</v>
      </c>
      <c r="Q25" s="253" t="s">
        <v>407</v>
      </c>
      <c r="R25" s="253" t="s">
        <v>407</v>
      </c>
      <c r="S25" s="253" t="s">
        <v>407</v>
      </c>
      <c r="T25" s="253" t="s">
        <v>407</v>
      </c>
      <c r="U25" s="253" t="s">
        <v>407</v>
      </c>
      <c r="V25" s="253" t="s">
        <v>407</v>
      </c>
      <c r="W25" s="253" t="s">
        <v>407</v>
      </c>
      <c r="X25" s="253" t="s">
        <v>407</v>
      </c>
      <c r="Y25" s="253" t="s">
        <v>407</v>
      </c>
      <c r="Z25" s="253" t="s">
        <v>407</v>
      </c>
      <c r="AA25" s="253" t="s">
        <v>407</v>
      </c>
      <c r="AE25" s="244" t="str">
        <f ca="1">'Space &amp; people allocations'!D$57</f>
        <v/>
      </c>
      <c r="AF25" s="244" t="str">
        <f ca="1">'Space &amp; people allocations'!E$57</f>
        <v/>
      </c>
      <c r="AG25" s="244" t="str">
        <f ca="1">'Space &amp; people allocations'!F$57</f>
        <v/>
      </c>
      <c r="AH25" s="244" t="str">
        <f ca="1">'Space &amp; people allocations'!G$57</f>
        <v/>
      </c>
      <c r="AI25" s="244" t="str">
        <f ca="1">'Space &amp; people allocations'!H$57</f>
        <v/>
      </c>
      <c r="AJ25" s="244" t="str">
        <f ca="1">'Space &amp; people allocations'!I$57</f>
        <v/>
      </c>
      <c r="AK25" s="245"/>
      <c r="AL25" s="245"/>
    </row>
    <row r="26" spans="2:38" s="243" customFormat="1" ht="15.75" customHeight="1" x14ac:dyDescent="0.25">
      <c r="B26" s="252" t="s">
        <v>411</v>
      </c>
      <c r="C26" s="250" t="s">
        <v>395</v>
      </c>
      <c r="D26" s="254" t="s">
        <v>409</v>
      </c>
      <c r="E26" s="254" t="s">
        <v>407</v>
      </c>
      <c r="F26" s="253" t="s">
        <v>409</v>
      </c>
      <c r="G26" s="253" t="s">
        <v>407</v>
      </c>
      <c r="H26" s="253" t="s">
        <v>407</v>
      </c>
      <c r="I26" s="253" t="s">
        <v>407</v>
      </c>
      <c r="J26" s="253" t="s">
        <v>407</v>
      </c>
      <c r="K26" s="253" t="s">
        <v>407</v>
      </c>
      <c r="L26" s="253" t="s">
        <v>407</v>
      </c>
      <c r="M26" s="253" t="s">
        <v>407</v>
      </c>
      <c r="N26" s="253" t="s">
        <v>407</v>
      </c>
      <c r="O26" s="253" t="s">
        <v>407</v>
      </c>
      <c r="P26" s="253" t="s">
        <v>407</v>
      </c>
      <c r="Q26" s="253" t="s">
        <v>407</v>
      </c>
      <c r="R26" s="253" t="s">
        <v>407</v>
      </c>
      <c r="S26" s="253" t="s">
        <v>407</v>
      </c>
      <c r="T26" s="253" t="s">
        <v>407</v>
      </c>
      <c r="U26" s="253" t="s">
        <v>407</v>
      </c>
      <c r="V26" s="253" t="s">
        <v>407</v>
      </c>
      <c r="W26" s="253" t="s">
        <v>407</v>
      </c>
      <c r="X26" s="253" t="s">
        <v>407</v>
      </c>
      <c r="Y26" s="253" t="s">
        <v>407</v>
      </c>
      <c r="Z26" s="253" t="s">
        <v>407</v>
      </c>
      <c r="AA26" s="253" t="s">
        <v>407</v>
      </c>
      <c r="AE26" s="244" t="str">
        <f ca="1">'Space &amp; people allocations'!D$57</f>
        <v/>
      </c>
      <c r="AF26" s="244" t="str">
        <f ca="1">'Space &amp; people allocations'!E$57</f>
        <v/>
      </c>
      <c r="AG26" s="244" t="str">
        <f ca="1">'Space &amp; people allocations'!F$57</f>
        <v/>
      </c>
      <c r="AH26" s="244" t="str">
        <f ca="1">'Space &amp; people allocations'!G$57</f>
        <v/>
      </c>
      <c r="AI26" s="244" t="str">
        <f ca="1">'Space &amp; people allocations'!H$57</f>
        <v/>
      </c>
      <c r="AJ26" s="244" t="str">
        <f ca="1">'Space &amp; people allocations'!I$57</f>
        <v/>
      </c>
      <c r="AK26" s="245"/>
      <c r="AL26" s="245"/>
    </row>
    <row r="27" spans="2:38" s="243" customFormat="1" ht="15.75" customHeight="1" x14ac:dyDescent="0.25">
      <c r="B27" s="252" t="s">
        <v>411</v>
      </c>
      <c r="C27" s="250" t="s">
        <v>226</v>
      </c>
      <c r="D27" s="254" t="s">
        <v>408</v>
      </c>
      <c r="E27" s="254" t="s">
        <v>408</v>
      </c>
      <c r="F27" s="253" t="s">
        <v>408</v>
      </c>
      <c r="G27" s="253" t="s">
        <v>407</v>
      </c>
      <c r="H27" s="253" t="s">
        <v>407</v>
      </c>
      <c r="I27" s="253" t="s">
        <v>407</v>
      </c>
      <c r="J27" s="253" t="s">
        <v>407</v>
      </c>
      <c r="K27" s="253" t="s">
        <v>407</v>
      </c>
      <c r="L27" s="253" t="s">
        <v>407</v>
      </c>
      <c r="M27" s="253" t="s">
        <v>407</v>
      </c>
      <c r="N27" s="253" t="s">
        <v>407</v>
      </c>
      <c r="O27" s="253" t="s">
        <v>407</v>
      </c>
      <c r="P27" s="253" t="s">
        <v>407</v>
      </c>
      <c r="Q27" s="253" t="s">
        <v>407</v>
      </c>
      <c r="R27" s="253" t="s">
        <v>407</v>
      </c>
      <c r="S27" s="253" t="s">
        <v>407</v>
      </c>
      <c r="T27" s="253" t="s">
        <v>407</v>
      </c>
      <c r="U27" s="253" t="s">
        <v>407</v>
      </c>
      <c r="V27" s="253" t="s">
        <v>407</v>
      </c>
      <c r="W27" s="253" t="s">
        <v>407</v>
      </c>
      <c r="X27" s="253" t="s">
        <v>407</v>
      </c>
      <c r="Y27" s="253" t="s">
        <v>407</v>
      </c>
      <c r="Z27" s="253" t="s">
        <v>407</v>
      </c>
      <c r="AA27" s="253" t="s">
        <v>407</v>
      </c>
      <c r="AE27" s="244" t="str">
        <f ca="1">'Space &amp; people allocations'!D$57</f>
        <v/>
      </c>
      <c r="AF27" s="244" t="str">
        <f ca="1">'Space &amp; people allocations'!E$57</f>
        <v/>
      </c>
      <c r="AG27" s="244" t="str">
        <f ca="1">'Space &amp; people allocations'!F$57</f>
        <v/>
      </c>
      <c r="AH27" s="244" t="str">
        <f ca="1">'Space &amp; people allocations'!G$57</f>
        <v/>
      </c>
      <c r="AI27" s="244" t="str">
        <f ca="1">'Space &amp; people allocations'!H$57</f>
        <v/>
      </c>
      <c r="AJ27" s="244" t="str">
        <f ca="1">'Space &amp; people allocations'!I$57</f>
        <v/>
      </c>
      <c r="AK27" s="245"/>
      <c r="AL27" s="245"/>
    </row>
    <row r="28" spans="2:38" s="243" customFormat="1" ht="15.75" customHeight="1" x14ac:dyDescent="0.25">
      <c r="B28" s="252" t="s">
        <v>411</v>
      </c>
      <c r="C28" s="250" t="s">
        <v>29</v>
      </c>
      <c r="D28" s="254" t="s">
        <v>407</v>
      </c>
      <c r="E28" s="254" t="s">
        <v>407</v>
      </c>
      <c r="F28" s="254" t="s">
        <v>407</v>
      </c>
      <c r="G28" s="253" t="s">
        <v>408</v>
      </c>
      <c r="H28" s="253" t="s">
        <v>408</v>
      </c>
      <c r="I28" s="253" t="s">
        <v>407</v>
      </c>
      <c r="J28" s="253" t="s">
        <v>407</v>
      </c>
      <c r="K28" s="253" t="s">
        <v>407</v>
      </c>
      <c r="L28" s="253" t="s">
        <v>407</v>
      </c>
      <c r="M28" s="253" t="s">
        <v>407</v>
      </c>
      <c r="N28" s="253" t="s">
        <v>407</v>
      </c>
      <c r="O28" s="253" t="s">
        <v>407</v>
      </c>
      <c r="P28" s="253" t="s">
        <v>407</v>
      </c>
      <c r="Q28" s="253" t="s">
        <v>407</v>
      </c>
      <c r="R28" s="253" t="s">
        <v>407</v>
      </c>
      <c r="S28" s="253" t="s">
        <v>407</v>
      </c>
      <c r="T28" s="253" t="s">
        <v>407</v>
      </c>
      <c r="U28" s="253" t="s">
        <v>407</v>
      </c>
      <c r="V28" s="253" t="s">
        <v>407</v>
      </c>
      <c r="W28" s="253" t="s">
        <v>407</v>
      </c>
      <c r="X28" s="253" t="s">
        <v>407</v>
      </c>
      <c r="Y28" s="253" t="s">
        <v>407</v>
      </c>
      <c r="Z28" s="253" t="s">
        <v>407</v>
      </c>
      <c r="AA28" s="253" t="s">
        <v>407</v>
      </c>
      <c r="AE28" s="244" t="str">
        <f ca="1">'Space &amp; people allocations'!D$57</f>
        <v/>
      </c>
      <c r="AF28" s="244" t="str">
        <f ca="1">'Space &amp; people allocations'!E$57</f>
        <v/>
      </c>
      <c r="AG28" s="244" t="str">
        <f ca="1">'Space &amp; people allocations'!F$57</f>
        <v/>
      </c>
      <c r="AH28" s="244" t="str">
        <f ca="1">'Space &amp; people allocations'!G$57</f>
        <v/>
      </c>
      <c r="AI28" s="244" t="str">
        <f ca="1">'Space &amp; people allocations'!H$57</f>
        <v/>
      </c>
      <c r="AJ28" s="244" t="str">
        <f ca="1">'Space &amp; people allocations'!I$57</f>
        <v/>
      </c>
      <c r="AK28" s="245"/>
      <c r="AL28" s="245"/>
    </row>
    <row r="29" spans="2:38" s="243" customFormat="1" ht="15.75" customHeight="1" x14ac:dyDescent="0.25">
      <c r="B29" s="252" t="s">
        <v>411</v>
      </c>
      <c r="C29" s="250" t="s">
        <v>28</v>
      </c>
      <c r="D29" s="254" t="s">
        <v>407</v>
      </c>
      <c r="E29" s="254" t="s">
        <v>407</v>
      </c>
      <c r="F29" s="254" t="s">
        <v>407</v>
      </c>
      <c r="G29" s="253" t="s">
        <v>407</v>
      </c>
      <c r="H29" s="253" t="s">
        <v>407</v>
      </c>
      <c r="I29" s="253" t="s">
        <v>407</v>
      </c>
      <c r="J29" s="253" t="s">
        <v>407</v>
      </c>
      <c r="K29" s="253" t="s">
        <v>407</v>
      </c>
      <c r="L29" s="253" t="s">
        <v>407</v>
      </c>
      <c r="M29" s="253" t="s">
        <v>407</v>
      </c>
      <c r="N29" s="253" t="s">
        <v>407</v>
      </c>
      <c r="O29" s="253" t="s">
        <v>407</v>
      </c>
      <c r="P29" s="253" t="s">
        <v>407</v>
      </c>
      <c r="Q29" s="253" t="s">
        <v>407</v>
      </c>
      <c r="R29" s="253" t="s">
        <v>407</v>
      </c>
      <c r="S29" s="253" t="s">
        <v>409</v>
      </c>
      <c r="T29" s="253" t="s">
        <v>409</v>
      </c>
      <c r="U29" s="253" t="s">
        <v>409</v>
      </c>
      <c r="V29" s="253" t="s">
        <v>409</v>
      </c>
      <c r="W29" s="253" t="s">
        <v>409</v>
      </c>
      <c r="X29" s="253" t="s">
        <v>409</v>
      </c>
      <c r="Y29" s="253" t="s">
        <v>409</v>
      </c>
      <c r="Z29" s="253" t="s">
        <v>409</v>
      </c>
      <c r="AA29" s="253" t="s">
        <v>409</v>
      </c>
      <c r="AE29" s="244" t="str">
        <f ca="1">'Space &amp; people allocations'!D$57</f>
        <v/>
      </c>
      <c r="AF29" s="244" t="str">
        <f ca="1">'Space &amp; people allocations'!E$57</f>
        <v/>
      </c>
      <c r="AG29" s="244" t="str">
        <f ca="1">'Space &amp; people allocations'!F$57</f>
        <v/>
      </c>
      <c r="AH29" s="244" t="str">
        <f ca="1">'Space &amp; people allocations'!G$57</f>
        <v/>
      </c>
      <c r="AI29" s="244" t="str">
        <f ca="1">'Space &amp; people allocations'!H$57</f>
        <v/>
      </c>
      <c r="AJ29" s="244" t="str">
        <f ca="1">'Space &amp; people allocations'!I$57</f>
        <v/>
      </c>
      <c r="AK29" s="245"/>
      <c r="AL29" s="245"/>
    </row>
    <row r="30" spans="2:38" s="243" customFormat="1" ht="15.75" customHeight="1" x14ac:dyDescent="0.25">
      <c r="B30" s="252" t="s">
        <v>411</v>
      </c>
      <c r="C30" s="250" t="s">
        <v>4</v>
      </c>
      <c r="D30" s="254" t="s">
        <v>407</v>
      </c>
      <c r="E30" s="254" t="s">
        <v>407</v>
      </c>
      <c r="F30" s="254" t="s">
        <v>407</v>
      </c>
      <c r="G30" s="253" t="s">
        <v>407</v>
      </c>
      <c r="H30" s="253" t="s">
        <v>407</v>
      </c>
      <c r="I30" s="253" t="s">
        <v>407</v>
      </c>
      <c r="J30" s="253" t="s">
        <v>408</v>
      </c>
      <c r="K30" s="253" t="s">
        <v>408</v>
      </c>
      <c r="L30" s="253" t="s">
        <v>408</v>
      </c>
      <c r="M30" s="253" t="s">
        <v>408</v>
      </c>
      <c r="N30" s="253" t="s">
        <v>408</v>
      </c>
      <c r="O30" s="253" t="s">
        <v>408</v>
      </c>
      <c r="P30" s="253" t="s">
        <v>408</v>
      </c>
      <c r="Q30" s="253" t="s">
        <v>408</v>
      </c>
      <c r="R30" s="253" t="s">
        <v>408</v>
      </c>
      <c r="S30" s="253" t="s">
        <v>407</v>
      </c>
      <c r="T30" s="253" t="s">
        <v>407</v>
      </c>
      <c r="U30" s="253" t="s">
        <v>407</v>
      </c>
      <c r="V30" s="253" t="s">
        <v>407</v>
      </c>
      <c r="W30" s="253" t="s">
        <v>407</v>
      </c>
      <c r="X30" s="253" t="s">
        <v>407</v>
      </c>
      <c r="Y30" s="253" t="s">
        <v>407</v>
      </c>
      <c r="Z30" s="253" t="s">
        <v>407</v>
      </c>
      <c r="AA30" s="253" t="s">
        <v>407</v>
      </c>
      <c r="AE30" s="244" t="str">
        <f ca="1">'Space &amp; people allocations'!D$57</f>
        <v/>
      </c>
      <c r="AF30" s="244" t="str">
        <f ca="1">'Space &amp; people allocations'!E$57</f>
        <v/>
      </c>
      <c r="AG30" s="244" t="str">
        <f ca="1">'Space &amp; people allocations'!F$57</f>
        <v/>
      </c>
      <c r="AH30" s="244" t="str">
        <f ca="1">'Space &amp; people allocations'!G$57</f>
        <v/>
      </c>
      <c r="AI30" s="244" t="str">
        <f ca="1">'Space &amp; people allocations'!H$57</f>
        <v/>
      </c>
      <c r="AJ30" s="244" t="str">
        <f ca="1">'Space &amp; people allocations'!I$57</f>
        <v/>
      </c>
      <c r="AK30" s="245"/>
      <c r="AL30" s="245"/>
    </row>
    <row r="31" spans="2:38" s="243" customFormat="1" ht="15.75" customHeight="1" x14ac:dyDescent="0.25">
      <c r="B31" s="252" t="s">
        <v>411</v>
      </c>
      <c r="C31" s="250" t="s">
        <v>337</v>
      </c>
      <c r="D31" s="254" t="s">
        <v>407</v>
      </c>
      <c r="E31" s="254" t="s">
        <v>407</v>
      </c>
      <c r="F31" s="254" t="s">
        <v>407</v>
      </c>
      <c r="G31" s="253" t="s">
        <v>407</v>
      </c>
      <c r="H31" s="253" t="s">
        <v>407</v>
      </c>
      <c r="I31" s="253" t="s">
        <v>409</v>
      </c>
      <c r="J31" s="253" t="s">
        <v>407</v>
      </c>
      <c r="K31" s="253" t="s">
        <v>407</v>
      </c>
      <c r="L31" s="253" t="s">
        <v>407</v>
      </c>
      <c r="M31" s="253" t="s">
        <v>407</v>
      </c>
      <c r="N31" s="253" t="s">
        <v>407</v>
      </c>
      <c r="O31" s="253" t="s">
        <v>407</v>
      </c>
      <c r="P31" s="253" t="s">
        <v>407</v>
      </c>
      <c r="Q31" s="253" t="s">
        <v>407</v>
      </c>
      <c r="R31" s="253" t="s">
        <v>407</v>
      </c>
      <c r="S31" s="253" t="s">
        <v>407</v>
      </c>
      <c r="T31" s="253" t="s">
        <v>407</v>
      </c>
      <c r="U31" s="253" t="s">
        <v>407</v>
      </c>
      <c r="V31" s="253" t="s">
        <v>407</v>
      </c>
      <c r="W31" s="253" t="s">
        <v>407</v>
      </c>
      <c r="X31" s="253" t="s">
        <v>407</v>
      </c>
      <c r="Y31" s="253" t="s">
        <v>407</v>
      </c>
      <c r="Z31" s="253" t="s">
        <v>407</v>
      </c>
      <c r="AA31" s="253" t="s">
        <v>407</v>
      </c>
      <c r="AE31" s="244" t="str">
        <f ca="1">'Space &amp; people allocations'!D$57</f>
        <v/>
      </c>
      <c r="AF31" s="244" t="str">
        <f ca="1">'Space &amp; people allocations'!E$57</f>
        <v/>
      </c>
      <c r="AG31" s="244" t="str">
        <f ca="1">'Space &amp; people allocations'!F$57</f>
        <v/>
      </c>
      <c r="AH31" s="244" t="str">
        <f ca="1">'Space &amp; people allocations'!G$57</f>
        <v/>
      </c>
      <c r="AI31" s="244" t="str">
        <f ca="1">'Space &amp; people allocations'!H$57</f>
        <v/>
      </c>
      <c r="AJ31" s="244" t="str">
        <f ca="1">'Space &amp; people allocations'!I$57</f>
        <v/>
      </c>
      <c r="AK31" s="245"/>
      <c r="AL31" s="245"/>
    </row>
    <row r="32" spans="2:38" s="243" customFormat="1" ht="15.75" customHeight="1" x14ac:dyDescent="0.25">
      <c r="B32" s="251"/>
      <c r="C32" s="250"/>
      <c r="D32" s="250"/>
      <c r="E32" s="250"/>
      <c r="F32" s="250"/>
      <c r="G32" s="250"/>
      <c r="H32" s="250"/>
      <c r="I32" s="250"/>
      <c r="J32" s="250"/>
      <c r="K32" s="250"/>
      <c r="L32" s="250"/>
      <c r="M32" s="250"/>
      <c r="N32" s="250"/>
      <c r="O32" s="250"/>
      <c r="P32" s="250"/>
      <c r="Q32" s="250"/>
      <c r="R32" s="250"/>
      <c r="S32" s="250"/>
      <c r="T32" s="250"/>
      <c r="U32" s="250"/>
      <c r="V32" s="250"/>
      <c r="W32" s="250"/>
      <c r="X32" s="250"/>
      <c r="Y32" s="250"/>
      <c r="Z32" s="250"/>
      <c r="AA32" s="250"/>
      <c r="AE32" s="245"/>
      <c r="AF32" s="245"/>
      <c r="AG32" s="245"/>
      <c r="AH32" s="245"/>
      <c r="AI32" s="245"/>
      <c r="AJ32" s="245"/>
      <c r="AK32" s="245"/>
      <c r="AL32" s="245"/>
    </row>
    <row r="33" spans="2:38" s="243" customFormat="1" ht="15.75" customHeight="1" x14ac:dyDescent="0.25">
      <c r="B33" s="252" t="s">
        <v>361</v>
      </c>
      <c r="C33" s="250" t="s">
        <v>400</v>
      </c>
      <c r="D33" s="254" t="s">
        <v>408</v>
      </c>
      <c r="E33" s="254" t="s">
        <v>408</v>
      </c>
      <c r="F33" s="253" t="s">
        <v>408</v>
      </c>
      <c r="G33" s="253" t="s">
        <v>407</v>
      </c>
      <c r="H33" s="253" t="s">
        <v>407</v>
      </c>
      <c r="I33" s="253" t="s">
        <v>407</v>
      </c>
      <c r="J33" s="253" t="s">
        <v>407</v>
      </c>
      <c r="K33" s="253" t="s">
        <v>407</v>
      </c>
      <c r="L33" s="253" t="s">
        <v>407</v>
      </c>
      <c r="M33" s="253" t="s">
        <v>407</v>
      </c>
      <c r="N33" s="253" t="s">
        <v>407</v>
      </c>
      <c r="O33" s="253" t="s">
        <v>407</v>
      </c>
      <c r="P33" s="253" t="s">
        <v>407</v>
      </c>
      <c r="Q33" s="253" t="s">
        <v>407</v>
      </c>
      <c r="R33" s="253" t="s">
        <v>407</v>
      </c>
      <c r="S33" s="253" t="s">
        <v>407</v>
      </c>
      <c r="T33" s="253" t="s">
        <v>407</v>
      </c>
      <c r="U33" s="253" t="s">
        <v>407</v>
      </c>
      <c r="V33" s="253" t="s">
        <v>407</v>
      </c>
      <c r="W33" s="253" t="s">
        <v>407</v>
      </c>
      <c r="X33" s="253" t="s">
        <v>407</v>
      </c>
      <c r="Y33" s="253" t="s">
        <v>407</v>
      </c>
      <c r="Z33" s="253" t="s">
        <v>407</v>
      </c>
      <c r="AA33" s="253" t="s">
        <v>407</v>
      </c>
      <c r="AE33" s="244" t="str">
        <f ca="1">'Space &amp; people allocations'!D$58</f>
        <v/>
      </c>
      <c r="AF33" s="244" t="str">
        <f ca="1">'Space &amp; people allocations'!E$58</f>
        <v/>
      </c>
      <c r="AG33" s="244" t="str">
        <f ca="1">'Space &amp; people allocations'!F$58</f>
        <v/>
      </c>
      <c r="AH33" s="244" t="str">
        <f ca="1">'Space &amp; people allocations'!G$58</f>
        <v/>
      </c>
      <c r="AI33" s="244" t="str">
        <f ca="1">'Space &amp; people allocations'!H$58</f>
        <v/>
      </c>
      <c r="AJ33" s="244" t="str">
        <f ca="1">'Space &amp; people allocations'!I$58</f>
        <v/>
      </c>
      <c r="AK33" s="245"/>
      <c r="AL33" s="245"/>
    </row>
    <row r="34" spans="2:38" s="243" customFormat="1" ht="15.75" customHeight="1" x14ac:dyDescent="0.25">
      <c r="B34" s="252" t="s">
        <v>361</v>
      </c>
      <c r="C34" s="250" t="s">
        <v>399</v>
      </c>
      <c r="D34" s="254" t="s">
        <v>408</v>
      </c>
      <c r="E34" s="254" t="s">
        <v>407</v>
      </c>
      <c r="F34" s="253" t="s">
        <v>408</v>
      </c>
      <c r="G34" s="253" t="s">
        <v>407</v>
      </c>
      <c r="H34" s="253" t="s">
        <v>407</v>
      </c>
      <c r="I34" s="253" t="s">
        <v>407</v>
      </c>
      <c r="J34" s="253" t="s">
        <v>407</v>
      </c>
      <c r="K34" s="253" t="s">
        <v>407</v>
      </c>
      <c r="L34" s="253" t="s">
        <v>407</v>
      </c>
      <c r="M34" s="253" t="s">
        <v>407</v>
      </c>
      <c r="N34" s="253" t="s">
        <v>407</v>
      </c>
      <c r="O34" s="253" t="s">
        <v>407</v>
      </c>
      <c r="P34" s="253" t="s">
        <v>407</v>
      </c>
      <c r="Q34" s="253" t="s">
        <v>407</v>
      </c>
      <c r="R34" s="253" t="s">
        <v>407</v>
      </c>
      <c r="S34" s="253" t="s">
        <v>407</v>
      </c>
      <c r="T34" s="253" t="s">
        <v>407</v>
      </c>
      <c r="U34" s="253" t="s">
        <v>407</v>
      </c>
      <c r="V34" s="253" t="s">
        <v>407</v>
      </c>
      <c r="W34" s="253" t="s">
        <v>407</v>
      </c>
      <c r="X34" s="253" t="s">
        <v>407</v>
      </c>
      <c r="Y34" s="253" t="s">
        <v>407</v>
      </c>
      <c r="Z34" s="253" t="s">
        <v>407</v>
      </c>
      <c r="AA34" s="253" t="s">
        <v>407</v>
      </c>
      <c r="AE34" s="244" t="str">
        <f ca="1">'Space &amp; people allocations'!D$58</f>
        <v/>
      </c>
      <c r="AF34" s="244" t="str">
        <f ca="1">'Space &amp; people allocations'!E$58</f>
        <v/>
      </c>
      <c r="AG34" s="244" t="str">
        <f ca="1">'Space &amp; people allocations'!F$58</f>
        <v/>
      </c>
      <c r="AH34" s="244" t="str">
        <f ca="1">'Space &amp; people allocations'!G$58</f>
        <v/>
      </c>
      <c r="AI34" s="244" t="str">
        <f ca="1">'Space &amp; people allocations'!H$58</f>
        <v/>
      </c>
      <c r="AJ34" s="244" t="str">
        <f ca="1">'Space &amp; people allocations'!I$58</f>
        <v/>
      </c>
      <c r="AK34" s="245"/>
      <c r="AL34" s="245"/>
    </row>
    <row r="35" spans="2:38" s="243" customFormat="1" ht="15.75" customHeight="1" x14ac:dyDescent="0.25">
      <c r="B35" s="252" t="s">
        <v>361</v>
      </c>
      <c r="C35" s="250" t="s">
        <v>398</v>
      </c>
      <c r="D35" s="254" t="s">
        <v>409</v>
      </c>
      <c r="E35" s="254" t="s">
        <v>409</v>
      </c>
      <c r="F35" s="253" t="s">
        <v>409</v>
      </c>
      <c r="G35" s="253" t="s">
        <v>407</v>
      </c>
      <c r="H35" s="253" t="s">
        <v>407</v>
      </c>
      <c r="I35" s="253" t="s">
        <v>407</v>
      </c>
      <c r="J35" s="253" t="s">
        <v>407</v>
      </c>
      <c r="K35" s="253" t="s">
        <v>407</v>
      </c>
      <c r="L35" s="253" t="s">
        <v>407</v>
      </c>
      <c r="M35" s="253" t="s">
        <v>407</v>
      </c>
      <c r="N35" s="253" t="s">
        <v>407</v>
      </c>
      <c r="O35" s="253" t="s">
        <v>407</v>
      </c>
      <c r="P35" s="253" t="s">
        <v>407</v>
      </c>
      <c r="Q35" s="253" t="s">
        <v>407</v>
      </c>
      <c r="R35" s="253" t="s">
        <v>407</v>
      </c>
      <c r="S35" s="253" t="s">
        <v>407</v>
      </c>
      <c r="T35" s="253" t="s">
        <v>407</v>
      </c>
      <c r="U35" s="253" t="s">
        <v>407</v>
      </c>
      <c r="V35" s="253" t="s">
        <v>407</v>
      </c>
      <c r="W35" s="253" t="s">
        <v>407</v>
      </c>
      <c r="X35" s="253" t="s">
        <v>407</v>
      </c>
      <c r="Y35" s="253" t="s">
        <v>407</v>
      </c>
      <c r="Z35" s="253" t="s">
        <v>407</v>
      </c>
      <c r="AA35" s="253" t="s">
        <v>407</v>
      </c>
      <c r="AE35" s="244" t="str">
        <f ca="1">'Space &amp; people allocations'!D$58</f>
        <v/>
      </c>
      <c r="AF35" s="244" t="str">
        <f ca="1">'Space &amp; people allocations'!E$58</f>
        <v/>
      </c>
      <c r="AG35" s="244" t="str">
        <f ca="1">'Space &amp; people allocations'!F$58</f>
        <v/>
      </c>
      <c r="AH35" s="244" t="str">
        <f ca="1">'Space &amp; people allocations'!G$58</f>
        <v/>
      </c>
      <c r="AI35" s="244" t="str">
        <f ca="1">'Space &amp; people allocations'!H$58</f>
        <v/>
      </c>
      <c r="AJ35" s="244" t="str">
        <f ca="1">'Space &amp; people allocations'!I$58</f>
        <v/>
      </c>
      <c r="AK35" s="245"/>
      <c r="AL35" s="245"/>
    </row>
    <row r="36" spans="2:38" s="243" customFormat="1" ht="15.75" customHeight="1" x14ac:dyDescent="0.25">
      <c r="B36" s="252" t="s">
        <v>361</v>
      </c>
      <c r="C36" s="250" t="s">
        <v>397</v>
      </c>
      <c r="D36" s="254" t="s">
        <v>408</v>
      </c>
      <c r="E36" s="254" t="s">
        <v>408</v>
      </c>
      <c r="F36" s="253" t="s">
        <v>408</v>
      </c>
      <c r="G36" s="253" t="s">
        <v>407</v>
      </c>
      <c r="H36" s="253" t="s">
        <v>407</v>
      </c>
      <c r="I36" s="253" t="s">
        <v>407</v>
      </c>
      <c r="J36" s="253" t="s">
        <v>407</v>
      </c>
      <c r="K36" s="253" t="s">
        <v>407</v>
      </c>
      <c r="L36" s="253" t="s">
        <v>407</v>
      </c>
      <c r="M36" s="253" t="s">
        <v>407</v>
      </c>
      <c r="N36" s="253" t="s">
        <v>407</v>
      </c>
      <c r="O36" s="253" t="s">
        <v>407</v>
      </c>
      <c r="P36" s="253" t="s">
        <v>407</v>
      </c>
      <c r="Q36" s="253" t="s">
        <v>407</v>
      </c>
      <c r="R36" s="253" t="s">
        <v>407</v>
      </c>
      <c r="S36" s="253" t="s">
        <v>407</v>
      </c>
      <c r="T36" s="253" t="s">
        <v>407</v>
      </c>
      <c r="U36" s="253" t="s">
        <v>407</v>
      </c>
      <c r="V36" s="253" t="s">
        <v>407</v>
      </c>
      <c r="W36" s="253" t="s">
        <v>407</v>
      </c>
      <c r="X36" s="253" t="s">
        <v>407</v>
      </c>
      <c r="Y36" s="253" t="s">
        <v>407</v>
      </c>
      <c r="Z36" s="253" t="s">
        <v>407</v>
      </c>
      <c r="AA36" s="253" t="s">
        <v>407</v>
      </c>
      <c r="AE36" s="244" t="str">
        <f ca="1">'Space &amp; people allocations'!D$58</f>
        <v/>
      </c>
      <c r="AF36" s="244" t="str">
        <f ca="1">'Space &amp; people allocations'!E$58</f>
        <v/>
      </c>
      <c r="AG36" s="244" t="str">
        <f ca="1">'Space &amp; people allocations'!F$58</f>
        <v/>
      </c>
      <c r="AH36" s="244" t="str">
        <f ca="1">'Space &amp; people allocations'!G$58</f>
        <v/>
      </c>
      <c r="AI36" s="244" t="str">
        <f ca="1">'Space &amp; people allocations'!H$58</f>
        <v/>
      </c>
      <c r="AJ36" s="244" t="str">
        <f ca="1">'Space &amp; people allocations'!I$58</f>
        <v/>
      </c>
      <c r="AK36" s="245"/>
      <c r="AL36" s="245"/>
    </row>
    <row r="37" spans="2:38" s="243" customFormat="1" ht="15.75" customHeight="1" x14ac:dyDescent="0.25">
      <c r="B37" s="252" t="s">
        <v>361</v>
      </c>
      <c r="C37" s="250" t="s">
        <v>396</v>
      </c>
      <c r="D37" s="254" t="s">
        <v>409</v>
      </c>
      <c r="E37" s="254" t="s">
        <v>409</v>
      </c>
      <c r="F37" s="253" t="s">
        <v>409</v>
      </c>
      <c r="G37" s="253" t="s">
        <v>407</v>
      </c>
      <c r="H37" s="253" t="s">
        <v>407</v>
      </c>
      <c r="I37" s="253" t="s">
        <v>407</v>
      </c>
      <c r="J37" s="253" t="s">
        <v>407</v>
      </c>
      <c r="K37" s="253" t="s">
        <v>407</v>
      </c>
      <c r="L37" s="253" t="s">
        <v>407</v>
      </c>
      <c r="M37" s="253" t="s">
        <v>407</v>
      </c>
      <c r="N37" s="253" t="s">
        <v>407</v>
      </c>
      <c r="O37" s="253" t="s">
        <v>407</v>
      </c>
      <c r="P37" s="253" t="s">
        <v>407</v>
      </c>
      <c r="Q37" s="253" t="s">
        <v>407</v>
      </c>
      <c r="R37" s="253" t="s">
        <v>407</v>
      </c>
      <c r="S37" s="253" t="s">
        <v>407</v>
      </c>
      <c r="T37" s="253" t="s">
        <v>407</v>
      </c>
      <c r="U37" s="253" t="s">
        <v>407</v>
      </c>
      <c r="V37" s="253" t="s">
        <v>407</v>
      </c>
      <c r="W37" s="253" t="s">
        <v>407</v>
      </c>
      <c r="X37" s="253" t="s">
        <v>407</v>
      </c>
      <c r="Y37" s="253" t="s">
        <v>407</v>
      </c>
      <c r="Z37" s="253" t="s">
        <v>407</v>
      </c>
      <c r="AA37" s="253" t="s">
        <v>407</v>
      </c>
      <c r="AE37" s="244" t="str">
        <f ca="1">'Space &amp; people allocations'!D$58</f>
        <v/>
      </c>
      <c r="AF37" s="244" t="str">
        <f ca="1">'Space &amp; people allocations'!E$58</f>
        <v/>
      </c>
      <c r="AG37" s="244" t="str">
        <f ca="1">'Space &amp; people allocations'!F$58</f>
        <v/>
      </c>
      <c r="AH37" s="244" t="str">
        <f ca="1">'Space &amp; people allocations'!G$58</f>
        <v/>
      </c>
      <c r="AI37" s="244" t="str">
        <f ca="1">'Space &amp; people allocations'!H$58</f>
        <v/>
      </c>
      <c r="AJ37" s="244" t="str">
        <f ca="1">'Space &amp; people allocations'!I$58</f>
        <v/>
      </c>
      <c r="AK37" s="245"/>
      <c r="AL37" s="245"/>
    </row>
    <row r="38" spans="2:38" s="243" customFormat="1" ht="15.75" customHeight="1" x14ac:dyDescent="0.25">
      <c r="B38" s="252" t="s">
        <v>361</v>
      </c>
      <c r="C38" s="250" t="s">
        <v>395</v>
      </c>
      <c r="D38" s="254" t="s">
        <v>409</v>
      </c>
      <c r="E38" s="254" t="s">
        <v>407</v>
      </c>
      <c r="F38" s="253" t="s">
        <v>409</v>
      </c>
      <c r="G38" s="253" t="s">
        <v>407</v>
      </c>
      <c r="H38" s="253" t="s">
        <v>407</v>
      </c>
      <c r="I38" s="253" t="s">
        <v>407</v>
      </c>
      <c r="J38" s="253" t="s">
        <v>407</v>
      </c>
      <c r="K38" s="253" t="s">
        <v>407</v>
      </c>
      <c r="L38" s="253" t="s">
        <v>407</v>
      </c>
      <c r="M38" s="253" t="s">
        <v>407</v>
      </c>
      <c r="N38" s="253" t="s">
        <v>407</v>
      </c>
      <c r="O38" s="253" t="s">
        <v>407</v>
      </c>
      <c r="P38" s="253" t="s">
        <v>407</v>
      </c>
      <c r="Q38" s="253" t="s">
        <v>407</v>
      </c>
      <c r="R38" s="253" t="s">
        <v>407</v>
      </c>
      <c r="S38" s="253" t="s">
        <v>407</v>
      </c>
      <c r="T38" s="253" t="s">
        <v>407</v>
      </c>
      <c r="U38" s="253" t="s">
        <v>407</v>
      </c>
      <c r="V38" s="253" t="s">
        <v>407</v>
      </c>
      <c r="W38" s="253" t="s">
        <v>407</v>
      </c>
      <c r="X38" s="253" t="s">
        <v>407</v>
      </c>
      <c r="Y38" s="253" t="s">
        <v>407</v>
      </c>
      <c r="Z38" s="253" t="s">
        <v>407</v>
      </c>
      <c r="AA38" s="253" t="s">
        <v>407</v>
      </c>
      <c r="AE38" s="244" t="str">
        <f ca="1">'Space &amp; people allocations'!D$58</f>
        <v/>
      </c>
      <c r="AF38" s="244" t="str">
        <f ca="1">'Space &amp; people allocations'!E$58</f>
        <v/>
      </c>
      <c r="AG38" s="244" t="str">
        <f ca="1">'Space &amp; people allocations'!F$58</f>
        <v/>
      </c>
      <c r="AH38" s="244" t="str">
        <f ca="1">'Space &amp; people allocations'!G$58</f>
        <v/>
      </c>
      <c r="AI38" s="244" t="str">
        <f ca="1">'Space &amp; people allocations'!H$58</f>
        <v/>
      </c>
      <c r="AJ38" s="244" t="str">
        <f ca="1">'Space &amp; people allocations'!I$58</f>
        <v/>
      </c>
      <c r="AK38" s="245"/>
      <c r="AL38" s="245"/>
    </row>
    <row r="39" spans="2:38" s="243" customFormat="1" ht="15.75" customHeight="1" x14ac:dyDescent="0.25">
      <c r="B39" s="252" t="s">
        <v>361</v>
      </c>
      <c r="C39" s="250" t="s">
        <v>226</v>
      </c>
      <c r="D39" s="254" t="s">
        <v>408</v>
      </c>
      <c r="E39" s="254" t="s">
        <v>408</v>
      </c>
      <c r="F39" s="253" t="s">
        <v>408</v>
      </c>
      <c r="G39" s="253" t="s">
        <v>407</v>
      </c>
      <c r="H39" s="253" t="s">
        <v>407</v>
      </c>
      <c r="I39" s="253" t="s">
        <v>407</v>
      </c>
      <c r="J39" s="253" t="s">
        <v>407</v>
      </c>
      <c r="K39" s="253" t="s">
        <v>407</v>
      </c>
      <c r="L39" s="253" t="s">
        <v>407</v>
      </c>
      <c r="M39" s="253" t="s">
        <v>407</v>
      </c>
      <c r="N39" s="253" t="s">
        <v>407</v>
      </c>
      <c r="O39" s="253" t="s">
        <v>407</v>
      </c>
      <c r="P39" s="253" t="s">
        <v>407</v>
      </c>
      <c r="Q39" s="253" t="s">
        <v>407</v>
      </c>
      <c r="R39" s="253" t="s">
        <v>407</v>
      </c>
      <c r="S39" s="253" t="s">
        <v>407</v>
      </c>
      <c r="T39" s="253" t="s">
        <v>407</v>
      </c>
      <c r="U39" s="253" t="s">
        <v>407</v>
      </c>
      <c r="V39" s="253" t="s">
        <v>407</v>
      </c>
      <c r="W39" s="253" t="s">
        <v>407</v>
      </c>
      <c r="X39" s="253" t="s">
        <v>407</v>
      </c>
      <c r="Y39" s="253" t="s">
        <v>407</v>
      </c>
      <c r="Z39" s="253" t="s">
        <v>407</v>
      </c>
      <c r="AA39" s="253" t="s">
        <v>407</v>
      </c>
      <c r="AE39" s="244" t="str">
        <f ca="1">'Space &amp; people allocations'!D$58</f>
        <v/>
      </c>
      <c r="AF39" s="244" t="str">
        <f ca="1">'Space &amp; people allocations'!E$58</f>
        <v/>
      </c>
      <c r="AG39" s="244" t="str">
        <f ca="1">'Space &amp; people allocations'!F$58</f>
        <v/>
      </c>
      <c r="AH39" s="244" t="str">
        <f ca="1">'Space &amp; people allocations'!G$58</f>
        <v/>
      </c>
      <c r="AI39" s="244" t="str">
        <f ca="1">'Space &amp; people allocations'!H$58</f>
        <v/>
      </c>
      <c r="AJ39" s="244" t="str">
        <f ca="1">'Space &amp; people allocations'!I$58</f>
        <v/>
      </c>
      <c r="AK39" s="245"/>
      <c r="AL39" s="245"/>
    </row>
    <row r="40" spans="2:38" s="243" customFormat="1" ht="15.75" customHeight="1" x14ac:dyDescent="0.25">
      <c r="B40" s="252" t="s">
        <v>361</v>
      </c>
      <c r="C40" s="250" t="s">
        <v>29</v>
      </c>
      <c r="D40" s="254" t="s">
        <v>407</v>
      </c>
      <c r="E40" s="254" t="s">
        <v>407</v>
      </c>
      <c r="F40" s="254" t="s">
        <v>407</v>
      </c>
      <c r="G40" s="253" t="s">
        <v>408</v>
      </c>
      <c r="H40" s="253" t="s">
        <v>408</v>
      </c>
      <c r="I40" s="253" t="s">
        <v>407</v>
      </c>
      <c r="J40" s="253" t="s">
        <v>407</v>
      </c>
      <c r="K40" s="253" t="s">
        <v>407</v>
      </c>
      <c r="L40" s="253" t="s">
        <v>407</v>
      </c>
      <c r="M40" s="253" t="s">
        <v>407</v>
      </c>
      <c r="N40" s="253" t="s">
        <v>407</v>
      </c>
      <c r="O40" s="253" t="s">
        <v>407</v>
      </c>
      <c r="P40" s="253" t="s">
        <v>407</v>
      </c>
      <c r="Q40" s="253" t="s">
        <v>407</v>
      </c>
      <c r="R40" s="253" t="s">
        <v>407</v>
      </c>
      <c r="S40" s="253" t="s">
        <v>407</v>
      </c>
      <c r="T40" s="253" t="s">
        <v>407</v>
      </c>
      <c r="U40" s="253" t="s">
        <v>407</v>
      </c>
      <c r="V40" s="253" t="s">
        <v>407</v>
      </c>
      <c r="W40" s="253" t="s">
        <v>407</v>
      </c>
      <c r="X40" s="253" t="s">
        <v>407</v>
      </c>
      <c r="Y40" s="253" t="s">
        <v>407</v>
      </c>
      <c r="Z40" s="253" t="s">
        <v>407</v>
      </c>
      <c r="AA40" s="253" t="s">
        <v>407</v>
      </c>
      <c r="AE40" s="244" t="str">
        <f ca="1">'Space &amp; people allocations'!D$58</f>
        <v/>
      </c>
      <c r="AF40" s="244" t="str">
        <f ca="1">'Space &amp; people allocations'!E$58</f>
        <v/>
      </c>
      <c r="AG40" s="244" t="str">
        <f ca="1">'Space &amp; people allocations'!F$58</f>
        <v/>
      </c>
      <c r="AH40" s="244" t="str">
        <f ca="1">'Space &amp; people allocations'!G$58</f>
        <v/>
      </c>
      <c r="AI40" s="244" t="str">
        <f ca="1">'Space &amp; people allocations'!H$58</f>
        <v/>
      </c>
      <c r="AJ40" s="244" t="str">
        <f ca="1">'Space &amp; people allocations'!I$58</f>
        <v/>
      </c>
      <c r="AK40" s="245"/>
      <c r="AL40" s="245"/>
    </row>
    <row r="41" spans="2:38" s="243" customFormat="1" ht="15.75" customHeight="1" x14ac:dyDescent="0.25">
      <c r="B41" s="252" t="s">
        <v>361</v>
      </c>
      <c r="C41" s="250" t="s">
        <v>28</v>
      </c>
      <c r="D41" s="254" t="s">
        <v>407</v>
      </c>
      <c r="E41" s="254" t="s">
        <v>407</v>
      </c>
      <c r="F41" s="254" t="s">
        <v>407</v>
      </c>
      <c r="G41" s="253" t="s">
        <v>407</v>
      </c>
      <c r="H41" s="253" t="s">
        <v>407</v>
      </c>
      <c r="I41" s="253" t="s">
        <v>407</v>
      </c>
      <c r="J41" s="253" t="s">
        <v>407</v>
      </c>
      <c r="K41" s="253" t="s">
        <v>407</v>
      </c>
      <c r="L41" s="253" t="s">
        <v>407</v>
      </c>
      <c r="M41" s="253" t="s">
        <v>407</v>
      </c>
      <c r="N41" s="253" t="s">
        <v>407</v>
      </c>
      <c r="O41" s="253" t="s">
        <v>407</v>
      </c>
      <c r="P41" s="253" t="s">
        <v>407</v>
      </c>
      <c r="Q41" s="253" t="s">
        <v>407</v>
      </c>
      <c r="R41" s="253" t="s">
        <v>407</v>
      </c>
      <c r="S41" s="253" t="s">
        <v>408</v>
      </c>
      <c r="T41" s="253" t="s">
        <v>408</v>
      </c>
      <c r="U41" s="253" t="s">
        <v>408</v>
      </c>
      <c r="V41" s="253" t="s">
        <v>408</v>
      </c>
      <c r="W41" s="253" t="s">
        <v>408</v>
      </c>
      <c r="X41" s="253" t="s">
        <v>408</v>
      </c>
      <c r="Y41" s="253" t="s">
        <v>408</v>
      </c>
      <c r="Z41" s="253" t="s">
        <v>408</v>
      </c>
      <c r="AA41" s="253" t="s">
        <v>408</v>
      </c>
      <c r="AE41" s="244" t="str">
        <f ca="1">'Space &amp; people allocations'!D$58</f>
        <v/>
      </c>
      <c r="AF41" s="244" t="str">
        <f ca="1">'Space &amp; people allocations'!E$58</f>
        <v/>
      </c>
      <c r="AG41" s="244" t="str">
        <f ca="1">'Space &amp; people allocations'!F$58</f>
        <v/>
      </c>
      <c r="AH41" s="244" t="str">
        <f ca="1">'Space &amp; people allocations'!G$58</f>
        <v/>
      </c>
      <c r="AI41" s="244" t="str">
        <f ca="1">'Space &amp; people allocations'!H$58</f>
        <v/>
      </c>
      <c r="AJ41" s="244" t="str">
        <f ca="1">'Space &amp; people allocations'!I$58</f>
        <v/>
      </c>
      <c r="AK41" s="245"/>
      <c r="AL41" s="245"/>
    </row>
    <row r="42" spans="2:38" s="243" customFormat="1" ht="15.75" customHeight="1" x14ac:dyDescent="0.25">
      <c r="B42" s="252" t="s">
        <v>361</v>
      </c>
      <c r="C42" s="250" t="s">
        <v>4</v>
      </c>
      <c r="D42" s="254" t="s">
        <v>407</v>
      </c>
      <c r="E42" s="254" t="s">
        <v>407</v>
      </c>
      <c r="F42" s="254" t="s">
        <v>407</v>
      </c>
      <c r="G42" s="253" t="s">
        <v>407</v>
      </c>
      <c r="H42" s="253" t="s">
        <v>407</v>
      </c>
      <c r="I42" s="253" t="s">
        <v>407</v>
      </c>
      <c r="J42" s="253" t="s">
        <v>408</v>
      </c>
      <c r="K42" s="253" t="s">
        <v>408</v>
      </c>
      <c r="L42" s="253" t="s">
        <v>408</v>
      </c>
      <c r="M42" s="253" t="s">
        <v>408</v>
      </c>
      <c r="N42" s="253" t="s">
        <v>408</v>
      </c>
      <c r="O42" s="253" t="s">
        <v>408</v>
      </c>
      <c r="P42" s="253" t="s">
        <v>408</v>
      </c>
      <c r="Q42" s="253" t="s">
        <v>408</v>
      </c>
      <c r="R42" s="253" t="s">
        <v>408</v>
      </c>
      <c r="S42" s="253" t="s">
        <v>407</v>
      </c>
      <c r="T42" s="253" t="s">
        <v>407</v>
      </c>
      <c r="U42" s="253" t="s">
        <v>407</v>
      </c>
      <c r="V42" s="253" t="s">
        <v>407</v>
      </c>
      <c r="W42" s="253" t="s">
        <v>407</v>
      </c>
      <c r="X42" s="253" t="s">
        <v>407</v>
      </c>
      <c r="Y42" s="253" t="s">
        <v>407</v>
      </c>
      <c r="Z42" s="253" t="s">
        <v>407</v>
      </c>
      <c r="AA42" s="253" t="s">
        <v>407</v>
      </c>
      <c r="AE42" s="244" t="str">
        <f ca="1">'Space &amp; people allocations'!D$58</f>
        <v/>
      </c>
      <c r="AF42" s="244" t="str">
        <f ca="1">'Space &amp; people allocations'!E$58</f>
        <v/>
      </c>
      <c r="AG42" s="244" t="str">
        <f ca="1">'Space &amp; people allocations'!F$58</f>
        <v/>
      </c>
      <c r="AH42" s="244" t="str">
        <f ca="1">'Space &amp; people allocations'!G$58</f>
        <v/>
      </c>
      <c r="AI42" s="244" t="str">
        <f ca="1">'Space &amp; people allocations'!H$58</f>
        <v/>
      </c>
      <c r="AJ42" s="244" t="str">
        <f ca="1">'Space &amp; people allocations'!I$58</f>
        <v/>
      </c>
      <c r="AK42" s="245"/>
      <c r="AL42" s="245"/>
    </row>
    <row r="43" spans="2:38" s="243" customFormat="1" ht="15.75" customHeight="1" x14ac:dyDescent="0.25">
      <c r="B43" s="252" t="s">
        <v>361</v>
      </c>
      <c r="C43" s="250" t="s">
        <v>4</v>
      </c>
      <c r="D43" s="254" t="s">
        <v>407</v>
      </c>
      <c r="E43" s="254" t="s">
        <v>407</v>
      </c>
      <c r="F43" s="254" t="s">
        <v>407</v>
      </c>
      <c r="G43" s="253" t="s">
        <v>407</v>
      </c>
      <c r="H43" s="253" t="s">
        <v>407</v>
      </c>
      <c r="I43" s="253" t="s">
        <v>409</v>
      </c>
      <c r="J43" s="253" t="s">
        <v>407</v>
      </c>
      <c r="K43" s="253" t="s">
        <v>407</v>
      </c>
      <c r="L43" s="253" t="s">
        <v>407</v>
      </c>
      <c r="M43" s="253" t="s">
        <v>407</v>
      </c>
      <c r="N43" s="253" t="s">
        <v>407</v>
      </c>
      <c r="O43" s="253" t="s">
        <v>407</v>
      </c>
      <c r="P43" s="253" t="s">
        <v>407</v>
      </c>
      <c r="Q43" s="253" t="s">
        <v>407</v>
      </c>
      <c r="R43" s="253" t="s">
        <v>407</v>
      </c>
      <c r="S43" s="253" t="s">
        <v>407</v>
      </c>
      <c r="T43" s="253" t="s">
        <v>407</v>
      </c>
      <c r="U43" s="253" t="s">
        <v>407</v>
      </c>
      <c r="V43" s="253" t="s">
        <v>407</v>
      </c>
      <c r="W43" s="253" t="s">
        <v>407</v>
      </c>
      <c r="X43" s="253" t="s">
        <v>407</v>
      </c>
      <c r="Y43" s="253" t="s">
        <v>407</v>
      </c>
      <c r="Z43" s="253" t="s">
        <v>407</v>
      </c>
      <c r="AA43" s="253" t="s">
        <v>407</v>
      </c>
      <c r="AE43" s="244" t="str">
        <f ca="1">'Space &amp; people allocations'!D$58</f>
        <v/>
      </c>
      <c r="AF43" s="244" t="str">
        <f ca="1">'Space &amp; people allocations'!E$58</f>
        <v/>
      </c>
      <c r="AG43" s="244" t="str">
        <f ca="1">'Space &amp; people allocations'!F$58</f>
        <v/>
      </c>
      <c r="AH43" s="244" t="str">
        <f ca="1">'Space &amp; people allocations'!G$58</f>
        <v/>
      </c>
      <c r="AI43" s="244" t="str">
        <f ca="1">'Space &amp; people allocations'!H$58</f>
        <v/>
      </c>
      <c r="AJ43" s="244" t="str">
        <f ca="1">'Space &amp; people allocations'!I$58</f>
        <v/>
      </c>
      <c r="AK43" s="245"/>
      <c r="AL43" s="245"/>
    </row>
    <row r="44" spans="2:38" s="243" customFormat="1" ht="15.75" customHeight="1" x14ac:dyDescent="0.25">
      <c r="B44" s="251"/>
      <c r="C44" s="250"/>
      <c r="D44" s="250"/>
      <c r="E44" s="250"/>
      <c r="F44" s="250"/>
      <c r="G44" s="250"/>
      <c r="H44" s="250"/>
      <c r="I44" s="250"/>
      <c r="J44" s="250"/>
      <c r="K44" s="250"/>
      <c r="L44" s="250"/>
      <c r="M44" s="250"/>
      <c r="N44" s="250"/>
      <c r="O44" s="250"/>
      <c r="P44" s="250"/>
      <c r="Q44" s="250"/>
      <c r="R44" s="250"/>
      <c r="S44" s="250"/>
      <c r="T44" s="250"/>
      <c r="U44" s="250"/>
      <c r="V44" s="250"/>
      <c r="W44" s="250"/>
      <c r="X44" s="250"/>
      <c r="Y44" s="250"/>
      <c r="Z44" s="250"/>
      <c r="AA44" s="250"/>
      <c r="AE44" s="245"/>
      <c r="AF44" s="245"/>
      <c r="AG44" s="245"/>
      <c r="AH44" s="245"/>
      <c r="AI44" s="245"/>
      <c r="AJ44" s="245"/>
      <c r="AK44" s="245"/>
      <c r="AL44" s="245"/>
    </row>
    <row r="45" spans="2:38" s="243" customFormat="1" ht="15.75" customHeight="1" x14ac:dyDescent="0.25">
      <c r="B45" s="252" t="s">
        <v>360</v>
      </c>
      <c r="C45" s="250" t="s">
        <v>400</v>
      </c>
      <c r="D45" s="254" t="s">
        <v>408</v>
      </c>
      <c r="E45" s="254" t="s">
        <v>408</v>
      </c>
      <c r="F45" s="253" t="s">
        <v>408</v>
      </c>
      <c r="G45" s="253" t="s">
        <v>407</v>
      </c>
      <c r="H45" s="253" t="s">
        <v>407</v>
      </c>
      <c r="I45" s="253" t="s">
        <v>407</v>
      </c>
      <c r="J45" s="253" t="s">
        <v>407</v>
      </c>
      <c r="K45" s="253" t="s">
        <v>407</v>
      </c>
      <c r="L45" s="253" t="s">
        <v>407</v>
      </c>
      <c r="M45" s="253" t="s">
        <v>407</v>
      </c>
      <c r="N45" s="253" t="s">
        <v>407</v>
      </c>
      <c r="O45" s="253" t="s">
        <v>407</v>
      </c>
      <c r="P45" s="253" t="s">
        <v>407</v>
      </c>
      <c r="Q45" s="253" t="s">
        <v>407</v>
      </c>
      <c r="R45" s="253" t="s">
        <v>407</v>
      </c>
      <c r="S45" s="253" t="s">
        <v>407</v>
      </c>
      <c r="T45" s="253" t="s">
        <v>407</v>
      </c>
      <c r="U45" s="253" t="s">
        <v>407</v>
      </c>
      <c r="V45" s="253" t="s">
        <v>407</v>
      </c>
      <c r="W45" s="253" t="s">
        <v>407</v>
      </c>
      <c r="X45" s="253" t="s">
        <v>407</v>
      </c>
      <c r="Y45" s="253" t="s">
        <v>407</v>
      </c>
      <c r="Z45" s="253" t="s">
        <v>407</v>
      </c>
      <c r="AA45" s="253" t="s">
        <v>407</v>
      </c>
      <c r="AE45" s="244" t="str">
        <f ca="1">'Space &amp; people allocations'!D$59</f>
        <v/>
      </c>
      <c r="AF45" s="244" t="str">
        <f ca="1">'Space &amp; people allocations'!E$59</f>
        <v/>
      </c>
      <c r="AG45" s="244" t="str">
        <f ca="1">'Space &amp; people allocations'!F$59</f>
        <v/>
      </c>
      <c r="AH45" s="244" t="str">
        <f ca="1">'Space &amp; people allocations'!G$59</f>
        <v/>
      </c>
      <c r="AI45" s="244" t="str">
        <f ca="1">'Space &amp; people allocations'!H$59</f>
        <v/>
      </c>
      <c r="AJ45" s="244" t="str">
        <f ca="1">'Space &amp; people allocations'!I$59</f>
        <v/>
      </c>
      <c r="AK45" s="245"/>
      <c r="AL45" s="245"/>
    </row>
    <row r="46" spans="2:38" s="243" customFormat="1" ht="15.75" customHeight="1" x14ac:dyDescent="0.25">
      <c r="B46" s="252" t="s">
        <v>360</v>
      </c>
      <c r="C46" s="250" t="s">
        <v>399</v>
      </c>
      <c r="D46" s="254" t="s">
        <v>408</v>
      </c>
      <c r="E46" s="254" t="s">
        <v>407</v>
      </c>
      <c r="F46" s="253" t="s">
        <v>408</v>
      </c>
      <c r="G46" s="253" t="s">
        <v>407</v>
      </c>
      <c r="H46" s="253" t="s">
        <v>407</v>
      </c>
      <c r="I46" s="253" t="s">
        <v>407</v>
      </c>
      <c r="J46" s="253" t="s">
        <v>407</v>
      </c>
      <c r="K46" s="253" t="s">
        <v>407</v>
      </c>
      <c r="L46" s="253" t="s">
        <v>407</v>
      </c>
      <c r="M46" s="253" t="s">
        <v>407</v>
      </c>
      <c r="N46" s="253" t="s">
        <v>407</v>
      </c>
      <c r="O46" s="253" t="s">
        <v>407</v>
      </c>
      <c r="P46" s="253" t="s">
        <v>407</v>
      </c>
      <c r="Q46" s="253" t="s">
        <v>407</v>
      </c>
      <c r="R46" s="253" t="s">
        <v>407</v>
      </c>
      <c r="S46" s="253" t="s">
        <v>407</v>
      </c>
      <c r="T46" s="253" t="s">
        <v>407</v>
      </c>
      <c r="U46" s="253" t="s">
        <v>407</v>
      </c>
      <c r="V46" s="253" t="s">
        <v>407</v>
      </c>
      <c r="W46" s="253" t="s">
        <v>407</v>
      </c>
      <c r="X46" s="253" t="s">
        <v>407</v>
      </c>
      <c r="Y46" s="253" t="s">
        <v>407</v>
      </c>
      <c r="Z46" s="253" t="s">
        <v>407</v>
      </c>
      <c r="AA46" s="253" t="s">
        <v>407</v>
      </c>
      <c r="AE46" s="244" t="str">
        <f ca="1">'Space &amp; people allocations'!D$59</f>
        <v/>
      </c>
      <c r="AF46" s="244" t="str">
        <f ca="1">'Space &amp; people allocations'!E$59</f>
        <v/>
      </c>
      <c r="AG46" s="244" t="str">
        <f ca="1">'Space &amp; people allocations'!F$59</f>
        <v/>
      </c>
      <c r="AH46" s="244" t="str">
        <f ca="1">'Space &amp; people allocations'!G$59</f>
        <v/>
      </c>
      <c r="AI46" s="244" t="str">
        <f ca="1">'Space &amp; people allocations'!H$59</f>
        <v/>
      </c>
      <c r="AJ46" s="244" t="str">
        <f ca="1">'Space &amp; people allocations'!I$59</f>
        <v/>
      </c>
      <c r="AK46" s="245"/>
      <c r="AL46" s="245"/>
    </row>
    <row r="47" spans="2:38" s="243" customFormat="1" ht="15.75" customHeight="1" x14ac:dyDescent="0.25">
      <c r="B47" s="252" t="s">
        <v>360</v>
      </c>
      <c r="C47" s="250" t="s">
        <v>398</v>
      </c>
      <c r="D47" s="254" t="s">
        <v>409</v>
      </c>
      <c r="E47" s="254" t="s">
        <v>409</v>
      </c>
      <c r="F47" s="253" t="s">
        <v>409</v>
      </c>
      <c r="G47" s="253" t="s">
        <v>407</v>
      </c>
      <c r="H47" s="253" t="s">
        <v>407</v>
      </c>
      <c r="I47" s="253" t="s">
        <v>407</v>
      </c>
      <c r="J47" s="253" t="s">
        <v>407</v>
      </c>
      <c r="K47" s="253" t="s">
        <v>407</v>
      </c>
      <c r="L47" s="253" t="s">
        <v>407</v>
      </c>
      <c r="M47" s="253" t="s">
        <v>407</v>
      </c>
      <c r="N47" s="253" t="s">
        <v>407</v>
      </c>
      <c r="O47" s="253" t="s">
        <v>407</v>
      </c>
      <c r="P47" s="253" t="s">
        <v>407</v>
      </c>
      <c r="Q47" s="253" t="s">
        <v>407</v>
      </c>
      <c r="R47" s="253" t="s">
        <v>407</v>
      </c>
      <c r="S47" s="253" t="s">
        <v>407</v>
      </c>
      <c r="T47" s="253" t="s">
        <v>407</v>
      </c>
      <c r="U47" s="253" t="s">
        <v>407</v>
      </c>
      <c r="V47" s="253" t="s">
        <v>407</v>
      </c>
      <c r="W47" s="253" t="s">
        <v>407</v>
      </c>
      <c r="X47" s="253" t="s">
        <v>407</v>
      </c>
      <c r="Y47" s="253" t="s">
        <v>407</v>
      </c>
      <c r="Z47" s="253" t="s">
        <v>407</v>
      </c>
      <c r="AA47" s="253" t="s">
        <v>407</v>
      </c>
      <c r="AE47" s="244" t="str">
        <f ca="1">'Space &amp; people allocations'!D$59</f>
        <v/>
      </c>
      <c r="AF47" s="244" t="str">
        <f ca="1">'Space &amp; people allocations'!E$59</f>
        <v/>
      </c>
      <c r="AG47" s="244" t="str">
        <f ca="1">'Space &amp; people allocations'!F$59</f>
        <v/>
      </c>
      <c r="AH47" s="244" t="str">
        <f ca="1">'Space &amp; people allocations'!G$59</f>
        <v/>
      </c>
      <c r="AI47" s="244" t="str">
        <f ca="1">'Space &amp; people allocations'!H$59</f>
        <v/>
      </c>
      <c r="AJ47" s="244" t="str">
        <f ca="1">'Space &amp; people allocations'!I$59</f>
        <v/>
      </c>
      <c r="AK47" s="245"/>
      <c r="AL47" s="245"/>
    </row>
    <row r="48" spans="2:38" s="243" customFormat="1" ht="15.75" customHeight="1" x14ac:dyDescent="0.25">
      <c r="B48" s="252" t="s">
        <v>360</v>
      </c>
      <c r="C48" s="250" t="s">
        <v>397</v>
      </c>
      <c r="D48" s="254" t="s">
        <v>408</v>
      </c>
      <c r="E48" s="254" t="s">
        <v>408</v>
      </c>
      <c r="F48" s="253" t="s">
        <v>408</v>
      </c>
      <c r="G48" s="253" t="s">
        <v>407</v>
      </c>
      <c r="H48" s="253" t="s">
        <v>407</v>
      </c>
      <c r="I48" s="253" t="s">
        <v>407</v>
      </c>
      <c r="J48" s="253" t="s">
        <v>407</v>
      </c>
      <c r="K48" s="253" t="s">
        <v>407</v>
      </c>
      <c r="L48" s="253" t="s">
        <v>407</v>
      </c>
      <c r="M48" s="253" t="s">
        <v>407</v>
      </c>
      <c r="N48" s="253" t="s">
        <v>407</v>
      </c>
      <c r="O48" s="253" t="s">
        <v>407</v>
      </c>
      <c r="P48" s="253" t="s">
        <v>407</v>
      </c>
      <c r="Q48" s="253" t="s">
        <v>407</v>
      </c>
      <c r="R48" s="253" t="s">
        <v>407</v>
      </c>
      <c r="S48" s="253" t="s">
        <v>407</v>
      </c>
      <c r="T48" s="253" t="s">
        <v>407</v>
      </c>
      <c r="U48" s="253" t="s">
        <v>407</v>
      </c>
      <c r="V48" s="253" t="s">
        <v>407</v>
      </c>
      <c r="W48" s="253" t="s">
        <v>407</v>
      </c>
      <c r="X48" s="253" t="s">
        <v>407</v>
      </c>
      <c r="Y48" s="253" t="s">
        <v>407</v>
      </c>
      <c r="Z48" s="253" t="s">
        <v>407</v>
      </c>
      <c r="AA48" s="253" t="s">
        <v>407</v>
      </c>
      <c r="AE48" s="244" t="str">
        <f ca="1">'Space &amp; people allocations'!D$59</f>
        <v/>
      </c>
      <c r="AF48" s="244" t="str">
        <f ca="1">'Space &amp; people allocations'!E$59</f>
        <v/>
      </c>
      <c r="AG48" s="244" t="str">
        <f ca="1">'Space &amp; people allocations'!F$59</f>
        <v/>
      </c>
      <c r="AH48" s="244" t="str">
        <f ca="1">'Space &amp; people allocations'!G$59</f>
        <v/>
      </c>
      <c r="AI48" s="244" t="str">
        <f ca="1">'Space &amp; people allocations'!H$59</f>
        <v/>
      </c>
      <c r="AJ48" s="244" t="str">
        <f ca="1">'Space &amp; people allocations'!I$59</f>
        <v/>
      </c>
      <c r="AK48" s="245"/>
      <c r="AL48" s="245"/>
    </row>
    <row r="49" spans="2:38" s="243" customFormat="1" ht="15.75" customHeight="1" x14ac:dyDescent="0.25">
      <c r="B49" s="252" t="s">
        <v>360</v>
      </c>
      <c r="C49" s="250" t="s">
        <v>396</v>
      </c>
      <c r="D49" s="254" t="s">
        <v>409</v>
      </c>
      <c r="E49" s="254" t="s">
        <v>409</v>
      </c>
      <c r="F49" s="253" t="s">
        <v>409</v>
      </c>
      <c r="G49" s="253" t="s">
        <v>407</v>
      </c>
      <c r="H49" s="253" t="s">
        <v>407</v>
      </c>
      <c r="I49" s="253" t="s">
        <v>407</v>
      </c>
      <c r="J49" s="253" t="s">
        <v>407</v>
      </c>
      <c r="K49" s="253" t="s">
        <v>407</v>
      </c>
      <c r="L49" s="253" t="s">
        <v>407</v>
      </c>
      <c r="M49" s="253" t="s">
        <v>407</v>
      </c>
      <c r="N49" s="253" t="s">
        <v>407</v>
      </c>
      <c r="O49" s="253" t="s">
        <v>407</v>
      </c>
      <c r="P49" s="253" t="s">
        <v>407</v>
      </c>
      <c r="Q49" s="253" t="s">
        <v>407</v>
      </c>
      <c r="R49" s="253" t="s">
        <v>407</v>
      </c>
      <c r="S49" s="253" t="s">
        <v>407</v>
      </c>
      <c r="T49" s="253" t="s">
        <v>407</v>
      </c>
      <c r="U49" s="253" t="s">
        <v>407</v>
      </c>
      <c r="V49" s="253" t="s">
        <v>407</v>
      </c>
      <c r="W49" s="253" t="s">
        <v>407</v>
      </c>
      <c r="X49" s="253" t="s">
        <v>407</v>
      </c>
      <c r="Y49" s="253" t="s">
        <v>407</v>
      </c>
      <c r="Z49" s="253" t="s">
        <v>407</v>
      </c>
      <c r="AA49" s="253" t="s">
        <v>407</v>
      </c>
      <c r="AE49" s="244" t="str">
        <f ca="1">'Space &amp; people allocations'!D$59</f>
        <v/>
      </c>
      <c r="AF49" s="244" t="str">
        <f ca="1">'Space &amp; people allocations'!E$59</f>
        <v/>
      </c>
      <c r="AG49" s="244" t="str">
        <f ca="1">'Space &amp; people allocations'!F$59</f>
        <v/>
      </c>
      <c r="AH49" s="244" t="str">
        <f ca="1">'Space &amp; people allocations'!G$59</f>
        <v/>
      </c>
      <c r="AI49" s="244" t="str">
        <f ca="1">'Space &amp; people allocations'!H$59</f>
        <v/>
      </c>
      <c r="AJ49" s="244" t="str">
        <f ca="1">'Space &amp; people allocations'!I$59</f>
        <v/>
      </c>
      <c r="AK49" s="245"/>
      <c r="AL49" s="245"/>
    </row>
    <row r="50" spans="2:38" s="243" customFormat="1" ht="15.75" customHeight="1" x14ac:dyDescent="0.25">
      <c r="B50" s="252" t="s">
        <v>360</v>
      </c>
      <c r="C50" s="250" t="s">
        <v>395</v>
      </c>
      <c r="D50" s="254" t="s">
        <v>409</v>
      </c>
      <c r="E50" s="254" t="s">
        <v>407</v>
      </c>
      <c r="F50" s="253" t="s">
        <v>409</v>
      </c>
      <c r="G50" s="253" t="s">
        <v>407</v>
      </c>
      <c r="H50" s="253" t="s">
        <v>407</v>
      </c>
      <c r="I50" s="253" t="s">
        <v>407</v>
      </c>
      <c r="J50" s="253" t="s">
        <v>407</v>
      </c>
      <c r="K50" s="253" t="s">
        <v>407</v>
      </c>
      <c r="L50" s="253" t="s">
        <v>407</v>
      </c>
      <c r="M50" s="253" t="s">
        <v>407</v>
      </c>
      <c r="N50" s="253" t="s">
        <v>407</v>
      </c>
      <c r="O50" s="253" t="s">
        <v>407</v>
      </c>
      <c r="P50" s="253" t="s">
        <v>407</v>
      </c>
      <c r="Q50" s="253" t="s">
        <v>407</v>
      </c>
      <c r="R50" s="253" t="s">
        <v>407</v>
      </c>
      <c r="S50" s="253" t="s">
        <v>407</v>
      </c>
      <c r="T50" s="253" t="s">
        <v>407</v>
      </c>
      <c r="U50" s="253" t="s">
        <v>407</v>
      </c>
      <c r="V50" s="253" t="s">
        <v>407</v>
      </c>
      <c r="W50" s="253" t="s">
        <v>407</v>
      </c>
      <c r="X50" s="253" t="s">
        <v>407</v>
      </c>
      <c r="Y50" s="253" t="s">
        <v>407</v>
      </c>
      <c r="Z50" s="253" t="s">
        <v>407</v>
      </c>
      <c r="AA50" s="253" t="s">
        <v>407</v>
      </c>
      <c r="AE50" s="244" t="str">
        <f ca="1">'Space &amp; people allocations'!D$59</f>
        <v/>
      </c>
      <c r="AF50" s="244" t="str">
        <f ca="1">'Space &amp; people allocations'!E$59</f>
        <v/>
      </c>
      <c r="AG50" s="244" t="str">
        <f ca="1">'Space &amp; people allocations'!F$59</f>
        <v/>
      </c>
      <c r="AH50" s="244" t="str">
        <f ca="1">'Space &amp; people allocations'!G$59</f>
        <v/>
      </c>
      <c r="AI50" s="244" t="str">
        <f ca="1">'Space &amp; people allocations'!H$59</f>
        <v/>
      </c>
      <c r="AJ50" s="244" t="str">
        <f ca="1">'Space &amp; people allocations'!I$59</f>
        <v/>
      </c>
      <c r="AK50" s="245"/>
      <c r="AL50" s="245"/>
    </row>
    <row r="51" spans="2:38" s="243" customFormat="1" ht="15.75" customHeight="1" x14ac:dyDescent="0.25">
      <c r="B51" s="252" t="s">
        <v>360</v>
      </c>
      <c r="C51" s="250" t="s">
        <v>226</v>
      </c>
      <c r="D51" s="254" t="s">
        <v>408</v>
      </c>
      <c r="E51" s="254" t="s">
        <v>408</v>
      </c>
      <c r="F51" s="253" t="s">
        <v>408</v>
      </c>
      <c r="G51" s="253" t="s">
        <v>407</v>
      </c>
      <c r="H51" s="253" t="s">
        <v>407</v>
      </c>
      <c r="I51" s="253" t="s">
        <v>407</v>
      </c>
      <c r="J51" s="253" t="s">
        <v>407</v>
      </c>
      <c r="K51" s="253" t="s">
        <v>407</v>
      </c>
      <c r="L51" s="253" t="s">
        <v>407</v>
      </c>
      <c r="M51" s="253" t="s">
        <v>407</v>
      </c>
      <c r="N51" s="253" t="s">
        <v>407</v>
      </c>
      <c r="O51" s="253" t="s">
        <v>407</v>
      </c>
      <c r="P51" s="253" t="s">
        <v>407</v>
      </c>
      <c r="Q51" s="253" t="s">
        <v>407</v>
      </c>
      <c r="R51" s="253" t="s">
        <v>407</v>
      </c>
      <c r="S51" s="253" t="s">
        <v>407</v>
      </c>
      <c r="T51" s="253" t="s">
        <v>407</v>
      </c>
      <c r="U51" s="253" t="s">
        <v>407</v>
      </c>
      <c r="V51" s="253" t="s">
        <v>407</v>
      </c>
      <c r="W51" s="253" t="s">
        <v>407</v>
      </c>
      <c r="X51" s="253" t="s">
        <v>407</v>
      </c>
      <c r="Y51" s="253" t="s">
        <v>407</v>
      </c>
      <c r="Z51" s="253" t="s">
        <v>407</v>
      </c>
      <c r="AA51" s="253" t="s">
        <v>407</v>
      </c>
      <c r="AE51" s="244" t="str">
        <f ca="1">'Space &amp; people allocations'!D$59</f>
        <v/>
      </c>
      <c r="AF51" s="244" t="str">
        <f ca="1">'Space &amp; people allocations'!E$59</f>
        <v/>
      </c>
      <c r="AG51" s="244" t="str">
        <f ca="1">'Space &amp; people allocations'!F$59</f>
        <v/>
      </c>
      <c r="AH51" s="244" t="str">
        <f ca="1">'Space &amp; people allocations'!G$59</f>
        <v/>
      </c>
      <c r="AI51" s="244" t="str">
        <f ca="1">'Space &amp; people allocations'!H$59</f>
        <v/>
      </c>
      <c r="AJ51" s="244" t="str">
        <f ca="1">'Space &amp; people allocations'!I$59</f>
        <v/>
      </c>
      <c r="AK51" s="245"/>
      <c r="AL51" s="245"/>
    </row>
    <row r="52" spans="2:38" s="243" customFormat="1" ht="15.75" customHeight="1" x14ac:dyDescent="0.25">
      <c r="B52" s="252" t="s">
        <v>360</v>
      </c>
      <c r="C52" s="250" t="s">
        <v>29</v>
      </c>
      <c r="D52" s="254" t="s">
        <v>407</v>
      </c>
      <c r="E52" s="254" t="s">
        <v>407</v>
      </c>
      <c r="F52" s="254" t="s">
        <v>407</v>
      </c>
      <c r="G52" s="253" t="s">
        <v>408</v>
      </c>
      <c r="H52" s="253" t="s">
        <v>408</v>
      </c>
      <c r="I52" s="253" t="s">
        <v>407</v>
      </c>
      <c r="J52" s="253" t="s">
        <v>407</v>
      </c>
      <c r="K52" s="253" t="s">
        <v>407</v>
      </c>
      <c r="L52" s="253" t="s">
        <v>407</v>
      </c>
      <c r="M52" s="253" t="s">
        <v>407</v>
      </c>
      <c r="N52" s="253" t="s">
        <v>407</v>
      </c>
      <c r="O52" s="253" t="s">
        <v>407</v>
      </c>
      <c r="P52" s="253" t="s">
        <v>407</v>
      </c>
      <c r="Q52" s="253" t="s">
        <v>407</v>
      </c>
      <c r="R52" s="253" t="s">
        <v>407</v>
      </c>
      <c r="S52" s="253" t="s">
        <v>407</v>
      </c>
      <c r="T52" s="253" t="s">
        <v>407</v>
      </c>
      <c r="U52" s="253" t="s">
        <v>407</v>
      </c>
      <c r="V52" s="253" t="s">
        <v>407</v>
      </c>
      <c r="W52" s="253" t="s">
        <v>407</v>
      </c>
      <c r="X52" s="253" t="s">
        <v>407</v>
      </c>
      <c r="Y52" s="253" t="s">
        <v>407</v>
      </c>
      <c r="Z52" s="253" t="s">
        <v>407</v>
      </c>
      <c r="AA52" s="253" t="s">
        <v>407</v>
      </c>
      <c r="AE52" s="244" t="str">
        <f ca="1">'Space &amp; people allocations'!D$59</f>
        <v/>
      </c>
      <c r="AF52" s="244" t="str">
        <f ca="1">'Space &amp; people allocations'!E$59</f>
        <v/>
      </c>
      <c r="AG52" s="244" t="str">
        <f ca="1">'Space &amp; people allocations'!F$59</f>
        <v/>
      </c>
      <c r="AH52" s="244" t="str">
        <f ca="1">'Space &amp; people allocations'!G$59</f>
        <v/>
      </c>
      <c r="AI52" s="244" t="str">
        <f ca="1">'Space &amp; people allocations'!H$59</f>
        <v/>
      </c>
      <c r="AJ52" s="244" t="str">
        <f ca="1">'Space &amp; people allocations'!I$59</f>
        <v/>
      </c>
      <c r="AK52" s="245"/>
      <c r="AL52" s="245"/>
    </row>
    <row r="53" spans="2:38" s="243" customFormat="1" ht="15.75" customHeight="1" x14ac:dyDescent="0.25">
      <c r="B53" s="252" t="s">
        <v>360</v>
      </c>
      <c r="C53" s="250" t="s">
        <v>28</v>
      </c>
      <c r="D53" s="254" t="s">
        <v>407</v>
      </c>
      <c r="E53" s="254" t="s">
        <v>407</v>
      </c>
      <c r="F53" s="254" t="s">
        <v>407</v>
      </c>
      <c r="G53" s="253" t="s">
        <v>407</v>
      </c>
      <c r="H53" s="253" t="s">
        <v>407</v>
      </c>
      <c r="I53" s="253" t="s">
        <v>407</v>
      </c>
      <c r="J53" s="253" t="s">
        <v>407</v>
      </c>
      <c r="K53" s="253" t="s">
        <v>407</v>
      </c>
      <c r="L53" s="253" t="s">
        <v>407</v>
      </c>
      <c r="M53" s="253" t="s">
        <v>407</v>
      </c>
      <c r="N53" s="253" t="s">
        <v>407</v>
      </c>
      <c r="O53" s="253" t="s">
        <v>407</v>
      </c>
      <c r="P53" s="253" t="s">
        <v>407</v>
      </c>
      <c r="Q53" s="253" t="s">
        <v>407</v>
      </c>
      <c r="R53" s="253" t="s">
        <v>407</v>
      </c>
      <c r="S53" s="253" t="s">
        <v>408</v>
      </c>
      <c r="T53" s="253" t="s">
        <v>408</v>
      </c>
      <c r="U53" s="253" t="s">
        <v>408</v>
      </c>
      <c r="V53" s="253" t="s">
        <v>408</v>
      </c>
      <c r="W53" s="253" t="s">
        <v>408</v>
      </c>
      <c r="X53" s="253" t="s">
        <v>408</v>
      </c>
      <c r="Y53" s="253" t="s">
        <v>408</v>
      </c>
      <c r="Z53" s="253" t="s">
        <v>408</v>
      </c>
      <c r="AA53" s="253" t="s">
        <v>408</v>
      </c>
      <c r="AE53" s="244" t="str">
        <f ca="1">'Space &amp; people allocations'!D$59</f>
        <v/>
      </c>
      <c r="AF53" s="244" t="str">
        <f ca="1">'Space &amp; people allocations'!E$59</f>
        <v/>
      </c>
      <c r="AG53" s="244" t="str">
        <f ca="1">'Space &amp; people allocations'!F$59</f>
        <v/>
      </c>
      <c r="AH53" s="244" t="str">
        <f ca="1">'Space &amp; people allocations'!G$59</f>
        <v/>
      </c>
      <c r="AI53" s="244" t="str">
        <f ca="1">'Space &amp; people allocations'!H$59</f>
        <v/>
      </c>
      <c r="AJ53" s="244" t="str">
        <f ca="1">'Space &amp; people allocations'!I$59</f>
        <v/>
      </c>
      <c r="AK53" s="245"/>
      <c r="AL53" s="245"/>
    </row>
    <row r="54" spans="2:38" s="243" customFormat="1" ht="15.75" customHeight="1" x14ac:dyDescent="0.25">
      <c r="B54" s="252" t="s">
        <v>360</v>
      </c>
      <c r="C54" s="250" t="s">
        <v>4</v>
      </c>
      <c r="D54" s="254" t="s">
        <v>407</v>
      </c>
      <c r="E54" s="254" t="s">
        <v>407</v>
      </c>
      <c r="F54" s="254" t="s">
        <v>407</v>
      </c>
      <c r="G54" s="253" t="s">
        <v>407</v>
      </c>
      <c r="H54" s="253" t="s">
        <v>407</v>
      </c>
      <c r="I54" s="253" t="s">
        <v>407</v>
      </c>
      <c r="J54" s="253" t="s">
        <v>408</v>
      </c>
      <c r="K54" s="253" t="s">
        <v>408</v>
      </c>
      <c r="L54" s="253" t="s">
        <v>408</v>
      </c>
      <c r="M54" s="253" t="s">
        <v>408</v>
      </c>
      <c r="N54" s="253" t="s">
        <v>408</v>
      </c>
      <c r="O54" s="253" t="s">
        <v>408</v>
      </c>
      <c r="P54" s="253" t="s">
        <v>408</v>
      </c>
      <c r="Q54" s="253" t="s">
        <v>408</v>
      </c>
      <c r="R54" s="253" t="s">
        <v>408</v>
      </c>
      <c r="S54" s="253" t="s">
        <v>407</v>
      </c>
      <c r="T54" s="253" t="s">
        <v>407</v>
      </c>
      <c r="U54" s="253" t="s">
        <v>407</v>
      </c>
      <c r="V54" s="253" t="s">
        <v>407</v>
      </c>
      <c r="W54" s="253" t="s">
        <v>407</v>
      </c>
      <c r="X54" s="253" t="s">
        <v>407</v>
      </c>
      <c r="Y54" s="253" t="s">
        <v>407</v>
      </c>
      <c r="Z54" s="253" t="s">
        <v>407</v>
      </c>
      <c r="AA54" s="253" t="s">
        <v>407</v>
      </c>
      <c r="AE54" s="244" t="str">
        <f ca="1">'Space &amp; people allocations'!D$59</f>
        <v/>
      </c>
      <c r="AF54" s="244" t="str">
        <f ca="1">'Space &amp; people allocations'!E$59</f>
        <v/>
      </c>
      <c r="AG54" s="244" t="str">
        <f ca="1">'Space &amp; people allocations'!F$59</f>
        <v/>
      </c>
      <c r="AH54" s="244" t="str">
        <f ca="1">'Space &amp; people allocations'!G$59</f>
        <v/>
      </c>
      <c r="AI54" s="244" t="str">
        <f ca="1">'Space &amp; people allocations'!H$59</f>
        <v/>
      </c>
      <c r="AJ54" s="244" t="str">
        <f ca="1">'Space &amp; people allocations'!I$59</f>
        <v/>
      </c>
      <c r="AK54" s="245"/>
      <c r="AL54" s="245"/>
    </row>
    <row r="55" spans="2:38" s="243" customFormat="1" ht="15.75" customHeight="1" x14ac:dyDescent="0.25">
      <c r="B55" s="252" t="s">
        <v>360</v>
      </c>
      <c r="C55" s="250" t="s">
        <v>4</v>
      </c>
      <c r="D55" s="254" t="s">
        <v>407</v>
      </c>
      <c r="E55" s="254" t="s">
        <v>407</v>
      </c>
      <c r="F55" s="254" t="s">
        <v>407</v>
      </c>
      <c r="G55" s="253" t="s">
        <v>407</v>
      </c>
      <c r="H55" s="253" t="s">
        <v>407</v>
      </c>
      <c r="I55" s="253" t="s">
        <v>409</v>
      </c>
      <c r="J55" s="253" t="s">
        <v>407</v>
      </c>
      <c r="K55" s="253" t="s">
        <v>407</v>
      </c>
      <c r="L55" s="253" t="s">
        <v>407</v>
      </c>
      <c r="M55" s="253" t="s">
        <v>407</v>
      </c>
      <c r="N55" s="253" t="s">
        <v>407</v>
      </c>
      <c r="O55" s="253" t="s">
        <v>407</v>
      </c>
      <c r="P55" s="253" t="s">
        <v>407</v>
      </c>
      <c r="Q55" s="253" t="s">
        <v>407</v>
      </c>
      <c r="R55" s="253" t="s">
        <v>407</v>
      </c>
      <c r="S55" s="253" t="s">
        <v>407</v>
      </c>
      <c r="T55" s="253" t="s">
        <v>407</v>
      </c>
      <c r="U55" s="253" t="s">
        <v>407</v>
      </c>
      <c r="V55" s="253" t="s">
        <v>407</v>
      </c>
      <c r="W55" s="253" t="s">
        <v>407</v>
      </c>
      <c r="X55" s="253" t="s">
        <v>407</v>
      </c>
      <c r="Y55" s="253" t="s">
        <v>407</v>
      </c>
      <c r="Z55" s="253" t="s">
        <v>407</v>
      </c>
      <c r="AA55" s="253" t="s">
        <v>407</v>
      </c>
      <c r="AE55" s="244" t="str">
        <f ca="1">'Space &amp; people allocations'!D$59</f>
        <v/>
      </c>
      <c r="AF55" s="244" t="str">
        <f ca="1">'Space &amp; people allocations'!E$59</f>
        <v/>
      </c>
      <c r="AG55" s="244" t="str">
        <f ca="1">'Space &amp; people allocations'!F$59</f>
        <v/>
      </c>
      <c r="AH55" s="244" t="str">
        <f ca="1">'Space &amp; people allocations'!G$59</f>
        <v/>
      </c>
      <c r="AI55" s="244" t="str">
        <f ca="1">'Space &amp; people allocations'!H$59</f>
        <v/>
      </c>
      <c r="AJ55" s="244" t="str">
        <f ca="1">'Space &amp; people allocations'!I$59</f>
        <v/>
      </c>
      <c r="AK55" s="245"/>
      <c r="AL55" s="245"/>
    </row>
    <row r="56" spans="2:38" s="243" customFormat="1" ht="15.75" customHeight="1" x14ac:dyDescent="0.25">
      <c r="B56" s="251"/>
      <c r="C56" s="250"/>
      <c r="D56" s="250"/>
      <c r="E56" s="250"/>
      <c r="F56" s="250"/>
      <c r="G56" s="250"/>
      <c r="H56" s="250"/>
      <c r="I56" s="250"/>
      <c r="J56" s="250"/>
      <c r="K56" s="250"/>
      <c r="L56" s="250"/>
      <c r="M56" s="250"/>
      <c r="N56" s="250"/>
      <c r="O56" s="250"/>
      <c r="P56" s="250"/>
      <c r="Q56" s="250"/>
      <c r="R56" s="250"/>
      <c r="S56" s="250"/>
      <c r="T56" s="250"/>
      <c r="U56" s="250"/>
      <c r="V56" s="250"/>
      <c r="W56" s="250"/>
      <c r="X56" s="250"/>
      <c r="Y56" s="250"/>
      <c r="Z56" s="250"/>
      <c r="AA56" s="250"/>
      <c r="AE56" s="245"/>
      <c r="AF56" s="245"/>
      <c r="AG56" s="245"/>
      <c r="AH56" s="245"/>
      <c r="AI56" s="245"/>
      <c r="AJ56" s="245"/>
      <c r="AK56" s="245"/>
      <c r="AL56" s="245"/>
    </row>
    <row r="57" spans="2:38" s="243" customFormat="1" ht="15.75" customHeight="1" x14ac:dyDescent="0.25">
      <c r="B57" s="252" t="s">
        <v>358</v>
      </c>
      <c r="C57" s="250" t="s">
        <v>400</v>
      </c>
      <c r="D57" s="254" t="s">
        <v>409</v>
      </c>
      <c r="E57" s="254" t="s">
        <v>409</v>
      </c>
      <c r="F57" s="253" t="s">
        <v>409</v>
      </c>
      <c r="G57" s="253" t="s">
        <v>407</v>
      </c>
      <c r="H57" s="253" t="s">
        <v>407</v>
      </c>
      <c r="I57" s="253" t="s">
        <v>407</v>
      </c>
      <c r="J57" s="253" t="s">
        <v>407</v>
      </c>
      <c r="K57" s="253" t="s">
        <v>407</v>
      </c>
      <c r="L57" s="253" t="s">
        <v>407</v>
      </c>
      <c r="M57" s="253" t="s">
        <v>407</v>
      </c>
      <c r="N57" s="253" t="s">
        <v>407</v>
      </c>
      <c r="O57" s="253" t="s">
        <v>407</v>
      </c>
      <c r="P57" s="253" t="s">
        <v>407</v>
      </c>
      <c r="Q57" s="253" t="s">
        <v>407</v>
      </c>
      <c r="R57" s="253" t="s">
        <v>407</v>
      </c>
      <c r="S57" s="253" t="s">
        <v>407</v>
      </c>
      <c r="T57" s="253" t="s">
        <v>407</v>
      </c>
      <c r="U57" s="253" t="s">
        <v>407</v>
      </c>
      <c r="V57" s="253" t="s">
        <v>407</v>
      </c>
      <c r="W57" s="253" t="s">
        <v>407</v>
      </c>
      <c r="X57" s="253" t="s">
        <v>407</v>
      </c>
      <c r="Y57" s="253" t="s">
        <v>407</v>
      </c>
      <c r="Z57" s="253" t="s">
        <v>407</v>
      </c>
      <c r="AA57" s="253" t="s">
        <v>407</v>
      </c>
      <c r="AE57" s="245"/>
      <c r="AF57" s="245"/>
      <c r="AG57" s="245"/>
      <c r="AH57" s="245"/>
      <c r="AI57" s="245"/>
      <c r="AJ57" s="245"/>
      <c r="AK57" s="245"/>
      <c r="AL57" s="245"/>
    </row>
    <row r="58" spans="2:38" s="243" customFormat="1" ht="15.75" customHeight="1" x14ac:dyDescent="0.25">
      <c r="B58" s="252" t="s">
        <v>358</v>
      </c>
      <c r="C58" s="250" t="s">
        <v>399</v>
      </c>
      <c r="D58" s="254" t="s">
        <v>409</v>
      </c>
      <c r="E58" s="254" t="s">
        <v>407</v>
      </c>
      <c r="F58" s="253" t="s">
        <v>409</v>
      </c>
      <c r="G58" s="253" t="s">
        <v>407</v>
      </c>
      <c r="H58" s="253" t="s">
        <v>407</v>
      </c>
      <c r="I58" s="253" t="s">
        <v>407</v>
      </c>
      <c r="J58" s="253" t="s">
        <v>407</v>
      </c>
      <c r="K58" s="253" t="s">
        <v>407</v>
      </c>
      <c r="L58" s="253" t="s">
        <v>407</v>
      </c>
      <c r="M58" s="253" t="s">
        <v>407</v>
      </c>
      <c r="N58" s="253" t="s">
        <v>407</v>
      </c>
      <c r="O58" s="253" t="s">
        <v>407</v>
      </c>
      <c r="P58" s="253" t="s">
        <v>407</v>
      </c>
      <c r="Q58" s="253" t="s">
        <v>407</v>
      </c>
      <c r="R58" s="253" t="s">
        <v>407</v>
      </c>
      <c r="S58" s="253" t="s">
        <v>407</v>
      </c>
      <c r="T58" s="253" t="s">
        <v>407</v>
      </c>
      <c r="U58" s="253" t="s">
        <v>407</v>
      </c>
      <c r="V58" s="253" t="s">
        <v>407</v>
      </c>
      <c r="W58" s="253" t="s">
        <v>407</v>
      </c>
      <c r="X58" s="253" t="s">
        <v>407</v>
      </c>
      <c r="Y58" s="253" t="s">
        <v>407</v>
      </c>
      <c r="Z58" s="253" t="s">
        <v>407</v>
      </c>
      <c r="AA58" s="253" t="s">
        <v>407</v>
      </c>
      <c r="AE58" s="245"/>
      <c r="AF58" s="245"/>
      <c r="AG58" s="245"/>
      <c r="AH58" s="245"/>
      <c r="AI58" s="245"/>
      <c r="AJ58" s="245"/>
      <c r="AK58" s="245"/>
      <c r="AL58" s="245"/>
    </row>
    <row r="59" spans="2:38" s="243" customFormat="1" ht="15.75" customHeight="1" x14ac:dyDescent="0.25">
      <c r="B59" s="252" t="s">
        <v>358</v>
      </c>
      <c r="C59" s="250" t="s">
        <v>398</v>
      </c>
      <c r="D59" s="254" t="s">
        <v>408</v>
      </c>
      <c r="E59" s="254" t="s">
        <v>408</v>
      </c>
      <c r="F59" s="253" t="s">
        <v>408</v>
      </c>
      <c r="G59" s="253" t="s">
        <v>407</v>
      </c>
      <c r="H59" s="253" t="s">
        <v>407</v>
      </c>
      <c r="I59" s="253" t="s">
        <v>407</v>
      </c>
      <c r="J59" s="253" t="s">
        <v>407</v>
      </c>
      <c r="K59" s="253" t="s">
        <v>407</v>
      </c>
      <c r="L59" s="253" t="s">
        <v>407</v>
      </c>
      <c r="M59" s="253" t="s">
        <v>407</v>
      </c>
      <c r="N59" s="253" t="s">
        <v>407</v>
      </c>
      <c r="O59" s="253" t="s">
        <v>407</v>
      </c>
      <c r="P59" s="253" t="s">
        <v>407</v>
      </c>
      <c r="Q59" s="253" t="s">
        <v>407</v>
      </c>
      <c r="R59" s="253" t="s">
        <v>407</v>
      </c>
      <c r="S59" s="253" t="s">
        <v>407</v>
      </c>
      <c r="T59" s="253" t="s">
        <v>407</v>
      </c>
      <c r="U59" s="253" t="s">
        <v>407</v>
      </c>
      <c r="V59" s="253" t="s">
        <v>407</v>
      </c>
      <c r="W59" s="253" t="s">
        <v>407</v>
      </c>
      <c r="X59" s="253" t="s">
        <v>407</v>
      </c>
      <c r="Y59" s="253" t="s">
        <v>407</v>
      </c>
      <c r="Z59" s="253" t="s">
        <v>407</v>
      </c>
      <c r="AA59" s="253" t="s">
        <v>407</v>
      </c>
      <c r="AE59" s="245"/>
      <c r="AF59" s="245"/>
      <c r="AG59" s="245"/>
      <c r="AH59" s="245"/>
      <c r="AI59" s="245"/>
      <c r="AJ59" s="245"/>
      <c r="AK59" s="245"/>
      <c r="AL59" s="245"/>
    </row>
    <row r="60" spans="2:38" s="243" customFormat="1" ht="15.75" customHeight="1" x14ac:dyDescent="0.25">
      <c r="B60" s="252" t="s">
        <v>358</v>
      </c>
      <c r="C60" s="250" t="s">
        <v>397</v>
      </c>
      <c r="D60" s="254" t="s">
        <v>409</v>
      </c>
      <c r="E60" s="254" t="s">
        <v>409</v>
      </c>
      <c r="F60" s="253" t="s">
        <v>409</v>
      </c>
      <c r="G60" s="253" t="s">
        <v>407</v>
      </c>
      <c r="H60" s="253" t="s">
        <v>407</v>
      </c>
      <c r="I60" s="253" t="s">
        <v>407</v>
      </c>
      <c r="J60" s="253" t="s">
        <v>407</v>
      </c>
      <c r="K60" s="253" t="s">
        <v>407</v>
      </c>
      <c r="L60" s="253" t="s">
        <v>407</v>
      </c>
      <c r="M60" s="253" t="s">
        <v>407</v>
      </c>
      <c r="N60" s="253" t="s">
        <v>407</v>
      </c>
      <c r="O60" s="253" t="s">
        <v>407</v>
      </c>
      <c r="P60" s="253" t="s">
        <v>407</v>
      </c>
      <c r="Q60" s="253" t="s">
        <v>407</v>
      </c>
      <c r="R60" s="253" t="s">
        <v>407</v>
      </c>
      <c r="S60" s="253" t="s">
        <v>407</v>
      </c>
      <c r="T60" s="253" t="s">
        <v>407</v>
      </c>
      <c r="U60" s="253" t="s">
        <v>407</v>
      </c>
      <c r="V60" s="253" t="s">
        <v>407</v>
      </c>
      <c r="W60" s="253" t="s">
        <v>407</v>
      </c>
      <c r="X60" s="253" t="s">
        <v>407</v>
      </c>
      <c r="Y60" s="253" t="s">
        <v>407</v>
      </c>
      <c r="Z60" s="253" t="s">
        <v>407</v>
      </c>
      <c r="AA60" s="253" t="s">
        <v>407</v>
      </c>
      <c r="AE60" s="245"/>
      <c r="AF60" s="245"/>
      <c r="AG60" s="245"/>
      <c r="AH60" s="245"/>
      <c r="AI60" s="245"/>
      <c r="AJ60" s="245"/>
      <c r="AK60" s="245"/>
      <c r="AL60" s="245"/>
    </row>
    <row r="61" spans="2:38" s="243" customFormat="1" ht="15.75" customHeight="1" x14ac:dyDescent="0.25">
      <c r="B61" s="252" t="s">
        <v>358</v>
      </c>
      <c r="C61" s="250" t="s">
        <v>396</v>
      </c>
      <c r="D61" s="254" t="s">
        <v>408</v>
      </c>
      <c r="E61" s="254" t="s">
        <v>408</v>
      </c>
      <c r="F61" s="253" t="s">
        <v>408</v>
      </c>
      <c r="G61" s="253" t="s">
        <v>407</v>
      </c>
      <c r="H61" s="253" t="s">
        <v>407</v>
      </c>
      <c r="I61" s="253" t="s">
        <v>407</v>
      </c>
      <c r="J61" s="253" t="s">
        <v>407</v>
      </c>
      <c r="K61" s="253" t="s">
        <v>407</v>
      </c>
      <c r="L61" s="253" t="s">
        <v>407</v>
      </c>
      <c r="M61" s="253" t="s">
        <v>407</v>
      </c>
      <c r="N61" s="253" t="s">
        <v>407</v>
      </c>
      <c r="O61" s="253" t="s">
        <v>407</v>
      </c>
      <c r="P61" s="253" t="s">
        <v>407</v>
      </c>
      <c r="Q61" s="253" t="s">
        <v>407</v>
      </c>
      <c r="R61" s="253" t="s">
        <v>407</v>
      </c>
      <c r="S61" s="253" t="s">
        <v>407</v>
      </c>
      <c r="T61" s="253" t="s">
        <v>407</v>
      </c>
      <c r="U61" s="253" t="s">
        <v>407</v>
      </c>
      <c r="V61" s="253" t="s">
        <v>407</v>
      </c>
      <c r="W61" s="253" t="s">
        <v>407</v>
      </c>
      <c r="X61" s="253" t="s">
        <v>407</v>
      </c>
      <c r="Y61" s="253" t="s">
        <v>407</v>
      </c>
      <c r="Z61" s="253" t="s">
        <v>407</v>
      </c>
      <c r="AA61" s="253" t="s">
        <v>407</v>
      </c>
      <c r="AE61" s="245"/>
      <c r="AF61" s="245"/>
      <c r="AG61" s="245"/>
      <c r="AH61" s="245"/>
      <c r="AI61" s="245"/>
      <c r="AJ61" s="245"/>
      <c r="AK61" s="245"/>
      <c r="AL61" s="245"/>
    </row>
    <row r="62" spans="2:38" s="243" customFormat="1" ht="15.75" customHeight="1" x14ac:dyDescent="0.25">
      <c r="B62" s="252" t="s">
        <v>358</v>
      </c>
      <c r="C62" s="250" t="s">
        <v>395</v>
      </c>
      <c r="D62" s="254" t="s">
        <v>408</v>
      </c>
      <c r="E62" s="254" t="s">
        <v>407</v>
      </c>
      <c r="F62" s="253" t="s">
        <v>408</v>
      </c>
      <c r="G62" s="253" t="s">
        <v>407</v>
      </c>
      <c r="H62" s="253" t="s">
        <v>407</v>
      </c>
      <c r="I62" s="253" t="s">
        <v>407</v>
      </c>
      <c r="J62" s="253" t="s">
        <v>407</v>
      </c>
      <c r="K62" s="253" t="s">
        <v>407</v>
      </c>
      <c r="L62" s="253" t="s">
        <v>407</v>
      </c>
      <c r="M62" s="253" t="s">
        <v>407</v>
      </c>
      <c r="N62" s="253" t="s">
        <v>407</v>
      </c>
      <c r="O62" s="253" t="s">
        <v>407</v>
      </c>
      <c r="P62" s="253" t="s">
        <v>407</v>
      </c>
      <c r="Q62" s="253" t="s">
        <v>407</v>
      </c>
      <c r="R62" s="253" t="s">
        <v>407</v>
      </c>
      <c r="S62" s="253" t="s">
        <v>407</v>
      </c>
      <c r="T62" s="253" t="s">
        <v>407</v>
      </c>
      <c r="U62" s="253" t="s">
        <v>407</v>
      </c>
      <c r="V62" s="253" t="s">
        <v>407</v>
      </c>
      <c r="W62" s="253" t="s">
        <v>407</v>
      </c>
      <c r="X62" s="253" t="s">
        <v>407</v>
      </c>
      <c r="Y62" s="253" t="s">
        <v>407</v>
      </c>
      <c r="Z62" s="253" t="s">
        <v>407</v>
      </c>
      <c r="AA62" s="253" t="s">
        <v>407</v>
      </c>
      <c r="AE62" s="245"/>
      <c r="AF62" s="245"/>
      <c r="AG62" s="245"/>
      <c r="AH62" s="245"/>
      <c r="AI62" s="245"/>
      <c r="AJ62" s="245"/>
      <c r="AK62" s="245"/>
      <c r="AL62" s="245"/>
    </row>
    <row r="63" spans="2:38" s="243" customFormat="1" ht="15.75" customHeight="1" x14ac:dyDescent="0.25">
      <c r="B63" s="252" t="s">
        <v>358</v>
      </c>
      <c r="C63" s="250" t="s">
        <v>226</v>
      </c>
      <c r="D63" s="254" t="s">
        <v>409</v>
      </c>
      <c r="E63" s="254" t="s">
        <v>409</v>
      </c>
      <c r="F63" s="253" t="s">
        <v>409</v>
      </c>
      <c r="G63" s="253" t="s">
        <v>407</v>
      </c>
      <c r="H63" s="253" t="s">
        <v>407</v>
      </c>
      <c r="I63" s="253" t="s">
        <v>407</v>
      </c>
      <c r="J63" s="253" t="s">
        <v>407</v>
      </c>
      <c r="K63" s="253" t="s">
        <v>407</v>
      </c>
      <c r="L63" s="253" t="s">
        <v>407</v>
      </c>
      <c r="M63" s="253" t="s">
        <v>407</v>
      </c>
      <c r="N63" s="253" t="s">
        <v>407</v>
      </c>
      <c r="O63" s="253" t="s">
        <v>407</v>
      </c>
      <c r="P63" s="253" t="s">
        <v>407</v>
      </c>
      <c r="Q63" s="253" t="s">
        <v>407</v>
      </c>
      <c r="R63" s="253" t="s">
        <v>407</v>
      </c>
      <c r="S63" s="253" t="s">
        <v>407</v>
      </c>
      <c r="T63" s="253" t="s">
        <v>407</v>
      </c>
      <c r="U63" s="253" t="s">
        <v>407</v>
      </c>
      <c r="V63" s="253" t="s">
        <v>407</v>
      </c>
      <c r="W63" s="253" t="s">
        <v>407</v>
      </c>
      <c r="X63" s="253" t="s">
        <v>407</v>
      </c>
      <c r="Y63" s="253" t="s">
        <v>407</v>
      </c>
      <c r="Z63" s="253" t="s">
        <v>407</v>
      </c>
      <c r="AA63" s="253" t="s">
        <v>407</v>
      </c>
      <c r="AE63" s="245"/>
      <c r="AF63" s="245"/>
      <c r="AG63" s="245"/>
      <c r="AH63" s="245"/>
      <c r="AI63" s="245"/>
      <c r="AJ63" s="245"/>
      <c r="AK63" s="245"/>
      <c r="AL63" s="245"/>
    </row>
    <row r="64" spans="2:38" s="243" customFormat="1" ht="15.75" customHeight="1" x14ac:dyDescent="0.25">
      <c r="B64" s="252" t="s">
        <v>358</v>
      </c>
      <c r="C64" s="250" t="s">
        <v>29</v>
      </c>
      <c r="D64" s="254" t="s">
        <v>407</v>
      </c>
      <c r="E64" s="254" t="s">
        <v>407</v>
      </c>
      <c r="F64" s="254" t="s">
        <v>407</v>
      </c>
      <c r="G64" s="253" t="s">
        <v>409</v>
      </c>
      <c r="H64" s="253" t="s">
        <v>409</v>
      </c>
      <c r="I64" s="253" t="s">
        <v>407</v>
      </c>
      <c r="J64" s="253" t="s">
        <v>407</v>
      </c>
      <c r="K64" s="253" t="s">
        <v>407</v>
      </c>
      <c r="L64" s="253" t="s">
        <v>407</v>
      </c>
      <c r="M64" s="253" t="s">
        <v>407</v>
      </c>
      <c r="N64" s="253" t="s">
        <v>407</v>
      </c>
      <c r="O64" s="253" t="s">
        <v>407</v>
      </c>
      <c r="P64" s="253" t="s">
        <v>407</v>
      </c>
      <c r="Q64" s="253" t="s">
        <v>407</v>
      </c>
      <c r="R64" s="253" t="s">
        <v>407</v>
      </c>
      <c r="S64" s="253" t="s">
        <v>407</v>
      </c>
      <c r="T64" s="253" t="s">
        <v>407</v>
      </c>
      <c r="U64" s="253" t="s">
        <v>407</v>
      </c>
      <c r="V64" s="253" t="s">
        <v>407</v>
      </c>
      <c r="W64" s="253" t="s">
        <v>407</v>
      </c>
      <c r="X64" s="253" t="s">
        <v>407</v>
      </c>
      <c r="Y64" s="253" t="s">
        <v>407</v>
      </c>
      <c r="Z64" s="253" t="s">
        <v>407</v>
      </c>
      <c r="AA64" s="253" t="s">
        <v>407</v>
      </c>
      <c r="AE64" s="245"/>
      <c r="AF64" s="245"/>
      <c r="AG64" s="245"/>
      <c r="AH64" s="245"/>
      <c r="AI64" s="245"/>
      <c r="AJ64" s="245"/>
      <c r="AK64" s="245"/>
      <c r="AL64" s="245"/>
    </row>
    <row r="65" spans="2:38" s="243" customFormat="1" ht="15.75" customHeight="1" x14ac:dyDescent="0.25">
      <c r="B65" s="252" t="s">
        <v>358</v>
      </c>
      <c r="C65" s="250" t="s">
        <v>28</v>
      </c>
      <c r="D65" s="254" t="s">
        <v>407</v>
      </c>
      <c r="E65" s="254" t="s">
        <v>407</v>
      </c>
      <c r="F65" s="254" t="s">
        <v>407</v>
      </c>
      <c r="G65" s="253" t="s">
        <v>407</v>
      </c>
      <c r="H65" s="253" t="s">
        <v>407</v>
      </c>
      <c r="I65" s="253" t="s">
        <v>407</v>
      </c>
      <c r="J65" s="253" t="s">
        <v>407</v>
      </c>
      <c r="K65" s="253" t="s">
        <v>407</v>
      </c>
      <c r="L65" s="253" t="s">
        <v>407</v>
      </c>
      <c r="M65" s="253" t="s">
        <v>407</v>
      </c>
      <c r="N65" s="253" t="s">
        <v>407</v>
      </c>
      <c r="O65" s="253" t="s">
        <v>407</v>
      </c>
      <c r="P65" s="253" t="s">
        <v>407</v>
      </c>
      <c r="Q65" s="253" t="s">
        <v>407</v>
      </c>
      <c r="R65" s="253" t="s">
        <v>407</v>
      </c>
      <c r="S65" s="253" t="s">
        <v>409</v>
      </c>
      <c r="T65" s="253" t="s">
        <v>409</v>
      </c>
      <c r="U65" s="253" t="s">
        <v>409</v>
      </c>
      <c r="V65" s="253" t="s">
        <v>409</v>
      </c>
      <c r="W65" s="253" t="s">
        <v>409</v>
      </c>
      <c r="X65" s="253" t="s">
        <v>409</v>
      </c>
      <c r="Y65" s="253" t="s">
        <v>409</v>
      </c>
      <c r="Z65" s="253" t="s">
        <v>409</v>
      </c>
      <c r="AA65" s="253" t="s">
        <v>409</v>
      </c>
      <c r="AE65" s="245"/>
      <c r="AF65" s="245"/>
      <c r="AG65" s="245"/>
      <c r="AH65" s="245"/>
      <c r="AI65" s="245"/>
      <c r="AJ65" s="245"/>
      <c r="AK65" s="245"/>
      <c r="AL65" s="245"/>
    </row>
    <row r="66" spans="2:38" s="243" customFormat="1" ht="15.75" customHeight="1" x14ac:dyDescent="0.25">
      <c r="B66" s="252" t="s">
        <v>358</v>
      </c>
      <c r="C66" s="250" t="s">
        <v>4</v>
      </c>
      <c r="D66" s="254" t="s">
        <v>407</v>
      </c>
      <c r="E66" s="254" t="s">
        <v>407</v>
      </c>
      <c r="F66" s="254" t="s">
        <v>407</v>
      </c>
      <c r="G66" s="253" t="s">
        <v>407</v>
      </c>
      <c r="H66" s="253" t="s">
        <v>407</v>
      </c>
      <c r="I66" s="253" t="s">
        <v>407</v>
      </c>
      <c r="J66" s="253" t="s">
        <v>409</v>
      </c>
      <c r="K66" s="253" t="s">
        <v>409</v>
      </c>
      <c r="L66" s="253" t="s">
        <v>409</v>
      </c>
      <c r="M66" s="253" t="s">
        <v>409</v>
      </c>
      <c r="N66" s="253" t="s">
        <v>409</v>
      </c>
      <c r="O66" s="253" t="s">
        <v>409</v>
      </c>
      <c r="P66" s="253" t="s">
        <v>409</v>
      </c>
      <c r="Q66" s="253" t="s">
        <v>409</v>
      </c>
      <c r="R66" s="253" t="s">
        <v>409</v>
      </c>
      <c r="S66" s="253" t="s">
        <v>407</v>
      </c>
      <c r="T66" s="253" t="s">
        <v>407</v>
      </c>
      <c r="U66" s="253" t="s">
        <v>407</v>
      </c>
      <c r="V66" s="253" t="s">
        <v>407</v>
      </c>
      <c r="W66" s="253" t="s">
        <v>407</v>
      </c>
      <c r="X66" s="253" t="s">
        <v>407</v>
      </c>
      <c r="Y66" s="253" t="s">
        <v>407</v>
      </c>
      <c r="Z66" s="253" t="s">
        <v>407</v>
      </c>
      <c r="AA66" s="253" t="s">
        <v>407</v>
      </c>
      <c r="AE66" s="245"/>
      <c r="AF66" s="245"/>
      <c r="AG66" s="245"/>
      <c r="AH66" s="245"/>
      <c r="AI66" s="245"/>
      <c r="AJ66" s="245"/>
      <c r="AK66" s="245"/>
      <c r="AL66" s="245"/>
    </row>
    <row r="67" spans="2:38" s="243" customFormat="1" ht="15.75" customHeight="1" x14ac:dyDescent="0.25">
      <c r="B67" s="252" t="s">
        <v>358</v>
      </c>
      <c r="C67" s="250" t="s">
        <v>337</v>
      </c>
      <c r="D67" s="254" t="s">
        <v>407</v>
      </c>
      <c r="E67" s="254" t="s">
        <v>407</v>
      </c>
      <c r="F67" s="254" t="s">
        <v>407</v>
      </c>
      <c r="G67" s="253" t="s">
        <v>407</v>
      </c>
      <c r="H67" s="253" t="s">
        <v>407</v>
      </c>
      <c r="I67" s="253" t="s">
        <v>408</v>
      </c>
      <c r="J67" s="253" t="s">
        <v>407</v>
      </c>
      <c r="K67" s="253" t="s">
        <v>407</v>
      </c>
      <c r="L67" s="253" t="s">
        <v>407</v>
      </c>
      <c r="M67" s="253" t="s">
        <v>407</v>
      </c>
      <c r="N67" s="253" t="s">
        <v>407</v>
      </c>
      <c r="O67" s="253" t="s">
        <v>407</v>
      </c>
      <c r="P67" s="253" t="s">
        <v>407</v>
      </c>
      <c r="Q67" s="253" t="s">
        <v>407</v>
      </c>
      <c r="R67" s="253" t="s">
        <v>407</v>
      </c>
      <c r="S67" s="253" t="s">
        <v>407</v>
      </c>
      <c r="T67" s="253" t="s">
        <v>407</v>
      </c>
      <c r="U67" s="253" t="s">
        <v>407</v>
      </c>
      <c r="V67" s="253" t="s">
        <v>407</v>
      </c>
      <c r="W67" s="253" t="s">
        <v>407</v>
      </c>
      <c r="X67" s="253" t="s">
        <v>407</v>
      </c>
      <c r="Y67" s="253" t="s">
        <v>407</v>
      </c>
      <c r="Z67" s="253" t="s">
        <v>407</v>
      </c>
      <c r="AA67" s="253" t="s">
        <v>407</v>
      </c>
      <c r="AE67" s="245"/>
      <c r="AF67" s="245"/>
      <c r="AG67" s="245"/>
      <c r="AH67" s="245"/>
      <c r="AI67" s="245"/>
      <c r="AJ67" s="245"/>
      <c r="AK67" s="245"/>
      <c r="AL67" s="245"/>
    </row>
  </sheetData>
  <sheetProtection algorithmName="SHA-512" hashValue="vfXhTlvWCCy+tk5HhoFOkIAFZTA+y1MNTPPYzGZ6XcsHiNRfmEkU+qbSbcrADbO+qPek2SUJStz8reNoFXlm/A==" saltValue="Zgtg47qwsmF0VNtJ6jIDsQ==" spinCount="100000" sheet="1" objects="1" scenarios="1"/>
  <conditionalFormatting sqref="J9:K18 R9:AA16 D9:H19 D21:H31 D33:H43 D45:H55 D57:H67 J21:K30 J45:K54 J33:K42 J57:K66 M9:M19 M21:M30 M45:M54 M33:M42 M57:M66 P9:P19 P21:P30 P45:P54 P33:P42 P57:P66 R17 R29 R26:S28 R18:AA19 R21:AA25 R45:AA54 R33:AA42 R57:AA66 T26:AA26 R30:AA30">
    <cfRule type="containsText" dxfId="191" priority="472" operator="containsText" text="o">
      <formula>NOT(ISERROR(SEARCH("o",D9)))</formula>
    </cfRule>
    <cfRule type="containsText" dxfId="190" priority="473" operator="containsText" text="x">
      <formula>NOT(ISERROR(SEARCH("x",D9)))</formula>
    </cfRule>
    <cfRule type="containsText" dxfId="189" priority="474" operator="containsText" text="ü">
      <formula>NOT(ISERROR(SEARCH("ü",D9)))</formula>
    </cfRule>
  </conditionalFormatting>
  <conditionalFormatting sqref="T27:AA28">
    <cfRule type="containsText" dxfId="188" priority="466" operator="containsText" text="o">
      <formula>NOT(ISERROR(SEARCH("o",T27)))</formula>
    </cfRule>
    <cfRule type="containsText" dxfId="187" priority="467" operator="containsText" text="x">
      <formula>NOT(ISERROR(SEARCH("x",T27)))</formula>
    </cfRule>
    <cfRule type="containsText" dxfId="186" priority="468" operator="containsText" text="ü">
      <formula>NOT(ISERROR(SEARCH("ü",T27)))</formula>
    </cfRule>
  </conditionalFormatting>
  <conditionalFormatting sqref="I43">
    <cfRule type="containsText" dxfId="185" priority="463" operator="containsText" text="o">
      <formula>NOT(ISERROR(SEARCH("o",I43)))</formula>
    </cfRule>
    <cfRule type="containsText" dxfId="184" priority="464" operator="containsText" text="x">
      <formula>NOT(ISERROR(SEARCH("x",I43)))</formula>
    </cfRule>
    <cfRule type="containsText" dxfId="183" priority="465" operator="containsText" text="ü">
      <formula>NOT(ISERROR(SEARCH("ü",I43)))</formula>
    </cfRule>
  </conditionalFormatting>
  <conditionalFormatting sqref="N9:N18">
    <cfRule type="containsText" dxfId="182" priority="442" operator="containsText" text="o">
      <formula>NOT(ISERROR(SEARCH("o",N9)))</formula>
    </cfRule>
    <cfRule type="containsText" dxfId="181" priority="443" operator="containsText" text="x">
      <formula>NOT(ISERROR(SEARCH("x",N9)))</formula>
    </cfRule>
    <cfRule type="containsText" dxfId="180" priority="444" operator="containsText" text="ü">
      <formula>NOT(ISERROR(SEARCH("ü",N9)))</formula>
    </cfRule>
  </conditionalFormatting>
  <conditionalFormatting sqref="N21:N29">
    <cfRule type="containsText" dxfId="179" priority="439" operator="containsText" text="o">
      <formula>NOT(ISERROR(SEARCH("o",N21)))</formula>
    </cfRule>
    <cfRule type="containsText" dxfId="178" priority="440" operator="containsText" text="x">
      <formula>NOT(ISERROR(SEARCH("x",N21)))</formula>
    </cfRule>
    <cfRule type="containsText" dxfId="177" priority="441" operator="containsText" text="ü">
      <formula>NOT(ISERROR(SEARCH("ü",N21)))</formula>
    </cfRule>
  </conditionalFormatting>
  <conditionalFormatting sqref="N33:N41">
    <cfRule type="containsText" dxfId="176" priority="436" operator="containsText" text="o">
      <formula>NOT(ISERROR(SEARCH("o",N33)))</formula>
    </cfRule>
    <cfRule type="containsText" dxfId="175" priority="437" operator="containsText" text="x">
      <formula>NOT(ISERROR(SEARCH("x",N33)))</formula>
    </cfRule>
    <cfRule type="containsText" dxfId="174" priority="438" operator="containsText" text="ü">
      <formula>NOT(ISERROR(SEARCH("ü",N33)))</formula>
    </cfRule>
  </conditionalFormatting>
  <conditionalFormatting sqref="N45:N53">
    <cfRule type="containsText" dxfId="173" priority="433" operator="containsText" text="o">
      <formula>NOT(ISERROR(SEARCH("o",N45)))</formula>
    </cfRule>
    <cfRule type="containsText" dxfId="172" priority="434" operator="containsText" text="x">
      <formula>NOT(ISERROR(SEARCH("x",N45)))</formula>
    </cfRule>
    <cfRule type="containsText" dxfId="171" priority="435" operator="containsText" text="ü">
      <formula>NOT(ISERROR(SEARCH("ü",N45)))</formula>
    </cfRule>
  </conditionalFormatting>
  <conditionalFormatting sqref="N57:N65">
    <cfRule type="containsText" dxfId="170" priority="430" operator="containsText" text="o">
      <formula>NOT(ISERROR(SEARCH("o",N57)))</formula>
    </cfRule>
    <cfRule type="containsText" dxfId="169" priority="431" operator="containsText" text="x">
      <formula>NOT(ISERROR(SEARCH("x",N57)))</formula>
    </cfRule>
    <cfRule type="containsText" dxfId="168" priority="432" operator="containsText" text="ü">
      <formula>NOT(ISERROR(SEARCH("ü",N57)))</formula>
    </cfRule>
  </conditionalFormatting>
  <conditionalFormatting sqref="O9:O18">
    <cfRule type="containsText" dxfId="167" priority="427" operator="containsText" text="o">
      <formula>NOT(ISERROR(SEARCH("o",O9)))</formula>
    </cfRule>
    <cfRule type="containsText" dxfId="166" priority="428" operator="containsText" text="x">
      <formula>NOT(ISERROR(SEARCH("x",O9)))</formula>
    </cfRule>
    <cfRule type="containsText" dxfId="165" priority="429" operator="containsText" text="ü">
      <formula>NOT(ISERROR(SEARCH("ü",O9)))</formula>
    </cfRule>
  </conditionalFormatting>
  <conditionalFormatting sqref="O21:O29">
    <cfRule type="containsText" dxfId="164" priority="424" operator="containsText" text="o">
      <formula>NOT(ISERROR(SEARCH("o",O21)))</formula>
    </cfRule>
    <cfRule type="containsText" dxfId="163" priority="425" operator="containsText" text="x">
      <formula>NOT(ISERROR(SEARCH("x",O21)))</formula>
    </cfRule>
    <cfRule type="containsText" dxfId="162" priority="426" operator="containsText" text="ü">
      <formula>NOT(ISERROR(SEARCH("ü",O21)))</formula>
    </cfRule>
  </conditionalFormatting>
  <conditionalFormatting sqref="O33:O41">
    <cfRule type="containsText" dxfId="161" priority="421" operator="containsText" text="o">
      <formula>NOT(ISERROR(SEARCH("o",O33)))</formula>
    </cfRule>
    <cfRule type="containsText" dxfId="160" priority="422" operator="containsText" text="x">
      <formula>NOT(ISERROR(SEARCH("x",O33)))</formula>
    </cfRule>
    <cfRule type="containsText" dxfId="159" priority="423" operator="containsText" text="ü">
      <formula>NOT(ISERROR(SEARCH("ü",O33)))</formula>
    </cfRule>
  </conditionalFormatting>
  <conditionalFormatting sqref="O45:O53">
    <cfRule type="containsText" dxfId="158" priority="418" operator="containsText" text="o">
      <formula>NOT(ISERROR(SEARCH("o",O45)))</formula>
    </cfRule>
    <cfRule type="containsText" dxfId="157" priority="419" operator="containsText" text="x">
      <formula>NOT(ISERROR(SEARCH("x",O45)))</formula>
    </cfRule>
    <cfRule type="containsText" dxfId="156" priority="420" operator="containsText" text="ü">
      <formula>NOT(ISERROR(SEARCH("ü",O45)))</formula>
    </cfRule>
  </conditionalFormatting>
  <conditionalFormatting sqref="O57:O65">
    <cfRule type="containsText" dxfId="155" priority="415" operator="containsText" text="o">
      <formula>NOT(ISERROR(SEARCH("o",O57)))</formula>
    </cfRule>
    <cfRule type="containsText" dxfId="154" priority="416" operator="containsText" text="x">
      <formula>NOT(ISERROR(SEARCH("x",O57)))</formula>
    </cfRule>
    <cfRule type="containsText" dxfId="153" priority="417" operator="containsText" text="ü">
      <formula>NOT(ISERROR(SEARCH("ü",O57)))</formula>
    </cfRule>
  </conditionalFormatting>
  <conditionalFormatting sqref="Q9:Q18">
    <cfRule type="containsText" dxfId="152" priority="412" operator="containsText" text="o">
      <formula>NOT(ISERROR(SEARCH("o",Q9)))</formula>
    </cfRule>
    <cfRule type="containsText" dxfId="151" priority="413" operator="containsText" text="x">
      <formula>NOT(ISERROR(SEARCH("x",Q9)))</formula>
    </cfRule>
    <cfRule type="containsText" dxfId="150" priority="414" operator="containsText" text="ü">
      <formula>NOT(ISERROR(SEARCH("ü",Q9)))</formula>
    </cfRule>
  </conditionalFormatting>
  <conditionalFormatting sqref="Q21:Q29">
    <cfRule type="containsText" dxfId="149" priority="409" operator="containsText" text="o">
      <formula>NOT(ISERROR(SEARCH("o",Q21)))</formula>
    </cfRule>
    <cfRule type="containsText" dxfId="148" priority="410" operator="containsText" text="x">
      <formula>NOT(ISERROR(SEARCH("x",Q21)))</formula>
    </cfRule>
    <cfRule type="containsText" dxfId="147" priority="411" operator="containsText" text="ü">
      <formula>NOT(ISERROR(SEARCH("ü",Q21)))</formula>
    </cfRule>
  </conditionalFormatting>
  <conditionalFormatting sqref="Q33:Q41">
    <cfRule type="containsText" dxfId="146" priority="406" operator="containsText" text="o">
      <formula>NOT(ISERROR(SEARCH("o",Q33)))</formula>
    </cfRule>
    <cfRule type="containsText" dxfId="145" priority="407" operator="containsText" text="x">
      <formula>NOT(ISERROR(SEARCH("x",Q33)))</formula>
    </cfRule>
    <cfRule type="containsText" dxfId="144" priority="408" operator="containsText" text="ü">
      <formula>NOT(ISERROR(SEARCH("ü",Q33)))</formula>
    </cfRule>
  </conditionalFormatting>
  <conditionalFormatting sqref="Q45:Q53">
    <cfRule type="containsText" dxfId="143" priority="403" operator="containsText" text="o">
      <formula>NOT(ISERROR(SEARCH("o",Q45)))</formula>
    </cfRule>
    <cfRule type="containsText" dxfId="142" priority="404" operator="containsText" text="x">
      <formula>NOT(ISERROR(SEARCH("x",Q45)))</formula>
    </cfRule>
    <cfRule type="containsText" dxfId="141" priority="405" operator="containsText" text="ü">
      <formula>NOT(ISERROR(SEARCH("ü",Q45)))</formula>
    </cfRule>
  </conditionalFormatting>
  <conditionalFormatting sqref="Q57:Q65">
    <cfRule type="containsText" dxfId="140" priority="400" operator="containsText" text="o">
      <formula>NOT(ISERROR(SEARCH("o",Q57)))</formula>
    </cfRule>
    <cfRule type="containsText" dxfId="139" priority="401" operator="containsText" text="x">
      <formula>NOT(ISERROR(SEARCH("x",Q57)))</formula>
    </cfRule>
    <cfRule type="containsText" dxfId="138" priority="402" operator="containsText" text="ü">
      <formula>NOT(ISERROR(SEARCH("ü",Q57)))</formula>
    </cfRule>
  </conditionalFormatting>
  <conditionalFormatting sqref="L9:L18">
    <cfRule type="containsText" dxfId="137" priority="397" operator="containsText" text="o">
      <formula>NOT(ISERROR(SEARCH("o",L9)))</formula>
    </cfRule>
    <cfRule type="containsText" dxfId="136" priority="398" operator="containsText" text="x">
      <formula>NOT(ISERROR(SEARCH("x",L9)))</formula>
    </cfRule>
    <cfRule type="containsText" dxfId="135" priority="399" operator="containsText" text="ü">
      <formula>NOT(ISERROR(SEARCH("ü",L9)))</formula>
    </cfRule>
  </conditionalFormatting>
  <conditionalFormatting sqref="L21:L29">
    <cfRule type="containsText" dxfId="134" priority="394" operator="containsText" text="o">
      <formula>NOT(ISERROR(SEARCH("o",L21)))</formula>
    </cfRule>
    <cfRule type="containsText" dxfId="133" priority="395" operator="containsText" text="x">
      <formula>NOT(ISERROR(SEARCH("x",L21)))</formula>
    </cfRule>
    <cfRule type="containsText" dxfId="132" priority="396" operator="containsText" text="ü">
      <formula>NOT(ISERROR(SEARCH("ü",L21)))</formula>
    </cfRule>
  </conditionalFormatting>
  <conditionalFormatting sqref="L33:L41">
    <cfRule type="containsText" dxfId="131" priority="391" operator="containsText" text="o">
      <formula>NOT(ISERROR(SEARCH("o",L33)))</formula>
    </cfRule>
    <cfRule type="containsText" dxfId="130" priority="392" operator="containsText" text="x">
      <formula>NOT(ISERROR(SEARCH("x",L33)))</formula>
    </cfRule>
    <cfRule type="containsText" dxfId="129" priority="393" operator="containsText" text="ü">
      <formula>NOT(ISERROR(SEARCH("ü",L33)))</formula>
    </cfRule>
  </conditionalFormatting>
  <conditionalFormatting sqref="L45:L53">
    <cfRule type="containsText" dxfId="128" priority="388" operator="containsText" text="o">
      <formula>NOT(ISERROR(SEARCH("o",L45)))</formula>
    </cfRule>
    <cfRule type="containsText" dxfId="127" priority="389" operator="containsText" text="x">
      <formula>NOT(ISERROR(SEARCH("x",L45)))</formula>
    </cfRule>
    <cfRule type="containsText" dxfId="126" priority="390" operator="containsText" text="ü">
      <formula>NOT(ISERROR(SEARCH("ü",L45)))</formula>
    </cfRule>
  </conditionalFormatting>
  <conditionalFormatting sqref="L57:L65">
    <cfRule type="containsText" dxfId="125" priority="385" operator="containsText" text="o">
      <formula>NOT(ISERROR(SEARCH("o",L57)))</formula>
    </cfRule>
    <cfRule type="containsText" dxfId="124" priority="386" operator="containsText" text="x">
      <formula>NOT(ISERROR(SEARCH("x",L57)))</formula>
    </cfRule>
    <cfRule type="containsText" dxfId="123" priority="387" operator="containsText" text="ü">
      <formula>NOT(ISERROR(SEARCH("ü",L57)))</formula>
    </cfRule>
  </conditionalFormatting>
  <conditionalFormatting sqref="I9:I17">
    <cfRule type="containsText" dxfId="122" priority="382" operator="containsText" text="o">
      <formula>NOT(ISERROR(SEARCH("o",I9)))</formula>
    </cfRule>
    <cfRule type="containsText" dxfId="121" priority="383" operator="containsText" text="x">
      <formula>NOT(ISERROR(SEARCH("x",I9)))</formula>
    </cfRule>
    <cfRule type="containsText" dxfId="120" priority="384" operator="containsText" text="ü">
      <formula>NOT(ISERROR(SEARCH("ü",I9)))</formula>
    </cfRule>
  </conditionalFormatting>
  <conditionalFormatting sqref="I21:I29">
    <cfRule type="containsText" dxfId="119" priority="379" operator="containsText" text="o">
      <formula>NOT(ISERROR(SEARCH("o",I21)))</formula>
    </cfRule>
    <cfRule type="containsText" dxfId="118" priority="380" operator="containsText" text="x">
      <formula>NOT(ISERROR(SEARCH("x",I21)))</formula>
    </cfRule>
    <cfRule type="containsText" dxfId="117" priority="381" operator="containsText" text="ü">
      <formula>NOT(ISERROR(SEARCH("ü",I21)))</formula>
    </cfRule>
  </conditionalFormatting>
  <conditionalFormatting sqref="I33:I41">
    <cfRule type="containsText" dxfId="116" priority="376" operator="containsText" text="o">
      <formula>NOT(ISERROR(SEARCH("o",I33)))</formula>
    </cfRule>
    <cfRule type="containsText" dxfId="115" priority="377" operator="containsText" text="x">
      <formula>NOT(ISERROR(SEARCH("x",I33)))</formula>
    </cfRule>
    <cfRule type="containsText" dxfId="114" priority="378" operator="containsText" text="ü">
      <formula>NOT(ISERROR(SEARCH("ü",I33)))</formula>
    </cfRule>
  </conditionalFormatting>
  <conditionalFormatting sqref="I45:I53">
    <cfRule type="containsText" dxfId="113" priority="373" operator="containsText" text="o">
      <formula>NOT(ISERROR(SEARCH("o",I45)))</formula>
    </cfRule>
    <cfRule type="containsText" dxfId="112" priority="374" operator="containsText" text="x">
      <formula>NOT(ISERROR(SEARCH("x",I45)))</formula>
    </cfRule>
    <cfRule type="containsText" dxfId="111" priority="375" operator="containsText" text="ü">
      <formula>NOT(ISERROR(SEARCH("ü",I45)))</formula>
    </cfRule>
  </conditionalFormatting>
  <conditionalFormatting sqref="I57:I65">
    <cfRule type="containsText" dxfId="110" priority="370" operator="containsText" text="o">
      <formula>NOT(ISERROR(SEARCH("o",I57)))</formula>
    </cfRule>
    <cfRule type="containsText" dxfId="109" priority="371" operator="containsText" text="x">
      <formula>NOT(ISERROR(SEARCH("x",I57)))</formula>
    </cfRule>
    <cfRule type="containsText" dxfId="108" priority="372" operator="containsText" text="ü">
      <formula>NOT(ISERROR(SEARCH("ü",I57)))</formula>
    </cfRule>
  </conditionalFormatting>
  <conditionalFormatting sqref="I43">
    <cfRule type="containsText" dxfId="107" priority="352" operator="containsText" text="o">
      <formula>NOT(ISERROR(SEARCH("o",I43)))</formula>
    </cfRule>
    <cfRule type="containsText" dxfId="106" priority="353" operator="containsText" text="x">
      <formula>NOT(ISERROR(SEARCH("x",I43)))</formula>
    </cfRule>
    <cfRule type="containsText" dxfId="105" priority="354" operator="containsText" text="ü">
      <formula>NOT(ISERROR(SEARCH("ü",I43)))</formula>
    </cfRule>
  </conditionalFormatting>
  <conditionalFormatting sqref="L19">
    <cfRule type="containsText" dxfId="104" priority="328" operator="containsText" text="o">
      <formula>NOT(ISERROR(SEARCH("o",L19)))</formula>
    </cfRule>
    <cfRule type="containsText" dxfId="103" priority="329" operator="containsText" text="x">
      <formula>NOT(ISERROR(SEARCH("x",L19)))</formula>
    </cfRule>
    <cfRule type="containsText" dxfId="102" priority="330" operator="containsText" text="ü">
      <formula>NOT(ISERROR(SEARCH("ü",L19)))</formula>
    </cfRule>
  </conditionalFormatting>
  <conditionalFormatting sqref="J19:K19">
    <cfRule type="containsText" dxfId="101" priority="343" operator="containsText" text="o">
      <formula>NOT(ISERROR(SEARCH("o",J19)))</formula>
    </cfRule>
    <cfRule type="containsText" dxfId="100" priority="344" operator="containsText" text="x">
      <formula>NOT(ISERROR(SEARCH("x",J19)))</formula>
    </cfRule>
    <cfRule type="containsText" dxfId="99" priority="345" operator="containsText" text="ü">
      <formula>NOT(ISERROR(SEARCH("ü",J19)))</formula>
    </cfRule>
  </conditionalFormatting>
  <conditionalFormatting sqref="I18">
    <cfRule type="containsText" dxfId="98" priority="322" operator="containsText" text="o">
      <formula>NOT(ISERROR(SEARCH("o",I18)))</formula>
    </cfRule>
    <cfRule type="containsText" dxfId="97" priority="323" operator="containsText" text="x">
      <formula>NOT(ISERROR(SEARCH("x",I18)))</formula>
    </cfRule>
    <cfRule type="containsText" dxfId="96" priority="324" operator="containsText" text="ü">
      <formula>NOT(ISERROR(SEARCH("ü",I18)))</formula>
    </cfRule>
  </conditionalFormatting>
  <conditionalFormatting sqref="N19">
    <cfRule type="containsText" dxfId="95" priority="337" operator="containsText" text="o">
      <formula>NOT(ISERROR(SEARCH("o",N19)))</formula>
    </cfRule>
    <cfRule type="containsText" dxfId="94" priority="338" operator="containsText" text="x">
      <formula>NOT(ISERROR(SEARCH("x",N19)))</formula>
    </cfRule>
    <cfRule type="containsText" dxfId="93" priority="339" operator="containsText" text="ü">
      <formula>NOT(ISERROR(SEARCH("ü",N19)))</formula>
    </cfRule>
  </conditionalFormatting>
  <conditionalFormatting sqref="O19">
    <cfRule type="containsText" dxfId="92" priority="334" operator="containsText" text="o">
      <formula>NOT(ISERROR(SEARCH("o",O19)))</formula>
    </cfRule>
    <cfRule type="containsText" dxfId="91" priority="335" operator="containsText" text="x">
      <formula>NOT(ISERROR(SEARCH("x",O19)))</formula>
    </cfRule>
    <cfRule type="containsText" dxfId="90" priority="336" operator="containsText" text="ü">
      <formula>NOT(ISERROR(SEARCH("ü",O19)))</formula>
    </cfRule>
  </conditionalFormatting>
  <conditionalFormatting sqref="Q19">
    <cfRule type="containsText" dxfId="89" priority="331" operator="containsText" text="o">
      <formula>NOT(ISERROR(SEARCH("o",Q19)))</formula>
    </cfRule>
    <cfRule type="containsText" dxfId="88" priority="332" operator="containsText" text="x">
      <formula>NOT(ISERROR(SEARCH("x",Q19)))</formula>
    </cfRule>
    <cfRule type="containsText" dxfId="87" priority="333" operator="containsText" text="ü">
      <formula>NOT(ISERROR(SEARCH("ü",Q19)))</formula>
    </cfRule>
  </conditionalFormatting>
  <conditionalFormatting sqref="I31">
    <cfRule type="containsText" dxfId="86" priority="298" operator="containsText" text="o">
      <formula>NOT(ISERROR(SEARCH("o",I31)))</formula>
    </cfRule>
    <cfRule type="containsText" dxfId="85" priority="299" operator="containsText" text="x">
      <formula>NOT(ISERROR(SEARCH("x",I31)))</formula>
    </cfRule>
    <cfRule type="containsText" dxfId="84" priority="300" operator="containsText" text="ü">
      <formula>NOT(ISERROR(SEARCH("ü",I31)))</formula>
    </cfRule>
  </conditionalFormatting>
  <conditionalFormatting sqref="I42">
    <cfRule type="containsText" dxfId="83" priority="274" operator="containsText" text="o">
      <formula>NOT(ISERROR(SEARCH("o",I42)))</formula>
    </cfRule>
    <cfRule type="containsText" dxfId="82" priority="275" operator="containsText" text="x">
      <formula>NOT(ISERROR(SEARCH("x",I42)))</formula>
    </cfRule>
    <cfRule type="containsText" dxfId="81" priority="276" operator="containsText" text="ü">
      <formula>NOT(ISERROR(SEARCH("ü",I42)))</formula>
    </cfRule>
  </conditionalFormatting>
  <conditionalFormatting sqref="I19">
    <cfRule type="containsText" dxfId="80" priority="319" operator="containsText" text="o">
      <formula>NOT(ISERROR(SEARCH("o",I19)))</formula>
    </cfRule>
    <cfRule type="containsText" dxfId="79" priority="320" operator="containsText" text="x">
      <formula>NOT(ISERROR(SEARCH("x",I19)))</formula>
    </cfRule>
    <cfRule type="containsText" dxfId="78" priority="321" operator="containsText" text="ü">
      <formula>NOT(ISERROR(SEARCH("ü",I19)))</formula>
    </cfRule>
  </conditionalFormatting>
  <conditionalFormatting sqref="I30">
    <cfRule type="containsText" dxfId="77" priority="295" operator="containsText" text="o">
      <formula>NOT(ISERROR(SEARCH("o",I30)))</formula>
    </cfRule>
    <cfRule type="containsText" dxfId="76" priority="296" operator="containsText" text="x">
      <formula>NOT(ISERROR(SEARCH("x",I30)))</formula>
    </cfRule>
    <cfRule type="containsText" dxfId="75" priority="297" operator="containsText" text="ü">
      <formula>NOT(ISERROR(SEARCH("ü",I30)))</formula>
    </cfRule>
  </conditionalFormatting>
  <conditionalFormatting sqref="N30">
    <cfRule type="containsText" dxfId="74" priority="313" operator="containsText" text="o">
      <formula>NOT(ISERROR(SEARCH("o",N30)))</formula>
    </cfRule>
    <cfRule type="containsText" dxfId="73" priority="314" operator="containsText" text="x">
      <formula>NOT(ISERROR(SEARCH("x",N30)))</formula>
    </cfRule>
    <cfRule type="containsText" dxfId="72" priority="315" operator="containsText" text="ü">
      <formula>NOT(ISERROR(SEARCH("ü",N30)))</formula>
    </cfRule>
  </conditionalFormatting>
  <conditionalFormatting sqref="O30">
    <cfRule type="containsText" dxfId="71" priority="310" operator="containsText" text="o">
      <formula>NOT(ISERROR(SEARCH("o",O30)))</formula>
    </cfRule>
    <cfRule type="containsText" dxfId="70" priority="311" operator="containsText" text="x">
      <formula>NOT(ISERROR(SEARCH("x",O30)))</formula>
    </cfRule>
    <cfRule type="containsText" dxfId="69" priority="312" operator="containsText" text="ü">
      <formula>NOT(ISERROR(SEARCH("ü",O30)))</formula>
    </cfRule>
  </conditionalFormatting>
  <conditionalFormatting sqref="Q30">
    <cfRule type="containsText" dxfId="68" priority="307" operator="containsText" text="o">
      <formula>NOT(ISERROR(SEARCH("o",Q30)))</formula>
    </cfRule>
    <cfRule type="containsText" dxfId="67" priority="308" operator="containsText" text="x">
      <formula>NOT(ISERROR(SEARCH("x",Q30)))</formula>
    </cfRule>
    <cfRule type="containsText" dxfId="66" priority="309" operator="containsText" text="ü">
      <formula>NOT(ISERROR(SEARCH("ü",Q30)))</formula>
    </cfRule>
  </conditionalFormatting>
  <conditionalFormatting sqref="L30">
    <cfRule type="containsText" dxfId="65" priority="304" operator="containsText" text="o">
      <formula>NOT(ISERROR(SEARCH("o",L30)))</formula>
    </cfRule>
    <cfRule type="containsText" dxfId="64" priority="305" operator="containsText" text="x">
      <formula>NOT(ISERROR(SEARCH("x",L30)))</formula>
    </cfRule>
    <cfRule type="containsText" dxfId="63" priority="306" operator="containsText" text="ü">
      <formula>NOT(ISERROR(SEARCH("ü",L30)))</formula>
    </cfRule>
  </conditionalFormatting>
  <conditionalFormatting sqref="I54">
    <cfRule type="containsText" dxfId="62" priority="253" operator="containsText" text="o">
      <formula>NOT(ISERROR(SEARCH("o",I54)))</formula>
    </cfRule>
    <cfRule type="containsText" dxfId="61" priority="254" operator="containsText" text="x">
      <formula>NOT(ISERROR(SEARCH("x",I54)))</formula>
    </cfRule>
    <cfRule type="containsText" dxfId="60" priority="255" operator="containsText" text="ü">
      <formula>NOT(ISERROR(SEARCH("ü",I54)))</formula>
    </cfRule>
  </conditionalFormatting>
  <conditionalFormatting sqref="I66">
    <cfRule type="containsText" dxfId="59" priority="229" operator="containsText" text="o">
      <formula>NOT(ISERROR(SEARCH("o",I66)))</formula>
    </cfRule>
    <cfRule type="containsText" dxfId="58" priority="230" operator="containsText" text="x">
      <formula>NOT(ISERROR(SEARCH("x",I66)))</formula>
    </cfRule>
    <cfRule type="containsText" dxfId="57" priority="231" operator="containsText" text="ü">
      <formula>NOT(ISERROR(SEARCH("ü",I66)))</formula>
    </cfRule>
  </conditionalFormatting>
  <conditionalFormatting sqref="N42">
    <cfRule type="containsText" dxfId="56" priority="289" operator="containsText" text="o">
      <formula>NOT(ISERROR(SEARCH("o",N42)))</formula>
    </cfRule>
    <cfRule type="containsText" dxfId="55" priority="290" operator="containsText" text="x">
      <formula>NOT(ISERROR(SEARCH("x",N42)))</formula>
    </cfRule>
    <cfRule type="containsText" dxfId="54" priority="291" operator="containsText" text="ü">
      <formula>NOT(ISERROR(SEARCH("ü",N42)))</formula>
    </cfRule>
  </conditionalFormatting>
  <conditionalFormatting sqref="O42">
    <cfRule type="containsText" dxfId="53" priority="286" operator="containsText" text="o">
      <formula>NOT(ISERROR(SEARCH("o",O42)))</formula>
    </cfRule>
    <cfRule type="containsText" dxfId="52" priority="287" operator="containsText" text="x">
      <formula>NOT(ISERROR(SEARCH("x",O42)))</formula>
    </cfRule>
    <cfRule type="containsText" dxfId="51" priority="288" operator="containsText" text="ü">
      <formula>NOT(ISERROR(SEARCH("ü",O42)))</formula>
    </cfRule>
  </conditionalFormatting>
  <conditionalFormatting sqref="Q42">
    <cfRule type="containsText" dxfId="50" priority="283" operator="containsText" text="o">
      <formula>NOT(ISERROR(SEARCH("o",Q42)))</formula>
    </cfRule>
    <cfRule type="containsText" dxfId="49" priority="284" operator="containsText" text="x">
      <formula>NOT(ISERROR(SEARCH("x",Q42)))</formula>
    </cfRule>
    <cfRule type="containsText" dxfId="48" priority="285" operator="containsText" text="ü">
      <formula>NOT(ISERROR(SEARCH("ü",Q42)))</formula>
    </cfRule>
  </conditionalFormatting>
  <conditionalFormatting sqref="L42">
    <cfRule type="containsText" dxfId="47" priority="280" operator="containsText" text="o">
      <formula>NOT(ISERROR(SEARCH("o",L42)))</formula>
    </cfRule>
    <cfRule type="containsText" dxfId="46" priority="281" operator="containsText" text="x">
      <formula>NOT(ISERROR(SEARCH("x",L42)))</formula>
    </cfRule>
    <cfRule type="containsText" dxfId="45" priority="282" operator="containsText" text="ü">
      <formula>NOT(ISERROR(SEARCH("ü",L42)))</formula>
    </cfRule>
  </conditionalFormatting>
  <conditionalFormatting sqref="I55">
    <cfRule type="containsText" dxfId="44" priority="250" operator="containsText" text="o">
      <formula>NOT(ISERROR(SEARCH("o",I55)))</formula>
    </cfRule>
    <cfRule type="containsText" dxfId="43" priority="251" operator="containsText" text="x">
      <formula>NOT(ISERROR(SEARCH("x",I55)))</formula>
    </cfRule>
    <cfRule type="containsText" dxfId="42" priority="252" operator="containsText" text="ü">
      <formula>NOT(ISERROR(SEARCH("ü",I55)))</formula>
    </cfRule>
  </conditionalFormatting>
  <conditionalFormatting sqref="N54">
    <cfRule type="containsText" dxfId="41" priority="268" operator="containsText" text="o">
      <formula>NOT(ISERROR(SEARCH("o",N54)))</formula>
    </cfRule>
    <cfRule type="containsText" dxfId="40" priority="269" operator="containsText" text="x">
      <formula>NOT(ISERROR(SEARCH("x",N54)))</formula>
    </cfRule>
    <cfRule type="containsText" dxfId="39" priority="270" operator="containsText" text="ü">
      <formula>NOT(ISERROR(SEARCH("ü",N54)))</formula>
    </cfRule>
  </conditionalFormatting>
  <conditionalFormatting sqref="O54">
    <cfRule type="containsText" dxfId="38" priority="265" operator="containsText" text="o">
      <formula>NOT(ISERROR(SEARCH("o",O54)))</formula>
    </cfRule>
    <cfRule type="containsText" dxfId="37" priority="266" operator="containsText" text="x">
      <formula>NOT(ISERROR(SEARCH("x",O54)))</formula>
    </cfRule>
    <cfRule type="containsText" dxfId="36" priority="267" operator="containsText" text="ü">
      <formula>NOT(ISERROR(SEARCH("ü",O54)))</formula>
    </cfRule>
  </conditionalFormatting>
  <conditionalFormatting sqref="Q54">
    <cfRule type="containsText" dxfId="35" priority="262" operator="containsText" text="o">
      <formula>NOT(ISERROR(SEARCH("o",Q54)))</formula>
    </cfRule>
    <cfRule type="containsText" dxfId="34" priority="263" operator="containsText" text="x">
      <formula>NOT(ISERROR(SEARCH("x",Q54)))</formula>
    </cfRule>
    <cfRule type="containsText" dxfId="33" priority="264" operator="containsText" text="ü">
      <formula>NOT(ISERROR(SEARCH("ü",Q54)))</formula>
    </cfRule>
  </conditionalFormatting>
  <conditionalFormatting sqref="L54">
    <cfRule type="containsText" dxfId="32" priority="259" operator="containsText" text="o">
      <formula>NOT(ISERROR(SEARCH("o",L54)))</formula>
    </cfRule>
    <cfRule type="containsText" dxfId="31" priority="260" operator="containsText" text="x">
      <formula>NOT(ISERROR(SEARCH("x",L54)))</formula>
    </cfRule>
    <cfRule type="containsText" dxfId="30" priority="261" operator="containsText" text="ü">
      <formula>NOT(ISERROR(SEARCH("ü",L54)))</formula>
    </cfRule>
  </conditionalFormatting>
  <conditionalFormatting sqref="I67:AA67">
    <cfRule type="containsText" dxfId="29" priority="226" operator="containsText" text="o">
      <formula>NOT(ISERROR(SEARCH("o",I67)))</formula>
    </cfRule>
    <cfRule type="containsText" dxfId="28" priority="227" operator="containsText" text="x">
      <formula>NOT(ISERROR(SEARCH("x",I67)))</formula>
    </cfRule>
    <cfRule type="containsText" dxfId="27" priority="228" operator="containsText" text="ü">
      <formula>NOT(ISERROR(SEARCH("ü",I67)))</formula>
    </cfRule>
  </conditionalFormatting>
  <conditionalFormatting sqref="N66">
    <cfRule type="containsText" dxfId="26" priority="244" operator="containsText" text="o">
      <formula>NOT(ISERROR(SEARCH("o",N66)))</formula>
    </cfRule>
    <cfRule type="containsText" dxfId="25" priority="245" operator="containsText" text="x">
      <formula>NOT(ISERROR(SEARCH("x",N66)))</formula>
    </cfRule>
    <cfRule type="containsText" dxfId="24" priority="246" operator="containsText" text="ü">
      <formula>NOT(ISERROR(SEARCH("ü",N66)))</formula>
    </cfRule>
  </conditionalFormatting>
  <conditionalFormatting sqref="O66">
    <cfRule type="containsText" dxfId="23" priority="241" operator="containsText" text="o">
      <formula>NOT(ISERROR(SEARCH("o",O66)))</formula>
    </cfRule>
    <cfRule type="containsText" dxfId="22" priority="242" operator="containsText" text="x">
      <formula>NOT(ISERROR(SEARCH("x",O66)))</formula>
    </cfRule>
    <cfRule type="containsText" dxfId="21" priority="243" operator="containsText" text="ü">
      <formula>NOT(ISERROR(SEARCH("ü",O66)))</formula>
    </cfRule>
  </conditionalFormatting>
  <conditionalFormatting sqref="Q66">
    <cfRule type="containsText" dxfId="20" priority="238" operator="containsText" text="o">
      <formula>NOT(ISERROR(SEARCH("o",Q66)))</formula>
    </cfRule>
    <cfRule type="containsText" dxfId="19" priority="239" operator="containsText" text="x">
      <formula>NOT(ISERROR(SEARCH("x",Q66)))</formula>
    </cfRule>
    <cfRule type="containsText" dxfId="18" priority="240" operator="containsText" text="ü">
      <formula>NOT(ISERROR(SEARCH("ü",Q66)))</formula>
    </cfRule>
  </conditionalFormatting>
  <conditionalFormatting sqref="L66">
    <cfRule type="containsText" dxfId="17" priority="235" operator="containsText" text="o">
      <formula>NOT(ISERROR(SEARCH("o",L66)))</formula>
    </cfRule>
    <cfRule type="containsText" dxfId="16" priority="236" operator="containsText" text="x">
      <formula>NOT(ISERROR(SEARCH("x",L66)))</formula>
    </cfRule>
    <cfRule type="containsText" dxfId="15" priority="237" operator="containsText" text="ü">
      <formula>NOT(ISERROR(SEARCH("ü",L66)))</formula>
    </cfRule>
  </conditionalFormatting>
  <conditionalFormatting sqref="S17:AA17">
    <cfRule type="containsText" dxfId="14" priority="214" operator="containsText" text="o">
      <formula>NOT(ISERROR(SEARCH("o",S17)))</formula>
    </cfRule>
    <cfRule type="containsText" dxfId="13" priority="215" operator="containsText" text="x">
      <formula>NOT(ISERROR(SEARCH("x",S17)))</formula>
    </cfRule>
    <cfRule type="containsText" dxfId="12" priority="216" operator="containsText" text="ü">
      <formula>NOT(ISERROR(SEARCH("ü",S17)))</formula>
    </cfRule>
  </conditionalFormatting>
  <conditionalFormatting sqref="S29:AA29">
    <cfRule type="containsText" dxfId="11" priority="208" operator="containsText" text="o">
      <formula>NOT(ISERROR(SEARCH("o",S29)))</formula>
    </cfRule>
    <cfRule type="containsText" dxfId="10" priority="209" operator="containsText" text="x">
      <formula>NOT(ISERROR(SEARCH("x",S29)))</formula>
    </cfRule>
    <cfRule type="containsText" dxfId="9" priority="210" operator="containsText" text="ü">
      <formula>NOT(ISERROR(SEARCH("ü",S29)))</formula>
    </cfRule>
  </conditionalFormatting>
  <conditionalFormatting sqref="J55:AA55">
    <cfRule type="containsText" dxfId="8" priority="142" operator="containsText" text="o">
      <formula>NOT(ISERROR(SEARCH("o",J55)))</formula>
    </cfRule>
    <cfRule type="containsText" dxfId="7" priority="143" operator="containsText" text="x">
      <formula>NOT(ISERROR(SEARCH("x",J55)))</formula>
    </cfRule>
    <cfRule type="containsText" dxfId="6" priority="144" operator="containsText" text="ü">
      <formula>NOT(ISERROR(SEARCH("ü",J55)))</formula>
    </cfRule>
  </conditionalFormatting>
  <conditionalFormatting sqref="J43:AA43">
    <cfRule type="containsText" dxfId="5" priority="94" operator="containsText" text="o">
      <formula>NOT(ISERROR(SEARCH("o",J43)))</formula>
    </cfRule>
    <cfRule type="containsText" dxfId="4" priority="95" operator="containsText" text="x">
      <formula>NOT(ISERROR(SEARCH("x",J43)))</formula>
    </cfRule>
    <cfRule type="containsText" dxfId="3" priority="96" operator="containsText" text="ü">
      <formula>NOT(ISERROR(SEARCH("ü",J43)))</formula>
    </cfRule>
  </conditionalFormatting>
  <conditionalFormatting sqref="J31:AA31">
    <cfRule type="containsText" dxfId="2" priority="46" operator="containsText" text="o">
      <formula>NOT(ISERROR(SEARCH("o",J31)))</formula>
    </cfRule>
    <cfRule type="containsText" dxfId="1" priority="47" operator="containsText" text="x">
      <formula>NOT(ISERROR(SEARCH("x",J31)))</formula>
    </cfRule>
    <cfRule type="containsText" dxfId="0" priority="48" operator="containsText" text="ü">
      <formula>NOT(ISERROR(SEARCH("ü",J31)))</formula>
    </cfRule>
  </conditionalFormatting>
  <dataValidations count="1">
    <dataValidation type="list" allowBlank="1" showInputMessage="1" showErrorMessage="1" sqref="D57:AA67 D9:AA19 D45:AA55 D21:AA31 D33:AA43">
      <formula1>yesno</formula1>
    </dataValidation>
  </dataValidations>
  <hyperlinks>
    <hyperlink ref="A2" location="'READ THIS FIRST'!C281" tooltip="Click for help" display="HELP"/>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tint="-0.249977111117893"/>
  </sheetPr>
  <dimension ref="A1:U155"/>
  <sheetViews>
    <sheetView showGridLines="0" workbookViewId="0"/>
  </sheetViews>
  <sheetFormatPr defaultColWidth="9.28515625" defaultRowHeight="15" x14ac:dyDescent="0.25"/>
  <cols>
    <col min="1" max="1" width="6.42578125" style="29" customWidth="1"/>
    <col min="2" max="2" width="3" style="29" customWidth="1"/>
    <col min="3" max="3" width="9.28515625" style="29"/>
    <col min="4" max="4" width="27.28515625" style="29" customWidth="1"/>
    <col min="5" max="5" width="13.42578125" style="29" customWidth="1"/>
    <col min="6" max="6" width="12.7109375" style="29" customWidth="1"/>
    <col min="7" max="7" width="11.28515625" style="29" customWidth="1"/>
    <col min="8" max="8" width="11.42578125" style="29" customWidth="1"/>
    <col min="9" max="9" width="10.7109375" style="29" customWidth="1"/>
    <col min="10" max="10" width="10.42578125" style="29" customWidth="1"/>
    <col min="11" max="11" width="2.7109375" style="29" customWidth="1"/>
    <col min="12" max="12" width="14.28515625" style="29" customWidth="1"/>
    <col min="13" max="13" width="9.28515625" style="29" customWidth="1"/>
    <col min="14" max="14" width="21.28515625" style="29" customWidth="1"/>
    <col min="15" max="16384" width="9.28515625" style="29"/>
  </cols>
  <sheetData>
    <row r="1" spans="1:19" x14ac:dyDescent="0.2">
      <c r="D1" s="35"/>
      <c r="E1" s="30"/>
      <c r="F1" s="30"/>
      <c r="G1" s="30"/>
      <c r="H1" s="30"/>
    </row>
    <row r="2" spans="1:19" x14ac:dyDescent="0.2">
      <c r="C2" s="37"/>
      <c r="D2" s="38"/>
      <c r="E2" s="30"/>
      <c r="F2" s="30"/>
      <c r="G2" s="30"/>
      <c r="H2" s="30"/>
      <c r="I2" s="30"/>
    </row>
    <row r="3" spans="1:19" x14ac:dyDescent="0.2">
      <c r="C3" s="37"/>
      <c r="D3" s="38"/>
      <c r="E3" s="30"/>
      <c r="F3" s="30"/>
      <c r="G3" s="30"/>
      <c r="H3" s="30"/>
      <c r="I3" s="30"/>
    </row>
    <row r="4" spans="1:19" x14ac:dyDescent="0.2">
      <c r="A4" s="91"/>
      <c r="C4" s="37"/>
      <c r="D4" s="38"/>
      <c r="E4" s="30"/>
      <c r="F4" s="30"/>
      <c r="G4" s="30"/>
      <c r="H4" s="30"/>
      <c r="I4" s="30"/>
    </row>
    <row r="5" spans="1:19" x14ac:dyDescent="0.2">
      <c r="A5" s="91"/>
      <c r="C5" s="37"/>
      <c r="D5" s="38"/>
      <c r="E5" s="30"/>
      <c r="F5" s="30"/>
      <c r="G5" s="30"/>
      <c r="H5" s="30"/>
      <c r="I5" s="30"/>
    </row>
    <row r="6" spans="1:19" x14ac:dyDescent="0.2">
      <c r="A6" s="31"/>
      <c r="B6" s="31"/>
      <c r="D6" s="35"/>
      <c r="E6" s="36"/>
      <c r="F6" s="36"/>
      <c r="G6" s="36"/>
      <c r="H6" s="36"/>
      <c r="I6" s="36"/>
      <c r="J6" s="35"/>
      <c r="K6" s="35"/>
      <c r="L6" s="35"/>
      <c r="M6" s="35"/>
      <c r="N6" s="35"/>
      <c r="O6" s="35"/>
      <c r="P6" s="35"/>
    </row>
    <row r="7" spans="1:19" x14ac:dyDescent="0.15">
      <c r="D7" s="36"/>
      <c r="E7" s="36"/>
      <c r="F7" s="36"/>
      <c r="G7" s="36"/>
      <c r="H7" s="36"/>
      <c r="I7" s="36"/>
      <c r="J7" s="35"/>
      <c r="K7" s="35"/>
      <c r="L7" s="35"/>
      <c r="M7" s="35"/>
      <c r="N7" s="35"/>
      <c r="O7" s="35"/>
      <c r="P7" s="35"/>
    </row>
    <row r="8" spans="1:19" x14ac:dyDescent="0.15">
      <c r="D8" s="32" t="s">
        <v>160</v>
      </c>
      <c r="E8" s="256" t="s">
        <v>161</v>
      </c>
      <c r="F8" s="256" t="s">
        <v>162</v>
      </c>
      <c r="G8" s="256" t="s">
        <v>163</v>
      </c>
      <c r="H8" s="36"/>
      <c r="I8" s="39"/>
      <c r="J8" s="39"/>
      <c r="K8" s="40"/>
      <c r="P8" s="39"/>
      <c r="Q8" s="27"/>
      <c r="R8" s="27"/>
      <c r="S8" s="27"/>
    </row>
    <row r="9" spans="1:19" ht="18" customHeight="1" x14ac:dyDescent="0.15">
      <c r="D9" s="255" t="s">
        <v>164</v>
      </c>
      <c r="E9" s="41">
        <v>12029</v>
      </c>
      <c r="F9" s="41">
        <v>1024</v>
      </c>
      <c r="G9" s="42">
        <v>11.7</v>
      </c>
      <c r="H9" s="36"/>
      <c r="I9" s="39"/>
      <c r="J9" s="39"/>
      <c r="K9" s="35"/>
      <c r="P9" s="39"/>
      <c r="Q9" s="27"/>
      <c r="R9" s="27"/>
      <c r="S9" s="27"/>
    </row>
    <row r="10" spans="1:19" ht="17.25" customHeight="1" x14ac:dyDescent="0.15">
      <c r="D10" s="255" t="s">
        <v>165</v>
      </c>
      <c r="E10" s="41">
        <v>13668</v>
      </c>
      <c r="F10" s="41">
        <v>1968</v>
      </c>
      <c r="G10" s="42">
        <v>7.4</v>
      </c>
      <c r="H10" s="36"/>
      <c r="I10" s="39"/>
      <c r="J10" s="39"/>
      <c r="K10" s="35"/>
      <c r="P10" s="39"/>
      <c r="Q10" s="27"/>
      <c r="R10" s="27"/>
      <c r="S10" s="27"/>
    </row>
    <row r="11" spans="1:19" ht="17.25" customHeight="1" x14ac:dyDescent="0.15">
      <c r="D11" s="255" t="s">
        <v>166</v>
      </c>
      <c r="E11" s="41">
        <v>12584</v>
      </c>
      <c r="F11" s="41">
        <v>1153</v>
      </c>
      <c r="G11" s="42">
        <v>10.7</v>
      </c>
      <c r="H11" s="36"/>
      <c r="I11" s="39"/>
      <c r="J11" s="39"/>
      <c r="K11" s="35"/>
      <c r="P11" s="39"/>
      <c r="Q11" s="27"/>
      <c r="R11" s="27"/>
      <c r="S11" s="27"/>
    </row>
    <row r="12" spans="1:19" ht="17.25" customHeight="1" x14ac:dyDescent="0.15">
      <c r="B12" s="27"/>
      <c r="D12" s="255" t="s">
        <v>167</v>
      </c>
      <c r="E12" s="41">
        <v>12834</v>
      </c>
      <c r="F12" s="41">
        <v>1245</v>
      </c>
      <c r="G12" s="42">
        <v>10</v>
      </c>
      <c r="H12" s="36"/>
      <c r="I12" s="39"/>
      <c r="J12" s="39"/>
      <c r="K12" s="35"/>
      <c r="P12" s="39"/>
      <c r="Q12" s="27"/>
      <c r="R12" s="27"/>
      <c r="S12" s="27"/>
    </row>
    <row r="13" spans="1:19" x14ac:dyDescent="0.15">
      <c r="B13" s="27"/>
      <c r="D13" s="255" t="s">
        <v>168</v>
      </c>
      <c r="E13" s="41">
        <v>12807</v>
      </c>
      <c r="F13" s="41">
        <v>1362</v>
      </c>
      <c r="G13" s="42">
        <v>9</v>
      </c>
      <c r="H13" s="36"/>
      <c r="I13" s="39"/>
      <c r="J13" s="39"/>
      <c r="K13" s="35"/>
      <c r="P13" s="39"/>
      <c r="Q13" s="27"/>
      <c r="R13" s="27"/>
      <c r="S13" s="27"/>
    </row>
    <row r="14" spans="1:19" x14ac:dyDescent="0.15">
      <c r="B14" s="27"/>
      <c r="D14" s="36"/>
      <c r="E14" s="36"/>
      <c r="F14" s="36"/>
      <c r="G14" s="36"/>
      <c r="H14" s="36"/>
      <c r="I14" s="39"/>
      <c r="J14" s="39"/>
      <c r="K14" s="35"/>
      <c r="L14" s="39"/>
      <c r="M14" s="39"/>
      <c r="N14" s="39"/>
      <c r="O14" s="39"/>
      <c r="P14" s="39"/>
      <c r="Q14" s="27"/>
      <c r="R14" s="27"/>
      <c r="S14" s="27"/>
    </row>
    <row r="15" spans="1:19" x14ac:dyDescent="0.25">
      <c r="B15" s="27"/>
      <c r="C15" s="28"/>
      <c r="D15" s="39"/>
      <c r="E15" s="39"/>
      <c r="F15" s="39"/>
      <c r="G15" s="39"/>
      <c r="H15" s="39"/>
      <c r="I15" s="39"/>
      <c r="J15" s="39"/>
      <c r="K15" s="35"/>
      <c r="L15" s="35"/>
      <c r="M15" s="35"/>
      <c r="N15" s="35"/>
      <c r="O15" s="35"/>
      <c r="P15" s="35"/>
    </row>
    <row r="16" spans="1:19" x14ac:dyDescent="0.25">
      <c r="B16" s="27"/>
      <c r="C16" s="28"/>
      <c r="D16" s="34" t="s">
        <v>117</v>
      </c>
      <c r="E16" s="256" t="s">
        <v>112</v>
      </c>
      <c r="F16" s="256" t="s">
        <v>113</v>
      </c>
      <c r="G16" s="256" t="s">
        <v>114</v>
      </c>
      <c r="H16" s="256" t="s">
        <v>115</v>
      </c>
      <c r="I16" s="256" t="s">
        <v>116</v>
      </c>
      <c r="J16" s="39"/>
      <c r="K16" s="35"/>
      <c r="L16" s="35"/>
      <c r="M16" s="35"/>
      <c r="N16" s="35"/>
      <c r="O16" s="35"/>
      <c r="P16" s="35"/>
    </row>
    <row r="17" spans="2:21" ht="15.75" customHeight="1" x14ac:dyDescent="0.2">
      <c r="B17" s="27"/>
      <c r="C17" s="28"/>
      <c r="D17" s="255" t="s">
        <v>118</v>
      </c>
      <c r="E17" s="46">
        <v>1</v>
      </c>
      <c r="F17" s="47">
        <v>277.77777777799997</v>
      </c>
      <c r="G17" s="48">
        <v>9.4781707770000008</v>
      </c>
      <c r="H17" s="48">
        <v>2.3884590000000001E-2</v>
      </c>
      <c r="I17" s="49">
        <v>238902.95761861501</v>
      </c>
      <c r="J17" s="39"/>
      <c r="K17" s="35"/>
      <c r="L17" s="35"/>
      <c r="M17" s="35"/>
      <c r="N17" s="36"/>
      <c r="O17" s="36"/>
      <c r="P17" s="36"/>
      <c r="Q17" s="30"/>
      <c r="R17" s="30"/>
      <c r="S17" s="30"/>
      <c r="T17" s="30"/>
      <c r="U17" s="30"/>
    </row>
    <row r="18" spans="2:21" x14ac:dyDescent="0.2">
      <c r="B18" s="27"/>
      <c r="C18" s="28"/>
      <c r="D18" s="255" t="s">
        <v>159</v>
      </c>
      <c r="E18" s="50">
        <v>3.5999999999971203E-3</v>
      </c>
      <c r="F18" s="51">
        <v>1</v>
      </c>
      <c r="G18" s="48">
        <v>3.4121414797172706E-2</v>
      </c>
      <c r="H18" s="48">
        <v>8.5984523999931223E-5</v>
      </c>
      <c r="I18" s="47">
        <v>860.05064742632601</v>
      </c>
      <c r="J18" s="39"/>
      <c r="K18" s="39"/>
      <c r="L18" s="35"/>
      <c r="M18" s="35"/>
      <c r="N18" s="36"/>
      <c r="O18" s="36"/>
      <c r="P18" s="36"/>
      <c r="Q18" s="30"/>
      <c r="R18" s="30"/>
      <c r="S18" s="30"/>
      <c r="T18" s="30"/>
      <c r="U18" s="30"/>
    </row>
    <row r="19" spans="2:21" x14ac:dyDescent="0.2">
      <c r="B19" s="27"/>
      <c r="C19" s="28"/>
      <c r="D19" s="255" t="s">
        <v>119</v>
      </c>
      <c r="E19" s="48">
        <v>0.10550559000547115</v>
      </c>
      <c r="F19" s="52">
        <v>29.307108334876538</v>
      </c>
      <c r="G19" s="51">
        <v>1</v>
      </c>
      <c r="H19" s="48">
        <v>2.5199577599887761E-3</v>
      </c>
      <c r="I19" s="49">
        <v>25205.597497604045</v>
      </c>
      <c r="J19" s="39"/>
      <c r="K19" s="39"/>
      <c r="L19" s="35"/>
      <c r="M19" s="35"/>
      <c r="N19" s="36"/>
      <c r="O19" s="36"/>
      <c r="P19" s="36"/>
      <c r="Q19" s="30"/>
      <c r="R19" s="30"/>
      <c r="S19" s="30"/>
      <c r="T19" s="30"/>
      <c r="U19" s="30"/>
    </row>
    <row r="20" spans="2:21" x14ac:dyDescent="0.2">
      <c r="B20" s="27"/>
      <c r="C20" s="28"/>
      <c r="D20" s="255" t="s">
        <v>120</v>
      </c>
      <c r="E20" s="52">
        <v>41.867999408823849</v>
      </c>
      <c r="F20" s="49">
        <v>11629.999835793706</v>
      </c>
      <c r="G20" s="47">
        <v>396.83204848816752</v>
      </c>
      <c r="H20" s="51">
        <v>1</v>
      </c>
      <c r="I20" s="49">
        <v>10002388.888342442</v>
      </c>
      <c r="J20" s="39"/>
      <c r="K20" s="39"/>
      <c r="L20" s="35"/>
      <c r="M20" s="35"/>
      <c r="N20" s="36"/>
      <c r="O20" s="36"/>
      <c r="P20" s="36"/>
      <c r="Q20" s="30"/>
      <c r="R20" s="30"/>
      <c r="S20" s="30"/>
      <c r="T20" s="30"/>
      <c r="U20" s="30"/>
    </row>
    <row r="21" spans="2:21" x14ac:dyDescent="0.2">
      <c r="B21" s="27"/>
      <c r="C21" s="28"/>
      <c r="D21" s="255" t="s">
        <v>121</v>
      </c>
      <c r="E21" s="53">
        <v>4.1858000000000057E-6</v>
      </c>
      <c r="F21" s="54">
        <v>1.1627222222231539E-3</v>
      </c>
      <c r="G21" s="48">
        <v>3.9673727238366659E-5</v>
      </c>
      <c r="H21" s="54">
        <v>9.9976116822000138E-8</v>
      </c>
      <c r="I21" s="51">
        <v>1</v>
      </c>
      <c r="J21" s="39"/>
      <c r="K21" s="39"/>
      <c r="L21" s="35"/>
      <c r="M21" s="35"/>
      <c r="N21" s="36"/>
      <c r="O21" s="36"/>
      <c r="P21" s="36"/>
      <c r="Q21" s="30"/>
      <c r="R21" s="30"/>
      <c r="S21" s="30"/>
      <c r="T21" s="30"/>
      <c r="U21" s="30"/>
    </row>
    <row r="22" spans="2:21" x14ac:dyDescent="0.2">
      <c r="D22" s="35"/>
      <c r="E22" s="35"/>
      <c r="F22" s="35"/>
      <c r="G22" s="35"/>
      <c r="H22" s="35"/>
      <c r="I22" s="35"/>
      <c r="J22" s="35"/>
      <c r="K22" s="35"/>
      <c r="L22" s="35"/>
      <c r="M22" s="35"/>
      <c r="N22" s="35"/>
      <c r="O22" s="36"/>
      <c r="P22" s="36"/>
      <c r="Q22" s="30"/>
      <c r="R22" s="30"/>
      <c r="S22" s="30"/>
      <c r="T22" s="30"/>
      <c r="U22" s="30"/>
    </row>
    <row r="23" spans="2:21" x14ac:dyDescent="0.2">
      <c r="D23" s="35"/>
      <c r="E23" s="55"/>
      <c r="F23" s="55"/>
      <c r="G23" s="55"/>
      <c r="H23" s="55"/>
      <c r="I23" s="55"/>
      <c r="J23" s="35"/>
      <c r="K23" s="35"/>
      <c r="L23" s="35"/>
      <c r="M23" s="35"/>
      <c r="N23" s="35"/>
      <c r="O23" s="36"/>
      <c r="P23" s="36"/>
      <c r="Q23" s="30"/>
      <c r="R23" s="30"/>
      <c r="S23" s="30"/>
      <c r="T23" s="30"/>
      <c r="U23" s="30"/>
    </row>
    <row r="24" spans="2:21" x14ac:dyDescent="0.2">
      <c r="D24" s="33" t="s">
        <v>169</v>
      </c>
      <c r="E24" s="256" t="s">
        <v>143</v>
      </c>
      <c r="F24" s="256" t="s">
        <v>144</v>
      </c>
      <c r="G24" s="256" t="s">
        <v>145</v>
      </c>
      <c r="H24" s="256" t="s">
        <v>146</v>
      </c>
      <c r="I24" s="256" t="s">
        <v>147</v>
      </c>
      <c r="J24" s="35"/>
      <c r="K24" s="35"/>
      <c r="L24" s="35"/>
      <c r="M24" s="35"/>
      <c r="N24" s="35"/>
      <c r="O24" s="36"/>
      <c r="P24" s="36"/>
      <c r="Q24" s="30"/>
      <c r="R24" s="30"/>
      <c r="S24" s="30"/>
      <c r="T24" s="30"/>
      <c r="U24" s="30"/>
    </row>
    <row r="25" spans="2:21" x14ac:dyDescent="0.2">
      <c r="D25" s="255" t="s">
        <v>148</v>
      </c>
      <c r="E25" s="46">
        <v>1</v>
      </c>
      <c r="F25" s="43">
        <v>3.2808398950000002</v>
      </c>
      <c r="G25" s="56">
        <v>6.2137119223733392E-4</v>
      </c>
      <c r="H25" s="57">
        <v>1E-3</v>
      </c>
      <c r="I25" s="56">
        <v>5.3995680351745805E-4</v>
      </c>
      <c r="J25" s="35"/>
      <c r="K25" s="35"/>
      <c r="L25" s="35"/>
      <c r="M25" s="35"/>
      <c r="N25" s="35"/>
      <c r="O25" s="36"/>
      <c r="P25" s="36"/>
      <c r="Q25" s="30"/>
      <c r="R25" s="30"/>
      <c r="S25" s="30"/>
      <c r="T25" s="30"/>
      <c r="U25" s="30"/>
    </row>
    <row r="26" spans="2:21" x14ac:dyDescent="0.2">
      <c r="D26" s="255" t="s">
        <v>149</v>
      </c>
      <c r="E26" s="56">
        <v>0.30480000000121921</v>
      </c>
      <c r="F26" s="46">
        <v>1</v>
      </c>
      <c r="G26" s="58">
        <v>1.8939393939469695E-4</v>
      </c>
      <c r="H26" s="59">
        <v>3.0480000000121922E-4</v>
      </c>
      <c r="I26" s="56">
        <v>1.6457883371277953E-4</v>
      </c>
      <c r="J26" s="35"/>
      <c r="K26" s="35"/>
      <c r="L26" s="35"/>
      <c r="M26" s="35"/>
      <c r="N26" s="35"/>
      <c r="O26" s="36"/>
      <c r="P26" s="36"/>
      <c r="Q26" s="30"/>
      <c r="R26" s="30"/>
      <c r="S26" s="30"/>
      <c r="T26" s="30"/>
      <c r="U26" s="30"/>
    </row>
    <row r="27" spans="2:21" x14ac:dyDescent="0.2">
      <c r="D27" s="255" t="s">
        <v>150</v>
      </c>
      <c r="E27" s="58">
        <v>1609.3440000000001</v>
      </c>
      <c r="F27" s="41">
        <v>5279.9999999788806</v>
      </c>
      <c r="G27" s="46">
        <v>1</v>
      </c>
      <c r="H27" s="56">
        <v>1.6093440000000001</v>
      </c>
      <c r="I27" s="56">
        <v>0.86897624200000001</v>
      </c>
      <c r="J27" s="35"/>
      <c r="K27" s="35"/>
      <c r="L27" s="35"/>
      <c r="M27" s="35"/>
      <c r="N27" s="35"/>
      <c r="O27" s="36"/>
      <c r="P27" s="36"/>
      <c r="Q27" s="30"/>
      <c r="R27" s="30"/>
      <c r="S27" s="30"/>
      <c r="T27" s="30"/>
      <c r="U27" s="30"/>
    </row>
    <row r="28" spans="2:21" x14ac:dyDescent="0.2">
      <c r="D28" s="255" t="s">
        <v>151</v>
      </c>
      <c r="E28" s="41">
        <v>1000</v>
      </c>
      <c r="F28" s="42">
        <v>3280.8398950000001</v>
      </c>
      <c r="G28" s="56">
        <v>0.62137119223733395</v>
      </c>
      <c r="H28" s="46">
        <v>1</v>
      </c>
      <c r="I28" s="56">
        <v>0.53995680351745801</v>
      </c>
      <c r="J28" s="35"/>
      <c r="K28" s="35"/>
      <c r="L28" s="35"/>
      <c r="M28" s="35"/>
      <c r="N28" s="35"/>
      <c r="O28" s="36"/>
      <c r="P28" s="36"/>
      <c r="Q28" s="30"/>
      <c r="R28" s="30"/>
      <c r="S28" s="30"/>
      <c r="T28" s="30"/>
      <c r="U28" s="30"/>
    </row>
    <row r="29" spans="2:21" x14ac:dyDescent="0.2">
      <c r="D29" s="255" t="s">
        <v>152</v>
      </c>
      <c r="E29" s="41">
        <v>1851.9999997882567</v>
      </c>
      <c r="F29" s="42">
        <v>6076.1154848453043</v>
      </c>
      <c r="G29" s="56">
        <v>1.1507794478919713</v>
      </c>
      <c r="H29" s="57">
        <v>1.8519999997882568</v>
      </c>
      <c r="I29" s="46">
        <v>1</v>
      </c>
      <c r="J29" s="35"/>
      <c r="K29" s="35"/>
      <c r="L29" s="35"/>
      <c r="M29" s="35"/>
      <c r="N29" s="35"/>
      <c r="O29" s="36"/>
      <c r="P29" s="36"/>
      <c r="Q29" s="30"/>
      <c r="R29" s="30"/>
      <c r="S29" s="30"/>
      <c r="T29" s="30"/>
      <c r="U29" s="30"/>
    </row>
    <row r="30" spans="2:21" x14ac:dyDescent="0.2">
      <c r="D30" s="35"/>
      <c r="E30" s="35"/>
      <c r="F30" s="35"/>
      <c r="G30" s="35"/>
      <c r="H30" s="35"/>
      <c r="I30" s="35"/>
      <c r="J30" s="35"/>
      <c r="K30" s="35"/>
      <c r="L30" s="35"/>
      <c r="M30" s="35"/>
      <c r="N30" s="35"/>
      <c r="O30" s="36"/>
      <c r="P30" s="36"/>
      <c r="Q30" s="30"/>
      <c r="R30" s="30"/>
      <c r="S30" s="30"/>
      <c r="T30" s="30"/>
      <c r="U30" s="30"/>
    </row>
    <row r="31" spans="2:21" x14ac:dyDescent="0.2">
      <c r="D31" s="35"/>
      <c r="E31" s="55"/>
      <c r="F31" s="55"/>
      <c r="G31" s="55"/>
      <c r="H31" s="55"/>
      <c r="I31" s="55"/>
      <c r="J31" s="35"/>
      <c r="K31" s="35"/>
      <c r="L31" s="35"/>
      <c r="M31" s="35"/>
      <c r="N31" s="35"/>
      <c r="O31" s="36"/>
      <c r="P31" s="36"/>
      <c r="Q31" s="30"/>
      <c r="R31" s="30"/>
      <c r="S31" s="30"/>
      <c r="T31" s="30"/>
      <c r="U31" s="30"/>
    </row>
    <row r="32" spans="2:21" x14ac:dyDescent="0.2">
      <c r="D32" s="33" t="s">
        <v>170</v>
      </c>
      <c r="E32" s="256" t="s">
        <v>143</v>
      </c>
      <c r="F32" s="256" t="s">
        <v>144</v>
      </c>
      <c r="G32" s="256" t="s">
        <v>153</v>
      </c>
      <c r="H32" s="256" t="s">
        <v>154</v>
      </c>
      <c r="I32" s="256" t="s">
        <v>155</v>
      </c>
      <c r="J32" s="35"/>
      <c r="K32" s="35"/>
      <c r="L32" s="35"/>
      <c r="M32" s="35"/>
      <c r="N32" s="35"/>
      <c r="O32" s="36"/>
      <c r="P32" s="36"/>
      <c r="Q32" s="30"/>
      <c r="R32" s="30"/>
      <c r="S32" s="30"/>
      <c r="T32" s="30"/>
      <c r="U32" s="30"/>
    </row>
    <row r="33" spans="2:21" x14ac:dyDescent="0.2">
      <c r="D33" s="255" t="s">
        <v>148</v>
      </c>
      <c r="E33" s="46">
        <v>1</v>
      </c>
      <c r="F33" s="56">
        <v>3.2808398950000002</v>
      </c>
      <c r="G33" s="56">
        <v>39.370078739999997</v>
      </c>
      <c r="H33" s="41">
        <v>100</v>
      </c>
      <c r="I33" s="56">
        <v>1.093613298</v>
      </c>
      <c r="J33" s="35"/>
      <c r="K33" s="35"/>
      <c r="L33" s="35"/>
      <c r="M33" s="35"/>
      <c r="N33" s="35"/>
      <c r="O33" s="36"/>
      <c r="P33" s="36"/>
      <c r="Q33" s="30"/>
      <c r="R33" s="30"/>
      <c r="S33" s="30"/>
      <c r="T33" s="30"/>
      <c r="U33" s="30"/>
    </row>
    <row r="34" spans="2:21" x14ac:dyDescent="0.2">
      <c r="D34" s="255" t="s">
        <v>149</v>
      </c>
      <c r="E34" s="56">
        <v>0.30480000000121921</v>
      </c>
      <c r="F34" s="46">
        <v>1</v>
      </c>
      <c r="G34" s="41">
        <v>12</v>
      </c>
      <c r="H34" s="56">
        <v>30.480000000121919</v>
      </c>
      <c r="I34" s="56">
        <v>0.33333333323173331</v>
      </c>
      <c r="J34" s="35"/>
      <c r="K34" s="35"/>
      <c r="L34" s="35"/>
      <c r="M34" s="35"/>
      <c r="N34" s="35"/>
      <c r="O34" s="36"/>
      <c r="P34" s="36"/>
      <c r="Q34" s="30"/>
      <c r="R34" s="30"/>
      <c r="S34" s="30"/>
      <c r="T34" s="30"/>
      <c r="U34" s="30"/>
    </row>
    <row r="35" spans="2:21" x14ac:dyDescent="0.2">
      <c r="D35" s="255" t="s">
        <v>156</v>
      </c>
      <c r="E35" s="56">
        <v>2.5400000000101602E-2</v>
      </c>
      <c r="F35" s="56">
        <v>8.3333333333333343E-2</v>
      </c>
      <c r="G35" s="46">
        <v>1</v>
      </c>
      <c r="H35" s="56">
        <v>2.5400000000101604</v>
      </c>
      <c r="I35" s="56">
        <v>2.7777777769311111E-2</v>
      </c>
      <c r="J35" s="35"/>
      <c r="K35" s="35"/>
      <c r="L35" s="35"/>
      <c r="M35" s="35"/>
      <c r="N35" s="35"/>
      <c r="O35" s="36"/>
      <c r="P35" s="36"/>
      <c r="Q35" s="30"/>
      <c r="R35" s="30"/>
      <c r="S35" s="30"/>
      <c r="T35" s="30"/>
      <c r="U35" s="30"/>
    </row>
    <row r="36" spans="2:21" x14ac:dyDescent="0.2">
      <c r="D36" s="255" t="s">
        <v>157</v>
      </c>
      <c r="E36" s="58">
        <v>0.01</v>
      </c>
      <c r="F36" s="56">
        <v>3.2808398950000005E-2</v>
      </c>
      <c r="G36" s="56">
        <v>0.39370078739999997</v>
      </c>
      <c r="H36" s="46">
        <v>1</v>
      </c>
      <c r="I36" s="56">
        <v>1.0936132979999999E-2</v>
      </c>
      <c r="J36" s="35"/>
      <c r="K36" s="35"/>
      <c r="L36" s="35"/>
      <c r="M36" s="35"/>
      <c r="N36" s="35"/>
      <c r="O36" s="36"/>
      <c r="P36" s="36"/>
      <c r="Q36" s="30"/>
      <c r="R36" s="30"/>
      <c r="S36" s="30"/>
      <c r="T36" s="30"/>
      <c r="U36" s="30"/>
    </row>
    <row r="37" spans="2:21" x14ac:dyDescent="0.2">
      <c r="D37" s="255" t="s">
        <v>158</v>
      </c>
      <c r="E37" s="56">
        <v>0.91440000028236679</v>
      </c>
      <c r="F37" s="41">
        <v>3.0000000009144006</v>
      </c>
      <c r="G37" s="41">
        <v>36.000000010972798</v>
      </c>
      <c r="H37" s="56">
        <v>91.440000028236682</v>
      </c>
      <c r="I37" s="46">
        <v>1</v>
      </c>
      <c r="J37" s="35"/>
      <c r="K37" s="35"/>
      <c r="L37" s="35"/>
      <c r="M37" s="35"/>
      <c r="N37" s="35"/>
      <c r="O37" s="36"/>
      <c r="P37" s="36"/>
      <c r="Q37" s="30"/>
      <c r="R37" s="30"/>
      <c r="S37" s="30"/>
      <c r="T37" s="30"/>
      <c r="U37" s="30"/>
    </row>
    <row r="38" spans="2:21" x14ac:dyDescent="0.2">
      <c r="D38" s="35"/>
      <c r="E38" s="35"/>
      <c r="F38" s="35"/>
      <c r="G38" s="35"/>
      <c r="H38" s="35"/>
      <c r="I38" s="35"/>
      <c r="J38" s="35"/>
      <c r="K38" s="35"/>
      <c r="L38" s="35"/>
      <c r="M38" s="35"/>
      <c r="N38" s="35"/>
      <c r="O38" s="36"/>
      <c r="P38" s="36"/>
      <c r="Q38" s="30"/>
      <c r="R38" s="30"/>
      <c r="S38" s="30"/>
      <c r="T38" s="30"/>
      <c r="U38" s="30"/>
    </row>
    <row r="39" spans="2:21" x14ac:dyDescent="0.2">
      <c r="B39" s="27"/>
      <c r="C39" s="27"/>
      <c r="D39" s="33" t="s">
        <v>137</v>
      </c>
      <c r="E39" s="256" t="s">
        <v>132</v>
      </c>
      <c r="F39" s="256" t="s">
        <v>133</v>
      </c>
      <c r="G39" s="256" t="s">
        <v>134</v>
      </c>
      <c r="H39" s="256" t="s">
        <v>135</v>
      </c>
      <c r="I39" s="256" t="s">
        <v>136</v>
      </c>
      <c r="J39" s="39"/>
      <c r="K39" s="39"/>
      <c r="L39" s="39"/>
      <c r="M39" s="35"/>
      <c r="N39" s="36"/>
      <c r="O39" s="36"/>
      <c r="P39" s="36"/>
      <c r="Q39" s="30"/>
      <c r="R39" s="30"/>
      <c r="S39" s="30"/>
      <c r="T39" s="30"/>
      <c r="U39" s="30"/>
    </row>
    <row r="40" spans="2:21" ht="16.5" customHeight="1" x14ac:dyDescent="0.2">
      <c r="B40" s="27"/>
      <c r="C40" s="27"/>
      <c r="D40" s="255" t="s">
        <v>138</v>
      </c>
      <c r="E40" s="46"/>
      <c r="F40" s="57">
        <v>1E-3</v>
      </c>
      <c r="G40" s="56">
        <v>9.8420699999999996E-4</v>
      </c>
      <c r="H40" s="56">
        <v>1.1023109999999999E-3</v>
      </c>
      <c r="I40" s="56">
        <v>2.2046236800000001</v>
      </c>
      <c r="J40" s="39"/>
      <c r="K40" s="39"/>
      <c r="L40" s="39"/>
      <c r="M40" s="35"/>
      <c r="N40" s="36"/>
      <c r="O40" s="36"/>
      <c r="P40" s="36"/>
      <c r="Q40" s="30"/>
      <c r="R40" s="30"/>
      <c r="S40" s="30"/>
      <c r="T40" s="30"/>
      <c r="U40" s="30"/>
    </row>
    <row r="41" spans="2:21" x14ac:dyDescent="0.2">
      <c r="B41" s="27"/>
      <c r="C41" s="27"/>
      <c r="D41" s="255" t="s">
        <v>139</v>
      </c>
      <c r="E41" s="41">
        <v>1000</v>
      </c>
      <c r="F41" s="46"/>
      <c r="G41" s="41">
        <v>0.98420699999999994</v>
      </c>
      <c r="H41" s="56">
        <v>1.1023109999999998</v>
      </c>
      <c r="I41" s="56">
        <v>2204.6236800000001</v>
      </c>
      <c r="J41" s="39"/>
      <c r="K41" s="39"/>
      <c r="L41" s="39"/>
      <c r="M41" s="35"/>
      <c r="N41" s="35"/>
      <c r="O41" s="35"/>
      <c r="P41" s="35"/>
      <c r="T41" s="30"/>
      <c r="U41" s="30"/>
    </row>
    <row r="42" spans="2:21" x14ac:dyDescent="0.2">
      <c r="B42" s="27"/>
      <c r="C42" s="27"/>
      <c r="D42" s="255" t="s">
        <v>140</v>
      </c>
      <c r="E42" s="56">
        <v>1016.0464211288886</v>
      </c>
      <c r="F42" s="56">
        <v>1.0160464211288887</v>
      </c>
      <c r="G42" s="46"/>
      <c r="H42" s="56">
        <v>1.1199991465210062</v>
      </c>
      <c r="I42" s="41">
        <v>2240</v>
      </c>
      <c r="J42" s="39"/>
      <c r="K42" s="39"/>
      <c r="L42" s="39"/>
      <c r="M42" s="35"/>
      <c r="N42" s="35"/>
      <c r="O42" s="35"/>
      <c r="P42" s="35"/>
      <c r="T42" s="30"/>
      <c r="U42" s="30"/>
    </row>
    <row r="43" spans="2:21" x14ac:dyDescent="0.2">
      <c r="B43" s="27"/>
      <c r="C43" s="27"/>
      <c r="D43" s="255" t="s">
        <v>141</v>
      </c>
      <c r="E43" s="58">
        <v>907.18499588591612</v>
      </c>
      <c r="F43" s="56">
        <v>0.90718499588591617</v>
      </c>
      <c r="G43" s="56">
        <v>0.8928578232458898</v>
      </c>
      <c r="H43" s="46"/>
      <c r="I43" s="41">
        <v>2000.0015240707933</v>
      </c>
      <c r="J43" s="39"/>
      <c r="K43" s="39"/>
      <c r="L43" s="39"/>
      <c r="M43" s="35"/>
      <c r="N43" s="35"/>
      <c r="O43" s="35"/>
      <c r="P43" s="35"/>
      <c r="T43" s="30"/>
      <c r="U43" s="30"/>
    </row>
    <row r="44" spans="2:21" x14ac:dyDescent="0.2">
      <c r="B44" s="27"/>
      <c r="C44" s="27"/>
      <c r="D44" s="255" t="s">
        <v>142</v>
      </c>
      <c r="E44" s="56">
        <v>0.45359215228968236</v>
      </c>
      <c r="F44" s="60">
        <v>4.5359215228968239E-4</v>
      </c>
      <c r="G44" s="60">
        <v>4.4642857142857141E-4</v>
      </c>
      <c r="H44" s="56">
        <v>4.9999961898259206E-4</v>
      </c>
      <c r="I44" s="46"/>
      <c r="J44" s="39"/>
      <c r="K44" s="39"/>
      <c r="L44" s="39"/>
      <c r="M44" s="35"/>
      <c r="N44" s="35"/>
      <c r="O44" s="35"/>
      <c r="P44" s="35"/>
      <c r="T44" s="30"/>
      <c r="U44" s="30"/>
    </row>
    <row r="45" spans="2:21" x14ac:dyDescent="0.2">
      <c r="D45" s="35"/>
      <c r="E45" s="35"/>
      <c r="F45" s="35"/>
      <c r="G45" s="35"/>
      <c r="H45" s="35"/>
      <c r="I45" s="35"/>
      <c r="J45" s="35"/>
      <c r="K45" s="35"/>
      <c r="L45" s="35"/>
      <c r="M45" s="35"/>
      <c r="N45" s="35"/>
      <c r="O45" s="36"/>
      <c r="P45" s="36"/>
      <c r="Q45" s="30"/>
      <c r="R45" s="30"/>
      <c r="S45" s="30"/>
      <c r="T45" s="30"/>
      <c r="U45" s="30"/>
    </row>
    <row r="46" spans="2:21" x14ac:dyDescent="0.2">
      <c r="D46" s="61"/>
      <c r="E46" s="62"/>
      <c r="F46" s="62"/>
      <c r="G46" s="62"/>
      <c r="H46" s="62"/>
      <c r="I46" s="62"/>
      <c r="J46" s="62"/>
      <c r="K46" s="35"/>
      <c r="L46" s="35"/>
      <c r="M46" s="35"/>
      <c r="N46" s="35"/>
      <c r="O46" s="36"/>
      <c r="P46" s="36"/>
      <c r="Q46" s="30"/>
      <c r="R46" s="30"/>
      <c r="S46" s="30"/>
      <c r="T46" s="30"/>
      <c r="U46" s="30"/>
    </row>
    <row r="47" spans="2:21" x14ac:dyDescent="0.2">
      <c r="D47" s="33" t="s">
        <v>127</v>
      </c>
      <c r="E47" s="256" t="s">
        <v>122</v>
      </c>
      <c r="F47" s="256" t="s">
        <v>580</v>
      </c>
      <c r="G47" s="256" t="s">
        <v>123</v>
      </c>
      <c r="H47" s="256" t="s">
        <v>124</v>
      </c>
      <c r="I47" s="256" t="s">
        <v>125</v>
      </c>
      <c r="J47" s="256" t="s">
        <v>126</v>
      </c>
      <c r="K47" s="35"/>
      <c r="L47" s="35"/>
      <c r="M47" s="35"/>
      <c r="N47" s="35"/>
      <c r="O47" s="36"/>
      <c r="P47" s="36"/>
      <c r="Q47" s="30"/>
      <c r="R47" s="30"/>
      <c r="S47" s="30"/>
      <c r="T47" s="30"/>
      <c r="U47" s="30"/>
    </row>
    <row r="48" spans="2:21" x14ac:dyDescent="0.2">
      <c r="D48" s="255" t="s">
        <v>128</v>
      </c>
      <c r="E48" s="46">
        <v>1</v>
      </c>
      <c r="F48" s="57">
        <v>1E-3</v>
      </c>
      <c r="G48" s="56">
        <v>3.5314667000000001E-2</v>
      </c>
      <c r="H48" s="56">
        <v>0.21996924800000001</v>
      </c>
      <c r="I48" s="56">
        <v>0.26417205100000002</v>
      </c>
      <c r="J48" s="56">
        <v>6.2898110000000002E-3</v>
      </c>
      <c r="K48" s="35"/>
      <c r="L48" s="35"/>
      <c r="M48" s="35"/>
      <c r="N48" s="35"/>
      <c r="O48" s="36"/>
      <c r="P48" s="36"/>
      <c r="Q48" s="30"/>
      <c r="R48" s="30"/>
      <c r="S48" s="30"/>
      <c r="T48" s="30"/>
      <c r="U48" s="30"/>
    </row>
    <row r="49" spans="2:21" x14ac:dyDescent="0.2">
      <c r="D49" s="255" t="s">
        <v>250</v>
      </c>
      <c r="E49" s="41">
        <v>1000</v>
      </c>
      <c r="F49" s="46">
        <v>1</v>
      </c>
      <c r="G49" s="57">
        <v>35.314667</v>
      </c>
      <c r="H49" s="58">
        <v>219.96924799999999</v>
      </c>
      <c r="I49" s="58">
        <v>264.17205100000001</v>
      </c>
      <c r="J49" s="43">
        <v>6.2898110000000003</v>
      </c>
      <c r="K49" s="35"/>
      <c r="L49" s="35"/>
      <c r="M49" s="35"/>
      <c r="N49" s="35"/>
      <c r="O49" s="36"/>
      <c r="P49" s="36"/>
      <c r="Q49" s="30"/>
      <c r="R49" s="30"/>
      <c r="S49" s="30"/>
      <c r="T49" s="30"/>
      <c r="U49" s="30"/>
    </row>
    <row r="50" spans="2:21" x14ac:dyDescent="0.2">
      <c r="D50" s="255" t="s">
        <v>129</v>
      </c>
      <c r="E50" s="57">
        <v>28.316846368677353</v>
      </c>
      <c r="F50" s="56">
        <v>2.8316846368677356E-2</v>
      </c>
      <c r="G50" s="46">
        <v>1</v>
      </c>
      <c r="H50" s="56">
        <v>6.228835401449488</v>
      </c>
      <c r="I50" s="56">
        <v>7.4805193830653991</v>
      </c>
      <c r="J50" s="56">
        <v>0.17810761177501688</v>
      </c>
      <c r="K50" s="35"/>
      <c r="L50" s="35"/>
      <c r="M50" s="35"/>
      <c r="N50" s="35"/>
      <c r="O50" s="36"/>
      <c r="P50" s="36"/>
      <c r="Q50" s="30"/>
      <c r="R50" s="30"/>
      <c r="S50" s="30"/>
      <c r="T50" s="30"/>
      <c r="U50" s="30"/>
    </row>
    <row r="51" spans="2:21" x14ac:dyDescent="0.2">
      <c r="D51" s="255" t="s">
        <v>130</v>
      </c>
      <c r="E51" s="43">
        <v>4.5460900061812275</v>
      </c>
      <c r="F51" s="56">
        <v>4.5460900061812274E-3</v>
      </c>
      <c r="G51" s="56">
        <v>0.16054365472031801</v>
      </c>
      <c r="H51" s="46">
        <v>1</v>
      </c>
      <c r="I51" s="56">
        <v>1.2009499209634977</v>
      </c>
      <c r="J51" s="56">
        <v>2.8594046927868752E-2</v>
      </c>
      <c r="K51" s="35"/>
      <c r="L51" s="35"/>
      <c r="M51" s="35"/>
      <c r="N51" s="35"/>
      <c r="O51" s="36"/>
      <c r="P51" s="36"/>
      <c r="Q51" s="30"/>
      <c r="R51" s="30"/>
      <c r="S51" s="30"/>
      <c r="T51" s="30"/>
      <c r="U51" s="30"/>
    </row>
    <row r="52" spans="2:21" x14ac:dyDescent="0.2">
      <c r="D52" s="255" t="s">
        <v>125</v>
      </c>
      <c r="E52" s="43">
        <v>3.7854118034613733</v>
      </c>
      <c r="F52" s="59">
        <v>3.7854118034613732E-3</v>
      </c>
      <c r="G52" s="56">
        <v>0.13368055729710784</v>
      </c>
      <c r="H52" s="56">
        <v>0.83267418777772206</v>
      </c>
      <c r="I52" s="46">
        <v>1</v>
      </c>
      <c r="J52" s="56">
        <v>2.3809524800941183E-2</v>
      </c>
      <c r="K52" s="35"/>
      <c r="L52" s="35"/>
      <c r="M52" s="35"/>
      <c r="N52" s="35"/>
      <c r="O52" s="36"/>
      <c r="P52" s="36"/>
      <c r="Q52" s="30"/>
      <c r="R52" s="30"/>
      <c r="S52" s="30"/>
      <c r="T52" s="30"/>
      <c r="U52" s="30"/>
    </row>
    <row r="53" spans="2:21" x14ac:dyDescent="0.2">
      <c r="D53" s="255" t="s">
        <v>131</v>
      </c>
      <c r="E53" s="58">
        <v>158.98728912522174</v>
      </c>
      <c r="F53" s="56">
        <v>0.15898728912522173</v>
      </c>
      <c r="G53" s="43">
        <v>5.6145831726899269</v>
      </c>
      <c r="H53" s="57">
        <v>34.972314430433606</v>
      </c>
      <c r="I53" s="41">
        <v>41.999998251139822</v>
      </c>
      <c r="J53" s="46">
        <v>1</v>
      </c>
      <c r="K53" s="35"/>
      <c r="L53" s="35"/>
      <c r="M53" s="35"/>
      <c r="N53" s="35"/>
      <c r="O53" s="36"/>
      <c r="P53" s="36"/>
      <c r="Q53" s="30"/>
      <c r="R53" s="30"/>
      <c r="S53" s="30"/>
      <c r="T53" s="30"/>
      <c r="U53" s="30"/>
    </row>
    <row r="54" spans="2:21" x14ac:dyDescent="0.2">
      <c r="D54" s="35"/>
      <c r="E54" s="35"/>
      <c r="F54" s="35"/>
      <c r="G54" s="35"/>
      <c r="H54" s="35"/>
      <c r="I54" s="35"/>
      <c r="J54" s="35"/>
      <c r="K54" s="35"/>
      <c r="L54" s="35"/>
      <c r="M54" s="35"/>
      <c r="N54" s="35"/>
      <c r="O54" s="36"/>
      <c r="P54" s="36"/>
      <c r="Q54" s="30"/>
      <c r="R54" s="30"/>
      <c r="S54" s="30"/>
      <c r="T54" s="30"/>
      <c r="U54" s="30"/>
    </row>
    <row r="55" spans="2:21" ht="21" x14ac:dyDescent="0.2">
      <c r="B55" s="27"/>
      <c r="C55" s="27"/>
      <c r="D55" s="32" t="s">
        <v>101</v>
      </c>
      <c r="E55" s="257" t="s">
        <v>98</v>
      </c>
      <c r="F55" s="257" t="s">
        <v>99</v>
      </c>
      <c r="G55" s="257" t="s">
        <v>100</v>
      </c>
      <c r="H55" s="39"/>
      <c r="I55" s="39"/>
      <c r="J55" s="39"/>
      <c r="K55" s="39"/>
      <c r="L55" s="39"/>
      <c r="M55" s="35"/>
      <c r="N55" s="35"/>
      <c r="O55" s="35"/>
      <c r="P55" s="35"/>
      <c r="T55" s="30"/>
      <c r="U55" s="30"/>
    </row>
    <row r="56" spans="2:21" ht="15.75" x14ac:dyDescent="0.2">
      <c r="B56" s="27"/>
      <c r="C56" s="27"/>
      <c r="D56" s="255" t="s">
        <v>102</v>
      </c>
      <c r="E56" s="43" t="s">
        <v>103</v>
      </c>
      <c r="F56" s="44">
        <v>1000</v>
      </c>
      <c r="G56" s="45" t="s">
        <v>245</v>
      </c>
      <c r="H56" s="39"/>
      <c r="I56" s="39"/>
      <c r="J56" s="39"/>
      <c r="K56" s="39"/>
      <c r="L56" s="35"/>
      <c r="M56" s="35"/>
      <c r="N56" s="35"/>
      <c r="O56" s="35"/>
      <c r="P56" s="35"/>
      <c r="T56" s="30"/>
      <c r="U56" s="30"/>
    </row>
    <row r="57" spans="2:21" ht="15.75" x14ac:dyDescent="0.2">
      <c r="B57" s="27"/>
      <c r="C57" s="27"/>
      <c r="D57" s="255" t="s">
        <v>104</v>
      </c>
      <c r="E57" s="43" t="s">
        <v>105</v>
      </c>
      <c r="F57" s="44">
        <v>1000000</v>
      </c>
      <c r="G57" s="45" t="s">
        <v>246</v>
      </c>
      <c r="H57" s="39"/>
      <c r="I57" s="39"/>
      <c r="J57" s="39"/>
      <c r="K57" s="39"/>
      <c r="L57" s="35"/>
      <c r="M57" s="35"/>
      <c r="N57" s="35"/>
      <c r="O57" s="35"/>
      <c r="P57" s="35"/>
      <c r="T57" s="30"/>
      <c r="U57" s="30"/>
    </row>
    <row r="58" spans="2:21" ht="15.75" x14ac:dyDescent="0.2">
      <c r="B58" s="27"/>
      <c r="C58" s="27"/>
      <c r="D58" s="255" t="s">
        <v>106</v>
      </c>
      <c r="E58" s="43" t="s">
        <v>107</v>
      </c>
      <c r="F58" s="44">
        <v>1000000000</v>
      </c>
      <c r="G58" s="45" t="s">
        <v>247</v>
      </c>
      <c r="H58" s="39"/>
      <c r="I58" s="39"/>
      <c r="J58" s="39"/>
      <c r="K58" s="39"/>
      <c r="L58" s="35"/>
      <c r="M58" s="35"/>
      <c r="N58" s="36"/>
      <c r="O58" s="36"/>
      <c r="P58" s="36"/>
      <c r="Q58" s="30"/>
      <c r="R58" s="30"/>
      <c r="S58" s="30"/>
      <c r="T58" s="30"/>
      <c r="U58" s="30"/>
    </row>
    <row r="59" spans="2:21" ht="16.5" customHeight="1" x14ac:dyDescent="0.2">
      <c r="B59" s="27"/>
      <c r="C59" s="27"/>
      <c r="D59" s="255" t="s">
        <v>108</v>
      </c>
      <c r="E59" s="43" t="s">
        <v>109</v>
      </c>
      <c r="F59" s="44">
        <v>1000000000000</v>
      </c>
      <c r="G59" s="45" t="s">
        <v>248</v>
      </c>
      <c r="H59" s="39"/>
      <c r="I59" s="39"/>
      <c r="J59" s="39"/>
      <c r="K59" s="39"/>
      <c r="L59" s="35"/>
      <c r="M59" s="35"/>
      <c r="N59" s="35"/>
      <c r="O59" s="35"/>
      <c r="P59" s="35"/>
      <c r="U59" s="30"/>
    </row>
    <row r="60" spans="2:21" ht="15.75" x14ac:dyDescent="0.2">
      <c r="B60" s="27"/>
      <c r="C60" s="27"/>
      <c r="D60" s="255" t="s">
        <v>110</v>
      </c>
      <c r="E60" s="43" t="s">
        <v>111</v>
      </c>
      <c r="F60" s="44">
        <v>1000000000000000</v>
      </c>
      <c r="G60" s="45" t="s">
        <v>249</v>
      </c>
      <c r="H60" s="39"/>
      <c r="I60" s="39"/>
      <c r="J60" s="39"/>
      <c r="K60" s="39"/>
      <c r="L60" s="35"/>
      <c r="M60" s="35"/>
      <c r="N60" s="35"/>
      <c r="O60" s="35"/>
      <c r="P60" s="35"/>
      <c r="U60" s="30"/>
    </row>
    <row r="61" spans="2:21" x14ac:dyDescent="0.2">
      <c r="B61" s="27"/>
      <c r="C61" s="27"/>
      <c r="D61" s="39"/>
      <c r="E61" s="39"/>
      <c r="F61" s="39"/>
      <c r="G61" s="39"/>
      <c r="H61" s="39"/>
      <c r="I61" s="39"/>
      <c r="J61" s="39"/>
      <c r="K61" s="39"/>
      <c r="L61" s="35"/>
      <c r="M61" s="35"/>
      <c r="N61" s="35"/>
      <c r="O61" s="35"/>
      <c r="P61" s="35"/>
      <c r="U61" s="30"/>
    </row>
    <row r="62" spans="2:21" x14ac:dyDescent="0.2">
      <c r="B62" s="27"/>
      <c r="C62" s="27"/>
      <c r="D62" s="39"/>
      <c r="E62" s="39"/>
      <c r="F62" s="39"/>
      <c r="G62" s="39"/>
      <c r="H62" s="39"/>
      <c r="I62" s="39"/>
      <c r="J62" s="39"/>
      <c r="K62" s="39"/>
      <c r="L62" s="35"/>
      <c r="M62" s="35"/>
      <c r="N62" s="35"/>
      <c r="O62" s="35"/>
      <c r="P62" s="35"/>
      <c r="U62" s="30"/>
    </row>
    <row r="63" spans="2:21" x14ac:dyDescent="0.2">
      <c r="B63" s="27"/>
      <c r="C63" s="27"/>
      <c r="D63" s="39"/>
      <c r="E63" s="39"/>
      <c r="F63" s="39"/>
      <c r="G63" s="39"/>
      <c r="H63" s="39"/>
      <c r="I63" s="39"/>
      <c r="J63" s="39"/>
      <c r="K63" s="39"/>
      <c r="L63" s="35"/>
      <c r="M63" s="35"/>
      <c r="N63" s="35"/>
      <c r="O63" s="35"/>
      <c r="P63" s="35"/>
      <c r="U63" s="30"/>
    </row>
    <row r="64" spans="2:21" x14ac:dyDescent="0.2">
      <c r="B64" s="27"/>
      <c r="C64" s="27"/>
      <c r="D64" s="39"/>
      <c r="E64" s="39"/>
      <c r="F64" s="39"/>
      <c r="G64" s="39"/>
      <c r="H64" s="39"/>
      <c r="I64" s="39"/>
      <c r="J64" s="39"/>
      <c r="K64" s="39"/>
      <c r="L64" s="35"/>
      <c r="M64" s="35"/>
      <c r="N64" s="35"/>
      <c r="O64" s="35"/>
      <c r="P64" s="35"/>
      <c r="U64" s="30"/>
    </row>
    <row r="65" spans="2:21" x14ac:dyDescent="0.2">
      <c r="B65" s="27"/>
      <c r="C65" s="27"/>
      <c r="D65" s="39"/>
      <c r="E65" s="39"/>
      <c r="F65" s="39"/>
      <c r="G65" s="39"/>
      <c r="H65" s="39"/>
      <c r="I65" s="39"/>
      <c r="J65" s="39"/>
      <c r="K65" s="39"/>
      <c r="L65" s="35"/>
      <c r="M65" s="35"/>
      <c r="N65" s="35"/>
      <c r="O65" s="35"/>
      <c r="P65" s="35"/>
      <c r="U65" s="30"/>
    </row>
    <row r="66" spans="2:21" x14ac:dyDescent="0.2">
      <c r="B66" s="27"/>
      <c r="C66" s="27"/>
      <c r="D66" s="39"/>
      <c r="E66" s="39"/>
      <c r="F66" s="39"/>
      <c r="G66" s="39"/>
      <c r="H66" s="39"/>
      <c r="I66" s="39"/>
      <c r="J66" s="39"/>
      <c r="K66" s="39"/>
      <c r="L66" s="35"/>
      <c r="M66" s="35"/>
      <c r="N66" s="35"/>
      <c r="O66" s="35"/>
      <c r="P66" s="35"/>
      <c r="U66" s="30"/>
    </row>
    <row r="67" spans="2:21" ht="16.5" customHeight="1" x14ac:dyDescent="0.2">
      <c r="B67" s="27"/>
      <c r="C67" s="27"/>
      <c r="D67" s="39"/>
      <c r="E67" s="39"/>
      <c r="F67" s="39"/>
      <c r="G67" s="39"/>
      <c r="H67" s="39"/>
      <c r="I67" s="39"/>
      <c r="J67" s="39"/>
      <c r="K67" s="39"/>
      <c r="L67" s="35"/>
      <c r="M67" s="35"/>
      <c r="N67" s="36"/>
      <c r="O67" s="36"/>
      <c r="P67" s="36"/>
      <c r="Q67" s="30"/>
      <c r="R67" s="30"/>
      <c r="S67" s="30"/>
      <c r="T67" s="30"/>
      <c r="U67" s="30"/>
    </row>
    <row r="68" spans="2:21" x14ac:dyDescent="0.2">
      <c r="B68" s="27"/>
      <c r="C68" s="27"/>
      <c r="D68" s="39"/>
      <c r="E68" s="39"/>
      <c r="F68" s="39"/>
      <c r="G68" s="39"/>
      <c r="H68" s="39"/>
      <c r="I68" s="39"/>
      <c r="J68" s="39"/>
      <c r="K68" s="39"/>
      <c r="L68" s="35"/>
      <c r="M68" s="35"/>
      <c r="N68" s="36"/>
      <c r="O68" s="36"/>
      <c r="P68" s="36"/>
      <c r="Q68" s="30"/>
      <c r="R68" s="30"/>
      <c r="S68" s="30"/>
      <c r="T68" s="30"/>
      <c r="U68" s="30"/>
    </row>
    <row r="69" spans="2:21" x14ac:dyDescent="0.2">
      <c r="B69" s="27"/>
      <c r="C69" s="27"/>
      <c r="D69" s="39"/>
      <c r="E69" s="39"/>
      <c r="F69" s="39"/>
      <c r="G69" s="39"/>
      <c r="H69" s="39"/>
      <c r="I69" s="39"/>
      <c r="J69" s="39"/>
      <c r="K69" s="39"/>
      <c r="L69" s="35"/>
      <c r="M69" s="35"/>
      <c r="N69" s="35"/>
      <c r="O69" s="36"/>
      <c r="P69" s="36"/>
      <c r="Q69" s="30"/>
      <c r="R69" s="30"/>
      <c r="S69" s="30"/>
      <c r="T69" s="30"/>
      <c r="U69" s="30"/>
    </row>
    <row r="70" spans="2:21" x14ac:dyDescent="0.2">
      <c r="B70" s="27"/>
      <c r="C70" s="27"/>
      <c r="D70" s="39"/>
      <c r="E70" s="39"/>
      <c r="F70" s="39"/>
      <c r="G70" s="39"/>
      <c r="H70" s="39"/>
      <c r="I70" s="39"/>
      <c r="J70" s="39"/>
      <c r="K70" s="39"/>
      <c r="L70" s="35"/>
      <c r="M70" s="35"/>
      <c r="N70" s="35"/>
      <c r="O70" s="35"/>
      <c r="P70" s="35"/>
      <c r="S70" s="30"/>
      <c r="T70" s="30"/>
      <c r="U70" s="30"/>
    </row>
    <row r="71" spans="2:21" x14ac:dyDescent="0.2">
      <c r="B71" s="27"/>
      <c r="C71" s="27"/>
      <c r="D71" s="39"/>
      <c r="E71" s="39"/>
      <c r="F71" s="39"/>
      <c r="G71" s="39"/>
      <c r="H71" s="39"/>
      <c r="I71" s="39"/>
      <c r="J71" s="39"/>
      <c r="K71" s="39"/>
      <c r="L71" s="35"/>
      <c r="M71" s="35"/>
      <c r="N71" s="35"/>
      <c r="O71" s="35"/>
      <c r="P71" s="35"/>
      <c r="S71" s="30"/>
      <c r="T71" s="30"/>
      <c r="U71" s="30"/>
    </row>
    <row r="72" spans="2:21" x14ac:dyDescent="0.2">
      <c r="B72" s="27"/>
      <c r="C72" s="27"/>
      <c r="D72" s="39"/>
      <c r="E72" s="39"/>
      <c r="F72" s="39"/>
      <c r="G72" s="39"/>
      <c r="H72" s="39"/>
      <c r="I72" s="39"/>
      <c r="J72" s="39"/>
      <c r="K72" s="39"/>
      <c r="L72" s="35"/>
      <c r="M72" s="35"/>
      <c r="N72" s="35"/>
      <c r="O72" s="35"/>
      <c r="P72" s="35"/>
      <c r="S72" s="30"/>
      <c r="T72" s="30"/>
      <c r="U72" s="30"/>
    </row>
    <row r="73" spans="2:21" x14ac:dyDescent="0.2">
      <c r="B73" s="27"/>
      <c r="C73" s="27"/>
      <c r="D73" s="39"/>
      <c r="E73" s="39"/>
      <c r="F73" s="39"/>
      <c r="G73" s="39"/>
      <c r="H73" s="39"/>
      <c r="I73" s="39"/>
      <c r="J73" s="39"/>
      <c r="K73" s="39"/>
      <c r="L73" s="35"/>
      <c r="M73" s="35"/>
      <c r="N73" s="35"/>
      <c r="O73" s="35"/>
      <c r="P73" s="35"/>
      <c r="S73" s="30"/>
      <c r="T73" s="30"/>
      <c r="U73" s="30"/>
    </row>
    <row r="74" spans="2:21" x14ac:dyDescent="0.2">
      <c r="B74" s="27"/>
      <c r="C74" s="27"/>
      <c r="D74" s="39"/>
      <c r="E74" s="39"/>
      <c r="F74" s="39"/>
      <c r="G74" s="39"/>
      <c r="H74" s="39"/>
      <c r="I74" s="39"/>
      <c r="J74" s="39"/>
      <c r="K74" s="39"/>
      <c r="L74" s="35"/>
      <c r="M74" s="35"/>
      <c r="N74" s="35"/>
      <c r="O74" s="35"/>
      <c r="P74" s="35"/>
      <c r="S74" s="30"/>
      <c r="T74" s="30"/>
      <c r="U74" s="30"/>
    </row>
    <row r="75" spans="2:21" ht="16.5" customHeight="1" x14ac:dyDescent="0.2">
      <c r="B75" s="27"/>
      <c r="C75" s="27"/>
      <c r="D75" s="39"/>
      <c r="E75" s="39"/>
      <c r="F75" s="39"/>
      <c r="G75" s="39"/>
      <c r="H75" s="39"/>
      <c r="I75" s="39"/>
      <c r="J75" s="39"/>
      <c r="K75" s="39"/>
      <c r="L75" s="35"/>
      <c r="M75" s="35"/>
      <c r="N75" s="35"/>
      <c r="O75" s="35"/>
      <c r="P75" s="35"/>
      <c r="S75" s="30"/>
      <c r="T75" s="30"/>
      <c r="U75" s="30"/>
    </row>
    <row r="76" spans="2:21" x14ac:dyDescent="0.2">
      <c r="B76" s="27"/>
      <c r="C76" s="27"/>
      <c r="D76" s="39"/>
      <c r="E76" s="39"/>
      <c r="F76" s="39"/>
      <c r="G76" s="39"/>
      <c r="H76" s="39"/>
      <c r="I76" s="39"/>
      <c r="J76" s="39"/>
      <c r="K76" s="39"/>
      <c r="L76" s="35"/>
      <c r="M76" s="35"/>
      <c r="N76" s="35"/>
      <c r="O76" s="35"/>
      <c r="P76" s="35"/>
      <c r="S76" s="30"/>
      <c r="T76" s="30"/>
      <c r="U76" s="30"/>
    </row>
    <row r="77" spans="2:21" x14ac:dyDescent="0.2">
      <c r="B77" s="27"/>
      <c r="C77" s="27"/>
      <c r="D77" s="39"/>
      <c r="E77" s="39"/>
      <c r="F77" s="39"/>
      <c r="G77" s="39"/>
      <c r="H77" s="39"/>
      <c r="I77" s="39"/>
      <c r="J77" s="39"/>
      <c r="K77" s="39"/>
      <c r="L77" s="35"/>
      <c r="M77" s="35"/>
      <c r="N77" s="35"/>
      <c r="O77" s="35"/>
      <c r="P77" s="35"/>
      <c r="S77" s="30"/>
      <c r="T77" s="30"/>
      <c r="U77" s="30"/>
    </row>
    <row r="78" spans="2:21" x14ac:dyDescent="0.25">
      <c r="B78" s="27"/>
      <c r="C78" s="27"/>
      <c r="D78" s="39"/>
      <c r="E78" s="39"/>
      <c r="F78" s="39"/>
      <c r="G78" s="39"/>
      <c r="H78" s="39"/>
      <c r="I78" s="39"/>
      <c r="J78" s="39"/>
      <c r="K78" s="39"/>
      <c r="L78" s="35"/>
      <c r="M78" s="35"/>
      <c r="N78" s="35"/>
      <c r="O78" s="35"/>
      <c r="P78" s="35"/>
    </row>
    <row r="79" spans="2:21" x14ac:dyDescent="0.25">
      <c r="B79" s="27"/>
      <c r="C79" s="27"/>
      <c r="D79" s="39"/>
      <c r="E79" s="39"/>
      <c r="F79" s="39"/>
      <c r="G79" s="39"/>
      <c r="H79" s="39"/>
      <c r="I79" s="39"/>
      <c r="J79" s="39"/>
      <c r="K79" s="39"/>
      <c r="L79" s="35"/>
      <c r="M79" s="35"/>
      <c r="N79" s="35"/>
      <c r="O79" s="35"/>
      <c r="P79" s="35"/>
    </row>
    <row r="80" spans="2:21" x14ac:dyDescent="0.25">
      <c r="B80" s="27"/>
      <c r="C80" s="27"/>
      <c r="D80" s="39"/>
      <c r="E80" s="39"/>
      <c r="F80" s="39"/>
      <c r="G80" s="39"/>
      <c r="H80" s="39"/>
      <c r="I80" s="39"/>
      <c r="J80" s="39"/>
      <c r="K80" s="39"/>
      <c r="L80" s="35"/>
      <c r="M80" s="35"/>
      <c r="N80" s="35"/>
      <c r="O80" s="35"/>
      <c r="P80" s="35"/>
    </row>
    <row r="81" spans="3:16" x14ac:dyDescent="0.25">
      <c r="C81" s="27"/>
      <c r="D81" s="39"/>
      <c r="E81" s="39"/>
      <c r="F81" s="39"/>
      <c r="G81" s="39"/>
      <c r="H81" s="39"/>
      <c r="I81" s="39"/>
      <c r="J81" s="39"/>
      <c r="K81" s="35"/>
      <c r="L81" s="35"/>
      <c r="M81" s="35"/>
      <c r="N81" s="35"/>
      <c r="O81" s="35"/>
      <c r="P81" s="35"/>
    </row>
    <row r="82" spans="3:16" x14ac:dyDescent="0.25">
      <c r="C82" s="27"/>
      <c r="D82" s="39"/>
      <c r="E82" s="39"/>
      <c r="F82" s="39"/>
      <c r="G82" s="39"/>
      <c r="H82" s="39"/>
      <c r="I82" s="39"/>
      <c r="J82" s="39"/>
      <c r="K82" s="35"/>
      <c r="L82" s="35"/>
      <c r="M82" s="35"/>
      <c r="N82" s="35"/>
      <c r="O82" s="35"/>
      <c r="P82" s="35"/>
    </row>
    <row r="83" spans="3:16" x14ac:dyDescent="0.25">
      <c r="C83" s="27"/>
      <c r="D83" s="39"/>
      <c r="E83" s="39"/>
      <c r="F83" s="39"/>
      <c r="G83" s="39"/>
      <c r="H83" s="39"/>
      <c r="I83" s="39"/>
      <c r="J83" s="39"/>
      <c r="K83" s="35"/>
      <c r="L83" s="35"/>
      <c r="M83" s="35"/>
      <c r="N83" s="35"/>
      <c r="O83" s="35"/>
      <c r="P83" s="35"/>
    </row>
    <row r="84" spans="3:16" x14ac:dyDescent="0.25">
      <c r="C84" s="27"/>
      <c r="D84" s="39"/>
      <c r="E84" s="39"/>
      <c r="F84" s="39"/>
      <c r="G84" s="39"/>
      <c r="H84" s="39"/>
      <c r="I84" s="39"/>
      <c r="J84" s="39"/>
      <c r="K84" s="35"/>
      <c r="L84" s="35"/>
      <c r="M84" s="35"/>
      <c r="N84" s="35"/>
      <c r="O84" s="35"/>
      <c r="P84" s="35"/>
    </row>
    <row r="85" spans="3:16" x14ac:dyDescent="0.25">
      <c r="C85" s="27"/>
      <c r="D85" s="39"/>
      <c r="E85" s="39"/>
      <c r="F85" s="39"/>
      <c r="G85" s="39"/>
      <c r="H85" s="39"/>
      <c r="I85" s="39"/>
      <c r="J85" s="39"/>
      <c r="K85" s="35"/>
      <c r="L85" s="35"/>
      <c r="M85" s="35"/>
      <c r="N85" s="35"/>
      <c r="O85" s="35"/>
      <c r="P85" s="35"/>
    </row>
    <row r="86" spans="3:16" x14ac:dyDescent="0.25">
      <c r="C86" s="27"/>
      <c r="D86" s="39"/>
      <c r="E86" s="39"/>
      <c r="F86" s="39"/>
      <c r="G86" s="39"/>
      <c r="H86" s="39"/>
      <c r="I86" s="39"/>
      <c r="J86" s="39"/>
      <c r="K86" s="35"/>
      <c r="L86" s="35"/>
      <c r="M86" s="35"/>
      <c r="N86" s="35"/>
      <c r="O86" s="35"/>
      <c r="P86" s="35"/>
    </row>
    <row r="87" spans="3:16" x14ac:dyDescent="0.25">
      <c r="C87" s="27"/>
      <c r="D87" s="39"/>
      <c r="E87" s="39"/>
      <c r="F87" s="39"/>
      <c r="G87" s="39"/>
      <c r="H87" s="39"/>
      <c r="I87" s="39"/>
      <c r="J87" s="39"/>
      <c r="K87" s="35"/>
      <c r="L87" s="35"/>
      <c r="M87" s="35"/>
      <c r="N87" s="35"/>
      <c r="O87" s="35"/>
      <c r="P87" s="35"/>
    </row>
    <row r="88" spans="3:16" x14ac:dyDescent="0.25">
      <c r="C88" s="27"/>
      <c r="D88" s="39"/>
      <c r="E88" s="39"/>
      <c r="F88" s="39"/>
      <c r="G88" s="39"/>
      <c r="H88" s="39"/>
      <c r="I88" s="39"/>
      <c r="J88" s="39"/>
      <c r="K88" s="35"/>
      <c r="L88" s="35"/>
      <c r="M88" s="35"/>
      <c r="N88" s="35"/>
      <c r="O88" s="35"/>
      <c r="P88" s="35"/>
    </row>
    <row r="89" spans="3:16" x14ac:dyDescent="0.25">
      <c r="C89" s="27"/>
      <c r="D89" s="39"/>
      <c r="E89" s="39"/>
      <c r="F89" s="39"/>
      <c r="G89" s="39"/>
      <c r="H89" s="39"/>
      <c r="I89" s="39"/>
      <c r="J89" s="39"/>
      <c r="K89" s="35"/>
      <c r="L89" s="35"/>
      <c r="M89" s="35"/>
      <c r="N89" s="35"/>
      <c r="O89" s="35"/>
      <c r="P89" s="35"/>
    </row>
    <row r="90" spans="3:16" x14ac:dyDescent="0.25">
      <c r="C90" s="27"/>
      <c r="D90" s="39"/>
      <c r="E90" s="39"/>
      <c r="F90" s="39"/>
      <c r="G90" s="39"/>
      <c r="H90" s="39"/>
      <c r="I90" s="39"/>
      <c r="J90" s="39"/>
      <c r="K90" s="35"/>
      <c r="L90" s="35"/>
      <c r="M90" s="35"/>
      <c r="N90" s="35"/>
      <c r="O90" s="35"/>
      <c r="P90" s="35"/>
    </row>
    <row r="91" spans="3:16" x14ac:dyDescent="0.25">
      <c r="C91" s="27"/>
      <c r="D91" s="39"/>
      <c r="E91" s="39"/>
      <c r="F91" s="39"/>
      <c r="G91" s="39"/>
      <c r="H91" s="39"/>
      <c r="I91" s="39"/>
      <c r="J91" s="39"/>
      <c r="K91" s="35"/>
      <c r="L91" s="35"/>
      <c r="M91" s="35"/>
      <c r="N91" s="35"/>
      <c r="O91" s="35"/>
      <c r="P91" s="35"/>
    </row>
    <row r="92" spans="3:16" x14ac:dyDescent="0.25">
      <c r="C92" s="27"/>
      <c r="D92" s="39"/>
      <c r="E92" s="39"/>
      <c r="F92" s="39"/>
      <c r="G92" s="39"/>
      <c r="H92" s="39"/>
      <c r="I92" s="39"/>
      <c r="J92" s="39"/>
      <c r="K92" s="35"/>
      <c r="L92" s="35"/>
      <c r="M92" s="35"/>
      <c r="N92" s="35"/>
      <c r="O92" s="35"/>
      <c r="P92" s="35"/>
    </row>
    <row r="93" spans="3:16" x14ac:dyDescent="0.25">
      <c r="C93" s="27"/>
      <c r="D93" s="39"/>
      <c r="E93" s="39"/>
      <c r="F93" s="39"/>
      <c r="G93" s="39"/>
      <c r="H93" s="39"/>
      <c r="I93" s="39"/>
      <c r="J93" s="39"/>
      <c r="K93" s="35"/>
      <c r="L93" s="35"/>
      <c r="M93" s="35"/>
      <c r="N93" s="35"/>
      <c r="O93" s="35"/>
      <c r="P93" s="35"/>
    </row>
    <row r="94" spans="3:16" x14ac:dyDescent="0.25">
      <c r="C94" s="27"/>
      <c r="D94" s="39"/>
      <c r="E94" s="39"/>
      <c r="F94" s="39"/>
      <c r="G94" s="39"/>
      <c r="H94" s="39"/>
      <c r="I94" s="39"/>
      <c r="J94" s="39"/>
      <c r="K94" s="35"/>
      <c r="L94" s="35"/>
      <c r="M94" s="35"/>
      <c r="N94" s="35"/>
      <c r="O94" s="35"/>
      <c r="P94" s="35"/>
    </row>
    <row r="95" spans="3:16" x14ac:dyDescent="0.25">
      <c r="C95" s="27"/>
      <c r="D95" s="39"/>
      <c r="E95" s="39"/>
      <c r="F95" s="39"/>
      <c r="G95" s="39"/>
      <c r="H95" s="39"/>
      <c r="I95" s="39"/>
      <c r="J95" s="39"/>
      <c r="K95" s="35"/>
      <c r="L95" s="35"/>
      <c r="M95" s="35"/>
      <c r="N95" s="35"/>
      <c r="O95" s="35"/>
      <c r="P95" s="35"/>
    </row>
    <row r="96" spans="3:16" x14ac:dyDescent="0.25">
      <c r="C96" s="27"/>
      <c r="D96" s="39"/>
      <c r="E96" s="39"/>
      <c r="F96" s="39"/>
      <c r="G96" s="39"/>
      <c r="H96" s="39"/>
      <c r="I96" s="39"/>
      <c r="J96" s="39"/>
      <c r="K96" s="35"/>
      <c r="L96" s="35"/>
      <c r="M96" s="35"/>
      <c r="N96" s="35"/>
      <c r="O96" s="35"/>
      <c r="P96" s="35"/>
    </row>
    <row r="97" spans="3:16" x14ac:dyDescent="0.25">
      <c r="C97" s="27"/>
      <c r="D97" s="39"/>
      <c r="E97" s="39"/>
      <c r="F97" s="39"/>
      <c r="G97" s="39"/>
      <c r="H97" s="39"/>
      <c r="I97" s="39"/>
      <c r="J97" s="39"/>
      <c r="K97" s="35"/>
      <c r="L97" s="35"/>
      <c r="M97" s="35"/>
      <c r="N97" s="35"/>
      <c r="O97" s="35"/>
      <c r="P97" s="35"/>
    </row>
    <row r="98" spans="3:16" x14ac:dyDescent="0.25">
      <c r="C98" s="27"/>
      <c r="D98" s="39"/>
      <c r="E98" s="39"/>
      <c r="F98" s="39"/>
      <c r="G98" s="39"/>
      <c r="H98" s="39"/>
      <c r="I98" s="39"/>
      <c r="J98" s="39"/>
      <c r="K98" s="35"/>
      <c r="L98" s="35"/>
      <c r="M98" s="35"/>
      <c r="N98" s="35"/>
      <c r="O98" s="35"/>
      <c r="P98" s="35"/>
    </row>
    <row r="99" spans="3:16" x14ac:dyDescent="0.25">
      <c r="C99" s="27"/>
      <c r="D99" s="39"/>
      <c r="E99" s="39"/>
      <c r="F99" s="39"/>
      <c r="G99" s="39"/>
      <c r="H99" s="39"/>
      <c r="I99" s="39"/>
      <c r="J99" s="39"/>
      <c r="K99" s="35"/>
      <c r="L99" s="35"/>
      <c r="M99" s="35"/>
      <c r="N99" s="35"/>
      <c r="O99" s="35"/>
      <c r="P99" s="35"/>
    </row>
    <row r="100" spans="3:16" x14ac:dyDescent="0.25">
      <c r="C100" s="27"/>
      <c r="D100" s="39"/>
      <c r="E100" s="39"/>
      <c r="F100" s="39"/>
      <c r="G100" s="39"/>
      <c r="H100" s="39"/>
      <c r="I100" s="39"/>
      <c r="J100" s="39"/>
      <c r="K100" s="35"/>
      <c r="L100" s="35"/>
      <c r="M100" s="35"/>
      <c r="N100" s="35"/>
      <c r="O100" s="35"/>
      <c r="P100" s="35"/>
    </row>
    <row r="101" spans="3:16" x14ac:dyDescent="0.25">
      <c r="C101" s="27"/>
      <c r="D101" s="39"/>
      <c r="E101" s="39"/>
      <c r="F101" s="39"/>
      <c r="G101" s="39"/>
      <c r="H101" s="39"/>
      <c r="I101" s="39"/>
      <c r="J101" s="39"/>
      <c r="K101" s="35"/>
      <c r="L101" s="35"/>
      <c r="M101" s="35"/>
      <c r="N101" s="35"/>
      <c r="O101" s="35"/>
      <c r="P101" s="35"/>
    </row>
    <row r="102" spans="3:16" x14ac:dyDescent="0.25">
      <c r="C102" s="27"/>
      <c r="D102" s="39"/>
      <c r="E102" s="39"/>
      <c r="F102" s="39"/>
      <c r="G102" s="39"/>
      <c r="H102" s="39"/>
      <c r="I102" s="39"/>
      <c r="J102" s="39"/>
      <c r="K102" s="35"/>
      <c r="L102" s="35"/>
      <c r="M102" s="35"/>
      <c r="N102" s="35"/>
      <c r="O102" s="35"/>
      <c r="P102" s="35"/>
    </row>
    <row r="103" spans="3:16" x14ac:dyDescent="0.25">
      <c r="C103" s="27"/>
      <c r="D103" s="39"/>
      <c r="E103" s="39"/>
      <c r="F103" s="39"/>
      <c r="G103" s="39"/>
      <c r="H103" s="39"/>
      <c r="I103" s="39"/>
      <c r="J103" s="39"/>
      <c r="K103" s="35"/>
      <c r="L103" s="35"/>
      <c r="M103" s="35"/>
      <c r="N103" s="35"/>
      <c r="O103" s="35"/>
      <c r="P103" s="35"/>
    </row>
    <row r="104" spans="3:16" x14ac:dyDescent="0.25">
      <c r="C104" s="27"/>
      <c r="D104" s="39"/>
      <c r="E104" s="39"/>
      <c r="F104" s="39"/>
      <c r="G104" s="39"/>
      <c r="H104" s="39"/>
      <c r="I104" s="39"/>
      <c r="J104" s="39"/>
      <c r="K104" s="35"/>
      <c r="L104" s="35"/>
      <c r="M104" s="35"/>
      <c r="N104" s="35"/>
      <c r="O104" s="35"/>
      <c r="P104" s="35"/>
    </row>
    <row r="105" spans="3:16" x14ac:dyDescent="0.25">
      <c r="C105" s="27"/>
      <c r="D105" s="39"/>
      <c r="E105" s="39"/>
      <c r="F105" s="39"/>
      <c r="G105" s="39"/>
      <c r="H105" s="39"/>
      <c r="I105" s="39"/>
      <c r="J105" s="39"/>
      <c r="K105" s="35"/>
      <c r="L105" s="35"/>
      <c r="M105" s="35"/>
      <c r="N105" s="35"/>
      <c r="O105" s="35"/>
      <c r="P105" s="35"/>
    </row>
    <row r="106" spans="3:16" x14ac:dyDescent="0.25">
      <c r="C106" s="27"/>
      <c r="D106" s="39"/>
      <c r="E106" s="39"/>
      <c r="F106" s="39"/>
      <c r="G106" s="39"/>
      <c r="H106" s="39"/>
      <c r="I106" s="39"/>
      <c r="J106" s="39"/>
      <c r="K106" s="35"/>
      <c r="L106" s="35"/>
      <c r="M106" s="35"/>
      <c r="N106" s="35"/>
      <c r="O106" s="35"/>
      <c r="P106" s="35"/>
    </row>
    <row r="107" spans="3:16" x14ac:dyDescent="0.25">
      <c r="C107" s="27"/>
      <c r="D107" s="39"/>
      <c r="E107" s="39"/>
      <c r="F107" s="39"/>
      <c r="G107" s="39"/>
      <c r="H107" s="39"/>
      <c r="I107" s="39"/>
      <c r="J107" s="39"/>
      <c r="K107" s="35"/>
      <c r="L107" s="35"/>
      <c r="M107" s="35"/>
      <c r="N107" s="35"/>
      <c r="O107" s="35"/>
      <c r="P107" s="35"/>
    </row>
    <row r="108" spans="3:16" x14ac:dyDescent="0.25">
      <c r="C108" s="27"/>
      <c r="D108" s="39"/>
      <c r="E108" s="39"/>
      <c r="F108" s="39"/>
      <c r="G108" s="39"/>
      <c r="H108" s="39"/>
      <c r="I108" s="39"/>
      <c r="J108" s="39"/>
      <c r="K108" s="35"/>
      <c r="L108" s="35"/>
      <c r="M108" s="35"/>
      <c r="N108" s="35"/>
      <c r="O108" s="35"/>
      <c r="P108" s="35"/>
    </row>
    <row r="109" spans="3:16" x14ac:dyDescent="0.25">
      <c r="C109" s="27"/>
      <c r="D109" s="39"/>
      <c r="E109" s="39"/>
      <c r="F109" s="39"/>
      <c r="G109" s="39"/>
      <c r="H109" s="39"/>
      <c r="I109" s="39"/>
      <c r="J109" s="39"/>
      <c r="K109" s="35"/>
      <c r="L109" s="35"/>
      <c r="M109" s="35"/>
      <c r="N109" s="35"/>
      <c r="O109" s="35"/>
      <c r="P109" s="35"/>
    </row>
    <row r="110" spans="3:16" x14ac:dyDescent="0.25">
      <c r="C110" s="27"/>
      <c r="D110" s="39"/>
      <c r="E110" s="39"/>
      <c r="F110" s="39"/>
      <c r="G110" s="39"/>
      <c r="H110" s="39"/>
      <c r="I110" s="39"/>
      <c r="J110" s="39"/>
      <c r="K110" s="35"/>
      <c r="L110" s="35"/>
      <c r="M110" s="35"/>
      <c r="N110" s="35"/>
      <c r="O110" s="35"/>
      <c r="P110" s="35"/>
    </row>
    <row r="111" spans="3:16" x14ac:dyDescent="0.25">
      <c r="C111" s="27"/>
      <c r="D111" s="39"/>
      <c r="E111" s="39"/>
      <c r="F111" s="39"/>
      <c r="G111" s="39"/>
      <c r="H111" s="39"/>
      <c r="I111" s="39"/>
      <c r="J111" s="39"/>
      <c r="K111" s="35"/>
      <c r="L111" s="35"/>
      <c r="M111" s="35"/>
      <c r="N111" s="35"/>
      <c r="O111" s="35"/>
      <c r="P111" s="35"/>
    </row>
    <row r="112" spans="3:16" x14ac:dyDescent="0.25">
      <c r="C112" s="27"/>
      <c r="D112" s="39"/>
      <c r="E112" s="39"/>
      <c r="F112" s="39"/>
      <c r="G112" s="39"/>
      <c r="H112" s="39"/>
      <c r="I112" s="39"/>
      <c r="J112" s="39"/>
      <c r="K112" s="35"/>
      <c r="L112" s="35"/>
      <c r="M112" s="35"/>
      <c r="N112" s="35"/>
      <c r="O112" s="35"/>
      <c r="P112" s="35"/>
    </row>
    <row r="113" spans="3:16" x14ac:dyDescent="0.25">
      <c r="C113" s="27"/>
      <c r="D113" s="39"/>
      <c r="E113" s="39"/>
      <c r="F113" s="39"/>
      <c r="G113" s="39"/>
      <c r="H113" s="39"/>
      <c r="I113" s="39"/>
      <c r="J113" s="39"/>
      <c r="K113" s="35"/>
      <c r="L113" s="35"/>
      <c r="M113" s="35"/>
      <c r="N113" s="35"/>
      <c r="O113" s="35"/>
      <c r="P113" s="35"/>
    </row>
    <row r="114" spans="3:16" x14ac:dyDescent="0.25">
      <c r="C114" s="27"/>
      <c r="D114" s="39"/>
      <c r="E114" s="39"/>
      <c r="F114" s="39"/>
      <c r="G114" s="39"/>
      <c r="H114" s="39"/>
      <c r="I114" s="39"/>
      <c r="J114" s="39"/>
      <c r="K114" s="35"/>
      <c r="L114" s="35"/>
      <c r="M114" s="35"/>
      <c r="N114" s="35"/>
      <c r="O114" s="35"/>
      <c r="P114" s="35"/>
    </row>
    <row r="115" spans="3:16" x14ac:dyDescent="0.25">
      <c r="C115" s="27"/>
      <c r="D115" s="39"/>
      <c r="E115" s="39"/>
      <c r="F115" s="39"/>
      <c r="G115" s="39"/>
      <c r="H115" s="39"/>
      <c r="I115" s="39"/>
      <c r="J115" s="39"/>
      <c r="K115" s="35"/>
      <c r="L115" s="35"/>
      <c r="M115" s="35"/>
      <c r="N115" s="35"/>
      <c r="O115" s="35"/>
      <c r="P115" s="35"/>
    </row>
    <row r="116" spans="3:16" x14ac:dyDescent="0.25">
      <c r="C116" s="27"/>
      <c r="D116" s="39"/>
      <c r="E116" s="39"/>
      <c r="F116" s="39"/>
      <c r="G116" s="39"/>
      <c r="H116" s="39"/>
      <c r="I116" s="39"/>
      <c r="J116" s="39"/>
      <c r="K116" s="35"/>
      <c r="L116" s="35"/>
      <c r="M116" s="35"/>
      <c r="N116" s="35"/>
      <c r="O116" s="35"/>
      <c r="P116" s="35"/>
    </row>
    <row r="117" spans="3:16" x14ac:dyDescent="0.25">
      <c r="C117" s="27"/>
      <c r="D117" s="39"/>
      <c r="E117" s="39"/>
      <c r="F117" s="39"/>
      <c r="G117" s="39"/>
      <c r="H117" s="39"/>
      <c r="I117" s="39"/>
      <c r="J117" s="39"/>
      <c r="K117" s="35"/>
      <c r="L117" s="35"/>
      <c r="M117" s="35"/>
      <c r="N117" s="35"/>
      <c r="O117" s="35"/>
      <c r="P117" s="35"/>
    </row>
    <row r="118" spans="3:16" x14ac:dyDescent="0.25">
      <c r="C118" s="27"/>
      <c r="D118" s="39"/>
      <c r="E118" s="39"/>
      <c r="F118" s="39"/>
      <c r="G118" s="39"/>
      <c r="H118" s="39"/>
      <c r="I118" s="39"/>
      <c r="J118" s="39"/>
      <c r="K118" s="35"/>
      <c r="L118" s="35"/>
      <c r="M118" s="35"/>
      <c r="N118" s="35"/>
      <c r="O118" s="35"/>
      <c r="P118" s="35"/>
    </row>
    <row r="119" spans="3:16" x14ac:dyDescent="0.25">
      <c r="C119" s="27"/>
      <c r="D119" s="39"/>
      <c r="E119" s="39"/>
      <c r="F119" s="39"/>
      <c r="G119" s="39"/>
      <c r="H119" s="39"/>
      <c r="I119" s="39"/>
      <c r="J119" s="39"/>
      <c r="K119" s="35"/>
      <c r="L119" s="35"/>
      <c r="M119" s="35"/>
      <c r="N119" s="35"/>
      <c r="O119" s="35"/>
      <c r="P119" s="35"/>
    </row>
    <row r="120" spans="3:16" x14ac:dyDescent="0.25">
      <c r="C120" s="27"/>
      <c r="D120" s="39"/>
      <c r="E120" s="39"/>
      <c r="F120" s="39"/>
      <c r="G120" s="39"/>
      <c r="H120" s="39"/>
      <c r="I120" s="39"/>
      <c r="J120" s="39"/>
      <c r="K120" s="35"/>
      <c r="L120" s="35"/>
      <c r="M120" s="35"/>
      <c r="N120" s="35"/>
      <c r="O120" s="35"/>
      <c r="P120" s="35"/>
    </row>
    <row r="121" spans="3:16" x14ac:dyDescent="0.25">
      <c r="C121" s="27"/>
      <c r="D121" s="39"/>
      <c r="E121" s="39"/>
      <c r="F121" s="39"/>
      <c r="G121" s="39"/>
      <c r="H121" s="39"/>
      <c r="I121" s="39"/>
      <c r="J121" s="39"/>
      <c r="K121" s="35"/>
      <c r="L121" s="35"/>
      <c r="M121" s="35"/>
      <c r="N121" s="35"/>
      <c r="O121" s="35"/>
      <c r="P121" s="35"/>
    </row>
    <row r="122" spans="3:16" x14ac:dyDescent="0.25">
      <c r="C122" s="27"/>
      <c r="D122" s="39"/>
      <c r="E122" s="39"/>
      <c r="F122" s="39"/>
      <c r="G122" s="39"/>
      <c r="H122" s="39"/>
      <c r="I122" s="39"/>
      <c r="J122" s="39"/>
      <c r="K122" s="35"/>
      <c r="L122" s="35"/>
      <c r="M122" s="35"/>
      <c r="N122" s="35"/>
      <c r="O122" s="35"/>
      <c r="P122" s="35"/>
    </row>
    <row r="123" spans="3:16" x14ac:dyDescent="0.25">
      <c r="C123" s="27"/>
      <c r="D123" s="39"/>
      <c r="E123" s="39"/>
      <c r="F123" s="39"/>
      <c r="G123" s="39"/>
      <c r="H123" s="39"/>
      <c r="I123" s="39"/>
      <c r="J123" s="39"/>
      <c r="K123" s="35"/>
      <c r="L123" s="35"/>
      <c r="M123" s="35"/>
      <c r="N123" s="35"/>
      <c r="O123" s="35"/>
      <c r="P123" s="35"/>
    </row>
    <row r="124" spans="3:16" x14ac:dyDescent="0.25">
      <c r="C124" s="27"/>
      <c r="D124" s="39"/>
      <c r="E124" s="39"/>
      <c r="F124" s="39"/>
      <c r="G124" s="39"/>
      <c r="H124" s="39"/>
      <c r="I124" s="39"/>
      <c r="J124" s="39"/>
      <c r="K124" s="35"/>
      <c r="L124" s="35"/>
      <c r="M124" s="35"/>
      <c r="N124" s="35"/>
      <c r="O124" s="35"/>
      <c r="P124" s="35"/>
    </row>
    <row r="125" spans="3:16" x14ac:dyDescent="0.25">
      <c r="C125" s="27"/>
      <c r="D125" s="39"/>
      <c r="E125" s="39"/>
      <c r="F125" s="39"/>
      <c r="G125" s="39"/>
      <c r="H125" s="39"/>
      <c r="I125" s="39"/>
      <c r="J125" s="39"/>
      <c r="K125" s="35"/>
      <c r="L125" s="35"/>
      <c r="M125" s="35"/>
      <c r="N125" s="35"/>
      <c r="O125" s="35"/>
      <c r="P125" s="35"/>
    </row>
    <row r="126" spans="3:16" x14ac:dyDescent="0.25">
      <c r="C126" s="27"/>
      <c r="D126" s="39"/>
      <c r="E126" s="39"/>
      <c r="F126" s="39"/>
      <c r="G126" s="39"/>
      <c r="H126" s="39"/>
      <c r="I126" s="39"/>
      <c r="J126" s="39"/>
      <c r="K126" s="35"/>
      <c r="L126" s="35"/>
      <c r="M126" s="35"/>
      <c r="N126" s="35"/>
      <c r="O126" s="35"/>
      <c r="P126" s="35"/>
    </row>
    <row r="127" spans="3:16" x14ac:dyDescent="0.25">
      <c r="C127" s="27"/>
      <c r="D127" s="39"/>
      <c r="E127" s="39"/>
      <c r="F127" s="39"/>
      <c r="G127" s="39"/>
      <c r="H127" s="39"/>
      <c r="I127" s="39"/>
      <c r="J127" s="39"/>
      <c r="K127" s="35"/>
      <c r="L127" s="35"/>
      <c r="M127" s="35"/>
      <c r="N127" s="35"/>
      <c r="O127" s="35"/>
      <c r="P127" s="35"/>
    </row>
    <row r="128" spans="3:16" x14ac:dyDescent="0.25">
      <c r="C128" s="27"/>
      <c r="D128" s="39"/>
      <c r="E128" s="39"/>
      <c r="F128" s="39"/>
      <c r="G128" s="39"/>
      <c r="H128" s="39"/>
      <c r="I128" s="39"/>
      <c r="J128" s="39"/>
      <c r="K128" s="35"/>
      <c r="L128" s="35"/>
      <c r="M128" s="35"/>
      <c r="N128" s="35"/>
      <c r="O128" s="35"/>
      <c r="P128" s="35"/>
    </row>
    <row r="129" spans="3:16" x14ac:dyDescent="0.25">
      <c r="C129" s="27"/>
      <c r="D129" s="39"/>
      <c r="E129" s="39"/>
      <c r="F129" s="39"/>
      <c r="G129" s="39"/>
      <c r="H129" s="39"/>
      <c r="I129" s="39"/>
      <c r="J129" s="39"/>
      <c r="K129" s="35"/>
      <c r="L129" s="35"/>
      <c r="M129" s="35"/>
      <c r="N129" s="35"/>
      <c r="O129" s="35"/>
      <c r="P129" s="35"/>
    </row>
    <row r="130" spans="3:16" x14ac:dyDescent="0.25">
      <c r="C130" s="27"/>
      <c r="D130" s="39"/>
      <c r="E130" s="39"/>
      <c r="F130" s="39"/>
      <c r="G130" s="39"/>
      <c r="H130" s="39"/>
      <c r="I130" s="39"/>
      <c r="J130" s="39"/>
      <c r="K130" s="35"/>
      <c r="L130" s="35"/>
      <c r="M130" s="35"/>
      <c r="N130" s="35"/>
      <c r="O130" s="35"/>
      <c r="P130" s="35"/>
    </row>
    <row r="131" spans="3:16" x14ac:dyDescent="0.25">
      <c r="C131" s="27"/>
      <c r="D131" s="39"/>
      <c r="E131" s="39"/>
      <c r="F131" s="39"/>
      <c r="G131" s="39"/>
      <c r="H131" s="39"/>
      <c r="I131" s="39"/>
      <c r="J131" s="39"/>
      <c r="K131" s="35"/>
      <c r="L131" s="35"/>
      <c r="M131" s="35"/>
      <c r="N131" s="35"/>
      <c r="O131" s="35"/>
      <c r="P131" s="35"/>
    </row>
    <row r="132" spans="3:16" x14ac:dyDescent="0.25">
      <c r="C132" s="27"/>
      <c r="D132" s="39"/>
      <c r="E132" s="39"/>
      <c r="F132" s="39"/>
      <c r="G132" s="39"/>
      <c r="H132" s="39"/>
      <c r="I132" s="39"/>
      <c r="J132" s="39"/>
      <c r="K132" s="35"/>
      <c r="L132" s="35"/>
      <c r="M132" s="35"/>
      <c r="N132" s="35"/>
      <c r="O132" s="35"/>
      <c r="P132" s="35"/>
    </row>
    <row r="133" spans="3:16" x14ac:dyDescent="0.25">
      <c r="C133" s="27"/>
      <c r="D133" s="39"/>
      <c r="E133" s="39"/>
      <c r="F133" s="39"/>
      <c r="G133" s="39"/>
      <c r="H133" s="39"/>
      <c r="I133" s="39"/>
      <c r="J133" s="39"/>
      <c r="K133" s="35"/>
      <c r="L133" s="35"/>
      <c r="M133" s="35"/>
      <c r="N133" s="35"/>
      <c r="O133" s="35"/>
      <c r="P133" s="35"/>
    </row>
    <row r="134" spans="3:16" x14ac:dyDescent="0.25">
      <c r="C134" s="27"/>
      <c r="D134" s="39"/>
      <c r="E134" s="39"/>
      <c r="F134" s="39"/>
      <c r="G134" s="39"/>
      <c r="H134" s="39"/>
      <c r="I134" s="39"/>
      <c r="J134" s="39"/>
      <c r="K134" s="35"/>
      <c r="L134" s="35"/>
      <c r="M134" s="35"/>
      <c r="N134" s="35"/>
      <c r="O134" s="35"/>
      <c r="P134" s="35"/>
    </row>
    <row r="135" spans="3:16" x14ac:dyDescent="0.25">
      <c r="C135" s="27"/>
      <c r="D135" s="39"/>
      <c r="E135" s="39"/>
      <c r="F135" s="39"/>
      <c r="G135" s="39"/>
      <c r="H135" s="39"/>
      <c r="I135" s="39"/>
      <c r="J135" s="39"/>
      <c r="K135" s="35"/>
      <c r="L135" s="35"/>
      <c r="M135" s="35"/>
      <c r="N135" s="35"/>
      <c r="O135" s="35"/>
      <c r="P135" s="35"/>
    </row>
    <row r="136" spans="3:16" x14ac:dyDescent="0.25">
      <c r="C136" s="27"/>
      <c r="D136" s="39"/>
      <c r="E136" s="39"/>
      <c r="F136" s="39"/>
      <c r="G136" s="39"/>
      <c r="H136" s="39"/>
      <c r="I136" s="39"/>
      <c r="J136" s="39"/>
      <c r="K136" s="35"/>
      <c r="L136" s="35"/>
      <c r="M136" s="35"/>
      <c r="N136" s="35"/>
      <c r="O136" s="35"/>
      <c r="P136" s="35"/>
    </row>
    <row r="137" spans="3:16" x14ac:dyDescent="0.25">
      <c r="C137" s="27"/>
      <c r="D137" s="39"/>
      <c r="E137" s="39"/>
      <c r="F137" s="39"/>
      <c r="G137" s="39"/>
      <c r="H137" s="39"/>
      <c r="I137" s="39"/>
      <c r="J137" s="39"/>
      <c r="K137" s="35"/>
      <c r="L137" s="35"/>
      <c r="M137" s="35"/>
      <c r="N137" s="35"/>
      <c r="O137" s="35"/>
      <c r="P137" s="35"/>
    </row>
    <row r="138" spans="3:16" x14ac:dyDescent="0.25">
      <c r="C138" s="27"/>
      <c r="D138" s="39"/>
      <c r="E138" s="39"/>
      <c r="F138" s="39"/>
      <c r="G138" s="39"/>
      <c r="H138" s="39"/>
      <c r="I138" s="39"/>
      <c r="J138" s="39"/>
      <c r="K138" s="35"/>
      <c r="L138" s="35"/>
      <c r="M138" s="35"/>
      <c r="N138" s="35"/>
      <c r="O138" s="35"/>
      <c r="P138" s="35"/>
    </row>
    <row r="139" spans="3:16" x14ac:dyDescent="0.25">
      <c r="C139" s="27"/>
      <c r="D139" s="39"/>
      <c r="E139" s="39"/>
      <c r="F139" s="39"/>
      <c r="G139" s="39"/>
      <c r="H139" s="39"/>
      <c r="I139" s="39"/>
      <c r="J139" s="39"/>
      <c r="K139" s="35"/>
      <c r="L139" s="35"/>
      <c r="M139" s="35"/>
      <c r="N139" s="35"/>
      <c r="O139" s="35"/>
      <c r="P139" s="35"/>
    </row>
    <row r="140" spans="3:16" x14ac:dyDescent="0.25">
      <c r="C140" s="27"/>
      <c r="D140" s="39"/>
      <c r="E140" s="39"/>
      <c r="F140" s="39"/>
      <c r="G140" s="39"/>
      <c r="H140" s="39"/>
      <c r="I140" s="39"/>
      <c r="J140" s="39"/>
      <c r="K140" s="35"/>
      <c r="L140" s="35"/>
      <c r="M140" s="35"/>
      <c r="N140" s="35"/>
      <c r="O140" s="35"/>
      <c r="P140" s="35"/>
    </row>
    <row r="141" spans="3:16" x14ac:dyDescent="0.25">
      <c r="C141" s="27"/>
      <c r="D141" s="39"/>
      <c r="E141" s="39"/>
      <c r="F141" s="39"/>
      <c r="G141" s="39"/>
      <c r="H141" s="39"/>
      <c r="I141" s="39"/>
      <c r="J141" s="39"/>
      <c r="K141" s="35"/>
      <c r="L141" s="35"/>
      <c r="M141" s="35"/>
      <c r="N141" s="35"/>
      <c r="O141" s="35"/>
      <c r="P141" s="35"/>
    </row>
    <row r="142" spans="3:16" x14ac:dyDescent="0.25">
      <c r="C142" s="27"/>
      <c r="D142" s="39"/>
      <c r="E142" s="39"/>
      <c r="F142" s="39"/>
      <c r="G142" s="39"/>
      <c r="H142" s="39"/>
      <c r="I142" s="39"/>
      <c r="J142" s="39"/>
      <c r="K142" s="35"/>
      <c r="L142" s="35"/>
      <c r="M142" s="35"/>
      <c r="N142" s="35"/>
      <c r="O142" s="35"/>
      <c r="P142" s="35"/>
    </row>
    <row r="143" spans="3:16" x14ac:dyDescent="0.25">
      <c r="C143" s="27"/>
      <c r="D143" s="39"/>
      <c r="E143" s="39"/>
      <c r="F143" s="39"/>
      <c r="G143" s="39"/>
      <c r="H143" s="39"/>
      <c r="I143" s="39"/>
      <c r="J143" s="39"/>
      <c r="K143" s="35"/>
      <c r="L143" s="35"/>
      <c r="M143" s="35"/>
      <c r="N143" s="35"/>
      <c r="O143" s="35"/>
      <c r="P143" s="35"/>
    </row>
    <row r="144" spans="3:16" x14ac:dyDescent="0.25">
      <c r="C144" s="27"/>
      <c r="D144" s="39"/>
      <c r="E144" s="39"/>
      <c r="F144" s="39"/>
      <c r="G144" s="39"/>
      <c r="H144" s="39"/>
      <c r="I144" s="39"/>
      <c r="J144" s="39"/>
      <c r="K144" s="35"/>
      <c r="L144" s="35"/>
      <c r="M144" s="35"/>
      <c r="N144" s="35"/>
      <c r="O144" s="35"/>
      <c r="P144" s="35"/>
    </row>
    <row r="145" spans="3:16" x14ac:dyDescent="0.25">
      <c r="C145" s="27"/>
      <c r="D145" s="39"/>
      <c r="E145" s="39"/>
      <c r="F145" s="39"/>
      <c r="G145" s="39"/>
      <c r="H145" s="39"/>
      <c r="I145" s="39"/>
      <c r="J145" s="39"/>
      <c r="K145" s="35"/>
      <c r="L145" s="35"/>
      <c r="M145" s="35"/>
      <c r="N145" s="35"/>
      <c r="O145" s="35"/>
      <c r="P145" s="35"/>
    </row>
    <row r="146" spans="3:16" x14ac:dyDescent="0.25">
      <c r="C146" s="27"/>
      <c r="D146" s="39"/>
      <c r="E146" s="39"/>
      <c r="F146" s="39"/>
      <c r="G146" s="39"/>
      <c r="H146" s="39"/>
      <c r="I146" s="39"/>
      <c r="J146" s="39"/>
      <c r="K146" s="35"/>
      <c r="L146" s="35"/>
      <c r="M146" s="35"/>
      <c r="N146" s="35"/>
      <c r="O146" s="35"/>
      <c r="P146" s="35"/>
    </row>
    <row r="147" spans="3:16" x14ac:dyDescent="0.25">
      <c r="C147" s="27"/>
      <c r="D147" s="39"/>
      <c r="E147" s="39"/>
      <c r="F147" s="39"/>
      <c r="G147" s="39"/>
      <c r="H147" s="39"/>
      <c r="I147" s="39"/>
      <c r="J147" s="39"/>
      <c r="K147" s="35"/>
      <c r="L147" s="35"/>
      <c r="M147" s="35"/>
      <c r="N147" s="35"/>
      <c r="O147" s="35"/>
      <c r="P147" s="35"/>
    </row>
    <row r="148" spans="3:16" x14ac:dyDescent="0.25">
      <c r="C148" s="27"/>
      <c r="D148" s="39"/>
      <c r="E148" s="39"/>
      <c r="F148" s="39"/>
      <c r="G148" s="39"/>
      <c r="H148" s="39"/>
      <c r="I148" s="39"/>
      <c r="J148" s="39"/>
      <c r="K148" s="35"/>
      <c r="L148" s="35"/>
      <c r="M148" s="35"/>
      <c r="N148" s="35"/>
      <c r="O148" s="35"/>
      <c r="P148" s="35"/>
    </row>
    <row r="149" spans="3:16" x14ac:dyDescent="0.25">
      <c r="C149" s="27"/>
      <c r="D149" s="39"/>
      <c r="E149" s="39"/>
      <c r="F149" s="39"/>
      <c r="G149" s="39"/>
      <c r="H149" s="39"/>
      <c r="I149" s="39"/>
      <c r="J149" s="39"/>
      <c r="K149" s="35"/>
      <c r="L149" s="35"/>
      <c r="M149" s="35"/>
      <c r="N149" s="35"/>
      <c r="O149" s="35"/>
      <c r="P149" s="35"/>
    </row>
    <row r="150" spans="3:16" x14ac:dyDescent="0.25">
      <c r="C150" s="27"/>
      <c r="D150" s="27"/>
      <c r="E150" s="27"/>
      <c r="F150" s="27"/>
      <c r="G150" s="27"/>
      <c r="H150" s="27"/>
      <c r="I150" s="27"/>
      <c r="J150" s="27"/>
    </row>
    <row r="151" spans="3:16" x14ac:dyDescent="0.25">
      <c r="C151" s="27"/>
      <c r="D151" s="27"/>
      <c r="E151" s="27"/>
      <c r="F151" s="27"/>
      <c r="G151" s="27"/>
      <c r="H151" s="27"/>
      <c r="I151" s="27"/>
      <c r="J151" s="27"/>
    </row>
    <row r="152" spans="3:16" x14ac:dyDescent="0.25">
      <c r="C152" s="27"/>
      <c r="D152" s="27"/>
      <c r="E152" s="27"/>
      <c r="F152" s="27"/>
      <c r="G152" s="27"/>
      <c r="H152" s="27"/>
      <c r="I152" s="27"/>
      <c r="J152" s="27"/>
    </row>
    <row r="153" spans="3:16" x14ac:dyDescent="0.25">
      <c r="C153" s="27"/>
      <c r="D153" s="27"/>
      <c r="E153" s="27"/>
      <c r="F153" s="27"/>
      <c r="G153" s="27"/>
      <c r="H153" s="27"/>
      <c r="I153" s="27"/>
      <c r="J153" s="27"/>
    </row>
    <row r="154" spans="3:16" x14ac:dyDescent="0.25">
      <c r="C154" s="27"/>
      <c r="D154" s="27"/>
      <c r="E154" s="27"/>
      <c r="F154" s="27"/>
      <c r="G154" s="27"/>
      <c r="H154" s="27"/>
      <c r="I154" s="27"/>
      <c r="J154" s="27"/>
    </row>
    <row r="155" spans="3:16" x14ac:dyDescent="0.25">
      <c r="C155" s="27"/>
      <c r="D155" s="27"/>
      <c r="E155" s="27"/>
      <c r="F155" s="27"/>
      <c r="G155" s="27"/>
      <c r="H155" s="27"/>
      <c r="I155" s="27"/>
      <c r="J155" s="27"/>
    </row>
  </sheetData>
  <sheetProtection algorithmName="SHA-512" hashValue="20I8+qiAslL053NQNJ0WQPT/Xoqq9gCxpazbGNJ2qK51xsKeWM0yadmVT3ugQ9GawANo+quammMePPaYHOL/dA==" saltValue="sTLx8mSpDnc6DsCo3AMWRw==" spinCount="100000" sheet="1" objects="1" scenarios="1"/>
  <pageMargins left="0.75" right="0.75" top="1" bottom="1" header="0.3" footer="0.3"/>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tint="-0.499984740745262"/>
  </sheetPr>
  <dimension ref="A7:R38"/>
  <sheetViews>
    <sheetView showGridLines="0" zoomScaleNormal="100" workbookViewId="0"/>
  </sheetViews>
  <sheetFormatPr defaultColWidth="9.28515625" defaultRowHeight="15" x14ac:dyDescent="0.25"/>
  <cols>
    <col min="1" max="1" width="6.42578125" style="79" customWidth="1"/>
    <col min="2" max="2" width="24.42578125" style="78" customWidth="1"/>
    <col min="3" max="3" width="14.5703125" style="78" customWidth="1"/>
    <col min="4" max="12" width="14.7109375" style="78" customWidth="1"/>
    <col min="13" max="16384" width="9.28515625" style="78"/>
  </cols>
  <sheetData>
    <row r="7" spans="1:18" x14ac:dyDescent="0.25">
      <c r="C7" s="89"/>
      <c r="D7" s="89"/>
      <c r="E7" s="89"/>
      <c r="F7" s="89"/>
      <c r="G7" s="89"/>
      <c r="H7" s="89"/>
      <c r="I7" s="89"/>
      <c r="J7" s="89"/>
      <c r="K7" s="89"/>
      <c r="L7" s="89"/>
      <c r="M7" s="89"/>
      <c r="N7" s="89"/>
      <c r="O7" s="89"/>
      <c r="P7" s="89"/>
      <c r="Q7" s="89"/>
    </row>
    <row r="8" spans="1:18" ht="28.5" customHeight="1" x14ac:dyDescent="0.25">
      <c r="B8" s="132"/>
      <c r="C8" s="132"/>
      <c r="D8" s="132"/>
      <c r="E8" s="132"/>
      <c r="F8" s="132"/>
      <c r="G8" s="133" t="str">
        <f>INDEX(UserInputCampusNames,1,0)</f>
        <v>Campus A</v>
      </c>
      <c r="H8" s="133" t="str">
        <f>INDEX(UserInputCampusNames,2,0)</f>
        <v>Campus B</v>
      </c>
      <c r="I8" s="133" t="str">
        <f>INDEX(UserInputCampusNames,3,0)</f>
        <v>Campus C</v>
      </c>
      <c r="J8" s="133" t="str">
        <f>INDEX(UserInputCampusNames,4,0)</f>
        <v>Campus D</v>
      </c>
      <c r="K8" s="133" t="str">
        <f>INDEX(UserInputCampusNames,5,0)</f>
        <v>Not used</v>
      </c>
      <c r="L8" s="133" t="s">
        <v>359</v>
      </c>
      <c r="M8" s="89"/>
      <c r="N8" s="89"/>
      <c r="O8" s="89"/>
      <c r="P8" s="89"/>
      <c r="Q8" s="89"/>
      <c r="R8" s="89"/>
    </row>
    <row r="9" spans="1:18" ht="36" customHeight="1" x14ac:dyDescent="0.25">
      <c r="B9" s="133" t="s">
        <v>391</v>
      </c>
      <c r="C9" s="133" t="s">
        <v>7</v>
      </c>
      <c r="D9" s="133" t="s">
        <v>433</v>
      </c>
      <c r="E9" s="133" t="str">
        <f>'Carbon Footprint and Forecast'!Q9</f>
        <v>Carbon Footprint (tCO2e)</v>
      </c>
      <c r="F9" s="133" t="str">
        <f>'Carbon Footprint and Forecast'!R9</f>
        <v>Cost (£)</v>
      </c>
      <c r="G9" s="590" t="s">
        <v>434</v>
      </c>
      <c r="H9" s="591"/>
      <c r="I9" s="591"/>
      <c r="J9" s="591"/>
      <c r="K9" s="591"/>
      <c r="L9" s="592"/>
      <c r="M9" s="89"/>
      <c r="N9" s="89"/>
      <c r="O9" s="89"/>
      <c r="P9" s="89"/>
      <c r="Q9" s="89"/>
      <c r="R9" s="89"/>
    </row>
    <row r="10" spans="1:18" x14ac:dyDescent="0.25">
      <c r="A10" s="137"/>
      <c r="B10" s="147" t="s">
        <v>96</v>
      </c>
      <c r="C10" s="146"/>
      <c r="D10" s="148">
        <f t="shared" ref="D10:L10" si="0">SUM(D11:D36)</f>
        <v>219405000</v>
      </c>
      <c r="E10" s="145">
        <f t="shared" si="0"/>
        <v>47412.490000000005</v>
      </c>
      <c r="F10" s="145">
        <f t="shared" si="0"/>
        <v>11831186.710359925</v>
      </c>
      <c r="G10" s="148">
        <f t="shared" si="0"/>
        <v>113540500</v>
      </c>
      <c r="H10" s="148">
        <f t="shared" si="0"/>
        <v>22002500</v>
      </c>
      <c r="I10" s="148">
        <f t="shared" si="0"/>
        <v>20781000</v>
      </c>
      <c r="J10" s="148">
        <f t="shared" si="0"/>
        <v>63081000</v>
      </c>
      <c r="K10" s="148">
        <f t="shared" si="0"/>
        <v>0</v>
      </c>
      <c r="L10" s="148">
        <f t="shared" si="0"/>
        <v>0</v>
      </c>
      <c r="M10" s="89"/>
      <c r="N10" s="89"/>
      <c r="O10" s="89"/>
      <c r="P10" s="89"/>
      <c r="Q10" s="89"/>
      <c r="R10" s="89"/>
    </row>
    <row r="11" spans="1:18" x14ac:dyDescent="0.25">
      <c r="A11" s="137"/>
      <c r="B11" s="134" t="s">
        <v>390</v>
      </c>
      <c r="C11" s="134" t="s">
        <v>113</v>
      </c>
      <c r="D11" s="135">
        <f>SUM(G11:L11)</f>
        <v>24000000</v>
      </c>
      <c r="E11" s="135">
        <f>SUMIF(('Carbon Footprint and Forecast'!$N$11:$N$456),B11&amp;" ("&amp;C11&amp;")",'Carbon Footprint and Forecast'!Q$11:Q$456)</f>
        <v>11508.050000000001</v>
      </c>
      <c r="F11" s="136">
        <f>SUMIF(('Carbon Footprint and Forecast'!$N$11:$N$456),B11&amp;" ("&amp;C11&amp;")",'Carbon Footprint and Forecast'!$R$11:$R$456)</f>
        <v>2341525.58</v>
      </c>
      <c r="G11" s="136">
        <f>SUMIFS('Carbon Footprint and Forecast'!$P$9:$P$456,'Carbon Footprint and Forecast'!$N$9:$N$456,'CF output'!$B11&amp;" ("&amp;$C11&amp;")",'Carbon Footprint and Forecast'!$F$9:$F$456,'CF output'!G$8)</f>
        <v>12500000</v>
      </c>
      <c r="H11" s="136">
        <f>SUMIFS('Carbon Footprint and Forecast'!$P$9:$P$456,'Carbon Footprint and Forecast'!$N$9:$N$456,'CF output'!$B11&amp;" ("&amp;$C11&amp;")",'Carbon Footprint and Forecast'!$F$9:$F$456,'CF output'!H$8)</f>
        <v>4600000</v>
      </c>
      <c r="I11" s="136">
        <f>SUMIFS('Carbon Footprint and Forecast'!$P$9:$P$456,'Carbon Footprint and Forecast'!$N$9:$N$456,'CF output'!$B11&amp;" ("&amp;$C11&amp;")",'Carbon Footprint and Forecast'!$F$9:$F$456,'CF output'!I$8)</f>
        <v>2300000</v>
      </c>
      <c r="J11" s="136">
        <f>SUMIFS('Carbon Footprint and Forecast'!$P$9:$P$456,'Carbon Footprint and Forecast'!$N$9:$N$456,'CF output'!$B11&amp;" ("&amp;$C11&amp;")",'Carbon Footprint and Forecast'!$F$9:$F$456,'CF output'!J$8)</f>
        <v>4600000</v>
      </c>
      <c r="K11" s="136">
        <f>SUMIFS('Carbon Footprint and Forecast'!$P$9:$P$456,'Carbon Footprint and Forecast'!$N$9:$N$456,'CF output'!$B11&amp;" ("&amp;$C11&amp;")",'Carbon Footprint and Forecast'!$F$9:$F$456,'CF output'!K$8)</f>
        <v>0</v>
      </c>
      <c r="L11" s="136">
        <f>SUMIFS('Carbon Footprint and Forecast'!$P$9:$P$456,'Carbon Footprint and Forecast'!$N$9:$N$456,'CF output'!$B11&amp;" ("&amp;$C11&amp;")",'Carbon Footprint and Forecast'!$F$9:$F$456,'CF output'!L$8)</f>
        <v>0</v>
      </c>
      <c r="M11" s="89"/>
      <c r="O11" s="89"/>
      <c r="P11" s="89"/>
      <c r="Q11" s="89"/>
      <c r="R11" s="89"/>
    </row>
    <row r="12" spans="1:18" x14ac:dyDescent="0.25">
      <c r="A12" s="137"/>
      <c r="B12" s="134" t="s">
        <v>444</v>
      </c>
      <c r="C12" s="134" t="s">
        <v>113</v>
      </c>
      <c r="D12" s="135">
        <f t="shared" ref="D12:D36" si="1">SUM(G12:L12)</f>
        <v>83000000</v>
      </c>
      <c r="E12" s="135">
        <f>SUMIF(('Carbon Footprint and Forecast'!$N$11:$N$456),B12&amp;" ("&amp;C12&amp;")",'Carbon Footprint and Forecast'!Q$11:Q$456)</f>
        <v>14756.000000000002</v>
      </c>
      <c r="F12" s="136">
        <f>SUMIF(('Carbon Footprint and Forecast'!$N$11:$N$456),B12&amp;" ("&amp;C12&amp;")",'Carbon Footprint and Forecast'!$R$11:$R$456)</f>
        <v>2550193.5999999996</v>
      </c>
      <c r="G12" s="136">
        <f>SUMIFS('Carbon Footprint and Forecast'!$P$9:$P$456,'Carbon Footprint and Forecast'!$N$9:$N$456,'CF output'!$B12&amp;" ("&amp;$C12&amp;")",'Carbon Footprint and Forecast'!$F$9:$F$456,'CF output'!G$8)</f>
        <v>35000000</v>
      </c>
      <c r="H12" s="136">
        <f>SUMIFS('Carbon Footprint and Forecast'!$P$9:$P$456,'Carbon Footprint and Forecast'!$N$9:$N$456,'CF output'!$B12&amp;" ("&amp;$C12&amp;")",'Carbon Footprint and Forecast'!$F$9:$F$456,'CF output'!H$8)</f>
        <v>16000000</v>
      </c>
      <c r="I12" s="136">
        <f>SUMIFS('Carbon Footprint and Forecast'!$P$9:$P$456,'Carbon Footprint and Forecast'!$N$9:$N$456,'CF output'!$B12&amp;" ("&amp;$C12&amp;")",'Carbon Footprint and Forecast'!$F$9:$F$456,'CF output'!I$8)</f>
        <v>16000000</v>
      </c>
      <c r="J12" s="136">
        <f>SUMIFS('Carbon Footprint and Forecast'!$P$9:$P$456,'Carbon Footprint and Forecast'!$N$9:$N$456,'CF output'!$B12&amp;" ("&amp;$C12&amp;")",'Carbon Footprint and Forecast'!$F$9:$F$456,'CF output'!J$8)</f>
        <v>16000000</v>
      </c>
      <c r="K12" s="136">
        <f>SUMIFS('Carbon Footprint and Forecast'!$P$9:$P$456,'Carbon Footprint and Forecast'!$N$9:$N$456,'CF output'!$B12&amp;" ("&amp;$C12&amp;")",'Carbon Footprint and Forecast'!$F$9:$F$456,'CF output'!K$8)</f>
        <v>0</v>
      </c>
      <c r="L12" s="136">
        <f>SUMIFS('Carbon Footprint and Forecast'!$P$9:$P$456,'Carbon Footprint and Forecast'!$N$9:$N$456,'CF output'!$B12&amp;" ("&amp;$C12&amp;")",'Carbon Footprint and Forecast'!$F$9:$F$456,'CF output'!L$8)</f>
        <v>0</v>
      </c>
      <c r="M12" s="89"/>
      <c r="O12" s="89"/>
      <c r="P12" s="89"/>
      <c r="Q12" s="89"/>
      <c r="R12" s="89"/>
    </row>
    <row r="13" spans="1:18" x14ac:dyDescent="0.25">
      <c r="A13" s="137"/>
      <c r="B13" s="134" t="s">
        <v>376</v>
      </c>
      <c r="C13" s="134" t="s">
        <v>113</v>
      </c>
      <c r="D13" s="135">
        <f t="shared" si="1"/>
        <v>100000000</v>
      </c>
      <c r="E13" s="135">
        <f>SUMIF(('Carbon Footprint and Forecast'!$N$11:$N$456),B13&amp;" ("&amp;C13&amp;")",'Carbon Footprint and Forecast'!Q$11:Q$456)</f>
        <v>18445</v>
      </c>
      <c r="F13" s="136">
        <f>SUMIF(('Carbon Footprint and Forecast'!$N$11:$N$456),B13&amp;" ("&amp;C13&amp;")",'Carbon Footprint and Forecast'!$R$11:$R$456)</f>
        <v>3187742</v>
      </c>
      <c r="G13" s="136">
        <f>SUMIFS('Carbon Footprint and Forecast'!$P$9:$P$456,'Carbon Footprint and Forecast'!$N$9:$N$456,'CF output'!$B13&amp;" ("&amp;$C13&amp;")",'Carbon Footprint and Forecast'!$F$9:$F$456,'CF output'!G$8)</f>
        <v>60000000</v>
      </c>
      <c r="H13" s="136">
        <f>SUMIFS('Carbon Footprint and Forecast'!$P$9:$P$456,'Carbon Footprint and Forecast'!$N$9:$N$456,'CF output'!$B13&amp;" ("&amp;$C13&amp;")",'Carbon Footprint and Forecast'!$F$9:$F$456,'CF output'!H$8)</f>
        <v>0</v>
      </c>
      <c r="I13" s="136">
        <f>SUMIFS('Carbon Footprint and Forecast'!$P$9:$P$456,'Carbon Footprint and Forecast'!$N$9:$N$456,'CF output'!$B13&amp;" ("&amp;$C13&amp;")",'Carbon Footprint and Forecast'!$F$9:$F$456,'CF output'!I$8)</f>
        <v>0</v>
      </c>
      <c r="J13" s="136">
        <f>SUMIFS('Carbon Footprint and Forecast'!$P$9:$P$456,'Carbon Footprint and Forecast'!$N$9:$N$456,'CF output'!$B13&amp;" ("&amp;$C13&amp;")",'Carbon Footprint and Forecast'!$F$9:$F$456,'CF output'!J$8)</f>
        <v>40000000</v>
      </c>
      <c r="K13" s="136">
        <f>SUMIFS('Carbon Footprint and Forecast'!$P$9:$P$456,'Carbon Footprint and Forecast'!$N$9:$N$456,'CF output'!$B13&amp;" ("&amp;$C13&amp;")",'Carbon Footprint and Forecast'!$F$9:$F$456,'CF output'!K$8)</f>
        <v>0</v>
      </c>
      <c r="L13" s="136">
        <f>SUMIFS('Carbon Footprint and Forecast'!$P$9:$P$456,'Carbon Footprint and Forecast'!$N$9:$N$456,'CF output'!$B13&amp;" ("&amp;$C13&amp;")",'Carbon Footprint and Forecast'!$F$9:$F$456,'CF output'!L$8)</f>
        <v>0</v>
      </c>
      <c r="M13" s="89"/>
      <c r="N13" s="89"/>
      <c r="O13" s="89"/>
      <c r="P13" s="89"/>
      <c r="Q13" s="89"/>
      <c r="R13" s="89"/>
    </row>
    <row r="14" spans="1:18" x14ac:dyDescent="0.25">
      <c r="A14" s="137"/>
      <c r="B14" s="134" t="s">
        <v>389</v>
      </c>
      <c r="C14" s="134" t="s">
        <v>132</v>
      </c>
      <c r="D14" s="135">
        <f t="shared" si="1"/>
        <v>0</v>
      </c>
      <c r="E14" s="135">
        <f>SUMIF(('Carbon Footprint and Forecast'!$N$11:$N$456),B14&amp;" ("&amp;C14&amp;")",'Carbon Footprint and Forecast'!Q$11:Q$456)</f>
        <v>0</v>
      </c>
      <c r="F14" s="136">
        <f>SUMIF(('Carbon Footprint and Forecast'!$N$11:$N$456),B14&amp;" ("&amp;C14&amp;")",'Carbon Footprint and Forecast'!$R$11:$R$456)</f>
        <v>0</v>
      </c>
      <c r="G14" s="136">
        <f>SUMIFS('Carbon Footprint and Forecast'!$P$9:$P$456,'Carbon Footprint and Forecast'!$N$9:$N$456,'CF output'!$B14&amp;" ("&amp;$C14&amp;")",'Carbon Footprint and Forecast'!$F$9:$F$456,'CF output'!G$8)</f>
        <v>0</v>
      </c>
      <c r="H14" s="136">
        <f>SUMIFS('Carbon Footprint and Forecast'!$P$9:$P$456,'Carbon Footprint and Forecast'!$N$9:$N$456,'CF output'!$B14&amp;" ("&amp;$C14&amp;")",'Carbon Footprint and Forecast'!$F$9:$F$456,'CF output'!H$8)</f>
        <v>0</v>
      </c>
      <c r="I14" s="136">
        <f>SUMIFS('Carbon Footprint and Forecast'!$P$9:$P$456,'Carbon Footprint and Forecast'!$N$9:$N$456,'CF output'!$B14&amp;" ("&amp;$C14&amp;")",'Carbon Footprint and Forecast'!$F$9:$F$456,'CF output'!I$8)</f>
        <v>0</v>
      </c>
      <c r="J14" s="136">
        <f>SUMIFS('Carbon Footprint and Forecast'!$P$9:$P$456,'Carbon Footprint and Forecast'!$N$9:$N$456,'CF output'!$B14&amp;" ("&amp;$C14&amp;")",'Carbon Footprint and Forecast'!$F$9:$F$456,'CF output'!J$8)</f>
        <v>0</v>
      </c>
      <c r="K14" s="136">
        <f>SUMIFS('Carbon Footprint and Forecast'!$P$9:$P$456,'Carbon Footprint and Forecast'!$N$9:$N$456,'CF output'!$B14&amp;" ("&amp;$C14&amp;")",'Carbon Footprint and Forecast'!$F$9:$F$456,'CF output'!K$8)</f>
        <v>0</v>
      </c>
      <c r="L14" s="136">
        <f>SUMIFS('Carbon Footprint and Forecast'!$P$9:$P$456,'Carbon Footprint and Forecast'!$N$9:$N$456,'CF output'!$B14&amp;" ("&amp;$C14&amp;")",'Carbon Footprint and Forecast'!$F$9:$F$456,'CF output'!L$8)</f>
        <v>0</v>
      </c>
      <c r="M14" s="89"/>
      <c r="N14" s="89"/>
      <c r="O14" s="89"/>
      <c r="P14" s="89"/>
      <c r="Q14" s="89"/>
      <c r="R14" s="89"/>
    </row>
    <row r="15" spans="1:18" x14ac:dyDescent="0.25">
      <c r="A15" s="137"/>
      <c r="B15" s="134" t="s">
        <v>375</v>
      </c>
      <c r="C15" s="134" t="s">
        <v>382</v>
      </c>
      <c r="D15" s="135">
        <f t="shared" si="1"/>
        <v>200000</v>
      </c>
      <c r="E15" s="135">
        <f>SUMIF(('Carbon Footprint and Forecast'!$N$11:$N$456),B15&amp;" ("&amp;C15&amp;")",'Carbon Footprint and Forecast'!Q$11:Q$456)</f>
        <v>68.8</v>
      </c>
      <c r="F15" s="136">
        <f>SUMIF(('Carbon Footprint and Forecast'!$N$11:$N$456),B15&amp;" ("&amp;C15&amp;")",'Carbon Footprint and Forecast'!$R$11:$R$456)</f>
        <v>61073.280000000006</v>
      </c>
      <c r="G15" s="136">
        <f>SUMIFS('Carbon Footprint and Forecast'!$P$9:$P$456,'Carbon Footprint and Forecast'!$N$9:$N$456,'CF output'!$B15&amp;" ("&amp;$C15&amp;")",'Carbon Footprint and Forecast'!$F$9:$F$456,'CF output'!G$8)</f>
        <v>20000</v>
      </c>
      <c r="H15" s="136">
        <f>SUMIFS('Carbon Footprint and Forecast'!$P$9:$P$456,'Carbon Footprint and Forecast'!$N$9:$N$456,'CF output'!$B15&amp;" ("&amp;$C15&amp;")",'Carbon Footprint and Forecast'!$F$9:$F$456,'CF output'!H$8)</f>
        <v>100000</v>
      </c>
      <c r="I15" s="136">
        <f>SUMIFS('Carbon Footprint and Forecast'!$P$9:$P$456,'Carbon Footprint and Forecast'!$N$9:$N$456,'CF output'!$B15&amp;" ("&amp;$C15&amp;")",'Carbon Footprint and Forecast'!$F$9:$F$456,'CF output'!I$8)</f>
        <v>40000</v>
      </c>
      <c r="J15" s="136">
        <f>SUMIFS('Carbon Footprint and Forecast'!$P$9:$P$456,'Carbon Footprint and Forecast'!$N$9:$N$456,'CF output'!$B15&amp;" ("&amp;$C15&amp;")",'Carbon Footprint and Forecast'!$F$9:$F$456,'CF output'!J$8)</f>
        <v>40000</v>
      </c>
      <c r="K15" s="136">
        <f>SUMIFS('Carbon Footprint and Forecast'!$P$9:$P$456,'Carbon Footprint and Forecast'!$N$9:$N$456,'CF output'!$B15&amp;" ("&amp;$C15&amp;")",'Carbon Footprint and Forecast'!$F$9:$F$456,'CF output'!K$8)</f>
        <v>0</v>
      </c>
      <c r="L15" s="136">
        <f>SUMIFS('Carbon Footprint and Forecast'!$P$9:$P$456,'Carbon Footprint and Forecast'!$N$9:$N$456,'CF output'!$B15&amp;" ("&amp;$C15&amp;")",'Carbon Footprint and Forecast'!$F$9:$F$456,'CF output'!L$8)</f>
        <v>0</v>
      </c>
      <c r="M15" s="89"/>
      <c r="N15" s="89"/>
      <c r="O15" s="89"/>
      <c r="P15" s="89"/>
      <c r="Q15" s="89"/>
      <c r="R15" s="89"/>
    </row>
    <row r="16" spans="1:18" x14ac:dyDescent="0.25">
      <c r="A16" s="137"/>
      <c r="B16" s="134" t="s">
        <v>374</v>
      </c>
      <c r="C16" s="134" t="s">
        <v>382</v>
      </c>
      <c r="D16" s="135">
        <f t="shared" si="1"/>
        <v>200000</v>
      </c>
      <c r="E16" s="135">
        <f>SUMIF(('Carbon Footprint and Forecast'!$N$11:$N$456),B16&amp;" ("&amp;C16&amp;")",'Carbon Footprint and Forecast'!Q$11:Q$456)</f>
        <v>141.6</v>
      </c>
      <c r="F16" s="136">
        <f>SUMIF(('Carbon Footprint and Forecast'!$N$11:$N$456),B16&amp;" ("&amp;C16&amp;")",'Carbon Footprint and Forecast'!$R$11:$R$456)</f>
        <v>140220.89600000001</v>
      </c>
      <c r="G16" s="136">
        <f>SUMIFS('Carbon Footprint and Forecast'!$P$9:$P$456,'Carbon Footprint and Forecast'!$N$9:$N$456,'CF output'!$B16&amp;" ("&amp;$C16&amp;")",'Carbon Footprint and Forecast'!$F$9:$F$456,'CF output'!G$8)</f>
        <v>20000</v>
      </c>
      <c r="H16" s="136">
        <f>SUMIFS('Carbon Footprint and Forecast'!$P$9:$P$456,'Carbon Footprint and Forecast'!$N$9:$N$456,'CF output'!$B16&amp;" ("&amp;$C16&amp;")",'Carbon Footprint and Forecast'!$F$9:$F$456,'CF output'!H$8)</f>
        <v>100000</v>
      </c>
      <c r="I16" s="136">
        <f>SUMIFS('Carbon Footprint and Forecast'!$P$9:$P$456,'Carbon Footprint and Forecast'!$N$9:$N$456,'CF output'!$B16&amp;" ("&amp;$C16&amp;")",'Carbon Footprint and Forecast'!$F$9:$F$456,'CF output'!I$8)</f>
        <v>40000</v>
      </c>
      <c r="J16" s="136">
        <f>SUMIFS('Carbon Footprint and Forecast'!$P$9:$P$456,'Carbon Footprint and Forecast'!$N$9:$N$456,'CF output'!$B16&amp;" ("&amp;$C16&amp;")",'Carbon Footprint and Forecast'!$F$9:$F$456,'CF output'!J$8)</f>
        <v>40000</v>
      </c>
      <c r="K16" s="136">
        <f>SUMIFS('Carbon Footprint and Forecast'!$P$9:$P$456,'Carbon Footprint and Forecast'!$N$9:$N$456,'CF output'!$B16&amp;" ("&amp;$C16&amp;")",'Carbon Footprint and Forecast'!$F$9:$F$456,'CF output'!K$8)</f>
        <v>0</v>
      </c>
      <c r="L16" s="136">
        <f>SUMIFS('Carbon Footprint and Forecast'!$P$9:$P$456,'Carbon Footprint and Forecast'!$N$9:$N$456,'CF output'!$B16&amp;" ("&amp;$C16&amp;")",'Carbon Footprint and Forecast'!$F$9:$F$456,'CF output'!L$8)</f>
        <v>0</v>
      </c>
      <c r="M16" s="89"/>
      <c r="N16" s="89"/>
      <c r="O16" s="89"/>
      <c r="P16" s="89"/>
      <c r="Q16" s="89"/>
      <c r="R16" s="89"/>
    </row>
    <row r="17" spans="1:18" x14ac:dyDescent="0.25">
      <c r="A17" s="137"/>
      <c r="B17" s="134" t="s">
        <v>373</v>
      </c>
      <c r="C17" s="134" t="s">
        <v>381</v>
      </c>
      <c r="D17" s="135">
        <f t="shared" si="1"/>
        <v>5000</v>
      </c>
      <c r="E17" s="135">
        <f>SUMIF(('Carbon Footprint and Forecast'!$N$11:$N$456),B17&amp;" ("&amp;C17&amp;")",'Carbon Footprint and Forecast'!Q$11:Q$456)</f>
        <v>465</v>
      </c>
      <c r="F17" s="136">
        <f>SUMIF(('Carbon Footprint and Forecast'!$N$11:$N$456),B17&amp;" ("&amp;C17&amp;")",'Carbon Footprint and Forecast'!$R$11:$R$456)</f>
        <v>580000</v>
      </c>
      <c r="G17" s="136">
        <f>SUMIFS('Carbon Footprint and Forecast'!$P$9:$P$456,'Carbon Footprint and Forecast'!$N$9:$N$456,'CF output'!$B17&amp;" ("&amp;$C17&amp;")",'Carbon Footprint and Forecast'!$F$9:$F$456,'CF output'!G$8)</f>
        <v>500</v>
      </c>
      <c r="H17" s="136">
        <f>SUMIFS('Carbon Footprint and Forecast'!$P$9:$P$456,'Carbon Footprint and Forecast'!$N$9:$N$456,'CF output'!$B17&amp;" ("&amp;$C17&amp;")",'Carbon Footprint and Forecast'!$F$9:$F$456,'CF output'!H$8)</f>
        <v>2500</v>
      </c>
      <c r="I17" s="136">
        <f>SUMIFS('Carbon Footprint and Forecast'!$P$9:$P$456,'Carbon Footprint and Forecast'!$N$9:$N$456,'CF output'!$B17&amp;" ("&amp;$C17&amp;")",'Carbon Footprint and Forecast'!$F$9:$F$456,'CF output'!I$8)</f>
        <v>1000</v>
      </c>
      <c r="J17" s="136">
        <f>SUMIFS('Carbon Footprint and Forecast'!$P$9:$P$456,'Carbon Footprint and Forecast'!$N$9:$N$456,'CF output'!$B17&amp;" ("&amp;$C17&amp;")",'Carbon Footprint and Forecast'!$F$9:$F$456,'CF output'!J$8)</f>
        <v>1000</v>
      </c>
      <c r="K17" s="136">
        <f>SUMIFS('Carbon Footprint and Forecast'!$P$9:$P$456,'Carbon Footprint and Forecast'!$N$9:$N$456,'CF output'!$B17&amp;" ("&amp;$C17&amp;")",'Carbon Footprint and Forecast'!$F$9:$F$456,'CF output'!K$8)</f>
        <v>0</v>
      </c>
      <c r="L17" s="136">
        <f>SUMIFS('Carbon Footprint and Forecast'!$P$9:$P$456,'Carbon Footprint and Forecast'!$N$9:$N$456,'CF output'!$B17&amp;" ("&amp;$C17&amp;")",'Carbon Footprint and Forecast'!$F$9:$F$456,'CF output'!L$8)</f>
        <v>0</v>
      </c>
      <c r="M17" s="89"/>
      <c r="N17" s="89"/>
      <c r="O17" s="89"/>
      <c r="P17" s="89"/>
      <c r="Q17" s="89"/>
      <c r="R17" s="89"/>
    </row>
    <row r="18" spans="1:18" x14ac:dyDescent="0.25">
      <c r="A18" s="137"/>
      <c r="B18" s="134" t="s">
        <v>372</v>
      </c>
      <c r="C18" s="134" t="s">
        <v>381</v>
      </c>
      <c r="D18" s="135">
        <f t="shared" si="1"/>
        <v>0</v>
      </c>
      <c r="E18" s="135">
        <f>SUMIF(('Carbon Footprint and Forecast'!$N$11:$N$456),B18&amp;" ("&amp;C18&amp;")",'Carbon Footprint and Forecast'!Q$11:Q$456)</f>
        <v>0</v>
      </c>
      <c r="F18" s="136">
        <f>SUMIF(('Carbon Footprint and Forecast'!$N$11:$N$456),B18&amp;" ("&amp;C18&amp;")",'Carbon Footprint and Forecast'!$R$11:$R$456)</f>
        <v>0</v>
      </c>
      <c r="G18" s="136">
        <f>SUMIFS('Carbon Footprint and Forecast'!$P$9:$P$456,'Carbon Footprint and Forecast'!$N$9:$N$456,'CF output'!$B18&amp;" ("&amp;$C18&amp;")",'Carbon Footprint and Forecast'!$F$9:$F$456,'CF output'!G$8)</f>
        <v>0</v>
      </c>
      <c r="H18" s="136">
        <f>SUMIFS('Carbon Footprint and Forecast'!$P$9:$P$456,'Carbon Footprint and Forecast'!$N$9:$N$456,'CF output'!$B18&amp;" ("&amp;$C18&amp;")",'Carbon Footprint and Forecast'!$F$9:$F$456,'CF output'!H$8)</f>
        <v>0</v>
      </c>
      <c r="I18" s="136">
        <f>SUMIFS('Carbon Footprint and Forecast'!$P$9:$P$456,'Carbon Footprint and Forecast'!$N$9:$N$456,'CF output'!$B18&amp;" ("&amp;$C18&amp;")",'Carbon Footprint and Forecast'!$F$9:$F$456,'CF output'!I$8)</f>
        <v>0</v>
      </c>
      <c r="J18" s="136">
        <f>SUMIFS('Carbon Footprint and Forecast'!$P$9:$P$456,'Carbon Footprint and Forecast'!$N$9:$N$456,'CF output'!$B18&amp;" ("&amp;$C18&amp;")",'Carbon Footprint and Forecast'!$F$9:$F$456,'CF output'!J$8)</f>
        <v>0</v>
      </c>
      <c r="K18" s="136">
        <f>SUMIFS('Carbon Footprint and Forecast'!$P$9:$P$456,'Carbon Footprint and Forecast'!$N$9:$N$456,'CF output'!$B18&amp;" ("&amp;$C18&amp;")",'Carbon Footprint and Forecast'!$F$9:$F$456,'CF output'!K$8)</f>
        <v>0</v>
      </c>
      <c r="L18" s="136">
        <f>SUMIFS('Carbon Footprint and Forecast'!$P$9:$P$456,'Carbon Footprint and Forecast'!$N$9:$N$456,'CF output'!$B18&amp;" ("&amp;$C18&amp;")",'Carbon Footprint and Forecast'!$F$9:$F$456,'CF output'!L$8)</f>
        <v>0</v>
      </c>
      <c r="M18" s="89"/>
      <c r="N18" s="89"/>
      <c r="O18" s="89"/>
      <c r="P18" s="89"/>
      <c r="Q18" s="89"/>
      <c r="R18" s="89"/>
    </row>
    <row r="19" spans="1:18" x14ac:dyDescent="0.25">
      <c r="A19" s="137"/>
      <c r="B19" s="134" t="s">
        <v>388</v>
      </c>
      <c r="C19" s="134" t="s">
        <v>381</v>
      </c>
      <c r="D19" s="135">
        <f t="shared" si="1"/>
        <v>0</v>
      </c>
      <c r="E19" s="135">
        <f>SUMIF(('Carbon Footprint and Forecast'!$N$11:$N$456),B19&amp;" ("&amp;C19&amp;")",'Carbon Footprint and Forecast'!Q$11:Q$456)</f>
        <v>0</v>
      </c>
      <c r="F19" s="136">
        <f>SUMIF(('Carbon Footprint and Forecast'!$N$11:$N$456),B19&amp;" ("&amp;C19&amp;")",'Carbon Footprint and Forecast'!$R$11:$R$456)</f>
        <v>0</v>
      </c>
      <c r="G19" s="136">
        <f>SUMIFS('Carbon Footprint and Forecast'!$P$9:$P$456,'Carbon Footprint and Forecast'!$N$9:$N$456,'CF output'!$B19&amp;" ("&amp;$C19&amp;")",'Carbon Footprint and Forecast'!$F$9:$F$456,'CF output'!G$8)</f>
        <v>0</v>
      </c>
      <c r="H19" s="136">
        <f>SUMIFS('Carbon Footprint and Forecast'!$P$9:$P$456,'Carbon Footprint and Forecast'!$N$9:$N$456,'CF output'!$B19&amp;" ("&amp;$C19&amp;")",'Carbon Footprint and Forecast'!$F$9:$F$456,'CF output'!H$8)</f>
        <v>0</v>
      </c>
      <c r="I19" s="136">
        <f>SUMIFS('Carbon Footprint and Forecast'!$P$9:$P$456,'Carbon Footprint and Forecast'!$N$9:$N$456,'CF output'!$B19&amp;" ("&amp;$C19&amp;")",'Carbon Footprint and Forecast'!$F$9:$F$456,'CF output'!I$8)</f>
        <v>0</v>
      </c>
      <c r="J19" s="136">
        <f>SUMIFS('Carbon Footprint and Forecast'!$P$9:$P$456,'Carbon Footprint and Forecast'!$N$9:$N$456,'CF output'!$B19&amp;" ("&amp;$C19&amp;")",'Carbon Footprint and Forecast'!$F$9:$F$456,'CF output'!J$8)</f>
        <v>0</v>
      </c>
      <c r="K19" s="136">
        <f>SUMIFS('Carbon Footprint and Forecast'!$P$9:$P$456,'Carbon Footprint and Forecast'!$N$9:$N$456,'CF output'!$B19&amp;" ("&amp;$C19&amp;")",'Carbon Footprint and Forecast'!$F$9:$F$456,'CF output'!K$8)</f>
        <v>0</v>
      </c>
      <c r="L19" s="136">
        <f>SUMIFS('Carbon Footprint and Forecast'!$P$9:$P$456,'Carbon Footprint and Forecast'!$N$9:$N$456,'CF output'!$B19&amp;" ("&amp;$C19&amp;")",'Carbon Footprint and Forecast'!$F$9:$F$456,'CF output'!L$8)</f>
        <v>0</v>
      </c>
      <c r="M19" s="89"/>
      <c r="N19" s="89"/>
      <c r="O19" s="89"/>
      <c r="P19" s="89"/>
      <c r="Q19" s="89"/>
      <c r="R19" s="89"/>
    </row>
    <row r="20" spans="1:18" x14ac:dyDescent="0.25">
      <c r="A20" s="137"/>
      <c r="B20" s="134" t="s">
        <v>427</v>
      </c>
      <c r="C20" s="134" t="s">
        <v>381</v>
      </c>
      <c r="D20" s="135">
        <f t="shared" si="1"/>
        <v>0</v>
      </c>
      <c r="E20" s="135">
        <f>SUMIF(('Carbon Footprint and Forecast'!$N$11:$N$456),B20&amp;" ("&amp;C20&amp;")",'Carbon Footprint and Forecast'!Q$11:Q$456)</f>
        <v>0</v>
      </c>
      <c r="F20" s="136">
        <f>SUMIF(('Carbon Footprint and Forecast'!$N$11:$N$456),B20&amp;" ("&amp;C20&amp;")",'Carbon Footprint and Forecast'!$R$11:$R$456)</f>
        <v>0</v>
      </c>
      <c r="G20" s="136">
        <f>SUMIFS('Carbon Footprint and Forecast'!$P$9:$P$456,'Carbon Footprint and Forecast'!$N$9:$N$456,'CF output'!$B20&amp;" ("&amp;$C20&amp;")",'Carbon Footprint and Forecast'!$F$9:$F$456,'CF output'!G$8)</f>
        <v>0</v>
      </c>
      <c r="H20" s="136">
        <f>SUMIFS('Carbon Footprint and Forecast'!$P$9:$P$456,'Carbon Footprint and Forecast'!$N$9:$N$456,'CF output'!$B20&amp;" ("&amp;$C20&amp;")",'Carbon Footprint and Forecast'!$F$9:$F$456,'CF output'!H$8)</f>
        <v>0</v>
      </c>
      <c r="I20" s="136">
        <f>SUMIFS('Carbon Footprint and Forecast'!$P$9:$P$456,'Carbon Footprint and Forecast'!$N$9:$N$456,'CF output'!$B20&amp;" ("&amp;$C20&amp;")",'Carbon Footprint and Forecast'!$F$9:$F$456,'CF output'!I$8)</f>
        <v>0</v>
      </c>
      <c r="J20" s="136">
        <f>SUMIFS('Carbon Footprint and Forecast'!$P$9:$P$456,'Carbon Footprint and Forecast'!$N$9:$N$456,'CF output'!$B20&amp;" ("&amp;$C20&amp;")",'Carbon Footprint and Forecast'!$F$9:$F$456,'CF output'!J$8)</f>
        <v>0</v>
      </c>
      <c r="K20" s="136">
        <f>SUMIFS('Carbon Footprint and Forecast'!$P$9:$P$456,'Carbon Footprint and Forecast'!$N$9:$N$456,'CF output'!$B20&amp;" ("&amp;$C20&amp;")",'Carbon Footprint and Forecast'!$F$9:$F$456,'CF output'!K$8)</f>
        <v>0</v>
      </c>
      <c r="L20" s="136">
        <f>SUMIFS('Carbon Footprint and Forecast'!$P$9:$P$456,'Carbon Footprint and Forecast'!$N$9:$N$456,'CF output'!$B20&amp;" ("&amp;$C20&amp;")",'Carbon Footprint and Forecast'!$F$9:$F$456,'CF output'!L$8)</f>
        <v>0</v>
      </c>
      <c r="M20" s="89"/>
      <c r="N20" s="89"/>
      <c r="O20" s="89"/>
      <c r="P20" s="89"/>
      <c r="Q20" s="89"/>
      <c r="R20" s="89"/>
    </row>
    <row r="21" spans="1:18" x14ac:dyDescent="0.25">
      <c r="A21" s="137"/>
      <c r="B21" s="134" t="s">
        <v>371</v>
      </c>
      <c r="C21" s="134" t="s">
        <v>381</v>
      </c>
      <c r="D21" s="135">
        <f t="shared" si="1"/>
        <v>0</v>
      </c>
      <c r="E21" s="135">
        <f>SUMIF(('Carbon Footprint and Forecast'!$N$11:$N$456),B21&amp;" ("&amp;C21&amp;")",'Carbon Footprint and Forecast'!Q$11:Q$456)</f>
        <v>0</v>
      </c>
      <c r="F21" s="136">
        <f>SUMIF(('Carbon Footprint and Forecast'!$N$11:$N$456),B21&amp;" ("&amp;C21&amp;")",'Carbon Footprint and Forecast'!$R$11:$R$456)</f>
        <v>0</v>
      </c>
      <c r="G21" s="136">
        <f>SUMIFS('Carbon Footprint and Forecast'!$P$9:$P$456,'Carbon Footprint and Forecast'!$N$9:$N$456,'CF output'!$B21&amp;" ("&amp;$C21&amp;")",'Carbon Footprint and Forecast'!$F$9:$F$456,'CF output'!G$8)</f>
        <v>0</v>
      </c>
      <c r="H21" s="136">
        <f>SUMIFS('Carbon Footprint and Forecast'!$P$9:$P$456,'Carbon Footprint and Forecast'!$N$9:$N$456,'CF output'!$B21&amp;" ("&amp;$C21&amp;")",'Carbon Footprint and Forecast'!$F$9:$F$456,'CF output'!H$8)</f>
        <v>0</v>
      </c>
      <c r="I21" s="136">
        <f>SUMIFS('Carbon Footprint and Forecast'!$P$9:$P$456,'Carbon Footprint and Forecast'!$N$9:$N$456,'CF output'!$B21&amp;" ("&amp;$C21&amp;")",'Carbon Footprint and Forecast'!$F$9:$F$456,'CF output'!I$8)</f>
        <v>0</v>
      </c>
      <c r="J21" s="136">
        <f>SUMIFS('Carbon Footprint and Forecast'!$P$9:$P$456,'Carbon Footprint and Forecast'!$N$9:$N$456,'CF output'!$B21&amp;" ("&amp;$C21&amp;")",'Carbon Footprint and Forecast'!$F$9:$F$456,'CF output'!J$8)</f>
        <v>0</v>
      </c>
      <c r="K21" s="136">
        <f>SUMIFS('Carbon Footprint and Forecast'!$P$9:$P$456,'Carbon Footprint and Forecast'!$N$9:$N$456,'CF output'!$B21&amp;" ("&amp;$C21&amp;")",'Carbon Footprint and Forecast'!$F$9:$F$456,'CF output'!K$8)</f>
        <v>0</v>
      </c>
      <c r="L21" s="136">
        <f>SUMIFS('Carbon Footprint and Forecast'!$P$9:$P$456,'Carbon Footprint and Forecast'!$N$9:$N$456,'CF output'!$B21&amp;" ("&amp;$C21&amp;")",'Carbon Footprint and Forecast'!$F$9:$F$456,'CF output'!L$8)</f>
        <v>0</v>
      </c>
      <c r="M21" s="89"/>
      <c r="N21" s="89"/>
      <c r="O21" s="89"/>
      <c r="P21" s="89"/>
      <c r="Q21" s="89"/>
      <c r="R21" s="89"/>
    </row>
    <row r="22" spans="1:18" x14ac:dyDescent="0.25">
      <c r="A22" s="137"/>
      <c r="B22" s="134" t="s">
        <v>430</v>
      </c>
      <c r="C22" s="134" t="s">
        <v>381</v>
      </c>
      <c r="D22" s="135">
        <f t="shared" si="1"/>
        <v>0</v>
      </c>
      <c r="E22" s="135">
        <f>SUMIF(('Carbon Footprint and Forecast'!$N$11:$N$456),B22&amp;" ("&amp;C22&amp;")",'Carbon Footprint and Forecast'!Q$11:Q$456)</f>
        <v>0</v>
      </c>
      <c r="F22" s="136">
        <f>SUMIF(('Carbon Footprint and Forecast'!$N$11:$N$456),B22&amp;" ("&amp;C22&amp;")",'Carbon Footprint and Forecast'!$R$11:$R$456)</f>
        <v>0</v>
      </c>
      <c r="G22" s="136">
        <f>SUMIFS('Carbon Footprint and Forecast'!$P$9:$P$456,'Carbon Footprint and Forecast'!$N$9:$N$456,'CF output'!$B22&amp;" ("&amp;$C22&amp;")",'Carbon Footprint and Forecast'!$F$9:$F$456,'CF output'!G$8)</f>
        <v>0</v>
      </c>
      <c r="H22" s="136">
        <f>SUMIFS('Carbon Footprint and Forecast'!$P$9:$P$456,'Carbon Footprint and Forecast'!$N$9:$N$456,'CF output'!$B22&amp;" ("&amp;$C22&amp;")",'Carbon Footprint and Forecast'!$F$9:$F$456,'CF output'!H$8)</f>
        <v>0</v>
      </c>
      <c r="I22" s="136">
        <f>SUMIFS('Carbon Footprint and Forecast'!$P$9:$P$456,'Carbon Footprint and Forecast'!$N$9:$N$456,'CF output'!$B22&amp;" ("&amp;$C22&amp;")",'Carbon Footprint and Forecast'!$F$9:$F$456,'CF output'!I$8)</f>
        <v>0</v>
      </c>
      <c r="J22" s="136">
        <f>SUMIFS('Carbon Footprint and Forecast'!$P$9:$P$456,'Carbon Footprint and Forecast'!$N$9:$N$456,'CF output'!$B22&amp;" ("&amp;$C22&amp;")",'Carbon Footprint and Forecast'!$F$9:$F$456,'CF output'!J$8)</f>
        <v>0</v>
      </c>
      <c r="K22" s="136">
        <f>SUMIFS('Carbon Footprint and Forecast'!$P$9:$P$456,'Carbon Footprint and Forecast'!$N$9:$N$456,'CF output'!$B22&amp;" ("&amp;$C22&amp;")",'Carbon Footprint and Forecast'!$F$9:$F$456,'CF output'!K$8)</f>
        <v>0</v>
      </c>
      <c r="L22" s="136">
        <f>SUMIFS('Carbon Footprint and Forecast'!$P$9:$P$456,'Carbon Footprint and Forecast'!$N$9:$N$456,'CF output'!$B22&amp;" ("&amp;$C22&amp;")",'Carbon Footprint and Forecast'!$F$9:$F$456,'CF output'!L$8)</f>
        <v>0</v>
      </c>
      <c r="M22" s="89"/>
      <c r="N22" s="89"/>
      <c r="O22" s="89"/>
      <c r="P22" s="89"/>
      <c r="Q22" s="89"/>
      <c r="R22" s="89"/>
    </row>
    <row r="23" spans="1:18" x14ac:dyDescent="0.25">
      <c r="A23" s="137"/>
      <c r="B23" s="134" t="s">
        <v>387</v>
      </c>
      <c r="C23" s="134" t="s">
        <v>381</v>
      </c>
      <c r="D23" s="135">
        <f t="shared" si="1"/>
        <v>0</v>
      </c>
      <c r="E23" s="135">
        <f>SUMIF(('Carbon Footprint and Forecast'!$N$11:$N$456),B23&amp;" ("&amp;C23&amp;")",'Carbon Footprint and Forecast'!Q$11:Q$456)</f>
        <v>0</v>
      </c>
      <c r="F23" s="136">
        <f>SUMIF(('Carbon Footprint and Forecast'!$N$11:$N$456),B23&amp;" ("&amp;C23&amp;")",'Carbon Footprint and Forecast'!$R$11:$R$456)</f>
        <v>0</v>
      </c>
      <c r="G23" s="136">
        <f>SUMIFS('Carbon Footprint and Forecast'!$P$9:$P$456,'Carbon Footprint and Forecast'!$N$9:$N$456,'CF output'!$B23&amp;" ("&amp;$C23&amp;")",'Carbon Footprint and Forecast'!$F$9:$F$456,'CF output'!G$8)</f>
        <v>0</v>
      </c>
      <c r="H23" s="136">
        <f>SUMIFS('Carbon Footprint and Forecast'!$P$9:$P$456,'Carbon Footprint and Forecast'!$N$9:$N$456,'CF output'!$B23&amp;" ("&amp;$C23&amp;")",'Carbon Footprint and Forecast'!$F$9:$F$456,'CF output'!H$8)</f>
        <v>0</v>
      </c>
      <c r="I23" s="136">
        <f>SUMIFS('Carbon Footprint and Forecast'!$P$9:$P$456,'Carbon Footprint and Forecast'!$N$9:$N$456,'CF output'!$B23&amp;" ("&amp;$C23&amp;")",'Carbon Footprint and Forecast'!$F$9:$F$456,'CF output'!I$8)</f>
        <v>0</v>
      </c>
      <c r="J23" s="136">
        <f>SUMIFS('Carbon Footprint and Forecast'!$P$9:$P$456,'Carbon Footprint and Forecast'!$N$9:$N$456,'CF output'!$B23&amp;" ("&amp;$C23&amp;")",'Carbon Footprint and Forecast'!$F$9:$F$456,'CF output'!J$8)</f>
        <v>0</v>
      </c>
      <c r="K23" s="136">
        <f>SUMIFS('Carbon Footprint and Forecast'!$P$9:$P$456,'Carbon Footprint and Forecast'!$N$9:$N$456,'CF output'!$B23&amp;" ("&amp;$C23&amp;")",'Carbon Footprint and Forecast'!$F$9:$F$456,'CF output'!K$8)</f>
        <v>0</v>
      </c>
      <c r="L23" s="136">
        <f>SUMIFS('Carbon Footprint and Forecast'!$P$9:$P$456,'Carbon Footprint and Forecast'!$N$9:$N$456,'CF output'!$B23&amp;" ("&amp;$C23&amp;")",'Carbon Footprint and Forecast'!$F$9:$F$456,'CF output'!L$8)</f>
        <v>0</v>
      </c>
      <c r="M23" s="89"/>
      <c r="N23" s="89"/>
      <c r="O23" s="89"/>
      <c r="P23" s="89"/>
      <c r="Q23" s="89"/>
      <c r="R23" s="89"/>
    </row>
    <row r="24" spans="1:18" x14ac:dyDescent="0.25">
      <c r="A24" s="137"/>
      <c r="B24" s="134" t="s">
        <v>371</v>
      </c>
      <c r="C24" s="134" t="s">
        <v>381</v>
      </c>
      <c r="D24" s="135">
        <f t="shared" si="1"/>
        <v>0</v>
      </c>
      <c r="E24" s="135">
        <f>SUMIF(('Carbon Footprint and Forecast'!$N$11:$N$456),B24&amp;" ("&amp;C24&amp;")",'Carbon Footprint and Forecast'!Q$11:Q$456)</f>
        <v>0</v>
      </c>
      <c r="F24" s="136">
        <f>SUMIF(('Carbon Footprint and Forecast'!$N$11:$N$456),B24&amp;" ("&amp;C24&amp;")",'Carbon Footprint and Forecast'!$R$11:$R$456)</f>
        <v>0</v>
      </c>
      <c r="G24" s="136">
        <f>SUMIFS('Carbon Footprint and Forecast'!$P$9:$P$456,'Carbon Footprint and Forecast'!$N$9:$N$456,'CF output'!$B24&amp;" ("&amp;$C24&amp;")",'Carbon Footprint and Forecast'!$F$9:$F$456,'CF output'!G$8)</f>
        <v>0</v>
      </c>
      <c r="H24" s="136">
        <f>SUMIFS('Carbon Footprint and Forecast'!$P$9:$P$456,'Carbon Footprint and Forecast'!$N$9:$N$456,'CF output'!$B24&amp;" ("&amp;$C24&amp;")",'Carbon Footprint and Forecast'!$F$9:$F$456,'CF output'!H$8)</f>
        <v>0</v>
      </c>
      <c r="I24" s="136">
        <f>SUMIFS('Carbon Footprint and Forecast'!$P$9:$P$456,'Carbon Footprint and Forecast'!$N$9:$N$456,'CF output'!$B24&amp;" ("&amp;$C24&amp;")",'Carbon Footprint and Forecast'!$F$9:$F$456,'CF output'!I$8)</f>
        <v>0</v>
      </c>
      <c r="J24" s="136">
        <f>SUMIFS('Carbon Footprint and Forecast'!$P$9:$P$456,'Carbon Footprint and Forecast'!$N$9:$N$456,'CF output'!$B24&amp;" ("&amp;$C24&amp;")",'Carbon Footprint and Forecast'!$F$9:$F$456,'CF output'!J$8)</f>
        <v>0</v>
      </c>
      <c r="K24" s="136">
        <f>SUMIFS('Carbon Footprint and Forecast'!$P$9:$P$456,'Carbon Footprint and Forecast'!$N$9:$N$456,'CF output'!$B24&amp;" ("&amp;$C24&amp;")",'Carbon Footprint and Forecast'!$F$9:$F$456,'CF output'!K$8)</f>
        <v>0</v>
      </c>
      <c r="L24" s="136">
        <f>SUMIFS('Carbon Footprint and Forecast'!$P$9:$P$456,'Carbon Footprint and Forecast'!$N$9:$N$456,'CF output'!$B24&amp;" ("&amp;$C24&amp;")",'Carbon Footprint and Forecast'!$F$9:$F$456,'CF output'!L$8)</f>
        <v>0</v>
      </c>
      <c r="M24" s="89"/>
      <c r="N24" s="89"/>
      <c r="O24" s="89"/>
      <c r="P24" s="89"/>
      <c r="Q24" s="89"/>
      <c r="R24" s="89"/>
    </row>
    <row r="25" spans="1:18" x14ac:dyDescent="0.25">
      <c r="A25" s="137"/>
      <c r="B25" s="134" t="s">
        <v>386</v>
      </c>
      <c r="C25" s="134" t="s">
        <v>381</v>
      </c>
      <c r="D25" s="135">
        <f t="shared" si="1"/>
        <v>0</v>
      </c>
      <c r="E25" s="135">
        <f>SUMIF(('Carbon Footprint and Forecast'!$N$11:$N$456),B25&amp;" ("&amp;C25&amp;")",'Carbon Footprint and Forecast'!Q$11:Q$456)</f>
        <v>0</v>
      </c>
      <c r="F25" s="136">
        <f>SUMIF(('Carbon Footprint and Forecast'!$N$11:$N$456),B25&amp;" ("&amp;C25&amp;")",'Carbon Footprint and Forecast'!$R$11:$R$456)</f>
        <v>0</v>
      </c>
      <c r="G25" s="136">
        <f>SUMIFS('Carbon Footprint and Forecast'!$P$9:$P$456,'Carbon Footprint and Forecast'!$N$9:$N$456,'CF output'!$B25&amp;" ("&amp;$C25&amp;")",'Carbon Footprint and Forecast'!$F$9:$F$456,'CF output'!G$8)</f>
        <v>0</v>
      </c>
      <c r="H25" s="136">
        <f>SUMIFS('Carbon Footprint and Forecast'!$P$9:$P$456,'Carbon Footprint and Forecast'!$N$9:$N$456,'CF output'!$B25&amp;" ("&amp;$C25&amp;")",'Carbon Footprint and Forecast'!$F$9:$F$456,'CF output'!H$8)</f>
        <v>0</v>
      </c>
      <c r="I25" s="136">
        <f>SUMIFS('Carbon Footprint and Forecast'!$P$9:$P$456,'Carbon Footprint and Forecast'!$N$9:$N$456,'CF output'!$B25&amp;" ("&amp;$C25&amp;")",'Carbon Footprint and Forecast'!$F$9:$F$456,'CF output'!I$8)</f>
        <v>0</v>
      </c>
      <c r="J25" s="136">
        <f>SUMIFS('Carbon Footprint and Forecast'!$P$9:$P$456,'Carbon Footprint and Forecast'!$N$9:$N$456,'CF output'!$B25&amp;" ("&amp;$C25&amp;")",'Carbon Footprint and Forecast'!$F$9:$F$456,'CF output'!J$8)</f>
        <v>0</v>
      </c>
      <c r="K25" s="136">
        <f>SUMIFS('Carbon Footprint and Forecast'!$P$9:$P$456,'Carbon Footprint and Forecast'!$N$9:$N$456,'CF output'!$B25&amp;" ("&amp;$C25&amp;")",'Carbon Footprint and Forecast'!$F$9:$F$456,'CF output'!K$8)</f>
        <v>0</v>
      </c>
      <c r="L25" s="136">
        <f>SUMIFS('Carbon Footprint and Forecast'!$P$9:$P$456,'Carbon Footprint and Forecast'!$N$9:$N$456,'CF output'!$B25&amp;" ("&amp;$C25&amp;")",'Carbon Footprint and Forecast'!$F$9:$F$456,'CF output'!L$8)</f>
        <v>0</v>
      </c>
      <c r="M25" s="89"/>
      <c r="N25" s="89"/>
      <c r="O25" s="89"/>
      <c r="P25" s="89"/>
      <c r="Q25" s="89"/>
      <c r="R25" s="89"/>
    </row>
    <row r="26" spans="1:18" x14ac:dyDescent="0.25">
      <c r="A26" s="137"/>
      <c r="B26" s="134" t="s">
        <v>370</v>
      </c>
      <c r="C26" s="134" t="s">
        <v>381</v>
      </c>
      <c r="D26" s="135">
        <f t="shared" si="1"/>
        <v>0</v>
      </c>
      <c r="E26" s="135">
        <f>SUMIF(('Carbon Footprint and Forecast'!$N$11:$N$456),B26&amp;" ("&amp;C26&amp;")",'Carbon Footprint and Forecast'!Q$11:Q$456)</f>
        <v>0</v>
      </c>
      <c r="F26" s="136">
        <f>SUMIF(('Carbon Footprint and Forecast'!$N$11:$N$456),B26&amp;" ("&amp;C26&amp;")",'Carbon Footprint and Forecast'!$R$11:$R$456)</f>
        <v>0</v>
      </c>
      <c r="G26" s="136">
        <f>SUMIFS('Carbon Footprint and Forecast'!$P$9:$P$456,'Carbon Footprint and Forecast'!$N$9:$N$456,'CF output'!$B26&amp;" ("&amp;$C26&amp;")",'Carbon Footprint and Forecast'!$F$9:$F$456,'CF output'!G$8)</f>
        <v>0</v>
      </c>
      <c r="H26" s="136">
        <f>SUMIFS('Carbon Footprint and Forecast'!$P$9:$P$456,'Carbon Footprint and Forecast'!$N$9:$N$456,'CF output'!$B26&amp;" ("&amp;$C26&amp;")",'Carbon Footprint and Forecast'!$F$9:$F$456,'CF output'!H$8)</f>
        <v>0</v>
      </c>
      <c r="I26" s="136">
        <f>SUMIFS('Carbon Footprint and Forecast'!$P$9:$P$456,'Carbon Footprint and Forecast'!$N$9:$N$456,'CF output'!$B26&amp;" ("&amp;$C26&amp;")",'Carbon Footprint and Forecast'!$F$9:$F$456,'CF output'!I$8)</f>
        <v>0</v>
      </c>
      <c r="J26" s="136">
        <f>SUMIFS('Carbon Footprint and Forecast'!$P$9:$P$456,'Carbon Footprint and Forecast'!$N$9:$N$456,'CF output'!$B26&amp;" ("&amp;$C26&amp;")",'Carbon Footprint and Forecast'!$F$9:$F$456,'CF output'!J$8)</f>
        <v>0</v>
      </c>
      <c r="K26" s="136">
        <f>SUMIFS('Carbon Footprint and Forecast'!$P$9:$P$456,'Carbon Footprint and Forecast'!$N$9:$N$456,'CF output'!$B26&amp;" ("&amp;$C26&amp;")",'Carbon Footprint and Forecast'!$F$9:$F$456,'CF output'!K$8)</f>
        <v>0</v>
      </c>
      <c r="L26" s="136">
        <f>SUMIFS('Carbon Footprint and Forecast'!$P$9:$P$456,'Carbon Footprint and Forecast'!$N$9:$N$456,'CF output'!$B26&amp;" ("&amp;$C26&amp;")",'Carbon Footprint and Forecast'!$F$9:$F$456,'CF output'!L$8)</f>
        <v>0</v>
      </c>
      <c r="M26" s="89"/>
      <c r="N26" s="89"/>
      <c r="O26" s="89"/>
      <c r="P26" s="89"/>
      <c r="Q26" s="89"/>
      <c r="R26" s="89"/>
    </row>
    <row r="27" spans="1:18" x14ac:dyDescent="0.25">
      <c r="A27" s="137"/>
      <c r="B27" s="134" t="s">
        <v>369</v>
      </c>
      <c r="C27" s="134" t="s">
        <v>380</v>
      </c>
      <c r="D27" s="135">
        <f t="shared" si="1"/>
        <v>10000000</v>
      </c>
      <c r="E27" s="135">
        <f>SUMIF(('Carbon Footprint and Forecast'!$N$11:$N$456),B27&amp;" ("&amp;C27&amp;")",'Carbon Footprint and Forecast'!Q$11:Q$456)</f>
        <v>1663.3999999999996</v>
      </c>
      <c r="F27" s="136">
        <f>SUMIF(('Carbon Footprint and Forecast'!$N$11:$N$456),B27&amp;" ("&amp;C27&amp;")",'Carbon Footprint and Forecast'!$R$11:$R$456)</f>
        <v>2782931.3543599262</v>
      </c>
      <c r="G27" s="136">
        <f>SUMIFS('Carbon Footprint and Forecast'!$P$9:$P$456,'Carbon Footprint and Forecast'!$N$9:$N$456,'CF output'!$B27&amp;" ("&amp;$C27&amp;")",'Carbon Footprint and Forecast'!$F$9:$F$456,'CF output'!G$8)</f>
        <v>5000000</v>
      </c>
      <c r="H27" s="136">
        <f>SUMIFS('Carbon Footprint and Forecast'!$P$9:$P$456,'Carbon Footprint and Forecast'!$N$9:$N$456,'CF output'!$B27&amp;" ("&amp;$C27&amp;")",'Carbon Footprint and Forecast'!$F$9:$F$456,'CF output'!H$8)</f>
        <v>1000000</v>
      </c>
      <c r="I27" s="136">
        <f>SUMIFS('Carbon Footprint and Forecast'!$P$9:$P$456,'Carbon Footprint and Forecast'!$N$9:$N$456,'CF output'!$B27&amp;" ("&amp;$C27&amp;")",'Carbon Footprint and Forecast'!$F$9:$F$456,'CF output'!I$8)</f>
        <v>2000000</v>
      </c>
      <c r="J27" s="136">
        <f>SUMIFS('Carbon Footprint and Forecast'!$P$9:$P$456,'Carbon Footprint and Forecast'!$N$9:$N$456,'CF output'!$B27&amp;" ("&amp;$C27&amp;")",'Carbon Footprint and Forecast'!$F$9:$F$456,'CF output'!J$8)</f>
        <v>2000000</v>
      </c>
      <c r="K27" s="136">
        <f>SUMIFS('Carbon Footprint and Forecast'!$P$9:$P$456,'Carbon Footprint and Forecast'!$N$9:$N$456,'CF output'!$B27&amp;" ("&amp;$C27&amp;")",'Carbon Footprint and Forecast'!$F$9:$F$456,'CF output'!K$8)</f>
        <v>0</v>
      </c>
      <c r="L27" s="136">
        <f>SUMIFS('Carbon Footprint and Forecast'!$P$9:$P$456,'Carbon Footprint and Forecast'!$N$9:$N$456,'CF output'!$B27&amp;" ("&amp;$C27&amp;")",'Carbon Footprint and Forecast'!$F$9:$F$456,'CF output'!L$8)</f>
        <v>0</v>
      </c>
      <c r="M27" s="89"/>
      <c r="N27" s="89"/>
      <c r="O27" s="89"/>
      <c r="P27" s="89"/>
      <c r="Q27" s="89"/>
      <c r="R27" s="89"/>
    </row>
    <row r="28" spans="1:18" x14ac:dyDescent="0.25">
      <c r="A28" s="137"/>
      <c r="B28" s="134" t="s">
        <v>368</v>
      </c>
      <c r="C28" s="134" t="s">
        <v>380</v>
      </c>
      <c r="D28" s="135">
        <f t="shared" si="1"/>
        <v>0</v>
      </c>
      <c r="E28" s="135">
        <f>SUMIF(('Carbon Footprint and Forecast'!$N$11:$N$456),B28&amp;" ("&amp;C28&amp;")",'Carbon Footprint and Forecast'!Q$11:Q$456)</f>
        <v>0</v>
      </c>
      <c r="F28" s="136">
        <f>SUMIF(('Carbon Footprint and Forecast'!$N$11:$N$456),B28&amp;" ("&amp;C28&amp;")",'Carbon Footprint and Forecast'!$R$11:$R$456)</f>
        <v>0</v>
      </c>
      <c r="G28" s="136">
        <f>SUMIFS('Carbon Footprint and Forecast'!$P$9:$P$456,'Carbon Footprint and Forecast'!$N$9:$N$456,'CF output'!$B28&amp;" ("&amp;$C28&amp;")",'Carbon Footprint and Forecast'!$F$9:$F$456,'CF output'!G$8)</f>
        <v>0</v>
      </c>
      <c r="H28" s="136">
        <f>SUMIFS('Carbon Footprint and Forecast'!$P$9:$P$456,'Carbon Footprint and Forecast'!$N$9:$N$456,'CF output'!$B28&amp;" ("&amp;$C28&amp;")",'Carbon Footprint and Forecast'!$F$9:$F$456,'CF output'!H$8)</f>
        <v>0</v>
      </c>
      <c r="I28" s="136">
        <f>SUMIFS('Carbon Footprint and Forecast'!$P$9:$P$456,'Carbon Footprint and Forecast'!$N$9:$N$456,'CF output'!$B28&amp;" ("&amp;$C28&amp;")",'Carbon Footprint and Forecast'!$F$9:$F$456,'CF output'!I$8)</f>
        <v>0</v>
      </c>
      <c r="J28" s="136">
        <f>SUMIFS('Carbon Footprint and Forecast'!$P$9:$P$456,'Carbon Footprint and Forecast'!$N$9:$N$456,'CF output'!$B28&amp;" ("&amp;$C28&amp;")",'Carbon Footprint and Forecast'!$F$9:$F$456,'CF output'!J$8)</f>
        <v>0</v>
      </c>
      <c r="K28" s="136">
        <f>SUMIFS('Carbon Footprint and Forecast'!$P$9:$P$456,'Carbon Footprint and Forecast'!$N$9:$N$456,'CF output'!$B28&amp;" ("&amp;$C28&amp;")",'Carbon Footprint and Forecast'!$F$9:$F$456,'CF output'!K$8)</f>
        <v>0</v>
      </c>
      <c r="L28" s="136">
        <f>SUMIFS('Carbon Footprint and Forecast'!$P$9:$P$456,'Carbon Footprint and Forecast'!$N$9:$N$456,'CF output'!$B28&amp;" ("&amp;$C28&amp;")",'Carbon Footprint and Forecast'!$F$9:$F$456,'CF output'!L$8)</f>
        <v>0</v>
      </c>
      <c r="M28" s="89"/>
      <c r="N28" s="89"/>
      <c r="O28" s="89"/>
      <c r="P28" s="89"/>
      <c r="Q28" s="89"/>
      <c r="R28" s="89"/>
    </row>
    <row r="29" spans="1:18" x14ac:dyDescent="0.25">
      <c r="A29" s="137"/>
      <c r="B29" s="134" t="s">
        <v>367</v>
      </c>
      <c r="C29" s="134" t="s">
        <v>380</v>
      </c>
      <c r="D29" s="135">
        <f t="shared" si="1"/>
        <v>0</v>
      </c>
      <c r="E29" s="135">
        <f>SUMIF(('Carbon Footprint and Forecast'!$N$11:$N$456),B29&amp;" ("&amp;C29&amp;")",'Carbon Footprint and Forecast'!Q$11:Q$456)</f>
        <v>0</v>
      </c>
      <c r="F29" s="136">
        <f>SUMIF(('Carbon Footprint and Forecast'!$N$11:$N$456),B29&amp;" ("&amp;C29&amp;")",'Carbon Footprint and Forecast'!$R$11:$R$456)</f>
        <v>0</v>
      </c>
      <c r="G29" s="136">
        <f>SUMIFS('Carbon Footprint and Forecast'!$P$9:$P$456,'Carbon Footprint and Forecast'!$N$9:$N$456,'CF output'!$B29&amp;" ("&amp;$C29&amp;")",'Carbon Footprint and Forecast'!$F$9:$F$456,'CF output'!G$8)</f>
        <v>0</v>
      </c>
      <c r="H29" s="136">
        <f>SUMIFS('Carbon Footprint and Forecast'!$P$9:$P$456,'Carbon Footprint and Forecast'!$N$9:$N$456,'CF output'!$B29&amp;" ("&amp;$C29&amp;")",'Carbon Footprint and Forecast'!$F$9:$F$456,'CF output'!H$8)</f>
        <v>0</v>
      </c>
      <c r="I29" s="136">
        <f>SUMIFS('Carbon Footprint and Forecast'!$P$9:$P$456,'Carbon Footprint and Forecast'!$N$9:$N$456,'CF output'!$B29&amp;" ("&amp;$C29&amp;")",'Carbon Footprint and Forecast'!$F$9:$F$456,'CF output'!I$8)</f>
        <v>0</v>
      </c>
      <c r="J29" s="136">
        <f>SUMIFS('Carbon Footprint and Forecast'!$P$9:$P$456,'Carbon Footprint and Forecast'!$N$9:$N$456,'CF output'!$B29&amp;" ("&amp;$C29&amp;")",'Carbon Footprint and Forecast'!$F$9:$F$456,'CF output'!J$8)</f>
        <v>0</v>
      </c>
      <c r="K29" s="136">
        <f>SUMIFS('Carbon Footprint and Forecast'!$P$9:$P$456,'Carbon Footprint and Forecast'!$N$9:$N$456,'CF output'!$B29&amp;" ("&amp;$C29&amp;")",'Carbon Footprint and Forecast'!$F$9:$F$456,'CF output'!K$8)</f>
        <v>0</v>
      </c>
      <c r="L29" s="136">
        <f>SUMIFS('Carbon Footprint and Forecast'!$P$9:$P$456,'Carbon Footprint and Forecast'!$N$9:$N$456,'CF output'!$B29&amp;" ("&amp;$C29&amp;")",'Carbon Footprint and Forecast'!$F$9:$F$456,'CF output'!L$8)</f>
        <v>0</v>
      </c>
      <c r="M29" s="89"/>
      <c r="N29" s="89"/>
      <c r="O29" s="89"/>
      <c r="P29" s="89"/>
      <c r="Q29" s="89"/>
      <c r="R29" s="89"/>
    </row>
    <row r="30" spans="1:18" x14ac:dyDescent="0.25">
      <c r="A30" s="137"/>
      <c r="B30" s="134" t="s">
        <v>366</v>
      </c>
      <c r="C30" s="134" t="s">
        <v>380</v>
      </c>
      <c r="D30" s="135">
        <f t="shared" si="1"/>
        <v>2000000</v>
      </c>
      <c r="E30" s="135">
        <f>SUMIF(('Carbon Footprint and Forecast'!$N$11:$N$456),B30&amp;" ("&amp;C30&amp;")",'Carbon Footprint and Forecast'!Q$11:Q$456)</f>
        <v>364.64</v>
      </c>
      <c r="F30" s="136">
        <f>SUMIF(('Carbon Footprint and Forecast'!$N$11:$N$456),B30&amp;" ("&amp;C30&amp;")",'Carbon Footprint and Forecast'!$R$11:$R$456)</f>
        <v>187499.99999999997</v>
      </c>
      <c r="G30" s="136">
        <f>SUMIFS('Carbon Footprint and Forecast'!$P$9:$P$456,'Carbon Footprint and Forecast'!$N$9:$N$456,'CF output'!$B30&amp;" ("&amp;$C30&amp;")",'Carbon Footprint and Forecast'!$F$9:$F$456,'CF output'!G$8)</f>
        <v>1000000</v>
      </c>
      <c r="H30" s="136">
        <f>SUMIFS('Carbon Footprint and Forecast'!$P$9:$P$456,'Carbon Footprint and Forecast'!$N$9:$N$456,'CF output'!$B30&amp;" ("&amp;$C30&amp;")",'Carbon Footprint and Forecast'!$F$9:$F$456,'CF output'!H$8)</f>
        <v>200000</v>
      </c>
      <c r="I30" s="136">
        <f>SUMIFS('Carbon Footprint and Forecast'!$P$9:$P$456,'Carbon Footprint and Forecast'!$N$9:$N$456,'CF output'!$B30&amp;" ("&amp;$C30&amp;")",'Carbon Footprint and Forecast'!$F$9:$F$456,'CF output'!I$8)</f>
        <v>400000</v>
      </c>
      <c r="J30" s="136">
        <f>SUMIFS('Carbon Footprint and Forecast'!$P$9:$P$456,'Carbon Footprint and Forecast'!$N$9:$N$456,'CF output'!$B30&amp;" ("&amp;$C30&amp;")",'Carbon Footprint and Forecast'!$F$9:$F$456,'CF output'!J$8)</f>
        <v>400000</v>
      </c>
      <c r="K30" s="136">
        <f>SUMIFS('Carbon Footprint and Forecast'!$P$9:$P$456,'Carbon Footprint and Forecast'!$N$9:$N$456,'CF output'!$B30&amp;" ("&amp;$C30&amp;")",'Carbon Footprint and Forecast'!$F$9:$F$456,'CF output'!K$8)</f>
        <v>0</v>
      </c>
      <c r="L30" s="136">
        <f>SUMIFS('Carbon Footprint and Forecast'!$P$9:$P$456,'Carbon Footprint and Forecast'!$N$9:$N$456,'CF output'!$B30&amp;" ("&amp;$C30&amp;")",'Carbon Footprint and Forecast'!$F$9:$F$456,'CF output'!L$8)</f>
        <v>0</v>
      </c>
      <c r="M30" s="89"/>
      <c r="N30" s="89"/>
      <c r="O30" s="89"/>
      <c r="P30" s="89"/>
      <c r="Q30" s="89"/>
      <c r="R30" s="89"/>
    </row>
    <row r="31" spans="1:18" x14ac:dyDescent="0.25">
      <c r="A31" s="137"/>
      <c r="B31" s="134" t="s">
        <v>365</v>
      </c>
      <c r="C31" s="134" t="s">
        <v>380</v>
      </c>
      <c r="D31" s="135">
        <f t="shared" si="1"/>
        <v>0</v>
      </c>
      <c r="E31" s="135">
        <f>SUMIF(('Carbon Footprint and Forecast'!$N$11:$N$456),B31&amp;" ("&amp;C31&amp;")",'Carbon Footprint and Forecast'!Q$11:Q$456)</f>
        <v>0</v>
      </c>
      <c r="F31" s="136">
        <f>SUMIF(('Carbon Footprint and Forecast'!$N$11:$N$456),B31&amp;" ("&amp;C31&amp;")",'Carbon Footprint and Forecast'!$R$11:$R$456)</f>
        <v>0</v>
      </c>
      <c r="G31" s="136">
        <f>SUMIFS('Carbon Footprint and Forecast'!$P$9:$P$456,'Carbon Footprint and Forecast'!$N$9:$N$456,'CF output'!$B31&amp;" ("&amp;$C31&amp;")",'Carbon Footprint and Forecast'!$F$9:$F$456,'CF output'!G$8)</f>
        <v>0</v>
      </c>
      <c r="H31" s="136">
        <f>SUMIFS('Carbon Footprint and Forecast'!$P$9:$P$456,'Carbon Footprint and Forecast'!$N$9:$N$456,'CF output'!$B31&amp;" ("&amp;$C31&amp;")",'Carbon Footprint and Forecast'!$F$9:$F$456,'CF output'!H$8)</f>
        <v>0</v>
      </c>
      <c r="I31" s="136">
        <f>SUMIFS('Carbon Footprint and Forecast'!$P$9:$P$456,'Carbon Footprint and Forecast'!$N$9:$N$456,'CF output'!$B31&amp;" ("&amp;$C31&amp;")",'Carbon Footprint and Forecast'!$F$9:$F$456,'CF output'!I$8)</f>
        <v>0</v>
      </c>
      <c r="J31" s="136">
        <f>SUMIFS('Carbon Footprint and Forecast'!$P$9:$P$456,'Carbon Footprint and Forecast'!$N$9:$N$456,'CF output'!$B31&amp;" ("&amp;$C31&amp;")",'Carbon Footprint and Forecast'!$F$9:$F$456,'CF output'!J$8)</f>
        <v>0</v>
      </c>
      <c r="K31" s="136">
        <f>SUMIFS('Carbon Footprint and Forecast'!$P$9:$P$456,'Carbon Footprint and Forecast'!$N$9:$N$456,'CF output'!$B31&amp;" ("&amp;$C31&amp;")",'Carbon Footprint and Forecast'!$F$9:$F$456,'CF output'!K$8)</f>
        <v>0</v>
      </c>
      <c r="L31" s="136">
        <f>SUMIFS('Carbon Footprint and Forecast'!$P$9:$P$456,'Carbon Footprint and Forecast'!$N$9:$N$456,'CF output'!$B31&amp;" ("&amp;$C31&amp;")",'Carbon Footprint and Forecast'!$F$9:$F$456,'CF output'!L$8)</f>
        <v>0</v>
      </c>
      <c r="M31" s="89"/>
      <c r="N31" s="89"/>
      <c r="O31" s="89"/>
      <c r="P31" s="89"/>
      <c r="Q31" s="89"/>
      <c r="R31" s="89"/>
    </row>
    <row r="32" spans="1:18" x14ac:dyDescent="0.25">
      <c r="A32" s="137"/>
      <c r="B32" s="134" t="s">
        <v>364</v>
      </c>
      <c r="C32" s="134" t="s">
        <v>146</v>
      </c>
      <c r="D32" s="135">
        <f t="shared" si="1"/>
        <v>0</v>
      </c>
      <c r="E32" s="135">
        <f>SUMIF(('Carbon Footprint and Forecast'!$N$11:$N$456),B32&amp;" ("&amp;C32&amp;")",'Carbon Footprint and Forecast'!Q$11:Q$456)</f>
        <v>0</v>
      </c>
      <c r="F32" s="136">
        <f>SUMIF(('Carbon Footprint and Forecast'!$N$11:$N$456),B32&amp;" ("&amp;C32&amp;")",'Carbon Footprint and Forecast'!$R$11:$R$456)</f>
        <v>0</v>
      </c>
      <c r="G32" s="136">
        <f>SUMIFS('Carbon Footprint and Forecast'!$P$9:$P$456,'Carbon Footprint and Forecast'!$N$9:$N$456,'CF output'!$B32&amp;" ("&amp;$C32&amp;")",'Carbon Footprint and Forecast'!$F$9:$F$456,'CF output'!G$8)</f>
        <v>0</v>
      </c>
      <c r="H32" s="136">
        <f>SUMIFS('Carbon Footprint and Forecast'!$P$9:$P$456,'Carbon Footprint and Forecast'!$N$9:$N$456,'CF output'!$B32&amp;" ("&amp;$C32&amp;")",'Carbon Footprint and Forecast'!$F$9:$F$456,'CF output'!H$8)</f>
        <v>0</v>
      </c>
      <c r="I32" s="136">
        <f>SUMIFS('Carbon Footprint and Forecast'!$P$9:$P$456,'Carbon Footprint and Forecast'!$N$9:$N$456,'CF output'!$B32&amp;" ("&amp;$C32&amp;")",'Carbon Footprint and Forecast'!$F$9:$F$456,'CF output'!I$8)</f>
        <v>0</v>
      </c>
      <c r="J32" s="136">
        <f>SUMIFS('Carbon Footprint and Forecast'!$P$9:$P$456,'Carbon Footprint and Forecast'!$N$9:$N$456,'CF output'!$B32&amp;" ("&amp;$C32&amp;")",'Carbon Footprint and Forecast'!$F$9:$F$456,'CF output'!J$8)</f>
        <v>0</v>
      </c>
      <c r="K32" s="136">
        <f>SUMIFS('Carbon Footprint and Forecast'!$P$9:$P$456,'Carbon Footprint and Forecast'!$N$9:$N$456,'CF output'!$B32&amp;" ("&amp;$C32&amp;")",'Carbon Footprint and Forecast'!$F$9:$F$456,'CF output'!K$8)</f>
        <v>0</v>
      </c>
      <c r="L32" s="136">
        <f>SUMIFS('Carbon Footprint and Forecast'!$P$9:$P$456,'Carbon Footprint and Forecast'!$N$9:$N$456,'CF output'!$B32&amp;" ("&amp;$C32&amp;")",'Carbon Footprint and Forecast'!$F$9:$F$456,'CF output'!L$8)</f>
        <v>0</v>
      </c>
      <c r="M32" s="89"/>
      <c r="N32" s="89"/>
      <c r="O32" s="89"/>
      <c r="P32" s="89"/>
      <c r="Q32" s="89"/>
      <c r="R32" s="89"/>
    </row>
    <row r="33" spans="1:18" x14ac:dyDescent="0.25">
      <c r="A33" s="137"/>
      <c r="B33" s="134" t="s">
        <v>363</v>
      </c>
      <c r="C33" s="134" t="s">
        <v>380</v>
      </c>
      <c r="D33" s="135">
        <f t="shared" si="1"/>
        <v>0</v>
      </c>
      <c r="E33" s="135">
        <f>SUMIF(('Carbon Footprint and Forecast'!$N$11:$N$456),B33&amp;" ("&amp;C33&amp;")",'Carbon Footprint and Forecast'!Q$11:Q$456)</f>
        <v>0</v>
      </c>
      <c r="F33" s="136">
        <f>SUMIF(('Carbon Footprint and Forecast'!$N$11:$N$456),B33&amp;" ("&amp;C33&amp;")",'Carbon Footprint and Forecast'!$R$11:$R$456)</f>
        <v>0</v>
      </c>
      <c r="G33" s="136">
        <f>SUMIFS('Carbon Footprint and Forecast'!$P$9:$P$456,'Carbon Footprint and Forecast'!$N$9:$N$456,'CF output'!$B33&amp;" ("&amp;$C33&amp;")",'Carbon Footprint and Forecast'!$F$9:$F$456,'CF output'!G$8)</f>
        <v>0</v>
      </c>
      <c r="H33" s="136">
        <f>SUMIFS('Carbon Footprint and Forecast'!$P$9:$P$456,'Carbon Footprint and Forecast'!$N$9:$N$456,'CF output'!$B33&amp;" ("&amp;$C33&amp;")",'Carbon Footprint and Forecast'!$F$9:$F$456,'CF output'!H$8)</f>
        <v>0</v>
      </c>
      <c r="I33" s="136">
        <f>SUMIFS('Carbon Footprint and Forecast'!$P$9:$P$456,'Carbon Footprint and Forecast'!$N$9:$N$456,'CF output'!$B33&amp;" ("&amp;$C33&amp;")",'Carbon Footprint and Forecast'!$F$9:$F$456,'CF output'!I$8)</f>
        <v>0</v>
      </c>
      <c r="J33" s="136">
        <f>SUMIFS('Carbon Footprint and Forecast'!$P$9:$P$456,'Carbon Footprint and Forecast'!$N$9:$N$456,'CF output'!$B33&amp;" ("&amp;$C33&amp;")",'Carbon Footprint and Forecast'!$F$9:$F$456,'CF output'!J$8)</f>
        <v>0</v>
      </c>
      <c r="K33" s="136">
        <f>SUMIFS('Carbon Footprint and Forecast'!$P$9:$P$456,'Carbon Footprint and Forecast'!$N$9:$N$456,'CF output'!$B33&amp;" ("&amp;$C33&amp;")",'Carbon Footprint and Forecast'!$F$9:$F$456,'CF output'!K$8)</f>
        <v>0</v>
      </c>
      <c r="L33" s="136">
        <f>SUMIFS('Carbon Footprint and Forecast'!$P$9:$P$456,'Carbon Footprint and Forecast'!$N$9:$N$456,'CF output'!$B33&amp;" ("&amp;$C33&amp;")",'Carbon Footprint and Forecast'!$F$9:$F$456,'CF output'!L$8)</f>
        <v>0</v>
      </c>
      <c r="M33" s="89"/>
      <c r="N33" s="89"/>
      <c r="O33" s="89"/>
      <c r="P33" s="89"/>
      <c r="Q33" s="89"/>
      <c r="R33" s="89"/>
    </row>
    <row r="34" spans="1:18" x14ac:dyDescent="0.25">
      <c r="A34" s="137"/>
      <c r="B34" s="134" t="s">
        <v>362</v>
      </c>
      <c r="C34" s="134" t="s">
        <v>380</v>
      </c>
      <c r="D34" s="135">
        <f t="shared" si="1"/>
        <v>0</v>
      </c>
      <c r="E34" s="135">
        <f>SUMIF(('Carbon Footprint and Forecast'!$N$11:$N$456),B34&amp;" ("&amp;C34&amp;")",'Carbon Footprint and Forecast'!Q$11:Q$456)</f>
        <v>0</v>
      </c>
      <c r="F34" s="136">
        <f>SUMIF(('Carbon Footprint and Forecast'!$N$11:$N$456),B34&amp;" ("&amp;C34&amp;")",'Carbon Footprint and Forecast'!$R$11:$R$456)</f>
        <v>0</v>
      </c>
      <c r="G34" s="136">
        <f>SUMIFS('Carbon Footprint and Forecast'!$P$9:$P$456,'Carbon Footprint and Forecast'!$N$9:$N$456,'CF output'!$B34&amp;" ("&amp;$C34&amp;")",'Carbon Footprint and Forecast'!$F$9:$F$456,'CF output'!G$8)</f>
        <v>0</v>
      </c>
      <c r="H34" s="136">
        <f>SUMIFS('Carbon Footprint and Forecast'!$P$9:$P$456,'Carbon Footprint and Forecast'!$N$9:$N$456,'CF output'!$B34&amp;" ("&amp;$C34&amp;")",'Carbon Footprint and Forecast'!$F$9:$F$456,'CF output'!H$8)</f>
        <v>0</v>
      </c>
      <c r="I34" s="136">
        <f>SUMIFS('Carbon Footprint and Forecast'!$P$9:$P$456,'Carbon Footprint and Forecast'!$N$9:$N$456,'CF output'!$B34&amp;" ("&amp;$C34&amp;")",'Carbon Footprint and Forecast'!$F$9:$F$456,'CF output'!I$8)</f>
        <v>0</v>
      </c>
      <c r="J34" s="136">
        <f>SUMIFS('Carbon Footprint and Forecast'!$P$9:$P$456,'Carbon Footprint and Forecast'!$N$9:$N$456,'CF output'!$B34&amp;" ("&amp;$C34&amp;")",'Carbon Footprint and Forecast'!$F$9:$F$456,'CF output'!J$8)</f>
        <v>0</v>
      </c>
      <c r="K34" s="136">
        <f>SUMIFS('Carbon Footprint and Forecast'!$P$9:$P$456,'Carbon Footprint and Forecast'!$N$9:$N$456,'CF output'!$B34&amp;" ("&amp;$C34&amp;")",'Carbon Footprint and Forecast'!$F$9:$F$456,'CF output'!K$8)</f>
        <v>0</v>
      </c>
      <c r="L34" s="136">
        <f>SUMIFS('Carbon Footprint and Forecast'!$P$9:$P$456,'Carbon Footprint and Forecast'!$N$9:$N$456,'CF output'!$B34&amp;" ("&amp;$C34&amp;")",'Carbon Footprint and Forecast'!$F$9:$F$456,'CF output'!L$8)</f>
        <v>0</v>
      </c>
      <c r="M34" s="89"/>
      <c r="N34" s="89"/>
      <c r="O34" s="89"/>
      <c r="P34" s="89"/>
      <c r="Q34" s="89"/>
      <c r="R34" s="89"/>
    </row>
    <row r="35" spans="1:18" x14ac:dyDescent="0.25">
      <c r="A35" s="137"/>
      <c r="B35" s="134" t="s">
        <v>336</v>
      </c>
      <c r="C35" s="134" t="s">
        <v>429</v>
      </c>
      <c r="D35" s="135">
        <f t="shared" si="1"/>
        <v>0</v>
      </c>
      <c r="E35" s="135">
        <f>SUMIF(('Carbon Footprint and Forecast'!$N$11:$N$456),B35&amp;" ("&amp;C35&amp;")",'Carbon Footprint and Forecast'!Q$11:Q$456)</f>
        <v>0</v>
      </c>
      <c r="F35" s="136">
        <f>SUMIF(('Carbon Footprint and Forecast'!$N$11:$N$456),B35&amp;" ("&amp;C35&amp;")",'Carbon Footprint and Forecast'!$R$11:$R$456)</f>
        <v>0</v>
      </c>
      <c r="G35" s="136">
        <f>SUMIFS('Carbon Footprint and Forecast'!$P$9:$P$456,'Carbon Footprint and Forecast'!$N$9:$N$456,'CF output'!$B35&amp;" ("&amp;$C35&amp;")",'Carbon Footprint and Forecast'!$F$9:$F$456,'CF output'!G$8)</f>
        <v>0</v>
      </c>
      <c r="H35" s="136">
        <f>SUMIFS('Carbon Footprint and Forecast'!$P$9:$P$456,'Carbon Footprint and Forecast'!$N$9:$N$456,'CF output'!$B35&amp;" ("&amp;$C35&amp;")",'Carbon Footprint and Forecast'!$F$9:$F$456,'CF output'!H$8)</f>
        <v>0</v>
      </c>
      <c r="I35" s="136">
        <f>SUMIFS('Carbon Footprint and Forecast'!$P$9:$P$456,'Carbon Footprint and Forecast'!$N$9:$N$456,'CF output'!$B35&amp;" ("&amp;$C35&amp;")",'Carbon Footprint and Forecast'!$F$9:$F$456,'CF output'!I$8)</f>
        <v>0</v>
      </c>
      <c r="J35" s="136">
        <f>SUMIFS('Carbon Footprint and Forecast'!$P$9:$P$456,'Carbon Footprint and Forecast'!$N$9:$N$456,'CF output'!$B35&amp;" ("&amp;$C35&amp;")",'Carbon Footprint and Forecast'!$F$9:$F$456,'CF output'!J$8)</f>
        <v>0</v>
      </c>
      <c r="K35" s="136">
        <f>SUMIFS('Carbon Footprint and Forecast'!$P$9:$P$456,'Carbon Footprint and Forecast'!$N$9:$N$456,'CF output'!$B35&amp;" ("&amp;$C35&amp;")",'Carbon Footprint and Forecast'!$F$9:$F$456,'CF output'!K$8)</f>
        <v>0</v>
      </c>
      <c r="L35" s="136">
        <f>SUMIFS('Carbon Footprint and Forecast'!$P$9:$P$456,'Carbon Footprint and Forecast'!$N$9:$N$456,'CF output'!$B35&amp;" ("&amp;$C35&amp;")",'Carbon Footprint and Forecast'!$F$9:$F$456,'CF output'!L$8)</f>
        <v>0</v>
      </c>
      <c r="M35" s="89"/>
      <c r="N35" s="89"/>
      <c r="O35" s="89"/>
      <c r="P35" s="89"/>
      <c r="Q35" s="89"/>
      <c r="R35" s="89"/>
    </row>
    <row r="36" spans="1:18" x14ac:dyDescent="0.25">
      <c r="A36" s="137"/>
      <c r="B36" s="134" t="s">
        <v>335</v>
      </c>
      <c r="C36" s="134" t="s">
        <v>381</v>
      </c>
      <c r="D36" s="135">
        <f t="shared" si="1"/>
        <v>0</v>
      </c>
      <c r="E36" s="135">
        <f>SUMIF(('Carbon Footprint and Forecast'!$N$11:$N$456),B36&amp;" ("&amp;C36&amp;")",'Carbon Footprint and Forecast'!Q$11:Q$456)</f>
        <v>0</v>
      </c>
      <c r="F36" s="136">
        <f>SUMIF(('Carbon Footprint and Forecast'!$N$11:$N$456),B36&amp;" ("&amp;C36&amp;")",'Carbon Footprint and Forecast'!$R$11:$R$456)</f>
        <v>0</v>
      </c>
      <c r="G36" s="136">
        <f>SUMIFS('Carbon Footprint and Forecast'!$P$9:$P$456,'Carbon Footprint and Forecast'!$N$9:$N$456,'CF output'!$B36&amp;" ("&amp;$C36&amp;")",'Carbon Footprint and Forecast'!$F$9:$F$456,'CF output'!G$8)</f>
        <v>0</v>
      </c>
      <c r="H36" s="136">
        <f>SUMIFS('Carbon Footprint and Forecast'!$P$9:$P$456,'Carbon Footprint and Forecast'!$N$9:$N$456,'CF output'!$B36&amp;" ("&amp;$C36&amp;")",'Carbon Footprint and Forecast'!$F$9:$F$456,'CF output'!H$8)</f>
        <v>0</v>
      </c>
      <c r="I36" s="136">
        <f>SUMIFS('Carbon Footprint and Forecast'!$P$9:$P$456,'Carbon Footprint and Forecast'!$N$9:$N$456,'CF output'!$B36&amp;" ("&amp;$C36&amp;")",'Carbon Footprint and Forecast'!$F$9:$F$456,'CF output'!I$8)</f>
        <v>0</v>
      </c>
      <c r="J36" s="136">
        <f>SUMIFS('Carbon Footprint and Forecast'!$P$9:$P$456,'Carbon Footprint and Forecast'!$N$9:$N$456,'CF output'!$B36&amp;" ("&amp;$C36&amp;")",'Carbon Footprint and Forecast'!$F$9:$F$456,'CF output'!J$8)</f>
        <v>0</v>
      </c>
      <c r="K36" s="136">
        <f>SUMIFS('Carbon Footprint and Forecast'!$P$9:$P$456,'Carbon Footprint and Forecast'!$N$9:$N$456,'CF output'!$B36&amp;" ("&amp;$C36&amp;")",'Carbon Footprint and Forecast'!$F$9:$F$456,'CF output'!K$8)</f>
        <v>0</v>
      </c>
      <c r="L36" s="136">
        <f>SUMIFS('Carbon Footprint and Forecast'!$P$9:$P$456,'Carbon Footprint and Forecast'!$N$9:$N$456,'CF output'!$B36&amp;" ("&amp;$C36&amp;")",'Carbon Footprint and Forecast'!$F$9:$F$456,'CF output'!L$8)</f>
        <v>0</v>
      </c>
      <c r="M36" s="89"/>
      <c r="N36" s="89"/>
      <c r="O36" s="89"/>
      <c r="P36" s="89"/>
      <c r="Q36" s="89"/>
      <c r="R36" s="89"/>
    </row>
    <row r="38" spans="1:18" s="144" customFormat="1" x14ac:dyDescent="0.25">
      <c r="A38" s="140"/>
      <c r="B38" s="141" t="s">
        <v>448</v>
      </c>
      <c r="C38" s="142"/>
      <c r="D38" s="143">
        <f>SUM('Carbon Footprint and Forecast'!P11:P456)-SUM(D11:D36)</f>
        <v>0</v>
      </c>
      <c r="E38" s="143">
        <f>SUM('Carbon Footprint and Forecast'!Q11:Q456)-SUM(E11:E36)</f>
        <v>0</v>
      </c>
      <c r="F38" s="143">
        <f>SUM('Carbon Footprint and Forecast'!R11:R456)-SUM(F11:F36)</f>
        <v>0</v>
      </c>
    </row>
  </sheetData>
  <sheetProtection algorithmName="SHA-512" hashValue="7lUmDxLBGuRCLYv2cNVds7TkpGRBu5HDnH6zQ+OxDhWWXrXz/J+UzeQW8IkWlzusL1qGhsK09iu2LMEMhmdTwQ==" saltValue="48AF/9IWTGI0bFCkFgjVPQ==" spinCount="100000" sheet="1" objects="1" scenarios="1"/>
  <mergeCells count="1">
    <mergeCell ref="G9:L9"/>
  </mergeCells>
  <pageMargins left="0.75" right="0.75" top="1" bottom="1"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0" tint="-0.499984740745262"/>
  </sheetPr>
  <dimension ref="A1:BX218"/>
  <sheetViews>
    <sheetView topLeftCell="A66" workbookViewId="0"/>
  </sheetViews>
  <sheetFormatPr defaultRowHeight="15" x14ac:dyDescent="0.25"/>
  <cols>
    <col min="1" max="1" width="6.42578125" style="180" customWidth="1"/>
    <col min="2" max="2" width="27.42578125" style="180" customWidth="1"/>
    <col min="3" max="3" width="23" style="180" customWidth="1"/>
    <col min="4" max="4" width="24.5703125" style="180" customWidth="1"/>
    <col min="5" max="76" width="14" style="180" customWidth="1"/>
    <col min="77" max="16384" width="9.140625" style="180"/>
  </cols>
  <sheetData>
    <row r="1" spans="1:76" x14ac:dyDescent="0.25">
      <c r="K1" s="512"/>
      <c r="L1" s="512"/>
      <c r="M1" s="512"/>
      <c r="N1" s="512"/>
      <c r="O1" s="512"/>
      <c r="P1" s="512"/>
      <c r="Q1" s="512"/>
      <c r="R1" s="512"/>
      <c r="S1" s="512"/>
      <c r="T1" s="512"/>
      <c r="U1" s="512"/>
      <c r="V1" s="512"/>
      <c r="W1" s="512"/>
      <c r="X1" s="512"/>
      <c r="Y1" s="512"/>
      <c r="Z1" s="512"/>
      <c r="AA1" s="512"/>
      <c r="AB1" s="512"/>
      <c r="AC1" s="512"/>
      <c r="AD1" s="512"/>
      <c r="AE1" s="512"/>
      <c r="AF1" s="512"/>
      <c r="AG1" s="512"/>
      <c r="AH1" s="512"/>
      <c r="AI1" s="512"/>
      <c r="AJ1" s="512"/>
      <c r="AK1" s="512"/>
      <c r="AL1" s="512"/>
      <c r="AM1" s="512"/>
      <c r="AN1" s="512"/>
      <c r="AO1" s="512"/>
      <c r="AP1" s="512"/>
      <c r="AQ1" s="512"/>
      <c r="AR1" s="512"/>
      <c r="AS1" s="512"/>
      <c r="AT1" s="512"/>
      <c r="AU1" s="512"/>
      <c r="AV1" s="512"/>
      <c r="AW1" s="512"/>
      <c r="AX1" s="512"/>
      <c r="AY1" s="512"/>
      <c r="AZ1" s="512"/>
      <c r="BA1" s="512"/>
      <c r="BB1" s="512"/>
      <c r="BC1" s="512"/>
      <c r="BD1" s="512"/>
      <c r="BE1" s="512"/>
      <c r="BF1" s="512"/>
      <c r="BG1" s="512"/>
      <c r="BH1" s="512"/>
      <c r="BI1" s="512"/>
      <c r="BJ1" s="512"/>
      <c r="BK1" s="512"/>
      <c r="BL1" s="512"/>
      <c r="BM1" s="512"/>
      <c r="BN1" s="512"/>
      <c r="BO1" s="512"/>
      <c r="BP1" s="512"/>
      <c r="BQ1" s="512"/>
      <c r="BR1" s="512"/>
      <c r="BS1" s="512"/>
      <c r="BT1" s="512"/>
      <c r="BU1" s="512"/>
      <c r="BV1" s="512"/>
      <c r="BW1" s="512"/>
      <c r="BX1" s="512"/>
    </row>
    <row r="2" spans="1:76" x14ac:dyDescent="0.25">
      <c r="K2" s="512"/>
      <c r="L2" s="512"/>
      <c r="M2" s="512"/>
      <c r="N2" s="512"/>
      <c r="O2" s="512"/>
      <c r="P2" s="512"/>
      <c r="Q2" s="512"/>
      <c r="R2" s="512"/>
      <c r="S2" s="512"/>
      <c r="T2" s="512"/>
      <c r="U2" s="512"/>
      <c r="V2" s="512"/>
      <c r="W2" s="512"/>
      <c r="X2" s="512"/>
      <c r="Y2" s="512"/>
      <c r="Z2" s="512"/>
      <c r="AA2" s="512"/>
      <c r="AB2" s="512"/>
      <c r="AC2" s="512"/>
      <c r="AD2" s="512"/>
      <c r="AE2" s="512"/>
      <c r="AF2" s="512"/>
      <c r="AG2" s="512"/>
      <c r="AH2" s="512"/>
      <c r="AI2" s="512"/>
      <c r="AJ2" s="512"/>
      <c r="AK2" s="512"/>
      <c r="AL2" s="512"/>
      <c r="AM2" s="512"/>
      <c r="AN2" s="512"/>
      <c r="AO2" s="512"/>
      <c r="AP2" s="512"/>
      <c r="AQ2" s="512"/>
      <c r="AR2" s="512"/>
      <c r="AS2" s="512"/>
      <c r="AT2" s="512"/>
      <c r="AU2" s="512"/>
      <c r="AV2" s="512"/>
      <c r="AW2" s="512"/>
      <c r="AX2" s="512"/>
      <c r="AY2" s="512"/>
      <c r="AZ2" s="512"/>
      <c r="BA2" s="512"/>
      <c r="BB2" s="512"/>
      <c r="BC2" s="512"/>
      <c r="BD2" s="512"/>
      <c r="BE2" s="512"/>
      <c r="BF2" s="512"/>
      <c r="BG2" s="512"/>
      <c r="BH2" s="512"/>
      <c r="BI2" s="512"/>
      <c r="BJ2" s="512"/>
      <c r="BK2" s="512"/>
      <c r="BL2" s="512"/>
      <c r="BM2" s="512"/>
      <c r="BN2" s="512"/>
      <c r="BO2" s="512"/>
      <c r="BP2" s="512"/>
      <c r="BQ2" s="512"/>
      <c r="BR2" s="512"/>
      <c r="BS2" s="512"/>
      <c r="BT2" s="512"/>
      <c r="BU2" s="512"/>
      <c r="BV2" s="512"/>
      <c r="BW2" s="512"/>
      <c r="BX2" s="512"/>
    </row>
    <row r="3" spans="1:76" x14ac:dyDescent="0.25">
      <c r="K3" s="512"/>
      <c r="L3" s="512"/>
      <c r="M3" s="512"/>
      <c r="N3" s="512"/>
      <c r="O3" s="512"/>
      <c r="P3" s="512"/>
      <c r="Q3" s="512"/>
      <c r="R3" s="512"/>
      <c r="S3" s="512"/>
      <c r="T3" s="512"/>
      <c r="U3" s="512"/>
      <c r="V3" s="512"/>
      <c r="W3" s="512"/>
      <c r="X3" s="512"/>
      <c r="Y3" s="512"/>
      <c r="Z3" s="512"/>
      <c r="AA3" s="512"/>
      <c r="AB3" s="512"/>
      <c r="AC3" s="512"/>
      <c r="AD3" s="512"/>
      <c r="AE3" s="512"/>
      <c r="AF3" s="512"/>
      <c r="AG3" s="512"/>
      <c r="AH3" s="512"/>
      <c r="AI3" s="512"/>
      <c r="AJ3" s="512"/>
      <c r="AK3" s="512"/>
      <c r="AL3" s="512"/>
      <c r="AM3" s="512"/>
      <c r="AN3" s="512"/>
      <c r="AO3" s="512"/>
      <c r="AP3" s="512"/>
      <c r="AQ3" s="512"/>
      <c r="AR3" s="512"/>
      <c r="AS3" s="512"/>
      <c r="AT3" s="512"/>
      <c r="AU3" s="512"/>
      <c r="AV3" s="512"/>
      <c r="AW3" s="512"/>
      <c r="AX3" s="512"/>
      <c r="AY3" s="512"/>
      <c r="AZ3" s="512"/>
      <c r="BA3" s="512"/>
      <c r="BB3" s="512"/>
      <c r="BC3" s="512"/>
      <c r="BD3" s="512"/>
      <c r="BE3" s="512"/>
      <c r="BF3" s="512"/>
      <c r="BG3" s="512"/>
      <c r="BH3" s="512"/>
      <c r="BI3" s="512"/>
      <c r="BJ3" s="512"/>
      <c r="BK3" s="512"/>
      <c r="BL3" s="512"/>
      <c r="BM3" s="512"/>
      <c r="BN3" s="512"/>
      <c r="BO3" s="512"/>
      <c r="BP3" s="512"/>
      <c r="BQ3" s="512"/>
      <c r="BR3" s="512"/>
      <c r="BS3" s="512"/>
      <c r="BT3" s="512"/>
      <c r="BU3" s="512"/>
      <c r="BV3" s="512"/>
      <c r="BW3" s="512"/>
      <c r="BX3" s="512"/>
    </row>
    <row r="4" spans="1:76" x14ac:dyDescent="0.25">
      <c r="K4" s="512"/>
      <c r="L4" s="512"/>
      <c r="M4" s="512"/>
      <c r="N4" s="512"/>
      <c r="O4" s="512"/>
      <c r="P4" s="512"/>
      <c r="Q4" s="512"/>
      <c r="R4" s="512"/>
      <c r="S4" s="512"/>
      <c r="T4" s="512"/>
      <c r="U4" s="512"/>
      <c r="V4" s="512"/>
      <c r="W4" s="512"/>
      <c r="X4" s="512"/>
      <c r="Y4" s="512"/>
      <c r="Z4" s="512"/>
      <c r="AA4" s="512"/>
      <c r="AB4" s="512"/>
      <c r="AC4" s="512"/>
      <c r="AD4" s="512"/>
      <c r="AE4" s="512"/>
      <c r="AF4" s="512"/>
      <c r="AG4" s="512"/>
      <c r="AH4" s="512"/>
      <c r="AI4" s="512"/>
      <c r="AJ4" s="512"/>
      <c r="AK4" s="512"/>
      <c r="AL4" s="512"/>
      <c r="AM4" s="512"/>
      <c r="AN4" s="512"/>
      <c r="AO4" s="512"/>
      <c r="AP4" s="512"/>
      <c r="AQ4" s="512"/>
      <c r="AR4" s="512"/>
      <c r="AS4" s="512"/>
      <c r="AT4" s="512"/>
      <c r="AU4" s="512"/>
      <c r="AV4" s="512"/>
      <c r="AW4" s="512"/>
      <c r="AX4" s="512"/>
      <c r="AY4" s="512"/>
      <c r="AZ4" s="512"/>
      <c r="BA4" s="512"/>
      <c r="BB4" s="512"/>
      <c r="BC4" s="512"/>
      <c r="BD4" s="512"/>
      <c r="BE4" s="512"/>
      <c r="BF4" s="512"/>
      <c r="BG4" s="512"/>
      <c r="BH4" s="512"/>
      <c r="BI4" s="512"/>
      <c r="BJ4" s="512"/>
      <c r="BK4" s="512"/>
      <c r="BL4" s="512"/>
      <c r="BM4" s="512"/>
      <c r="BN4" s="512"/>
      <c r="BO4" s="512"/>
      <c r="BP4" s="512"/>
      <c r="BQ4" s="512"/>
      <c r="BR4" s="512"/>
      <c r="BS4" s="512"/>
      <c r="BT4" s="512"/>
      <c r="BU4" s="512"/>
      <c r="BV4" s="512"/>
      <c r="BW4" s="512"/>
      <c r="BX4" s="512"/>
    </row>
    <row r="5" spans="1:76" x14ac:dyDescent="0.25">
      <c r="K5" s="512"/>
      <c r="L5" s="512"/>
      <c r="M5" s="512"/>
      <c r="N5" s="512"/>
      <c r="O5" s="512"/>
      <c r="P5" s="512"/>
      <c r="Q5" s="512"/>
      <c r="R5" s="512"/>
      <c r="S5" s="512"/>
      <c r="T5" s="512"/>
      <c r="U5" s="512"/>
      <c r="V5" s="512"/>
      <c r="W5" s="512"/>
      <c r="X5" s="512"/>
      <c r="Y5" s="512"/>
      <c r="Z5" s="512"/>
      <c r="AA5" s="512"/>
      <c r="AB5" s="512"/>
      <c r="AC5" s="512"/>
      <c r="AD5" s="512"/>
      <c r="AE5" s="512"/>
      <c r="AF5" s="512"/>
      <c r="AG5" s="512"/>
      <c r="AH5" s="512"/>
      <c r="AI5" s="512"/>
      <c r="AJ5" s="512"/>
      <c r="AK5" s="512"/>
      <c r="AL5" s="512"/>
      <c r="AM5" s="512"/>
      <c r="AN5" s="512"/>
      <c r="AO5" s="512"/>
      <c r="AP5" s="512"/>
      <c r="AQ5" s="512"/>
      <c r="AR5" s="512"/>
      <c r="AS5" s="512"/>
      <c r="AT5" s="512"/>
      <c r="AU5" s="512"/>
      <c r="AV5" s="512"/>
      <c r="AW5" s="512"/>
      <c r="AX5" s="512"/>
      <c r="AY5" s="512"/>
      <c r="AZ5" s="512"/>
      <c r="BA5" s="512"/>
      <c r="BB5" s="512"/>
      <c r="BC5" s="512"/>
      <c r="BD5" s="512"/>
      <c r="BE5" s="512"/>
      <c r="BF5" s="512"/>
      <c r="BG5" s="512"/>
      <c r="BH5" s="512"/>
      <c r="BI5" s="512"/>
      <c r="BJ5" s="512"/>
      <c r="BK5" s="512"/>
      <c r="BL5" s="512"/>
      <c r="BM5" s="512"/>
      <c r="BN5" s="512"/>
      <c r="BO5" s="512"/>
      <c r="BP5" s="512"/>
      <c r="BQ5" s="512"/>
      <c r="BR5" s="512"/>
      <c r="BS5" s="512"/>
      <c r="BT5" s="512"/>
      <c r="BU5" s="512"/>
      <c r="BV5" s="512"/>
      <c r="BW5" s="512"/>
      <c r="BX5" s="512"/>
    </row>
    <row r="6" spans="1:76" x14ac:dyDescent="0.25">
      <c r="K6" s="512"/>
      <c r="L6" s="512"/>
      <c r="M6" s="512"/>
      <c r="N6" s="512"/>
      <c r="O6" s="512"/>
      <c r="P6" s="512"/>
      <c r="Q6" s="512"/>
      <c r="R6" s="512"/>
      <c r="S6" s="512"/>
      <c r="T6" s="512"/>
      <c r="U6" s="512"/>
      <c r="V6" s="512"/>
      <c r="W6" s="512"/>
      <c r="X6" s="512"/>
      <c r="Y6" s="512"/>
      <c r="Z6" s="512"/>
      <c r="AA6" s="512"/>
      <c r="AB6" s="512"/>
      <c r="AC6" s="512"/>
      <c r="AD6" s="512"/>
      <c r="AE6" s="512"/>
      <c r="AF6" s="512"/>
      <c r="AG6" s="512"/>
      <c r="AH6" s="512"/>
      <c r="AI6" s="512"/>
      <c r="AJ6" s="512"/>
      <c r="AK6" s="512"/>
      <c r="AL6" s="512"/>
      <c r="AM6" s="512"/>
      <c r="AN6" s="512"/>
      <c r="AO6" s="512"/>
      <c r="AP6" s="512"/>
      <c r="AQ6" s="512"/>
      <c r="AR6" s="512"/>
      <c r="AS6" s="512"/>
      <c r="AT6" s="512"/>
      <c r="AU6" s="512"/>
      <c r="AV6" s="512"/>
      <c r="AW6" s="512"/>
      <c r="AX6" s="512"/>
      <c r="AY6" s="512"/>
      <c r="AZ6" s="512"/>
      <c r="BA6" s="512"/>
      <c r="BB6" s="512"/>
      <c r="BC6" s="512"/>
      <c r="BD6" s="512"/>
      <c r="BE6" s="512"/>
      <c r="BF6" s="512"/>
      <c r="BG6" s="512"/>
      <c r="BH6" s="512"/>
      <c r="BI6" s="512"/>
      <c r="BJ6" s="512"/>
      <c r="BK6" s="512"/>
      <c r="BL6" s="512"/>
      <c r="BM6" s="512"/>
      <c r="BN6" s="512"/>
      <c r="BO6" s="512"/>
      <c r="BP6" s="512"/>
      <c r="BQ6" s="512"/>
      <c r="BR6" s="512"/>
      <c r="BS6" s="512"/>
      <c r="BT6" s="512"/>
      <c r="BU6" s="512"/>
      <c r="BV6" s="512"/>
      <c r="BW6" s="512"/>
      <c r="BX6" s="512"/>
    </row>
    <row r="7" spans="1:76" x14ac:dyDescent="0.25">
      <c r="B7" s="513"/>
      <c r="K7" s="512"/>
      <c r="L7" s="512"/>
      <c r="M7" s="512"/>
      <c r="N7" s="512"/>
      <c r="O7" s="512"/>
      <c r="P7" s="512"/>
      <c r="Q7" s="512"/>
      <c r="R7" s="512"/>
      <c r="S7" s="512"/>
      <c r="T7" s="512"/>
      <c r="U7" s="512"/>
      <c r="V7" s="512"/>
      <c r="W7" s="512"/>
      <c r="X7" s="512"/>
      <c r="Y7" s="512"/>
      <c r="Z7" s="512"/>
      <c r="AA7" s="512"/>
      <c r="AB7" s="512"/>
      <c r="AC7" s="512"/>
      <c r="AD7" s="512"/>
      <c r="AE7" s="512"/>
      <c r="AF7" s="512"/>
      <c r="AG7" s="512"/>
      <c r="AH7" s="512"/>
      <c r="AI7" s="512"/>
      <c r="AJ7" s="512"/>
      <c r="AK7" s="512"/>
      <c r="AL7" s="512"/>
      <c r="AM7" s="512"/>
      <c r="AN7" s="512"/>
      <c r="AO7" s="512"/>
      <c r="AP7" s="512"/>
      <c r="AQ7" s="512"/>
      <c r="AR7" s="512"/>
      <c r="AS7" s="512"/>
      <c r="AT7" s="512"/>
      <c r="AU7" s="512"/>
      <c r="AV7" s="512"/>
      <c r="AW7" s="512"/>
      <c r="AX7" s="512"/>
      <c r="AY7" s="512"/>
      <c r="AZ7" s="512"/>
      <c r="BA7" s="512"/>
      <c r="BB7" s="512"/>
      <c r="BC7" s="512"/>
      <c r="BD7" s="512"/>
      <c r="BE7" s="512"/>
      <c r="BF7" s="512"/>
      <c r="BG7" s="512"/>
      <c r="BH7" s="512"/>
      <c r="BI7" s="512"/>
      <c r="BJ7" s="512"/>
      <c r="BK7" s="512"/>
      <c r="BL7" s="512"/>
      <c r="BM7" s="512"/>
      <c r="BN7" s="512"/>
      <c r="BO7" s="512"/>
      <c r="BP7" s="512"/>
      <c r="BQ7" s="512"/>
      <c r="BR7" s="512"/>
      <c r="BS7" s="512"/>
      <c r="BT7" s="512"/>
      <c r="BU7" s="512"/>
      <c r="BV7" s="512"/>
      <c r="BW7" s="512"/>
      <c r="BX7" s="512"/>
    </row>
    <row r="8" spans="1:76" ht="15" customHeight="1" x14ac:dyDescent="0.25">
      <c r="K8" s="596" t="s">
        <v>383</v>
      </c>
      <c r="L8" s="596"/>
      <c r="M8" s="596"/>
      <c r="N8" s="596"/>
      <c r="O8" s="596"/>
      <c r="P8" s="596"/>
      <c r="Q8" s="596" t="s">
        <v>383</v>
      </c>
      <c r="R8" s="596"/>
      <c r="S8" s="596"/>
      <c r="T8" s="596"/>
      <c r="U8" s="596"/>
      <c r="V8" s="596"/>
      <c r="W8" s="596" t="s">
        <v>383</v>
      </c>
      <c r="X8" s="596"/>
      <c r="Y8" s="596"/>
      <c r="Z8" s="596"/>
      <c r="AA8" s="596"/>
      <c r="AB8" s="596"/>
      <c r="AC8" s="596" t="s">
        <v>383</v>
      </c>
      <c r="AD8" s="596"/>
      <c r="AE8" s="596"/>
      <c r="AF8" s="596"/>
      <c r="AG8" s="596"/>
      <c r="AH8" s="596"/>
      <c r="AI8" s="596" t="s">
        <v>383</v>
      </c>
      <c r="AJ8" s="596"/>
      <c r="AK8" s="596"/>
      <c r="AL8" s="596"/>
      <c r="AM8" s="596"/>
      <c r="AN8" s="596"/>
      <c r="AO8" s="596" t="s">
        <v>383</v>
      </c>
      <c r="AP8" s="596"/>
      <c r="AQ8" s="596"/>
      <c r="AR8" s="596"/>
      <c r="AS8" s="596"/>
      <c r="AT8" s="596"/>
      <c r="AU8" s="596" t="s">
        <v>383</v>
      </c>
      <c r="AV8" s="596"/>
      <c r="AW8" s="596"/>
      <c r="AX8" s="596"/>
      <c r="AY8" s="596"/>
      <c r="AZ8" s="596"/>
      <c r="BA8" s="596" t="s">
        <v>383</v>
      </c>
      <c r="BB8" s="596"/>
      <c r="BC8" s="596"/>
      <c r="BD8" s="596"/>
      <c r="BE8" s="596"/>
      <c r="BF8" s="596"/>
      <c r="BG8" s="596" t="s">
        <v>383</v>
      </c>
      <c r="BH8" s="596"/>
      <c r="BI8" s="596"/>
      <c r="BJ8" s="596"/>
      <c r="BK8" s="596"/>
      <c r="BL8" s="596"/>
      <c r="BM8" s="596" t="s">
        <v>383</v>
      </c>
      <c r="BN8" s="596"/>
      <c r="BO8" s="596"/>
      <c r="BP8" s="596"/>
      <c r="BQ8" s="596"/>
      <c r="BR8" s="596"/>
      <c r="BS8" s="593" t="s">
        <v>383</v>
      </c>
      <c r="BT8" s="594"/>
      <c r="BU8" s="594"/>
      <c r="BV8" s="594"/>
      <c r="BW8" s="594"/>
      <c r="BX8" s="595"/>
    </row>
    <row r="9" spans="1:76" x14ac:dyDescent="0.25">
      <c r="E9" s="514" t="str">
        <f>'READ THIS FIRST'!G6</f>
        <v>2014/15</v>
      </c>
      <c r="F9" s="515" t="str">
        <f>E9</f>
        <v>2014/15</v>
      </c>
      <c r="G9" s="515" t="str">
        <f>F9</f>
        <v>2014/15</v>
      </c>
      <c r="H9" s="515" t="str">
        <f>G9</f>
        <v>2014/15</v>
      </c>
      <c r="I9" s="515" t="str">
        <f>H9</f>
        <v>2014/15</v>
      </c>
      <c r="J9" s="515" t="str">
        <f>I9</f>
        <v>2014/15</v>
      </c>
      <c r="K9" s="516" t="e">
        <f ca="1">IF(OR(E9="",_xlfn.NUMBERVALUE((RIGHT(E9,2)))&gt;24),"",(LEFT(E9,4)+1)&amp;"/"&amp;(RIGHT(E9,2)+1))</f>
        <v>#NAME?</v>
      </c>
      <c r="L9" s="517" t="e">
        <f ca="1">K9</f>
        <v>#NAME?</v>
      </c>
      <c r="M9" s="517" t="e">
        <f ca="1">L9</f>
        <v>#NAME?</v>
      </c>
      <c r="N9" s="517" t="e">
        <f ca="1">M9</f>
        <v>#NAME?</v>
      </c>
      <c r="O9" s="517" t="e">
        <f ca="1">N9</f>
        <v>#NAME?</v>
      </c>
      <c r="P9" s="517" t="e">
        <f ca="1">O9</f>
        <v>#NAME?</v>
      </c>
      <c r="Q9" s="516" t="e">
        <f ca="1">IF(OR(K9="",_xlfn.NUMBERVALUE((RIGHT(K9,2)))&gt;24),"",(LEFT(K9,4)+1)&amp;"/"&amp;(RIGHT(K9,2)+1))</f>
        <v>#NAME?</v>
      </c>
      <c r="R9" s="517" t="e">
        <f ca="1">Q9</f>
        <v>#NAME?</v>
      </c>
      <c r="S9" s="517" t="e">
        <f ca="1">R9</f>
        <v>#NAME?</v>
      </c>
      <c r="T9" s="517" t="e">
        <f ca="1">S9</f>
        <v>#NAME?</v>
      </c>
      <c r="U9" s="517" t="e">
        <f ca="1">T9</f>
        <v>#NAME?</v>
      </c>
      <c r="V9" s="517" t="e">
        <f ca="1">U9</f>
        <v>#NAME?</v>
      </c>
      <c r="W9" s="516" t="e">
        <f ca="1">IF(OR(Q9="",_xlfn.NUMBERVALUE((RIGHT(Q9,2)))&gt;24),"",(LEFT(Q9,4)+1)&amp;"/"&amp;(RIGHT(Q9,2)+1))</f>
        <v>#NAME?</v>
      </c>
      <c r="X9" s="517" t="e">
        <f ca="1">W9</f>
        <v>#NAME?</v>
      </c>
      <c r="Y9" s="517" t="e">
        <f ca="1">X9</f>
        <v>#NAME?</v>
      </c>
      <c r="Z9" s="517" t="e">
        <f ca="1">Y9</f>
        <v>#NAME?</v>
      </c>
      <c r="AA9" s="517" t="e">
        <f ca="1">Z9</f>
        <v>#NAME?</v>
      </c>
      <c r="AB9" s="517" t="e">
        <f ca="1">AA9</f>
        <v>#NAME?</v>
      </c>
      <c r="AC9" s="516" t="e">
        <f ca="1">IF(OR(W9="",_xlfn.NUMBERVALUE((RIGHT(W9,2)))&gt;24),"",(LEFT(W9,4)+1)&amp;"/"&amp;(RIGHT(W9,2)+1))</f>
        <v>#NAME?</v>
      </c>
      <c r="AD9" s="517" t="e">
        <f ca="1">AC9</f>
        <v>#NAME?</v>
      </c>
      <c r="AE9" s="517" t="e">
        <f ca="1">AD9</f>
        <v>#NAME?</v>
      </c>
      <c r="AF9" s="517" t="e">
        <f ca="1">AE9</f>
        <v>#NAME?</v>
      </c>
      <c r="AG9" s="517" t="e">
        <f ca="1">AF9</f>
        <v>#NAME?</v>
      </c>
      <c r="AH9" s="517" t="e">
        <f ca="1">AG9</f>
        <v>#NAME?</v>
      </c>
      <c r="AI9" s="516" t="e">
        <f ca="1">IF(OR(AC9="",_xlfn.NUMBERVALUE((RIGHT(AC9,2)))&gt;24),"",(LEFT(AC9,4)+1)&amp;"/"&amp;(RIGHT(AC9,2)+1))</f>
        <v>#NAME?</v>
      </c>
      <c r="AJ9" s="517" t="e">
        <f ca="1">AI9</f>
        <v>#NAME?</v>
      </c>
      <c r="AK9" s="517" t="e">
        <f ca="1">AJ9</f>
        <v>#NAME?</v>
      </c>
      <c r="AL9" s="517" t="e">
        <f ca="1">AK9</f>
        <v>#NAME?</v>
      </c>
      <c r="AM9" s="517" t="e">
        <f ca="1">AL9</f>
        <v>#NAME?</v>
      </c>
      <c r="AN9" s="517" t="e">
        <f ca="1">AM9</f>
        <v>#NAME?</v>
      </c>
      <c r="AO9" s="516" t="e">
        <f ca="1">IF(OR(AI9="",_xlfn.NUMBERVALUE((RIGHT(AI9,2)))&gt;24),"",(LEFT(AI9,4)+1)&amp;"/"&amp;(RIGHT(AI9,2)+1))</f>
        <v>#NAME?</v>
      </c>
      <c r="AP9" s="517" t="e">
        <f ca="1">AO9</f>
        <v>#NAME?</v>
      </c>
      <c r="AQ9" s="517" t="e">
        <f ca="1">AP9</f>
        <v>#NAME?</v>
      </c>
      <c r="AR9" s="517" t="e">
        <f ca="1">AQ9</f>
        <v>#NAME?</v>
      </c>
      <c r="AS9" s="517" t="e">
        <f ca="1">AR9</f>
        <v>#NAME?</v>
      </c>
      <c r="AT9" s="517" t="e">
        <f ca="1">AS9</f>
        <v>#NAME?</v>
      </c>
      <c r="AU9" s="516" t="e">
        <f ca="1">IF(OR(AO9="",_xlfn.NUMBERVALUE((RIGHT(AO9,2)))&gt;24),"",(LEFT(AO9,4)+1)&amp;"/"&amp;(RIGHT(AO9,2)+1))</f>
        <v>#NAME?</v>
      </c>
      <c r="AV9" s="517" t="e">
        <f ca="1">AU9</f>
        <v>#NAME?</v>
      </c>
      <c r="AW9" s="517" t="e">
        <f ca="1">AV9</f>
        <v>#NAME?</v>
      </c>
      <c r="AX9" s="517" t="e">
        <f ca="1">AW9</f>
        <v>#NAME?</v>
      </c>
      <c r="AY9" s="517" t="e">
        <f ca="1">AX9</f>
        <v>#NAME?</v>
      </c>
      <c r="AZ9" s="517" t="e">
        <f ca="1">AY9</f>
        <v>#NAME?</v>
      </c>
      <c r="BA9" s="516" t="e">
        <f ca="1">IF(OR(AU9="",_xlfn.NUMBERVALUE((RIGHT(AU9,2)))&gt;24),"",(LEFT(AU9,4)+1)&amp;"/"&amp;(RIGHT(AU9,2)+1))</f>
        <v>#NAME?</v>
      </c>
      <c r="BB9" s="517" t="e">
        <f ca="1">BA9</f>
        <v>#NAME?</v>
      </c>
      <c r="BC9" s="517" t="e">
        <f ca="1">BB9</f>
        <v>#NAME?</v>
      </c>
      <c r="BD9" s="517" t="e">
        <f ca="1">BC9</f>
        <v>#NAME?</v>
      </c>
      <c r="BE9" s="517" t="e">
        <f ca="1">BD9</f>
        <v>#NAME?</v>
      </c>
      <c r="BF9" s="517" t="e">
        <f ca="1">BE9</f>
        <v>#NAME?</v>
      </c>
      <c r="BG9" s="516" t="e">
        <f ca="1">IF(OR(BA9="",_xlfn.NUMBERVALUE((RIGHT(BA9,2)))&gt;24),"",(LEFT(BA9,4)+1)&amp;"/"&amp;(RIGHT(BA9,2)+1))</f>
        <v>#NAME?</v>
      </c>
      <c r="BH9" s="517" t="e">
        <f ca="1">BG9</f>
        <v>#NAME?</v>
      </c>
      <c r="BI9" s="517" t="e">
        <f ca="1">BH9</f>
        <v>#NAME?</v>
      </c>
      <c r="BJ9" s="517" t="e">
        <f ca="1">BI9</f>
        <v>#NAME?</v>
      </c>
      <c r="BK9" s="517" t="e">
        <f ca="1">BJ9</f>
        <v>#NAME?</v>
      </c>
      <c r="BL9" s="517" t="e">
        <f ca="1">BK9</f>
        <v>#NAME?</v>
      </c>
      <c r="BM9" s="516" t="e">
        <f ca="1">IF(OR(BG9="",_xlfn.NUMBERVALUE((RIGHT(BG9,2)))&gt;24),"",(LEFT(BG9,4)+1)&amp;"/"&amp;(RIGHT(BG9,2)+1))</f>
        <v>#NAME?</v>
      </c>
      <c r="BN9" s="517" t="e">
        <f ca="1">BM9</f>
        <v>#NAME?</v>
      </c>
      <c r="BO9" s="517" t="e">
        <f ca="1">BN9</f>
        <v>#NAME?</v>
      </c>
      <c r="BP9" s="517" t="e">
        <f ca="1">BO9</f>
        <v>#NAME?</v>
      </c>
      <c r="BQ9" s="517" t="e">
        <f ca="1">BP9</f>
        <v>#NAME?</v>
      </c>
      <c r="BR9" s="517" t="e">
        <f ca="1">BQ9</f>
        <v>#NAME?</v>
      </c>
      <c r="BS9" s="516" t="e">
        <f ca="1">IF(OR(BM9="",_xlfn.NUMBERVALUE((RIGHT(BM9,2)))&gt;24),"",(LEFT(BM9,4)+1)&amp;"/"&amp;(RIGHT(BM9,2)+1))</f>
        <v>#NAME?</v>
      </c>
      <c r="BT9" s="517" t="e">
        <f ca="1">BS9</f>
        <v>#NAME?</v>
      </c>
      <c r="BU9" s="517" t="e">
        <f ca="1">BT9</f>
        <v>#NAME?</v>
      </c>
      <c r="BV9" s="517" t="e">
        <f ca="1">BU9</f>
        <v>#NAME?</v>
      </c>
      <c r="BW9" s="517" t="e">
        <f ca="1">BV9</f>
        <v>#NAME?</v>
      </c>
      <c r="BX9" s="518" t="e">
        <f ca="1">BW9</f>
        <v>#NAME?</v>
      </c>
    </row>
    <row r="10" spans="1:76" ht="30" x14ac:dyDescent="0.25">
      <c r="A10" s="519"/>
      <c r="B10" s="520" t="s">
        <v>414</v>
      </c>
      <c r="C10" s="521" t="s">
        <v>391</v>
      </c>
      <c r="D10" s="522" t="s">
        <v>413</v>
      </c>
      <c r="E10" s="523" t="str">
        <f>INDEX(UserInputCampusNames,1,0)</f>
        <v>Campus A</v>
      </c>
      <c r="F10" s="523" t="str">
        <f>INDEX(UserInputCampusNames,2,0)</f>
        <v>Campus B</v>
      </c>
      <c r="G10" s="523" t="str">
        <f>INDEX(UserInputCampusNames,3,0)</f>
        <v>Campus C</v>
      </c>
      <c r="H10" s="523" t="str">
        <f>INDEX(UserInputCampusNames,4,0)</f>
        <v>Campus D</v>
      </c>
      <c r="I10" s="523" t="str">
        <f>INDEX(UserInputCampusNames,5,0)</f>
        <v>Not used</v>
      </c>
      <c r="J10" s="523" t="s">
        <v>359</v>
      </c>
      <c r="K10" s="523" t="str">
        <f>INDEX(UserInputCampusNames,1,0)</f>
        <v>Campus A</v>
      </c>
      <c r="L10" s="523" t="str">
        <f>INDEX(UserInputCampusNames,2,0)</f>
        <v>Campus B</v>
      </c>
      <c r="M10" s="523" t="str">
        <f>INDEX(UserInputCampusNames,3,0)</f>
        <v>Campus C</v>
      </c>
      <c r="N10" s="523" t="str">
        <f>INDEX(UserInputCampusNames,4,0)</f>
        <v>Campus D</v>
      </c>
      <c r="O10" s="523" t="str">
        <f>INDEX(UserInputCampusNames,5,0)</f>
        <v>Not used</v>
      </c>
      <c r="P10" s="523" t="s">
        <v>359</v>
      </c>
      <c r="Q10" s="523" t="str">
        <f>INDEX(UserInputCampusNames,1,0)</f>
        <v>Campus A</v>
      </c>
      <c r="R10" s="523" t="str">
        <f>INDEX(UserInputCampusNames,2,0)</f>
        <v>Campus B</v>
      </c>
      <c r="S10" s="523" t="str">
        <f>INDEX(UserInputCampusNames,3,0)</f>
        <v>Campus C</v>
      </c>
      <c r="T10" s="523" t="str">
        <f>INDEX(UserInputCampusNames,4,0)</f>
        <v>Campus D</v>
      </c>
      <c r="U10" s="523" t="str">
        <f>INDEX(UserInputCampusNames,5,0)</f>
        <v>Not used</v>
      </c>
      <c r="V10" s="523" t="s">
        <v>359</v>
      </c>
      <c r="W10" s="523" t="str">
        <f>INDEX(UserInputCampusNames,1,0)</f>
        <v>Campus A</v>
      </c>
      <c r="X10" s="523" t="str">
        <f>INDEX(UserInputCampusNames,2,0)</f>
        <v>Campus B</v>
      </c>
      <c r="Y10" s="523" t="str">
        <f>INDEX(UserInputCampusNames,3,0)</f>
        <v>Campus C</v>
      </c>
      <c r="Z10" s="523" t="str">
        <f>INDEX(UserInputCampusNames,4,0)</f>
        <v>Campus D</v>
      </c>
      <c r="AA10" s="523" t="str">
        <f>INDEX(UserInputCampusNames,5,0)</f>
        <v>Not used</v>
      </c>
      <c r="AB10" s="523" t="s">
        <v>359</v>
      </c>
      <c r="AC10" s="523" t="str">
        <f>INDEX(UserInputCampusNames,1,0)</f>
        <v>Campus A</v>
      </c>
      <c r="AD10" s="523" t="str">
        <f>INDEX(UserInputCampusNames,2,0)</f>
        <v>Campus B</v>
      </c>
      <c r="AE10" s="523" t="str">
        <f>INDEX(UserInputCampusNames,3,0)</f>
        <v>Campus C</v>
      </c>
      <c r="AF10" s="523" t="str">
        <f>INDEX(UserInputCampusNames,4,0)</f>
        <v>Campus D</v>
      </c>
      <c r="AG10" s="523" t="str">
        <f>INDEX(UserInputCampusNames,5,0)</f>
        <v>Not used</v>
      </c>
      <c r="AH10" s="523" t="s">
        <v>359</v>
      </c>
      <c r="AI10" s="523" t="str">
        <f>INDEX(UserInputCampusNames,1,0)</f>
        <v>Campus A</v>
      </c>
      <c r="AJ10" s="523" t="str">
        <f>INDEX(UserInputCampusNames,2,0)</f>
        <v>Campus B</v>
      </c>
      <c r="AK10" s="523" t="str">
        <f>INDEX(UserInputCampusNames,3,0)</f>
        <v>Campus C</v>
      </c>
      <c r="AL10" s="523" t="str">
        <f>INDEX(UserInputCampusNames,4,0)</f>
        <v>Campus D</v>
      </c>
      <c r="AM10" s="523" t="str">
        <f>INDEX(UserInputCampusNames,5,0)</f>
        <v>Not used</v>
      </c>
      <c r="AN10" s="523" t="s">
        <v>359</v>
      </c>
      <c r="AO10" s="523" t="str">
        <f>INDEX(UserInputCampusNames,1,0)</f>
        <v>Campus A</v>
      </c>
      <c r="AP10" s="523" t="str">
        <f>INDEX(UserInputCampusNames,2,0)</f>
        <v>Campus B</v>
      </c>
      <c r="AQ10" s="523" t="str">
        <f>INDEX(UserInputCampusNames,3,0)</f>
        <v>Campus C</v>
      </c>
      <c r="AR10" s="523" t="str">
        <f>INDEX(UserInputCampusNames,4,0)</f>
        <v>Campus D</v>
      </c>
      <c r="AS10" s="523" t="str">
        <f>INDEX(UserInputCampusNames,5,0)</f>
        <v>Not used</v>
      </c>
      <c r="AT10" s="523" t="s">
        <v>359</v>
      </c>
      <c r="AU10" s="523" t="str">
        <f>INDEX(UserInputCampusNames,1,0)</f>
        <v>Campus A</v>
      </c>
      <c r="AV10" s="523" t="str">
        <f>INDEX(UserInputCampusNames,2,0)</f>
        <v>Campus B</v>
      </c>
      <c r="AW10" s="523" t="str">
        <f>INDEX(UserInputCampusNames,3,0)</f>
        <v>Campus C</v>
      </c>
      <c r="AX10" s="523" t="str">
        <f>INDEX(UserInputCampusNames,4,0)</f>
        <v>Campus D</v>
      </c>
      <c r="AY10" s="523" t="str">
        <f>INDEX(UserInputCampusNames,5,0)</f>
        <v>Not used</v>
      </c>
      <c r="AZ10" s="523" t="s">
        <v>359</v>
      </c>
      <c r="BA10" s="523" t="str">
        <f>INDEX(UserInputCampusNames,1,0)</f>
        <v>Campus A</v>
      </c>
      <c r="BB10" s="523" t="str">
        <f>INDEX(UserInputCampusNames,2,0)</f>
        <v>Campus B</v>
      </c>
      <c r="BC10" s="523" t="str">
        <f>INDEX(UserInputCampusNames,3,0)</f>
        <v>Campus C</v>
      </c>
      <c r="BD10" s="523" t="str">
        <f>INDEX(UserInputCampusNames,4,0)</f>
        <v>Campus D</v>
      </c>
      <c r="BE10" s="523" t="str">
        <f>INDEX(UserInputCampusNames,5,0)</f>
        <v>Not used</v>
      </c>
      <c r="BF10" s="523" t="s">
        <v>359</v>
      </c>
      <c r="BG10" s="523" t="str">
        <f>INDEX(UserInputCampusNames,1,0)</f>
        <v>Campus A</v>
      </c>
      <c r="BH10" s="523" t="str">
        <f>INDEX(UserInputCampusNames,2,0)</f>
        <v>Campus B</v>
      </c>
      <c r="BI10" s="523" t="str">
        <f>INDEX(UserInputCampusNames,3,0)</f>
        <v>Campus C</v>
      </c>
      <c r="BJ10" s="523" t="str">
        <f>INDEX(UserInputCampusNames,4,0)</f>
        <v>Campus D</v>
      </c>
      <c r="BK10" s="523" t="str">
        <f>INDEX(UserInputCampusNames,5,0)</f>
        <v>Not used</v>
      </c>
      <c r="BL10" s="523" t="s">
        <v>359</v>
      </c>
      <c r="BM10" s="523" t="str">
        <f>INDEX(UserInputCampusNames,1,0)</f>
        <v>Campus A</v>
      </c>
      <c r="BN10" s="523" t="str">
        <f>INDEX(UserInputCampusNames,2,0)</f>
        <v>Campus B</v>
      </c>
      <c r="BO10" s="523" t="str">
        <f>INDEX(UserInputCampusNames,3,0)</f>
        <v>Campus C</v>
      </c>
      <c r="BP10" s="523" t="str">
        <f>INDEX(UserInputCampusNames,4,0)</f>
        <v>Campus D</v>
      </c>
      <c r="BQ10" s="523" t="str">
        <f>INDEX(UserInputCampusNames,5,0)</f>
        <v>Not used</v>
      </c>
      <c r="BR10" s="523" t="s">
        <v>359</v>
      </c>
      <c r="BS10" s="523" t="str">
        <f>INDEX(UserInputCampusNames,1,0)</f>
        <v>Campus A</v>
      </c>
      <c r="BT10" s="523" t="str">
        <f>INDEX(UserInputCampusNames,2,0)</f>
        <v>Campus B</v>
      </c>
      <c r="BU10" s="523" t="str">
        <f>INDEX(UserInputCampusNames,3,0)</f>
        <v>Campus C</v>
      </c>
      <c r="BV10" s="523" t="str">
        <f>INDEX(UserInputCampusNames,4,0)</f>
        <v>Campus D</v>
      </c>
      <c r="BW10" s="523" t="str">
        <f>INDEX(UserInputCampusNames,5,0)</f>
        <v>Not used</v>
      </c>
      <c r="BX10" s="524" t="s">
        <v>359</v>
      </c>
    </row>
    <row r="11" spans="1:76" x14ac:dyDescent="0.25">
      <c r="A11" s="519"/>
      <c r="B11" s="525" t="s">
        <v>412</v>
      </c>
      <c r="C11" s="526" t="s">
        <v>390</v>
      </c>
      <c r="D11" s="527" t="s">
        <v>400</v>
      </c>
      <c r="E11" s="528">
        <f t="array" aca="1" ref="E11" ca="1">IFERROR(IF(INDEX(EndUseMatrixData,MATCH($B11,IF(EndUseMatrixEndUse=$D11,EndUseMatrixAllocation),0),MATCH($C11,EndUseMatrixEmissionSource,0))=Lists!$Q$9,INDEX(CFPTableEmissionsData,MATCH($C11,CFPTableEmissionsEmissionSource,0),MATCH(E$10,CFPTableEmissionsCampus,0))*INDEX(EndUseAssumptionsData,MATCH($C11,IF(EndUseAssumptionsEndUse=$D11,EndUseAssumptionsEmissionsSource),0),MATCH(E$10,EndUseAssumptionsCampus,0))*IF(COUNTIF(PeopleList,$B11)&gt;0,INDEX(SpacePeopleAllocationsPercentData,MATCH($B11,SpacePeopleAllocationsPercentType,0),MATCH(E$10,SpacePeopleAllocationsPercentCampus,0))/SUM(IF(INDEX(EndUseMatrixPeopleData,0,MATCH($C11,EndUseMatrixEmissionSource,0))=Lists!$Q$9,IF(EndUseMatrixPeopleEndUse=$D11,INDEX(EndUseMatrixPeopleSplitData,0,MATCH(E$10,EndUseMatrixPeopleSplitCampus,0))))),1),0),0)</f>
        <v>0</v>
      </c>
      <c r="F11" s="528">
        <f t="array" aca="1" ref="F11" ca="1">IFERROR(IF(INDEX(EndUseMatrixData,MATCH($B11,IF(EndUseMatrixEndUse=$D11,EndUseMatrixAllocation),0),MATCH($C11,EndUseMatrixEmissionSource,0))=Lists!$Q$9,INDEX(CFPTableEmissionsData,MATCH($C11,CFPTableEmissionsEmissionSource,0),MATCH(F$10,CFPTableEmissionsCampus,0))*INDEX(EndUseAssumptionsData,MATCH($C11,IF(EndUseAssumptionsEndUse=$D11,EndUseAssumptionsEmissionsSource),0),MATCH(F$10,EndUseAssumptionsCampus,0))*IF(COUNTIF(PeopleList,$B11)&gt;0,INDEX(SpacePeopleAllocationsPercentData,MATCH($B11,SpacePeopleAllocationsPercentType,0),MATCH(F$10,SpacePeopleAllocationsPercentCampus,0))/SUM(IF(INDEX(EndUseMatrixPeopleData,0,MATCH($C11,EndUseMatrixEmissionSource,0))=Lists!$Q$9,IF(EndUseMatrixPeopleEndUse=$D11,INDEX(EndUseMatrixPeopleSplitData,0,MATCH(F$10,EndUseMatrixPeopleSplitCampus,0))))),1),0),0)</f>
        <v>0</v>
      </c>
      <c r="G11" s="528">
        <f t="array" aca="1" ref="G11" ca="1">IFERROR(IF(INDEX(EndUseMatrixData,MATCH($B11,IF(EndUseMatrixEndUse=$D11,EndUseMatrixAllocation),0),MATCH($C11,EndUseMatrixEmissionSource,0))=Lists!$Q$9,INDEX(CFPTableEmissionsData,MATCH($C11,CFPTableEmissionsEmissionSource,0),MATCH(G$10,CFPTableEmissionsCampus,0))*INDEX(EndUseAssumptionsData,MATCH($C11,IF(EndUseAssumptionsEndUse=$D11,EndUseAssumptionsEmissionsSource),0),MATCH(G$10,EndUseAssumptionsCampus,0))*IF(COUNTIF(PeopleList,$B11)&gt;0,INDEX(SpacePeopleAllocationsPercentData,MATCH($B11,SpacePeopleAllocationsPercentType,0),MATCH(G$10,SpacePeopleAllocationsPercentCampus,0))/SUM(IF(INDEX(EndUseMatrixPeopleData,0,MATCH($C11,EndUseMatrixEmissionSource,0))=Lists!$Q$9,IF(EndUseMatrixPeopleEndUse=$D11,INDEX(EndUseMatrixPeopleSplitData,0,MATCH(G$10,EndUseMatrixPeopleSplitCampus,0))))),1),0),0)</f>
        <v>0</v>
      </c>
      <c r="H11" s="528">
        <f t="array" aca="1" ref="H11" ca="1">IFERROR(IF(INDEX(EndUseMatrixData,MATCH($B11,IF(EndUseMatrixEndUse=$D11,EndUseMatrixAllocation),0),MATCH($C11,EndUseMatrixEmissionSource,0))=Lists!$Q$9,INDEX(CFPTableEmissionsData,MATCH($C11,CFPTableEmissionsEmissionSource,0),MATCH(H$10,CFPTableEmissionsCampus,0))*INDEX(EndUseAssumptionsData,MATCH($C11,IF(EndUseAssumptionsEndUse=$D11,EndUseAssumptionsEmissionsSource),0),MATCH(H$10,EndUseAssumptionsCampus,0))*IF(COUNTIF(PeopleList,$B11)&gt;0,INDEX(SpacePeopleAllocationsPercentData,MATCH($B11,SpacePeopleAllocationsPercentType,0),MATCH(H$10,SpacePeopleAllocationsPercentCampus,0))/SUM(IF(INDEX(EndUseMatrixPeopleData,0,MATCH($C11,EndUseMatrixEmissionSource,0))=Lists!$Q$9,IF(EndUseMatrixPeopleEndUse=$D11,INDEX(EndUseMatrixPeopleSplitData,0,MATCH(H$10,EndUseMatrixPeopleSplitCampus,0))))),1),0),0)</f>
        <v>0</v>
      </c>
      <c r="I11" s="528">
        <f t="array" aca="1" ref="I11" ca="1">IFERROR(IF(INDEX(EndUseMatrixData,MATCH($B11,IF(EndUseMatrixEndUse=$D11,EndUseMatrixAllocation),0),MATCH($C11,EndUseMatrixEmissionSource,0))=Lists!$Q$9,INDEX(CFPTableEmissionsData,MATCH($C11,CFPTableEmissionsEmissionSource,0),MATCH(I$10,CFPTableEmissionsCampus,0))*INDEX(EndUseAssumptionsData,MATCH($C11,IF(EndUseAssumptionsEndUse=$D11,EndUseAssumptionsEmissionsSource),0),MATCH(I$10,EndUseAssumptionsCampus,0))*IF(COUNTIF(PeopleList,$B11)&gt;0,INDEX(SpacePeopleAllocationsPercentData,MATCH($B11,SpacePeopleAllocationsPercentType,0),MATCH(I$10,SpacePeopleAllocationsPercentCampus,0))/SUM(IF(INDEX(EndUseMatrixPeopleData,0,MATCH($C11,EndUseMatrixEmissionSource,0))=Lists!$Q$9,IF(EndUseMatrixPeopleEndUse=$D11,INDEX(EndUseMatrixPeopleSplitData,0,MATCH(I$10,EndUseMatrixPeopleSplitCampus,0))))),1),0),0)</f>
        <v>0</v>
      </c>
      <c r="J11" s="528">
        <f t="array" aca="1" ref="J11" ca="1">IFERROR(IF(INDEX(EndUseMatrixData,MATCH($B11,IF(EndUseMatrixEndUse=$D11,EndUseMatrixAllocation),0),MATCH($C11,EndUseMatrixEmissionSource,0))=Lists!$Q$9,INDEX(CFPTableEmissionsData,MATCH($C11,CFPTableEmissionsEmissionSource,0),MATCH(J$10,CFPTableEmissionsCampus,0))*INDEX(EndUseAssumptionsData,MATCH($C11,IF(EndUseAssumptionsEndUse=$D11,EndUseAssumptionsEmissionsSource),0),MATCH(J$10,EndUseAssumptionsCampus,0))*IF(COUNTIF(PeopleList,$B11)&gt;0,INDEX(SpacePeopleAllocationsPercentData,MATCH($B11,SpacePeopleAllocationsPercentType,0),MATCH(J$10,SpacePeopleAllocationsPercentCampus,0))/SUM(IF(INDEX(EndUseMatrixPeopleData,0,MATCH($C11,EndUseMatrixEmissionSource,0))=Lists!$Q$9,IF(EndUseMatrixPeopleEndUse=$D11,INDEX(EndUseMatrixPeopleSplitData,0,MATCH(J$10,EndUseMatrixPeopleSplitCampus,0))))),1),0),0)</f>
        <v>0</v>
      </c>
      <c r="K11" s="529" t="str">
        <f t="array" aca="1" ref="K11" ca="1">IFERROR(E11*(1+INDEX(FrontEndData,MATCH(K$10,IF(FrontEndType=$B11,FrontEndCampus),0),MATCH(K$9,FrontEndYear,0))),"")</f>
        <v/>
      </c>
      <c r="L11" s="529" t="str">
        <f t="array" aca="1" ref="L11" ca="1">IFERROR(F11*(1+INDEX(FrontEndData,MATCH(L$10,IF(FrontEndType=$B11,FrontEndCampus),0),MATCH(L$9,FrontEndYear,0))),"")</f>
        <v/>
      </c>
      <c r="M11" s="529" t="str">
        <f t="array" aca="1" ref="M11" ca="1">IFERROR(G11*(1+INDEX(FrontEndData,MATCH(M$10,IF(FrontEndType=$B11,FrontEndCampus),0),MATCH(M$9,FrontEndYear,0))),"")</f>
        <v/>
      </c>
      <c r="N11" s="529" t="str">
        <f t="array" aca="1" ref="N11" ca="1">IFERROR(H11*(1+INDEX(FrontEndData,MATCH(N$10,IF(FrontEndType=$B11,FrontEndCampus),0),MATCH(N$9,FrontEndYear,0))),"")</f>
        <v/>
      </c>
      <c r="O11" s="529" t="str">
        <f t="array" aca="1" ref="O11" ca="1">IFERROR(I11*(1+INDEX(FrontEndData,MATCH(O$10,IF(FrontEndType=$B11,FrontEndCampus),0),MATCH(O$9,FrontEndYear,0))),"")</f>
        <v/>
      </c>
      <c r="P11" s="529" t="str">
        <f t="array" aca="1" ref="P11" ca="1">IFERROR(J11*(1+INDEX(FrontEndData,MATCH(P$10,IF(FrontEndType=$B11,FrontEndCampus),0),MATCH(P$9,FrontEndYear,0))),"")</f>
        <v/>
      </c>
      <c r="Q11" s="529" t="str">
        <f t="array" aca="1" ref="Q11" ca="1">IFERROR(K11*(1+INDEX(FrontEndData,MATCH(Q$10,IF(FrontEndType=$B11,FrontEndCampus),0),MATCH(Q$9,FrontEndYear,0))),"")</f>
        <v/>
      </c>
      <c r="R11" s="529" t="str">
        <f t="array" aca="1" ref="R11" ca="1">IFERROR(L11*(1+INDEX(FrontEndData,MATCH(R$10,IF(FrontEndType=$B11,FrontEndCampus),0),MATCH(R$9,FrontEndYear,0))),"")</f>
        <v/>
      </c>
      <c r="S11" s="529" t="str">
        <f t="array" aca="1" ref="S11" ca="1">IFERROR(M11*(1+INDEX(FrontEndData,MATCH(S$10,IF(FrontEndType=$B11,FrontEndCampus),0),MATCH(S$9,FrontEndYear,0))),"")</f>
        <v/>
      </c>
      <c r="T11" s="529" t="str">
        <f t="array" aca="1" ref="T11" ca="1">IFERROR(N11*(1+INDEX(FrontEndData,MATCH(T$10,IF(FrontEndType=$B11,FrontEndCampus),0),MATCH(T$9,FrontEndYear,0))),"")</f>
        <v/>
      </c>
      <c r="U11" s="529" t="str">
        <f t="array" aca="1" ref="U11" ca="1">IFERROR(O11*(1+INDEX(FrontEndData,MATCH(U$10,IF(FrontEndType=$B11,FrontEndCampus),0),MATCH(U$9,FrontEndYear,0))),"")</f>
        <v/>
      </c>
      <c r="V11" s="529" t="str">
        <f t="array" aca="1" ref="V11" ca="1">IFERROR(P11*(1+INDEX(FrontEndData,MATCH(V$10,IF(FrontEndType=$B11,FrontEndCampus),0),MATCH(V$9,FrontEndYear,0))),"")</f>
        <v/>
      </c>
      <c r="W11" s="529" t="str">
        <f t="array" aca="1" ref="W11" ca="1">IFERROR(Q11*(1+INDEX(FrontEndData,MATCH(W$10,IF(FrontEndType=$B11,FrontEndCampus),0),MATCH(W$9,FrontEndYear,0))),"")</f>
        <v/>
      </c>
      <c r="X11" s="529" t="str">
        <f t="array" aca="1" ref="X11" ca="1">IFERROR(R11*(1+INDEX(FrontEndData,MATCH(X$10,IF(FrontEndType=$B11,FrontEndCampus),0),MATCH(X$9,FrontEndYear,0))),"")</f>
        <v/>
      </c>
      <c r="Y11" s="529" t="str">
        <f t="array" aca="1" ref="Y11" ca="1">IFERROR(S11*(1+INDEX(FrontEndData,MATCH(Y$10,IF(FrontEndType=$B11,FrontEndCampus),0),MATCH(Y$9,FrontEndYear,0))),"")</f>
        <v/>
      </c>
      <c r="Z11" s="529" t="str">
        <f t="array" aca="1" ref="Z11" ca="1">IFERROR(T11*(1+INDEX(FrontEndData,MATCH(Z$10,IF(FrontEndType=$B11,FrontEndCampus),0),MATCH(Z$9,FrontEndYear,0))),"")</f>
        <v/>
      </c>
      <c r="AA11" s="529" t="str">
        <f t="array" aca="1" ref="AA11" ca="1">IFERROR(U11*(1+INDEX(FrontEndData,MATCH(AA$10,IF(FrontEndType=$B11,FrontEndCampus),0),MATCH(AA$9,FrontEndYear,0))),"")</f>
        <v/>
      </c>
      <c r="AB11" s="529" t="str">
        <f t="array" aca="1" ref="AB11" ca="1">IFERROR(V11*(1+INDEX(FrontEndData,MATCH(AB$10,IF(FrontEndType=$B11,FrontEndCampus),0),MATCH(AB$9,FrontEndYear,0))),"")</f>
        <v/>
      </c>
      <c r="AC11" s="529" t="str">
        <f t="array" aca="1" ref="AC11" ca="1">IFERROR(W11*(1+INDEX(FrontEndData,MATCH(AC$10,IF(FrontEndType=$B11,FrontEndCampus),0),MATCH(AC$9,FrontEndYear,0))),"")</f>
        <v/>
      </c>
      <c r="AD11" s="529" t="str">
        <f t="array" aca="1" ref="AD11" ca="1">IFERROR(X11*(1+INDEX(FrontEndData,MATCH(AD$10,IF(FrontEndType=$B11,FrontEndCampus),0),MATCH(AD$9,FrontEndYear,0))),"")</f>
        <v/>
      </c>
      <c r="AE11" s="529" t="str">
        <f t="array" aca="1" ref="AE11" ca="1">IFERROR(Y11*(1+INDEX(FrontEndData,MATCH(AE$10,IF(FrontEndType=$B11,FrontEndCampus),0),MATCH(AE$9,FrontEndYear,0))),"")</f>
        <v/>
      </c>
      <c r="AF11" s="529" t="str">
        <f t="array" aca="1" ref="AF11" ca="1">IFERROR(Z11*(1+INDEX(FrontEndData,MATCH(AF$10,IF(FrontEndType=$B11,FrontEndCampus),0),MATCH(AF$9,FrontEndYear,0))),"")</f>
        <v/>
      </c>
      <c r="AG11" s="529" t="str">
        <f t="array" aca="1" ref="AG11" ca="1">IFERROR(AA11*(1+INDEX(FrontEndData,MATCH(AG$10,IF(FrontEndType=$B11,FrontEndCampus),0),MATCH(AG$9,FrontEndYear,0))),"")</f>
        <v/>
      </c>
      <c r="AH11" s="529" t="str">
        <f t="array" aca="1" ref="AH11" ca="1">IFERROR(AB11*(1+INDEX(FrontEndData,MATCH(AH$10,IF(FrontEndType=$B11,FrontEndCampus),0),MATCH(AH$9,FrontEndYear,0))),"")</f>
        <v/>
      </c>
      <c r="AI11" s="529" t="str">
        <f t="array" aca="1" ref="AI11" ca="1">IFERROR(AC11*(1+INDEX(FrontEndData,MATCH(AI$10,IF(FrontEndType=$B11,FrontEndCampus),0),MATCH(AI$9,FrontEndYear,0))),"")</f>
        <v/>
      </c>
      <c r="AJ11" s="529" t="str">
        <f t="array" aca="1" ref="AJ11" ca="1">IFERROR(AD11*(1+INDEX(FrontEndData,MATCH(AJ$10,IF(FrontEndType=$B11,FrontEndCampus),0),MATCH(AJ$9,FrontEndYear,0))),"")</f>
        <v/>
      </c>
      <c r="AK11" s="529" t="str">
        <f t="array" aca="1" ref="AK11" ca="1">IFERROR(AE11*(1+INDEX(FrontEndData,MATCH(AK$10,IF(FrontEndType=$B11,FrontEndCampus),0),MATCH(AK$9,FrontEndYear,0))),"")</f>
        <v/>
      </c>
      <c r="AL11" s="529" t="str">
        <f t="array" aca="1" ref="AL11" ca="1">IFERROR(AF11*(1+INDEX(FrontEndData,MATCH(AL$10,IF(FrontEndType=$B11,FrontEndCampus),0),MATCH(AL$9,FrontEndYear,0))),"")</f>
        <v/>
      </c>
      <c r="AM11" s="529" t="str">
        <f t="array" aca="1" ref="AM11" ca="1">IFERROR(AG11*(1+INDEX(FrontEndData,MATCH(AM$10,IF(FrontEndType=$B11,FrontEndCampus),0),MATCH(AM$9,FrontEndYear,0))),"")</f>
        <v/>
      </c>
      <c r="AN11" s="529" t="str">
        <f t="array" aca="1" ref="AN11" ca="1">IFERROR(AH11*(1+INDEX(FrontEndData,MATCH(AN$10,IF(FrontEndType=$B11,FrontEndCampus),0),MATCH(AN$9,FrontEndYear,0))),"")</f>
        <v/>
      </c>
      <c r="AO11" s="529" t="str">
        <f t="array" aca="1" ref="AO11" ca="1">IFERROR(AI11*(1+INDEX(FrontEndData,MATCH(AO$10,IF(FrontEndType=$B11,FrontEndCampus),0),MATCH(AO$9,FrontEndYear,0))),"")</f>
        <v/>
      </c>
      <c r="AP11" s="529" t="str">
        <f t="array" aca="1" ref="AP11" ca="1">IFERROR(AJ11*(1+INDEX(FrontEndData,MATCH(AP$10,IF(FrontEndType=$B11,FrontEndCampus),0),MATCH(AP$9,FrontEndYear,0))),"")</f>
        <v/>
      </c>
      <c r="AQ11" s="529" t="str">
        <f t="array" aca="1" ref="AQ11" ca="1">IFERROR(AK11*(1+INDEX(FrontEndData,MATCH(AQ$10,IF(FrontEndType=$B11,FrontEndCampus),0),MATCH(AQ$9,FrontEndYear,0))),"")</f>
        <v/>
      </c>
      <c r="AR11" s="529" t="str">
        <f t="array" aca="1" ref="AR11" ca="1">IFERROR(AL11*(1+INDEX(FrontEndData,MATCH(AR$10,IF(FrontEndType=$B11,FrontEndCampus),0),MATCH(AR$9,FrontEndYear,0))),"")</f>
        <v/>
      </c>
      <c r="AS11" s="529" t="str">
        <f t="array" aca="1" ref="AS11" ca="1">IFERROR(AM11*(1+INDEX(FrontEndData,MATCH(AS$10,IF(FrontEndType=$B11,FrontEndCampus),0),MATCH(AS$9,FrontEndYear,0))),"")</f>
        <v/>
      </c>
      <c r="AT11" s="529" t="str">
        <f t="array" aca="1" ref="AT11" ca="1">IFERROR(AN11*(1+INDEX(FrontEndData,MATCH(AT$10,IF(FrontEndType=$B11,FrontEndCampus),0),MATCH(AT$9,FrontEndYear,0))),"")</f>
        <v/>
      </c>
      <c r="AU11" s="529" t="str">
        <f t="array" aca="1" ref="AU11" ca="1">IFERROR(AO11*(1+INDEX(FrontEndData,MATCH(AU$10,IF(FrontEndType=$B11,FrontEndCampus),0),MATCH(AU$9,FrontEndYear,0))),"")</f>
        <v/>
      </c>
      <c r="AV11" s="529" t="str">
        <f t="array" aca="1" ref="AV11" ca="1">IFERROR(AP11*(1+INDEX(FrontEndData,MATCH(AV$10,IF(FrontEndType=$B11,FrontEndCampus),0),MATCH(AV$9,FrontEndYear,0))),"")</f>
        <v/>
      </c>
      <c r="AW11" s="529" t="str">
        <f t="array" aca="1" ref="AW11" ca="1">IFERROR(AQ11*(1+INDEX(FrontEndData,MATCH(AW$10,IF(FrontEndType=$B11,FrontEndCampus),0),MATCH(AW$9,FrontEndYear,0))),"")</f>
        <v/>
      </c>
      <c r="AX11" s="529" t="str">
        <f t="array" aca="1" ref="AX11" ca="1">IFERROR(AR11*(1+INDEX(FrontEndData,MATCH(AX$10,IF(FrontEndType=$B11,FrontEndCampus),0),MATCH(AX$9,FrontEndYear,0))),"")</f>
        <v/>
      </c>
      <c r="AY11" s="529" t="str">
        <f t="array" aca="1" ref="AY11" ca="1">IFERROR(AS11*(1+INDEX(FrontEndData,MATCH(AY$10,IF(FrontEndType=$B11,FrontEndCampus),0),MATCH(AY$9,FrontEndYear,0))),"")</f>
        <v/>
      </c>
      <c r="AZ11" s="529" t="str">
        <f t="array" aca="1" ref="AZ11" ca="1">IFERROR(AT11*(1+INDEX(FrontEndData,MATCH(AZ$10,IF(FrontEndType=$B11,FrontEndCampus),0),MATCH(AZ$9,FrontEndYear,0))),"")</f>
        <v/>
      </c>
      <c r="BA11" s="529" t="str">
        <f t="array" aca="1" ref="BA11" ca="1">IFERROR(AU11*(1+INDEX(FrontEndData,MATCH(BA$10,IF(FrontEndType=$B11,FrontEndCampus),0),MATCH(BA$9,FrontEndYear,0))),"")</f>
        <v/>
      </c>
      <c r="BB11" s="529" t="str">
        <f t="array" aca="1" ref="BB11" ca="1">IFERROR(AV11*(1+INDEX(FrontEndData,MATCH(BB$10,IF(FrontEndType=$B11,FrontEndCampus),0),MATCH(BB$9,FrontEndYear,0))),"")</f>
        <v/>
      </c>
      <c r="BC11" s="529" t="str">
        <f t="array" aca="1" ref="BC11" ca="1">IFERROR(AW11*(1+INDEX(FrontEndData,MATCH(BC$10,IF(FrontEndType=$B11,FrontEndCampus),0),MATCH(BC$9,FrontEndYear,0))),"")</f>
        <v/>
      </c>
      <c r="BD11" s="529" t="str">
        <f t="array" aca="1" ref="BD11" ca="1">IFERROR(AX11*(1+INDEX(FrontEndData,MATCH(BD$10,IF(FrontEndType=$B11,FrontEndCampus),0),MATCH(BD$9,FrontEndYear,0))),"")</f>
        <v/>
      </c>
      <c r="BE11" s="529" t="str">
        <f t="array" aca="1" ref="BE11" ca="1">IFERROR(AY11*(1+INDEX(FrontEndData,MATCH(BE$10,IF(FrontEndType=$B11,FrontEndCampus),0),MATCH(BE$9,FrontEndYear,0))),"")</f>
        <v/>
      </c>
      <c r="BF11" s="529" t="str">
        <f t="array" aca="1" ref="BF11" ca="1">IFERROR(AZ11*(1+INDEX(FrontEndData,MATCH(BF$10,IF(FrontEndType=$B11,FrontEndCampus),0),MATCH(BF$9,FrontEndYear,0))),"")</f>
        <v/>
      </c>
      <c r="BG11" s="529" t="str">
        <f t="array" aca="1" ref="BG11" ca="1">IFERROR(BA11*(1+INDEX(FrontEndData,MATCH(BG$10,IF(FrontEndType=$B11,FrontEndCampus),0),MATCH(BG$9,FrontEndYear,0))),"")</f>
        <v/>
      </c>
      <c r="BH11" s="529" t="str">
        <f t="array" aca="1" ref="BH11" ca="1">IFERROR(BB11*(1+INDEX(FrontEndData,MATCH(BH$10,IF(FrontEndType=$B11,FrontEndCampus),0),MATCH(BH$9,FrontEndYear,0))),"")</f>
        <v/>
      </c>
      <c r="BI11" s="529" t="str">
        <f t="array" aca="1" ref="BI11" ca="1">IFERROR(BC11*(1+INDEX(FrontEndData,MATCH(BI$10,IF(FrontEndType=$B11,FrontEndCampus),0),MATCH(BI$9,FrontEndYear,0))),"")</f>
        <v/>
      </c>
      <c r="BJ11" s="529" t="str">
        <f t="array" aca="1" ref="BJ11" ca="1">IFERROR(BD11*(1+INDEX(FrontEndData,MATCH(BJ$10,IF(FrontEndType=$B11,FrontEndCampus),0),MATCH(BJ$9,FrontEndYear,0))),"")</f>
        <v/>
      </c>
      <c r="BK11" s="529" t="str">
        <f t="array" aca="1" ref="BK11" ca="1">IFERROR(BE11*(1+INDEX(FrontEndData,MATCH(BK$10,IF(FrontEndType=$B11,FrontEndCampus),0),MATCH(BK$9,FrontEndYear,0))),"")</f>
        <v/>
      </c>
      <c r="BL11" s="529" t="str">
        <f t="array" aca="1" ref="BL11" ca="1">IFERROR(BF11*(1+INDEX(FrontEndData,MATCH(BL$10,IF(FrontEndType=$B11,FrontEndCampus),0),MATCH(BL$9,FrontEndYear,0))),"")</f>
        <v/>
      </c>
      <c r="BM11" s="529" t="str">
        <f t="array" aca="1" ref="BM11" ca="1">IFERROR(BG11*(1+INDEX(FrontEndData,MATCH(BM$10,IF(FrontEndType=$B11,FrontEndCampus),0),MATCH(BM$9,FrontEndYear,0))),"")</f>
        <v/>
      </c>
      <c r="BN11" s="529" t="str">
        <f t="array" aca="1" ref="BN11" ca="1">IFERROR(BH11*(1+INDEX(FrontEndData,MATCH(BN$10,IF(FrontEndType=$B11,FrontEndCampus),0),MATCH(BN$9,FrontEndYear,0))),"")</f>
        <v/>
      </c>
      <c r="BO11" s="529" t="str">
        <f t="array" aca="1" ref="BO11" ca="1">IFERROR(BI11*(1+INDEX(FrontEndData,MATCH(BO$10,IF(FrontEndType=$B11,FrontEndCampus),0),MATCH(BO$9,FrontEndYear,0))),"")</f>
        <v/>
      </c>
      <c r="BP11" s="529" t="str">
        <f t="array" aca="1" ref="BP11" ca="1">IFERROR(BJ11*(1+INDEX(FrontEndData,MATCH(BP$10,IF(FrontEndType=$B11,FrontEndCampus),0),MATCH(BP$9,FrontEndYear,0))),"")</f>
        <v/>
      </c>
      <c r="BQ11" s="529" t="str">
        <f t="array" aca="1" ref="BQ11" ca="1">IFERROR(BK11*(1+INDEX(FrontEndData,MATCH(BQ$10,IF(FrontEndType=$B11,FrontEndCampus),0),MATCH(BQ$9,FrontEndYear,0))),"")</f>
        <v/>
      </c>
      <c r="BR11" s="529" t="str">
        <f t="array" aca="1" ref="BR11" ca="1">IFERROR(BL11*(1+INDEX(FrontEndData,MATCH(BR$10,IF(FrontEndType=$B11,FrontEndCampus),0),MATCH(BR$9,FrontEndYear,0))),"")</f>
        <v/>
      </c>
      <c r="BS11" s="529" t="str">
        <f t="array" aca="1" ref="BS11" ca="1">IFERROR(BM11*(1+INDEX(FrontEndData,MATCH(BS$10,IF(FrontEndType=$B11,FrontEndCampus),0),MATCH(BS$9,FrontEndYear,0))),"")</f>
        <v/>
      </c>
      <c r="BT11" s="529" t="str">
        <f t="array" aca="1" ref="BT11" ca="1">IFERROR(BN11*(1+INDEX(FrontEndData,MATCH(BT$10,IF(FrontEndType=$B11,FrontEndCampus),0),MATCH(BT$9,FrontEndYear,0))),"")</f>
        <v/>
      </c>
      <c r="BU11" s="529" t="str">
        <f t="array" aca="1" ref="BU11" ca="1">IFERROR(BO11*(1+INDEX(FrontEndData,MATCH(BU$10,IF(FrontEndType=$B11,FrontEndCampus),0),MATCH(BU$9,FrontEndYear,0))),"")</f>
        <v/>
      </c>
      <c r="BV11" s="529" t="str">
        <f t="array" aca="1" ref="BV11" ca="1">IFERROR(BP11*(1+INDEX(FrontEndData,MATCH(BV$10,IF(FrontEndType=$B11,FrontEndCampus),0),MATCH(BV$9,FrontEndYear,0))),"")</f>
        <v/>
      </c>
      <c r="BW11" s="529" t="str">
        <f t="array" aca="1" ref="BW11" ca="1">IFERROR(BQ11*(1+INDEX(FrontEndData,MATCH(BW$10,IF(FrontEndType=$B11,FrontEndCampus),0),MATCH(BW$9,FrontEndYear,0))),"")</f>
        <v/>
      </c>
      <c r="BX11" s="529" t="str">
        <f t="array" aca="1" ref="BX11" ca="1">IFERROR(BR11*(1+INDEX(FrontEndData,MATCH(BX$10,IF(FrontEndType=$B11,FrontEndCampus),0),MATCH(BX$9,FrontEndYear,0))),"")</f>
        <v/>
      </c>
    </row>
    <row r="12" spans="1:76" x14ac:dyDescent="0.25">
      <c r="A12" s="519"/>
      <c r="B12" s="525" t="s">
        <v>412</v>
      </c>
      <c r="C12" s="526" t="s">
        <v>390</v>
      </c>
      <c r="D12" s="527" t="s">
        <v>399</v>
      </c>
      <c r="E12" s="528">
        <f t="array" aca="1" ref="E12" ca="1">IFERROR(IF(INDEX(EndUseMatrixData,MATCH($B12,IF(EndUseMatrixEndUse=$D12,EndUseMatrixAllocation),0),MATCH($C12,EndUseMatrixEmissionSource,0))=Lists!$Q$9,INDEX(CFPTableEmissionsData,MATCH($C12,CFPTableEmissionsEmissionSource,0),MATCH(E$10,CFPTableEmissionsCampus,0))*INDEX(EndUseAssumptionsData,MATCH($C12,IF(EndUseAssumptionsEndUse=$D12,EndUseAssumptionsEmissionsSource),0),MATCH(E$10,EndUseAssumptionsCampus,0))*IF(COUNTIF(PeopleList,$B12)&gt;0,INDEX(SpacePeopleAllocationsPercentData,MATCH($B12,SpacePeopleAllocationsPercentType,0),MATCH(E$10,SpacePeopleAllocationsPercentCampus,0))/SUM(IF(INDEX(EndUseMatrixPeopleData,0,MATCH($C12,EndUseMatrixEmissionSource,0))=Lists!$Q$9,IF(EndUseMatrixPeopleEndUse=$D12,INDEX(EndUseMatrixPeopleSplitData,0,MATCH(E$10,EndUseMatrixPeopleSplitCampus,0))))),1),0),0)</f>
        <v>0</v>
      </c>
      <c r="F12" s="528">
        <f t="array" aca="1" ref="F12" ca="1">IFERROR(IF(INDEX(EndUseMatrixData,MATCH($B12,IF(EndUseMatrixEndUse=$D12,EndUseMatrixAllocation),0),MATCH($C12,EndUseMatrixEmissionSource,0))=Lists!$Q$9,INDEX(CFPTableEmissionsData,MATCH($C12,CFPTableEmissionsEmissionSource,0),MATCH(F$10,CFPTableEmissionsCampus,0))*INDEX(EndUseAssumptionsData,MATCH($C12,IF(EndUseAssumptionsEndUse=$D12,EndUseAssumptionsEmissionsSource),0),MATCH(F$10,EndUseAssumptionsCampus,0))*IF(COUNTIF(PeopleList,$B12)&gt;0,INDEX(SpacePeopleAllocationsPercentData,MATCH($B12,SpacePeopleAllocationsPercentType,0),MATCH(F$10,SpacePeopleAllocationsPercentCampus,0))/SUM(IF(INDEX(EndUseMatrixPeopleData,0,MATCH($C12,EndUseMatrixEmissionSource,0))=Lists!$Q$9,IF(EndUseMatrixPeopleEndUse=$D12,INDEX(EndUseMatrixPeopleSplitData,0,MATCH(F$10,EndUseMatrixPeopleSplitCampus,0))))),1),0),0)</f>
        <v>0</v>
      </c>
      <c r="G12" s="528">
        <f t="array" aca="1" ref="G12" ca="1">IFERROR(IF(INDEX(EndUseMatrixData,MATCH($B12,IF(EndUseMatrixEndUse=$D12,EndUseMatrixAllocation),0),MATCH($C12,EndUseMatrixEmissionSource,0))=Lists!$Q$9,INDEX(CFPTableEmissionsData,MATCH($C12,CFPTableEmissionsEmissionSource,0),MATCH(G$10,CFPTableEmissionsCampus,0))*INDEX(EndUseAssumptionsData,MATCH($C12,IF(EndUseAssumptionsEndUse=$D12,EndUseAssumptionsEmissionsSource),0),MATCH(G$10,EndUseAssumptionsCampus,0))*IF(COUNTIF(PeopleList,$B12)&gt;0,INDEX(SpacePeopleAllocationsPercentData,MATCH($B12,SpacePeopleAllocationsPercentType,0),MATCH(G$10,SpacePeopleAllocationsPercentCampus,0))/SUM(IF(INDEX(EndUseMatrixPeopleData,0,MATCH($C12,EndUseMatrixEmissionSource,0))=Lists!$Q$9,IF(EndUseMatrixPeopleEndUse=$D12,INDEX(EndUseMatrixPeopleSplitData,0,MATCH(G$10,EndUseMatrixPeopleSplitCampus,0))))),1),0),0)</f>
        <v>0</v>
      </c>
      <c r="H12" s="528">
        <f t="array" aca="1" ref="H12" ca="1">IFERROR(IF(INDEX(EndUseMatrixData,MATCH($B12,IF(EndUseMatrixEndUse=$D12,EndUseMatrixAllocation),0),MATCH($C12,EndUseMatrixEmissionSource,0))=Lists!$Q$9,INDEX(CFPTableEmissionsData,MATCH($C12,CFPTableEmissionsEmissionSource,0),MATCH(H$10,CFPTableEmissionsCampus,0))*INDEX(EndUseAssumptionsData,MATCH($C12,IF(EndUseAssumptionsEndUse=$D12,EndUseAssumptionsEmissionsSource),0),MATCH(H$10,EndUseAssumptionsCampus,0))*IF(COUNTIF(PeopleList,$B12)&gt;0,INDEX(SpacePeopleAllocationsPercentData,MATCH($B12,SpacePeopleAllocationsPercentType,0),MATCH(H$10,SpacePeopleAllocationsPercentCampus,0))/SUM(IF(INDEX(EndUseMatrixPeopleData,0,MATCH($C12,EndUseMatrixEmissionSource,0))=Lists!$Q$9,IF(EndUseMatrixPeopleEndUse=$D12,INDEX(EndUseMatrixPeopleSplitData,0,MATCH(H$10,EndUseMatrixPeopleSplitCampus,0))))),1),0),0)</f>
        <v>0</v>
      </c>
      <c r="I12" s="528">
        <f t="array" aca="1" ref="I12" ca="1">IFERROR(IF(INDEX(EndUseMatrixData,MATCH($B12,IF(EndUseMatrixEndUse=$D12,EndUseMatrixAllocation),0),MATCH($C12,EndUseMatrixEmissionSource,0))=Lists!$Q$9,INDEX(CFPTableEmissionsData,MATCH($C12,CFPTableEmissionsEmissionSource,0),MATCH(I$10,CFPTableEmissionsCampus,0))*INDEX(EndUseAssumptionsData,MATCH($C12,IF(EndUseAssumptionsEndUse=$D12,EndUseAssumptionsEmissionsSource),0),MATCH(I$10,EndUseAssumptionsCampus,0))*IF(COUNTIF(PeopleList,$B12)&gt;0,INDEX(SpacePeopleAllocationsPercentData,MATCH($B12,SpacePeopleAllocationsPercentType,0),MATCH(I$10,SpacePeopleAllocationsPercentCampus,0))/SUM(IF(INDEX(EndUseMatrixPeopleData,0,MATCH($C12,EndUseMatrixEmissionSource,0))=Lists!$Q$9,IF(EndUseMatrixPeopleEndUse=$D12,INDEX(EndUseMatrixPeopleSplitData,0,MATCH(I$10,EndUseMatrixPeopleSplitCampus,0))))),1),0),0)</f>
        <v>0</v>
      </c>
      <c r="J12" s="528">
        <f t="array" aca="1" ref="J12" ca="1">IFERROR(IF(INDEX(EndUseMatrixData,MATCH($B12,IF(EndUseMatrixEndUse=$D12,EndUseMatrixAllocation),0),MATCH($C12,EndUseMatrixEmissionSource,0))=Lists!$Q$9,INDEX(CFPTableEmissionsData,MATCH($C12,CFPTableEmissionsEmissionSource,0),MATCH(J$10,CFPTableEmissionsCampus,0))*INDEX(EndUseAssumptionsData,MATCH($C12,IF(EndUseAssumptionsEndUse=$D12,EndUseAssumptionsEmissionsSource),0),MATCH(J$10,EndUseAssumptionsCampus,0))*IF(COUNTIF(PeopleList,$B12)&gt;0,INDEX(SpacePeopleAllocationsPercentData,MATCH($B12,SpacePeopleAllocationsPercentType,0),MATCH(J$10,SpacePeopleAllocationsPercentCampus,0))/SUM(IF(INDEX(EndUseMatrixPeopleData,0,MATCH($C12,EndUseMatrixEmissionSource,0))=Lists!$Q$9,IF(EndUseMatrixPeopleEndUse=$D12,INDEX(EndUseMatrixPeopleSplitData,0,MATCH(J$10,EndUseMatrixPeopleSplitCampus,0))))),1),0),0)</f>
        <v>0</v>
      </c>
      <c r="K12" s="529" t="str">
        <f t="array" aca="1" ref="K12" ca="1">IFERROR(E12*(1+INDEX(FrontEndData,MATCH(K$10,IF(FrontEndType=$B12,FrontEndCampus),0),MATCH(K$9,FrontEndYear,0))),"")</f>
        <v/>
      </c>
      <c r="L12" s="529" t="str">
        <f t="array" aca="1" ref="L12" ca="1">IFERROR(F12*(1+INDEX(FrontEndData,MATCH(L$10,IF(FrontEndType=$B12,FrontEndCampus),0),MATCH(L$9,FrontEndYear,0))),"")</f>
        <v/>
      </c>
      <c r="M12" s="529" t="str">
        <f t="array" aca="1" ref="M12" ca="1">IFERROR(G12*(1+INDEX(FrontEndData,MATCH(M$10,IF(FrontEndType=$B12,FrontEndCampus),0),MATCH(M$9,FrontEndYear,0))),"")</f>
        <v/>
      </c>
      <c r="N12" s="529" t="str">
        <f t="array" aca="1" ref="N12" ca="1">IFERROR(H12*(1+INDEX(FrontEndData,MATCH(N$10,IF(FrontEndType=$B12,FrontEndCampus),0),MATCH(N$9,FrontEndYear,0))),"")</f>
        <v/>
      </c>
      <c r="O12" s="529" t="str">
        <f t="array" aca="1" ref="O12" ca="1">IFERROR(I12*(1+INDEX(FrontEndData,MATCH(O$10,IF(FrontEndType=$B12,FrontEndCampus),0),MATCH(O$9,FrontEndYear,0))),"")</f>
        <v/>
      </c>
      <c r="P12" s="529" t="str">
        <f t="array" aca="1" ref="P12" ca="1">IFERROR(J12*(1+INDEX(FrontEndData,MATCH(P$10,IF(FrontEndType=$B12,FrontEndCampus),0),MATCH(P$9,FrontEndYear,0))),"")</f>
        <v/>
      </c>
      <c r="Q12" s="529" t="str">
        <f t="array" aca="1" ref="Q12" ca="1">IFERROR(K12*(1+INDEX(FrontEndData,MATCH(Q$10,IF(FrontEndType=$B12,FrontEndCampus),0),MATCH(Q$9,FrontEndYear,0))),"")</f>
        <v/>
      </c>
      <c r="R12" s="529" t="str">
        <f t="array" aca="1" ref="R12" ca="1">IFERROR(L12*(1+INDEX(FrontEndData,MATCH(R$10,IF(FrontEndType=$B12,FrontEndCampus),0),MATCH(R$9,FrontEndYear,0))),"")</f>
        <v/>
      </c>
      <c r="S12" s="529" t="str">
        <f t="array" aca="1" ref="S12" ca="1">IFERROR(M12*(1+INDEX(FrontEndData,MATCH(S$10,IF(FrontEndType=$B12,FrontEndCampus),0),MATCH(S$9,FrontEndYear,0))),"")</f>
        <v/>
      </c>
      <c r="T12" s="529" t="str">
        <f t="array" aca="1" ref="T12" ca="1">IFERROR(N12*(1+INDEX(FrontEndData,MATCH(T$10,IF(FrontEndType=$B12,FrontEndCampus),0),MATCH(T$9,FrontEndYear,0))),"")</f>
        <v/>
      </c>
      <c r="U12" s="529" t="str">
        <f t="array" aca="1" ref="U12" ca="1">IFERROR(O12*(1+INDEX(FrontEndData,MATCH(U$10,IF(FrontEndType=$B12,FrontEndCampus),0),MATCH(U$9,FrontEndYear,0))),"")</f>
        <v/>
      </c>
      <c r="V12" s="529" t="str">
        <f t="array" aca="1" ref="V12" ca="1">IFERROR(P12*(1+INDEX(FrontEndData,MATCH(V$10,IF(FrontEndType=$B12,FrontEndCampus),0),MATCH(V$9,FrontEndYear,0))),"")</f>
        <v/>
      </c>
      <c r="W12" s="529" t="str">
        <f t="array" aca="1" ref="W12" ca="1">IFERROR(Q12*(1+INDEX(FrontEndData,MATCH(W$10,IF(FrontEndType=$B12,FrontEndCampus),0),MATCH(W$9,FrontEndYear,0))),"")</f>
        <v/>
      </c>
      <c r="X12" s="529" t="str">
        <f t="array" aca="1" ref="X12" ca="1">IFERROR(R12*(1+INDEX(FrontEndData,MATCH(X$10,IF(FrontEndType=$B12,FrontEndCampus),0),MATCH(X$9,FrontEndYear,0))),"")</f>
        <v/>
      </c>
      <c r="Y12" s="529" t="str">
        <f t="array" aca="1" ref="Y12" ca="1">IFERROR(S12*(1+INDEX(FrontEndData,MATCH(Y$10,IF(FrontEndType=$B12,FrontEndCampus),0),MATCH(Y$9,FrontEndYear,0))),"")</f>
        <v/>
      </c>
      <c r="Z12" s="529" t="str">
        <f t="array" aca="1" ref="Z12" ca="1">IFERROR(T12*(1+INDEX(FrontEndData,MATCH(Z$10,IF(FrontEndType=$B12,FrontEndCampus),0),MATCH(Z$9,FrontEndYear,0))),"")</f>
        <v/>
      </c>
      <c r="AA12" s="529" t="str">
        <f t="array" aca="1" ref="AA12" ca="1">IFERROR(U12*(1+INDEX(FrontEndData,MATCH(AA$10,IF(FrontEndType=$B12,FrontEndCampus),0),MATCH(AA$9,FrontEndYear,0))),"")</f>
        <v/>
      </c>
      <c r="AB12" s="529" t="str">
        <f t="array" aca="1" ref="AB12" ca="1">IFERROR(V12*(1+INDEX(FrontEndData,MATCH(AB$10,IF(FrontEndType=$B12,FrontEndCampus),0),MATCH(AB$9,FrontEndYear,0))),"")</f>
        <v/>
      </c>
      <c r="AC12" s="529" t="str">
        <f t="array" aca="1" ref="AC12" ca="1">IFERROR(W12*(1+INDEX(FrontEndData,MATCH(AC$10,IF(FrontEndType=$B12,FrontEndCampus),0),MATCH(AC$9,FrontEndYear,0))),"")</f>
        <v/>
      </c>
      <c r="AD12" s="529" t="str">
        <f t="array" aca="1" ref="AD12" ca="1">IFERROR(X12*(1+INDEX(FrontEndData,MATCH(AD$10,IF(FrontEndType=$B12,FrontEndCampus),0),MATCH(AD$9,FrontEndYear,0))),"")</f>
        <v/>
      </c>
      <c r="AE12" s="529" t="str">
        <f t="array" aca="1" ref="AE12" ca="1">IFERROR(Y12*(1+INDEX(FrontEndData,MATCH(AE$10,IF(FrontEndType=$B12,FrontEndCampus),0),MATCH(AE$9,FrontEndYear,0))),"")</f>
        <v/>
      </c>
      <c r="AF12" s="529" t="str">
        <f t="array" aca="1" ref="AF12" ca="1">IFERROR(Z12*(1+INDEX(FrontEndData,MATCH(AF$10,IF(FrontEndType=$B12,FrontEndCampus),0),MATCH(AF$9,FrontEndYear,0))),"")</f>
        <v/>
      </c>
      <c r="AG12" s="529" t="str">
        <f t="array" aca="1" ref="AG12" ca="1">IFERROR(AA12*(1+INDEX(FrontEndData,MATCH(AG$10,IF(FrontEndType=$B12,FrontEndCampus),0),MATCH(AG$9,FrontEndYear,0))),"")</f>
        <v/>
      </c>
      <c r="AH12" s="529" t="str">
        <f t="array" aca="1" ref="AH12" ca="1">IFERROR(AB12*(1+INDEX(FrontEndData,MATCH(AH$10,IF(FrontEndType=$B12,FrontEndCampus),0),MATCH(AH$9,FrontEndYear,0))),"")</f>
        <v/>
      </c>
      <c r="AI12" s="529" t="str">
        <f t="array" aca="1" ref="AI12" ca="1">IFERROR(AC12*(1+INDEX(FrontEndData,MATCH(AI$10,IF(FrontEndType=$B12,FrontEndCampus),0),MATCH(AI$9,FrontEndYear,0))),"")</f>
        <v/>
      </c>
      <c r="AJ12" s="529" t="str">
        <f t="array" aca="1" ref="AJ12" ca="1">IFERROR(AD12*(1+INDEX(FrontEndData,MATCH(AJ$10,IF(FrontEndType=$B12,FrontEndCampus),0),MATCH(AJ$9,FrontEndYear,0))),"")</f>
        <v/>
      </c>
      <c r="AK12" s="529" t="str">
        <f t="array" aca="1" ref="AK12" ca="1">IFERROR(AE12*(1+INDEX(FrontEndData,MATCH(AK$10,IF(FrontEndType=$B12,FrontEndCampus),0),MATCH(AK$9,FrontEndYear,0))),"")</f>
        <v/>
      </c>
      <c r="AL12" s="529" t="str">
        <f t="array" aca="1" ref="AL12" ca="1">IFERROR(AF12*(1+INDEX(FrontEndData,MATCH(AL$10,IF(FrontEndType=$B12,FrontEndCampus),0),MATCH(AL$9,FrontEndYear,0))),"")</f>
        <v/>
      </c>
      <c r="AM12" s="529" t="str">
        <f t="array" aca="1" ref="AM12" ca="1">IFERROR(AG12*(1+INDEX(FrontEndData,MATCH(AM$10,IF(FrontEndType=$B12,FrontEndCampus),0),MATCH(AM$9,FrontEndYear,0))),"")</f>
        <v/>
      </c>
      <c r="AN12" s="529" t="str">
        <f t="array" aca="1" ref="AN12" ca="1">IFERROR(AH12*(1+INDEX(FrontEndData,MATCH(AN$10,IF(FrontEndType=$B12,FrontEndCampus),0),MATCH(AN$9,FrontEndYear,0))),"")</f>
        <v/>
      </c>
      <c r="AO12" s="529" t="str">
        <f t="array" aca="1" ref="AO12" ca="1">IFERROR(AI12*(1+INDEX(FrontEndData,MATCH(AO$10,IF(FrontEndType=$B12,FrontEndCampus),0),MATCH(AO$9,FrontEndYear,0))),"")</f>
        <v/>
      </c>
      <c r="AP12" s="529" t="str">
        <f t="array" aca="1" ref="AP12" ca="1">IFERROR(AJ12*(1+INDEX(FrontEndData,MATCH(AP$10,IF(FrontEndType=$B12,FrontEndCampus),0),MATCH(AP$9,FrontEndYear,0))),"")</f>
        <v/>
      </c>
      <c r="AQ12" s="529" t="str">
        <f t="array" aca="1" ref="AQ12" ca="1">IFERROR(AK12*(1+INDEX(FrontEndData,MATCH(AQ$10,IF(FrontEndType=$B12,FrontEndCampus),0),MATCH(AQ$9,FrontEndYear,0))),"")</f>
        <v/>
      </c>
      <c r="AR12" s="529" t="str">
        <f t="array" aca="1" ref="AR12" ca="1">IFERROR(AL12*(1+INDEX(FrontEndData,MATCH(AR$10,IF(FrontEndType=$B12,FrontEndCampus),0),MATCH(AR$9,FrontEndYear,0))),"")</f>
        <v/>
      </c>
      <c r="AS12" s="529" t="str">
        <f t="array" aca="1" ref="AS12" ca="1">IFERROR(AM12*(1+INDEX(FrontEndData,MATCH(AS$10,IF(FrontEndType=$B12,FrontEndCampus),0),MATCH(AS$9,FrontEndYear,0))),"")</f>
        <v/>
      </c>
      <c r="AT12" s="529" t="str">
        <f t="array" aca="1" ref="AT12" ca="1">IFERROR(AN12*(1+INDEX(FrontEndData,MATCH(AT$10,IF(FrontEndType=$B12,FrontEndCampus),0),MATCH(AT$9,FrontEndYear,0))),"")</f>
        <v/>
      </c>
      <c r="AU12" s="529" t="str">
        <f t="array" aca="1" ref="AU12" ca="1">IFERROR(AO12*(1+INDEX(FrontEndData,MATCH(AU$10,IF(FrontEndType=$B12,FrontEndCampus),0),MATCH(AU$9,FrontEndYear,0))),"")</f>
        <v/>
      </c>
      <c r="AV12" s="529" t="str">
        <f t="array" aca="1" ref="AV12" ca="1">IFERROR(AP12*(1+INDEX(FrontEndData,MATCH(AV$10,IF(FrontEndType=$B12,FrontEndCampus),0),MATCH(AV$9,FrontEndYear,0))),"")</f>
        <v/>
      </c>
      <c r="AW12" s="529" t="str">
        <f t="array" aca="1" ref="AW12" ca="1">IFERROR(AQ12*(1+INDEX(FrontEndData,MATCH(AW$10,IF(FrontEndType=$B12,FrontEndCampus),0),MATCH(AW$9,FrontEndYear,0))),"")</f>
        <v/>
      </c>
      <c r="AX12" s="529" t="str">
        <f t="array" aca="1" ref="AX12" ca="1">IFERROR(AR12*(1+INDEX(FrontEndData,MATCH(AX$10,IF(FrontEndType=$B12,FrontEndCampus),0),MATCH(AX$9,FrontEndYear,0))),"")</f>
        <v/>
      </c>
      <c r="AY12" s="529" t="str">
        <f t="array" aca="1" ref="AY12" ca="1">IFERROR(AS12*(1+INDEX(FrontEndData,MATCH(AY$10,IF(FrontEndType=$B12,FrontEndCampus),0),MATCH(AY$9,FrontEndYear,0))),"")</f>
        <v/>
      </c>
      <c r="AZ12" s="529" t="str">
        <f t="array" aca="1" ref="AZ12" ca="1">IFERROR(AT12*(1+INDEX(FrontEndData,MATCH(AZ$10,IF(FrontEndType=$B12,FrontEndCampus),0),MATCH(AZ$9,FrontEndYear,0))),"")</f>
        <v/>
      </c>
      <c r="BA12" s="529" t="str">
        <f t="array" aca="1" ref="BA12" ca="1">IFERROR(AU12*(1+INDEX(FrontEndData,MATCH(BA$10,IF(FrontEndType=$B12,FrontEndCampus),0),MATCH(BA$9,FrontEndYear,0))),"")</f>
        <v/>
      </c>
      <c r="BB12" s="529" t="str">
        <f t="array" aca="1" ref="BB12" ca="1">IFERROR(AV12*(1+INDEX(FrontEndData,MATCH(BB$10,IF(FrontEndType=$B12,FrontEndCampus),0),MATCH(BB$9,FrontEndYear,0))),"")</f>
        <v/>
      </c>
      <c r="BC12" s="529" t="str">
        <f t="array" aca="1" ref="BC12" ca="1">IFERROR(AW12*(1+INDEX(FrontEndData,MATCH(BC$10,IF(FrontEndType=$B12,FrontEndCampus),0),MATCH(BC$9,FrontEndYear,0))),"")</f>
        <v/>
      </c>
      <c r="BD12" s="529" t="str">
        <f t="array" aca="1" ref="BD12" ca="1">IFERROR(AX12*(1+INDEX(FrontEndData,MATCH(BD$10,IF(FrontEndType=$B12,FrontEndCampus),0),MATCH(BD$9,FrontEndYear,0))),"")</f>
        <v/>
      </c>
      <c r="BE12" s="529" t="str">
        <f t="array" aca="1" ref="BE12" ca="1">IFERROR(AY12*(1+INDEX(FrontEndData,MATCH(BE$10,IF(FrontEndType=$B12,FrontEndCampus),0),MATCH(BE$9,FrontEndYear,0))),"")</f>
        <v/>
      </c>
      <c r="BF12" s="529" t="str">
        <f t="array" aca="1" ref="BF12" ca="1">IFERROR(AZ12*(1+INDEX(FrontEndData,MATCH(BF$10,IF(FrontEndType=$B12,FrontEndCampus),0),MATCH(BF$9,FrontEndYear,0))),"")</f>
        <v/>
      </c>
      <c r="BG12" s="529" t="str">
        <f t="array" aca="1" ref="BG12" ca="1">IFERROR(BA12*(1+INDEX(FrontEndData,MATCH(BG$10,IF(FrontEndType=$B12,FrontEndCampus),0),MATCH(BG$9,FrontEndYear,0))),"")</f>
        <v/>
      </c>
      <c r="BH12" s="529" t="str">
        <f t="array" aca="1" ref="BH12" ca="1">IFERROR(BB12*(1+INDEX(FrontEndData,MATCH(BH$10,IF(FrontEndType=$B12,FrontEndCampus),0),MATCH(BH$9,FrontEndYear,0))),"")</f>
        <v/>
      </c>
      <c r="BI12" s="529" t="str">
        <f t="array" aca="1" ref="BI12" ca="1">IFERROR(BC12*(1+INDEX(FrontEndData,MATCH(BI$10,IF(FrontEndType=$B12,FrontEndCampus),0),MATCH(BI$9,FrontEndYear,0))),"")</f>
        <v/>
      </c>
      <c r="BJ12" s="529" t="str">
        <f t="array" aca="1" ref="BJ12" ca="1">IFERROR(BD12*(1+INDEX(FrontEndData,MATCH(BJ$10,IF(FrontEndType=$B12,FrontEndCampus),0),MATCH(BJ$9,FrontEndYear,0))),"")</f>
        <v/>
      </c>
      <c r="BK12" s="529" t="str">
        <f t="array" aca="1" ref="BK12" ca="1">IFERROR(BE12*(1+INDEX(FrontEndData,MATCH(BK$10,IF(FrontEndType=$B12,FrontEndCampus),0),MATCH(BK$9,FrontEndYear,0))),"")</f>
        <v/>
      </c>
      <c r="BL12" s="529" t="str">
        <f t="array" aca="1" ref="BL12" ca="1">IFERROR(BF12*(1+INDEX(FrontEndData,MATCH(BL$10,IF(FrontEndType=$B12,FrontEndCampus),0),MATCH(BL$9,FrontEndYear,0))),"")</f>
        <v/>
      </c>
      <c r="BM12" s="529" t="str">
        <f t="array" aca="1" ref="BM12" ca="1">IFERROR(BG12*(1+INDEX(FrontEndData,MATCH(BM$10,IF(FrontEndType=$B12,FrontEndCampus),0),MATCH(BM$9,FrontEndYear,0))),"")</f>
        <v/>
      </c>
      <c r="BN12" s="529" t="str">
        <f t="array" aca="1" ref="BN12" ca="1">IFERROR(BH12*(1+INDEX(FrontEndData,MATCH(BN$10,IF(FrontEndType=$B12,FrontEndCampus),0),MATCH(BN$9,FrontEndYear,0))),"")</f>
        <v/>
      </c>
      <c r="BO12" s="529" t="str">
        <f t="array" aca="1" ref="BO12" ca="1">IFERROR(BI12*(1+INDEX(FrontEndData,MATCH(BO$10,IF(FrontEndType=$B12,FrontEndCampus),0),MATCH(BO$9,FrontEndYear,0))),"")</f>
        <v/>
      </c>
      <c r="BP12" s="529" t="str">
        <f t="array" aca="1" ref="BP12" ca="1">IFERROR(BJ12*(1+INDEX(FrontEndData,MATCH(BP$10,IF(FrontEndType=$B12,FrontEndCampus),0),MATCH(BP$9,FrontEndYear,0))),"")</f>
        <v/>
      </c>
      <c r="BQ12" s="529" t="str">
        <f t="array" aca="1" ref="BQ12" ca="1">IFERROR(BK12*(1+INDEX(FrontEndData,MATCH(BQ$10,IF(FrontEndType=$B12,FrontEndCampus),0),MATCH(BQ$9,FrontEndYear,0))),"")</f>
        <v/>
      </c>
      <c r="BR12" s="529" t="str">
        <f t="array" aca="1" ref="BR12" ca="1">IFERROR(BL12*(1+INDEX(FrontEndData,MATCH(BR$10,IF(FrontEndType=$B12,FrontEndCampus),0),MATCH(BR$9,FrontEndYear,0))),"")</f>
        <v/>
      </c>
      <c r="BS12" s="529" t="str">
        <f t="array" aca="1" ref="BS12" ca="1">IFERROR(BM12*(1+INDEX(FrontEndData,MATCH(BS$10,IF(FrontEndType=$B12,FrontEndCampus),0),MATCH(BS$9,FrontEndYear,0))),"")</f>
        <v/>
      </c>
      <c r="BT12" s="529" t="str">
        <f t="array" aca="1" ref="BT12" ca="1">IFERROR(BN12*(1+INDEX(FrontEndData,MATCH(BT$10,IF(FrontEndType=$B12,FrontEndCampus),0),MATCH(BT$9,FrontEndYear,0))),"")</f>
        <v/>
      </c>
      <c r="BU12" s="529" t="str">
        <f t="array" aca="1" ref="BU12" ca="1">IFERROR(BO12*(1+INDEX(FrontEndData,MATCH(BU$10,IF(FrontEndType=$B12,FrontEndCampus),0),MATCH(BU$9,FrontEndYear,0))),"")</f>
        <v/>
      </c>
      <c r="BV12" s="529" t="str">
        <f t="array" aca="1" ref="BV12" ca="1">IFERROR(BP12*(1+INDEX(FrontEndData,MATCH(BV$10,IF(FrontEndType=$B12,FrontEndCampus),0),MATCH(BV$9,FrontEndYear,0))),"")</f>
        <v/>
      </c>
      <c r="BW12" s="529" t="str">
        <f t="array" aca="1" ref="BW12" ca="1">IFERROR(BQ12*(1+INDEX(FrontEndData,MATCH(BW$10,IF(FrontEndType=$B12,FrontEndCampus),0),MATCH(BW$9,FrontEndYear,0))),"")</f>
        <v/>
      </c>
      <c r="BX12" s="529" t="str">
        <f t="array" aca="1" ref="BX12" ca="1">IFERROR(BR12*(1+INDEX(FrontEndData,MATCH(BX$10,IF(FrontEndType=$B12,FrontEndCampus),0),MATCH(BX$9,FrontEndYear,0))),"")</f>
        <v/>
      </c>
    </row>
    <row r="13" spans="1:76" x14ac:dyDescent="0.25">
      <c r="A13" s="519"/>
      <c r="B13" s="525" t="s">
        <v>412</v>
      </c>
      <c r="C13" s="526" t="s">
        <v>390</v>
      </c>
      <c r="D13" s="527" t="s">
        <v>398</v>
      </c>
      <c r="E13" s="528">
        <f t="array" ref="E13">IFERROR(IF(INDEX(EndUseMatrixData,MATCH($B13,IF(EndUseMatrixEndUse=$D13,EndUseMatrixAllocation),0),MATCH($C13,EndUseMatrixEmissionSource,0))=Lists!$Q$9,INDEX(CFPTableEmissionsData,MATCH($C13,CFPTableEmissionsEmissionSource,0),MATCH(E$10,CFPTableEmissionsCampus,0))*INDEX(EndUseAssumptionsData,MATCH($C13,IF(EndUseAssumptionsEndUse=$D13,EndUseAssumptionsEmissionsSource),0),MATCH(E$10,EndUseAssumptionsCampus,0))*IF(COUNTIF(PeopleList,$B13)&gt;0,INDEX(SpacePeopleAllocationsPercentData,MATCH($B13,SpacePeopleAllocationsPercentType,0),MATCH(E$10,SpacePeopleAllocationsPercentCampus,0))/SUM(IF(INDEX(EndUseMatrixPeopleData,0,MATCH($C13,EndUseMatrixEmissionSource,0))=Lists!$Q$9,IF(EndUseMatrixPeopleEndUse=$D13,INDEX(EndUseMatrixPeopleSplitData,0,MATCH(E$10,EndUseMatrixPeopleSplitCampus,0))))),1),0),0)</f>
        <v>0</v>
      </c>
      <c r="F13" s="528">
        <f t="array" ref="F13">IFERROR(IF(INDEX(EndUseMatrixData,MATCH($B13,IF(EndUseMatrixEndUse=$D13,EndUseMatrixAllocation),0),MATCH($C13,EndUseMatrixEmissionSource,0))=Lists!$Q$9,INDEX(CFPTableEmissionsData,MATCH($C13,CFPTableEmissionsEmissionSource,0),MATCH(F$10,CFPTableEmissionsCampus,0))*INDEX(EndUseAssumptionsData,MATCH($C13,IF(EndUseAssumptionsEndUse=$D13,EndUseAssumptionsEmissionsSource),0),MATCH(F$10,EndUseAssumptionsCampus,0))*IF(COUNTIF(PeopleList,$B13)&gt;0,INDEX(SpacePeopleAllocationsPercentData,MATCH($B13,SpacePeopleAllocationsPercentType,0),MATCH(F$10,SpacePeopleAllocationsPercentCampus,0))/SUM(IF(INDEX(EndUseMatrixPeopleData,0,MATCH($C13,EndUseMatrixEmissionSource,0))=Lists!$Q$9,IF(EndUseMatrixPeopleEndUse=$D13,INDEX(EndUseMatrixPeopleSplitData,0,MATCH(F$10,EndUseMatrixPeopleSplitCampus,0))))),1),0),0)</f>
        <v>0</v>
      </c>
      <c r="G13" s="528">
        <f t="array" ref="G13">IFERROR(IF(INDEX(EndUseMatrixData,MATCH($B13,IF(EndUseMatrixEndUse=$D13,EndUseMatrixAllocation),0),MATCH($C13,EndUseMatrixEmissionSource,0))=Lists!$Q$9,INDEX(CFPTableEmissionsData,MATCH($C13,CFPTableEmissionsEmissionSource,0),MATCH(G$10,CFPTableEmissionsCampus,0))*INDEX(EndUseAssumptionsData,MATCH($C13,IF(EndUseAssumptionsEndUse=$D13,EndUseAssumptionsEmissionsSource),0),MATCH(G$10,EndUseAssumptionsCampus,0))*IF(COUNTIF(PeopleList,$B13)&gt;0,INDEX(SpacePeopleAllocationsPercentData,MATCH($B13,SpacePeopleAllocationsPercentType,0),MATCH(G$10,SpacePeopleAllocationsPercentCampus,0))/SUM(IF(INDEX(EndUseMatrixPeopleData,0,MATCH($C13,EndUseMatrixEmissionSource,0))=Lists!$Q$9,IF(EndUseMatrixPeopleEndUse=$D13,INDEX(EndUseMatrixPeopleSplitData,0,MATCH(G$10,EndUseMatrixPeopleSplitCampus,0))))),1),0),0)</f>
        <v>0</v>
      </c>
      <c r="H13" s="528">
        <f t="array" ref="H13">IFERROR(IF(INDEX(EndUseMatrixData,MATCH($B13,IF(EndUseMatrixEndUse=$D13,EndUseMatrixAllocation),0),MATCH($C13,EndUseMatrixEmissionSource,0))=Lists!$Q$9,INDEX(CFPTableEmissionsData,MATCH($C13,CFPTableEmissionsEmissionSource,0),MATCH(H$10,CFPTableEmissionsCampus,0))*INDEX(EndUseAssumptionsData,MATCH($C13,IF(EndUseAssumptionsEndUse=$D13,EndUseAssumptionsEmissionsSource),0),MATCH(H$10,EndUseAssumptionsCampus,0))*IF(COUNTIF(PeopleList,$B13)&gt;0,INDEX(SpacePeopleAllocationsPercentData,MATCH($B13,SpacePeopleAllocationsPercentType,0),MATCH(H$10,SpacePeopleAllocationsPercentCampus,0))/SUM(IF(INDEX(EndUseMatrixPeopleData,0,MATCH($C13,EndUseMatrixEmissionSource,0))=Lists!$Q$9,IF(EndUseMatrixPeopleEndUse=$D13,INDEX(EndUseMatrixPeopleSplitData,0,MATCH(H$10,EndUseMatrixPeopleSplitCampus,0))))),1),0),0)</f>
        <v>0</v>
      </c>
      <c r="I13" s="528">
        <f t="array" ref="I13">IFERROR(IF(INDEX(EndUseMatrixData,MATCH($B13,IF(EndUseMatrixEndUse=$D13,EndUseMatrixAllocation),0),MATCH($C13,EndUseMatrixEmissionSource,0))=Lists!$Q$9,INDEX(CFPTableEmissionsData,MATCH($C13,CFPTableEmissionsEmissionSource,0),MATCH(I$10,CFPTableEmissionsCampus,0))*INDEX(EndUseAssumptionsData,MATCH($C13,IF(EndUseAssumptionsEndUse=$D13,EndUseAssumptionsEmissionsSource),0),MATCH(I$10,EndUseAssumptionsCampus,0))*IF(COUNTIF(PeopleList,$B13)&gt;0,INDEX(SpacePeopleAllocationsPercentData,MATCH($B13,SpacePeopleAllocationsPercentType,0),MATCH(I$10,SpacePeopleAllocationsPercentCampus,0))/SUM(IF(INDEX(EndUseMatrixPeopleData,0,MATCH($C13,EndUseMatrixEmissionSource,0))=Lists!$Q$9,IF(EndUseMatrixPeopleEndUse=$D13,INDEX(EndUseMatrixPeopleSplitData,0,MATCH(I$10,EndUseMatrixPeopleSplitCampus,0))))),1),0),0)</f>
        <v>0</v>
      </c>
      <c r="J13" s="528">
        <f t="array" ref="J13">IFERROR(IF(INDEX(EndUseMatrixData,MATCH($B13,IF(EndUseMatrixEndUse=$D13,EndUseMatrixAllocation),0),MATCH($C13,EndUseMatrixEmissionSource,0))=Lists!$Q$9,INDEX(CFPTableEmissionsData,MATCH($C13,CFPTableEmissionsEmissionSource,0),MATCH(J$10,CFPTableEmissionsCampus,0))*INDEX(EndUseAssumptionsData,MATCH($C13,IF(EndUseAssumptionsEndUse=$D13,EndUseAssumptionsEmissionsSource),0),MATCH(J$10,EndUseAssumptionsCampus,0))*IF(COUNTIF(PeopleList,$B13)&gt;0,INDEX(SpacePeopleAllocationsPercentData,MATCH($B13,SpacePeopleAllocationsPercentType,0),MATCH(J$10,SpacePeopleAllocationsPercentCampus,0))/SUM(IF(INDEX(EndUseMatrixPeopleData,0,MATCH($C13,EndUseMatrixEmissionSource,0))=Lists!$Q$9,IF(EndUseMatrixPeopleEndUse=$D13,INDEX(EndUseMatrixPeopleSplitData,0,MATCH(J$10,EndUseMatrixPeopleSplitCampus,0))))),1),0),0)</f>
        <v>0</v>
      </c>
      <c r="K13" s="529" t="str">
        <f t="array" aca="1" ref="K13" ca="1">IFERROR(E13*(1+INDEX(FrontEndData,MATCH(K$10,IF(FrontEndType=$B13,FrontEndCampus),0),MATCH(K$9,FrontEndYear,0))),"")</f>
        <v/>
      </c>
      <c r="L13" s="529" t="str">
        <f t="array" aca="1" ref="L13" ca="1">IFERROR(F13*(1+INDEX(FrontEndData,MATCH(L$10,IF(FrontEndType=$B13,FrontEndCampus),0),MATCH(L$9,FrontEndYear,0))),"")</f>
        <v/>
      </c>
      <c r="M13" s="529" t="str">
        <f t="array" aca="1" ref="M13" ca="1">IFERROR(G13*(1+INDEX(FrontEndData,MATCH(M$10,IF(FrontEndType=$B13,FrontEndCampus),0),MATCH(M$9,FrontEndYear,0))),"")</f>
        <v/>
      </c>
      <c r="N13" s="529" t="str">
        <f t="array" aca="1" ref="N13" ca="1">IFERROR(H13*(1+INDEX(FrontEndData,MATCH(N$10,IF(FrontEndType=$B13,FrontEndCampus),0),MATCH(N$9,FrontEndYear,0))),"")</f>
        <v/>
      </c>
      <c r="O13" s="529" t="str">
        <f t="array" aca="1" ref="O13" ca="1">IFERROR(I13*(1+INDEX(FrontEndData,MATCH(O$10,IF(FrontEndType=$B13,FrontEndCampus),0),MATCH(O$9,FrontEndYear,0))),"")</f>
        <v/>
      </c>
      <c r="P13" s="529" t="str">
        <f t="array" aca="1" ref="P13" ca="1">IFERROR(J13*(1+INDEX(FrontEndData,MATCH(P$10,IF(FrontEndType=$B13,FrontEndCampus),0),MATCH(P$9,FrontEndYear,0))),"")</f>
        <v/>
      </c>
      <c r="Q13" s="529" t="str">
        <f t="array" aca="1" ref="Q13" ca="1">IFERROR(K13*(1+INDEX(FrontEndData,MATCH(Q$10,IF(FrontEndType=$B13,FrontEndCampus),0),MATCH(Q$9,FrontEndYear,0))),"")</f>
        <v/>
      </c>
      <c r="R13" s="529" t="str">
        <f t="array" aca="1" ref="R13" ca="1">IFERROR(L13*(1+INDEX(FrontEndData,MATCH(R$10,IF(FrontEndType=$B13,FrontEndCampus),0),MATCH(R$9,FrontEndYear,0))),"")</f>
        <v/>
      </c>
      <c r="S13" s="529" t="str">
        <f t="array" aca="1" ref="S13" ca="1">IFERROR(M13*(1+INDEX(FrontEndData,MATCH(S$10,IF(FrontEndType=$B13,FrontEndCampus),0),MATCH(S$9,FrontEndYear,0))),"")</f>
        <v/>
      </c>
      <c r="T13" s="529" t="str">
        <f t="array" aca="1" ref="T13" ca="1">IFERROR(N13*(1+INDEX(FrontEndData,MATCH(T$10,IF(FrontEndType=$B13,FrontEndCampus),0),MATCH(T$9,FrontEndYear,0))),"")</f>
        <v/>
      </c>
      <c r="U13" s="529" t="str">
        <f t="array" aca="1" ref="U13" ca="1">IFERROR(O13*(1+INDEX(FrontEndData,MATCH(U$10,IF(FrontEndType=$B13,FrontEndCampus),0),MATCH(U$9,FrontEndYear,0))),"")</f>
        <v/>
      </c>
      <c r="V13" s="529" t="str">
        <f t="array" aca="1" ref="V13" ca="1">IFERROR(P13*(1+INDEX(FrontEndData,MATCH(V$10,IF(FrontEndType=$B13,FrontEndCampus),0),MATCH(V$9,FrontEndYear,0))),"")</f>
        <v/>
      </c>
      <c r="W13" s="529" t="str">
        <f t="array" aca="1" ref="W13" ca="1">IFERROR(Q13*(1+INDEX(FrontEndData,MATCH(W$10,IF(FrontEndType=$B13,FrontEndCampus),0),MATCH(W$9,FrontEndYear,0))),"")</f>
        <v/>
      </c>
      <c r="X13" s="529" t="str">
        <f t="array" aca="1" ref="X13" ca="1">IFERROR(R13*(1+INDEX(FrontEndData,MATCH(X$10,IF(FrontEndType=$B13,FrontEndCampus),0),MATCH(X$9,FrontEndYear,0))),"")</f>
        <v/>
      </c>
      <c r="Y13" s="529" t="str">
        <f t="array" aca="1" ref="Y13" ca="1">IFERROR(S13*(1+INDEX(FrontEndData,MATCH(Y$10,IF(FrontEndType=$B13,FrontEndCampus),0),MATCH(Y$9,FrontEndYear,0))),"")</f>
        <v/>
      </c>
      <c r="Z13" s="529" t="str">
        <f t="array" aca="1" ref="Z13" ca="1">IFERROR(T13*(1+INDEX(FrontEndData,MATCH(Z$10,IF(FrontEndType=$B13,FrontEndCampus),0),MATCH(Z$9,FrontEndYear,0))),"")</f>
        <v/>
      </c>
      <c r="AA13" s="529" t="str">
        <f t="array" aca="1" ref="AA13" ca="1">IFERROR(U13*(1+INDEX(FrontEndData,MATCH(AA$10,IF(FrontEndType=$B13,FrontEndCampus),0),MATCH(AA$9,FrontEndYear,0))),"")</f>
        <v/>
      </c>
      <c r="AB13" s="529" t="str">
        <f t="array" aca="1" ref="AB13" ca="1">IFERROR(V13*(1+INDEX(FrontEndData,MATCH(AB$10,IF(FrontEndType=$B13,FrontEndCampus),0),MATCH(AB$9,FrontEndYear,0))),"")</f>
        <v/>
      </c>
      <c r="AC13" s="529" t="str">
        <f t="array" aca="1" ref="AC13" ca="1">IFERROR(W13*(1+INDEX(FrontEndData,MATCH(AC$10,IF(FrontEndType=$B13,FrontEndCampus),0),MATCH(AC$9,FrontEndYear,0))),"")</f>
        <v/>
      </c>
      <c r="AD13" s="529" t="str">
        <f t="array" aca="1" ref="AD13" ca="1">IFERROR(X13*(1+INDEX(FrontEndData,MATCH(AD$10,IF(FrontEndType=$B13,FrontEndCampus),0),MATCH(AD$9,FrontEndYear,0))),"")</f>
        <v/>
      </c>
      <c r="AE13" s="529" t="str">
        <f t="array" aca="1" ref="AE13" ca="1">IFERROR(Y13*(1+INDEX(FrontEndData,MATCH(AE$10,IF(FrontEndType=$B13,FrontEndCampus),0),MATCH(AE$9,FrontEndYear,0))),"")</f>
        <v/>
      </c>
      <c r="AF13" s="529" t="str">
        <f t="array" aca="1" ref="AF13" ca="1">IFERROR(Z13*(1+INDEX(FrontEndData,MATCH(AF$10,IF(FrontEndType=$B13,FrontEndCampus),0),MATCH(AF$9,FrontEndYear,0))),"")</f>
        <v/>
      </c>
      <c r="AG13" s="529" t="str">
        <f t="array" aca="1" ref="AG13" ca="1">IFERROR(AA13*(1+INDEX(FrontEndData,MATCH(AG$10,IF(FrontEndType=$B13,FrontEndCampus),0),MATCH(AG$9,FrontEndYear,0))),"")</f>
        <v/>
      </c>
      <c r="AH13" s="529" t="str">
        <f t="array" aca="1" ref="AH13" ca="1">IFERROR(AB13*(1+INDEX(FrontEndData,MATCH(AH$10,IF(FrontEndType=$B13,FrontEndCampus),0),MATCH(AH$9,FrontEndYear,0))),"")</f>
        <v/>
      </c>
      <c r="AI13" s="529" t="str">
        <f t="array" aca="1" ref="AI13" ca="1">IFERROR(AC13*(1+INDEX(FrontEndData,MATCH(AI$10,IF(FrontEndType=$B13,FrontEndCampus),0),MATCH(AI$9,FrontEndYear,0))),"")</f>
        <v/>
      </c>
      <c r="AJ13" s="529" t="str">
        <f t="array" aca="1" ref="AJ13" ca="1">IFERROR(AD13*(1+INDEX(FrontEndData,MATCH(AJ$10,IF(FrontEndType=$B13,FrontEndCampus),0),MATCH(AJ$9,FrontEndYear,0))),"")</f>
        <v/>
      </c>
      <c r="AK13" s="529" t="str">
        <f t="array" aca="1" ref="AK13" ca="1">IFERROR(AE13*(1+INDEX(FrontEndData,MATCH(AK$10,IF(FrontEndType=$B13,FrontEndCampus),0),MATCH(AK$9,FrontEndYear,0))),"")</f>
        <v/>
      </c>
      <c r="AL13" s="529" t="str">
        <f t="array" aca="1" ref="AL13" ca="1">IFERROR(AF13*(1+INDEX(FrontEndData,MATCH(AL$10,IF(FrontEndType=$B13,FrontEndCampus),0),MATCH(AL$9,FrontEndYear,0))),"")</f>
        <v/>
      </c>
      <c r="AM13" s="529" t="str">
        <f t="array" aca="1" ref="AM13" ca="1">IFERROR(AG13*(1+INDEX(FrontEndData,MATCH(AM$10,IF(FrontEndType=$B13,FrontEndCampus),0),MATCH(AM$9,FrontEndYear,0))),"")</f>
        <v/>
      </c>
      <c r="AN13" s="529" t="str">
        <f t="array" aca="1" ref="AN13" ca="1">IFERROR(AH13*(1+INDEX(FrontEndData,MATCH(AN$10,IF(FrontEndType=$B13,FrontEndCampus),0),MATCH(AN$9,FrontEndYear,0))),"")</f>
        <v/>
      </c>
      <c r="AO13" s="529" t="str">
        <f t="array" aca="1" ref="AO13" ca="1">IFERROR(AI13*(1+INDEX(FrontEndData,MATCH(AO$10,IF(FrontEndType=$B13,FrontEndCampus),0),MATCH(AO$9,FrontEndYear,0))),"")</f>
        <v/>
      </c>
      <c r="AP13" s="529" t="str">
        <f t="array" aca="1" ref="AP13" ca="1">IFERROR(AJ13*(1+INDEX(FrontEndData,MATCH(AP$10,IF(FrontEndType=$B13,FrontEndCampus),0),MATCH(AP$9,FrontEndYear,0))),"")</f>
        <v/>
      </c>
      <c r="AQ13" s="529" t="str">
        <f t="array" aca="1" ref="AQ13" ca="1">IFERROR(AK13*(1+INDEX(FrontEndData,MATCH(AQ$10,IF(FrontEndType=$B13,FrontEndCampus),0),MATCH(AQ$9,FrontEndYear,0))),"")</f>
        <v/>
      </c>
      <c r="AR13" s="529" t="str">
        <f t="array" aca="1" ref="AR13" ca="1">IFERROR(AL13*(1+INDEX(FrontEndData,MATCH(AR$10,IF(FrontEndType=$B13,FrontEndCampus),0),MATCH(AR$9,FrontEndYear,0))),"")</f>
        <v/>
      </c>
      <c r="AS13" s="529" t="str">
        <f t="array" aca="1" ref="AS13" ca="1">IFERROR(AM13*(1+INDEX(FrontEndData,MATCH(AS$10,IF(FrontEndType=$B13,FrontEndCampus),0),MATCH(AS$9,FrontEndYear,0))),"")</f>
        <v/>
      </c>
      <c r="AT13" s="529" t="str">
        <f t="array" aca="1" ref="AT13" ca="1">IFERROR(AN13*(1+INDEX(FrontEndData,MATCH(AT$10,IF(FrontEndType=$B13,FrontEndCampus),0),MATCH(AT$9,FrontEndYear,0))),"")</f>
        <v/>
      </c>
      <c r="AU13" s="529" t="str">
        <f t="array" aca="1" ref="AU13" ca="1">IFERROR(AO13*(1+INDEX(FrontEndData,MATCH(AU$10,IF(FrontEndType=$B13,FrontEndCampus),0),MATCH(AU$9,FrontEndYear,0))),"")</f>
        <v/>
      </c>
      <c r="AV13" s="529" t="str">
        <f t="array" aca="1" ref="AV13" ca="1">IFERROR(AP13*(1+INDEX(FrontEndData,MATCH(AV$10,IF(FrontEndType=$B13,FrontEndCampus),0),MATCH(AV$9,FrontEndYear,0))),"")</f>
        <v/>
      </c>
      <c r="AW13" s="529" t="str">
        <f t="array" aca="1" ref="AW13" ca="1">IFERROR(AQ13*(1+INDEX(FrontEndData,MATCH(AW$10,IF(FrontEndType=$B13,FrontEndCampus),0),MATCH(AW$9,FrontEndYear,0))),"")</f>
        <v/>
      </c>
      <c r="AX13" s="529" t="str">
        <f t="array" aca="1" ref="AX13" ca="1">IFERROR(AR13*(1+INDEX(FrontEndData,MATCH(AX$10,IF(FrontEndType=$B13,FrontEndCampus),0),MATCH(AX$9,FrontEndYear,0))),"")</f>
        <v/>
      </c>
      <c r="AY13" s="529" t="str">
        <f t="array" aca="1" ref="AY13" ca="1">IFERROR(AS13*(1+INDEX(FrontEndData,MATCH(AY$10,IF(FrontEndType=$B13,FrontEndCampus),0),MATCH(AY$9,FrontEndYear,0))),"")</f>
        <v/>
      </c>
      <c r="AZ13" s="529" t="str">
        <f t="array" aca="1" ref="AZ13" ca="1">IFERROR(AT13*(1+INDEX(FrontEndData,MATCH(AZ$10,IF(FrontEndType=$B13,FrontEndCampus),0),MATCH(AZ$9,FrontEndYear,0))),"")</f>
        <v/>
      </c>
      <c r="BA13" s="529" t="str">
        <f t="array" aca="1" ref="BA13" ca="1">IFERROR(AU13*(1+INDEX(FrontEndData,MATCH(BA$10,IF(FrontEndType=$B13,FrontEndCampus),0),MATCH(BA$9,FrontEndYear,0))),"")</f>
        <v/>
      </c>
      <c r="BB13" s="529" t="str">
        <f t="array" aca="1" ref="BB13" ca="1">IFERROR(AV13*(1+INDEX(FrontEndData,MATCH(BB$10,IF(FrontEndType=$B13,FrontEndCampus),0),MATCH(BB$9,FrontEndYear,0))),"")</f>
        <v/>
      </c>
      <c r="BC13" s="529" t="str">
        <f t="array" aca="1" ref="BC13" ca="1">IFERROR(AW13*(1+INDEX(FrontEndData,MATCH(BC$10,IF(FrontEndType=$B13,FrontEndCampus),0),MATCH(BC$9,FrontEndYear,0))),"")</f>
        <v/>
      </c>
      <c r="BD13" s="529" t="str">
        <f t="array" aca="1" ref="BD13" ca="1">IFERROR(AX13*(1+INDEX(FrontEndData,MATCH(BD$10,IF(FrontEndType=$B13,FrontEndCampus),0),MATCH(BD$9,FrontEndYear,0))),"")</f>
        <v/>
      </c>
      <c r="BE13" s="529" t="str">
        <f t="array" aca="1" ref="BE13" ca="1">IFERROR(AY13*(1+INDEX(FrontEndData,MATCH(BE$10,IF(FrontEndType=$B13,FrontEndCampus),0),MATCH(BE$9,FrontEndYear,0))),"")</f>
        <v/>
      </c>
      <c r="BF13" s="529" t="str">
        <f t="array" aca="1" ref="BF13" ca="1">IFERROR(AZ13*(1+INDEX(FrontEndData,MATCH(BF$10,IF(FrontEndType=$B13,FrontEndCampus),0),MATCH(BF$9,FrontEndYear,0))),"")</f>
        <v/>
      </c>
      <c r="BG13" s="529" t="str">
        <f t="array" aca="1" ref="BG13" ca="1">IFERROR(BA13*(1+INDEX(FrontEndData,MATCH(BG$10,IF(FrontEndType=$B13,FrontEndCampus),0),MATCH(BG$9,FrontEndYear,0))),"")</f>
        <v/>
      </c>
      <c r="BH13" s="529" t="str">
        <f t="array" aca="1" ref="BH13" ca="1">IFERROR(BB13*(1+INDEX(FrontEndData,MATCH(BH$10,IF(FrontEndType=$B13,FrontEndCampus),0),MATCH(BH$9,FrontEndYear,0))),"")</f>
        <v/>
      </c>
      <c r="BI13" s="529" t="str">
        <f t="array" aca="1" ref="BI13" ca="1">IFERROR(BC13*(1+INDEX(FrontEndData,MATCH(BI$10,IF(FrontEndType=$B13,FrontEndCampus),0),MATCH(BI$9,FrontEndYear,0))),"")</f>
        <v/>
      </c>
      <c r="BJ13" s="529" t="str">
        <f t="array" aca="1" ref="BJ13" ca="1">IFERROR(BD13*(1+INDEX(FrontEndData,MATCH(BJ$10,IF(FrontEndType=$B13,FrontEndCampus),0),MATCH(BJ$9,FrontEndYear,0))),"")</f>
        <v/>
      </c>
      <c r="BK13" s="529" t="str">
        <f t="array" aca="1" ref="BK13" ca="1">IFERROR(BE13*(1+INDEX(FrontEndData,MATCH(BK$10,IF(FrontEndType=$B13,FrontEndCampus),0),MATCH(BK$9,FrontEndYear,0))),"")</f>
        <v/>
      </c>
      <c r="BL13" s="529" t="str">
        <f t="array" aca="1" ref="BL13" ca="1">IFERROR(BF13*(1+INDEX(FrontEndData,MATCH(BL$10,IF(FrontEndType=$B13,FrontEndCampus),0),MATCH(BL$9,FrontEndYear,0))),"")</f>
        <v/>
      </c>
      <c r="BM13" s="529" t="str">
        <f t="array" aca="1" ref="BM13" ca="1">IFERROR(BG13*(1+INDEX(FrontEndData,MATCH(BM$10,IF(FrontEndType=$B13,FrontEndCampus),0),MATCH(BM$9,FrontEndYear,0))),"")</f>
        <v/>
      </c>
      <c r="BN13" s="529" t="str">
        <f t="array" aca="1" ref="BN13" ca="1">IFERROR(BH13*(1+INDEX(FrontEndData,MATCH(BN$10,IF(FrontEndType=$B13,FrontEndCampus),0),MATCH(BN$9,FrontEndYear,0))),"")</f>
        <v/>
      </c>
      <c r="BO13" s="529" t="str">
        <f t="array" aca="1" ref="BO13" ca="1">IFERROR(BI13*(1+INDEX(FrontEndData,MATCH(BO$10,IF(FrontEndType=$B13,FrontEndCampus),0),MATCH(BO$9,FrontEndYear,0))),"")</f>
        <v/>
      </c>
      <c r="BP13" s="529" t="str">
        <f t="array" aca="1" ref="BP13" ca="1">IFERROR(BJ13*(1+INDEX(FrontEndData,MATCH(BP$10,IF(FrontEndType=$B13,FrontEndCampus),0),MATCH(BP$9,FrontEndYear,0))),"")</f>
        <v/>
      </c>
      <c r="BQ13" s="529" t="str">
        <f t="array" aca="1" ref="BQ13" ca="1">IFERROR(BK13*(1+INDEX(FrontEndData,MATCH(BQ$10,IF(FrontEndType=$B13,FrontEndCampus),0),MATCH(BQ$9,FrontEndYear,0))),"")</f>
        <v/>
      </c>
      <c r="BR13" s="529" t="str">
        <f t="array" aca="1" ref="BR13" ca="1">IFERROR(BL13*(1+INDEX(FrontEndData,MATCH(BR$10,IF(FrontEndType=$B13,FrontEndCampus),0),MATCH(BR$9,FrontEndYear,0))),"")</f>
        <v/>
      </c>
      <c r="BS13" s="529" t="str">
        <f t="array" aca="1" ref="BS13" ca="1">IFERROR(BM13*(1+INDEX(FrontEndData,MATCH(BS$10,IF(FrontEndType=$B13,FrontEndCampus),0),MATCH(BS$9,FrontEndYear,0))),"")</f>
        <v/>
      </c>
      <c r="BT13" s="529" t="str">
        <f t="array" aca="1" ref="BT13" ca="1">IFERROR(BN13*(1+INDEX(FrontEndData,MATCH(BT$10,IF(FrontEndType=$B13,FrontEndCampus),0),MATCH(BT$9,FrontEndYear,0))),"")</f>
        <v/>
      </c>
      <c r="BU13" s="529" t="str">
        <f t="array" aca="1" ref="BU13" ca="1">IFERROR(BO13*(1+INDEX(FrontEndData,MATCH(BU$10,IF(FrontEndType=$B13,FrontEndCampus),0),MATCH(BU$9,FrontEndYear,0))),"")</f>
        <v/>
      </c>
      <c r="BV13" s="529" t="str">
        <f t="array" aca="1" ref="BV13" ca="1">IFERROR(BP13*(1+INDEX(FrontEndData,MATCH(BV$10,IF(FrontEndType=$B13,FrontEndCampus),0),MATCH(BV$9,FrontEndYear,0))),"")</f>
        <v/>
      </c>
      <c r="BW13" s="529" t="str">
        <f t="array" aca="1" ref="BW13" ca="1">IFERROR(BQ13*(1+INDEX(FrontEndData,MATCH(BW$10,IF(FrontEndType=$B13,FrontEndCampus),0),MATCH(BW$9,FrontEndYear,0))),"")</f>
        <v/>
      </c>
      <c r="BX13" s="529" t="str">
        <f t="array" aca="1" ref="BX13" ca="1">IFERROR(BR13*(1+INDEX(FrontEndData,MATCH(BX$10,IF(FrontEndType=$B13,FrontEndCampus),0),MATCH(BX$9,FrontEndYear,0))),"")</f>
        <v/>
      </c>
    </row>
    <row r="14" spans="1:76" x14ac:dyDescent="0.25">
      <c r="A14" s="519"/>
      <c r="B14" s="525" t="s">
        <v>412</v>
      </c>
      <c r="C14" s="526" t="s">
        <v>390</v>
      </c>
      <c r="D14" s="527" t="s">
        <v>397</v>
      </c>
      <c r="E14" s="528">
        <f t="array" aca="1" ref="E14" ca="1">IFERROR(IF(INDEX(EndUseMatrixData,MATCH($B14,IF(EndUseMatrixEndUse=$D14,EndUseMatrixAllocation),0),MATCH($C14,EndUseMatrixEmissionSource,0))=Lists!$Q$9,INDEX(CFPTableEmissionsData,MATCH($C14,CFPTableEmissionsEmissionSource,0),MATCH(E$10,CFPTableEmissionsCampus,0))*INDEX(EndUseAssumptionsData,MATCH($C14,IF(EndUseAssumptionsEndUse=$D14,EndUseAssumptionsEmissionsSource),0),MATCH(E$10,EndUseAssumptionsCampus,0))*IF(COUNTIF(PeopleList,$B14)&gt;0,INDEX(SpacePeopleAllocationsPercentData,MATCH($B14,SpacePeopleAllocationsPercentType,0),MATCH(E$10,SpacePeopleAllocationsPercentCampus,0))/SUM(IF(INDEX(EndUseMatrixPeopleData,0,MATCH($C14,EndUseMatrixEmissionSource,0))=Lists!$Q$9,IF(EndUseMatrixPeopleEndUse=$D14,INDEX(EndUseMatrixPeopleSplitData,0,MATCH(E$10,EndUseMatrixPeopleSplitCampus,0))))),1),0),0)</f>
        <v>0</v>
      </c>
      <c r="F14" s="528">
        <f t="array" aca="1" ref="F14" ca="1">IFERROR(IF(INDEX(EndUseMatrixData,MATCH($B14,IF(EndUseMatrixEndUse=$D14,EndUseMatrixAllocation),0),MATCH($C14,EndUseMatrixEmissionSource,0))=Lists!$Q$9,INDEX(CFPTableEmissionsData,MATCH($C14,CFPTableEmissionsEmissionSource,0),MATCH(F$10,CFPTableEmissionsCampus,0))*INDEX(EndUseAssumptionsData,MATCH($C14,IF(EndUseAssumptionsEndUse=$D14,EndUseAssumptionsEmissionsSource),0),MATCH(F$10,EndUseAssumptionsCampus,0))*IF(COUNTIF(PeopleList,$B14)&gt;0,INDEX(SpacePeopleAllocationsPercentData,MATCH($B14,SpacePeopleAllocationsPercentType,0),MATCH(F$10,SpacePeopleAllocationsPercentCampus,0))/SUM(IF(INDEX(EndUseMatrixPeopleData,0,MATCH($C14,EndUseMatrixEmissionSource,0))=Lists!$Q$9,IF(EndUseMatrixPeopleEndUse=$D14,INDEX(EndUseMatrixPeopleSplitData,0,MATCH(F$10,EndUseMatrixPeopleSplitCampus,0))))),1),0),0)</f>
        <v>0</v>
      </c>
      <c r="G14" s="528">
        <f t="array" aca="1" ref="G14" ca="1">IFERROR(IF(INDEX(EndUseMatrixData,MATCH($B14,IF(EndUseMatrixEndUse=$D14,EndUseMatrixAllocation),0),MATCH($C14,EndUseMatrixEmissionSource,0))=Lists!$Q$9,INDEX(CFPTableEmissionsData,MATCH($C14,CFPTableEmissionsEmissionSource,0),MATCH(G$10,CFPTableEmissionsCampus,0))*INDEX(EndUseAssumptionsData,MATCH($C14,IF(EndUseAssumptionsEndUse=$D14,EndUseAssumptionsEmissionsSource),0),MATCH(G$10,EndUseAssumptionsCampus,0))*IF(COUNTIF(PeopleList,$B14)&gt;0,INDEX(SpacePeopleAllocationsPercentData,MATCH($B14,SpacePeopleAllocationsPercentType,0),MATCH(G$10,SpacePeopleAllocationsPercentCampus,0))/SUM(IF(INDEX(EndUseMatrixPeopleData,0,MATCH($C14,EndUseMatrixEmissionSource,0))=Lists!$Q$9,IF(EndUseMatrixPeopleEndUse=$D14,INDEX(EndUseMatrixPeopleSplitData,0,MATCH(G$10,EndUseMatrixPeopleSplitCampus,0))))),1),0),0)</f>
        <v>0</v>
      </c>
      <c r="H14" s="528">
        <f t="array" aca="1" ref="H14" ca="1">IFERROR(IF(INDEX(EndUseMatrixData,MATCH($B14,IF(EndUseMatrixEndUse=$D14,EndUseMatrixAllocation),0),MATCH($C14,EndUseMatrixEmissionSource,0))=Lists!$Q$9,INDEX(CFPTableEmissionsData,MATCH($C14,CFPTableEmissionsEmissionSource,0),MATCH(H$10,CFPTableEmissionsCampus,0))*INDEX(EndUseAssumptionsData,MATCH($C14,IF(EndUseAssumptionsEndUse=$D14,EndUseAssumptionsEmissionsSource),0),MATCH(H$10,EndUseAssumptionsCampus,0))*IF(COUNTIF(PeopleList,$B14)&gt;0,INDEX(SpacePeopleAllocationsPercentData,MATCH($B14,SpacePeopleAllocationsPercentType,0),MATCH(H$10,SpacePeopleAllocationsPercentCampus,0))/SUM(IF(INDEX(EndUseMatrixPeopleData,0,MATCH($C14,EndUseMatrixEmissionSource,0))=Lists!$Q$9,IF(EndUseMatrixPeopleEndUse=$D14,INDEX(EndUseMatrixPeopleSplitData,0,MATCH(H$10,EndUseMatrixPeopleSplitCampus,0))))),1),0),0)</f>
        <v>0</v>
      </c>
      <c r="I14" s="528">
        <f t="array" aca="1" ref="I14" ca="1">IFERROR(IF(INDEX(EndUseMatrixData,MATCH($B14,IF(EndUseMatrixEndUse=$D14,EndUseMatrixAllocation),0),MATCH($C14,EndUseMatrixEmissionSource,0))=Lists!$Q$9,INDEX(CFPTableEmissionsData,MATCH($C14,CFPTableEmissionsEmissionSource,0),MATCH(I$10,CFPTableEmissionsCampus,0))*INDEX(EndUseAssumptionsData,MATCH($C14,IF(EndUseAssumptionsEndUse=$D14,EndUseAssumptionsEmissionsSource),0),MATCH(I$10,EndUseAssumptionsCampus,0))*IF(COUNTIF(PeopleList,$B14)&gt;0,INDEX(SpacePeopleAllocationsPercentData,MATCH($B14,SpacePeopleAllocationsPercentType,0),MATCH(I$10,SpacePeopleAllocationsPercentCampus,0))/SUM(IF(INDEX(EndUseMatrixPeopleData,0,MATCH($C14,EndUseMatrixEmissionSource,0))=Lists!$Q$9,IF(EndUseMatrixPeopleEndUse=$D14,INDEX(EndUseMatrixPeopleSplitData,0,MATCH(I$10,EndUseMatrixPeopleSplitCampus,0))))),1),0),0)</f>
        <v>0</v>
      </c>
      <c r="J14" s="528">
        <f t="array" aca="1" ref="J14" ca="1">IFERROR(IF(INDEX(EndUseMatrixData,MATCH($B14,IF(EndUseMatrixEndUse=$D14,EndUseMatrixAllocation),0),MATCH($C14,EndUseMatrixEmissionSource,0))=Lists!$Q$9,INDEX(CFPTableEmissionsData,MATCH($C14,CFPTableEmissionsEmissionSource,0),MATCH(J$10,CFPTableEmissionsCampus,0))*INDEX(EndUseAssumptionsData,MATCH($C14,IF(EndUseAssumptionsEndUse=$D14,EndUseAssumptionsEmissionsSource),0),MATCH(J$10,EndUseAssumptionsCampus,0))*IF(COUNTIF(PeopleList,$B14)&gt;0,INDEX(SpacePeopleAllocationsPercentData,MATCH($B14,SpacePeopleAllocationsPercentType,0),MATCH(J$10,SpacePeopleAllocationsPercentCampus,0))/SUM(IF(INDEX(EndUseMatrixPeopleData,0,MATCH($C14,EndUseMatrixEmissionSource,0))=Lists!$Q$9,IF(EndUseMatrixPeopleEndUse=$D14,INDEX(EndUseMatrixPeopleSplitData,0,MATCH(J$10,EndUseMatrixPeopleSplitCampus,0))))),1),0),0)</f>
        <v>0</v>
      </c>
      <c r="K14" s="529" t="str">
        <f t="array" aca="1" ref="K14" ca="1">IFERROR(E14*(1+INDEX(FrontEndData,MATCH(K$10,IF(FrontEndType=$B14,FrontEndCampus),0),MATCH(K$9,FrontEndYear,0))),"")</f>
        <v/>
      </c>
      <c r="L14" s="529" t="str">
        <f t="array" aca="1" ref="L14" ca="1">IFERROR(F14*(1+INDEX(FrontEndData,MATCH(L$10,IF(FrontEndType=$B14,FrontEndCampus),0),MATCH(L$9,FrontEndYear,0))),"")</f>
        <v/>
      </c>
      <c r="M14" s="529" t="str">
        <f t="array" aca="1" ref="M14" ca="1">IFERROR(G14*(1+INDEX(FrontEndData,MATCH(M$10,IF(FrontEndType=$B14,FrontEndCampus),0),MATCH(M$9,FrontEndYear,0))),"")</f>
        <v/>
      </c>
      <c r="N14" s="529" t="str">
        <f t="array" aca="1" ref="N14" ca="1">IFERROR(H14*(1+INDEX(FrontEndData,MATCH(N$10,IF(FrontEndType=$B14,FrontEndCampus),0),MATCH(N$9,FrontEndYear,0))),"")</f>
        <v/>
      </c>
      <c r="O14" s="529" t="str">
        <f t="array" aca="1" ref="O14" ca="1">IFERROR(I14*(1+INDEX(FrontEndData,MATCH(O$10,IF(FrontEndType=$B14,FrontEndCampus),0),MATCH(O$9,FrontEndYear,0))),"")</f>
        <v/>
      </c>
      <c r="P14" s="529" t="str">
        <f t="array" aca="1" ref="P14" ca="1">IFERROR(J14*(1+INDEX(FrontEndData,MATCH(P$10,IF(FrontEndType=$B14,FrontEndCampus),0),MATCH(P$9,FrontEndYear,0))),"")</f>
        <v/>
      </c>
      <c r="Q14" s="529" t="str">
        <f t="array" aca="1" ref="Q14" ca="1">IFERROR(K14*(1+INDEX(FrontEndData,MATCH(Q$10,IF(FrontEndType=$B14,FrontEndCampus),0),MATCH(Q$9,FrontEndYear,0))),"")</f>
        <v/>
      </c>
      <c r="R14" s="529" t="str">
        <f t="array" aca="1" ref="R14" ca="1">IFERROR(L14*(1+INDEX(FrontEndData,MATCH(R$10,IF(FrontEndType=$B14,FrontEndCampus),0),MATCH(R$9,FrontEndYear,0))),"")</f>
        <v/>
      </c>
      <c r="S14" s="529" t="str">
        <f t="array" aca="1" ref="S14" ca="1">IFERROR(M14*(1+INDEX(FrontEndData,MATCH(S$10,IF(FrontEndType=$B14,FrontEndCampus),0),MATCH(S$9,FrontEndYear,0))),"")</f>
        <v/>
      </c>
      <c r="T14" s="529" t="str">
        <f t="array" aca="1" ref="T14" ca="1">IFERROR(N14*(1+INDEX(FrontEndData,MATCH(T$10,IF(FrontEndType=$B14,FrontEndCampus),0),MATCH(T$9,FrontEndYear,0))),"")</f>
        <v/>
      </c>
      <c r="U14" s="529" t="str">
        <f t="array" aca="1" ref="U14" ca="1">IFERROR(O14*(1+INDEX(FrontEndData,MATCH(U$10,IF(FrontEndType=$B14,FrontEndCampus),0),MATCH(U$9,FrontEndYear,0))),"")</f>
        <v/>
      </c>
      <c r="V14" s="529" t="str">
        <f t="array" aca="1" ref="V14" ca="1">IFERROR(P14*(1+INDEX(FrontEndData,MATCH(V$10,IF(FrontEndType=$B14,FrontEndCampus),0),MATCH(V$9,FrontEndYear,0))),"")</f>
        <v/>
      </c>
      <c r="W14" s="529" t="str">
        <f t="array" aca="1" ref="W14" ca="1">IFERROR(Q14*(1+INDEX(FrontEndData,MATCH(W$10,IF(FrontEndType=$B14,FrontEndCampus),0),MATCH(W$9,FrontEndYear,0))),"")</f>
        <v/>
      </c>
      <c r="X14" s="529" t="str">
        <f t="array" aca="1" ref="X14" ca="1">IFERROR(R14*(1+INDEX(FrontEndData,MATCH(X$10,IF(FrontEndType=$B14,FrontEndCampus),0),MATCH(X$9,FrontEndYear,0))),"")</f>
        <v/>
      </c>
      <c r="Y14" s="529" t="str">
        <f t="array" aca="1" ref="Y14" ca="1">IFERROR(S14*(1+INDEX(FrontEndData,MATCH(Y$10,IF(FrontEndType=$B14,FrontEndCampus),0),MATCH(Y$9,FrontEndYear,0))),"")</f>
        <v/>
      </c>
      <c r="Z14" s="529" t="str">
        <f t="array" aca="1" ref="Z14" ca="1">IFERROR(T14*(1+INDEX(FrontEndData,MATCH(Z$10,IF(FrontEndType=$B14,FrontEndCampus),0),MATCH(Z$9,FrontEndYear,0))),"")</f>
        <v/>
      </c>
      <c r="AA14" s="529" t="str">
        <f t="array" aca="1" ref="AA14" ca="1">IFERROR(U14*(1+INDEX(FrontEndData,MATCH(AA$10,IF(FrontEndType=$B14,FrontEndCampus),0),MATCH(AA$9,FrontEndYear,0))),"")</f>
        <v/>
      </c>
      <c r="AB14" s="529" t="str">
        <f t="array" aca="1" ref="AB14" ca="1">IFERROR(V14*(1+INDEX(FrontEndData,MATCH(AB$10,IF(FrontEndType=$B14,FrontEndCampus),0),MATCH(AB$9,FrontEndYear,0))),"")</f>
        <v/>
      </c>
      <c r="AC14" s="529" t="str">
        <f t="array" aca="1" ref="AC14" ca="1">IFERROR(W14*(1+INDEX(FrontEndData,MATCH(AC$10,IF(FrontEndType=$B14,FrontEndCampus),0),MATCH(AC$9,FrontEndYear,0))),"")</f>
        <v/>
      </c>
      <c r="AD14" s="529" t="str">
        <f t="array" aca="1" ref="AD14" ca="1">IFERROR(X14*(1+INDEX(FrontEndData,MATCH(AD$10,IF(FrontEndType=$B14,FrontEndCampus),0),MATCH(AD$9,FrontEndYear,0))),"")</f>
        <v/>
      </c>
      <c r="AE14" s="529" t="str">
        <f t="array" aca="1" ref="AE14" ca="1">IFERROR(Y14*(1+INDEX(FrontEndData,MATCH(AE$10,IF(FrontEndType=$B14,FrontEndCampus),0),MATCH(AE$9,FrontEndYear,0))),"")</f>
        <v/>
      </c>
      <c r="AF14" s="529" t="str">
        <f t="array" aca="1" ref="AF14" ca="1">IFERROR(Z14*(1+INDEX(FrontEndData,MATCH(AF$10,IF(FrontEndType=$B14,FrontEndCampus),0),MATCH(AF$9,FrontEndYear,0))),"")</f>
        <v/>
      </c>
      <c r="AG14" s="529" t="str">
        <f t="array" aca="1" ref="AG14" ca="1">IFERROR(AA14*(1+INDEX(FrontEndData,MATCH(AG$10,IF(FrontEndType=$B14,FrontEndCampus),0),MATCH(AG$9,FrontEndYear,0))),"")</f>
        <v/>
      </c>
      <c r="AH14" s="529" t="str">
        <f t="array" aca="1" ref="AH14" ca="1">IFERROR(AB14*(1+INDEX(FrontEndData,MATCH(AH$10,IF(FrontEndType=$B14,FrontEndCampus),0),MATCH(AH$9,FrontEndYear,0))),"")</f>
        <v/>
      </c>
      <c r="AI14" s="529" t="str">
        <f t="array" aca="1" ref="AI14" ca="1">IFERROR(AC14*(1+INDEX(FrontEndData,MATCH(AI$10,IF(FrontEndType=$B14,FrontEndCampus),0),MATCH(AI$9,FrontEndYear,0))),"")</f>
        <v/>
      </c>
      <c r="AJ14" s="529" t="str">
        <f t="array" aca="1" ref="AJ14" ca="1">IFERROR(AD14*(1+INDEX(FrontEndData,MATCH(AJ$10,IF(FrontEndType=$B14,FrontEndCampus),0),MATCH(AJ$9,FrontEndYear,0))),"")</f>
        <v/>
      </c>
      <c r="AK14" s="529" t="str">
        <f t="array" aca="1" ref="AK14" ca="1">IFERROR(AE14*(1+INDEX(FrontEndData,MATCH(AK$10,IF(FrontEndType=$B14,FrontEndCampus),0),MATCH(AK$9,FrontEndYear,0))),"")</f>
        <v/>
      </c>
      <c r="AL14" s="529" t="str">
        <f t="array" aca="1" ref="AL14" ca="1">IFERROR(AF14*(1+INDEX(FrontEndData,MATCH(AL$10,IF(FrontEndType=$B14,FrontEndCampus),0),MATCH(AL$9,FrontEndYear,0))),"")</f>
        <v/>
      </c>
      <c r="AM14" s="529" t="str">
        <f t="array" aca="1" ref="AM14" ca="1">IFERROR(AG14*(1+INDEX(FrontEndData,MATCH(AM$10,IF(FrontEndType=$B14,FrontEndCampus),0),MATCH(AM$9,FrontEndYear,0))),"")</f>
        <v/>
      </c>
      <c r="AN14" s="529" t="str">
        <f t="array" aca="1" ref="AN14" ca="1">IFERROR(AH14*(1+INDEX(FrontEndData,MATCH(AN$10,IF(FrontEndType=$B14,FrontEndCampus),0),MATCH(AN$9,FrontEndYear,0))),"")</f>
        <v/>
      </c>
      <c r="AO14" s="529" t="str">
        <f t="array" aca="1" ref="AO14" ca="1">IFERROR(AI14*(1+INDEX(FrontEndData,MATCH(AO$10,IF(FrontEndType=$B14,FrontEndCampus),0),MATCH(AO$9,FrontEndYear,0))),"")</f>
        <v/>
      </c>
      <c r="AP14" s="529" t="str">
        <f t="array" aca="1" ref="AP14" ca="1">IFERROR(AJ14*(1+INDEX(FrontEndData,MATCH(AP$10,IF(FrontEndType=$B14,FrontEndCampus),0),MATCH(AP$9,FrontEndYear,0))),"")</f>
        <v/>
      </c>
      <c r="AQ14" s="529" t="str">
        <f t="array" aca="1" ref="AQ14" ca="1">IFERROR(AK14*(1+INDEX(FrontEndData,MATCH(AQ$10,IF(FrontEndType=$B14,FrontEndCampus),0),MATCH(AQ$9,FrontEndYear,0))),"")</f>
        <v/>
      </c>
      <c r="AR14" s="529" t="str">
        <f t="array" aca="1" ref="AR14" ca="1">IFERROR(AL14*(1+INDEX(FrontEndData,MATCH(AR$10,IF(FrontEndType=$B14,FrontEndCampus),0),MATCH(AR$9,FrontEndYear,0))),"")</f>
        <v/>
      </c>
      <c r="AS14" s="529" t="str">
        <f t="array" aca="1" ref="AS14" ca="1">IFERROR(AM14*(1+INDEX(FrontEndData,MATCH(AS$10,IF(FrontEndType=$B14,FrontEndCampus),0),MATCH(AS$9,FrontEndYear,0))),"")</f>
        <v/>
      </c>
      <c r="AT14" s="529" t="str">
        <f t="array" aca="1" ref="AT14" ca="1">IFERROR(AN14*(1+INDEX(FrontEndData,MATCH(AT$10,IF(FrontEndType=$B14,FrontEndCampus),0),MATCH(AT$9,FrontEndYear,0))),"")</f>
        <v/>
      </c>
      <c r="AU14" s="529" t="str">
        <f t="array" aca="1" ref="AU14" ca="1">IFERROR(AO14*(1+INDEX(FrontEndData,MATCH(AU$10,IF(FrontEndType=$B14,FrontEndCampus),0),MATCH(AU$9,FrontEndYear,0))),"")</f>
        <v/>
      </c>
      <c r="AV14" s="529" t="str">
        <f t="array" aca="1" ref="AV14" ca="1">IFERROR(AP14*(1+INDEX(FrontEndData,MATCH(AV$10,IF(FrontEndType=$B14,FrontEndCampus),0),MATCH(AV$9,FrontEndYear,0))),"")</f>
        <v/>
      </c>
      <c r="AW14" s="529" t="str">
        <f t="array" aca="1" ref="AW14" ca="1">IFERROR(AQ14*(1+INDEX(FrontEndData,MATCH(AW$10,IF(FrontEndType=$B14,FrontEndCampus),0),MATCH(AW$9,FrontEndYear,0))),"")</f>
        <v/>
      </c>
      <c r="AX14" s="529" t="str">
        <f t="array" aca="1" ref="AX14" ca="1">IFERROR(AR14*(1+INDEX(FrontEndData,MATCH(AX$10,IF(FrontEndType=$B14,FrontEndCampus),0),MATCH(AX$9,FrontEndYear,0))),"")</f>
        <v/>
      </c>
      <c r="AY14" s="529" t="str">
        <f t="array" aca="1" ref="AY14" ca="1">IFERROR(AS14*(1+INDEX(FrontEndData,MATCH(AY$10,IF(FrontEndType=$B14,FrontEndCampus),0),MATCH(AY$9,FrontEndYear,0))),"")</f>
        <v/>
      </c>
      <c r="AZ14" s="529" t="str">
        <f t="array" aca="1" ref="AZ14" ca="1">IFERROR(AT14*(1+INDEX(FrontEndData,MATCH(AZ$10,IF(FrontEndType=$B14,FrontEndCampus),0),MATCH(AZ$9,FrontEndYear,0))),"")</f>
        <v/>
      </c>
      <c r="BA14" s="529" t="str">
        <f t="array" aca="1" ref="BA14" ca="1">IFERROR(AU14*(1+INDEX(FrontEndData,MATCH(BA$10,IF(FrontEndType=$B14,FrontEndCampus),0),MATCH(BA$9,FrontEndYear,0))),"")</f>
        <v/>
      </c>
      <c r="BB14" s="529" t="str">
        <f t="array" aca="1" ref="BB14" ca="1">IFERROR(AV14*(1+INDEX(FrontEndData,MATCH(BB$10,IF(FrontEndType=$B14,FrontEndCampus),0),MATCH(BB$9,FrontEndYear,0))),"")</f>
        <v/>
      </c>
      <c r="BC14" s="529" t="str">
        <f t="array" aca="1" ref="BC14" ca="1">IFERROR(AW14*(1+INDEX(FrontEndData,MATCH(BC$10,IF(FrontEndType=$B14,FrontEndCampus),0),MATCH(BC$9,FrontEndYear,0))),"")</f>
        <v/>
      </c>
      <c r="BD14" s="529" t="str">
        <f t="array" aca="1" ref="BD14" ca="1">IFERROR(AX14*(1+INDEX(FrontEndData,MATCH(BD$10,IF(FrontEndType=$B14,FrontEndCampus),0),MATCH(BD$9,FrontEndYear,0))),"")</f>
        <v/>
      </c>
      <c r="BE14" s="529" t="str">
        <f t="array" aca="1" ref="BE14" ca="1">IFERROR(AY14*(1+INDEX(FrontEndData,MATCH(BE$10,IF(FrontEndType=$B14,FrontEndCampus),0),MATCH(BE$9,FrontEndYear,0))),"")</f>
        <v/>
      </c>
      <c r="BF14" s="529" t="str">
        <f t="array" aca="1" ref="BF14" ca="1">IFERROR(AZ14*(1+INDEX(FrontEndData,MATCH(BF$10,IF(FrontEndType=$B14,FrontEndCampus),0),MATCH(BF$9,FrontEndYear,0))),"")</f>
        <v/>
      </c>
      <c r="BG14" s="529" t="str">
        <f t="array" aca="1" ref="BG14" ca="1">IFERROR(BA14*(1+INDEX(FrontEndData,MATCH(BG$10,IF(FrontEndType=$B14,FrontEndCampus),0),MATCH(BG$9,FrontEndYear,0))),"")</f>
        <v/>
      </c>
      <c r="BH14" s="529" t="str">
        <f t="array" aca="1" ref="BH14" ca="1">IFERROR(BB14*(1+INDEX(FrontEndData,MATCH(BH$10,IF(FrontEndType=$B14,FrontEndCampus),0),MATCH(BH$9,FrontEndYear,0))),"")</f>
        <v/>
      </c>
      <c r="BI14" s="529" t="str">
        <f t="array" aca="1" ref="BI14" ca="1">IFERROR(BC14*(1+INDEX(FrontEndData,MATCH(BI$10,IF(FrontEndType=$B14,FrontEndCampus),0),MATCH(BI$9,FrontEndYear,0))),"")</f>
        <v/>
      </c>
      <c r="BJ14" s="529" t="str">
        <f t="array" aca="1" ref="BJ14" ca="1">IFERROR(BD14*(1+INDEX(FrontEndData,MATCH(BJ$10,IF(FrontEndType=$B14,FrontEndCampus),0),MATCH(BJ$9,FrontEndYear,0))),"")</f>
        <v/>
      </c>
      <c r="BK14" s="529" t="str">
        <f t="array" aca="1" ref="BK14" ca="1">IFERROR(BE14*(1+INDEX(FrontEndData,MATCH(BK$10,IF(FrontEndType=$B14,FrontEndCampus),0),MATCH(BK$9,FrontEndYear,0))),"")</f>
        <v/>
      </c>
      <c r="BL14" s="529" t="str">
        <f t="array" aca="1" ref="BL14" ca="1">IFERROR(BF14*(1+INDEX(FrontEndData,MATCH(BL$10,IF(FrontEndType=$B14,FrontEndCampus),0),MATCH(BL$9,FrontEndYear,0))),"")</f>
        <v/>
      </c>
      <c r="BM14" s="529" t="str">
        <f t="array" aca="1" ref="BM14" ca="1">IFERROR(BG14*(1+INDEX(FrontEndData,MATCH(BM$10,IF(FrontEndType=$B14,FrontEndCampus),0),MATCH(BM$9,FrontEndYear,0))),"")</f>
        <v/>
      </c>
      <c r="BN14" s="529" t="str">
        <f t="array" aca="1" ref="BN14" ca="1">IFERROR(BH14*(1+INDEX(FrontEndData,MATCH(BN$10,IF(FrontEndType=$B14,FrontEndCampus),0),MATCH(BN$9,FrontEndYear,0))),"")</f>
        <v/>
      </c>
      <c r="BO14" s="529" t="str">
        <f t="array" aca="1" ref="BO14" ca="1">IFERROR(BI14*(1+INDEX(FrontEndData,MATCH(BO$10,IF(FrontEndType=$B14,FrontEndCampus),0),MATCH(BO$9,FrontEndYear,0))),"")</f>
        <v/>
      </c>
      <c r="BP14" s="529" t="str">
        <f t="array" aca="1" ref="BP14" ca="1">IFERROR(BJ14*(1+INDEX(FrontEndData,MATCH(BP$10,IF(FrontEndType=$B14,FrontEndCampus),0),MATCH(BP$9,FrontEndYear,0))),"")</f>
        <v/>
      </c>
      <c r="BQ14" s="529" t="str">
        <f t="array" aca="1" ref="BQ14" ca="1">IFERROR(BK14*(1+INDEX(FrontEndData,MATCH(BQ$10,IF(FrontEndType=$B14,FrontEndCampus),0),MATCH(BQ$9,FrontEndYear,0))),"")</f>
        <v/>
      </c>
      <c r="BR14" s="529" t="str">
        <f t="array" aca="1" ref="BR14" ca="1">IFERROR(BL14*(1+INDEX(FrontEndData,MATCH(BR$10,IF(FrontEndType=$B14,FrontEndCampus),0),MATCH(BR$9,FrontEndYear,0))),"")</f>
        <v/>
      </c>
      <c r="BS14" s="529" t="str">
        <f t="array" aca="1" ref="BS14" ca="1">IFERROR(BM14*(1+INDEX(FrontEndData,MATCH(BS$10,IF(FrontEndType=$B14,FrontEndCampus),0),MATCH(BS$9,FrontEndYear,0))),"")</f>
        <v/>
      </c>
      <c r="BT14" s="529" t="str">
        <f t="array" aca="1" ref="BT14" ca="1">IFERROR(BN14*(1+INDEX(FrontEndData,MATCH(BT$10,IF(FrontEndType=$B14,FrontEndCampus),0),MATCH(BT$9,FrontEndYear,0))),"")</f>
        <v/>
      </c>
      <c r="BU14" s="529" t="str">
        <f t="array" aca="1" ref="BU14" ca="1">IFERROR(BO14*(1+INDEX(FrontEndData,MATCH(BU$10,IF(FrontEndType=$B14,FrontEndCampus),0),MATCH(BU$9,FrontEndYear,0))),"")</f>
        <v/>
      </c>
      <c r="BV14" s="529" t="str">
        <f t="array" aca="1" ref="BV14" ca="1">IFERROR(BP14*(1+INDEX(FrontEndData,MATCH(BV$10,IF(FrontEndType=$B14,FrontEndCampus),0),MATCH(BV$9,FrontEndYear,0))),"")</f>
        <v/>
      </c>
      <c r="BW14" s="529" t="str">
        <f t="array" aca="1" ref="BW14" ca="1">IFERROR(BQ14*(1+INDEX(FrontEndData,MATCH(BW$10,IF(FrontEndType=$B14,FrontEndCampus),0),MATCH(BW$9,FrontEndYear,0))),"")</f>
        <v/>
      </c>
      <c r="BX14" s="529" t="str">
        <f t="array" aca="1" ref="BX14" ca="1">IFERROR(BR14*(1+INDEX(FrontEndData,MATCH(BX$10,IF(FrontEndType=$B14,FrontEndCampus),0),MATCH(BX$9,FrontEndYear,0))),"")</f>
        <v/>
      </c>
    </row>
    <row r="15" spans="1:76" x14ac:dyDescent="0.25">
      <c r="A15" s="519"/>
      <c r="B15" s="525" t="s">
        <v>412</v>
      </c>
      <c r="C15" s="526" t="s">
        <v>390</v>
      </c>
      <c r="D15" s="527" t="s">
        <v>396</v>
      </c>
      <c r="E15" s="528">
        <f t="array" ref="E15">IFERROR(IF(INDEX(EndUseMatrixData,MATCH($B15,IF(EndUseMatrixEndUse=$D15,EndUseMatrixAllocation),0),MATCH($C15,EndUseMatrixEmissionSource,0))=Lists!$Q$9,INDEX(CFPTableEmissionsData,MATCH($C15,CFPTableEmissionsEmissionSource,0),MATCH(E$10,CFPTableEmissionsCampus,0))*INDEX(EndUseAssumptionsData,MATCH($C15,IF(EndUseAssumptionsEndUse=$D15,EndUseAssumptionsEmissionsSource),0),MATCH(E$10,EndUseAssumptionsCampus,0))*IF(COUNTIF(PeopleList,$B15)&gt;0,INDEX(SpacePeopleAllocationsPercentData,MATCH($B15,SpacePeopleAllocationsPercentType,0),MATCH(E$10,SpacePeopleAllocationsPercentCampus,0))/SUM(IF(INDEX(EndUseMatrixPeopleData,0,MATCH($C15,EndUseMatrixEmissionSource,0))=Lists!$Q$9,IF(EndUseMatrixPeopleEndUse=$D15,INDEX(EndUseMatrixPeopleSplitData,0,MATCH(E$10,EndUseMatrixPeopleSplitCampus,0))))),1),0),0)</f>
        <v>0</v>
      </c>
      <c r="F15" s="528">
        <f t="array" ref="F15">IFERROR(IF(INDEX(EndUseMatrixData,MATCH($B15,IF(EndUseMatrixEndUse=$D15,EndUseMatrixAllocation),0),MATCH($C15,EndUseMatrixEmissionSource,0))=Lists!$Q$9,INDEX(CFPTableEmissionsData,MATCH($C15,CFPTableEmissionsEmissionSource,0),MATCH(F$10,CFPTableEmissionsCampus,0))*INDEX(EndUseAssumptionsData,MATCH($C15,IF(EndUseAssumptionsEndUse=$D15,EndUseAssumptionsEmissionsSource),0),MATCH(F$10,EndUseAssumptionsCampus,0))*IF(COUNTIF(PeopleList,$B15)&gt;0,INDEX(SpacePeopleAllocationsPercentData,MATCH($B15,SpacePeopleAllocationsPercentType,0),MATCH(F$10,SpacePeopleAllocationsPercentCampus,0))/SUM(IF(INDEX(EndUseMatrixPeopleData,0,MATCH($C15,EndUseMatrixEmissionSource,0))=Lists!$Q$9,IF(EndUseMatrixPeopleEndUse=$D15,INDEX(EndUseMatrixPeopleSplitData,0,MATCH(F$10,EndUseMatrixPeopleSplitCampus,0))))),1),0),0)</f>
        <v>0</v>
      </c>
      <c r="G15" s="528">
        <f t="array" ref="G15">IFERROR(IF(INDEX(EndUseMatrixData,MATCH($B15,IF(EndUseMatrixEndUse=$D15,EndUseMatrixAllocation),0),MATCH($C15,EndUseMatrixEmissionSource,0))=Lists!$Q$9,INDEX(CFPTableEmissionsData,MATCH($C15,CFPTableEmissionsEmissionSource,0),MATCH(G$10,CFPTableEmissionsCampus,0))*INDEX(EndUseAssumptionsData,MATCH($C15,IF(EndUseAssumptionsEndUse=$D15,EndUseAssumptionsEmissionsSource),0),MATCH(G$10,EndUseAssumptionsCampus,0))*IF(COUNTIF(PeopleList,$B15)&gt;0,INDEX(SpacePeopleAllocationsPercentData,MATCH($B15,SpacePeopleAllocationsPercentType,0),MATCH(G$10,SpacePeopleAllocationsPercentCampus,0))/SUM(IF(INDEX(EndUseMatrixPeopleData,0,MATCH($C15,EndUseMatrixEmissionSource,0))=Lists!$Q$9,IF(EndUseMatrixPeopleEndUse=$D15,INDEX(EndUseMatrixPeopleSplitData,0,MATCH(G$10,EndUseMatrixPeopleSplitCampus,0))))),1),0),0)</f>
        <v>0</v>
      </c>
      <c r="H15" s="528">
        <f t="array" ref="H15">IFERROR(IF(INDEX(EndUseMatrixData,MATCH($B15,IF(EndUseMatrixEndUse=$D15,EndUseMatrixAllocation),0),MATCH($C15,EndUseMatrixEmissionSource,0))=Lists!$Q$9,INDEX(CFPTableEmissionsData,MATCH($C15,CFPTableEmissionsEmissionSource,0),MATCH(H$10,CFPTableEmissionsCampus,0))*INDEX(EndUseAssumptionsData,MATCH($C15,IF(EndUseAssumptionsEndUse=$D15,EndUseAssumptionsEmissionsSource),0),MATCH(H$10,EndUseAssumptionsCampus,0))*IF(COUNTIF(PeopleList,$B15)&gt;0,INDEX(SpacePeopleAllocationsPercentData,MATCH($B15,SpacePeopleAllocationsPercentType,0),MATCH(H$10,SpacePeopleAllocationsPercentCampus,0))/SUM(IF(INDEX(EndUseMatrixPeopleData,0,MATCH($C15,EndUseMatrixEmissionSource,0))=Lists!$Q$9,IF(EndUseMatrixPeopleEndUse=$D15,INDEX(EndUseMatrixPeopleSplitData,0,MATCH(H$10,EndUseMatrixPeopleSplitCampus,0))))),1),0),0)</f>
        <v>0</v>
      </c>
      <c r="I15" s="528">
        <f t="array" ref="I15">IFERROR(IF(INDEX(EndUseMatrixData,MATCH($B15,IF(EndUseMatrixEndUse=$D15,EndUseMatrixAllocation),0),MATCH($C15,EndUseMatrixEmissionSource,0))=Lists!$Q$9,INDEX(CFPTableEmissionsData,MATCH($C15,CFPTableEmissionsEmissionSource,0),MATCH(I$10,CFPTableEmissionsCampus,0))*INDEX(EndUseAssumptionsData,MATCH($C15,IF(EndUseAssumptionsEndUse=$D15,EndUseAssumptionsEmissionsSource),0),MATCH(I$10,EndUseAssumptionsCampus,0))*IF(COUNTIF(PeopleList,$B15)&gt;0,INDEX(SpacePeopleAllocationsPercentData,MATCH($B15,SpacePeopleAllocationsPercentType,0),MATCH(I$10,SpacePeopleAllocationsPercentCampus,0))/SUM(IF(INDEX(EndUseMatrixPeopleData,0,MATCH($C15,EndUseMatrixEmissionSource,0))=Lists!$Q$9,IF(EndUseMatrixPeopleEndUse=$D15,INDEX(EndUseMatrixPeopleSplitData,0,MATCH(I$10,EndUseMatrixPeopleSplitCampus,0))))),1),0),0)</f>
        <v>0</v>
      </c>
      <c r="J15" s="528">
        <f t="array" ref="J15">IFERROR(IF(INDEX(EndUseMatrixData,MATCH($B15,IF(EndUseMatrixEndUse=$D15,EndUseMatrixAllocation),0),MATCH($C15,EndUseMatrixEmissionSource,0))=Lists!$Q$9,INDEX(CFPTableEmissionsData,MATCH($C15,CFPTableEmissionsEmissionSource,0),MATCH(J$10,CFPTableEmissionsCampus,0))*INDEX(EndUseAssumptionsData,MATCH($C15,IF(EndUseAssumptionsEndUse=$D15,EndUseAssumptionsEmissionsSource),0),MATCH(J$10,EndUseAssumptionsCampus,0))*IF(COUNTIF(PeopleList,$B15)&gt;0,INDEX(SpacePeopleAllocationsPercentData,MATCH($B15,SpacePeopleAllocationsPercentType,0),MATCH(J$10,SpacePeopleAllocationsPercentCampus,0))/SUM(IF(INDEX(EndUseMatrixPeopleData,0,MATCH($C15,EndUseMatrixEmissionSource,0))=Lists!$Q$9,IF(EndUseMatrixPeopleEndUse=$D15,INDEX(EndUseMatrixPeopleSplitData,0,MATCH(J$10,EndUseMatrixPeopleSplitCampus,0))))),1),0),0)</f>
        <v>0</v>
      </c>
      <c r="K15" s="529" t="str">
        <f t="array" aca="1" ref="K15" ca="1">IFERROR(E15*(1+INDEX(FrontEndData,MATCH(K$10,IF(FrontEndType=$B15,FrontEndCampus),0),MATCH(K$9,FrontEndYear,0))),"")</f>
        <v/>
      </c>
      <c r="L15" s="529" t="str">
        <f t="array" aca="1" ref="L15" ca="1">IFERROR(F15*(1+INDEX(FrontEndData,MATCH(L$10,IF(FrontEndType=$B15,FrontEndCampus),0),MATCH(L$9,FrontEndYear,0))),"")</f>
        <v/>
      </c>
      <c r="M15" s="529" t="str">
        <f t="array" aca="1" ref="M15" ca="1">IFERROR(G15*(1+INDEX(FrontEndData,MATCH(M$10,IF(FrontEndType=$B15,FrontEndCampus),0),MATCH(M$9,FrontEndYear,0))),"")</f>
        <v/>
      </c>
      <c r="N15" s="529" t="str">
        <f t="array" aca="1" ref="N15" ca="1">IFERROR(H15*(1+INDEX(FrontEndData,MATCH(N$10,IF(FrontEndType=$B15,FrontEndCampus),0),MATCH(N$9,FrontEndYear,0))),"")</f>
        <v/>
      </c>
      <c r="O15" s="529" t="str">
        <f t="array" aca="1" ref="O15" ca="1">IFERROR(I15*(1+INDEX(FrontEndData,MATCH(O$10,IF(FrontEndType=$B15,FrontEndCampus),0),MATCH(O$9,FrontEndYear,0))),"")</f>
        <v/>
      </c>
      <c r="P15" s="529" t="str">
        <f t="array" aca="1" ref="P15" ca="1">IFERROR(J15*(1+INDEX(FrontEndData,MATCH(P$10,IF(FrontEndType=$B15,FrontEndCampus),0),MATCH(P$9,FrontEndYear,0))),"")</f>
        <v/>
      </c>
      <c r="Q15" s="529" t="str">
        <f t="array" aca="1" ref="Q15" ca="1">IFERROR(K15*(1+INDEX(FrontEndData,MATCH(Q$10,IF(FrontEndType=$B15,FrontEndCampus),0),MATCH(Q$9,FrontEndYear,0))),"")</f>
        <v/>
      </c>
      <c r="R15" s="529" t="str">
        <f t="array" aca="1" ref="R15" ca="1">IFERROR(L15*(1+INDEX(FrontEndData,MATCH(R$10,IF(FrontEndType=$B15,FrontEndCampus),0),MATCH(R$9,FrontEndYear,0))),"")</f>
        <v/>
      </c>
      <c r="S15" s="529" t="str">
        <f t="array" aca="1" ref="S15" ca="1">IFERROR(M15*(1+INDEX(FrontEndData,MATCH(S$10,IF(FrontEndType=$B15,FrontEndCampus),0),MATCH(S$9,FrontEndYear,0))),"")</f>
        <v/>
      </c>
      <c r="T15" s="529" t="str">
        <f t="array" aca="1" ref="T15" ca="1">IFERROR(N15*(1+INDEX(FrontEndData,MATCH(T$10,IF(FrontEndType=$B15,FrontEndCampus),0),MATCH(T$9,FrontEndYear,0))),"")</f>
        <v/>
      </c>
      <c r="U15" s="529" t="str">
        <f t="array" aca="1" ref="U15" ca="1">IFERROR(O15*(1+INDEX(FrontEndData,MATCH(U$10,IF(FrontEndType=$B15,FrontEndCampus),0),MATCH(U$9,FrontEndYear,0))),"")</f>
        <v/>
      </c>
      <c r="V15" s="529" t="str">
        <f t="array" aca="1" ref="V15" ca="1">IFERROR(P15*(1+INDEX(FrontEndData,MATCH(V$10,IF(FrontEndType=$B15,FrontEndCampus),0),MATCH(V$9,FrontEndYear,0))),"")</f>
        <v/>
      </c>
      <c r="W15" s="529" t="str">
        <f t="array" aca="1" ref="W15" ca="1">IFERROR(Q15*(1+INDEX(FrontEndData,MATCH(W$10,IF(FrontEndType=$B15,FrontEndCampus),0),MATCH(W$9,FrontEndYear,0))),"")</f>
        <v/>
      </c>
      <c r="X15" s="529" t="str">
        <f t="array" aca="1" ref="X15" ca="1">IFERROR(R15*(1+INDEX(FrontEndData,MATCH(X$10,IF(FrontEndType=$B15,FrontEndCampus),0),MATCH(X$9,FrontEndYear,0))),"")</f>
        <v/>
      </c>
      <c r="Y15" s="529" t="str">
        <f t="array" aca="1" ref="Y15" ca="1">IFERROR(S15*(1+INDEX(FrontEndData,MATCH(Y$10,IF(FrontEndType=$B15,FrontEndCampus),0),MATCH(Y$9,FrontEndYear,0))),"")</f>
        <v/>
      </c>
      <c r="Z15" s="529" t="str">
        <f t="array" aca="1" ref="Z15" ca="1">IFERROR(T15*(1+INDEX(FrontEndData,MATCH(Z$10,IF(FrontEndType=$B15,FrontEndCampus),0),MATCH(Z$9,FrontEndYear,0))),"")</f>
        <v/>
      </c>
      <c r="AA15" s="529" t="str">
        <f t="array" aca="1" ref="AA15" ca="1">IFERROR(U15*(1+INDEX(FrontEndData,MATCH(AA$10,IF(FrontEndType=$B15,FrontEndCampus),0),MATCH(AA$9,FrontEndYear,0))),"")</f>
        <v/>
      </c>
      <c r="AB15" s="529" t="str">
        <f t="array" aca="1" ref="AB15" ca="1">IFERROR(V15*(1+INDEX(FrontEndData,MATCH(AB$10,IF(FrontEndType=$B15,FrontEndCampus),0),MATCH(AB$9,FrontEndYear,0))),"")</f>
        <v/>
      </c>
      <c r="AC15" s="529" t="str">
        <f t="array" aca="1" ref="AC15" ca="1">IFERROR(W15*(1+INDEX(FrontEndData,MATCH(AC$10,IF(FrontEndType=$B15,FrontEndCampus),0),MATCH(AC$9,FrontEndYear,0))),"")</f>
        <v/>
      </c>
      <c r="AD15" s="529" t="str">
        <f t="array" aca="1" ref="AD15" ca="1">IFERROR(X15*(1+INDEX(FrontEndData,MATCH(AD$10,IF(FrontEndType=$B15,FrontEndCampus),0),MATCH(AD$9,FrontEndYear,0))),"")</f>
        <v/>
      </c>
      <c r="AE15" s="529" t="str">
        <f t="array" aca="1" ref="AE15" ca="1">IFERROR(Y15*(1+INDEX(FrontEndData,MATCH(AE$10,IF(FrontEndType=$B15,FrontEndCampus),0),MATCH(AE$9,FrontEndYear,0))),"")</f>
        <v/>
      </c>
      <c r="AF15" s="529" t="str">
        <f t="array" aca="1" ref="AF15" ca="1">IFERROR(Z15*(1+INDEX(FrontEndData,MATCH(AF$10,IF(FrontEndType=$B15,FrontEndCampus),0),MATCH(AF$9,FrontEndYear,0))),"")</f>
        <v/>
      </c>
      <c r="AG15" s="529" t="str">
        <f t="array" aca="1" ref="AG15" ca="1">IFERROR(AA15*(1+INDEX(FrontEndData,MATCH(AG$10,IF(FrontEndType=$B15,FrontEndCampus),0),MATCH(AG$9,FrontEndYear,0))),"")</f>
        <v/>
      </c>
      <c r="AH15" s="529" t="str">
        <f t="array" aca="1" ref="AH15" ca="1">IFERROR(AB15*(1+INDEX(FrontEndData,MATCH(AH$10,IF(FrontEndType=$B15,FrontEndCampus),0),MATCH(AH$9,FrontEndYear,0))),"")</f>
        <v/>
      </c>
      <c r="AI15" s="529" t="str">
        <f t="array" aca="1" ref="AI15" ca="1">IFERROR(AC15*(1+INDEX(FrontEndData,MATCH(AI$10,IF(FrontEndType=$B15,FrontEndCampus),0),MATCH(AI$9,FrontEndYear,0))),"")</f>
        <v/>
      </c>
      <c r="AJ15" s="529" t="str">
        <f t="array" aca="1" ref="AJ15" ca="1">IFERROR(AD15*(1+INDEX(FrontEndData,MATCH(AJ$10,IF(FrontEndType=$B15,FrontEndCampus),0),MATCH(AJ$9,FrontEndYear,0))),"")</f>
        <v/>
      </c>
      <c r="AK15" s="529" t="str">
        <f t="array" aca="1" ref="AK15" ca="1">IFERROR(AE15*(1+INDEX(FrontEndData,MATCH(AK$10,IF(FrontEndType=$B15,FrontEndCampus),0),MATCH(AK$9,FrontEndYear,0))),"")</f>
        <v/>
      </c>
      <c r="AL15" s="529" t="str">
        <f t="array" aca="1" ref="AL15" ca="1">IFERROR(AF15*(1+INDEX(FrontEndData,MATCH(AL$10,IF(FrontEndType=$B15,FrontEndCampus),0),MATCH(AL$9,FrontEndYear,0))),"")</f>
        <v/>
      </c>
      <c r="AM15" s="529" t="str">
        <f t="array" aca="1" ref="AM15" ca="1">IFERROR(AG15*(1+INDEX(FrontEndData,MATCH(AM$10,IF(FrontEndType=$B15,FrontEndCampus),0),MATCH(AM$9,FrontEndYear,0))),"")</f>
        <v/>
      </c>
      <c r="AN15" s="529" t="str">
        <f t="array" aca="1" ref="AN15" ca="1">IFERROR(AH15*(1+INDEX(FrontEndData,MATCH(AN$10,IF(FrontEndType=$B15,FrontEndCampus),0),MATCH(AN$9,FrontEndYear,0))),"")</f>
        <v/>
      </c>
      <c r="AO15" s="529" t="str">
        <f t="array" aca="1" ref="AO15" ca="1">IFERROR(AI15*(1+INDEX(FrontEndData,MATCH(AO$10,IF(FrontEndType=$B15,FrontEndCampus),0),MATCH(AO$9,FrontEndYear,0))),"")</f>
        <v/>
      </c>
      <c r="AP15" s="529" t="str">
        <f t="array" aca="1" ref="AP15" ca="1">IFERROR(AJ15*(1+INDEX(FrontEndData,MATCH(AP$10,IF(FrontEndType=$B15,FrontEndCampus),0),MATCH(AP$9,FrontEndYear,0))),"")</f>
        <v/>
      </c>
      <c r="AQ15" s="529" t="str">
        <f t="array" aca="1" ref="AQ15" ca="1">IFERROR(AK15*(1+INDEX(FrontEndData,MATCH(AQ$10,IF(FrontEndType=$B15,FrontEndCampus),0),MATCH(AQ$9,FrontEndYear,0))),"")</f>
        <v/>
      </c>
      <c r="AR15" s="529" t="str">
        <f t="array" aca="1" ref="AR15" ca="1">IFERROR(AL15*(1+INDEX(FrontEndData,MATCH(AR$10,IF(FrontEndType=$B15,FrontEndCampus),0),MATCH(AR$9,FrontEndYear,0))),"")</f>
        <v/>
      </c>
      <c r="AS15" s="529" t="str">
        <f t="array" aca="1" ref="AS15" ca="1">IFERROR(AM15*(1+INDEX(FrontEndData,MATCH(AS$10,IF(FrontEndType=$B15,FrontEndCampus),0),MATCH(AS$9,FrontEndYear,0))),"")</f>
        <v/>
      </c>
      <c r="AT15" s="529" t="str">
        <f t="array" aca="1" ref="AT15" ca="1">IFERROR(AN15*(1+INDEX(FrontEndData,MATCH(AT$10,IF(FrontEndType=$B15,FrontEndCampus),0),MATCH(AT$9,FrontEndYear,0))),"")</f>
        <v/>
      </c>
      <c r="AU15" s="529" t="str">
        <f t="array" aca="1" ref="AU15" ca="1">IFERROR(AO15*(1+INDEX(FrontEndData,MATCH(AU$10,IF(FrontEndType=$B15,FrontEndCampus),0),MATCH(AU$9,FrontEndYear,0))),"")</f>
        <v/>
      </c>
      <c r="AV15" s="529" t="str">
        <f t="array" aca="1" ref="AV15" ca="1">IFERROR(AP15*(1+INDEX(FrontEndData,MATCH(AV$10,IF(FrontEndType=$B15,FrontEndCampus),0),MATCH(AV$9,FrontEndYear,0))),"")</f>
        <v/>
      </c>
      <c r="AW15" s="529" t="str">
        <f t="array" aca="1" ref="AW15" ca="1">IFERROR(AQ15*(1+INDEX(FrontEndData,MATCH(AW$10,IF(FrontEndType=$B15,FrontEndCampus),0),MATCH(AW$9,FrontEndYear,0))),"")</f>
        <v/>
      </c>
      <c r="AX15" s="529" t="str">
        <f t="array" aca="1" ref="AX15" ca="1">IFERROR(AR15*(1+INDEX(FrontEndData,MATCH(AX$10,IF(FrontEndType=$B15,FrontEndCampus),0),MATCH(AX$9,FrontEndYear,0))),"")</f>
        <v/>
      </c>
      <c r="AY15" s="529" t="str">
        <f t="array" aca="1" ref="AY15" ca="1">IFERROR(AS15*(1+INDEX(FrontEndData,MATCH(AY$10,IF(FrontEndType=$B15,FrontEndCampus),0),MATCH(AY$9,FrontEndYear,0))),"")</f>
        <v/>
      </c>
      <c r="AZ15" s="529" t="str">
        <f t="array" aca="1" ref="AZ15" ca="1">IFERROR(AT15*(1+INDEX(FrontEndData,MATCH(AZ$10,IF(FrontEndType=$B15,FrontEndCampus),0),MATCH(AZ$9,FrontEndYear,0))),"")</f>
        <v/>
      </c>
      <c r="BA15" s="529" t="str">
        <f t="array" aca="1" ref="BA15" ca="1">IFERROR(AU15*(1+INDEX(FrontEndData,MATCH(BA$10,IF(FrontEndType=$B15,FrontEndCampus),0),MATCH(BA$9,FrontEndYear,0))),"")</f>
        <v/>
      </c>
      <c r="BB15" s="529" t="str">
        <f t="array" aca="1" ref="BB15" ca="1">IFERROR(AV15*(1+INDEX(FrontEndData,MATCH(BB$10,IF(FrontEndType=$B15,FrontEndCampus),0),MATCH(BB$9,FrontEndYear,0))),"")</f>
        <v/>
      </c>
      <c r="BC15" s="529" t="str">
        <f t="array" aca="1" ref="BC15" ca="1">IFERROR(AW15*(1+INDEX(FrontEndData,MATCH(BC$10,IF(FrontEndType=$B15,FrontEndCampus),0),MATCH(BC$9,FrontEndYear,0))),"")</f>
        <v/>
      </c>
      <c r="BD15" s="529" t="str">
        <f t="array" aca="1" ref="BD15" ca="1">IFERROR(AX15*(1+INDEX(FrontEndData,MATCH(BD$10,IF(FrontEndType=$B15,FrontEndCampus),0),MATCH(BD$9,FrontEndYear,0))),"")</f>
        <v/>
      </c>
      <c r="BE15" s="529" t="str">
        <f t="array" aca="1" ref="BE15" ca="1">IFERROR(AY15*(1+INDEX(FrontEndData,MATCH(BE$10,IF(FrontEndType=$B15,FrontEndCampus),0),MATCH(BE$9,FrontEndYear,0))),"")</f>
        <v/>
      </c>
      <c r="BF15" s="529" t="str">
        <f t="array" aca="1" ref="BF15" ca="1">IFERROR(AZ15*(1+INDEX(FrontEndData,MATCH(BF$10,IF(FrontEndType=$B15,FrontEndCampus),0),MATCH(BF$9,FrontEndYear,0))),"")</f>
        <v/>
      </c>
      <c r="BG15" s="529" t="str">
        <f t="array" aca="1" ref="BG15" ca="1">IFERROR(BA15*(1+INDEX(FrontEndData,MATCH(BG$10,IF(FrontEndType=$B15,FrontEndCampus),0),MATCH(BG$9,FrontEndYear,0))),"")</f>
        <v/>
      </c>
      <c r="BH15" s="529" t="str">
        <f t="array" aca="1" ref="BH15" ca="1">IFERROR(BB15*(1+INDEX(FrontEndData,MATCH(BH$10,IF(FrontEndType=$B15,FrontEndCampus),0),MATCH(BH$9,FrontEndYear,0))),"")</f>
        <v/>
      </c>
      <c r="BI15" s="529" t="str">
        <f t="array" aca="1" ref="BI15" ca="1">IFERROR(BC15*(1+INDEX(FrontEndData,MATCH(BI$10,IF(FrontEndType=$B15,FrontEndCampus),0),MATCH(BI$9,FrontEndYear,0))),"")</f>
        <v/>
      </c>
      <c r="BJ15" s="529" t="str">
        <f t="array" aca="1" ref="BJ15" ca="1">IFERROR(BD15*(1+INDEX(FrontEndData,MATCH(BJ$10,IF(FrontEndType=$B15,FrontEndCampus),0),MATCH(BJ$9,FrontEndYear,0))),"")</f>
        <v/>
      </c>
      <c r="BK15" s="529" t="str">
        <f t="array" aca="1" ref="BK15" ca="1">IFERROR(BE15*(1+INDEX(FrontEndData,MATCH(BK$10,IF(FrontEndType=$B15,FrontEndCampus),0),MATCH(BK$9,FrontEndYear,0))),"")</f>
        <v/>
      </c>
      <c r="BL15" s="529" t="str">
        <f t="array" aca="1" ref="BL15" ca="1">IFERROR(BF15*(1+INDEX(FrontEndData,MATCH(BL$10,IF(FrontEndType=$B15,FrontEndCampus),0),MATCH(BL$9,FrontEndYear,0))),"")</f>
        <v/>
      </c>
      <c r="BM15" s="529" t="str">
        <f t="array" aca="1" ref="BM15" ca="1">IFERROR(BG15*(1+INDEX(FrontEndData,MATCH(BM$10,IF(FrontEndType=$B15,FrontEndCampus),0),MATCH(BM$9,FrontEndYear,0))),"")</f>
        <v/>
      </c>
      <c r="BN15" s="529" t="str">
        <f t="array" aca="1" ref="BN15" ca="1">IFERROR(BH15*(1+INDEX(FrontEndData,MATCH(BN$10,IF(FrontEndType=$B15,FrontEndCampus),0),MATCH(BN$9,FrontEndYear,0))),"")</f>
        <v/>
      </c>
      <c r="BO15" s="529" t="str">
        <f t="array" aca="1" ref="BO15" ca="1">IFERROR(BI15*(1+INDEX(FrontEndData,MATCH(BO$10,IF(FrontEndType=$B15,FrontEndCampus),0),MATCH(BO$9,FrontEndYear,0))),"")</f>
        <v/>
      </c>
      <c r="BP15" s="529" t="str">
        <f t="array" aca="1" ref="BP15" ca="1">IFERROR(BJ15*(1+INDEX(FrontEndData,MATCH(BP$10,IF(FrontEndType=$B15,FrontEndCampus),0),MATCH(BP$9,FrontEndYear,0))),"")</f>
        <v/>
      </c>
      <c r="BQ15" s="529" t="str">
        <f t="array" aca="1" ref="BQ15" ca="1">IFERROR(BK15*(1+INDEX(FrontEndData,MATCH(BQ$10,IF(FrontEndType=$B15,FrontEndCampus),0),MATCH(BQ$9,FrontEndYear,0))),"")</f>
        <v/>
      </c>
      <c r="BR15" s="529" t="str">
        <f t="array" aca="1" ref="BR15" ca="1">IFERROR(BL15*(1+INDEX(FrontEndData,MATCH(BR$10,IF(FrontEndType=$B15,FrontEndCampus),0),MATCH(BR$9,FrontEndYear,0))),"")</f>
        <v/>
      </c>
      <c r="BS15" s="529" t="str">
        <f t="array" aca="1" ref="BS15" ca="1">IFERROR(BM15*(1+INDEX(FrontEndData,MATCH(BS$10,IF(FrontEndType=$B15,FrontEndCampus),0),MATCH(BS$9,FrontEndYear,0))),"")</f>
        <v/>
      </c>
      <c r="BT15" s="529" t="str">
        <f t="array" aca="1" ref="BT15" ca="1">IFERROR(BN15*(1+INDEX(FrontEndData,MATCH(BT$10,IF(FrontEndType=$B15,FrontEndCampus),0),MATCH(BT$9,FrontEndYear,0))),"")</f>
        <v/>
      </c>
      <c r="BU15" s="529" t="str">
        <f t="array" aca="1" ref="BU15" ca="1">IFERROR(BO15*(1+INDEX(FrontEndData,MATCH(BU$10,IF(FrontEndType=$B15,FrontEndCampus),0),MATCH(BU$9,FrontEndYear,0))),"")</f>
        <v/>
      </c>
      <c r="BV15" s="529" t="str">
        <f t="array" aca="1" ref="BV15" ca="1">IFERROR(BP15*(1+INDEX(FrontEndData,MATCH(BV$10,IF(FrontEndType=$B15,FrontEndCampus),0),MATCH(BV$9,FrontEndYear,0))),"")</f>
        <v/>
      </c>
      <c r="BW15" s="529" t="str">
        <f t="array" aca="1" ref="BW15" ca="1">IFERROR(BQ15*(1+INDEX(FrontEndData,MATCH(BW$10,IF(FrontEndType=$B15,FrontEndCampus),0),MATCH(BW$9,FrontEndYear,0))),"")</f>
        <v/>
      </c>
      <c r="BX15" s="529" t="str">
        <f t="array" aca="1" ref="BX15" ca="1">IFERROR(BR15*(1+INDEX(FrontEndData,MATCH(BX$10,IF(FrontEndType=$B15,FrontEndCampus),0),MATCH(BX$9,FrontEndYear,0))),"")</f>
        <v/>
      </c>
    </row>
    <row r="16" spans="1:76" x14ac:dyDescent="0.25">
      <c r="A16" s="519"/>
      <c r="B16" s="525" t="s">
        <v>412</v>
      </c>
      <c r="C16" s="526" t="s">
        <v>390</v>
      </c>
      <c r="D16" s="527" t="s">
        <v>395</v>
      </c>
      <c r="E16" s="528">
        <f t="array" ref="E16">IFERROR(IF(INDEX(EndUseMatrixData,MATCH($B16,IF(EndUseMatrixEndUse=$D16,EndUseMatrixAllocation),0),MATCH($C16,EndUseMatrixEmissionSource,0))=Lists!$Q$9,INDEX(CFPTableEmissionsData,MATCH($C16,CFPTableEmissionsEmissionSource,0),MATCH(E$10,CFPTableEmissionsCampus,0))*INDEX(EndUseAssumptionsData,MATCH($C16,IF(EndUseAssumptionsEndUse=$D16,EndUseAssumptionsEmissionsSource),0),MATCH(E$10,EndUseAssumptionsCampus,0))*IF(COUNTIF(PeopleList,$B16)&gt;0,INDEX(SpacePeopleAllocationsPercentData,MATCH($B16,SpacePeopleAllocationsPercentType,0),MATCH(E$10,SpacePeopleAllocationsPercentCampus,0))/SUM(IF(INDEX(EndUseMatrixPeopleData,0,MATCH($C16,EndUseMatrixEmissionSource,0))=Lists!$Q$9,IF(EndUseMatrixPeopleEndUse=$D16,INDEX(EndUseMatrixPeopleSplitData,0,MATCH(E$10,EndUseMatrixPeopleSplitCampus,0))))),1),0),0)</f>
        <v>0</v>
      </c>
      <c r="F16" s="528">
        <f t="array" ref="F16">IFERROR(IF(INDEX(EndUseMatrixData,MATCH($B16,IF(EndUseMatrixEndUse=$D16,EndUseMatrixAllocation),0),MATCH($C16,EndUseMatrixEmissionSource,0))=Lists!$Q$9,INDEX(CFPTableEmissionsData,MATCH($C16,CFPTableEmissionsEmissionSource,0),MATCH(F$10,CFPTableEmissionsCampus,0))*INDEX(EndUseAssumptionsData,MATCH($C16,IF(EndUseAssumptionsEndUse=$D16,EndUseAssumptionsEmissionsSource),0),MATCH(F$10,EndUseAssumptionsCampus,0))*IF(COUNTIF(PeopleList,$B16)&gt;0,INDEX(SpacePeopleAllocationsPercentData,MATCH($B16,SpacePeopleAllocationsPercentType,0),MATCH(F$10,SpacePeopleAllocationsPercentCampus,0))/SUM(IF(INDEX(EndUseMatrixPeopleData,0,MATCH($C16,EndUseMatrixEmissionSource,0))=Lists!$Q$9,IF(EndUseMatrixPeopleEndUse=$D16,INDEX(EndUseMatrixPeopleSplitData,0,MATCH(F$10,EndUseMatrixPeopleSplitCampus,0))))),1),0),0)</f>
        <v>0</v>
      </c>
      <c r="G16" s="528">
        <f t="array" ref="G16">IFERROR(IF(INDEX(EndUseMatrixData,MATCH($B16,IF(EndUseMatrixEndUse=$D16,EndUseMatrixAllocation),0),MATCH($C16,EndUseMatrixEmissionSource,0))=Lists!$Q$9,INDEX(CFPTableEmissionsData,MATCH($C16,CFPTableEmissionsEmissionSource,0),MATCH(G$10,CFPTableEmissionsCampus,0))*INDEX(EndUseAssumptionsData,MATCH($C16,IF(EndUseAssumptionsEndUse=$D16,EndUseAssumptionsEmissionsSource),0),MATCH(G$10,EndUseAssumptionsCampus,0))*IF(COUNTIF(PeopleList,$B16)&gt;0,INDEX(SpacePeopleAllocationsPercentData,MATCH($B16,SpacePeopleAllocationsPercentType,0),MATCH(G$10,SpacePeopleAllocationsPercentCampus,0))/SUM(IF(INDEX(EndUseMatrixPeopleData,0,MATCH($C16,EndUseMatrixEmissionSource,0))=Lists!$Q$9,IF(EndUseMatrixPeopleEndUse=$D16,INDEX(EndUseMatrixPeopleSplitData,0,MATCH(G$10,EndUseMatrixPeopleSplitCampus,0))))),1),0),0)</f>
        <v>0</v>
      </c>
      <c r="H16" s="528">
        <f t="array" ref="H16">IFERROR(IF(INDEX(EndUseMatrixData,MATCH($B16,IF(EndUseMatrixEndUse=$D16,EndUseMatrixAllocation),0),MATCH($C16,EndUseMatrixEmissionSource,0))=Lists!$Q$9,INDEX(CFPTableEmissionsData,MATCH($C16,CFPTableEmissionsEmissionSource,0),MATCH(H$10,CFPTableEmissionsCampus,0))*INDEX(EndUseAssumptionsData,MATCH($C16,IF(EndUseAssumptionsEndUse=$D16,EndUseAssumptionsEmissionsSource),0),MATCH(H$10,EndUseAssumptionsCampus,0))*IF(COUNTIF(PeopleList,$B16)&gt;0,INDEX(SpacePeopleAllocationsPercentData,MATCH($B16,SpacePeopleAllocationsPercentType,0),MATCH(H$10,SpacePeopleAllocationsPercentCampus,0))/SUM(IF(INDEX(EndUseMatrixPeopleData,0,MATCH($C16,EndUseMatrixEmissionSource,0))=Lists!$Q$9,IF(EndUseMatrixPeopleEndUse=$D16,INDEX(EndUseMatrixPeopleSplitData,0,MATCH(H$10,EndUseMatrixPeopleSplitCampus,0))))),1),0),0)</f>
        <v>0</v>
      </c>
      <c r="I16" s="528">
        <f t="array" ref="I16">IFERROR(IF(INDEX(EndUseMatrixData,MATCH($B16,IF(EndUseMatrixEndUse=$D16,EndUseMatrixAllocation),0),MATCH($C16,EndUseMatrixEmissionSource,0))=Lists!$Q$9,INDEX(CFPTableEmissionsData,MATCH($C16,CFPTableEmissionsEmissionSource,0),MATCH(I$10,CFPTableEmissionsCampus,0))*INDEX(EndUseAssumptionsData,MATCH($C16,IF(EndUseAssumptionsEndUse=$D16,EndUseAssumptionsEmissionsSource),0),MATCH(I$10,EndUseAssumptionsCampus,0))*IF(COUNTIF(PeopleList,$B16)&gt;0,INDEX(SpacePeopleAllocationsPercentData,MATCH($B16,SpacePeopleAllocationsPercentType,0),MATCH(I$10,SpacePeopleAllocationsPercentCampus,0))/SUM(IF(INDEX(EndUseMatrixPeopleData,0,MATCH($C16,EndUseMatrixEmissionSource,0))=Lists!$Q$9,IF(EndUseMatrixPeopleEndUse=$D16,INDEX(EndUseMatrixPeopleSplitData,0,MATCH(I$10,EndUseMatrixPeopleSplitCampus,0))))),1),0),0)</f>
        <v>0</v>
      </c>
      <c r="J16" s="528">
        <f t="array" ref="J16">IFERROR(IF(INDEX(EndUseMatrixData,MATCH($B16,IF(EndUseMatrixEndUse=$D16,EndUseMatrixAllocation),0),MATCH($C16,EndUseMatrixEmissionSource,0))=Lists!$Q$9,INDEX(CFPTableEmissionsData,MATCH($C16,CFPTableEmissionsEmissionSource,0),MATCH(J$10,CFPTableEmissionsCampus,0))*INDEX(EndUseAssumptionsData,MATCH($C16,IF(EndUseAssumptionsEndUse=$D16,EndUseAssumptionsEmissionsSource),0),MATCH(J$10,EndUseAssumptionsCampus,0))*IF(COUNTIF(PeopleList,$B16)&gt;0,INDEX(SpacePeopleAllocationsPercentData,MATCH($B16,SpacePeopleAllocationsPercentType,0),MATCH(J$10,SpacePeopleAllocationsPercentCampus,0))/SUM(IF(INDEX(EndUseMatrixPeopleData,0,MATCH($C16,EndUseMatrixEmissionSource,0))=Lists!$Q$9,IF(EndUseMatrixPeopleEndUse=$D16,INDEX(EndUseMatrixPeopleSplitData,0,MATCH(J$10,EndUseMatrixPeopleSplitCampus,0))))),1),0),0)</f>
        <v>0</v>
      </c>
      <c r="K16" s="529" t="str">
        <f t="array" aca="1" ref="K16" ca="1">IFERROR(E16*(1+INDEX(FrontEndData,MATCH(K$10,IF(FrontEndType=$B16,FrontEndCampus),0),MATCH(K$9,FrontEndYear,0))),"")</f>
        <v/>
      </c>
      <c r="L16" s="529" t="str">
        <f t="array" aca="1" ref="L16" ca="1">IFERROR(F16*(1+INDEX(FrontEndData,MATCH(L$10,IF(FrontEndType=$B16,FrontEndCampus),0),MATCH(L$9,FrontEndYear,0))),"")</f>
        <v/>
      </c>
      <c r="M16" s="529" t="str">
        <f t="array" aca="1" ref="M16" ca="1">IFERROR(G16*(1+INDEX(FrontEndData,MATCH(M$10,IF(FrontEndType=$B16,FrontEndCampus),0),MATCH(M$9,FrontEndYear,0))),"")</f>
        <v/>
      </c>
      <c r="N16" s="529" t="str">
        <f t="array" aca="1" ref="N16" ca="1">IFERROR(H16*(1+INDEX(FrontEndData,MATCH(N$10,IF(FrontEndType=$B16,FrontEndCampus),0),MATCH(N$9,FrontEndYear,0))),"")</f>
        <v/>
      </c>
      <c r="O16" s="529" t="str">
        <f t="array" aca="1" ref="O16" ca="1">IFERROR(I16*(1+INDEX(FrontEndData,MATCH(O$10,IF(FrontEndType=$B16,FrontEndCampus),0),MATCH(O$9,FrontEndYear,0))),"")</f>
        <v/>
      </c>
      <c r="P16" s="529" t="str">
        <f t="array" aca="1" ref="P16" ca="1">IFERROR(J16*(1+INDEX(FrontEndData,MATCH(P$10,IF(FrontEndType=$B16,FrontEndCampus),0),MATCH(P$9,FrontEndYear,0))),"")</f>
        <v/>
      </c>
      <c r="Q16" s="529" t="str">
        <f t="array" aca="1" ref="Q16" ca="1">IFERROR(K16*(1+INDEX(FrontEndData,MATCH(Q$10,IF(FrontEndType=$B16,FrontEndCampus),0),MATCH(Q$9,FrontEndYear,0))),"")</f>
        <v/>
      </c>
      <c r="R16" s="529" t="str">
        <f t="array" aca="1" ref="R16" ca="1">IFERROR(L16*(1+INDEX(FrontEndData,MATCH(R$10,IF(FrontEndType=$B16,FrontEndCampus),0),MATCH(R$9,FrontEndYear,0))),"")</f>
        <v/>
      </c>
      <c r="S16" s="529" t="str">
        <f t="array" aca="1" ref="S16" ca="1">IFERROR(M16*(1+INDEX(FrontEndData,MATCH(S$10,IF(FrontEndType=$B16,FrontEndCampus),0),MATCH(S$9,FrontEndYear,0))),"")</f>
        <v/>
      </c>
      <c r="T16" s="529" t="str">
        <f t="array" aca="1" ref="T16" ca="1">IFERROR(N16*(1+INDEX(FrontEndData,MATCH(T$10,IF(FrontEndType=$B16,FrontEndCampus),0),MATCH(T$9,FrontEndYear,0))),"")</f>
        <v/>
      </c>
      <c r="U16" s="529" t="str">
        <f t="array" aca="1" ref="U16" ca="1">IFERROR(O16*(1+INDEX(FrontEndData,MATCH(U$10,IF(FrontEndType=$B16,FrontEndCampus),0),MATCH(U$9,FrontEndYear,0))),"")</f>
        <v/>
      </c>
      <c r="V16" s="529" t="str">
        <f t="array" aca="1" ref="V16" ca="1">IFERROR(P16*(1+INDEX(FrontEndData,MATCH(V$10,IF(FrontEndType=$B16,FrontEndCampus),0),MATCH(V$9,FrontEndYear,0))),"")</f>
        <v/>
      </c>
      <c r="W16" s="529" t="str">
        <f t="array" aca="1" ref="W16" ca="1">IFERROR(Q16*(1+INDEX(FrontEndData,MATCH(W$10,IF(FrontEndType=$B16,FrontEndCampus),0),MATCH(W$9,FrontEndYear,0))),"")</f>
        <v/>
      </c>
      <c r="X16" s="529" t="str">
        <f t="array" aca="1" ref="X16" ca="1">IFERROR(R16*(1+INDEX(FrontEndData,MATCH(X$10,IF(FrontEndType=$B16,FrontEndCampus),0),MATCH(X$9,FrontEndYear,0))),"")</f>
        <v/>
      </c>
      <c r="Y16" s="529" t="str">
        <f t="array" aca="1" ref="Y16" ca="1">IFERROR(S16*(1+INDEX(FrontEndData,MATCH(Y$10,IF(FrontEndType=$B16,FrontEndCampus),0),MATCH(Y$9,FrontEndYear,0))),"")</f>
        <v/>
      </c>
      <c r="Z16" s="529" t="str">
        <f t="array" aca="1" ref="Z16" ca="1">IFERROR(T16*(1+INDEX(FrontEndData,MATCH(Z$10,IF(FrontEndType=$B16,FrontEndCampus),0),MATCH(Z$9,FrontEndYear,0))),"")</f>
        <v/>
      </c>
      <c r="AA16" s="529" t="str">
        <f t="array" aca="1" ref="AA16" ca="1">IFERROR(U16*(1+INDEX(FrontEndData,MATCH(AA$10,IF(FrontEndType=$B16,FrontEndCampus),0),MATCH(AA$9,FrontEndYear,0))),"")</f>
        <v/>
      </c>
      <c r="AB16" s="529" t="str">
        <f t="array" aca="1" ref="AB16" ca="1">IFERROR(V16*(1+INDEX(FrontEndData,MATCH(AB$10,IF(FrontEndType=$B16,FrontEndCampus),0),MATCH(AB$9,FrontEndYear,0))),"")</f>
        <v/>
      </c>
      <c r="AC16" s="529" t="str">
        <f t="array" aca="1" ref="AC16" ca="1">IFERROR(W16*(1+INDEX(FrontEndData,MATCH(AC$10,IF(FrontEndType=$B16,FrontEndCampus),0),MATCH(AC$9,FrontEndYear,0))),"")</f>
        <v/>
      </c>
      <c r="AD16" s="529" t="str">
        <f t="array" aca="1" ref="AD16" ca="1">IFERROR(X16*(1+INDEX(FrontEndData,MATCH(AD$10,IF(FrontEndType=$B16,FrontEndCampus),0),MATCH(AD$9,FrontEndYear,0))),"")</f>
        <v/>
      </c>
      <c r="AE16" s="529" t="str">
        <f t="array" aca="1" ref="AE16" ca="1">IFERROR(Y16*(1+INDEX(FrontEndData,MATCH(AE$10,IF(FrontEndType=$B16,FrontEndCampus),0),MATCH(AE$9,FrontEndYear,0))),"")</f>
        <v/>
      </c>
      <c r="AF16" s="529" t="str">
        <f t="array" aca="1" ref="AF16" ca="1">IFERROR(Z16*(1+INDEX(FrontEndData,MATCH(AF$10,IF(FrontEndType=$B16,FrontEndCampus),0),MATCH(AF$9,FrontEndYear,0))),"")</f>
        <v/>
      </c>
      <c r="AG16" s="529" t="str">
        <f t="array" aca="1" ref="AG16" ca="1">IFERROR(AA16*(1+INDEX(FrontEndData,MATCH(AG$10,IF(FrontEndType=$B16,FrontEndCampus),0),MATCH(AG$9,FrontEndYear,0))),"")</f>
        <v/>
      </c>
      <c r="AH16" s="529" t="str">
        <f t="array" aca="1" ref="AH16" ca="1">IFERROR(AB16*(1+INDEX(FrontEndData,MATCH(AH$10,IF(FrontEndType=$B16,FrontEndCampus),0),MATCH(AH$9,FrontEndYear,0))),"")</f>
        <v/>
      </c>
      <c r="AI16" s="529" t="str">
        <f t="array" aca="1" ref="AI16" ca="1">IFERROR(AC16*(1+INDEX(FrontEndData,MATCH(AI$10,IF(FrontEndType=$B16,FrontEndCampus),0),MATCH(AI$9,FrontEndYear,0))),"")</f>
        <v/>
      </c>
      <c r="AJ16" s="529" t="str">
        <f t="array" aca="1" ref="AJ16" ca="1">IFERROR(AD16*(1+INDEX(FrontEndData,MATCH(AJ$10,IF(FrontEndType=$B16,FrontEndCampus),0),MATCH(AJ$9,FrontEndYear,0))),"")</f>
        <v/>
      </c>
      <c r="AK16" s="529" t="str">
        <f t="array" aca="1" ref="AK16" ca="1">IFERROR(AE16*(1+INDEX(FrontEndData,MATCH(AK$10,IF(FrontEndType=$B16,FrontEndCampus),0),MATCH(AK$9,FrontEndYear,0))),"")</f>
        <v/>
      </c>
      <c r="AL16" s="529" t="str">
        <f t="array" aca="1" ref="AL16" ca="1">IFERROR(AF16*(1+INDEX(FrontEndData,MATCH(AL$10,IF(FrontEndType=$B16,FrontEndCampus),0),MATCH(AL$9,FrontEndYear,0))),"")</f>
        <v/>
      </c>
      <c r="AM16" s="529" t="str">
        <f t="array" aca="1" ref="AM16" ca="1">IFERROR(AG16*(1+INDEX(FrontEndData,MATCH(AM$10,IF(FrontEndType=$B16,FrontEndCampus),0),MATCH(AM$9,FrontEndYear,0))),"")</f>
        <v/>
      </c>
      <c r="AN16" s="529" t="str">
        <f t="array" aca="1" ref="AN16" ca="1">IFERROR(AH16*(1+INDEX(FrontEndData,MATCH(AN$10,IF(FrontEndType=$B16,FrontEndCampus),0),MATCH(AN$9,FrontEndYear,0))),"")</f>
        <v/>
      </c>
      <c r="AO16" s="529" t="str">
        <f t="array" aca="1" ref="AO16" ca="1">IFERROR(AI16*(1+INDEX(FrontEndData,MATCH(AO$10,IF(FrontEndType=$B16,FrontEndCampus),0),MATCH(AO$9,FrontEndYear,0))),"")</f>
        <v/>
      </c>
      <c r="AP16" s="529" t="str">
        <f t="array" aca="1" ref="AP16" ca="1">IFERROR(AJ16*(1+INDEX(FrontEndData,MATCH(AP$10,IF(FrontEndType=$B16,FrontEndCampus),0),MATCH(AP$9,FrontEndYear,0))),"")</f>
        <v/>
      </c>
      <c r="AQ16" s="529" t="str">
        <f t="array" aca="1" ref="AQ16" ca="1">IFERROR(AK16*(1+INDEX(FrontEndData,MATCH(AQ$10,IF(FrontEndType=$B16,FrontEndCampus),0),MATCH(AQ$9,FrontEndYear,0))),"")</f>
        <v/>
      </c>
      <c r="AR16" s="529" t="str">
        <f t="array" aca="1" ref="AR16" ca="1">IFERROR(AL16*(1+INDEX(FrontEndData,MATCH(AR$10,IF(FrontEndType=$B16,FrontEndCampus),0),MATCH(AR$9,FrontEndYear,0))),"")</f>
        <v/>
      </c>
      <c r="AS16" s="529" t="str">
        <f t="array" aca="1" ref="AS16" ca="1">IFERROR(AM16*(1+INDEX(FrontEndData,MATCH(AS$10,IF(FrontEndType=$B16,FrontEndCampus),0),MATCH(AS$9,FrontEndYear,0))),"")</f>
        <v/>
      </c>
      <c r="AT16" s="529" t="str">
        <f t="array" aca="1" ref="AT16" ca="1">IFERROR(AN16*(1+INDEX(FrontEndData,MATCH(AT$10,IF(FrontEndType=$B16,FrontEndCampus),0),MATCH(AT$9,FrontEndYear,0))),"")</f>
        <v/>
      </c>
      <c r="AU16" s="529" t="str">
        <f t="array" aca="1" ref="AU16" ca="1">IFERROR(AO16*(1+INDEX(FrontEndData,MATCH(AU$10,IF(FrontEndType=$B16,FrontEndCampus),0),MATCH(AU$9,FrontEndYear,0))),"")</f>
        <v/>
      </c>
      <c r="AV16" s="529" t="str">
        <f t="array" aca="1" ref="AV16" ca="1">IFERROR(AP16*(1+INDEX(FrontEndData,MATCH(AV$10,IF(FrontEndType=$B16,FrontEndCampus),0),MATCH(AV$9,FrontEndYear,0))),"")</f>
        <v/>
      </c>
      <c r="AW16" s="529" t="str">
        <f t="array" aca="1" ref="AW16" ca="1">IFERROR(AQ16*(1+INDEX(FrontEndData,MATCH(AW$10,IF(FrontEndType=$B16,FrontEndCampus),0),MATCH(AW$9,FrontEndYear,0))),"")</f>
        <v/>
      </c>
      <c r="AX16" s="529" t="str">
        <f t="array" aca="1" ref="AX16" ca="1">IFERROR(AR16*(1+INDEX(FrontEndData,MATCH(AX$10,IF(FrontEndType=$B16,FrontEndCampus),0),MATCH(AX$9,FrontEndYear,0))),"")</f>
        <v/>
      </c>
      <c r="AY16" s="529" t="str">
        <f t="array" aca="1" ref="AY16" ca="1">IFERROR(AS16*(1+INDEX(FrontEndData,MATCH(AY$10,IF(FrontEndType=$B16,FrontEndCampus),0),MATCH(AY$9,FrontEndYear,0))),"")</f>
        <v/>
      </c>
      <c r="AZ16" s="529" t="str">
        <f t="array" aca="1" ref="AZ16" ca="1">IFERROR(AT16*(1+INDEX(FrontEndData,MATCH(AZ$10,IF(FrontEndType=$B16,FrontEndCampus),0),MATCH(AZ$9,FrontEndYear,0))),"")</f>
        <v/>
      </c>
      <c r="BA16" s="529" t="str">
        <f t="array" aca="1" ref="BA16" ca="1">IFERROR(AU16*(1+INDEX(FrontEndData,MATCH(BA$10,IF(FrontEndType=$B16,FrontEndCampus),0),MATCH(BA$9,FrontEndYear,0))),"")</f>
        <v/>
      </c>
      <c r="BB16" s="529" t="str">
        <f t="array" aca="1" ref="BB16" ca="1">IFERROR(AV16*(1+INDEX(FrontEndData,MATCH(BB$10,IF(FrontEndType=$B16,FrontEndCampus),0),MATCH(BB$9,FrontEndYear,0))),"")</f>
        <v/>
      </c>
      <c r="BC16" s="529" t="str">
        <f t="array" aca="1" ref="BC16" ca="1">IFERROR(AW16*(1+INDEX(FrontEndData,MATCH(BC$10,IF(FrontEndType=$B16,FrontEndCampus),0),MATCH(BC$9,FrontEndYear,0))),"")</f>
        <v/>
      </c>
      <c r="BD16" s="529" t="str">
        <f t="array" aca="1" ref="BD16" ca="1">IFERROR(AX16*(1+INDEX(FrontEndData,MATCH(BD$10,IF(FrontEndType=$B16,FrontEndCampus),0),MATCH(BD$9,FrontEndYear,0))),"")</f>
        <v/>
      </c>
      <c r="BE16" s="529" t="str">
        <f t="array" aca="1" ref="BE16" ca="1">IFERROR(AY16*(1+INDEX(FrontEndData,MATCH(BE$10,IF(FrontEndType=$B16,FrontEndCampus),0),MATCH(BE$9,FrontEndYear,0))),"")</f>
        <v/>
      </c>
      <c r="BF16" s="529" t="str">
        <f t="array" aca="1" ref="BF16" ca="1">IFERROR(AZ16*(1+INDEX(FrontEndData,MATCH(BF$10,IF(FrontEndType=$B16,FrontEndCampus),0),MATCH(BF$9,FrontEndYear,0))),"")</f>
        <v/>
      </c>
      <c r="BG16" s="529" t="str">
        <f t="array" aca="1" ref="BG16" ca="1">IFERROR(BA16*(1+INDEX(FrontEndData,MATCH(BG$10,IF(FrontEndType=$B16,FrontEndCampus),0),MATCH(BG$9,FrontEndYear,0))),"")</f>
        <v/>
      </c>
      <c r="BH16" s="529" t="str">
        <f t="array" aca="1" ref="BH16" ca="1">IFERROR(BB16*(1+INDEX(FrontEndData,MATCH(BH$10,IF(FrontEndType=$B16,FrontEndCampus),0),MATCH(BH$9,FrontEndYear,0))),"")</f>
        <v/>
      </c>
      <c r="BI16" s="529" t="str">
        <f t="array" aca="1" ref="BI16" ca="1">IFERROR(BC16*(1+INDEX(FrontEndData,MATCH(BI$10,IF(FrontEndType=$B16,FrontEndCampus),0),MATCH(BI$9,FrontEndYear,0))),"")</f>
        <v/>
      </c>
      <c r="BJ16" s="529" t="str">
        <f t="array" aca="1" ref="BJ16" ca="1">IFERROR(BD16*(1+INDEX(FrontEndData,MATCH(BJ$10,IF(FrontEndType=$B16,FrontEndCampus),0),MATCH(BJ$9,FrontEndYear,0))),"")</f>
        <v/>
      </c>
      <c r="BK16" s="529" t="str">
        <f t="array" aca="1" ref="BK16" ca="1">IFERROR(BE16*(1+INDEX(FrontEndData,MATCH(BK$10,IF(FrontEndType=$B16,FrontEndCampus),0),MATCH(BK$9,FrontEndYear,0))),"")</f>
        <v/>
      </c>
      <c r="BL16" s="529" t="str">
        <f t="array" aca="1" ref="BL16" ca="1">IFERROR(BF16*(1+INDEX(FrontEndData,MATCH(BL$10,IF(FrontEndType=$B16,FrontEndCampus),0),MATCH(BL$9,FrontEndYear,0))),"")</f>
        <v/>
      </c>
      <c r="BM16" s="529" t="str">
        <f t="array" aca="1" ref="BM16" ca="1">IFERROR(BG16*(1+INDEX(FrontEndData,MATCH(BM$10,IF(FrontEndType=$B16,FrontEndCampus),0),MATCH(BM$9,FrontEndYear,0))),"")</f>
        <v/>
      </c>
      <c r="BN16" s="529" t="str">
        <f t="array" aca="1" ref="BN16" ca="1">IFERROR(BH16*(1+INDEX(FrontEndData,MATCH(BN$10,IF(FrontEndType=$B16,FrontEndCampus),0),MATCH(BN$9,FrontEndYear,0))),"")</f>
        <v/>
      </c>
      <c r="BO16" s="529" t="str">
        <f t="array" aca="1" ref="BO16" ca="1">IFERROR(BI16*(1+INDEX(FrontEndData,MATCH(BO$10,IF(FrontEndType=$B16,FrontEndCampus),0),MATCH(BO$9,FrontEndYear,0))),"")</f>
        <v/>
      </c>
      <c r="BP16" s="529" t="str">
        <f t="array" aca="1" ref="BP16" ca="1">IFERROR(BJ16*(1+INDEX(FrontEndData,MATCH(BP$10,IF(FrontEndType=$B16,FrontEndCampus),0),MATCH(BP$9,FrontEndYear,0))),"")</f>
        <v/>
      </c>
      <c r="BQ16" s="529" t="str">
        <f t="array" aca="1" ref="BQ16" ca="1">IFERROR(BK16*(1+INDEX(FrontEndData,MATCH(BQ$10,IF(FrontEndType=$B16,FrontEndCampus),0),MATCH(BQ$9,FrontEndYear,0))),"")</f>
        <v/>
      </c>
      <c r="BR16" s="529" t="str">
        <f t="array" aca="1" ref="BR16" ca="1">IFERROR(BL16*(1+INDEX(FrontEndData,MATCH(BR$10,IF(FrontEndType=$B16,FrontEndCampus),0),MATCH(BR$9,FrontEndYear,0))),"")</f>
        <v/>
      </c>
      <c r="BS16" s="529" t="str">
        <f t="array" aca="1" ref="BS16" ca="1">IFERROR(BM16*(1+INDEX(FrontEndData,MATCH(BS$10,IF(FrontEndType=$B16,FrontEndCampus),0),MATCH(BS$9,FrontEndYear,0))),"")</f>
        <v/>
      </c>
      <c r="BT16" s="529" t="str">
        <f t="array" aca="1" ref="BT16" ca="1">IFERROR(BN16*(1+INDEX(FrontEndData,MATCH(BT$10,IF(FrontEndType=$B16,FrontEndCampus),0),MATCH(BT$9,FrontEndYear,0))),"")</f>
        <v/>
      </c>
      <c r="BU16" s="529" t="str">
        <f t="array" aca="1" ref="BU16" ca="1">IFERROR(BO16*(1+INDEX(FrontEndData,MATCH(BU$10,IF(FrontEndType=$B16,FrontEndCampus),0),MATCH(BU$9,FrontEndYear,0))),"")</f>
        <v/>
      </c>
      <c r="BV16" s="529" t="str">
        <f t="array" aca="1" ref="BV16" ca="1">IFERROR(BP16*(1+INDEX(FrontEndData,MATCH(BV$10,IF(FrontEndType=$B16,FrontEndCampus),0),MATCH(BV$9,FrontEndYear,0))),"")</f>
        <v/>
      </c>
      <c r="BW16" s="529" t="str">
        <f t="array" aca="1" ref="BW16" ca="1">IFERROR(BQ16*(1+INDEX(FrontEndData,MATCH(BW$10,IF(FrontEndType=$B16,FrontEndCampus),0),MATCH(BW$9,FrontEndYear,0))),"")</f>
        <v/>
      </c>
      <c r="BX16" s="529" t="str">
        <f t="array" aca="1" ref="BX16" ca="1">IFERROR(BR16*(1+INDEX(FrontEndData,MATCH(BX$10,IF(FrontEndType=$B16,FrontEndCampus),0),MATCH(BX$9,FrontEndYear,0))),"")</f>
        <v/>
      </c>
    </row>
    <row r="17" spans="1:76" x14ac:dyDescent="0.25">
      <c r="A17" s="519"/>
      <c r="B17" s="525" t="s">
        <v>412</v>
      </c>
      <c r="C17" s="526" t="s">
        <v>390</v>
      </c>
      <c r="D17" s="527" t="s">
        <v>226</v>
      </c>
      <c r="E17" s="528">
        <f t="array" aca="1" ref="E17" ca="1">IFERROR(IF(INDEX(EndUseMatrixData,MATCH($B17,IF(EndUseMatrixEndUse=$D17,EndUseMatrixAllocation),0),MATCH($C17,EndUseMatrixEmissionSource,0))=Lists!$Q$9,INDEX(CFPTableEmissionsData,MATCH($C17,CFPTableEmissionsEmissionSource,0),MATCH(E$10,CFPTableEmissionsCampus,0))*INDEX(EndUseAssumptionsData,MATCH($C17,IF(EndUseAssumptionsEndUse=$D17,EndUseAssumptionsEmissionsSource),0),MATCH(E$10,EndUseAssumptionsCampus,0))*IF(COUNTIF(PeopleList,$B17)&gt;0,INDEX(SpacePeopleAllocationsPercentData,MATCH($B17,SpacePeopleAllocationsPercentType,0),MATCH(E$10,SpacePeopleAllocationsPercentCampus,0))/SUM(IF(INDEX(EndUseMatrixPeopleData,0,MATCH($C17,EndUseMatrixEmissionSource,0))=Lists!$Q$9,IF(EndUseMatrixPeopleEndUse=$D17,INDEX(EndUseMatrixPeopleSplitData,0,MATCH(E$10,EndUseMatrixPeopleSplitCampus,0))))),1),0),0)</f>
        <v>0</v>
      </c>
      <c r="F17" s="528">
        <f t="array" aca="1" ref="F17" ca="1">IFERROR(IF(INDEX(EndUseMatrixData,MATCH($B17,IF(EndUseMatrixEndUse=$D17,EndUseMatrixAllocation),0),MATCH($C17,EndUseMatrixEmissionSource,0))=Lists!$Q$9,INDEX(CFPTableEmissionsData,MATCH($C17,CFPTableEmissionsEmissionSource,0),MATCH(F$10,CFPTableEmissionsCampus,0))*INDEX(EndUseAssumptionsData,MATCH($C17,IF(EndUseAssumptionsEndUse=$D17,EndUseAssumptionsEmissionsSource),0),MATCH(F$10,EndUseAssumptionsCampus,0))*IF(COUNTIF(PeopleList,$B17)&gt;0,INDEX(SpacePeopleAllocationsPercentData,MATCH($B17,SpacePeopleAllocationsPercentType,0),MATCH(F$10,SpacePeopleAllocationsPercentCampus,0))/SUM(IF(INDEX(EndUseMatrixPeopleData,0,MATCH($C17,EndUseMatrixEmissionSource,0))=Lists!$Q$9,IF(EndUseMatrixPeopleEndUse=$D17,INDEX(EndUseMatrixPeopleSplitData,0,MATCH(F$10,EndUseMatrixPeopleSplitCampus,0))))),1),0),0)</f>
        <v>0</v>
      </c>
      <c r="G17" s="528">
        <f t="array" aca="1" ref="G17" ca="1">IFERROR(IF(INDEX(EndUseMatrixData,MATCH($B17,IF(EndUseMatrixEndUse=$D17,EndUseMatrixAllocation),0),MATCH($C17,EndUseMatrixEmissionSource,0))=Lists!$Q$9,INDEX(CFPTableEmissionsData,MATCH($C17,CFPTableEmissionsEmissionSource,0),MATCH(G$10,CFPTableEmissionsCampus,0))*INDEX(EndUseAssumptionsData,MATCH($C17,IF(EndUseAssumptionsEndUse=$D17,EndUseAssumptionsEmissionsSource),0),MATCH(G$10,EndUseAssumptionsCampus,0))*IF(COUNTIF(PeopleList,$B17)&gt;0,INDEX(SpacePeopleAllocationsPercentData,MATCH($B17,SpacePeopleAllocationsPercentType,0),MATCH(G$10,SpacePeopleAllocationsPercentCampus,0))/SUM(IF(INDEX(EndUseMatrixPeopleData,0,MATCH($C17,EndUseMatrixEmissionSource,0))=Lists!$Q$9,IF(EndUseMatrixPeopleEndUse=$D17,INDEX(EndUseMatrixPeopleSplitData,0,MATCH(G$10,EndUseMatrixPeopleSplitCampus,0))))),1),0),0)</f>
        <v>0</v>
      </c>
      <c r="H17" s="528">
        <f t="array" aca="1" ref="H17" ca="1">IFERROR(IF(INDEX(EndUseMatrixData,MATCH($B17,IF(EndUseMatrixEndUse=$D17,EndUseMatrixAllocation),0),MATCH($C17,EndUseMatrixEmissionSource,0))=Lists!$Q$9,INDEX(CFPTableEmissionsData,MATCH($C17,CFPTableEmissionsEmissionSource,0),MATCH(H$10,CFPTableEmissionsCampus,0))*INDEX(EndUseAssumptionsData,MATCH($C17,IF(EndUseAssumptionsEndUse=$D17,EndUseAssumptionsEmissionsSource),0),MATCH(H$10,EndUseAssumptionsCampus,0))*IF(COUNTIF(PeopleList,$B17)&gt;0,INDEX(SpacePeopleAllocationsPercentData,MATCH($B17,SpacePeopleAllocationsPercentType,0),MATCH(H$10,SpacePeopleAllocationsPercentCampus,0))/SUM(IF(INDEX(EndUseMatrixPeopleData,0,MATCH($C17,EndUseMatrixEmissionSource,0))=Lists!$Q$9,IF(EndUseMatrixPeopleEndUse=$D17,INDEX(EndUseMatrixPeopleSplitData,0,MATCH(H$10,EndUseMatrixPeopleSplitCampus,0))))),1),0),0)</f>
        <v>0</v>
      </c>
      <c r="I17" s="528">
        <f t="array" aca="1" ref="I17" ca="1">IFERROR(IF(INDEX(EndUseMatrixData,MATCH($B17,IF(EndUseMatrixEndUse=$D17,EndUseMatrixAllocation),0),MATCH($C17,EndUseMatrixEmissionSource,0))=Lists!$Q$9,INDEX(CFPTableEmissionsData,MATCH($C17,CFPTableEmissionsEmissionSource,0),MATCH(I$10,CFPTableEmissionsCampus,0))*INDEX(EndUseAssumptionsData,MATCH($C17,IF(EndUseAssumptionsEndUse=$D17,EndUseAssumptionsEmissionsSource),0),MATCH(I$10,EndUseAssumptionsCampus,0))*IF(COUNTIF(PeopleList,$B17)&gt;0,INDEX(SpacePeopleAllocationsPercentData,MATCH($B17,SpacePeopleAllocationsPercentType,0),MATCH(I$10,SpacePeopleAllocationsPercentCampus,0))/SUM(IF(INDEX(EndUseMatrixPeopleData,0,MATCH($C17,EndUseMatrixEmissionSource,0))=Lists!$Q$9,IF(EndUseMatrixPeopleEndUse=$D17,INDEX(EndUseMatrixPeopleSplitData,0,MATCH(I$10,EndUseMatrixPeopleSplitCampus,0))))),1),0),0)</f>
        <v>0</v>
      </c>
      <c r="J17" s="528">
        <f t="array" aca="1" ref="J17" ca="1">IFERROR(IF(INDEX(EndUseMatrixData,MATCH($B17,IF(EndUseMatrixEndUse=$D17,EndUseMatrixAllocation),0),MATCH($C17,EndUseMatrixEmissionSource,0))=Lists!$Q$9,INDEX(CFPTableEmissionsData,MATCH($C17,CFPTableEmissionsEmissionSource,0),MATCH(J$10,CFPTableEmissionsCampus,0))*INDEX(EndUseAssumptionsData,MATCH($C17,IF(EndUseAssumptionsEndUse=$D17,EndUseAssumptionsEmissionsSource),0),MATCH(J$10,EndUseAssumptionsCampus,0))*IF(COUNTIF(PeopleList,$B17)&gt;0,INDEX(SpacePeopleAllocationsPercentData,MATCH($B17,SpacePeopleAllocationsPercentType,0),MATCH(J$10,SpacePeopleAllocationsPercentCampus,0))/SUM(IF(INDEX(EndUseMatrixPeopleData,0,MATCH($C17,EndUseMatrixEmissionSource,0))=Lists!$Q$9,IF(EndUseMatrixPeopleEndUse=$D17,INDEX(EndUseMatrixPeopleSplitData,0,MATCH(J$10,EndUseMatrixPeopleSplitCampus,0))))),1),0),0)</f>
        <v>0</v>
      </c>
      <c r="K17" s="529" t="str">
        <f t="array" aca="1" ref="K17" ca="1">IFERROR(E17*(1+INDEX(FrontEndData,MATCH(K$10,IF(FrontEndType=$B17,FrontEndCampus),0),MATCH(K$9,FrontEndYear,0))),"")</f>
        <v/>
      </c>
      <c r="L17" s="529" t="str">
        <f t="array" aca="1" ref="L17" ca="1">IFERROR(F17*(1+INDEX(FrontEndData,MATCH(L$10,IF(FrontEndType=$B17,FrontEndCampus),0),MATCH(L$9,FrontEndYear,0))),"")</f>
        <v/>
      </c>
      <c r="M17" s="529" t="str">
        <f t="array" aca="1" ref="M17" ca="1">IFERROR(G17*(1+INDEX(FrontEndData,MATCH(M$10,IF(FrontEndType=$B17,FrontEndCampus),0),MATCH(M$9,FrontEndYear,0))),"")</f>
        <v/>
      </c>
      <c r="N17" s="529" t="str">
        <f t="array" aca="1" ref="N17" ca="1">IFERROR(H17*(1+INDEX(FrontEndData,MATCH(N$10,IF(FrontEndType=$B17,FrontEndCampus),0),MATCH(N$9,FrontEndYear,0))),"")</f>
        <v/>
      </c>
      <c r="O17" s="529" t="str">
        <f t="array" aca="1" ref="O17" ca="1">IFERROR(I17*(1+INDEX(FrontEndData,MATCH(O$10,IF(FrontEndType=$B17,FrontEndCampus),0),MATCH(O$9,FrontEndYear,0))),"")</f>
        <v/>
      </c>
      <c r="P17" s="529" t="str">
        <f t="array" aca="1" ref="P17" ca="1">IFERROR(J17*(1+INDEX(FrontEndData,MATCH(P$10,IF(FrontEndType=$B17,FrontEndCampus),0),MATCH(P$9,FrontEndYear,0))),"")</f>
        <v/>
      </c>
      <c r="Q17" s="529" t="str">
        <f t="array" aca="1" ref="Q17" ca="1">IFERROR(K17*(1+INDEX(FrontEndData,MATCH(Q$10,IF(FrontEndType=$B17,FrontEndCampus),0),MATCH(Q$9,FrontEndYear,0))),"")</f>
        <v/>
      </c>
      <c r="R17" s="529" t="str">
        <f t="array" aca="1" ref="R17" ca="1">IFERROR(L17*(1+INDEX(FrontEndData,MATCH(R$10,IF(FrontEndType=$B17,FrontEndCampus),0),MATCH(R$9,FrontEndYear,0))),"")</f>
        <v/>
      </c>
      <c r="S17" s="529" t="str">
        <f t="array" aca="1" ref="S17" ca="1">IFERROR(M17*(1+INDEX(FrontEndData,MATCH(S$10,IF(FrontEndType=$B17,FrontEndCampus),0),MATCH(S$9,FrontEndYear,0))),"")</f>
        <v/>
      </c>
      <c r="T17" s="529" t="str">
        <f t="array" aca="1" ref="T17" ca="1">IFERROR(N17*(1+INDEX(FrontEndData,MATCH(T$10,IF(FrontEndType=$B17,FrontEndCampus),0),MATCH(T$9,FrontEndYear,0))),"")</f>
        <v/>
      </c>
      <c r="U17" s="529" t="str">
        <f t="array" aca="1" ref="U17" ca="1">IFERROR(O17*(1+INDEX(FrontEndData,MATCH(U$10,IF(FrontEndType=$B17,FrontEndCampus),0),MATCH(U$9,FrontEndYear,0))),"")</f>
        <v/>
      </c>
      <c r="V17" s="529" t="str">
        <f t="array" aca="1" ref="V17" ca="1">IFERROR(P17*(1+INDEX(FrontEndData,MATCH(V$10,IF(FrontEndType=$B17,FrontEndCampus),0),MATCH(V$9,FrontEndYear,0))),"")</f>
        <v/>
      </c>
      <c r="W17" s="529" t="str">
        <f t="array" aca="1" ref="W17" ca="1">IFERROR(Q17*(1+INDEX(FrontEndData,MATCH(W$10,IF(FrontEndType=$B17,FrontEndCampus),0),MATCH(W$9,FrontEndYear,0))),"")</f>
        <v/>
      </c>
      <c r="X17" s="529" t="str">
        <f t="array" aca="1" ref="X17" ca="1">IFERROR(R17*(1+INDEX(FrontEndData,MATCH(X$10,IF(FrontEndType=$B17,FrontEndCampus),0),MATCH(X$9,FrontEndYear,0))),"")</f>
        <v/>
      </c>
      <c r="Y17" s="529" t="str">
        <f t="array" aca="1" ref="Y17" ca="1">IFERROR(S17*(1+INDEX(FrontEndData,MATCH(Y$10,IF(FrontEndType=$B17,FrontEndCampus),0),MATCH(Y$9,FrontEndYear,0))),"")</f>
        <v/>
      </c>
      <c r="Z17" s="529" t="str">
        <f t="array" aca="1" ref="Z17" ca="1">IFERROR(T17*(1+INDEX(FrontEndData,MATCH(Z$10,IF(FrontEndType=$B17,FrontEndCampus),0),MATCH(Z$9,FrontEndYear,0))),"")</f>
        <v/>
      </c>
      <c r="AA17" s="529" t="str">
        <f t="array" aca="1" ref="AA17" ca="1">IFERROR(U17*(1+INDEX(FrontEndData,MATCH(AA$10,IF(FrontEndType=$B17,FrontEndCampus),0),MATCH(AA$9,FrontEndYear,0))),"")</f>
        <v/>
      </c>
      <c r="AB17" s="529" t="str">
        <f t="array" aca="1" ref="AB17" ca="1">IFERROR(V17*(1+INDEX(FrontEndData,MATCH(AB$10,IF(FrontEndType=$B17,FrontEndCampus),0),MATCH(AB$9,FrontEndYear,0))),"")</f>
        <v/>
      </c>
      <c r="AC17" s="529" t="str">
        <f t="array" aca="1" ref="AC17" ca="1">IFERROR(W17*(1+INDEX(FrontEndData,MATCH(AC$10,IF(FrontEndType=$B17,FrontEndCampus),0),MATCH(AC$9,FrontEndYear,0))),"")</f>
        <v/>
      </c>
      <c r="AD17" s="529" t="str">
        <f t="array" aca="1" ref="AD17" ca="1">IFERROR(X17*(1+INDEX(FrontEndData,MATCH(AD$10,IF(FrontEndType=$B17,FrontEndCampus),0),MATCH(AD$9,FrontEndYear,0))),"")</f>
        <v/>
      </c>
      <c r="AE17" s="529" t="str">
        <f t="array" aca="1" ref="AE17" ca="1">IFERROR(Y17*(1+INDEX(FrontEndData,MATCH(AE$10,IF(FrontEndType=$B17,FrontEndCampus),0),MATCH(AE$9,FrontEndYear,0))),"")</f>
        <v/>
      </c>
      <c r="AF17" s="529" t="str">
        <f t="array" aca="1" ref="AF17" ca="1">IFERROR(Z17*(1+INDEX(FrontEndData,MATCH(AF$10,IF(FrontEndType=$B17,FrontEndCampus),0),MATCH(AF$9,FrontEndYear,0))),"")</f>
        <v/>
      </c>
      <c r="AG17" s="529" t="str">
        <f t="array" aca="1" ref="AG17" ca="1">IFERROR(AA17*(1+INDEX(FrontEndData,MATCH(AG$10,IF(FrontEndType=$B17,FrontEndCampus),0),MATCH(AG$9,FrontEndYear,0))),"")</f>
        <v/>
      </c>
      <c r="AH17" s="529" t="str">
        <f t="array" aca="1" ref="AH17" ca="1">IFERROR(AB17*(1+INDEX(FrontEndData,MATCH(AH$10,IF(FrontEndType=$B17,FrontEndCampus),0),MATCH(AH$9,FrontEndYear,0))),"")</f>
        <v/>
      </c>
      <c r="AI17" s="529" t="str">
        <f t="array" aca="1" ref="AI17" ca="1">IFERROR(AC17*(1+INDEX(FrontEndData,MATCH(AI$10,IF(FrontEndType=$B17,FrontEndCampus),0),MATCH(AI$9,FrontEndYear,0))),"")</f>
        <v/>
      </c>
      <c r="AJ17" s="529" t="str">
        <f t="array" aca="1" ref="AJ17" ca="1">IFERROR(AD17*(1+INDEX(FrontEndData,MATCH(AJ$10,IF(FrontEndType=$B17,FrontEndCampus),0),MATCH(AJ$9,FrontEndYear,0))),"")</f>
        <v/>
      </c>
      <c r="AK17" s="529" t="str">
        <f t="array" aca="1" ref="AK17" ca="1">IFERROR(AE17*(1+INDEX(FrontEndData,MATCH(AK$10,IF(FrontEndType=$B17,FrontEndCampus),0),MATCH(AK$9,FrontEndYear,0))),"")</f>
        <v/>
      </c>
      <c r="AL17" s="529" t="str">
        <f t="array" aca="1" ref="AL17" ca="1">IFERROR(AF17*(1+INDEX(FrontEndData,MATCH(AL$10,IF(FrontEndType=$B17,FrontEndCampus),0),MATCH(AL$9,FrontEndYear,0))),"")</f>
        <v/>
      </c>
      <c r="AM17" s="529" t="str">
        <f t="array" aca="1" ref="AM17" ca="1">IFERROR(AG17*(1+INDEX(FrontEndData,MATCH(AM$10,IF(FrontEndType=$B17,FrontEndCampus),0),MATCH(AM$9,FrontEndYear,0))),"")</f>
        <v/>
      </c>
      <c r="AN17" s="529" t="str">
        <f t="array" aca="1" ref="AN17" ca="1">IFERROR(AH17*(1+INDEX(FrontEndData,MATCH(AN$10,IF(FrontEndType=$B17,FrontEndCampus),0),MATCH(AN$9,FrontEndYear,0))),"")</f>
        <v/>
      </c>
      <c r="AO17" s="529" t="str">
        <f t="array" aca="1" ref="AO17" ca="1">IFERROR(AI17*(1+INDEX(FrontEndData,MATCH(AO$10,IF(FrontEndType=$B17,FrontEndCampus),0),MATCH(AO$9,FrontEndYear,0))),"")</f>
        <v/>
      </c>
      <c r="AP17" s="529" t="str">
        <f t="array" aca="1" ref="AP17" ca="1">IFERROR(AJ17*(1+INDEX(FrontEndData,MATCH(AP$10,IF(FrontEndType=$B17,FrontEndCampus),0),MATCH(AP$9,FrontEndYear,0))),"")</f>
        <v/>
      </c>
      <c r="AQ17" s="529" t="str">
        <f t="array" aca="1" ref="AQ17" ca="1">IFERROR(AK17*(1+INDEX(FrontEndData,MATCH(AQ$10,IF(FrontEndType=$B17,FrontEndCampus),0),MATCH(AQ$9,FrontEndYear,0))),"")</f>
        <v/>
      </c>
      <c r="AR17" s="529" t="str">
        <f t="array" aca="1" ref="AR17" ca="1">IFERROR(AL17*(1+INDEX(FrontEndData,MATCH(AR$10,IF(FrontEndType=$B17,FrontEndCampus),0),MATCH(AR$9,FrontEndYear,0))),"")</f>
        <v/>
      </c>
      <c r="AS17" s="529" t="str">
        <f t="array" aca="1" ref="AS17" ca="1">IFERROR(AM17*(1+INDEX(FrontEndData,MATCH(AS$10,IF(FrontEndType=$B17,FrontEndCampus),0),MATCH(AS$9,FrontEndYear,0))),"")</f>
        <v/>
      </c>
      <c r="AT17" s="529" t="str">
        <f t="array" aca="1" ref="AT17" ca="1">IFERROR(AN17*(1+INDEX(FrontEndData,MATCH(AT$10,IF(FrontEndType=$B17,FrontEndCampus),0),MATCH(AT$9,FrontEndYear,0))),"")</f>
        <v/>
      </c>
      <c r="AU17" s="529" t="str">
        <f t="array" aca="1" ref="AU17" ca="1">IFERROR(AO17*(1+INDEX(FrontEndData,MATCH(AU$10,IF(FrontEndType=$B17,FrontEndCampus),0),MATCH(AU$9,FrontEndYear,0))),"")</f>
        <v/>
      </c>
      <c r="AV17" s="529" t="str">
        <f t="array" aca="1" ref="AV17" ca="1">IFERROR(AP17*(1+INDEX(FrontEndData,MATCH(AV$10,IF(FrontEndType=$B17,FrontEndCampus),0),MATCH(AV$9,FrontEndYear,0))),"")</f>
        <v/>
      </c>
      <c r="AW17" s="529" t="str">
        <f t="array" aca="1" ref="AW17" ca="1">IFERROR(AQ17*(1+INDEX(FrontEndData,MATCH(AW$10,IF(FrontEndType=$B17,FrontEndCampus),0),MATCH(AW$9,FrontEndYear,0))),"")</f>
        <v/>
      </c>
      <c r="AX17" s="529" t="str">
        <f t="array" aca="1" ref="AX17" ca="1">IFERROR(AR17*(1+INDEX(FrontEndData,MATCH(AX$10,IF(FrontEndType=$B17,FrontEndCampus),0),MATCH(AX$9,FrontEndYear,0))),"")</f>
        <v/>
      </c>
      <c r="AY17" s="529" t="str">
        <f t="array" aca="1" ref="AY17" ca="1">IFERROR(AS17*(1+INDEX(FrontEndData,MATCH(AY$10,IF(FrontEndType=$B17,FrontEndCampus),0),MATCH(AY$9,FrontEndYear,0))),"")</f>
        <v/>
      </c>
      <c r="AZ17" s="529" t="str">
        <f t="array" aca="1" ref="AZ17" ca="1">IFERROR(AT17*(1+INDEX(FrontEndData,MATCH(AZ$10,IF(FrontEndType=$B17,FrontEndCampus),0),MATCH(AZ$9,FrontEndYear,0))),"")</f>
        <v/>
      </c>
      <c r="BA17" s="529" t="str">
        <f t="array" aca="1" ref="BA17" ca="1">IFERROR(AU17*(1+INDEX(FrontEndData,MATCH(BA$10,IF(FrontEndType=$B17,FrontEndCampus),0),MATCH(BA$9,FrontEndYear,0))),"")</f>
        <v/>
      </c>
      <c r="BB17" s="529" t="str">
        <f t="array" aca="1" ref="BB17" ca="1">IFERROR(AV17*(1+INDEX(FrontEndData,MATCH(BB$10,IF(FrontEndType=$B17,FrontEndCampus),0),MATCH(BB$9,FrontEndYear,0))),"")</f>
        <v/>
      </c>
      <c r="BC17" s="529" t="str">
        <f t="array" aca="1" ref="BC17" ca="1">IFERROR(AW17*(1+INDEX(FrontEndData,MATCH(BC$10,IF(FrontEndType=$B17,FrontEndCampus),0),MATCH(BC$9,FrontEndYear,0))),"")</f>
        <v/>
      </c>
      <c r="BD17" s="529" t="str">
        <f t="array" aca="1" ref="BD17" ca="1">IFERROR(AX17*(1+INDEX(FrontEndData,MATCH(BD$10,IF(FrontEndType=$B17,FrontEndCampus),0),MATCH(BD$9,FrontEndYear,0))),"")</f>
        <v/>
      </c>
      <c r="BE17" s="529" t="str">
        <f t="array" aca="1" ref="BE17" ca="1">IFERROR(AY17*(1+INDEX(FrontEndData,MATCH(BE$10,IF(FrontEndType=$B17,FrontEndCampus),0),MATCH(BE$9,FrontEndYear,0))),"")</f>
        <v/>
      </c>
      <c r="BF17" s="529" t="str">
        <f t="array" aca="1" ref="BF17" ca="1">IFERROR(AZ17*(1+INDEX(FrontEndData,MATCH(BF$10,IF(FrontEndType=$B17,FrontEndCampus),0),MATCH(BF$9,FrontEndYear,0))),"")</f>
        <v/>
      </c>
      <c r="BG17" s="529" t="str">
        <f t="array" aca="1" ref="BG17" ca="1">IFERROR(BA17*(1+INDEX(FrontEndData,MATCH(BG$10,IF(FrontEndType=$B17,FrontEndCampus),0),MATCH(BG$9,FrontEndYear,0))),"")</f>
        <v/>
      </c>
      <c r="BH17" s="529" t="str">
        <f t="array" aca="1" ref="BH17" ca="1">IFERROR(BB17*(1+INDEX(FrontEndData,MATCH(BH$10,IF(FrontEndType=$B17,FrontEndCampus),0),MATCH(BH$9,FrontEndYear,0))),"")</f>
        <v/>
      </c>
      <c r="BI17" s="529" t="str">
        <f t="array" aca="1" ref="BI17" ca="1">IFERROR(BC17*(1+INDEX(FrontEndData,MATCH(BI$10,IF(FrontEndType=$B17,FrontEndCampus),0),MATCH(BI$9,FrontEndYear,0))),"")</f>
        <v/>
      </c>
      <c r="BJ17" s="529" t="str">
        <f t="array" aca="1" ref="BJ17" ca="1">IFERROR(BD17*(1+INDEX(FrontEndData,MATCH(BJ$10,IF(FrontEndType=$B17,FrontEndCampus),0),MATCH(BJ$9,FrontEndYear,0))),"")</f>
        <v/>
      </c>
      <c r="BK17" s="529" t="str">
        <f t="array" aca="1" ref="BK17" ca="1">IFERROR(BE17*(1+INDEX(FrontEndData,MATCH(BK$10,IF(FrontEndType=$B17,FrontEndCampus),0),MATCH(BK$9,FrontEndYear,0))),"")</f>
        <v/>
      </c>
      <c r="BL17" s="529" t="str">
        <f t="array" aca="1" ref="BL17" ca="1">IFERROR(BF17*(1+INDEX(FrontEndData,MATCH(BL$10,IF(FrontEndType=$B17,FrontEndCampus),0),MATCH(BL$9,FrontEndYear,0))),"")</f>
        <v/>
      </c>
      <c r="BM17" s="529" t="str">
        <f t="array" aca="1" ref="BM17" ca="1">IFERROR(BG17*(1+INDEX(FrontEndData,MATCH(BM$10,IF(FrontEndType=$B17,FrontEndCampus),0),MATCH(BM$9,FrontEndYear,0))),"")</f>
        <v/>
      </c>
      <c r="BN17" s="529" t="str">
        <f t="array" aca="1" ref="BN17" ca="1">IFERROR(BH17*(1+INDEX(FrontEndData,MATCH(BN$10,IF(FrontEndType=$B17,FrontEndCampus),0),MATCH(BN$9,FrontEndYear,0))),"")</f>
        <v/>
      </c>
      <c r="BO17" s="529" t="str">
        <f t="array" aca="1" ref="BO17" ca="1">IFERROR(BI17*(1+INDEX(FrontEndData,MATCH(BO$10,IF(FrontEndType=$B17,FrontEndCampus),0),MATCH(BO$9,FrontEndYear,0))),"")</f>
        <v/>
      </c>
      <c r="BP17" s="529" t="str">
        <f t="array" aca="1" ref="BP17" ca="1">IFERROR(BJ17*(1+INDEX(FrontEndData,MATCH(BP$10,IF(FrontEndType=$B17,FrontEndCampus),0),MATCH(BP$9,FrontEndYear,0))),"")</f>
        <v/>
      </c>
      <c r="BQ17" s="529" t="str">
        <f t="array" aca="1" ref="BQ17" ca="1">IFERROR(BK17*(1+INDEX(FrontEndData,MATCH(BQ$10,IF(FrontEndType=$B17,FrontEndCampus),0),MATCH(BQ$9,FrontEndYear,0))),"")</f>
        <v/>
      </c>
      <c r="BR17" s="529" t="str">
        <f t="array" aca="1" ref="BR17" ca="1">IFERROR(BL17*(1+INDEX(FrontEndData,MATCH(BR$10,IF(FrontEndType=$B17,FrontEndCampus),0),MATCH(BR$9,FrontEndYear,0))),"")</f>
        <v/>
      </c>
      <c r="BS17" s="529" t="str">
        <f t="array" aca="1" ref="BS17" ca="1">IFERROR(BM17*(1+INDEX(FrontEndData,MATCH(BS$10,IF(FrontEndType=$B17,FrontEndCampus),0),MATCH(BS$9,FrontEndYear,0))),"")</f>
        <v/>
      </c>
      <c r="BT17" s="529" t="str">
        <f t="array" aca="1" ref="BT17" ca="1">IFERROR(BN17*(1+INDEX(FrontEndData,MATCH(BT$10,IF(FrontEndType=$B17,FrontEndCampus),0),MATCH(BT$9,FrontEndYear,0))),"")</f>
        <v/>
      </c>
      <c r="BU17" s="529" t="str">
        <f t="array" aca="1" ref="BU17" ca="1">IFERROR(BO17*(1+INDEX(FrontEndData,MATCH(BU$10,IF(FrontEndType=$B17,FrontEndCampus),0),MATCH(BU$9,FrontEndYear,0))),"")</f>
        <v/>
      </c>
      <c r="BV17" s="529" t="str">
        <f t="array" aca="1" ref="BV17" ca="1">IFERROR(BP17*(1+INDEX(FrontEndData,MATCH(BV$10,IF(FrontEndType=$B17,FrontEndCampus),0),MATCH(BV$9,FrontEndYear,0))),"")</f>
        <v/>
      </c>
      <c r="BW17" s="529" t="str">
        <f t="array" aca="1" ref="BW17" ca="1">IFERROR(BQ17*(1+INDEX(FrontEndData,MATCH(BW$10,IF(FrontEndType=$B17,FrontEndCampus),0),MATCH(BW$9,FrontEndYear,0))),"")</f>
        <v/>
      </c>
      <c r="BX17" s="529" t="str">
        <f t="array" aca="1" ref="BX17" ca="1">IFERROR(BR17*(1+INDEX(FrontEndData,MATCH(BX$10,IF(FrontEndType=$B17,FrontEndCampus),0),MATCH(BX$9,FrontEndYear,0))),"")</f>
        <v/>
      </c>
    </row>
    <row r="18" spans="1:76" x14ac:dyDescent="0.25">
      <c r="A18" s="519"/>
      <c r="B18" s="525" t="s">
        <v>411</v>
      </c>
      <c r="C18" s="526" t="s">
        <v>390</v>
      </c>
      <c r="D18" s="527" t="s">
        <v>400</v>
      </c>
      <c r="E18" s="528">
        <f t="array" aca="1" ref="E18" ca="1">IFERROR(IF(INDEX(EndUseMatrixData,MATCH($B18,IF(EndUseMatrixEndUse=$D18,EndUseMatrixAllocation),0),MATCH($C18,EndUseMatrixEmissionSource,0))=Lists!$Q$9,INDEX(CFPTableEmissionsData,MATCH($C18,CFPTableEmissionsEmissionSource,0),MATCH(E$10,CFPTableEmissionsCampus,0))*INDEX(EndUseAssumptionsData,MATCH($C18,IF(EndUseAssumptionsEndUse=$D18,EndUseAssumptionsEmissionsSource),0),MATCH(E$10,EndUseAssumptionsCampus,0))*IF(COUNTIF(PeopleList,$B18)&gt;0,INDEX(SpacePeopleAllocationsPercentData,MATCH($B18,SpacePeopleAllocationsPercentType,0),MATCH(E$10,SpacePeopleAllocationsPercentCampus,0))/SUM(IF(INDEX(EndUseMatrixPeopleData,0,MATCH($C18,EndUseMatrixEmissionSource,0))=Lists!$Q$9,IF(EndUseMatrixPeopleEndUse=$D18,INDEX(EndUseMatrixPeopleSplitData,0,MATCH(E$10,EndUseMatrixPeopleSplitCampus,0))))),1),0),0)</f>
        <v>0</v>
      </c>
      <c r="F18" s="528">
        <f t="array" aca="1" ref="F18" ca="1">IFERROR(IF(INDEX(EndUseMatrixData,MATCH($B18,IF(EndUseMatrixEndUse=$D18,EndUseMatrixAllocation),0),MATCH($C18,EndUseMatrixEmissionSource,0))=Lists!$Q$9,INDEX(CFPTableEmissionsData,MATCH($C18,CFPTableEmissionsEmissionSource,0),MATCH(F$10,CFPTableEmissionsCampus,0))*INDEX(EndUseAssumptionsData,MATCH($C18,IF(EndUseAssumptionsEndUse=$D18,EndUseAssumptionsEmissionsSource),0),MATCH(F$10,EndUseAssumptionsCampus,0))*IF(COUNTIF(PeopleList,$B18)&gt;0,INDEX(SpacePeopleAllocationsPercentData,MATCH($B18,SpacePeopleAllocationsPercentType,0),MATCH(F$10,SpacePeopleAllocationsPercentCampus,0))/SUM(IF(INDEX(EndUseMatrixPeopleData,0,MATCH($C18,EndUseMatrixEmissionSource,0))=Lists!$Q$9,IF(EndUseMatrixPeopleEndUse=$D18,INDEX(EndUseMatrixPeopleSplitData,0,MATCH(F$10,EndUseMatrixPeopleSplitCampus,0))))),1),0),0)</f>
        <v>0</v>
      </c>
      <c r="G18" s="528">
        <f t="array" aca="1" ref="G18" ca="1">IFERROR(IF(INDEX(EndUseMatrixData,MATCH($B18,IF(EndUseMatrixEndUse=$D18,EndUseMatrixAllocation),0),MATCH($C18,EndUseMatrixEmissionSource,0))=Lists!$Q$9,INDEX(CFPTableEmissionsData,MATCH($C18,CFPTableEmissionsEmissionSource,0),MATCH(G$10,CFPTableEmissionsCampus,0))*INDEX(EndUseAssumptionsData,MATCH($C18,IF(EndUseAssumptionsEndUse=$D18,EndUseAssumptionsEmissionsSource),0),MATCH(G$10,EndUseAssumptionsCampus,0))*IF(COUNTIF(PeopleList,$B18)&gt;0,INDEX(SpacePeopleAllocationsPercentData,MATCH($B18,SpacePeopleAllocationsPercentType,0),MATCH(G$10,SpacePeopleAllocationsPercentCampus,0))/SUM(IF(INDEX(EndUseMatrixPeopleData,0,MATCH($C18,EndUseMatrixEmissionSource,0))=Lists!$Q$9,IF(EndUseMatrixPeopleEndUse=$D18,INDEX(EndUseMatrixPeopleSplitData,0,MATCH(G$10,EndUseMatrixPeopleSplitCampus,0))))),1),0),0)</f>
        <v>0</v>
      </c>
      <c r="H18" s="528">
        <f t="array" aca="1" ref="H18" ca="1">IFERROR(IF(INDEX(EndUseMatrixData,MATCH($B18,IF(EndUseMatrixEndUse=$D18,EndUseMatrixAllocation),0),MATCH($C18,EndUseMatrixEmissionSource,0))=Lists!$Q$9,INDEX(CFPTableEmissionsData,MATCH($C18,CFPTableEmissionsEmissionSource,0),MATCH(H$10,CFPTableEmissionsCampus,0))*INDEX(EndUseAssumptionsData,MATCH($C18,IF(EndUseAssumptionsEndUse=$D18,EndUseAssumptionsEmissionsSource),0),MATCH(H$10,EndUseAssumptionsCampus,0))*IF(COUNTIF(PeopleList,$B18)&gt;0,INDEX(SpacePeopleAllocationsPercentData,MATCH($B18,SpacePeopleAllocationsPercentType,0),MATCH(H$10,SpacePeopleAllocationsPercentCampus,0))/SUM(IF(INDEX(EndUseMatrixPeopleData,0,MATCH($C18,EndUseMatrixEmissionSource,0))=Lists!$Q$9,IF(EndUseMatrixPeopleEndUse=$D18,INDEX(EndUseMatrixPeopleSplitData,0,MATCH(H$10,EndUseMatrixPeopleSplitCampus,0))))),1),0),0)</f>
        <v>0</v>
      </c>
      <c r="I18" s="528">
        <f t="array" aca="1" ref="I18" ca="1">IFERROR(IF(INDEX(EndUseMatrixData,MATCH($B18,IF(EndUseMatrixEndUse=$D18,EndUseMatrixAllocation),0),MATCH($C18,EndUseMatrixEmissionSource,0))=Lists!$Q$9,INDEX(CFPTableEmissionsData,MATCH($C18,CFPTableEmissionsEmissionSource,0),MATCH(I$10,CFPTableEmissionsCampus,0))*INDEX(EndUseAssumptionsData,MATCH($C18,IF(EndUseAssumptionsEndUse=$D18,EndUseAssumptionsEmissionsSource),0),MATCH(I$10,EndUseAssumptionsCampus,0))*IF(COUNTIF(PeopleList,$B18)&gt;0,INDEX(SpacePeopleAllocationsPercentData,MATCH($B18,SpacePeopleAllocationsPercentType,0),MATCH(I$10,SpacePeopleAllocationsPercentCampus,0))/SUM(IF(INDEX(EndUseMatrixPeopleData,0,MATCH($C18,EndUseMatrixEmissionSource,0))=Lists!$Q$9,IF(EndUseMatrixPeopleEndUse=$D18,INDEX(EndUseMatrixPeopleSplitData,0,MATCH(I$10,EndUseMatrixPeopleSplitCampus,0))))),1),0),0)</f>
        <v>0</v>
      </c>
      <c r="J18" s="528">
        <f t="array" aca="1" ref="J18" ca="1">IFERROR(IF(INDEX(EndUseMatrixData,MATCH($B18,IF(EndUseMatrixEndUse=$D18,EndUseMatrixAllocation),0),MATCH($C18,EndUseMatrixEmissionSource,0))=Lists!$Q$9,INDEX(CFPTableEmissionsData,MATCH($C18,CFPTableEmissionsEmissionSource,0),MATCH(J$10,CFPTableEmissionsCampus,0))*INDEX(EndUseAssumptionsData,MATCH($C18,IF(EndUseAssumptionsEndUse=$D18,EndUseAssumptionsEmissionsSource),0),MATCH(J$10,EndUseAssumptionsCampus,0))*IF(COUNTIF(PeopleList,$B18)&gt;0,INDEX(SpacePeopleAllocationsPercentData,MATCH($B18,SpacePeopleAllocationsPercentType,0),MATCH(J$10,SpacePeopleAllocationsPercentCampus,0))/SUM(IF(INDEX(EndUseMatrixPeopleData,0,MATCH($C18,EndUseMatrixEmissionSource,0))=Lists!$Q$9,IF(EndUseMatrixPeopleEndUse=$D18,INDEX(EndUseMatrixPeopleSplitData,0,MATCH(J$10,EndUseMatrixPeopleSplitCampus,0))))),1),0),0)</f>
        <v>0</v>
      </c>
      <c r="K18" s="529" t="str">
        <f t="array" aca="1" ref="K18" ca="1">IFERROR(E18*(1+INDEX(FrontEndData,MATCH(K$10,IF(FrontEndType=$B18,FrontEndCampus),0),MATCH(K$9,FrontEndYear,0))),"")</f>
        <v/>
      </c>
      <c r="L18" s="529" t="str">
        <f t="array" aca="1" ref="L18" ca="1">IFERROR(F18*(1+INDEX(FrontEndData,MATCH(L$10,IF(FrontEndType=$B18,FrontEndCampus),0),MATCH(L$9,FrontEndYear,0))),"")</f>
        <v/>
      </c>
      <c r="M18" s="529" t="str">
        <f t="array" aca="1" ref="M18" ca="1">IFERROR(G18*(1+INDEX(FrontEndData,MATCH(M$10,IF(FrontEndType=$B18,FrontEndCampus),0),MATCH(M$9,FrontEndYear,0))),"")</f>
        <v/>
      </c>
      <c r="N18" s="529" t="str">
        <f t="array" aca="1" ref="N18" ca="1">IFERROR(H18*(1+INDEX(FrontEndData,MATCH(N$10,IF(FrontEndType=$B18,FrontEndCampus),0),MATCH(N$9,FrontEndYear,0))),"")</f>
        <v/>
      </c>
      <c r="O18" s="529" t="str">
        <f t="array" aca="1" ref="O18" ca="1">IFERROR(I18*(1+INDEX(FrontEndData,MATCH(O$10,IF(FrontEndType=$B18,FrontEndCampus),0),MATCH(O$9,FrontEndYear,0))),"")</f>
        <v/>
      </c>
      <c r="P18" s="529" t="str">
        <f t="array" aca="1" ref="P18" ca="1">IFERROR(J18*(1+INDEX(FrontEndData,MATCH(P$10,IF(FrontEndType=$B18,FrontEndCampus),0),MATCH(P$9,FrontEndYear,0))),"")</f>
        <v/>
      </c>
      <c r="Q18" s="529" t="str">
        <f t="array" aca="1" ref="Q18" ca="1">IFERROR(K18*(1+INDEX(FrontEndData,MATCH(Q$10,IF(FrontEndType=$B18,FrontEndCampus),0),MATCH(Q$9,FrontEndYear,0))),"")</f>
        <v/>
      </c>
      <c r="R18" s="529" t="str">
        <f t="array" aca="1" ref="R18" ca="1">IFERROR(L18*(1+INDEX(FrontEndData,MATCH(R$10,IF(FrontEndType=$B18,FrontEndCampus),0),MATCH(R$9,FrontEndYear,0))),"")</f>
        <v/>
      </c>
      <c r="S18" s="529" t="str">
        <f t="array" aca="1" ref="S18" ca="1">IFERROR(M18*(1+INDEX(FrontEndData,MATCH(S$10,IF(FrontEndType=$B18,FrontEndCampus),0),MATCH(S$9,FrontEndYear,0))),"")</f>
        <v/>
      </c>
      <c r="T18" s="529" t="str">
        <f t="array" aca="1" ref="T18" ca="1">IFERROR(N18*(1+INDEX(FrontEndData,MATCH(T$10,IF(FrontEndType=$B18,FrontEndCampus),0),MATCH(T$9,FrontEndYear,0))),"")</f>
        <v/>
      </c>
      <c r="U18" s="529" t="str">
        <f t="array" aca="1" ref="U18" ca="1">IFERROR(O18*(1+INDEX(FrontEndData,MATCH(U$10,IF(FrontEndType=$B18,FrontEndCampus),0),MATCH(U$9,FrontEndYear,0))),"")</f>
        <v/>
      </c>
      <c r="V18" s="529" t="str">
        <f t="array" aca="1" ref="V18" ca="1">IFERROR(P18*(1+INDEX(FrontEndData,MATCH(V$10,IF(FrontEndType=$B18,FrontEndCampus),0),MATCH(V$9,FrontEndYear,0))),"")</f>
        <v/>
      </c>
      <c r="W18" s="529" t="str">
        <f t="array" aca="1" ref="W18" ca="1">IFERROR(Q18*(1+INDEX(FrontEndData,MATCH(W$10,IF(FrontEndType=$B18,FrontEndCampus),0),MATCH(W$9,FrontEndYear,0))),"")</f>
        <v/>
      </c>
      <c r="X18" s="529" t="str">
        <f t="array" aca="1" ref="X18" ca="1">IFERROR(R18*(1+INDEX(FrontEndData,MATCH(X$10,IF(FrontEndType=$B18,FrontEndCampus),0),MATCH(X$9,FrontEndYear,0))),"")</f>
        <v/>
      </c>
      <c r="Y18" s="529" t="str">
        <f t="array" aca="1" ref="Y18" ca="1">IFERROR(S18*(1+INDEX(FrontEndData,MATCH(Y$10,IF(FrontEndType=$B18,FrontEndCampus),0),MATCH(Y$9,FrontEndYear,0))),"")</f>
        <v/>
      </c>
      <c r="Z18" s="529" t="str">
        <f t="array" aca="1" ref="Z18" ca="1">IFERROR(T18*(1+INDEX(FrontEndData,MATCH(Z$10,IF(FrontEndType=$B18,FrontEndCampus),0),MATCH(Z$9,FrontEndYear,0))),"")</f>
        <v/>
      </c>
      <c r="AA18" s="529" t="str">
        <f t="array" aca="1" ref="AA18" ca="1">IFERROR(U18*(1+INDEX(FrontEndData,MATCH(AA$10,IF(FrontEndType=$B18,FrontEndCampus),0),MATCH(AA$9,FrontEndYear,0))),"")</f>
        <v/>
      </c>
      <c r="AB18" s="529" t="str">
        <f t="array" aca="1" ref="AB18" ca="1">IFERROR(V18*(1+INDEX(FrontEndData,MATCH(AB$10,IF(FrontEndType=$B18,FrontEndCampus),0),MATCH(AB$9,FrontEndYear,0))),"")</f>
        <v/>
      </c>
      <c r="AC18" s="529" t="str">
        <f t="array" aca="1" ref="AC18" ca="1">IFERROR(W18*(1+INDEX(FrontEndData,MATCH(AC$10,IF(FrontEndType=$B18,FrontEndCampus),0),MATCH(AC$9,FrontEndYear,0))),"")</f>
        <v/>
      </c>
      <c r="AD18" s="529" t="str">
        <f t="array" aca="1" ref="AD18" ca="1">IFERROR(X18*(1+INDEX(FrontEndData,MATCH(AD$10,IF(FrontEndType=$B18,FrontEndCampus),0),MATCH(AD$9,FrontEndYear,0))),"")</f>
        <v/>
      </c>
      <c r="AE18" s="529" t="str">
        <f t="array" aca="1" ref="AE18" ca="1">IFERROR(Y18*(1+INDEX(FrontEndData,MATCH(AE$10,IF(FrontEndType=$B18,FrontEndCampus),0),MATCH(AE$9,FrontEndYear,0))),"")</f>
        <v/>
      </c>
      <c r="AF18" s="529" t="str">
        <f t="array" aca="1" ref="AF18" ca="1">IFERROR(Z18*(1+INDEX(FrontEndData,MATCH(AF$10,IF(FrontEndType=$B18,FrontEndCampus),0),MATCH(AF$9,FrontEndYear,0))),"")</f>
        <v/>
      </c>
      <c r="AG18" s="529" t="str">
        <f t="array" aca="1" ref="AG18" ca="1">IFERROR(AA18*(1+INDEX(FrontEndData,MATCH(AG$10,IF(FrontEndType=$B18,FrontEndCampus),0),MATCH(AG$9,FrontEndYear,0))),"")</f>
        <v/>
      </c>
      <c r="AH18" s="529" t="str">
        <f t="array" aca="1" ref="AH18" ca="1">IFERROR(AB18*(1+INDEX(FrontEndData,MATCH(AH$10,IF(FrontEndType=$B18,FrontEndCampus),0),MATCH(AH$9,FrontEndYear,0))),"")</f>
        <v/>
      </c>
      <c r="AI18" s="529" t="str">
        <f t="array" aca="1" ref="AI18" ca="1">IFERROR(AC18*(1+INDEX(FrontEndData,MATCH(AI$10,IF(FrontEndType=$B18,FrontEndCampus),0),MATCH(AI$9,FrontEndYear,0))),"")</f>
        <v/>
      </c>
      <c r="AJ18" s="529" t="str">
        <f t="array" aca="1" ref="AJ18" ca="1">IFERROR(AD18*(1+INDEX(FrontEndData,MATCH(AJ$10,IF(FrontEndType=$B18,FrontEndCampus),0),MATCH(AJ$9,FrontEndYear,0))),"")</f>
        <v/>
      </c>
      <c r="AK18" s="529" t="str">
        <f t="array" aca="1" ref="AK18" ca="1">IFERROR(AE18*(1+INDEX(FrontEndData,MATCH(AK$10,IF(FrontEndType=$B18,FrontEndCampus),0),MATCH(AK$9,FrontEndYear,0))),"")</f>
        <v/>
      </c>
      <c r="AL18" s="529" t="str">
        <f t="array" aca="1" ref="AL18" ca="1">IFERROR(AF18*(1+INDEX(FrontEndData,MATCH(AL$10,IF(FrontEndType=$B18,FrontEndCampus),0),MATCH(AL$9,FrontEndYear,0))),"")</f>
        <v/>
      </c>
      <c r="AM18" s="529" t="str">
        <f t="array" aca="1" ref="AM18" ca="1">IFERROR(AG18*(1+INDEX(FrontEndData,MATCH(AM$10,IF(FrontEndType=$B18,FrontEndCampus),0),MATCH(AM$9,FrontEndYear,0))),"")</f>
        <v/>
      </c>
      <c r="AN18" s="529" t="str">
        <f t="array" aca="1" ref="AN18" ca="1">IFERROR(AH18*(1+INDEX(FrontEndData,MATCH(AN$10,IF(FrontEndType=$B18,FrontEndCampus),0),MATCH(AN$9,FrontEndYear,0))),"")</f>
        <v/>
      </c>
      <c r="AO18" s="529" t="str">
        <f t="array" aca="1" ref="AO18" ca="1">IFERROR(AI18*(1+INDEX(FrontEndData,MATCH(AO$10,IF(FrontEndType=$B18,FrontEndCampus),0),MATCH(AO$9,FrontEndYear,0))),"")</f>
        <v/>
      </c>
      <c r="AP18" s="529" t="str">
        <f t="array" aca="1" ref="AP18" ca="1">IFERROR(AJ18*(1+INDEX(FrontEndData,MATCH(AP$10,IF(FrontEndType=$B18,FrontEndCampus),0),MATCH(AP$9,FrontEndYear,0))),"")</f>
        <v/>
      </c>
      <c r="AQ18" s="529" t="str">
        <f t="array" aca="1" ref="AQ18" ca="1">IFERROR(AK18*(1+INDEX(FrontEndData,MATCH(AQ$10,IF(FrontEndType=$B18,FrontEndCampus),0),MATCH(AQ$9,FrontEndYear,0))),"")</f>
        <v/>
      </c>
      <c r="AR18" s="529" t="str">
        <f t="array" aca="1" ref="AR18" ca="1">IFERROR(AL18*(1+INDEX(FrontEndData,MATCH(AR$10,IF(FrontEndType=$B18,FrontEndCampus),0),MATCH(AR$9,FrontEndYear,0))),"")</f>
        <v/>
      </c>
      <c r="AS18" s="529" t="str">
        <f t="array" aca="1" ref="AS18" ca="1">IFERROR(AM18*(1+INDEX(FrontEndData,MATCH(AS$10,IF(FrontEndType=$B18,FrontEndCampus),0),MATCH(AS$9,FrontEndYear,0))),"")</f>
        <v/>
      </c>
      <c r="AT18" s="529" t="str">
        <f t="array" aca="1" ref="AT18" ca="1">IFERROR(AN18*(1+INDEX(FrontEndData,MATCH(AT$10,IF(FrontEndType=$B18,FrontEndCampus),0),MATCH(AT$9,FrontEndYear,0))),"")</f>
        <v/>
      </c>
      <c r="AU18" s="529" t="str">
        <f t="array" aca="1" ref="AU18" ca="1">IFERROR(AO18*(1+INDEX(FrontEndData,MATCH(AU$10,IF(FrontEndType=$B18,FrontEndCampus),0),MATCH(AU$9,FrontEndYear,0))),"")</f>
        <v/>
      </c>
      <c r="AV18" s="529" t="str">
        <f t="array" aca="1" ref="AV18" ca="1">IFERROR(AP18*(1+INDEX(FrontEndData,MATCH(AV$10,IF(FrontEndType=$B18,FrontEndCampus),0),MATCH(AV$9,FrontEndYear,0))),"")</f>
        <v/>
      </c>
      <c r="AW18" s="529" t="str">
        <f t="array" aca="1" ref="AW18" ca="1">IFERROR(AQ18*(1+INDEX(FrontEndData,MATCH(AW$10,IF(FrontEndType=$B18,FrontEndCampus),0),MATCH(AW$9,FrontEndYear,0))),"")</f>
        <v/>
      </c>
      <c r="AX18" s="529" t="str">
        <f t="array" aca="1" ref="AX18" ca="1">IFERROR(AR18*(1+INDEX(FrontEndData,MATCH(AX$10,IF(FrontEndType=$B18,FrontEndCampus),0),MATCH(AX$9,FrontEndYear,0))),"")</f>
        <v/>
      </c>
      <c r="AY18" s="529" t="str">
        <f t="array" aca="1" ref="AY18" ca="1">IFERROR(AS18*(1+INDEX(FrontEndData,MATCH(AY$10,IF(FrontEndType=$B18,FrontEndCampus),0),MATCH(AY$9,FrontEndYear,0))),"")</f>
        <v/>
      </c>
      <c r="AZ18" s="529" t="str">
        <f t="array" aca="1" ref="AZ18" ca="1">IFERROR(AT18*(1+INDEX(FrontEndData,MATCH(AZ$10,IF(FrontEndType=$B18,FrontEndCampus),0),MATCH(AZ$9,FrontEndYear,0))),"")</f>
        <v/>
      </c>
      <c r="BA18" s="529" t="str">
        <f t="array" aca="1" ref="BA18" ca="1">IFERROR(AU18*(1+INDEX(FrontEndData,MATCH(BA$10,IF(FrontEndType=$B18,FrontEndCampus),0),MATCH(BA$9,FrontEndYear,0))),"")</f>
        <v/>
      </c>
      <c r="BB18" s="529" t="str">
        <f t="array" aca="1" ref="BB18" ca="1">IFERROR(AV18*(1+INDEX(FrontEndData,MATCH(BB$10,IF(FrontEndType=$B18,FrontEndCampus),0),MATCH(BB$9,FrontEndYear,0))),"")</f>
        <v/>
      </c>
      <c r="BC18" s="529" t="str">
        <f t="array" aca="1" ref="BC18" ca="1">IFERROR(AW18*(1+INDEX(FrontEndData,MATCH(BC$10,IF(FrontEndType=$B18,FrontEndCampus),0),MATCH(BC$9,FrontEndYear,0))),"")</f>
        <v/>
      </c>
      <c r="BD18" s="529" t="str">
        <f t="array" aca="1" ref="BD18" ca="1">IFERROR(AX18*(1+INDEX(FrontEndData,MATCH(BD$10,IF(FrontEndType=$B18,FrontEndCampus),0),MATCH(BD$9,FrontEndYear,0))),"")</f>
        <v/>
      </c>
      <c r="BE18" s="529" t="str">
        <f t="array" aca="1" ref="BE18" ca="1">IFERROR(AY18*(1+INDEX(FrontEndData,MATCH(BE$10,IF(FrontEndType=$B18,FrontEndCampus),0),MATCH(BE$9,FrontEndYear,0))),"")</f>
        <v/>
      </c>
      <c r="BF18" s="529" t="str">
        <f t="array" aca="1" ref="BF18" ca="1">IFERROR(AZ18*(1+INDEX(FrontEndData,MATCH(BF$10,IF(FrontEndType=$B18,FrontEndCampus),0),MATCH(BF$9,FrontEndYear,0))),"")</f>
        <v/>
      </c>
      <c r="BG18" s="529" t="str">
        <f t="array" aca="1" ref="BG18" ca="1">IFERROR(BA18*(1+INDEX(FrontEndData,MATCH(BG$10,IF(FrontEndType=$B18,FrontEndCampus),0),MATCH(BG$9,FrontEndYear,0))),"")</f>
        <v/>
      </c>
      <c r="BH18" s="529" t="str">
        <f t="array" aca="1" ref="BH18" ca="1">IFERROR(BB18*(1+INDEX(FrontEndData,MATCH(BH$10,IF(FrontEndType=$B18,FrontEndCampus),0),MATCH(BH$9,FrontEndYear,0))),"")</f>
        <v/>
      </c>
      <c r="BI18" s="529" t="str">
        <f t="array" aca="1" ref="BI18" ca="1">IFERROR(BC18*(1+INDEX(FrontEndData,MATCH(BI$10,IF(FrontEndType=$B18,FrontEndCampus),0),MATCH(BI$9,FrontEndYear,0))),"")</f>
        <v/>
      </c>
      <c r="BJ18" s="529" t="str">
        <f t="array" aca="1" ref="BJ18" ca="1">IFERROR(BD18*(1+INDEX(FrontEndData,MATCH(BJ$10,IF(FrontEndType=$B18,FrontEndCampus),0),MATCH(BJ$9,FrontEndYear,0))),"")</f>
        <v/>
      </c>
      <c r="BK18" s="529" t="str">
        <f t="array" aca="1" ref="BK18" ca="1">IFERROR(BE18*(1+INDEX(FrontEndData,MATCH(BK$10,IF(FrontEndType=$B18,FrontEndCampus),0),MATCH(BK$9,FrontEndYear,0))),"")</f>
        <v/>
      </c>
      <c r="BL18" s="529" t="str">
        <f t="array" aca="1" ref="BL18" ca="1">IFERROR(BF18*(1+INDEX(FrontEndData,MATCH(BL$10,IF(FrontEndType=$B18,FrontEndCampus),0),MATCH(BL$9,FrontEndYear,0))),"")</f>
        <v/>
      </c>
      <c r="BM18" s="529" t="str">
        <f t="array" aca="1" ref="BM18" ca="1">IFERROR(BG18*(1+INDEX(FrontEndData,MATCH(BM$10,IF(FrontEndType=$B18,FrontEndCampus),0),MATCH(BM$9,FrontEndYear,0))),"")</f>
        <v/>
      </c>
      <c r="BN18" s="529" t="str">
        <f t="array" aca="1" ref="BN18" ca="1">IFERROR(BH18*(1+INDEX(FrontEndData,MATCH(BN$10,IF(FrontEndType=$B18,FrontEndCampus),0),MATCH(BN$9,FrontEndYear,0))),"")</f>
        <v/>
      </c>
      <c r="BO18" s="529" t="str">
        <f t="array" aca="1" ref="BO18" ca="1">IFERROR(BI18*(1+INDEX(FrontEndData,MATCH(BO$10,IF(FrontEndType=$B18,FrontEndCampus),0),MATCH(BO$9,FrontEndYear,0))),"")</f>
        <v/>
      </c>
      <c r="BP18" s="529" t="str">
        <f t="array" aca="1" ref="BP18" ca="1">IFERROR(BJ18*(1+INDEX(FrontEndData,MATCH(BP$10,IF(FrontEndType=$B18,FrontEndCampus),0),MATCH(BP$9,FrontEndYear,0))),"")</f>
        <v/>
      </c>
      <c r="BQ18" s="529" t="str">
        <f t="array" aca="1" ref="BQ18" ca="1">IFERROR(BK18*(1+INDEX(FrontEndData,MATCH(BQ$10,IF(FrontEndType=$B18,FrontEndCampus),0),MATCH(BQ$9,FrontEndYear,0))),"")</f>
        <v/>
      </c>
      <c r="BR18" s="529" t="str">
        <f t="array" aca="1" ref="BR18" ca="1">IFERROR(BL18*(1+INDEX(FrontEndData,MATCH(BR$10,IF(FrontEndType=$B18,FrontEndCampus),0),MATCH(BR$9,FrontEndYear,0))),"")</f>
        <v/>
      </c>
      <c r="BS18" s="529" t="str">
        <f t="array" aca="1" ref="BS18" ca="1">IFERROR(BM18*(1+INDEX(FrontEndData,MATCH(BS$10,IF(FrontEndType=$B18,FrontEndCampus),0),MATCH(BS$9,FrontEndYear,0))),"")</f>
        <v/>
      </c>
      <c r="BT18" s="529" t="str">
        <f t="array" aca="1" ref="BT18" ca="1">IFERROR(BN18*(1+INDEX(FrontEndData,MATCH(BT$10,IF(FrontEndType=$B18,FrontEndCampus),0),MATCH(BT$9,FrontEndYear,0))),"")</f>
        <v/>
      </c>
      <c r="BU18" s="529" t="str">
        <f t="array" aca="1" ref="BU18" ca="1">IFERROR(BO18*(1+INDEX(FrontEndData,MATCH(BU$10,IF(FrontEndType=$B18,FrontEndCampus),0),MATCH(BU$9,FrontEndYear,0))),"")</f>
        <v/>
      </c>
      <c r="BV18" s="529" t="str">
        <f t="array" aca="1" ref="BV18" ca="1">IFERROR(BP18*(1+INDEX(FrontEndData,MATCH(BV$10,IF(FrontEndType=$B18,FrontEndCampus),0),MATCH(BV$9,FrontEndYear,0))),"")</f>
        <v/>
      </c>
      <c r="BW18" s="529" t="str">
        <f t="array" aca="1" ref="BW18" ca="1">IFERROR(BQ18*(1+INDEX(FrontEndData,MATCH(BW$10,IF(FrontEndType=$B18,FrontEndCampus),0),MATCH(BW$9,FrontEndYear,0))),"")</f>
        <v/>
      </c>
      <c r="BX18" s="529" t="str">
        <f t="array" aca="1" ref="BX18" ca="1">IFERROR(BR18*(1+INDEX(FrontEndData,MATCH(BX$10,IF(FrontEndType=$B18,FrontEndCampus),0),MATCH(BX$9,FrontEndYear,0))),"")</f>
        <v/>
      </c>
    </row>
    <row r="19" spans="1:76" x14ac:dyDescent="0.25">
      <c r="A19" s="519"/>
      <c r="B19" s="525" t="s">
        <v>411</v>
      </c>
      <c r="C19" s="526" t="s">
        <v>390</v>
      </c>
      <c r="D19" s="527" t="s">
        <v>399</v>
      </c>
      <c r="E19" s="528">
        <f t="array" aca="1" ref="E19" ca="1">IFERROR(IF(INDEX(EndUseMatrixData,MATCH($B19,IF(EndUseMatrixEndUse=$D19,EndUseMatrixAllocation),0),MATCH($C19,EndUseMatrixEmissionSource,0))=Lists!$Q$9,INDEX(CFPTableEmissionsData,MATCH($C19,CFPTableEmissionsEmissionSource,0),MATCH(E$10,CFPTableEmissionsCampus,0))*INDEX(EndUseAssumptionsData,MATCH($C19,IF(EndUseAssumptionsEndUse=$D19,EndUseAssumptionsEmissionsSource),0),MATCH(E$10,EndUseAssumptionsCampus,0))*IF(COUNTIF(PeopleList,$B19)&gt;0,INDEX(SpacePeopleAllocationsPercentData,MATCH($B19,SpacePeopleAllocationsPercentType,0),MATCH(E$10,SpacePeopleAllocationsPercentCampus,0))/SUM(IF(INDEX(EndUseMatrixPeopleData,0,MATCH($C19,EndUseMatrixEmissionSource,0))=Lists!$Q$9,IF(EndUseMatrixPeopleEndUse=$D19,INDEX(EndUseMatrixPeopleSplitData,0,MATCH(E$10,EndUseMatrixPeopleSplitCampus,0))))),1),0),0)</f>
        <v>0</v>
      </c>
      <c r="F19" s="528">
        <f t="array" aca="1" ref="F19" ca="1">IFERROR(IF(INDEX(EndUseMatrixData,MATCH($B19,IF(EndUseMatrixEndUse=$D19,EndUseMatrixAllocation),0),MATCH($C19,EndUseMatrixEmissionSource,0))=Lists!$Q$9,INDEX(CFPTableEmissionsData,MATCH($C19,CFPTableEmissionsEmissionSource,0),MATCH(F$10,CFPTableEmissionsCampus,0))*INDEX(EndUseAssumptionsData,MATCH($C19,IF(EndUseAssumptionsEndUse=$D19,EndUseAssumptionsEmissionsSource),0),MATCH(F$10,EndUseAssumptionsCampus,0))*IF(COUNTIF(PeopleList,$B19)&gt;0,INDEX(SpacePeopleAllocationsPercentData,MATCH($B19,SpacePeopleAllocationsPercentType,0),MATCH(F$10,SpacePeopleAllocationsPercentCampus,0))/SUM(IF(INDEX(EndUseMatrixPeopleData,0,MATCH($C19,EndUseMatrixEmissionSource,0))=Lists!$Q$9,IF(EndUseMatrixPeopleEndUse=$D19,INDEX(EndUseMatrixPeopleSplitData,0,MATCH(F$10,EndUseMatrixPeopleSplitCampus,0))))),1),0),0)</f>
        <v>0</v>
      </c>
      <c r="G19" s="528">
        <f t="array" aca="1" ref="G19" ca="1">IFERROR(IF(INDEX(EndUseMatrixData,MATCH($B19,IF(EndUseMatrixEndUse=$D19,EndUseMatrixAllocation),0),MATCH($C19,EndUseMatrixEmissionSource,0))=Lists!$Q$9,INDEX(CFPTableEmissionsData,MATCH($C19,CFPTableEmissionsEmissionSource,0),MATCH(G$10,CFPTableEmissionsCampus,0))*INDEX(EndUseAssumptionsData,MATCH($C19,IF(EndUseAssumptionsEndUse=$D19,EndUseAssumptionsEmissionsSource),0),MATCH(G$10,EndUseAssumptionsCampus,0))*IF(COUNTIF(PeopleList,$B19)&gt;0,INDEX(SpacePeopleAllocationsPercentData,MATCH($B19,SpacePeopleAllocationsPercentType,0),MATCH(G$10,SpacePeopleAllocationsPercentCampus,0))/SUM(IF(INDEX(EndUseMatrixPeopleData,0,MATCH($C19,EndUseMatrixEmissionSource,0))=Lists!$Q$9,IF(EndUseMatrixPeopleEndUse=$D19,INDEX(EndUseMatrixPeopleSplitData,0,MATCH(G$10,EndUseMatrixPeopleSplitCampus,0))))),1),0),0)</f>
        <v>0</v>
      </c>
      <c r="H19" s="528">
        <f t="array" aca="1" ref="H19" ca="1">IFERROR(IF(INDEX(EndUseMatrixData,MATCH($B19,IF(EndUseMatrixEndUse=$D19,EndUseMatrixAllocation),0),MATCH($C19,EndUseMatrixEmissionSource,0))=Lists!$Q$9,INDEX(CFPTableEmissionsData,MATCH($C19,CFPTableEmissionsEmissionSource,0),MATCH(H$10,CFPTableEmissionsCampus,0))*INDEX(EndUseAssumptionsData,MATCH($C19,IF(EndUseAssumptionsEndUse=$D19,EndUseAssumptionsEmissionsSource),0),MATCH(H$10,EndUseAssumptionsCampus,0))*IF(COUNTIF(PeopleList,$B19)&gt;0,INDEX(SpacePeopleAllocationsPercentData,MATCH($B19,SpacePeopleAllocationsPercentType,0),MATCH(H$10,SpacePeopleAllocationsPercentCampus,0))/SUM(IF(INDEX(EndUseMatrixPeopleData,0,MATCH($C19,EndUseMatrixEmissionSource,0))=Lists!$Q$9,IF(EndUseMatrixPeopleEndUse=$D19,INDEX(EndUseMatrixPeopleSplitData,0,MATCH(H$10,EndUseMatrixPeopleSplitCampus,0))))),1),0),0)</f>
        <v>0</v>
      </c>
      <c r="I19" s="528">
        <f t="array" aca="1" ref="I19" ca="1">IFERROR(IF(INDEX(EndUseMatrixData,MATCH($B19,IF(EndUseMatrixEndUse=$D19,EndUseMatrixAllocation),0),MATCH($C19,EndUseMatrixEmissionSource,0))=Lists!$Q$9,INDEX(CFPTableEmissionsData,MATCH($C19,CFPTableEmissionsEmissionSource,0),MATCH(I$10,CFPTableEmissionsCampus,0))*INDEX(EndUseAssumptionsData,MATCH($C19,IF(EndUseAssumptionsEndUse=$D19,EndUseAssumptionsEmissionsSource),0),MATCH(I$10,EndUseAssumptionsCampus,0))*IF(COUNTIF(PeopleList,$B19)&gt;0,INDEX(SpacePeopleAllocationsPercentData,MATCH($B19,SpacePeopleAllocationsPercentType,0),MATCH(I$10,SpacePeopleAllocationsPercentCampus,0))/SUM(IF(INDEX(EndUseMatrixPeopleData,0,MATCH($C19,EndUseMatrixEmissionSource,0))=Lists!$Q$9,IF(EndUseMatrixPeopleEndUse=$D19,INDEX(EndUseMatrixPeopleSplitData,0,MATCH(I$10,EndUseMatrixPeopleSplitCampus,0))))),1),0),0)</f>
        <v>0</v>
      </c>
      <c r="J19" s="528">
        <f t="array" aca="1" ref="J19" ca="1">IFERROR(IF(INDEX(EndUseMatrixData,MATCH($B19,IF(EndUseMatrixEndUse=$D19,EndUseMatrixAllocation),0),MATCH($C19,EndUseMatrixEmissionSource,0))=Lists!$Q$9,INDEX(CFPTableEmissionsData,MATCH($C19,CFPTableEmissionsEmissionSource,0),MATCH(J$10,CFPTableEmissionsCampus,0))*INDEX(EndUseAssumptionsData,MATCH($C19,IF(EndUseAssumptionsEndUse=$D19,EndUseAssumptionsEmissionsSource),0),MATCH(J$10,EndUseAssumptionsCampus,0))*IF(COUNTIF(PeopleList,$B19)&gt;0,INDEX(SpacePeopleAllocationsPercentData,MATCH($B19,SpacePeopleAllocationsPercentType,0),MATCH(J$10,SpacePeopleAllocationsPercentCampus,0))/SUM(IF(INDEX(EndUseMatrixPeopleData,0,MATCH($C19,EndUseMatrixEmissionSource,0))=Lists!$Q$9,IF(EndUseMatrixPeopleEndUse=$D19,INDEX(EndUseMatrixPeopleSplitData,0,MATCH(J$10,EndUseMatrixPeopleSplitCampus,0))))),1),0),0)</f>
        <v>0</v>
      </c>
      <c r="K19" s="529" t="str">
        <f t="array" aca="1" ref="K19" ca="1">IFERROR(E19*(1+INDEX(FrontEndData,MATCH(K$10,IF(FrontEndType=$B19,FrontEndCampus),0),MATCH(K$9,FrontEndYear,0))),"")</f>
        <v/>
      </c>
      <c r="L19" s="529" t="str">
        <f t="array" aca="1" ref="L19" ca="1">IFERROR(F19*(1+INDEX(FrontEndData,MATCH(L$10,IF(FrontEndType=$B19,FrontEndCampus),0),MATCH(L$9,FrontEndYear,0))),"")</f>
        <v/>
      </c>
      <c r="M19" s="529" t="str">
        <f t="array" aca="1" ref="M19" ca="1">IFERROR(G19*(1+INDEX(FrontEndData,MATCH(M$10,IF(FrontEndType=$B19,FrontEndCampus),0),MATCH(M$9,FrontEndYear,0))),"")</f>
        <v/>
      </c>
      <c r="N19" s="529" t="str">
        <f t="array" aca="1" ref="N19" ca="1">IFERROR(H19*(1+INDEX(FrontEndData,MATCH(N$10,IF(FrontEndType=$B19,FrontEndCampus),0),MATCH(N$9,FrontEndYear,0))),"")</f>
        <v/>
      </c>
      <c r="O19" s="529" t="str">
        <f t="array" aca="1" ref="O19" ca="1">IFERROR(I19*(1+INDEX(FrontEndData,MATCH(O$10,IF(FrontEndType=$B19,FrontEndCampus),0),MATCH(O$9,FrontEndYear,0))),"")</f>
        <v/>
      </c>
      <c r="P19" s="529" t="str">
        <f t="array" aca="1" ref="P19" ca="1">IFERROR(J19*(1+INDEX(FrontEndData,MATCH(P$10,IF(FrontEndType=$B19,FrontEndCampus),0),MATCH(P$9,FrontEndYear,0))),"")</f>
        <v/>
      </c>
      <c r="Q19" s="529" t="str">
        <f t="array" aca="1" ref="Q19" ca="1">IFERROR(K19*(1+INDEX(FrontEndData,MATCH(Q$10,IF(FrontEndType=$B19,FrontEndCampus),0),MATCH(Q$9,FrontEndYear,0))),"")</f>
        <v/>
      </c>
      <c r="R19" s="529" t="str">
        <f t="array" aca="1" ref="R19" ca="1">IFERROR(L19*(1+INDEX(FrontEndData,MATCH(R$10,IF(FrontEndType=$B19,FrontEndCampus),0),MATCH(R$9,FrontEndYear,0))),"")</f>
        <v/>
      </c>
      <c r="S19" s="529" t="str">
        <f t="array" aca="1" ref="S19" ca="1">IFERROR(M19*(1+INDEX(FrontEndData,MATCH(S$10,IF(FrontEndType=$B19,FrontEndCampus),0),MATCH(S$9,FrontEndYear,0))),"")</f>
        <v/>
      </c>
      <c r="T19" s="529" t="str">
        <f t="array" aca="1" ref="T19" ca="1">IFERROR(N19*(1+INDEX(FrontEndData,MATCH(T$10,IF(FrontEndType=$B19,FrontEndCampus),0),MATCH(T$9,FrontEndYear,0))),"")</f>
        <v/>
      </c>
      <c r="U19" s="529" t="str">
        <f t="array" aca="1" ref="U19" ca="1">IFERROR(O19*(1+INDEX(FrontEndData,MATCH(U$10,IF(FrontEndType=$B19,FrontEndCampus),0),MATCH(U$9,FrontEndYear,0))),"")</f>
        <v/>
      </c>
      <c r="V19" s="529" t="str">
        <f t="array" aca="1" ref="V19" ca="1">IFERROR(P19*(1+INDEX(FrontEndData,MATCH(V$10,IF(FrontEndType=$B19,FrontEndCampus),0),MATCH(V$9,FrontEndYear,0))),"")</f>
        <v/>
      </c>
      <c r="W19" s="529" t="str">
        <f t="array" aca="1" ref="W19" ca="1">IFERROR(Q19*(1+INDEX(FrontEndData,MATCH(W$10,IF(FrontEndType=$B19,FrontEndCampus),0),MATCH(W$9,FrontEndYear,0))),"")</f>
        <v/>
      </c>
      <c r="X19" s="529" t="str">
        <f t="array" aca="1" ref="X19" ca="1">IFERROR(R19*(1+INDEX(FrontEndData,MATCH(X$10,IF(FrontEndType=$B19,FrontEndCampus),0),MATCH(X$9,FrontEndYear,0))),"")</f>
        <v/>
      </c>
      <c r="Y19" s="529" t="str">
        <f t="array" aca="1" ref="Y19" ca="1">IFERROR(S19*(1+INDEX(FrontEndData,MATCH(Y$10,IF(FrontEndType=$B19,FrontEndCampus),0),MATCH(Y$9,FrontEndYear,0))),"")</f>
        <v/>
      </c>
      <c r="Z19" s="529" t="str">
        <f t="array" aca="1" ref="Z19" ca="1">IFERROR(T19*(1+INDEX(FrontEndData,MATCH(Z$10,IF(FrontEndType=$B19,FrontEndCampus),0),MATCH(Z$9,FrontEndYear,0))),"")</f>
        <v/>
      </c>
      <c r="AA19" s="529" t="str">
        <f t="array" aca="1" ref="AA19" ca="1">IFERROR(U19*(1+INDEX(FrontEndData,MATCH(AA$10,IF(FrontEndType=$B19,FrontEndCampus),0),MATCH(AA$9,FrontEndYear,0))),"")</f>
        <v/>
      </c>
      <c r="AB19" s="529" t="str">
        <f t="array" aca="1" ref="AB19" ca="1">IFERROR(V19*(1+INDEX(FrontEndData,MATCH(AB$10,IF(FrontEndType=$B19,FrontEndCampus),0),MATCH(AB$9,FrontEndYear,0))),"")</f>
        <v/>
      </c>
      <c r="AC19" s="529" t="str">
        <f t="array" aca="1" ref="AC19" ca="1">IFERROR(W19*(1+INDEX(FrontEndData,MATCH(AC$10,IF(FrontEndType=$B19,FrontEndCampus),0),MATCH(AC$9,FrontEndYear,0))),"")</f>
        <v/>
      </c>
      <c r="AD19" s="529" t="str">
        <f t="array" aca="1" ref="AD19" ca="1">IFERROR(X19*(1+INDEX(FrontEndData,MATCH(AD$10,IF(FrontEndType=$B19,FrontEndCampus),0),MATCH(AD$9,FrontEndYear,0))),"")</f>
        <v/>
      </c>
      <c r="AE19" s="529" t="str">
        <f t="array" aca="1" ref="AE19" ca="1">IFERROR(Y19*(1+INDEX(FrontEndData,MATCH(AE$10,IF(FrontEndType=$B19,FrontEndCampus),0),MATCH(AE$9,FrontEndYear,0))),"")</f>
        <v/>
      </c>
      <c r="AF19" s="529" t="str">
        <f t="array" aca="1" ref="AF19" ca="1">IFERROR(Z19*(1+INDEX(FrontEndData,MATCH(AF$10,IF(FrontEndType=$B19,FrontEndCampus),0),MATCH(AF$9,FrontEndYear,0))),"")</f>
        <v/>
      </c>
      <c r="AG19" s="529" t="str">
        <f t="array" aca="1" ref="AG19" ca="1">IFERROR(AA19*(1+INDEX(FrontEndData,MATCH(AG$10,IF(FrontEndType=$B19,FrontEndCampus),0),MATCH(AG$9,FrontEndYear,0))),"")</f>
        <v/>
      </c>
      <c r="AH19" s="529" t="str">
        <f t="array" aca="1" ref="AH19" ca="1">IFERROR(AB19*(1+INDEX(FrontEndData,MATCH(AH$10,IF(FrontEndType=$B19,FrontEndCampus),0),MATCH(AH$9,FrontEndYear,0))),"")</f>
        <v/>
      </c>
      <c r="AI19" s="529" t="str">
        <f t="array" aca="1" ref="AI19" ca="1">IFERROR(AC19*(1+INDEX(FrontEndData,MATCH(AI$10,IF(FrontEndType=$B19,FrontEndCampus),0),MATCH(AI$9,FrontEndYear,0))),"")</f>
        <v/>
      </c>
      <c r="AJ19" s="529" t="str">
        <f t="array" aca="1" ref="AJ19" ca="1">IFERROR(AD19*(1+INDEX(FrontEndData,MATCH(AJ$10,IF(FrontEndType=$B19,FrontEndCampus),0),MATCH(AJ$9,FrontEndYear,0))),"")</f>
        <v/>
      </c>
      <c r="AK19" s="529" t="str">
        <f t="array" aca="1" ref="AK19" ca="1">IFERROR(AE19*(1+INDEX(FrontEndData,MATCH(AK$10,IF(FrontEndType=$B19,FrontEndCampus),0),MATCH(AK$9,FrontEndYear,0))),"")</f>
        <v/>
      </c>
      <c r="AL19" s="529" t="str">
        <f t="array" aca="1" ref="AL19" ca="1">IFERROR(AF19*(1+INDEX(FrontEndData,MATCH(AL$10,IF(FrontEndType=$B19,FrontEndCampus),0),MATCH(AL$9,FrontEndYear,0))),"")</f>
        <v/>
      </c>
      <c r="AM19" s="529" t="str">
        <f t="array" aca="1" ref="AM19" ca="1">IFERROR(AG19*(1+INDEX(FrontEndData,MATCH(AM$10,IF(FrontEndType=$B19,FrontEndCampus),0),MATCH(AM$9,FrontEndYear,0))),"")</f>
        <v/>
      </c>
      <c r="AN19" s="529" t="str">
        <f t="array" aca="1" ref="AN19" ca="1">IFERROR(AH19*(1+INDEX(FrontEndData,MATCH(AN$10,IF(FrontEndType=$B19,FrontEndCampus),0),MATCH(AN$9,FrontEndYear,0))),"")</f>
        <v/>
      </c>
      <c r="AO19" s="529" t="str">
        <f t="array" aca="1" ref="AO19" ca="1">IFERROR(AI19*(1+INDEX(FrontEndData,MATCH(AO$10,IF(FrontEndType=$B19,FrontEndCampus),0),MATCH(AO$9,FrontEndYear,0))),"")</f>
        <v/>
      </c>
      <c r="AP19" s="529" t="str">
        <f t="array" aca="1" ref="AP19" ca="1">IFERROR(AJ19*(1+INDEX(FrontEndData,MATCH(AP$10,IF(FrontEndType=$B19,FrontEndCampus),0),MATCH(AP$9,FrontEndYear,0))),"")</f>
        <v/>
      </c>
      <c r="AQ19" s="529" t="str">
        <f t="array" aca="1" ref="AQ19" ca="1">IFERROR(AK19*(1+INDEX(FrontEndData,MATCH(AQ$10,IF(FrontEndType=$B19,FrontEndCampus),0),MATCH(AQ$9,FrontEndYear,0))),"")</f>
        <v/>
      </c>
      <c r="AR19" s="529" t="str">
        <f t="array" aca="1" ref="AR19" ca="1">IFERROR(AL19*(1+INDEX(FrontEndData,MATCH(AR$10,IF(FrontEndType=$B19,FrontEndCampus),0),MATCH(AR$9,FrontEndYear,0))),"")</f>
        <v/>
      </c>
      <c r="AS19" s="529" t="str">
        <f t="array" aca="1" ref="AS19" ca="1">IFERROR(AM19*(1+INDEX(FrontEndData,MATCH(AS$10,IF(FrontEndType=$B19,FrontEndCampus),0),MATCH(AS$9,FrontEndYear,0))),"")</f>
        <v/>
      </c>
      <c r="AT19" s="529" t="str">
        <f t="array" aca="1" ref="AT19" ca="1">IFERROR(AN19*(1+INDEX(FrontEndData,MATCH(AT$10,IF(FrontEndType=$B19,FrontEndCampus),0),MATCH(AT$9,FrontEndYear,0))),"")</f>
        <v/>
      </c>
      <c r="AU19" s="529" t="str">
        <f t="array" aca="1" ref="AU19" ca="1">IFERROR(AO19*(1+INDEX(FrontEndData,MATCH(AU$10,IF(FrontEndType=$B19,FrontEndCampus),0),MATCH(AU$9,FrontEndYear,0))),"")</f>
        <v/>
      </c>
      <c r="AV19" s="529" t="str">
        <f t="array" aca="1" ref="AV19" ca="1">IFERROR(AP19*(1+INDEX(FrontEndData,MATCH(AV$10,IF(FrontEndType=$B19,FrontEndCampus),0),MATCH(AV$9,FrontEndYear,0))),"")</f>
        <v/>
      </c>
      <c r="AW19" s="529" t="str">
        <f t="array" aca="1" ref="AW19" ca="1">IFERROR(AQ19*(1+INDEX(FrontEndData,MATCH(AW$10,IF(FrontEndType=$B19,FrontEndCampus),0),MATCH(AW$9,FrontEndYear,0))),"")</f>
        <v/>
      </c>
      <c r="AX19" s="529" t="str">
        <f t="array" aca="1" ref="AX19" ca="1">IFERROR(AR19*(1+INDEX(FrontEndData,MATCH(AX$10,IF(FrontEndType=$B19,FrontEndCampus),0),MATCH(AX$9,FrontEndYear,0))),"")</f>
        <v/>
      </c>
      <c r="AY19" s="529" t="str">
        <f t="array" aca="1" ref="AY19" ca="1">IFERROR(AS19*(1+INDEX(FrontEndData,MATCH(AY$10,IF(FrontEndType=$B19,FrontEndCampus),0),MATCH(AY$9,FrontEndYear,0))),"")</f>
        <v/>
      </c>
      <c r="AZ19" s="529" t="str">
        <f t="array" aca="1" ref="AZ19" ca="1">IFERROR(AT19*(1+INDEX(FrontEndData,MATCH(AZ$10,IF(FrontEndType=$B19,FrontEndCampus),0),MATCH(AZ$9,FrontEndYear,0))),"")</f>
        <v/>
      </c>
      <c r="BA19" s="529" t="str">
        <f t="array" aca="1" ref="BA19" ca="1">IFERROR(AU19*(1+INDEX(FrontEndData,MATCH(BA$10,IF(FrontEndType=$B19,FrontEndCampus),0),MATCH(BA$9,FrontEndYear,0))),"")</f>
        <v/>
      </c>
      <c r="BB19" s="529" t="str">
        <f t="array" aca="1" ref="BB19" ca="1">IFERROR(AV19*(1+INDEX(FrontEndData,MATCH(BB$10,IF(FrontEndType=$B19,FrontEndCampus),0),MATCH(BB$9,FrontEndYear,0))),"")</f>
        <v/>
      </c>
      <c r="BC19" s="529" t="str">
        <f t="array" aca="1" ref="BC19" ca="1">IFERROR(AW19*(1+INDEX(FrontEndData,MATCH(BC$10,IF(FrontEndType=$B19,FrontEndCampus),0),MATCH(BC$9,FrontEndYear,0))),"")</f>
        <v/>
      </c>
      <c r="BD19" s="529" t="str">
        <f t="array" aca="1" ref="BD19" ca="1">IFERROR(AX19*(1+INDEX(FrontEndData,MATCH(BD$10,IF(FrontEndType=$B19,FrontEndCampus),0),MATCH(BD$9,FrontEndYear,0))),"")</f>
        <v/>
      </c>
      <c r="BE19" s="529" t="str">
        <f t="array" aca="1" ref="BE19" ca="1">IFERROR(AY19*(1+INDEX(FrontEndData,MATCH(BE$10,IF(FrontEndType=$B19,FrontEndCampus),0),MATCH(BE$9,FrontEndYear,0))),"")</f>
        <v/>
      </c>
      <c r="BF19" s="529" t="str">
        <f t="array" aca="1" ref="BF19" ca="1">IFERROR(AZ19*(1+INDEX(FrontEndData,MATCH(BF$10,IF(FrontEndType=$B19,FrontEndCampus),0),MATCH(BF$9,FrontEndYear,0))),"")</f>
        <v/>
      </c>
      <c r="BG19" s="529" t="str">
        <f t="array" aca="1" ref="BG19" ca="1">IFERROR(BA19*(1+INDEX(FrontEndData,MATCH(BG$10,IF(FrontEndType=$B19,FrontEndCampus),0),MATCH(BG$9,FrontEndYear,0))),"")</f>
        <v/>
      </c>
      <c r="BH19" s="529" t="str">
        <f t="array" aca="1" ref="BH19" ca="1">IFERROR(BB19*(1+INDEX(FrontEndData,MATCH(BH$10,IF(FrontEndType=$B19,FrontEndCampus),0),MATCH(BH$9,FrontEndYear,0))),"")</f>
        <v/>
      </c>
      <c r="BI19" s="529" t="str">
        <f t="array" aca="1" ref="BI19" ca="1">IFERROR(BC19*(1+INDEX(FrontEndData,MATCH(BI$10,IF(FrontEndType=$B19,FrontEndCampus),0),MATCH(BI$9,FrontEndYear,0))),"")</f>
        <v/>
      </c>
      <c r="BJ19" s="529" t="str">
        <f t="array" aca="1" ref="BJ19" ca="1">IFERROR(BD19*(1+INDEX(FrontEndData,MATCH(BJ$10,IF(FrontEndType=$B19,FrontEndCampus),0),MATCH(BJ$9,FrontEndYear,0))),"")</f>
        <v/>
      </c>
      <c r="BK19" s="529" t="str">
        <f t="array" aca="1" ref="BK19" ca="1">IFERROR(BE19*(1+INDEX(FrontEndData,MATCH(BK$10,IF(FrontEndType=$B19,FrontEndCampus),0),MATCH(BK$9,FrontEndYear,0))),"")</f>
        <v/>
      </c>
      <c r="BL19" s="529" t="str">
        <f t="array" aca="1" ref="BL19" ca="1">IFERROR(BF19*(1+INDEX(FrontEndData,MATCH(BL$10,IF(FrontEndType=$B19,FrontEndCampus),0),MATCH(BL$9,FrontEndYear,0))),"")</f>
        <v/>
      </c>
      <c r="BM19" s="529" t="str">
        <f t="array" aca="1" ref="BM19" ca="1">IFERROR(BG19*(1+INDEX(FrontEndData,MATCH(BM$10,IF(FrontEndType=$B19,FrontEndCampus),0),MATCH(BM$9,FrontEndYear,0))),"")</f>
        <v/>
      </c>
      <c r="BN19" s="529" t="str">
        <f t="array" aca="1" ref="BN19" ca="1">IFERROR(BH19*(1+INDEX(FrontEndData,MATCH(BN$10,IF(FrontEndType=$B19,FrontEndCampus),0),MATCH(BN$9,FrontEndYear,0))),"")</f>
        <v/>
      </c>
      <c r="BO19" s="529" t="str">
        <f t="array" aca="1" ref="BO19" ca="1">IFERROR(BI19*(1+INDEX(FrontEndData,MATCH(BO$10,IF(FrontEndType=$B19,FrontEndCampus),0),MATCH(BO$9,FrontEndYear,0))),"")</f>
        <v/>
      </c>
      <c r="BP19" s="529" t="str">
        <f t="array" aca="1" ref="BP19" ca="1">IFERROR(BJ19*(1+INDEX(FrontEndData,MATCH(BP$10,IF(FrontEndType=$B19,FrontEndCampus),0),MATCH(BP$9,FrontEndYear,0))),"")</f>
        <v/>
      </c>
      <c r="BQ19" s="529" t="str">
        <f t="array" aca="1" ref="BQ19" ca="1">IFERROR(BK19*(1+INDEX(FrontEndData,MATCH(BQ$10,IF(FrontEndType=$B19,FrontEndCampus),0),MATCH(BQ$9,FrontEndYear,0))),"")</f>
        <v/>
      </c>
      <c r="BR19" s="529" t="str">
        <f t="array" aca="1" ref="BR19" ca="1">IFERROR(BL19*(1+INDEX(FrontEndData,MATCH(BR$10,IF(FrontEndType=$B19,FrontEndCampus),0),MATCH(BR$9,FrontEndYear,0))),"")</f>
        <v/>
      </c>
      <c r="BS19" s="529" t="str">
        <f t="array" aca="1" ref="BS19" ca="1">IFERROR(BM19*(1+INDEX(FrontEndData,MATCH(BS$10,IF(FrontEndType=$B19,FrontEndCampus),0),MATCH(BS$9,FrontEndYear,0))),"")</f>
        <v/>
      </c>
      <c r="BT19" s="529" t="str">
        <f t="array" aca="1" ref="BT19" ca="1">IFERROR(BN19*(1+INDEX(FrontEndData,MATCH(BT$10,IF(FrontEndType=$B19,FrontEndCampus),0),MATCH(BT$9,FrontEndYear,0))),"")</f>
        <v/>
      </c>
      <c r="BU19" s="529" t="str">
        <f t="array" aca="1" ref="BU19" ca="1">IFERROR(BO19*(1+INDEX(FrontEndData,MATCH(BU$10,IF(FrontEndType=$B19,FrontEndCampus),0),MATCH(BU$9,FrontEndYear,0))),"")</f>
        <v/>
      </c>
      <c r="BV19" s="529" t="str">
        <f t="array" aca="1" ref="BV19" ca="1">IFERROR(BP19*(1+INDEX(FrontEndData,MATCH(BV$10,IF(FrontEndType=$B19,FrontEndCampus),0),MATCH(BV$9,FrontEndYear,0))),"")</f>
        <v/>
      </c>
      <c r="BW19" s="529" t="str">
        <f t="array" aca="1" ref="BW19" ca="1">IFERROR(BQ19*(1+INDEX(FrontEndData,MATCH(BW$10,IF(FrontEndType=$B19,FrontEndCampus),0),MATCH(BW$9,FrontEndYear,0))),"")</f>
        <v/>
      </c>
      <c r="BX19" s="529" t="str">
        <f t="array" aca="1" ref="BX19" ca="1">IFERROR(BR19*(1+INDEX(FrontEndData,MATCH(BX$10,IF(FrontEndType=$B19,FrontEndCampus),0),MATCH(BX$9,FrontEndYear,0))),"")</f>
        <v/>
      </c>
    </row>
    <row r="20" spans="1:76" x14ac:dyDescent="0.25">
      <c r="A20" s="519"/>
      <c r="B20" s="525" t="s">
        <v>411</v>
      </c>
      <c r="C20" s="526" t="s">
        <v>390</v>
      </c>
      <c r="D20" s="527" t="s">
        <v>398</v>
      </c>
      <c r="E20" s="528">
        <f t="array" ref="E20">IFERROR(IF(INDEX(EndUseMatrixData,MATCH($B20,IF(EndUseMatrixEndUse=$D20,EndUseMatrixAllocation),0),MATCH($C20,EndUseMatrixEmissionSource,0))=Lists!$Q$9,INDEX(CFPTableEmissionsData,MATCH($C20,CFPTableEmissionsEmissionSource,0),MATCH(E$10,CFPTableEmissionsCampus,0))*INDEX(EndUseAssumptionsData,MATCH($C20,IF(EndUseAssumptionsEndUse=$D20,EndUseAssumptionsEmissionsSource),0),MATCH(E$10,EndUseAssumptionsCampus,0))*IF(COUNTIF(PeopleList,$B20)&gt;0,INDEX(SpacePeopleAllocationsPercentData,MATCH($B20,SpacePeopleAllocationsPercentType,0),MATCH(E$10,SpacePeopleAllocationsPercentCampus,0))/SUM(IF(INDEX(EndUseMatrixPeopleData,0,MATCH($C20,EndUseMatrixEmissionSource,0))=Lists!$Q$9,IF(EndUseMatrixPeopleEndUse=$D20,INDEX(EndUseMatrixPeopleSplitData,0,MATCH(E$10,EndUseMatrixPeopleSplitCampus,0))))),1),0),0)</f>
        <v>0</v>
      </c>
      <c r="F20" s="528">
        <f t="array" ref="F20">IFERROR(IF(INDEX(EndUseMatrixData,MATCH($B20,IF(EndUseMatrixEndUse=$D20,EndUseMatrixAllocation),0),MATCH($C20,EndUseMatrixEmissionSource,0))=Lists!$Q$9,INDEX(CFPTableEmissionsData,MATCH($C20,CFPTableEmissionsEmissionSource,0),MATCH(F$10,CFPTableEmissionsCampus,0))*INDEX(EndUseAssumptionsData,MATCH($C20,IF(EndUseAssumptionsEndUse=$D20,EndUseAssumptionsEmissionsSource),0),MATCH(F$10,EndUseAssumptionsCampus,0))*IF(COUNTIF(PeopleList,$B20)&gt;0,INDEX(SpacePeopleAllocationsPercentData,MATCH($B20,SpacePeopleAllocationsPercentType,0),MATCH(F$10,SpacePeopleAllocationsPercentCampus,0))/SUM(IF(INDEX(EndUseMatrixPeopleData,0,MATCH($C20,EndUseMatrixEmissionSource,0))=Lists!$Q$9,IF(EndUseMatrixPeopleEndUse=$D20,INDEX(EndUseMatrixPeopleSplitData,0,MATCH(F$10,EndUseMatrixPeopleSplitCampus,0))))),1),0),0)</f>
        <v>0</v>
      </c>
      <c r="G20" s="528">
        <f t="array" ref="G20">IFERROR(IF(INDEX(EndUseMatrixData,MATCH($B20,IF(EndUseMatrixEndUse=$D20,EndUseMatrixAllocation),0),MATCH($C20,EndUseMatrixEmissionSource,0))=Lists!$Q$9,INDEX(CFPTableEmissionsData,MATCH($C20,CFPTableEmissionsEmissionSource,0),MATCH(G$10,CFPTableEmissionsCampus,0))*INDEX(EndUseAssumptionsData,MATCH($C20,IF(EndUseAssumptionsEndUse=$D20,EndUseAssumptionsEmissionsSource),0),MATCH(G$10,EndUseAssumptionsCampus,0))*IF(COUNTIF(PeopleList,$B20)&gt;0,INDEX(SpacePeopleAllocationsPercentData,MATCH($B20,SpacePeopleAllocationsPercentType,0),MATCH(G$10,SpacePeopleAllocationsPercentCampus,0))/SUM(IF(INDEX(EndUseMatrixPeopleData,0,MATCH($C20,EndUseMatrixEmissionSource,0))=Lists!$Q$9,IF(EndUseMatrixPeopleEndUse=$D20,INDEX(EndUseMatrixPeopleSplitData,0,MATCH(G$10,EndUseMatrixPeopleSplitCampus,0))))),1),0),0)</f>
        <v>0</v>
      </c>
      <c r="H20" s="528">
        <f t="array" ref="H20">IFERROR(IF(INDEX(EndUseMatrixData,MATCH($B20,IF(EndUseMatrixEndUse=$D20,EndUseMatrixAllocation),0),MATCH($C20,EndUseMatrixEmissionSource,0))=Lists!$Q$9,INDEX(CFPTableEmissionsData,MATCH($C20,CFPTableEmissionsEmissionSource,0),MATCH(H$10,CFPTableEmissionsCampus,0))*INDEX(EndUseAssumptionsData,MATCH($C20,IF(EndUseAssumptionsEndUse=$D20,EndUseAssumptionsEmissionsSource),0),MATCH(H$10,EndUseAssumptionsCampus,0))*IF(COUNTIF(PeopleList,$B20)&gt;0,INDEX(SpacePeopleAllocationsPercentData,MATCH($B20,SpacePeopleAllocationsPercentType,0),MATCH(H$10,SpacePeopleAllocationsPercentCampus,0))/SUM(IF(INDEX(EndUseMatrixPeopleData,0,MATCH($C20,EndUseMatrixEmissionSource,0))=Lists!$Q$9,IF(EndUseMatrixPeopleEndUse=$D20,INDEX(EndUseMatrixPeopleSplitData,0,MATCH(H$10,EndUseMatrixPeopleSplitCampus,0))))),1),0),0)</f>
        <v>0</v>
      </c>
      <c r="I20" s="528">
        <f t="array" ref="I20">IFERROR(IF(INDEX(EndUseMatrixData,MATCH($B20,IF(EndUseMatrixEndUse=$D20,EndUseMatrixAllocation),0),MATCH($C20,EndUseMatrixEmissionSource,0))=Lists!$Q$9,INDEX(CFPTableEmissionsData,MATCH($C20,CFPTableEmissionsEmissionSource,0),MATCH(I$10,CFPTableEmissionsCampus,0))*INDEX(EndUseAssumptionsData,MATCH($C20,IF(EndUseAssumptionsEndUse=$D20,EndUseAssumptionsEmissionsSource),0),MATCH(I$10,EndUseAssumptionsCampus,0))*IF(COUNTIF(PeopleList,$B20)&gt;0,INDEX(SpacePeopleAllocationsPercentData,MATCH($B20,SpacePeopleAllocationsPercentType,0),MATCH(I$10,SpacePeopleAllocationsPercentCampus,0))/SUM(IF(INDEX(EndUseMatrixPeopleData,0,MATCH($C20,EndUseMatrixEmissionSource,0))=Lists!$Q$9,IF(EndUseMatrixPeopleEndUse=$D20,INDEX(EndUseMatrixPeopleSplitData,0,MATCH(I$10,EndUseMatrixPeopleSplitCampus,0))))),1),0),0)</f>
        <v>0</v>
      </c>
      <c r="J20" s="528">
        <f t="array" ref="J20">IFERROR(IF(INDEX(EndUseMatrixData,MATCH($B20,IF(EndUseMatrixEndUse=$D20,EndUseMatrixAllocation),0),MATCH($C20,EndUseMatrixEmissionSource,0))=Lists!$Q$9,INDEX(CFPTableEmissionsData,MATCH($C20,CFPTableEmissionsEmissionSource,0),MATCH(J$10,CFPTableEmissionsCampus,0))*INDEX(EndUseAssumptionsData,MATCH($C20,IF(EndUseAssumptionsEndUse=$D20,EndUseAssumptionsEmissionsSource),0),MATCH(J$10,EndUseAssumptionsCampus,0))*IF(COUNTIF(PeopleList,$B20)&gt;0,INDEX(SpacePeopleAllocationsPercentData,MATCH($B20,SpacePeopleAllocationsPercentType,0),MATCH(J$10,SpacePeopleAllocationsPercentCampus,0))/SUM(IF(INDEX(EndUseMatrixPeopleData,0,MATCH($C20,EndUseMatrixEmissionSource,0))=Lists!$Q$9,IF(EndUseMatrixPeopleEndUse=$D20,INDEX(EndUseMatrixPeopleSplitData,0,MATCH(J$10,EndUseMatrixPeopleSplitCampus,0))))),1),0),0)</f>
        <v>0</v>
      </c>
      <c r="K20" s="529" t="str">
        <f t="array" aca="1" ref="K20" ca="1">IFERROR(E20*(1+INDEX(FrontEndData,MATCH(K$10,IF(FrontEndType=$B20,FrontEndCampus),0),MATCH(K$9,FrontEndYear,0))),"")</f>
        <v/>
      </c>
      <c r="L20" s="529" t="str">
        <f t="array" aca="1" ref="L20" ca="1">IFERROR(F20*(1+INDEX(FrontEndData,MATCH(L$10,IF(FrontEndType=$B20,FrontEndCampus),0),MATCH(L$9,FrontEndYear,0))),"")</f>
        <v/>
      </c>
      <c r="M20" s="529" t="str">
        <f t="array" aca="1" ref="M20" ca="1">IFERROR(G20*(1+INDEX(FrontEndData,MATCH(M$10,IF(FrontEndType=$B20,FrontEndCampus),0),MATCH(M$9,FrontEndYear,0))),"")</f>
        <v/>
      </c>
      <c r="N20" s="529" t="str">
        <f t="array" aca="1" ref="N20" ca="1">IFERROR(H20*(1+INDEX(FrontEndData,MATCH(N$10,IF(FrontEndType=$B20,FrontEndCampus),0),MATCH(N$9,FrontEndYear,0))),"")</f>
        <v/>
      </c>
      <c r="O20" s="529" t="str">
        <f t="array" aca="1" ref="O20" ca="1">IFERROR(I20*(1+INDEX(FrontEndData,MATCH(O$10,IF(FrontEndType=$B20,FrontEndCampus),0),MATCH(O$9,FrontEndYear,0))),"")</f>
        <v/>
      </c>
      <c r="P20" s="529" t="str">
        <f t="array" aca="1" ref="P20" ca="1">IFERROR(J20*(1+INDEX(FrontEndData,MATCH(P$10,IF(FrontEndType=$B20,FrontEndCampus),0),MATCH(P$9,FrontEndYear,0))),"")</f>
        <v/>
      </c>
      <c r="Q20" s="529" t="str">
        <f t="array" aca="1" ref="Q20" ca="1">IFERROR(K20*(1+INDEX(FrontEndData,MATCH(Q$10,IF(FrontEndType=$B20,FrontEndCampus),0),MATCH(Q$9,FrontEndYear,0))),"")</f>
        <v/>
      </c>
      <c r="R20" s="529" t="str">
        <f t="array" aca="1" ref="R20" ca="1">IFERROR(L20*(1+INDEX(FrontEndData,MATCH(R$10,IF(FrontEndType=$B20,FrontEndCampus),0),MATCH(R$9,FrontEndYear,0))),"")</f>
        <v/>
      </c>
      <c r="S20" s="529" t="str">
        <f t="array" aca="1" ref="S20" ca="1">IFERROR(M20*(1+INDEX(FrontEndData,MATCH(S$10,IF(FrontEndType=$B20,FrontEndCampus),0),MATCH(S$9,FrontEndYear,0))),"")</f>
        <v/>
      </c>
      <c r="T20" s="529" t="str">
        <f t="array" aca="1" ref="T20" ca="1">IFERROR(N20*(1+INDEX(FrontEndData,MATCH(T$10,IF(FrontEndType=$B20,FrontEndCampus),0),MATCH(T$9,FrontEndYear,0))),"")</f>
        <v/>
      </c>
      <c r="U20" s="529" t="str">
        <f t="array" aca="1" ref="U20" ca="1">IFERROR(O20*(1+INDEX(FrontEndData,MATCH(U$10,IF(FrontEndType=$B20,FrontEndCampus),0),MATCH(U$9,FrontEndYear,0))),"")</f>
        <v/>
      </c>
      <c r="V20" s="529" t="str">
        <f t="array" aca="1" ref="V20" ca="1">IFERROR(P20*(1+INDEX(FrontEndData,MATCH(V$10,IF(FrontEndType=$B20,FrontEndCampus),0),MATCH(V$9,FrontEndYear,0))),"")</f>
        <v/>
      </c>
      <c r="W20" s="529" t="str">
        <f t="array" aca="1" ref="W20" ca="1">IFERROR(Q20*(1+INDEX(FrontEndData,MATCH(W$10,IF(FrontEndType=$B20,FrontEndCampus),0),MATCH(W$9,FrontEndYear,0))),"")</f>
        <v/>
      </c>
      <c r="X20" s="529" t="str">
        <f t="array" aca="1" ref="X20" ca="1">IFERROR(R20*(1+INDEX(FrontEndData,MATCH(X$10,IF(FrontEndType=$B20,FrontEndCampus),0),MATCH(X$9,FrontEndYear,0))),"")</f>
        <v/>
      </c>
      <c r="Y20" s="529" t="str">
        <f t="array" aca="1" ref="Y20" ca="1">IFERROR(S20*(1+INDEX(FrontEndData,MATCH(Y$10,IF(FrontEndType=$B20,FrontEndCampus),0),MATCH(Y$9,FrontEndYear,0))),"")</f>
        <v/>
      </c>
      <c r="Z20" s="529" t="str">
        <f t="array" aca="1" ref="Z20" ca="1">IFERROR(T20*(1+INDEX(FrontEndData,MATCH(Z$10,IF(FrontEndType=$B20,FrontEndCampus),0),MATCH(Z$9,FrontEndYear,0))),"")</f>
        <v/>
      </c>
      <c r="AA20" s="529" t="str">
        <f t="array" aca="1" ref="AA20" ca="1">IFERROR(U20*(1+INDEX(FrontEndData,MATCH(AA$10,IF(FrontEndType=$B20,FrontEndCampus),0),MATCH(AA$9,FrontEndYear,0))),"")</f>
        <v/>
      </c>
      <c r="AB20" s="529" t="str">
        <f t="array" aca="1" ref="AB20" ca="1">IFERROR(V20*(1+INDEX(FrontEndData,MATCH(AB$10,IF(FrontEndType=$B20,FrontEndCampus),0),MATCH(AB$9,FrontEndYear,0))),"")</f>
        <v/>
      </c>
      <c r="AC20" s="529" t="str">
        <f t="array" aca="1" ref="AC20" ca="1">IFERROR(W20*(1+INDEX(FrontEndData,MATCH(AC$10,IF(FrontEndType=$B20,FrontEndCampus),0),MATCH(AC$9,FrontEndYear,0))),"")</f>
        <v/>
      </c>
      <c r="AD20" s="529" t="str">
        <f t="array" aca="1" ref="AD20" ca="1">IFERROR(X20*(1+INDEX(FrontEndData,MATCH(AD$10,IF(FrontEndType=$B20,FrontEndCampus),0),MATCH(AD$9,FrontEndYear,0))),"")</f>
        <v/>
      </c>
      <c r="AE20" s="529" t="str">
        <f t="array" aca="1" ref="AE20" ca="1">IFERROR(Y20*(1+INDEX(FrontEndData,MATCH(AE$10,IF(FrontEndType=$B20,FrontEndCampus),0),MATCH(AE$9,FrontEndYear,0))),"")</f>
        <v/>
      </c>
      <c r="AF20" s="529" t="str">
        <f t="array" aca="1" ref="AF20" ca="1">IFERROR(Z20*(1+INDEX(FrontEndData,MATCH(AF$10,IF(FrontEndType=$B20,FrontEndCampus),0),MATCH(AF$9,FrontEndYear,0))),"")</f>
        <v/>
      </c>
      <c r="AG20" s="529" t="str">
        <f t="array" aca="1" ref="AG20" ca="1">IFERROR(AA20*(1+INDEX(FrontEndData,MATCH(AG$10,IF(FrontEndType=$B20,FrontEndCampus),0),MATCH(AG$9,FrontEndYear,0))),"")</f>
        <v/>
      </c>
      <c r="AH20" s="529" t="str">
        <f t="array" aca="1" ref="AH20" ca="1">IFERROR(AB20*(1+INDEX(FrontEndData,MATCH(AH$10,IF(FrontEndType=$B20,FrontEndCampus),0),MATCH(AH$9,FrontEndYear,0))),"")</f>
        <v/>
      </c>
      <c r="AI20" s="529" t="str">
        <f t="array" aca="1" ref="AI20" ca="1">IFERROR(AC20*(1+INDEX(FrontEndData,MATCH(AI$10,IF(FrontEndType=$B20,FrontEndCampus),0),MATCH(AI$9,FrontEndYear,0))),"")</f>
        <v/>
      </c>
      <c r="AJ20" s="529" t="str">
        <f t="array" aca="1" ref="AJ20" ca="1">IFERROR(AD20*(1+INDEX(FrontEndData,MATCH(AJ$10,IF(FrontEndType=$B20,FrontEndCampus),0),MATCH(AJ$9,FrontEndYear,0))),"")</f>
        <v/>
      </c>
      <c r="AK20" s="529" t="str">
        <f t="array" aca="1" ref="AK20" ca="1">IFERROR(AE20*(1+INDEX(FrontEndData,MATCH(AK$10,IF(FrontEndType=$B20,FrontEndCampus),0),MATCH(AK$9,FrontEndYear,0))),"")</f>
        <v/>
      </c>
      <c r="AL20" s="529" t="str">
        <f t="array" aca="1" ref="AL20" ca="1">IFERROR(AF20*(1+INDEX(FrontEndData,MATCH(AL$10,IF(FrontEndType=$B20,FrontEndCampus),0),MATCH(AL$9,FrontEndYear,0))),"")</f>
        <v/>
      </c>
      <c r="AM20" s="529" t="str">
        <f t="array" aca="1" ref="AM20" ca="1">IFERROR(AG20*(1+INDEX(FrontEndData,MATCH(AM$10,IF(FrontEndType=$B20,FrontEndCampus),0),MATCH(AM$9,FrontEndYear,0))),"")</f>
        <v/>
      </c>
      <c r="AN20" s="529" t="str">
        <f t="array" aca="1" ref="AN20" ca="1">IFERROR(AH20*(1+INDEX(FrontEndData,MATCH(AN$10,IF(FrontEndType=$B20,FrontEndCampus),0),MATCH(AN$9,FrontEndYear,0))),"")</f>
        <v/>
      </c>
      <c r="AO20" s="529" t="str">
        <f t="array" aca="1" ref="AO20" ca="1">IFERROR(AI20*(1+INDEX(FrontEndData,MATCH(AO$10,IF(FrontEndType=$B20,FrontEndCampus),0),MATCH(AO$9,FrontEndYear,0))),"")</f>
        <v/>
      </c>
      <c r="AP20" s="529" t="str">
        <f t="array" aca="1" ref="AP20" ca="1">IFERROR(AJ20*(1+INDEX(FrontEndData,MATCH(AP$10,IF(FrontEndType=$B20,FrontEndCampus),0),MATCH(AP$9,FrontEndYear,0))),"")</f>
        <v/>
      </c>
      <c r="AQ20" s="529" t="str">
        <f t="array" aca="1" ref="AQ20" ca="1">IFERROR(AK20*(1+INDEX(FrontEndData,MATCH(AQ$10,IF(FrontEndType=$B20,FrontEndCampus),0),MATCH(AQ$9,FrontEndYear,0))),"")</f>
        <v/>
      </c>
      <c r="AR20" s="529" t="str">
        <f t="array" aca="1" ref="AR20" ca="1">IFERROR(AL20*(1+INDEX(FrontEndData,MATCH(AR$10,IF(FrontEndType=$B20,FrontEndCampus),0),MATCH(AR$9,FrontEndYear,0))),"")</f>
        <v/>
      </c>
      <c r="AS20" s="529" t="str">
        <f t="array" aca="1" ref="AS20" ca="1">IFERROR(AM20*(1+INDEX(FrontEndData,MATCH(AS$10,IF(FrontEndType=$B20,FrontEndCampus),0),MATCH(AS$9,FrontEndYear,0))),"")</f>
        <v/>
      </c>
      <c r="AT20" s="529" t="str">
        <f t="array" aca="1" ref="AT20" ca="1">IFERROR(AN20*(1+INDEX(FrontEndData,MATCH(AT$10,IF(FrontEndType=$B20,FrontEndCampus),0),MATCH(AT$9,FrontEndYear,0))),"")</f>
        <v/>
      </c>
      <c r="AU20" s="529" t="str">
        <f t="array" aca="1" ref="AU20" ca="1">IFERROR(AO20*(1+INDEX(FrontEndData,MATCH(AU$10,IF(FrontEndType=$B20,FrontEndCampus),0),MATCH(AU$9,FrontEndYear,0))),"")</f>
        <v/>
      </c>
      <c r="AV20" s="529" t="str">
        <f t="array" aca="1" ref="AV20" ca="1">IFERROR(AP20*(1+INDEX(FrontEndData,MATCH(AV$10,IF(FrontEndType=$B20,FrontEndCampus),0),MATCH(AV$9,FrontEndYear,0))),"")</f>
        <v/>
      </c>
      <c r="AW20" s="529" t="str">
        <f t="array" aca="1" ref="AW20" ca="1">IFERROR(AQ20*(1+INDEX(FrontEndData,MATCH(AW$10,IF(FrontEndType=$B20,FrontEndCampus),0),MATCH(AW$9,FrontEndYear,0))),"")</f>
        <v/>
      </c>
      <c r="AX20" s="529" t="str">
        <f t="array" aca="1" ref="AX20" ca="1">IFERROR(AR20*(1+INDEX(FrontEndData,MATCH(AX$10,IF(FrontEndType=$B20,FrontEndCampus),0),MATCH(AX$9,FrontEndYear,0))),"")</f>
        <v/>
      </c>
      <c r="AY20" s="529" t="str">
        <f t="array" aca="1" ref="AY20" ca="1">IFERROR(AS20*(1+INDEX(FrontEndData,MATCH(AY$10,IF(FrontEndType=$B20,FrontEndCampus),0),MATCH(AY$9,FrontEndYear,0))),"")</f>
        <v/>
      </c>
      <c r="AZ20" s="529" t="str">
        <f t="array" aca="1" ref="AZ20" ca="1">IFERROR(AT20*(1+INDEX(FrontEndData,MATCH(AZ$10,IF(FrontEndType=$B20,FrontEndCampus),0),MATCH(AZ$9,FrontEndYear,0))),"")</f>
        <v/>
      </c>
      <c r="BA20" s="529" t="str">
        <f t="array" aca="1" ref="BA20" ca="1">IFERROR(AU20*(1+INDEX(FrontEndData,MATCH(BA$10,IF(FrontEndType=$B20,FrontEndCampus),0),MATCH(BA$9,FrontEndYear,0))),"")</f>
        <v/>
      </c>
      <c r="BB20" s="529" t="str">
        <f t="array" aca="1" ref="BB20" ca="1">IFERROR(AV20*(1+INDEX(FrontEndData,MATCH(BB$10,IF(FrontEndType=$B20,FrontEndCampus),0),MATCH(BB$9,FrontEndYear,0))),"")</f>
        <v/>
      </c>
      <c r="BC20" s="529" t="str">
        <f t="array" aca="1" ref="BC20" ca="1">IFERROR(AW20*(1+INDEX(FrontEndData,MATCH(BC$10,IF(FrontEndType=$B20,FrontEndCampus),0),MATCH(BC$9,FrontEndYear,0))),"")</f>
        <v/>
      </c>
      <c r="BD20" s="529" t="str">
        <f t="array" aca="1" ref="BD20" ca="1">IFERROR(AX20*(1+INDEX(FrontEndData,MATCH(BD$10,IF(FrontEndType=$B20,FrontEndCampus),0),MATCH(BD$9,FrontEndYear,0))),"")</f>
        <v/>
      </c>
      <c r="BE20" s="529" t="str">
        <f t="array" aca="1" ref="BE20" ca="1">IFERROR(AY20*(1+INDEX(FrontEndData,MATCH(BE$10,IF(FrontEndType=$B20,FrontEndCampus),0),MATCH(BE$9,FrontEndYear,0))),"")</f>
        <v/>
      </c>
      <c r="BF20" s="529" t="str">
        <f t="array" aca="1" ref="BF20" ca="1">IFERROR(AZ20*(1+INDEX(FrontEndData,MATCH(BF$10,IF(FrontEndType=$B20,FrontEndCampus),0),MATCH(BF$9,FrontEndYear,0))),"")</f>
        <v/>
      </c>
      <c r="BG20" s="529" t="str">
        <f t="array" aca="1" ref="BG20" ca="1">IFERROR(BA20*(1+INDEX(FrontEndData,MATCH(BG$10,IF(FrontEndType=$B20,FrontEndCampus),0),MATCH(BG$9,FrontEndYear,0))),"")</f>
        <v/>
      </c>
      <c r="BH20" s="529" t="str">
        <f t="array" aca="1" ref="BH20" ca="1">IFERROR(BB20*(1+INDEX(FrontEndData,MATCH(BH$10,IF(FrontEndType=$B20,FrontEndCampus),0),MATCH(BH$9,FrontEndYear,0))),"")</f>
        <v/>
      </c>
      <c r="BI20" s="529" t="str">
        <f t="array" aca="1" ref="BI20" ca="1">IFERROR(BC20*(1+INDEX(FrontEndData,MATCH(BI$10,IF(FrontEndType=$B20,FrontEndCampus),0),MATCH(BI$9,FrontEndYear,0))),"")</f>
        <v/>
      </c>
      <c r="BJ20" s="529" t="str">
        <f t="array" aca="1" ref="BJ20" ca="1">IFERROR(BD20*(1+INDEX(FrontEndData,MATCH(BJ$10,IF(FrontEndType=$B20,FrontEndCampus),0),MATCH(BJ$9,FrontEndYear,0))),"")</f>
        <v/>
      </c>
      <c r="BK20" s="529" t="str">
        <f t="array" aca="1" ref="BK20" ca="1">IFERROR(BE20*(1+INDEX(FrontEndData,MATCH(BK$10,IF(FrontEndType=$B20,FrontEndCampus),0),MATCH(BK$9,FrontEndYear,0))),"")</f>
        <v/>
      </c>
      <c r="BL20" s="529" t="str">
        <f t="array" aca="1" ref="BL20" ca="1">IFERROR(BF20*(1+INDEX(FrontEndData,MATCH(BL$10,IF(FrontEndType=$B20,FrontEndCampus),0),MATCH(BL$9,FrontEndYear,0))),"")</f>
        <v/>
      </c>
      <c r="BM20" s="529" t="str">
        <f t="array" aca="1" ref="BM20" ca="1">IFERROR(BG20*(1+INDEX(FrontEndData,MATCH(BM$10,IF(FrontEndType=$B20,FrontEndCampus),0),MATCH(BM$9,FrontEndYear,0))),"")</f>
        <v/>
      </c>
      <c r="BN20" s="529" t="str">
        <f t="array" aca="1" ref="BN20" ca="1">IFERROR(BH20*(1+INDEX(FrontEndData,MATCH(BN$10,IF(FrontEndType=$B20,FrontEndCampus),0),MATCH(BN$9,FrontEndYear,0))),"")</f>
        <v/>
      </c>
      <c r="BO20" s="529" t="str">
        <f t="array" aca="1" ref="BO20" ca="1">IFERROR(BI20*(1+INDEX(FrontEndData,MATCH(BO$10,IF(FrontEndType=$B20,FrontEndCampus),0),MATCH(BO$9,FrontEndYear,0))),"")</f>
        <v/>
      </c>
      <c r="BP20" s="529" t="str">
        <f t="array" aca="1" ref="BP20" ca="1">IFERROR(BJ20*(1+INDEX(FrontEndData,MATCH(BP$10,IF(FrontEndType=$B20,FrontEndCampus),0),MATCH(BP$9,FrontEndYear,0))),"")</f>
        <v/>
      </c>
      <c r="BQ20" s="529" t="str">
        <f t="array" aca="1" ref="BQ20" ca="1">IFERROR(BK20*(1+INDEX(FrontEndData,MATCH(BQ$10,IF(FrontEndType=$B20,FrontEndCampus),0),MATCH(BQ$9,FrontEndYear,0))),"")</f>
        <v/>
      </c>
      <c r="BR20" s="529" t="str">
        <f t="array" aca="1" ref="BR20" ca="1">IFERROR(BL20*(1+INDEX(FrontEndData,MATCH(BR$10,IF(FrontEndType=$B20,FrontEndCampus),0),MATCH(BR$9,FrontEndYear,0))),"")</f>
        <v/>
      </c>
      <c r="BS20" s="529" t="str">
        <f t="array" aca="1" ref="BS20" ca="1">IFERROR(BM20*(1+INDEX(FrontEndData,MATCH(BS$10,IF(FrontEndType=$B20,FrontEndCampus),0),MATCH(BS$9,FrontEndYear,0))),"")</f>
        <v/>
      </c>
      <c r="BT20" s="529" t="str">
        <f t="array" aca="1" ref="BT20" ca="1">IFERROR(BN20*(1+INDEX(FrontEndData,MATCH(BT$10,IF(FrontEndType=$B20,FrontEndCampus),0),MATCH(BT$9,FrontEndYear,0))),"")</f>
        <v/>
      </c>
      <c r="BU20" s="529" t="str">
        <f t="array" aca="1" ref="BU20" ca="1">IFERROR(BO20*(1+INDEX(FrontEndData,MATCH(BU$10,IF(FrontEndType=$B20,FrontEndCampus),0),MATCH(BU$9,FrontEndYear,0))),"")</f>
        <v/>
      </c>
      <c r="BV20" s="529" t="str">
        <f t="array" aca="1" ref="BV20" ca="1">IFERROR(BP20*(1+INDEX(FrontEndData,MATCH(BV$10,IF(FrontEndType=$B20,FrontEndCampus),0),MATCH(BV$9,FrontEndYear,0))),"")</f>
        <v/>
      </c>
      <c r="BW20" s="529" t="str">
        <f t="array" aca="1" ref="BW20" ca="1">IFERROR(BQ20*(1+INDEX(FrontEndData,MATCH(BW$10,IF(FrontEndType=$B20,FrontEndCampus),0),MATCH(BW$9,FrontEndYear,0))),"")</f>
        <v/>
      </c>
      <c r="BX20" s="529" t="str">
        <f t="array" aca="1" ref="BX20" ca="1">IFERROR(BR20*(1+INDEX(FrontEndData,MATCH(BX$10,IF(FrontEndType=$B20,FrontEndCampus),0),MATCH(BX$9,FrontEndYear,0))),"")</f>
        <v/>
      </c>
    </row>
    <row r="21" spans="1:76" x14ac:dyDescent="0.25">
      <c r="A21" s="519"/>
      <c r="B21" s="525" t="s">
        <v>411</v>
      </c>
      <c r="C21" s="526" t="s">
        <v>390</v>
      </c>
      <c r="D21" s="527" t="s">
        <v>397</v>
      </c>
      <c r="E21" s="528">
        <f t="array" aca="1" ref="E21" ca="1">IFERROR(IF(INDEX(EndUseMatrixData,MATCH($B21,IF(EndUseMatrixEndUse=$D21,EndUseMatrixAllocation),0),MATCH($C21,EndUseMatrixEmissionSource,0))=Lists!$Q$9,INDEX(CFPTableEmissionsData,MATCH($C21,CFPTableEmissionsEmissionSource,0),MATCH(E$10,CFPTableEmissionsCampus,0))*INDEX(EndUseAssumptionsData,MATCH($C21,IF(EndUseAssumptionsEndUse=$D21,EndUseAssumptionsEmissionsSource),0),MATCH(E$10,EndUseAssumptionsCampus,0))*IF(COUNTIF(PeopleList,$B21)&gt;0,INDEX(SpacePeopleAllocationsPercentData,MATCH($B21,SpacePeopleAllocationsPercentType,0),MATCH(E$10,SpacePeopleAllocationsPercentCampus,0))/SUM(IF(INDEX(EndUseMatrixPeopleData,0,MATCH($C21,EndUseMatrixEmissionSource,0))=Lists!$Q$9,IF(EndUseMatrixPeopleEndUse=$D21,INDEX(EndUseMatrixPeopleSplitData,0,MATCH(E$10,EndUseMatrixPeopleSplitCampus,0))))),1),0),0)</f>
        <v>0</v>
      </c>
      <c r="F21" s="528">
        <f t="array" aca="1" ref="F21" ca="1">IFERROR(IF(INDEX(EndUseMatrixData,MATCH($B21,IF(EndUseMatrixEndUse=$D21,EndUseMatrixAllocation),0),MATCH($C21,EndUseMatrixEmissionSource,0))=Lists!$Q$9,INDEX(CFPTableEmissionsData,MATCH($C21,CFPTableEmissionsEmissionSource,0),MATCH(F$10,CFPTableEmissionsCampus,0))*INDEX(EndUseAssumptionsData,MATCH($C21,IF(EndUseAssumptionsEndUse=$D21,EndUseAssumptionsEmissionsSource),0),MATCH(F$10,EndUseAssumptionsCampus,0))*IF(COUNTIF(PeopleList,$B21)&gt;0,INDEX(SpacePeopleAllocationsPercentData,MATCH($B21,SpacePeopleAllocationsPercentType,0),MATCH(F$10,SpacePeopleAllocationsPercentCampus,0))/SUM(IF(INDEX(EndUseMatrixPeopleData,0,MATCH($C21,EndUseMatrixEmissionSource,0))=Lists!$Q$9,IF(EndUseMatrixPeopleEndUse=$D21,INDEX(EndUseMatrixPeopleSplitData,0,MATCH(F$10,EndUseMatrixPeopleSplitCampus,0))))),1),0),0)</f>
        <v>0</v>
      </c>
      <c r="G21" s="528">
        <f t="array" aca="1" ref="G21" ca="1">IFERROR(IF(INDEX(EndUseMatrixData,MATCH($B21,IF(EndUseMatrixEndUse=$D21,EndUseMatrixAllocation),0),MATCH($C21,EndUseMatrixEmissionSource,0))=Lists!$Q$9,INDEX(CFPTableEmissionsData,MATCH($C21,CFPTableEmissionsEmissionSource,0),MATCH(G$10,CFPTableEmissionsCampus,0))*INDEX(EndUseAssumptionsData,MATCH($C21,IF(EndUseAssumptionsEndUse=$D21,EndUseAssumptionsEmissionsSource),0),MATCH(G$10,EndUseAssumptionsCampus,0))*IF(COUNTIF(PeopleList,$B21)&gt;0,INDEX(SpacePeopleAllocationsPercentData,MATCH($B21,SpacePeopleAllocationsPercentType,0),MATCH(G$10,SpacePeopleAllocationsPercentCampus,0))/SUM(IF(INDEX(EndUseMatrixPeopleData,0,MATCH($C21,EndUseMatrixEmissionSource,0))=Lists!$Q$9,IF(EndUseMatrixPeopleEndUse=$D21,INDEX(EndUseMatrixPeopleSplitData,0,MATCH(G$10,EndUseMatrixPeopleSplitCampus,0))))),1),0),0)</f>
        <v>0</v>
      </c>
      <c r="H21" s="528">
        <f t="array" aca="1" ref="H21" ca="1">IFERROR(IF(INDEX(EndUseMatrixData,MATCH($B21,IF(EndUseMatrixEndUse=$D21,EndUseMatrixAllocation),0),MATCH($C21,EndUseMatrixEmissionSource,0))=Lists!$Q$9,INDEX(CFPTableEmissionsData,MATCH($C21,CFPTableEmissionsEmissionSource,0),MATCH(H$10,CFPTableEmissionsCampus,0))*INDEX(EndUseAssumptionsData,MATCH($C21,IF(EndUseAssumptionsEndUse=$D21,EndUseAssumptionsEmissionsSource),0),MATCH(H$10,EndUseAssumptionsCampus,0))*IF(COUNTIF(PeopleList,$B21)&gt;0,INDEX(SpacePeopleAllocationsPercentData,MATCH($B21,SpacePeopleAllocationsPercentType,0),MATCH(H$10,SpacePeopleAllocationsPercentCampus,0))/SUM(IF(INDEX(EndUseMatrixPeopleData,0,MATCH($C21,EndUseMatrixEmissionSource,0))=Lists!$Q$9,IF(EndUseMatrixPeopleEndUse=$D21,INDEX(EndUseMatrixPeopleSplitData,0,MATCH(H$10,EndUseMatrixPeopleSplitCampus,0))))),1),0),0)</f>
        <v>0</v>
      </c>
      <c r="I21" s="528">
        <f t="array" aca="1" ref="I21" ca="1">IFERROR(IF(INDEX(EndUseMatrixData,MATCH($B21,IF(EndUseMatrixEndUse=$D21,EndUseMatrixAllocation),0),MATCH($C21,EndUseMatrixEmissionSource,0))=Lists!$Q$9,INDEX(CFPTableEmissionsData,MATCH($C21,CFPTableEmissionsEmissionSource,0),MATCH(I$10,CFPTableEmissionsCampus,0))*INDEX(EndUseAssumptionsData,MATCH($C21,IF(EndUseAssumptionsEndUse=$D21,EndUseAssumptionsEmissionsSource),0),MATCH(I$10,EndUseAssumptionsCampus,0))*IF(COUNTIF(PeopleList,$B21)&gt;0,INDEX(SpacePeopleAllocationsPercentData,MATCH($B21,SpacePeopleAllocationsPercentType,0),MATCH(I$10,SpacePeopleAllocationsPercentCampus,0))/SUM(IF(INDEX(EndUseMatrixPeopleData,0,MATCH($C21,EndUseMatrixEmissionSource,0))=Lists!$Q$9,IF(EndUseMatrixPeopleEndUse=$D21,INDEX(EndUseMatrixPeopleSplitData,0,MATCH(I$10,EndUseMatrixPeopleSplitCampus,0))))),1),0),0)</f>
        <v>0</v>
      </c>
      <c r="J21" s="528">
        <f t="array" aca="1" ref="J21" ca="1">IFERROR(IF(INDEX(EndUseMatrixData,MATCH($B21,IF(EndUseMatrixEndUse=$D21,EndUseMatrixAllocation),0),MATCH($C21,EndUseMatrixEmissionSource,0))=Lists!$Q$9,INDEX(CFPTableEmissionsData,MATCH($C21,CFPTableEmissionsEmissionSource,0),MATCH(J$10,CFPTableEmissionsCampus,0))*INDEX(EndUseAssumptionsData,MATCH($C21,IF(EndUseAssumptionsEndUse=$D21,EndUseAssumptionsEmissionsSource),0),MATCH(J$10,EndUseAssumptionsCampus,0))*IF(COUNTIF(PeopleList,$B21)&gt;0,INDEX(SpacePeopleAllocationsPercentData,MATCH($B21,SpacePeopleAllocationsPercentType,0),MATCH(J$10,SpacePeopleAllocationsPercentCampus,0))/SUM(IF(INDEX(EndUseMatrixPeopleData,0,MATCH($C21,EndUseMatrixEmissionSource,0))=Lists!$Q$9,IF(EndUseMatrixPeopleEndUse=$D21,INDEX(EndUseMatrixPeopleSplitData,0,MATCH(J$10,EndUseMatrixPeopleSplitCampus,0))))),1),0),0)</f>
        <v>0</v>
      </c>
      <c r="K21" s="529" t="str">
        <f t="array" aca="1" ref="K21" ca="1">IFERROR(E21*(1+INDEX(FrontEndData,MATCH(K$10,IF(FrontEndType=$B21,FrontEndCampus),0),MATCH(K$9,FrontEndYear,0))),"")</f>
        <v/>
      </c>
      <c r="L21" s="529" t="str">
        <f t="array" aca="1" ref="L21" ca="1">IFERROR(F21*(1+INDEX(FrontEndData,MATCH(L$10,IF(FrontEndType=$B21,FrontEndCampus),0),MATCH(L$9,FrontEndYear,0))),"")</f>
        <v/>
      </c>
      <c r="M21" s="529" t="str">
        <f t="array" aca="1" ref="M21" ca="1">IFERROR(G21*(1+INDEX(FrontEndData,MATCH(M$10,IF(FrontEndType=$B21,FrontEndCampus),0),MATCH(M$9,FrontEndYear,0))),"")</f>
        <v/>
      </c>
      <c r="N21" s="529" t="str">
        <f t="array" aca="1" ref="N21" ca="1">IFERROR(H21*(1+INDEX(FrontEndData,MATCH(N$10,IF(FrontEndType=$B21,FrontEndCampus),0),MATCH(N$9,FrontEndYear,0))),"")</f>
        <v/>
      </c>
      <c r="O21" s="529" t="str">
        <f t="array" aca="1" ref="O21" ca="1">IFERROR(I21*(1+INDEX(FrontEndData,MATCH(O$10,IF(FrontEndType=$B21,FrontEndCampus),0),MATCH(O$9,FrontEndYear,0))),"")</f>
        <v/>
      </c>
      <c r="P21" s="529" t="str">
        <f t="array" aca="1" ref="P21" ca="1">IFERROR(J21*(1+INDEX(FrontEndData,MATCH(P$10,IF(FrontEndType=$B21,FrontEndCampus),0),MATCH(P$9,FrontEndYear,0))),"")</f>
        <v/>
      </c>
      <c r="Q21" s="529" t="str">
        <f t="array" aca="1" ref="Q21" ca="1">IFERROR(K21*(1+INDEX(FrontEndData,MATCH(Q$10,IF(FrontEndType=$B21,FrontEndCampus),0),MATCH(Q$9,FrontEndYear,0))),"")</f>
        <v/>
      </c>
      <c r="R21" s="529" t="str">
        <f t="array" aca="1" ref="R21" ca="1">IFERROR(L21*(1+INDEX(FrontEndData,MATCH(R$10,IF(FrontEndType=$B21,FrontEndCampus),0),MATCH(R$9,FrontEndYear,0))),"")</f>
        <v/>
      </c>
      <c r="S21" s="529" t="str">
        <f t="array" aca="1" ref="S21" ca="1">IFERROR(M21*(1+INDEX(FrontEndData,MATCH(S$10,IF(FrontEndType=$B21,FrontEndCampus),0),MATCH(S$9,FrontEndYear,0))),"")</f>
        <v/>
      </c>
      <c r="T21" s="529" t="str">
        <f t="array" aca="1" ref="T21" ca="1">IFERROR(N21*(1+INDEX(FrontEndData,MATCH(T$10,IF(FrontEndType=$B21,FrontEndCampus),0),MATCH(T$9,FrontEndYear,0))),"")</f>
        <v/>
      </c>
      <c r="U21" s="529" t="str">
        <f t="array" aca="1" ref="U21" ca="1">IFERROR(O21*(1+INDEX(FrontEndData,MATCH(U$10,IF(FrontEndType=$B21,FrontEndCampus),0),MATCH(U$9,FrontEndYear,0))),"")</f>
        <v/>
      </c>
      <c r="V21" s="529" t="str">
        <f t="array" aca="1" ref="V21" ca="1">IFERROR(P21*(1+INDEX(FrontEndData,MATCH(V$10,IF(FrontEndType=$B21,FrontEndCampus),0),MATCH(V$9,FrontEndYear,0))),"")</f>
        <v/>
      </c>
      <c r="W21" s="529" t="str">
        <f t="array" aca="1" ref="W21" ca="1">IFERROR(Q21*(1+INDEX(FrontEndData,MATCH(W$10,IF(FrontEndType=$B21,FrontEndCampus),0),MATCH(W$9,FrontEndYear,0))),"")</f>
        <v/>
      </c>
      <c r="X21" s="529" t="str">
        <f t="array" aca="1" ref="X21" ca="1">IFERROR(R21*(1+INDEX(FrontEndData,MATCH(X$10,IF(FrontEndType=$B21,FrontEndCampus),0),MATCH(X$9,FrontEndYear,0))),"")</f>
        <v/>
      </c>
      <c r="Y21" s="529" t="str">
        <f t="array" aca="1" ref="Y21" ca="1">IFERROR(S21*(1+INDEX(FrontEndData,MATCH(Y$10,IF(FrontEndType=$B21,FrontEndCampus),0),MATCH(Y$9,FrontEndYear,0))),"")</f>
        <v/>
      </c>
      <c r="Z21" s="529" t="str">
        <f t="array" aca="1" ref="Z21" ca="1">IFERROR(T21*(1+INDEX(FrontEndData,MATCH(Z$10,IF(FrontEndType=$B21,FrontEndCampus),0),MATCH(Z$9,FrontEndYear,0))),"")</f>
        <v/>
      </c>
      <c r="AA21" s="529" t="str">
        <f t="array" aca="1" ref="AA21" ca="1">IFERROR(U21*(1+INDEX(FrontEndData,MATCH(AA$10,IF(FrontEndType=$B21,FrontEndCampus),0),MATCH(AA$9,FrontEndYear,0))),"")</f>
        <v/>
      </c>
      <c r="AB21" s="529" t="str">
        <f t="array" aca="1" ref="AB21" ca="1">IFERROR(V21*(1+INDEX(FrontEndData,MATCH(AB$10,IF(FrontEndType=$B21,FrontEndCampus),0),MATCH(AB$9,FrontEndYear,0))),"")</f>
        <v/>
      </c>
      <c r="AC21" s="529" t="str">
        <f t="array" aca="1" ref="AC21" ca="1">IFERROR(W21*(1+INDEX(FrontEndData,MATCH(AC$10,IF(FrontEndType=$B21,FrontEndCampus),0),MATCH(AC$9,FrontEndYear,0))),"")</f>
        <v/>
      </c>
      <c r="AD21" s="529" t="str">
        <f t="array" aca="1" ref="AD21" ca="1">IFERROR(X21*(1+INDEX(FrontEndData,MATCH(AD$10,IF(FrontEndType=$B21,FrontEndCampus),0),MATCH(AD$9,FrontEndYear,0))),"")</f>
        <v/>
      </c>
      <c r="AE21" s="529" t="str">
        <f t="array" aca="1" ref="AE21" ca="1">IFERROR(Y21*(1+INDEX(FrontEndData,MATCH(AE$10,IF(FrontEndType=$B21,FrontEndCampus),0),MATCH(AE$9,FrontEndYear,0))),"")</f>
        <v/>
      </c>
      <c r="AF21" s="529" t="str">
        <f t="array" aca="1" ref="AF21" ca="1">IFERROR(Z21*(1+INDEX(FrontEndData,MATCH(AF$10,IF(FrontEndType=$B21,FrontEndCampus),0),MATCH(AF$9,FrontEndYear,0))),"")</f>
        <v/>
      </c>
      <c r="AG21" s="529" t="str">
        <f t="array" aca="1" ref="AG21" ca="1">IFERROR(AA21*(1+INDEX(FrontEndData,MATCH(AG$10,IF(FrontEndType=$B21,FrontEndCampus),0),MATCH(AG$9,FrontEndYear,0))),"")</f>
        <v/>
      </c>
      <c r="AH21" s="529" t="str">
        <f t="array" aca="1" ref="AH21" ca="1">IFERROR(AB21*(1+INDEX(FrontEndData,MATCH(AH$10,IF(FrontEndType=$B21,FrontEndCampus),0),MATCH(AH$9,FrontEndYear,0))),"")</f>
        <v/>
      </c>
      <c r="AI21" s="529" t="str">
        <f t="array" aca="1" ref="AI21" ca="1">IFERROR(AC21*(1+INDEX(FrontEndData,MATCH(AI$10,IF(FrontEndType=$B21,FrontEndCampus),0),MATCH(AI$9,FrontEndYear,0))),"")</f>
        <v/>
      </c>
      <c r="AJ21" s="529" t="str">
        <f t="array" aca="1" ref="AJ21" ca="1">IFERROR(AD21*(1+INDEX(FrontEndData,MATCH(AJ$10,IF(FrontEndType=$B21,FrontEndCampus),0),MATCH(AJ$9,FrontEndYear,0))),"")</f>
        <v/>
      </c>
      <c r="AK21" s="529" t="str">
        <f t="array" aca="1" ref="AK21" ca="1">IFERROR(AE21*(1+INDEX(FrontEndData,MATCH(AK$10,IF(FrontEndType=$B21,FrontEndCampus),0),MATCH(AK$9,FrontEndYear,0))),"")</f>
        <v/>
      </c>
      <c r="AL21" s="529" t="str">
        <f t="array" aca="1" ref="AL21" ca="1">IFERROR(AF21*(1+INDEX(FrontEndData,MATCH(AL$10,IF(FrontEndType=$B21,FrontEndCampus),0),MATCH(AL$9,FrontEndYear,0))),"")</f>
        <v/>
      </c>
      <c r="AM21" s="529" t="str">
        <f t="array" aca="1" ref="AM21" ca="1">IFERROR(AG21*(1+INDEX(FrontEndData,MATCH(AM$10,IF(FrontEndType=$B21,FrontEndCampus),0),MATCH(AM$9,FrontEndYear,0))),"")</f>
        <v/>
      </c>
      <c r="AN21" s="529" t="str">
        <f t="array" aca="1" ref="AN21" ca="1">IFERROR(AH21*(1+INDEX(FrontEndData,MATCH(AN$10,IF(FrontEndType=$B21,FrontEndCampus),0),MATCH(AN$9,FrontEndYear,0))),"")</f>
        <v/>
      </c>
      <c r="AO21" s="529" t="str">
        <f t="array" aca="1" ref="AO21" ca="1">IFERROR(AI21*(1+INDEX(FrontEndData,MATCH(AO$10,IF(FrontEndType=$B21,FrontEndCampus),0),MATCH(AO$9,FrontEndYear,0))),"")</f>
        <v/>
      </c>
      <c r="AP21" s="529" t="str">
        <f t="array" aca="1" ref="AP21" ca="1">IFERROR(AJ21*(1+INDEX(FrontEndData,MATCH(AP$10,IF(FrontEndType=$B21,FrontEndCampus),0),MATCH(AP$9,FrontEndYear,0))),"")</f>
        <v/>
      </c>
      <c r="AQ21" s="529" t="str">
        <f t="array" aca="1" ref="AQ21" ca="1">IFERROR(AK21*(1+INDEX(FrontEndData,MATCH(AQ$10,IF(FrontEndType=$B21,FrontEndCampus),0),MATCH(AQ$9,FrontEndYear,0))),"")</f>
        <v/>
      </c>
      <c r="AR21" s="529" t="str">
        <f t="array" aca="1" ref="AR21" ca="1">IFERROR(AL21*(1+INDEX(FrontEndData,MATCH(AR$10,IF(FrontEndType=$B21,FrontEndCampus),0),MATCH(AR$9,FrontEndYear,0))),"")</f>
        <v/>
      </c>
      <c r="AS21" s="529" t="str">
        <f t="array" aca="1" ref="AS21" ca="1">IFERROR(AM21*(1+INDEX(FrontEndData,MATCH(AS$10,IF(FrontEndType=$B21,FrontEndCampus),0),MATCH(AS$9,FrontEndYear,0))),"")</f>
        <v/>
      </c>
      <c r="AT21" s="529" t="str">
        <f t="array" aca="1" ref="AT21" ca="1">IFERROR(AN21*(1+INDEX(FrontEndData,MATCH(AT$10,IF(FrontEndType=$B21,FrontEndCampus),0),MATCH(AT$9,FrontEndYear,0))),"")</f>
        <v/>
      </c>
      <c r="AU21" s="529" t="str">
        <f t="array" aca="1" ref="AU21" ca="1">IFERROR(AO21*(1+INDEX(FrontEndData,MATCH(AU$10,IF(FrontEndType=$B21,FrontEndCampus),0),MATCH(AU$9,FrontEndYear,0))),"")</f>
        <v/>
      </c>
      <c r="AV21" s="529" t="str">
        <f t="array" aca="1" ref="AV21" ca="1">IFERROR(AP21*(1+INDEX(FrontEndData,MATCH(AV$10,IF(FrontEndType=$B21,FrontEndCampus),0),MATCH(AV$9,FrontEndYear,0))),"")</f>
        <v/>
      </c>
      <c r="AW21" s="529" t="str">
        <f t="array" aca="1" ref="AW21" ca="1">IFERROR(AQ21*(1+INDEX(FrontEndData,MATCH(AW$10,IF(FrontEndType=$B21,FrontEndCampus),0),MATCH(AW$9,FrontEndYear,0))),"")</f>
        <v/>
      </c>
      <c r="AX21" s="529" t="str">
        <f t="array" aca="1" ref="AX21" ca="1">IFERROR(AR21*(1+INDEX(FrontEndData,MATCH(AX$10,IF(FrontEndType=$B21,FrontEndCampus),0),MATCH(AX$9,FrontEndYear,0))),"")</f>
        <v/>
      </c>
      <c r="AY21" s="529" t="str">
        <f t="array" aca="1" ref="AY21" ca="1">IFERROR(AS21*(1+INDEX(FrontEndData,MATCH(AY$10,IF(FrontEndType=$B21,FrontEndCampus),0),MATCH(AY$9,FrontEndYear,0))),"")</f>
        <v/>
      </c>
      <c r="AZ21" s="529" t="str">
        <f t="array" aca="1" ref="AZ21" ca="1">IFERROR(AT21*(1+INDEX(FrontEndData,MATCH(AZ$10,IF(FrontEndType=$B21,FrontEndCampus),0),MATCH(AZ$9,FrontEndYear,0))),"")</f>
        <v/>
      </c>
      <c r="BA21" s="529" t="str">
        <f t="array" aca="1" ref="BA21" ca="1">IFERROR(AU21*(1+INDEX(FrontEndData,MATCH(BA$10,IF(FrontEndType=$B21,FrontEndCampus),0),MATCH(BA$9,FrontEndYear,0))),"")</f>
        <v/>
      </c>
      <c r="BB21" s="529" t="str">
        <f t="array" aca="1" ref="BB21" ca="1">IFERROR(AV21*(1+INDEX(FrontEndData,MATCH(BB$10,IF(FrontEndType=$B21,FrontEndCampus),0),MATCH(BB$9,FrontEndYear,0))),"")</f>
        <v/>
      </c>
      <c r="BC21" s="529" t="str">
        <f t="array" aca="1" ref="BC21" ca="1">IFERROR(AW21*(1+INDEX(FrontEndData,MATCH(BC$10,IF(FrontEndType=$B21,FrontEndCampus),0),MATCH(BC$9,FrontEndYear,0))),"")</f>
        <v/>
      </c>
      <c r="BD21" s="529" t="str">
        <f t="array" aca="1" ref="BD21" ca="1">IFERROR(AX21*(1+INDEX(FrontEndData,MATCH(BD$10,IF(FrontEndType=$B21,FrontEndCampus),0),MATCH(BD$9,FrontEndYear,0))),"")</f>
        <v/>
      </c>
      <c r="BE21" s="529" t="str">
        <f t="array" aca="1" ref="BE21" ca="1">IFERROR(AY21*(1+INDEX(FrontEndData,MATCH(BE$10,IF(FrontEndType=$B21,FrontEndCampus),0),MATCH(BE$9,FrontEndYear,0))),"")</f>
        <v/>
      </c>
      <c r="BF21" s="529" t="str">
        <f t="array" aca="1" ref="BF21" ca="1">IFERROR(AZ21*(1+INDEX(FrontEndData,MATCH(BF$10,IF(FrontEndType=$B21,FrontEndCampus),0),MATCH(BF$9,FrontEndYear,0))),"")</f>
        <v/>
      </c>
      <c r="BG21" s="529" t="str">
        <f t="array" aca="1" ref="BG21" ca="1">IFERROR(BA21*(1+INDEX(FrontEndData,MATCH(BG$10,IF(FrontEndType=$B21,FrontEndCampus),0),MATCH(BG$9,FrontEndYear,0))),"")</f>
        <v/>
      </c>
      <c r="BH21" s="529" t="str">
        <f t="array" aca="1" ref="BH21" ca="1">IFERROR(BB21*(1+INDEX(FrontEndData,MATCH(BH$10,IF(FrontEndType=$B21,FrontEndCampus),0),MATCH(BH$9,FrontEndYear,0))),"")</f>
        <v/>
      </c>
      <c r="BI21" s="529" t="str">
        <f t="array" aca="1" ref="BI21" ca="1">IFERROR(BC21*(1+INDEX(FrontEndData,MATCH(BI$10,IF(FrontEndType=$B21,FrontEndCampus),0),MATCH(BI$9,FrontEndYear,0))),"")</f>
        <v/>
      </c>
      <c r="BJ21" s="529" t="str">
        <f t="array" aca="1" ref="BJ21" ca="1">IFERROR(BD21*(1+INDEX(FrontEndData,MATCH(BJ$10,IF(FrontEndType=$B21,FrontEndCampus),0),MATCH(BJ$9,FrontEndYear,0))),"")</f>
        <v/>
      </c>
      <c r="BK21" s="529" t="str">
        <f t="array" aca="1" ref="BK21" ca="1">IFERROR(BE21*(1+INDEX(FrontEndData,MATCH(BK$10,IF(FrontEndType=$B21,FrontEndCampus),0),MATCH(BK$9,FrontEndYear,0))),"")</f>
        <v/>
      </c>
      <c r="BL21" s="529" t="str">
        <f t="array" aca="1" ref="BL21" ca="1">IFERROR(BF21*(1+INDEX(FrontEndData,MATCH(BL$10,IF(FrontEndType=$B21,FrontEndCampus),0),MATCH(BL$9,FrontEndYear,0))),"")</f>
        <v/>
      </c>
      <c r="BM21" s="529" t="str">
        <f t="array" aca="1" ref="BM21" ca="1">IFERROR(BG21*(1+INDEX(FrontEndData,MATCH(BM$10,IF(FrontEndType=$B21,FrontEndCampus),0),MATCH(BM$9,FrontEndYear,0))),"")</f>
        <v/>
      </c>
      <c r="BN21" s="529" t="str">
        <f t="array" aca="1" ref="BN21" ca="1">IFERROR(BH21*(1+INDEX(FrontEndData,MATCH(BN$10,IF(FrontEndType=$B21,FrontEndCampus),0),MATCH(BN$9,FrontEndYear,0))),"")</f>
        <v/>
      </c>
      <c r="BO21" s="529" t="str">
        <f t="array" aca="1" ref="BO21" ca="1">IFERROR(BI21*(1+INDEX(FrontEndData,MATCH(BO$10,IF(FrontEndType=$B21,FrontEndCampus),0),MATCH(BO$9,FrontEndYear,0))),"")</f>
        <v/>
      </c>
      <c r="BP21" s="529" t="str">
        <f t="array" aca="1" ref="BP21" ca="1">IFERROR(BJ21*(1+INDEX(FrontEndData,MATCH(BP$10,IF(FrontEndType=$B21,FrontEndCampus),0),MATCH(BP$9,FrontEndYear,0))),"")</f>
        <v/>
      </c>
      <c r="BQ21" s="529" t="str">
        <f t="array" aca="1" ref="BQ21" ca="1">IFERROR(BK21*(1+INDEX(FrontEndData,MATCH(BQ$10,IF(FrontEndType=$B21,FrontEndCampus),0),MATCH(BQ$9,FrontEndYear,0))),"")</f>
        <v/>
      </c>
      <c r="BR21" s="529" t="str">
        <f t="array" aca="1" ref="BR21" ca="1">IFERROR(BL21*(1+INDEX(FrontEndData,MATCH(BR$10,IF(FrontEndType=$B21,FrontEndCampus),0),MATCH(BR$9,FrontEndYear,0))),"")</f>
        <v/>
      </c>
      <c r="BS21" s="529" t="str">
        <f t="array" aca="1" ref="BS21" ca="1">IFERROR(BM21*(1+INDEX(FrontEndData,MATCH(BS$10,IF(FrontEndType=$B21,FrontEndCampus),0),MATCH(BS$9,FrontEndYear,0))),"")</f>
        <v/>
      </c>
      <c r="BT21" s="529" t="str">
        <f t="array" aca="1" ref="BT21" ca="1">IFERROR(BN21*(1+INDEX(FrontEndData,MATCH(BT$10,IF(FrontEndType=$B21,FrontEndCampus),0),MATCH(BT$9,FrontEndYear,0))),"")</f>
        <v/>
      </c>
      <c r="BU21" s="529" t="str">
        <f t="array" aca="1" ref="BU21" ca="1">IFERROR(BO21*(1+INDEX(FrontEndData,MATCH(BU$10,IF(FrontEndType=$B21,FrontEndCampus),0),MATCH(BU$9,FrontEndYear,0))),"")</f>
        <v/>
      </c>
      <c r="BV21" s="529" t="str">
        <f t="array" aca="1" ref="BV21" ca="1">IFERROR(BP21*(1+INDEX(FrontEndData,MATCH(BV$10,IF(FrontEndType=$B21,FrontEndCampus),0),MATCH(BV$9,FrontEndYear,0))),"")</f>
        <v/>
      </c>
      <c r="BW21" s="529" t="str">
        <f t="array" aca="1" ref="BW21" ca="1">IFERROR(BQ21*(1+INDEX(FrontEndData,MATCH(BW$10,IF(FrontEndType=$B21,FrontEndCampus),0),MATCH(BW$9,FrontEndYear,0))),"")</f>
        <v/>
      </c>
      <c r="BX21" s="529" t="str">
        <f t="array" aca="1" ref="BX21" ca="1">IFERROR(BR21*(1+INDEX(FrontEndData,MATCH(BX$10,IF(FrontEndType=$B21,FrontEndCampus),0),MATCH(BX$9,FrontEndYear,0))),"")</f>
        <v/>
      </c>
    </row>
    <row r="22" spans="1:76" x14ac:dyDescent="0.25">
      <c r="A22" s="519"/>
      <c r="B22" s="525" t="s">
        <v>411</v>
      </c>
      <c r="C22" s="526" t="s">
        <v>390</v>
      </c>
      <c r="D22" s="527" t="s">
        <v>396</v>
      </c>
      <c r="E22" s="528">
        <f t="array" ref="E22">IFERROR(IF(INDEX(EndUseMatrixData,MATCH($B22,IF(EndUseMatrixEndUse=$D22,EndUseMatrixAllocation),0),MATCH($C22,EndUseMatrixEmissionSource,0))=Lists!$Q$9,INDEX(CFPTableEmissionsData,MATCH($C22,CFPTableEmissionsEmissionSource,0),MATCH(E$10,CFPTableEmissionsCampus,0))*INDEX(EndUseAssumptionsData,MATCH($C22,IF(EndUseAssumptionsEndUse=$D22,EndUseAssumptionsEmissionsSource),0),MATCH(E$10,EndUseAssumptionsCampus,0))*IF(COUNTIF(PeopleList,$B22)&gt;0,INDEX(SpacePeopleAllocationsPercentData,MATCH($B22,SpacePeopleAllocationsPercentType,0),MATCH(E$10,SpacePeopleAllocationsPercentCampus,0))/SUM(IF(INDEX(EndUseMatrixPeopleData,0,MATCH($C22,EndUseMatrixEmissionSource,0))=Lists!$Q$9,IF(EndUseMatrixPeopleEndUse=$D22,INDEX(EndUseMatrixPeopleSplitData,0,MATCH(E$10,EndUseMatrixPeopleSplitCampus,0))))),1),0),0)</f>
        <v>0</v>
      </c>
      <c r="F22" s="528">
        <f t="array" ref="F22">IFERROR(IF(INDEX(EndUseMatrixData,MATCH($B22,IF(EndUseMatrixEndUse=$D22,EndUseMatrixAllocation),0),MATCH($C22,EndUseMatrixEmissionSource,0))=Lists!$Q$9,INDEX(CFPTableEmissionsData,MATCH($C22,CFPTableEmissionsEmissionSource,0),MATCH(F$10,CFPTableEmissionsCampus,0))*INDEX(EndUseAssumptionsData,MATCH($C22,IF(EndUseAssumptionsEndUse=$D22,EndUseAssumptionsEmissionsSource),0),MATCH(F$10,EndUseAssumptionsCampus,0))*IF(COUNTIF(PeopleList,$B22)&gt;0,INDEX(SpacePeopleAllocationsPercentData,MATCH($B22,SpacePeopleAllocationsPercentType,0),MATCH(F$10,SpacePeopleAllocationsPercentCampus,0))/SUM(IF(INDEX(EndUseMatrixPeopleData,0,MATCH($C22,EndUseMatrixEmissionSource,0))=Lists!$Q$9,IF(EndUseMatrixPeopleEndUse=$D22,INDEX(EndUseMatrixPeopleSplitData,0,MATCH(F$10,EndUseMatrixPeopleSplitCampus,0))))),1),0),0)</f>
        <v>0</v>
      </c>
      <c r="G22" s="528">
        <f t="array" ref="G22">IFERROR(IF(INDEX(EndUseMatrixData,MATCH($B22,IF(EndUseMatrixEndUse=$D22,EndUseMatrixAllocation),0),MATCH($C22,EndUseMatrixEmissionSource,0))=Lists!$Q$9,INDEX(CFPTableEmissionsData,MATCH($C22,CFPTableEmissionsEmissionSource,0),MATCH(G$10,CFPTableEmissionsCampus,0))*INDEX(EndUseAssumptionsData,MATCH($C22,IF(EndUseAssumptionsEndUse=$D22,EndUseAssumptionsEmissionsSource),0),MATCH(G$10,EndUseAssumptionsCampus,0))*IF(COUNTIF(PeopleList,$B22)&gt;0,INDEX(SpacePeopleAllocationsPercentData,MATCH($B22,SpacePeopleAllocationsPercentType,0),MATCH(G$10,SpacePeopleAllocationsPercentCampus,0))/SUM(IF(INDEX(EndUseMatrixPeopleData,0,MATCH($C22,EndUseMatrixEmissionSource,0))=Lists!$Q$9,IF(EndUseMatrixPeopleEndUse=$D22,INDEX(EndUseMatrixPeopleSplitData,0,MATCH(G$10,EndUseMatrixPeopleSplitCampus,0))))),1),0),0)</f>
        <v>0</v>
      </c>
      <c r="H22" s="528">
        <f t="array" ref="H22">IFERROR(IF(INDEX(EndUseMatrixData,MATCH($B22,IF(EndUseMatrixEndUse=$D22,EndUseMatrixAllocation),0),MATCH($C22,EndUseMatrixEmissionSource,0))=Lists!$Q$9,INDEX(CFPTableEmissionsData,MATCH($C22,CFPTableEmissionsEmissionSource,0),MATCH(H$10,CFPTableEmissionsCampus,0))*INDEX(EndUseAssumptionsData,MATCH($C22,IF(EndUseAssumptionsEndUse=$D22,EndUseAssumptionsEmissionsSource),0),MATCH(H$10,EndUseAssumptionsCampus,0))*IF(COUNTIF(PeopleList,$B22)&gt;0,INDEX(SpacePeopleAllocationsPercentData,MATCH($B22,SpacePeopleAllocationsPercentType,0),MATCH(H$10,SpacePeopleAllocationsPercentCampus,0))/SUM(IF(INDEX(EndUseMatrixPeopleData,0,MATCH($C22,EndUseMatrixEmissionSource,0))=Lists!$Q$9,IF(EndUseMatrixPeopleEndUse=$D22,INDEX(EndUseMatrixPeopleSplitData,0,MATCH(H$10,EndUseMatrixPeopleSplitCampus,0))))),1),0),0)</f>
        <v>0</v>
      </c>
      <c r="I22" s="528">
        <f t="array" ref="I22">IFERROR(IF(INDEX(EndUseMatrixData,MATCH($B22,IF(EndUseMatrixEndUse=$D22,EndUseMatrixAllocation),0),MATCH($C22,EndUseMatrixEmissionSource,0))=Lists!$Q$9,INDEX(CFPTableEmissionsData,MATCH($C22,CFPTableEmissionsEmissionSource,0),MATCH(I$10,CFPTableEmissionsCampus,0))*INDEX(EndUseAssumptionsData,MATCH($C22,IF(EndUseAssumptionsEndUse=$D22,EndUseAssumptionsEmissionsSource),0),MATCH(I$10,EndUseAssumptionsCampus,0))*IF(COUNTIF(PeopleList,$B22)&gt;0,INDEX(SpacePeopleAllocationsPercentData,MATCH($B22,SpacePeopleAllocationsPercentType,0),MATCH(I$10,SpacePeopleAllocationsPercentCampus,0))/SUM(IF(INDEX(EndUseMatrixPeopleData,0,MATCH($C22,EndUseMatrixEmissionSource,0))=Lists!$Q$9,IF(EndUseMatrixPeopleEndUse=$D22,INDEX(EndUseMatrixPeopleSplitData,0,MATCH(I$10,EndUseMatrixPeopleSplitCampus,0))))),1),0),0)</f>
        <v>0</v>
      </c>
      <c r="J22" s="528">
        <f t="array" ref="J22">IFERROR(IF(INDEX(EndUseMatrixData,MATCH($B22,IF(EndUseMatrixEndUse=$D22,EndUseMatrixAllocation),0),MATCH($C22,EndUseMatrixEmissionSource,0))=Lists!$Q$9,INDEX(CFPTableEmissionsData,MATCH($C22,CFPTableEmissionsEmissionSource,0),MATCH(J$10,CFPTableEmissionsCampus,0))*INDEX(EndUseAssumptionsData,MATCH($C22,IF(EndUseAssumptionsEndUse=$D22,EndUseAssumptionsEmissionsSource),0),MATCH(J$10,EndUseAssumptionsCampus,0))*IF(COUNTIF(PeopleList,$B22)&gt;0,INDEX(SpacePeopleAllocationsPercentData,MATCH($B22,SpacePeopleAllocationsPercentType,0),MATCH(J$10,SpacePeopleAllocationsPercentCampus,0))/SUM(IF(INDEX(EndUseMatrixPeopleData,0,MATCH($C22,EndUseMatrixEmissionSource,0))=Lists!$Q$9,IF(EndUseMatrixPeopleEndUse=$D22,INDEX(EndUseMatrixPeopleSplitData,0,MATCH(J$10,EndUseMatrixPeopleSplitCampus,0))))),1),0),0)</f>
        <v>0</v>
      </c>
      <c r="K22" s="529" t="str">
        <f t="array" aca="1" ref="K22" ca="1">IFERROR(E22*(1+INDEX(FrontEndData,MATCH(K$10,IF(FrontEndType=$B22,FrontEndCampus),0),MATCH(K$9,FrontEndYear,0))),"")</f>
        <v/>
      </c>
      <c r="L22" s="529" t="str">
        <f t="array" aca="1" ref="L22" ca="1">IFERROR(F22*(1+INDEX(FrontEndData,MATCH(L$10,IF(FrontEndType=$B22,FrontEndCampus),0),MATCH(L$9,FrontEndYear,0))),"")</f>
        <v/>
      </c>
      <c r="M22" s="529" t="str">
        <f t="array" aca="1" ref="M22" ca="1">IFERROR(G22*(1+INDEX(FrontEndData,MATCH(M$10,IF(FrontEndType=$B22,FrontEndCampus),0),MATCH(M$9,FrontEndYear,0))),"")</f>
        <v/>
      </c>
      <c r="N22" s="529" t="str">
        <f t="array" aca="1" ref="N22" ca="1">IFERROR(H22*(1+INDEX(FrontEndData,MATCH(N$10,IF(FrontEndType=$B22,FrontEndCampus),0),MATCH(N$9,FrontEndYear,0))),"")</f>
        <v/>
      </c>
      <c r="O22" s="529" t="str">
        <f t="array" aca="1" ref="O22" ca="1">IFERROR(I22*(1+INDEX(FrontEndData,MATCH(O$10,IF(FrontEndType=$B22,FrontEndCampus),0),MATCH(O$9,FrontEndYear,0))),"")</f>
        <v/>
      </c>
      <c r="P22" s="529" t="str">
        <f t="array" aca="1" ref="P22" ca="1">IFERROR(J22*(1+INDEX(FrontEndData,MATCH(P$10,IF(FrontEndType=$B22,FrontEndCampus),0),MATCH(P$9,FrontEndYear,0))),"")</f>
        <v/>
      </c>
      <c r="Q22" s="529" t="str">
        <f t="array" aca="1" ref="Q22" ca="1">IFERROR(K22*(1+INDEX(FrontEndData,MATCH(Q$10,IF(FrontEndType=$B22,FrontEndCampus),0),MATCH(Q$9,FrontEndYear,0))),"")</f>
        <v/>
      </c>
      <c r="R22" s="529" t="str">
        <f t="array" aca="1" ref="R22" ca="1">IFERROR(L22*(1+INDEX(FrontEndData,MATCH(R$10,IF(FrontEndType=$B22,FrontEndCampus),0),MATCH(R$9,FrontEndYear,0))),"")</f>
        <v/>
      </c>
      <c r="S22" s="529" t="str">
        <f t="array" aca="1" ref="S22" ca="1">IFERROR(M22*(1+INDEX(FrontEndData,MATCH(S$10,IF(FrontEndType=$B22,FrontEndCampus),0),MATCH(S$9,FrontEndYear,0))),"")</f>
        <v/>
      </c>
      <c r="T22" s="529" t="str">
        <f t="array" aca="1" ref="T22" ca="1">IFERROR(N22*(1+INDEX(FrontEndData,MATCH(T$10,IF(FrontEndType=$B22,FrontEndCampus),0),MATCH(T$9,FrontEndYear,0))),"")</f>
        <v/>
      </c>
      <c r="U22" s="529" t="str">
        <f t="array" aca="1" ref="U22" ca="1">IFERROR(O22*(1+INDEX(FrontEndData,MATCH(U$10,IF(FrontEndType=$B22,FrontEndCampus),0),MATCH(U$9,FrontEndYear,0))),"")</f>
        <v/>
      </c>
      <c r="V22" s="529" t="str">
        <f t="array" aca="1" ref="V22" ca="1">IFERROR(P22*(1+INDEX(FrontEndData,MATCH(V$10,IF(FrontEndType=$B22,FrontEndCampus),0),MATCH(V$9,FrontEndYear,0))),"")</f>
        <v/>
      </c>
      <c r="W22" s="529" t="str">
        <f t="array" aca="1" ref="W22" ca="1">IFERROR(Q22*(1+INDEX(FrontEndData,MATCH(W$10,IF(FrontEndType=$B22,FrontEndCampus),0),MATCH(W$9,FrontEndYear,0))),"")</f>
        <v/>
      </c>
      <c r="X22" s="529" t="str">
        <f t="array" aca="1" ref="X22" ca="1">IFERROR(R22*(1+INDEX(FrontEndData,MATCH(X$10,IF(FrontEndType=$B22,FrontEndCampus),0),MATCH(X$9,FrontEndYear,0))),"")</f>
        <v/>
      </c>
      <c r="Y22" s="529" t="str">
        <f t="array" aca="1" ref="Y22" ca="1">IFERROR(S22*(1+INDEX(FrontEndData,MATCH(Y$10,IF(FrontEndType=$B22,FrontEndCampus),0),MATCH(Y$9,FrontEndYear,0))),"")</f>
        <v/>
      </c>
      <c r="Z22" s="529" t="str">
        <f t="array" aca="1" ref="Z22" ca="1">IFERROR(T22*(1+INDEX(FrontEndData,MATCH(Z$10,IF(FrontEndType=$B22,FrontEndCampus),0),MATCH(Z$9,FrontEndYear,0))),"")</f>
        <v/>
      </c>
      <c r="AA22" s="529" t="str">
        <f t="array" aca="1" ref="AA22" ca="1">IFERROR(U22*(1+INDEX(FrontEndData,MATCH(AA$10,IF(FrontEndType=$B22,FrontEndCampus),0),MATCH(AA$9,FrontEndYear,0))),"")</f>
        <v/>
      </c>
      <c r="AB22" s="529" t="str">
        <f t="array" aca="1" ref="AB22" ca="1">IFERROR(V22*(1+INDEX(FrontEndData,MATCH(AB$10,IF(FrontEndType=$B22,FrontEndCampus),0),MATCH(AB$9,FrontEndYear,0))),"")</f>
        <v/>
      </c>
      <c r="AC22" s="529" t="str">
        <f t="array" aca="1" ref="AC22" ca="1">IFERROR(W22*(1+INDEX(FrontEndData,MATCH(AC$10,IF(FrontEndType=$B22,FrontEndCampus),0),MATCH(AC$9,FrontEndYear,0))),"")</f>
        <v/>
      </c>
      <c r="AD22" s="529" t="str">
        <f t="array" aca="1" ref="AD22" ca="1">IFERROR(X22*(1+INDEX(FrontEndData,MATCH(AD$10,IF(FrontEndType=$B22,FrontEndCampus),0),MATCH(AD$9,FrontEndYear,0))),"")</f>
        <v/>
      </c>
      <c r="AE22" s="529" t="str">
        <f t="array" aca="1" ref="AE22" ca="1">IFERROR(Y22*(1+INDEX(FrontEndData,MATCH(AE$10,IF(FrontEndType=$B22,FrontEndCampus),0),MATCH(AE$9,FrontEndYear,0))),"")</f>
        <v/>
      </c>
      <c r="AF22" s="529" t="str">
        <f t="array" aca="1" ref="AF22" ca="1">IFERROR(Z22*(1+INDEX(FrontEndData,MATCH(AF$10,IF(FrontEndType=$B22,FrontEndCampus),0),MATCH(AF$9,FrontEndYear,0))),"")</f>
        <v/>
      </c>
      <c r="AG22" s="529" t="str">
        <f t="array" aca="1" ref="AG22" ca="1">IFERROR(AA22*(1+INDEX(FrontEndData,MATCH(AG$10,IF(FrontEndType=$B22,FrontEndCampus),0),MATCH(AG$9,FrontEndYear,0))),"")</f>
        <v/>
      </c>
      <c r="AH22" s="529" t="str">
        <f t="array" aca="1" ref="AH22" ca="1">IFERROR(AB22*(1+INDEX(FrontEndData,MATCH(AH$10,IF(FrontEndType=$B22,FrontEndCampus),0),MATCH(AH$9,FrontEndYear,0))),"")</f>
        <v/>
      </c>
      <c r="AI22" s="529" t="str">
        <f t="array" aca="1" ref="AI22" ca="1">IFERROR(AC22*(1+INDEX(FrontEndData,MATCH(AI$10,IF(FrontEndType=$B22,FrontEndCampus),0),MATCH(AI$9,FrontEndYear,0))),"")</f>
        <v/>
      </c>
      <c r="AJ22" s="529" t="str">
        <f t="array" aca="1" ref="AJ22" ca="1">IFERROR(AD22*(1+INDEX(FrontEndData,MATCH(AJ$10,IF(FrontEndType=$B22,FrontEndCampus),0),MATCH(AJ$9,FrontEndYear,0))),"")</f>
        <v/>
      </c>
      <c r="AK22" s="529" t="str">
        <f t="array" aca="1" ref="AK22" ca="1">IFERROR(AE22*(1+INDEX(FrontEndData,MATCH(AK$10,IF(FrontEndType=$B22,FrontEndCampus),0),MATCH(AK$9,FrontEndYear,0))),"")</f>
        <v/>
      </c>
      <c r="AL22" s="529" t="str">
        <f t="array" aca="1" ref="AL22" ca="1">IFERROR(AF22*(1+INDEX(FrontEndData,MATCH(AL$10,IF(FrontEndType=$B22,FrontEndCampus),0),MATCH(AL$9,FrontEndYear,0))),"")</f>
        <v/>
      </c>
      <c r="AM22" s="529" t="str">
        <f t="array" aca="1" ref="AM22" ca="1">IFERROR(AG22*(1+INDEX(FrontEndData,MATCH(AM$10,IF(FrontEndType=$B22,FrontEndCampus),0),MATCH(AM$9,FrontEndYear,0))),"")</f>
        <v/>
      </c>
      <c r="AN22" s="529" t="str">
        <f t="array" aca="1" ref="AN22" ca="1">IFERROR(AH22*(1+INDEX(FrontEndData,MATCH(AN$10,IF(FrontEndType=$B22,FrontEndCampus),0),MATCH(AN$9,FrontEndYear,0))),"")</f>
        <v/>
      </c>
      <c r="AO22" s="529" t="str">
        <f t="array" aca="1" ref="AO22" ca="1">IFERROR(AI22*(1+INDEX(FrontEndData,MATCH(AO$10,IF(FrontEndType=$B22,FrontEndCampus),0),MATCH(AO$9,FrontEndYear,0))),"")</f>
        <v/>
      </c>
      <c r="AP22" s="529" t="str">
        <f t="array" aca="1" ref="AP22" ca="1">IFERROR(AJ22*(1+INDEX(FrontEndData,MATCH(AP$10,IF(FrontEndType=$B22,FrontEndCampus),0),MATCH(AP$9,FrontEndYear,0))),"")</f>
        <v/>
      </c>
      <c r="AQ22" s="529" t="str">
        <f t="array" aca="1" ref="AQ22" ca="1">IFERROR(AK22*(1+INDEX(FrontEndData,MATCH(AQ$10,IF(FrontEndType=$B22,FrontEndCampus),0),MATCH(AQ$9,FrontEndYear,0))),"")</f>
        <v/>
      </c>
      <c r="AR22" s="529" t="str">
        <f t="array" aca="1" ref="AR22" ca="1">IFERROR(AL22*(1+INDEX(FrontEndData,MATCH(AR$10,IF(FrontEndType=$B22,FrontEndCampus),0),MATCH(AR$9,FrontEndYear,0))),"")</f>
        <v/>
      </c>
      <c r="AS22" s="529" t="str">
        <f t="array" aca="1" ref="AS22" ca="1">IFERROR(AM22*(1+INDEX(FrontEndData,MATCH(AS$10,IF(FrontEndType=$B22,FrontEndCampus),0),MATCH(AS$9,FrontEndYear,0))),"")</f>
        <v/>
      </c>
      <c r="AT22" s="529" t="str">
        <f t="array" aca="1" ref="AT22" ca="1">IFERROR(AN22*(1+INDEX(FrontEndData,MATCH(AT$10,IF(FrontEndType=$B22,FrontEndCampus),0),MATCH(AT$9,FrontEndYear,0))),"")</f>
        <v/>
      </c>
      <c r="AU22" s="529" t="str">
        <f t="array" aca="1" ref="AU22" ca="1">IFERROR(AO22*(1+INDEX(FrontEndData,MATCH(AU$10,IF(FrontEndType=$B22,FrontEndCampus),0),MATCH(AU$9,FrontEndYear,0))),"")</f>
        <v/>
      </c>
      <c r="AV22" s="529" t="str">
        <f t="array" aca="1" ref="AV22" ca="1">IFERROR(AP22*(1+INDEX(FrontEndData,MATCH(AV$10,IF(FrontEndType=$B22,FrontEndCampus),0),MATCH(AV$9,FrontEndYear,0))),"")</f>
        <v/>
      </c>
      <c r="AW22" s="529" t="str">
        <f t="array" aca="1" ref="AW22" ca="1">IFERROR(AQ22*(1+INDEX(FrontEndData,MATCH(AW$10,IF(FrontEndType=$B22,FrontEndCampus),0),MATCH(AW$9,FrontEndYear,0))),"")</f>
        <v/>
      </c>
      <c r="AX22" s="529" t="str">
        <f t="array" aca="1" ref="AX22" ca="1">IFERROR(AR22*(1+INDEX(FrontEndData,MATCH(AX$10,IF(FrontEndType=$B22,FrontEndCampus),0),MATCH(AX$9,FrontEndYear,0))),"")</f>
        <v/>
      </c>
      <c r="AY22" s="529" t="str">
        <f t="array" aca="1" ref="AY22" ca="1">IFERROR(AS22*(1+INDEX(FrontEndData,MATCH(AY$10,IF(FrontEndType=$B22,FrontEndCampus),0),MATCH(AY$9,FrontEndYear,0))),"")</f>
        <v/>
      </c>
      <c r="AZ22" s="529" t="str">
        <f t="array" aca="1" ref="AZ22" ca="1">IFERROR(AT22*(1+INDEX(FrontEndData,MATCH(AZ$10,IF(FrontEndType=$B22,FrontEndCampus),0),MATCH(AZ$9,FrontEndYear,0))),"")</f>
        <v/>
      </c>
      <c r="BA22" s="529" t="str">
        <f t="array" aca="1" ref="BA22" ca="1">IFERROR(AU22*(1+INDEX(FrontEndData,MATCH(BA$10,IF(FrontEndType=$B22,FrontEndCampus),0),MATCH(BA$9,FrontEndYear,0))),"")</f>
        <v/>
      </c>
      <c r="BB22" s="529" t="str">
        <f t="array" aca="1" ref="BB22" ca="1">IFERROR(AV22*(1+INDEX(FrontEndData,MATCH(BB$10,IF(FrontEndType=$B22,FrontEndCampus),0),MATCH(BB$9,FrontEndYear,0))),"")</f>
        <v/>
      </c>
      <c r="BC22" s="529" t="str">
        <f t="array" aca="1" ref="BC22" ca="1">IFERROR(AW22*(1+INDEX(FrontEndData,MATCH(BC$10,IF(FrontEndType=$B22,FrontEndCampus),0),MATCH(BC$9,FrontEndYear,0))),"")</f>
        <v/>
      </c>
      <c r="BD22" s="529" t="str">
        <f t="array" aca="1" ref="BD22" ca="1">IFERROR(AX22*(1+INDEX(FrontEndData,MATCH(BD$10,IF(FrontEndType=$B22,FrontEndCampus),0),MATCH(BD$9,FrontEndYear,0))),"")</f>
        <v/>
      </c>
      <c r="BE22" s="529" t="str">
        <f t="array" aca="1" ref="BE22" ca="1">IFERROR(AY22*(1+INDEX(FrontEndData,MATCH(BE$10,IF(FrontEndType=$B22,FrontEndCampus),0),MATCH(BE$9,FrontEndYear,0))),"")</f>
        <v/>
      </c>
      <c r="BF22" s="529" t="str">
        <f t="array" aca="1" ref="BF22" ca="1">IFERROR(AZ22*(1+INDEX(FrontEndData,MATCH(BF$10,IF(FrontEndType=$B22,FrontEndCampus),0),MATCH(BF$9,FrontEndYear,0))),"")</f>
        <v/>
      </c>
      <c r="BG22" s="529" t="str">
        <f t="array" aca="1" ref="BG22" ca="1">IFERROR(BA22*(1+INDEX(FrontEndData,MATCH(BG$10,IF(FrontEndType=$B22,FrontEndCampus),0),MATCH(BG$9,FrontEndYear,0))),"")</f>
        <v/>
      </c>
      <c r="BH22" s="529" t="str">
        <f t="array" aca="1" ref="BH22" ca="1">IFERROR(BB22*(1+INDEX(FrontEndData,MATCH(BH$10,IF(FrontEndType=$B22,FrontEndCampus),0),MATCH(BH$9,FrontEndYear,0))),"")</f>
        <v/>
      </c>
      <c r="BI22" s="529" t="str">
        <f t="array" aca="1" ref="BI22" ca="1">IFERROR(BC22*(1+INDEX(FrontEndData,MATCH(BI$10,IF(FrontEndType=$B22,FrontEndCampus),0),MATCH(BI$9,FrontEndYear,0))),"")</f>
        <v/>
      </c>
      <c r="BJ22" s="529" t="str">
        <f t="array" aca="1" ref="BJ22" ca="1">IFERROR(BD22*(1+INDEX(FrontEndData,MATCH(BJ$10,IF(FrontEndType=$B22,FrontEndCampus),0),MATCH(BJ$9,FrontEndYear,0))),"")</f>
        <v/>
      </c>
      <c r="BK22" s="529" t="str">
        <f t="array" aca="1" ref="BK22" ca="1">IFERROR(BE22*(1+INDEX(FrontEndData,MATCH(BK$10,IF(FrontEndType=$B22,FrontEndCampus),0),MATCH(BK$9,FrontEndYear,0))),"")</f>
        <v/>
      </c>
      <c r="BL22" s="529" t="str">
        <f t="array" aca="1" ref="BL22" ca="1">IFERROR(BF22*(1+INDEX(FrontEndData,MATCH(BL$10,IF(FrontEndType=$B22,FrontEndCampus),0),MATCH(BL$9,FrontEndYear,0))),"")</f>
        <v/>
      </c>
      <c r="BM22" s="529" t="str">
        <f t="array" aca="1" ref="BM22" ca="1">IFERROR(BG22*(1+INDEX(FrontEndData,MATCH(BM$10,IF(FrontEndType=$B22,FrontEndCampus),0),MATCH(BM$9,FrontEndYear,0))),"")</f>
        <v/>
      </c>
      <c r="BN22" s="529" t="str">
        <f t="array" aca="1" ref="BN22" ca="1">IFERROR(BH22*(1+INDEX(FrontEndData,MATCH(BN$10,IF(FrontEndType=$B22,FrontEndCampus),0),MATCH(BN$9,FrontEndYear,0))),"")</f>
        <v/>
      </c>
      <c r="BO22" s="529" t="str">
        <f t="array" aca="1" ref="BO22" ca="1">IFERROR(BI22*(1+INDEX(FrontEndData,MATCH(BO$10,IF(FrontEndType=$B22,FrontEndCampus),0),MATCH(BO$9,FrontEndYear,0))),"")</f>
        <v/>
      </c>
      <c r="BP22" s="529" t="str">
        <f t="array" aca="1" ref="BP22" ca="1">IFERROR(BJ22*(1+INDEX(FrontEndData,MATCH(BP$10,IF(FrontEndType=$B22,FrontEndCampus),0),MATCH(BP$9,FrontEndYear,0))),"")</f>
        <v/>
      </c>
      <c r="BQ22" s="529" t="str">
        <f t="array" aca="1" ref="BQ22" ca="1">IFERROR(BK22*(1+INDEX(FrontEndData,MATCH(BQ$10,IF(FrontEndType=$B22,FrontEndCampus),0),MATCH(BQ$9,FrontEndYear,0))),"")</f>
        <v/>
      </c>
      <c r="BR22" s="529" t="str">
        <f t="array" aca="1" ref="BR22" ca="1">IFERROR(BL22*(1+INDEX(FrontEndData,MATCH(BR$10,IF(FrontEndType=$B22,FrontEndCampus),0),MATCH(BR$9,FrontEndYear,0))),"")</f>
        <v/>
      </c>
      <c r="BS22" s="529" t="str">
        <f t="array" aca="1" ref="BS22" ca="1">IFERROR(BM22*(1+INDEX(FrontEndData,MATCH(BS$10,IF(FrontEndType=$B22,FrontEndCampus),0),MATCH(BS$9,FrontEndYear,0))),"")</f>
        <v/>
      </c>
      <c r="BT22" s="529" t="str">
        <f t="array" aca="1" ref="BT22" ca="1">IFERROR(BN22*(1+INDEX(FrontEndData,MATCH(BT$10,IF(FrontEndType=$B22,FrontEndCampus),0),MATCH(BT$9,FrontEndYear,0))),"")</f>
        <v/>
      </c>
      <c r="BU22" s="529" t="str">
        <f t="array" aca="1" ref="BU22" ca="1">IFERROR(BO22*(1+INDEX(FrontEndData,MATCH(BU$10,IF(FrontEndType=$B22,FrontEndCampus),0),MATCH(BU$9,FrontEndYear,0))),"")</f>
        <v/>
      </c>
      <c r="BV22" s="529" t="str">
        <f t="array" aca="1" ref="BV22" ca="1">IFERROR(BP22*(1+INDEX(FrontEndData,MATCH(BV$10,IF(FrontEndType=$B22,FrontEndCampus),0),MATCH(BV$9,FrontEndYear,0))),"")</f>
        <v/>
      </c>
      <c r="BW22" s="529" t="str">
        <f t="array" aca="1" ref="BW22" ca="1">IFERROR(BQ22*(1+INDEX(FrontEndData,MATCH(BW$10,IF(FrontEndType=$B22,FrontEndCampus),0),MATCH(BW$9,FrontEndYear,0))),"")</f>
        <v/>
      </c>
      <c r="BX22" s="529" t="str">
        <f t="array" aca="1" ref="BX22" ca="1">IFERROR(BR22*(1+INDEX(FrontEndData,MATCH(BX$10,IF(FrontEndType=$B22,FrontEndCampus),0),MATCH(BX$9,FrontEndYear,0))),"")</f>
        <v/>
      </c>
    </row>
    <row r="23" spans="1:76" x14ac:dyDescent="0.25">
      <c r="A23" s="519"/>
      <c r="B23" s="525" t="s">
        <v>411</v>
      </c>
      <c r="C23" s="526" t="s">
        <v>390</v>
      </c>
      <c r="D23" s="527" t="s">
        <v>395</v>
      </c>
      <c r="E23" s="528">
        <f t="array" ref="E23">IFERROR(IF(INDEX(EndUseMatrixData,MATCH($B23,IF(EndUseMatrixEndUse=$D23,EndUseMatrixAllocation),0),MATCH($C23,EndUseMatrixEmissionSource,0))=Lists!$Q$9,INDEX(CFPTableEmissionsData,MATCH($C23,CFPTableEmissionsEmissionSource,0),MATCH(E$10,CFPTableEmissionsCampus,0))*INDEX(EndUseAssumptionsData,MATCH($C23,IF(EndUseAssumptionsEndUse=$D23,EndUseAssumptionsEmissionsSource),0),MATCH(E$10,EndUseAssumptionsCampus,0))*IF(COUNTIF(PeopleList,$B23)&gt;0,INDEX(SpacePeopleAllocationsPercentData,MATCH($B23,SpacePeopleAllocationsPercentType,0),MATCH(E$10,SpacePeopleAllocationsPercentCampus,0))/SUM(IF(INDEX(EndUseMatrixPeopleData,0,MATCH($C23,EndUseMatrixEmissionSource,0))=Lists!$Q$9,IF(EndUseMatrixPeopleEndUse=$D23,INDEX(EndUseMatrixPeopleSplitData,0,MATCH(E$10,EndUseMatrixPeopleSplitCampus,0))))),1),0),0)</f>
        <v>0</v>
      </c>
      <c r="F23" s="528">
        <f t="array" ref="F23">IFERROR(IF(INDEX(EndUseMatrixData,MATCH($B23,IF(EndUseMatrixEndUse=$D23,EndUseMatrixAllocation),0),MATCH($C23,EndUseMatrixEmissionSource,0))=Lists!$Q$9,INDEX(CFPTableEmissionsData,MATCH($C23,CFPTableEmissionsEmissionSource,0),MATCH(F$10,CFPTableEmissionsCampus,0))*INDEX(EndUseAssumptionsData,MATCH($C23,IF(EndUseAssumptionsEndUse=$D23,EndUseAssumptionsEmissionsSource),0),MATCH(F$10,EndUseAssumptionsCampus,0))*IF(COUNTIF(PeopleList,$B23)&gt;0,INDEX(SpacePeopleAllocationsPercentData,MATCH($B23,SpacePeopleAllocationsPercentType,0),MATCH(F$10,SpacePeopleAllocationsPercentCampus,0))/SUM(IF(INDEX(EndUseMatrixPeopleData,0,MATCH($C23,EndUseMatrixEmissionSource,0))=Lists!$Q$9,IF(EndUseMatrixPeopleEndUse=$D23,INDEX(EndUseMatrixPeopleSplitData,0,MATCH(F$10,EndUseMatrixPeopleSplitCampus,0))))),1),0),0)</f>
        <v>0</v>
      </c>
      <c r="G23" s="528">
        <f t="array" ref="G23">IFERROR(IF(INDEX(EndUseMatrixData,MATCH($B23,IF(EndUseMatrixEndUse=$D23,EndUseMatrixAllocation),0),MATCH($C23,EndUseMatrixEmissionSource,0))=Lists!$Q$9,INDEX(CFPTableEmissionsData,MATCH($C23,CFPTableEmissionsEmissionSource,0),MATCH(G$10,CFPTableEmissionsCampus,0))*INDEX(EndUseAssumptionsData,MATCH($C23,IF(EndUseAssumptionsEndUse=$D23,EndUseAssumptionsEmissionsSource),0),MATCH(G$10,EndUseAssumptionsCampus,0))*IF(COUNTIF(PeopleList,$B23)&gt;0,INDEX(SpacePeopleAllocationsPercentData,MATCH($B23,SpacePeopleAllocationsPercentType,0),MATCH(G$10,SpacePeopleAllocationsPercentCampus,0))/SUM(IF(INDEX(EndUseMatrixPeopleData,0,MATCH($C23,EndUseMatrixEmissionSource,0))=Lists!$Q$9,IF(EndUseMatrixPeopleEndUse=$D23,INDEX(EndUseMatrixPeopleSplitData,0,MATCH(G$10,EndUseMatrixPeopleSplitCampus,0))))),1),0),0)</f>
        <v>0</v>
      </c>
      <c r="H23" s="528">
        <f t="array" ref="H23">IFERROR(IF(INDEX(EndUseMatrixData,MATCH($B23,IF(EndUseMatrixEndUse=$D23,EndUseMatrixAllocation),0),MATCH($C23,EndUseMatrixEmissionSource,0))=Lists!$Q$9,INDEX(CFPTableEmissionsData,MATCH($C23,CFPTableEmissionsEmissionSource,0),MATCH(H$10,CFPTableEmissionsCampus,0))*INDEX(EndUseAssumptionsData,MATCH($C23,IF(EndUseAssumptionsEndUse=$D23,EndUseAssumptionsEmissionsSource),0),MATCH(H$10,EndUseAssumptionsCampus,0))*IF(COUNTIF(PeopleList,$B23)&gt;0,INDEX(SpacePeopleAllocationsPercentData,MATCH($B23,SpacePeopleAllocationsPercentType,0),MATCH(H$10,SpacePeopleAllocationsPercentCampus,0))/SUM(IF(INDEX(EndUseMatrixPeopleData,0,MATCH($C23,EndUseMatrixEmissionSource,0))=Lists!$Q$9,IF(EndUseMatrixPeopleEndUse=$D23,INDEX(EndUseMatrixPeopleSplitData,0,MATCH(H$10,EndUseMatrixPeopleSplitCampus,0))))),1),0),0)</f>
        <v>0</v>
      </c>
      <c r="I23" s="528">
        <f t="array" ref="I23">IFERROR(IF(INDEX(EndUseMatrixData,MATCH($B23,IF(EndUseMatrixEndUse=$D23,EndUseMatrixAllocation),0),MATCH($C23,EndUseMatrixEmissionSource,0))=Lists!$Q$9,INDEX(CFPTableEmissionsData,MATCH($C23,CFPTableEmissionsEmissionSource,0),MATCH(I$10,CFPTableEmissionsCampus,0))*INDEX(EndUseAssumptionsData,MATCH($C23,IF(EndUseAssumptionsEndUse=$D23,EndUseAssumptionsEmissionsSource),0),MATCH(I$10,EndUseAssumptionsCampus,0))*IF(COUNTIF(PeopleList,$B23)&gt;0,INDEX(SpacePeopleAllocationsPercentData,MATCH($B23,SpacePeopleAllocationsPercentType,0),MATCH(I$10,SpacePeopleAllocationsPercentCampus,0))/SUM(IF(INDEX(EndUseMatrixPeopleData,0,MATCH($C23,EndUseMatrixEmissionSource,0))=Lists!$Q$9,IF(EndUseMatrixPeopleEndUse=$D23,INDEX(EndUseMatrixPeopleSplitData,0,MATCH(I$10,EndUseMatrixPeopleSplitCampus,0))))),1),0),0)</f>
        <v>0</v>
      </c>
      <c r="J23" s="528">
        <f t="array" ref="J23">IFERROR(IF(INDEX(EndUseMatrixData,MATCH($B23,IF(EndUseMatrixEndUse=$D23,EndUseMatrixAllocation),0),MATCH($C23,EndUseMatrixEmissionSource,0))=Lists!$Q$9,INDEX(CFPTableEmissionsData,MATCH($C23,CFPTableEmissionsEmissionSource,0),MATCH(J$10,CFPTableEmissionsCampus,0))*INDEX(EndUseAssumptionsData,MATCH($C23,IF(EndUseAssumptionsEndUse=$D23,EndUseAssumptionsEmissionsSource),0),MATCH(J$10,EndUseAssumptionsCampus,0))*IF(COUNTIF(PeopleList,$B23)&gt;0,INDEX(SpacePeopleAllocationsPercentData,MATCH($B23,SpacePeopleAllocationsPercentType,0),MATCH(J$10,SpacePeopleAllocationsPercentCampus,0))/SUM(IF(INDEX(EndUseMatrixPeopleData,0,MATCH($C23,EndUseMatrixEmissionSource,0))=Lists!$Q$9,IF(EndUseMatrixPeopleEndUse=$D23,INDEX(EndUseMatrixPeopleSplitData,0,MATCH(J$10,EndUseMatrixPeopleSplitCampus,0))))),1),0),0)</f>
        <v>0</v>
      </c>
      <c r="K23" s="529" t="str">
        <f t="array" aca="1" ref="K23" ca="1">IFERROR(E23*(1+INDEX(FrontEndData,MATCH(K$10,IF(FrontEndType=$B23,FrontEndCampus),0),MATCH(K$9,FrontEndYear,0))),"")</f>
        <v/>
      </c>
      <c r="L23" s="529" t="str">
        <f t="array" aca="1" ref="L23" ca="1">IFERROR(F23*(1+INDEX(FrontEndData,MATCH(L$10,IF(FrontEndType=$B23,FrontEndCampus),0),MATCH(L$9,FrontEndYear,0))),"")</f>
        <v/>
      </c>
      <c r="M23" s="529" t="str">
        <f t="array" aca="1" ref="M23" ca="1">IFERROR(G23*(1+INDEX(FrontEndData,MATCH(M$10,IF(FrontEndType=$B23,FrontEndCampus),0),MATCH(M$9,FrontEndYear,0))),"")</f>
        <v/>
      </c>
      <c r="N23" s="529" t="str">
        <f t="array" aca="1" ref="N23" ca="1">IFERROR(H23*(1+INDEX(FrontEndData,MATCH(N$10,IF(FrontEndType=$B23,FrontEndCampus),0),MATCH(N$9,FrontEndYear,0))),"")</f>
        <v/>
      </c>
      <c r="O23" s="529" t="str">
        <f t="array" aca="1" ref="O23" ca="1">IFERROR(I23*(1+INDEX(FrontEndData,MATCH(O$10,IF(FrontEndType=$B23,FrontEndCampus),0),MATCH(O$9,FrontEndYear,0))),"")</f>
        <v/>
      </c>
      <c r="P23" s="529" t="str">
        <f t="array" aca="1" ref="P23" ca="1">IFERROR(J23*(1+INDEX(FrontEndData,MATCH(P$10,IF(FrontEndType=$B23,FrontEndCampus),0),MATCH(P$9,FrontEndYear,0))),"")</f>
        <v/>
      </c>
      <c r="Q23" s="529" t="str">
        <f t="array" aca="1" ref="Q23" ca="1">IFERROR(K23*(1+INDEX(FrontEndData,MATCH(Q$10,IF(FrontEndType=$B23,FrontEndCampus),0),MATCH(Q$9,FrontEndYear,0))),"")</f>
        <v/>
      </c>
      <c r="R23" s="529" t="str">
        <f t="array" aca="1" ref="R23" ca="1">IFERROR(L23*(1+INDEX(FrontEndData,MATCH(R$10,IF(FrontEndType=$B23,FrontEndCampus),0),MATCH(R$9,FrontEndYear,0))),"")</f>
        <v/>
      </c>
      <c r="S23" s="529" t="str">
        <f t="array" aca="1" ref="S23" ca="1">IFERROR(M23*(1+INDEX(FrontEndData,MATCH(S$10,IF(FrontEndType=$B23,FrontEndCampus),0),MATCH(S$9,FrontEndYear,0))),"")</f>
        <v/>
      </c>
      <c r="T23" s="529" t="str">
        <f t="array" aca="1" ref="T23" ca="1">IFERROR(N23*(1+INDEX(FrontEndData,MATCH(T$10,IF(FrontEndType=$B23,FrontEndCampus),0),MATCH(T$9,FrontEndYear,0))),"")</f>
        <v/>
      </c>
      <c r="U23" s="529" t="str">
        <f t="array" aca="1" ref="U23" ca="1">IFERROR(O23*(1+INDEX(FrontEndData,MATCH(U$10,IF(FrontEndType=$B23,FrontEndCampus),0),MATCH(U$9,FrontEndYear,0))),"")</f>
        <v/>
      </c>
      <c r="V23" s="529" t="str">
        <f t="array" aca="1" ref="V23" ca="1">IFERROR(P23*(1+INDEX(FrontEndData,MATCH(V$10,IF(FrontEndType=$B23,FrontEndCampus),0),MATCH(V$9,FrontEndYear,0))),"")</f>
        <v/>
      </c>
      <c r="W23" s="529" t="str">
        <f t="array" aca="1" ref="W23" ca="1">IFERROR(Q23*(1+INDEX(FrontEndData,MATCH(W$10,IF(FrontEndType=$B23,FrontEndCampus),0),MATCH(W$9,FrontEndYear,0))),"")</f>
        <v/>
      </c>
      <c r="X23" s="529" t="str">
        <f t="array" aca="1" ref="X23" ca="1">IFERROR(R23*(1+INDEX(FrontEndData,MATCH(X$10,IF(FrontEndType=$B23,FrontEndCampus),0),MATCH(X$9,FrontEndYear,0))),"")</f>
        <v/>
      </c>
      <c r="Y23" s="529" t="str">
        <f t="array" aca="1" ref="Y23" ca="1">IFERROR(S23*(1+INDEX(FrontEndData,MATCH(Y$10,IF(FrontEndType=$B23,FrontEndCampus),0),MATCH(Y$9,FrontEndYear,0))),"")</f>
        <v/>
      </c>
      <c r="Z23" s="529" t="str">
        <f t="array" aca="1" ref="Z23" ca="1">IFERROR(T23*(1+INDEX(FrontEndData,MATCH(Z$10,IF(FrontEndType=$B23,FrontEndCampus),0),MATCH(Z$9,FrontEndYear,0))),"")</f>
        <v/>
      </c>
      <c r="AA23" s="529" t="str">
        <f t="array" aca="1" ref="AA23" ca="1">IFERROR(U23*(1+INDEX(FrontEndData,MATCH(AA$10,IF(FrontEndType=$B23,FrontEndCampus),0),MATCH(AA$9,FrontEndYear,0))),"")</f>
        <v/>
      </c>
      <c r="AB23" s="529" t="str">
        <f t="array" aca="1" ref="AB23" ca="1">IFERROR(V23*(1+INDEX(FrontEndData,MATCH(AB$10,IF(FrontEndType=$B23,FrontEndCampus),0),MATCH(AB$9,FrontEndYear,0))),"")</f>
        <v/>
      </c>
      <c r="AC23" s="529" t="str">
        <f t="array" aca="1" ref="AC23" ca="1">IFERROR(W23*(1+INDEX(FrontEndData,MATCH(AC$10,IF(FrontEndType=$B23,FrontEndCampus),0),MATCH(AC$9,FrontEndYear,0))),"")</f>
        <v/>
      </c>
      <c r="AD23" s="529" t="str">
        <f t="array" aca="1" ref="AD23" ca="1">IFERROR(X23*(1+INDEX(FrontEndData,MATCH(AD$10,IF(FrontEndType=$B23,FrontEndCampus),0),MATCH(AD$9,FrontEndYear,0))),"")</f>
        <v/>
      </c>
      <c r="AE23" s="529" t="str">
        <f t="array" aca="1" ref="AE23" ca="1">IFERROR(Y23*(1+INDEX(FrontEndData,MATCH(AE$10,IF(FrontEndType=$B23,FrontEndCampus),0),MATCH(AE$9,FrontEndYear,0))),"")</f>
        <v/>
      </c>
      <c r="AF23" s="529" t="str">
        <f t="array" aca="1" ref="AF23" ca="1">IFERROR(Z23*(1+INDEX(FrontEndData,MATCH(AF$10,IF(FrontEndType=$B23,FrontEndCampus),0),MATCH(AF$9,FrontEndYear,0))),"")</f>
        <v/>
      </c>
      <c r="AG23" s="529" t="str">
        <f t="array" aca="1" ref="AG23" ca="1">IFERROR(AA23*(1+INDEX(FrontEndData,MATCH(AG$10,IF(FrontEndType=$B23,FrontEndCampus),0),MATCH(AG$9,FrontEndYear,0))),"")</f>
        <v/>
      </c>
      <c r="AH23" s="529" t="str">
        <f t="array" aca="1" ref="AH23" ca="1">IFERROR(AB23*(1+INDEX(FrontEndData,MATCH(AH$10,IF(FrontEndType=$B23,FrontEndCampus),0),MATCH(AH$9,FrontEndYear,0))),"")</f>
        <v/>
      </c>
      <c r="AI23" s="529" t="str">
        <f t="array" aca="1" ref="AI23" ca="1">IFERROR(AC23*(1+INDEX(FrontEndData,MATCH(AI$10,IF(FrontEndType=$B23,FrontEndCampus),0),MATCH(AI$9,FrontEndYear,0))),"")</f>
        <v/>
      </c>
      <c r="AJ23" s="529" t="str">
        <f t="array" aca="1" ref="AJ23" ca="1">IFERROR(AD23*(1+INDEX(FrontEndData,MATCH(AJ$10,IF(FrontEndType=$B23,FrontEndCampus),0),MATCH(AJ$9,FrontEndYear,0))),"")</f>
        <v/>
      </c>
      <c r="AK23" s="529" t="str">
        <f t="array" aca="1" ref="AK23" ca="1">IFERROR(AE23*(1+INDEX(FrontEndData,MATCH(AK$10,IF(FrontEndType=$B23,FrontEndCampus),0),MATCH(AK$9,FrontEndYear,0))),"")</f>
        <v/>
      </c>
      <c r="AL23" s="529" t="str">
        <f t="array" aca="1" ref="AL23" ca="1">IFERROR(AF23*(1+INDEX(FrontEndData,MATCH(AL$10,IF(FrontEndType=$B23,FrontEndCampus),0),MATCH(AL$9,FrontEndYear,0))),"")</f>
        <v/>
      </c>
      <c r="AM23" s="529" t="str">
        <f t="array" aca="1" ref="AM23" ca="1">IFERROR(AG23*(1+INDEX(FrontEndData,MATCH(AM$10,IF(FrontEndType=$B23,FrontEndCampus),0),MATCH(AM$9,FrontEndYear,0))),"")</f>
        <v/>
      </c>
      <c r="AN23" s="529" t="str">
        <f t="array" aca="1" ref="AN23" ca="1">IFERROR(AH23*(1+INDEX(FrontEndData,MATCH(AN$10,IF(FrontEndType=$B23,FrontEndCampus),0),MATCH(AN$9,FrontEndYear,0))),"")</f>
        <v/>
      </c>
      <c r="AO23" s="529" t="str">
        <f t="array" aca="1" ref="AO23" ca="1">IFERROR(AI23*(1+INDEX(FrontEndData,MATCH(AO$10,IF(FrontEndType=$B23,FrontEndCampus),0),MATCH(AO$9,FrontEndYear,0))),"")</f>
        <v/>
      </c>
      <c r="AP23" s="529" t="str">
        <f t="array" aca="1" ref="AP23" ca="1">IFERROR(AJ23*(1+INDEX(FrontEndData,MATCH(AP$10,IF(FrontEndType=$B23,FrontEndCampus),0),MATCH(AP$9,FrontEndYear,0))),"")</f>
        <v/>
      </c>
      <c r="AQ23" s="529" t="str">
        <f t="array" aca="1" ref="AQ23" ca="1">IFERROR(AK23*(1+INDEX(FrontEndData,MATCH(AQ$10,IF(FrontEndType=$B23,FrontEndCampus),0),MATCH(AQ$9,FrontEndYear,0))),"")</f>
        <v/>
      </c>
      <c r="AR23" s="529" t="str">
        <f t="array" aca="1" ref="AR23" ca="1">IFERROR(AL23*(1+INDEX(FrontEndData,MATCH(AR$10,IF(FrontEndType=$B23,FrontEndCampus),0),MATCH(AR$9,FrontEndYear,0))),"")</f>
        <v/>
      </c>
      <c r="AS23" s="529" t="str">
        <f t="array" aca="1" ref="AS23" ca="1">IFERROR(AM23*(1+INDEX(FrontEndData,MATCH(AS$10,IF(FrontEndType=$B23,FrontEndCampus),0),MATCH(AS$9,FrontEndYear,0))),"")</f>
        <v/>
      </c>
      <c r="AT23" s="529" t="str">
        <f t="array" aca="1" ref="AT23" ca="1">IFERROR(AN23*(1+INDEX(FrontEndData,MATCH(AT$10,IF(FrontEndType=$B23,FrontEndCampus),0),MATCH(AT$9,FrontEndYear,0))),"")</f>
        <v/>
      </c>
      <c r="AU23" s="529" t="str">
        <f t="array" aca="1" ref="AU23" ca="1">IFERROR(AO23*(1+INDEX(FrontEndData,MATCH(AU$10,IF(FrontEndType=$B23,FrontEndCampus),0),MATCH(AU$9,FrontEndYear,0))),"")</f>
        <v/>
      </c>
      <c r="AV23" s="529" t="str">
        <f t="array" aca="1" ref="AV23" ca="1">IFERROR(AP23*(1+INDEX(FrontEndData,MATCH(AV$10,IF(FrontEndType=$B23,FrontEndCampus),0),MATCH(AV$9,FrontEndYear,0))),"")</f>
        <v/>
      </c>
      <c r="AW23" s="529" t="str">
        <f t="array" aca="1" ref="AW23" ca="1">IFERROR(AQ23*(1+INDEX(FrontEndData,MATCH(AW$10,IF(FrontEndType=$B23,FrontEndCampus),0),MATCH(AW$9,FrontEndYear,0))),"")</f>
        <v/>
      </c>
      <c r="AX23" s="529" t="str">
        <f t="array" aca="1" ref="AX23" ca="1">IFERROR(AR23*(1+INDEX(FrontEndData,MATCH(AX$10,IF(FrontEndType=$B23,FrontEndCampus),0),MATCH(AX$9,FrontEndYear,0))),"")</f>
        <v/>
      </c>
      <c r="AY23" s="529" t="str">
        <f t="array" aca="1" ref="AY23" ca="1">IFERROR(AS23*(1+INDEX(FrontEndData,MATCH(AY$10,IF(FrontEndType=$B23,FrontEndCampus),0),MATCH(AY$9,FrontEndYear,0))),"")</f>
        <v/>
      </c>
      <c r="AZ23" s="529" t="str">
        <f t="array" aca="1" ref="AZ23" ca="1">IFERROR(AT23*(1+INDEX(FrontEndData,MATCH(AZ$10,IF(FrontEndType=$B23,FrontEndCampus),0),MATCH(AZ$9,FrontEndYear,0))),"")</f>
        <v/>
      </c>
      <c r="BA23" s="529" t="str">
        <f t="array" aca="1" ref="BA23" ca="1">IFERROR(AU23*(1+INDEX(FrontEndData,MATCH(BA$10,IF(FrontEndType=$B23,FrontEndCampus),0),MATCH(BA$9,FrontEndYear,0))),"")</f>
        <v/>
      </c>
      <c r="BB23" s="529" t="str">
        <f t="array" aca="1" ref="BB23" ca="1">IFERROR(AV23*(1+INDEX(FrontEndData,MATCH(BB$10,IF(FrontEndType=$B23,FrontEndCampus),0),MATCH(BB$9,FrontEndYear,0))),"")</f>
        <v/>
      </c>
      <c r="BC23" s="529" t="str">
        <f t="array" aca="1" ref="BC23" ca="1">IFERROR(AW23*(1+INDEX(FrontEndData,MATCH(BC$10,IF(FrontEndType=$B23,FrontEndCampus),0),MATCH(BC$9,FrontEndYear,0))),"")</f>
        <v/>
      </c>
      <c r="BD23" s="529" t="str">
        <f t="array" aca="1" ref="BD23" ca="1">IFERROR(AX23*(1+INDEX(FrontEndData,MATCH(BD$10,IF(FrontEndType=$B23,FrontEndCampus),0),MATCH(BD$9,FrontEndYear,0))),"")</f>
        <v/>
      </c>
      <c r="BE23" s="529" t="str">
        <f t="array" aca="1" ref="BE23" ca="1">IFERROR(AY23*(1+INDEX(FrontEndData,MATCH(BE$10,IF(FrontEndType=$B23,FrontEndCampus),0),MATCH(BE$9,FrontEndYear,0))),"")</f>
        <v/>
      </c>
      <c r="BF23" s="529" t="str">
        <f t="array" aca="1" ref="BF23" ca="1">IFERROR(AZ23*(1+INDEX(FrontEndData,MATCH(BF$10,IF(FrontEndType=$B23,FrontEndCampus),0),MATCH(BF$9,FrontEndYear,0))),"")</f>
        <v/>
      </c>
      <c r="BG23" s="529" t="str">
        <f t="array" aca="1" ref="BG23" ca="1">IFERROR(BA23*(1+INDEX(FrontEndData,MATCH(BG$10,IF(FrontEndType=$B23,FrontEndCampus),0),MATCH(BG$9,FrontEndYear,0))),"")</f>
        <v/>
      </c>
      <c r="BH23" s="529" t="str">
        <f t="array" aca="1" ref="BH23" ca="1">IFERROR(BB23*(1+INDEX(FrontEndData,MATCH(BH$10,IF(FrontEndType=$B23,FrontEndCampus),0),MATCH(BH$9,FrontEndYear,0))),"")</f>
        <v/>
      </c>
      <c r="BI23" s="529" t="str">
        <f t="array" aca="1" ref="BI23" ca="1">IFERROR(BC23*(1+INDEX(FrontEndData,MATCH(BI$10,IF(FrontEndType=$B23,FrontEndCampus),0),MATCH(BI$9,FrontEndYear,0))),"")</f>
        <v/>
      </c>
      <c r="BJ23" s="529" t="str">
        <f t="array" aca="1" ref="BJ23" ca="1">IFERROR(BD23*(1+INDEX(FrontEndData,MATCH(BJ$10,IF(FrontEndType=$B23,FrontEndCampus),0),MATCH(BJ$9,FrontEndYear,0))),"")</f>
        <v/>
      </c>
      <c r="BK23" s="529" t="str">
        <f t="array" aca="1" ref="BK23" ca="1">IFERROR(BE23*(1+INDEX(FrontEndData,MATCH(BK$10,IF(FrontEndType=$B23,FrontEndCampus),0),MATCH(BK$9,FrontEndYear,0))),"")</f>
        <v/>
      </c>
      <c r="BL23" s="529" t="str">
        <f t="array" aca="1" ref="BL23" ca="1">IFERROR(BF23*(1+INDEX(FrontEndData,MATCH(BL$10,IF(FrontEndType=$B23,FrontEndCampus),0),MATCH(BL$9,FrontEndYear,0))),"")</f>
        <v/>
      </c>
      <c r="BM23" s="529" t="str">
        <f t="array" aca="1" ref="BM23" ca="1">IFERROR(BG23*(1+INDEX(FrontEndData,MATCH(BM$10,IF(FrontEndType=$B23,FrontEndCampus),0),MATCH(BM$9,FrontEndYear,0))),"")</f>
        <v/>
      </c>
      <c r="BN23" s="529" t="str">
        <f t="array" aca="1" ref="BN23" ca="1">IFERROR(BH23*(1+INDEX(FrontEndData,MATCH(BN$10,IF(FrontEndType=$B23,FrontEndCampus),0),MATCH(BN$9,FrontEndYear,0))),"")</f>
        <v/>
      </c>
      <c r="BO23" s="529" t="str">
        <f t="array" aca="1" ref="BO23" ca="1">IFERROR(BI23*(1+INDEX(FrontEndData,MATCH(BO$10,IF(FrontEndType=$B23,FrontEndCampus),0),MATCH(BO$9,FrontEndYear,0))),"")</f>
        <v/>
      </c>
      <c r="BP23" s="529" t="str">
        <f t="array" aca="1" ref="BP23" ca="1">IFERROR(BJ23*(1+INDEX(FrontEndData,MATCH(BP$10,IF(FrontEndType=$B23,FrontEndCampus),0),MATCH(BP$9,FrontEndYear,0))),"")</f>
        <v/>
      </c>
      <c r="BQ23" s="529" t="str">
        <f t="array" aca="1" ref="BQ23" ca="1">IFERROR(BK23*(1+INDEX(FrontEndData,MATCH(BQ$10,IF(FrontEndType=$B23,FrontEndCampus),0),MATCH(BQ$9,FrontEndYear,0))),"")</f>
        <v/>
      </c>
      <c r="BR23" s="529" t="str">
        <f t="array" aca="1" ref="BR23" ca="1">IFERROR(BL23*(1+INDEX(FrontEndData,MATCH(BR$10,IF(FrontEndType=$B23,FrontEndCampus),0),MATCH(BR$9,FrontEndYear,0))),"")</f>
        <v/>
      </c>
      <c r="BS23" s="529" t="str">
        <f t="array" aca="1" ref="BS23" ca="1">IFERROR(BM23*(1+INDEX(FrontEndData,MATCH(BS$10,IF(FrontEndType=$B23,FrontEndCampus),0),MATCH(BS$9,FrontEndYear,0))),"")</f>
        <v/>
      </c>
      <c r="BT23" s="529" t="str">
        <f t="array" aca="1" ref="BT23" ca="1">IFERROR(BN23*(1+INDEX(FrontEndData,MATCH(BT$10,IF(FrontEndType=$B23,FrontEndCampus),0),MATCH(BT$9,FrontEndYear,0))),"")</f>
        <v/>
      </c>
      <c r="BU23" s="529" t="str">
        <f t="array" aca="1" ref="BU23" ca="1">IFERROR(BO23*(1+INDEX(FrontEndData,MATCH(BU$10,IF(FrontEndType=$B23,FrontEndCampus),0),MATCH(BU$9,FrontEndYear,0))),"")</f>
        <v/>
      </c>
      <c r="BV23" s="529" t="str">
        <f t="array" aca="1" ref="BV23" ca="1">IFERROR(BP23*(1+INDEX(FrontEndData,MATCH(BV$10,IF(FrontEndType=$B23,FrontEndCampus),0),MATCH(BV$9,FrontEndYear,0))),"")</f>
        <v/>
      </c>
      <c r="BW23" s="529" t="str">
        <f t="array" aca="1" ref="BW23" ca="1">IFERROR(BQ23*(1+INDEX(FrontEndData,MATCH(BW$10,IF(FrontEndType=$B23,FrontEndCampus),0),MATCH(BW$9,FrontEndYear,0))),"")</f>
        <v/>
      </c>
      <c r="BX23" s="529" t="str">
        <f t="array" aca="1" ref="BX23" ca="1">IFERROR(BR23*(1+INDEX(FrontEndData,MATCH(BX$10,IF(FrontEndType=$B23,FrontEndCampus),0),MATCH(BX$9,FrontEndYear,0))),"")</f>
        <v/>
      </c>
    </row>
    <row r="24" spans="1:76" x14ac:dyDescent="0.25">
      <c r="A24" s="519"/>
      <c r="B24" s="525" t="s">
        <v>411</v>
      </c>
      <c r="C24" s="526" t="s">
        <v>390</v>
      </c>
      <c r="D24" s="527" t="s">
        <v>226</v>
      </c>
      <c r="E24" s="528">
        <f t="array" aca="1" ref="E24" ca="1">IFERROR(IF(INDEX(EndUseMatrixData,MATCH($B24,IF(EndUseMatrixEndUse=$D24,EndUseMatrixAllocation),0),MATCH($C24,EndUseMatrixEmissionSource,0))=Lists!$Q$9,INDEX(CFPTableEmissionsData,MATCH($C24,CFPTableEmissionsEmissionSource,0),MATCH(E$10,CFPTableEmissionsCampus,0))*INDEX(EndUseAssumptionsData,MATCH($C24,IF(EndUseAssumptionsEndUse=$D24,EndUseAssumptionsEmissionsSource),0),MATCH(E$10,EndUseAssumptionsCampus,0))*IF(COUNTIF(PeopleList,$B24)&gt;0,INDEX(SpacePeopleAllocationsPercentData,MATCH($B24,SpacePeopleAllocationsPercentType,0),MATCH(E$10,SpacePeopleAllocationsPercentCampus,0))/SUM(IF(INDEX(EndUseMatrixPeopleData,0,MATCH($C24,EndUseMatrixEmissionSource,0))=Lists!$Q$9,IF(EndUseMatrixPeopleEndUse=$D24,INDEX(EndUseMatrixPeopleSplitData,0,MATCH(E$10,EndUseMatrixPeopleSplitCampus,0))))),1),0),0)</f>
        <v>0</v>
      </c>
      <c r="F24" s="528">
        <f t="array" aca="1" ref="F24" ca="1">IFERROR(IF(INDEX(EndUseMatrixData,MATCH($B24,IF(EndUseMatrixEndUse=$D24,EndUseMatrixAllocation),0),MATCH($C24,EndUseMatrixEmissionSource,0))=Lists!$Q$9,INDEX(CFPTableEmissionsData,MATCH($C24,CFPTableEmissionsEmissionSource,0),MATCH(F$10,CFPTableEmissionsCampus,0))*INDEX(EndUseAssumptionsData,MATCH($C24,IF(EndUseAssumptionsEndUse=$D24,EndUseAssumptionsEmissionsSource),0),MATCH(F$10,EndUseAssumptionsCampus,0))*IF(COUNTIF(PeopleList,$B24)&gt;0,INDEX(SpacePeopleAllocationsPercentData,MATCH($B24,SpacePeopleAllocationsPercentType,0),MATCH(F$10,SpacePeopleAllocationsPercentCampus,0))/SUM(IF(INDEX(EndUseMatrixPeopleData,0,MATCH($C24,EndUseMatrixEmissionSource,0))=Lists!$Q$9,IF(EndUseMatrixPeopleEndUse=$D24,INDEX(EndUseMatrixPeopleSplitData,0,MATCH(F$10,EndUseMatrixPeopleSplitCampus,0))))),1),0),0)</f>
        <v>0</v>
      </c>
      <c r="G24" s="528">
        <f t="array" aca="1" ref="G24" ca="1">IFERROR(IF(INDEX(EndUseMatrixData,MATCH($B24,IF(EndUseMatrixEndUse=$D24,EndUseMatrixAllocation),0),MATCH($C24,EndUseMatrixEmissionSource,0))=Lists!$Q$9,INDEX(CFPTableEmissionsData,MATCH($C24,CFPTableEmissionsEmissionSource,0),MATCH(G$10,CFPTableEmissionsCampus,0))*INDEX(EndUseAssumptionsData,MATCH($C24,IF(EndUseAssumptionsEndUse=$D24,EndUseAssumptionsEmissionsSource),0),MATCH(G$10,EndUseAssumptionsCampus,0))*IF(COUNTIF(PeopleList,$B24)&gt;0,INDEX(SpacePeopleAllocationsPercentData,MATCH($B24,SpacePeopleAllocationsPercentType,0),MATCH(G$10,SpacePeopleAllocationsPercentCampus,0))/SUM(IF(INDEX(EndUseMatrixPeopleData,0,MATCH($C24,EndUseMatrixEmissionSource,0))=Lists!$Q$9,IF(EndUseMatrixPeopleEndUse=$D24,INDEX(EndUseMatrixPeopleSplitData,0,MATCH(G$10,EndUseMatrixPeopleSplitCampus,0))))),1),0),0)</f>
        <v>0</v>
      </c>
      <c r="H24" s="528">
        <f t="array" aca="1" ref="H24" ca="1">IFERROR(IF(INDEX(EndUseMatrixData,MATCH($B24,IF(EndUseMatrixEndUse=$D24,EndUseMatrixAllocation),0),MATCH($C24,EndUseMatrixEmissionSource,0))=Lists!$Q$9,INDEX(CFPTableEmissionsData,MATCH($C24,CFPTableEmissionsEmissionSource,0),MATCH(H$10,CFPTableEmissionsCampus,0))*INDEX(EndUseAssumptionsData,MATCH($C24,IF(EndUseAssumptionsEndUse=$D24,EndUseAssumptionsEmissionsSource),0),MATCH(H$10,EndUseAssumptionsCampus,0))*IF(COUNTIF(PeopleList,$B24)&gt;0,INDEX(SpacePeopleAllocationsPercentData,MATCH($B24,SpacePeopleAllocationsPercentType,0),MATCH(H$10,SpacePeopleAllocationsPercentCampus,0))/SUM(IF(INDEX(EndUseMatrixPeopleData,0,MATCH($C24,EndUseMatrixEmissionSource,0))=Lists!$Q$9,IF(EndUseMatrixPeopleEndUse=$D24,INDEX(EndUseMatrixPeopleSplitData,0,MATCH(H$10,EndUseMatrixPeopleSplitCampus,0))))),1),0),0)</f>
        <v>0</v>
      </c>
      <c r="I24" s="528">
        <f t="array" aca="1" ref="I24" ca="1">IFERROR(IF(INDEX(EndUseMatrixData,MATCH($B24,IF(EndUseMatrixEndUse=$D24,EndUseMatrixAllocation),0),MATCH($C24,EndUseMatrixEmissionSource,0))=Lists!$Q$9,INDEX(CFPTableEmissionsData,MATCH($C24,CFPTableEmissionsEmissionSource,0),MATCH(I$10,CFPTableEmissionsCampus,0))*INDEX(EndUseAssumptionsData,MATCH($C24,IF(EndUseAssumptionsEndUse=$D24,EndUseAssumptionsEmissionsSource),0),MATCH(I$10,EndUseAssumptionsCampus,0))*IF(COUNTIF(PeopleList,$B24)&gt;0,INDEX(SpacePeopleAllocationsPercentData,MATCH($B24,SpacePeopleAllocationsPercentType,0),MATCH(I$10,SpacePeopleAllocationsPercentCampus,0))/SUM(IF(INDEX(EndUseMatrixPeopleData,0,MATCH($C24,EndUseMatrixEmissionSource,0))=Lists!$Q$9,IF(EndUseMatrixPeopleEndUse=$D24,INDEX(EndUseMatrixPeopleSplitData,0,MATCH(I$10,EndUseMatrixPeopleSplitCampus,0))))),1),0),0)</f>
        <v>0</v>
      </c>
      <c r="J24" s="528">
        <f t="array" aca="1" ref="J24" ca="1">IFERROR(IF(INDEX(EndUseMatrixData,MATCH($B24,IF(EndUseMatrixEndUse=$D24,EndUseMatrixAllocation),0),MATCH($C24,EndUseMatrixEmissionSource,0))=Lists!$Q$9,INDEX(CFPTableEmissionsData,MATCH($C24,CFPTableEmissionsEmissionSource,0),MATCH(J$10,CFPTableEmissionsCampus,0))*INDEX(EndUseAssumptionsData,MATCH($C24,IF(EndUseAssumptionsEndUse=$D24,EndUseAssumptionsEmissionsSource),0),MATCH(J$10,EndUseAssumptionsCampus,0))*IF(COUNTIF(PeopleList,$B24)&gt;0,INDEX(SpacePeopleAllocationsPercentData,MATCH($B24,SpacePeopleAllocationsPercentType,0),MATCH(J$10,SpacePeopleAllocationsPercentCampus,0))/SUM(IF(INDEX(EndUseMatrixPeopleData,0,MATCH($C24,EndUseMatrixEmissionSource,0))=Lists!$Q$9,IF(EndUseMatrixPeopleEndUse=$D24,INDEX(EndUseMatrixPeopleSplitData,0,MATCH(J$10,EndUseMatrixPeopleSplitCampus,0))))),1),0),0)</f>
        <v>0</v>
      </c>
      <c r="K24" s="529" t="str">
        <f t="array" aca="1" ref="K24" ca="1">IFERROR(E24*(1+INDEX(FrontEndData,MATCH(K$10,IF(FrontEndType=$B24,FrontEndCampus),0),MATCH(K$9,FrontEndYear,0))),"")</f>
        <v/>
      </c>
      <c r="L24" s="529" t="str">
        <f t="array" aca="1" ref="L24" ca="1">IFERROR(F24*(1+INDEX(FrontEndData,MATCH(L$10,IF(FrontEndType=$B24,FrontEndCampus),0),MATCH(L$9,FrontEndYear,0))),"")</f>
        <v/>
      </c>
      <c r="M24" s="529" t="str">
        <f t="array" aca="1" ref="M24" ca="1">IFERROR(G24*(1+INDEX(FrontEndData,MATCH(M$10,IF(FrontEndType=$B24,FrontEndCampus),0),MATCH(M$9,FrontEndYear,0))),"")</f>
        <v/>
      </c>
      <c r="N24" s="529" t="str">
        <f t="array" aca="1" ref="N24" ca="1">IFERROR(H24*(1+INDEX(FrontEndData,MATCH(N$10,IF(FrontEndType=$B24,FrontEndCampus),0),MATCH(N$9,FrontEndYear,0))),"")</f>
        <v/>
      </c>
      <c r="O24" s="529" t="str">
        <f t="array" aca="1" ref="O24" ca="1">IFERROR(I24*(1+INDEX(FrontEndData,MATCH(O$10,IF(FrontEndType=$B24,FrontEndCampus),0),MATCH(O$9,FrontEndYear,0))),"")</f>
        <v/>
      </c>
      <c r="P24" s="529" t="str">
        <f t="array" aca="1" ref="P24" ca="1">IFERROR(J24*(1+INDEX(FrontEndData,MATCH(P$10,IF(FrontEndType=$B24,FrontEndCampus),0),MATCH(P$9,FrontEndYear,0))),"")</f>
        <v/>
      </c>
      <c r="Q24" s="529" t="str">
        <f t="array" aca="1" ref="Q24" ca="1">IFERROR(K24*(1+INDEX(FrontEndData,MATCH(Q$10,IF(FrontEndType=$B24,FrontEndCampus),0),MATCH(Q$9,FrontEndYear,0))),"")</f>
        <v/>
      </c>
      <c r="R24" s="529" t="str">
        <f t="array" aca="1" ref="R24" ca="1">IFERROR(L24*(1+INDEX(FrontEndData,MATCH(R$10,IF(FrontEndType=$B24,FrontEndCampus),0),MATCH(R$9,FrontEndYear,0))),"")</f>
        <v/>
      </c>
      <c r="S24" s="529" t="str">
        <f t="array" aca="1" ref="S24" ca="1">IFERROR(M24*(1+INDEX(FrontEndData,MATCH(S$10,IF(FrontEndType=$B24,FrontEndCampus),0),MATCH(S$9,FrontEndYear,0))),"")</f>
        <v/>
      </c>
      <c r="T24" s="529" t="str">
        <f t="array" aca="1" ref="T24" ca="1">IFERROR(N24*(1+INDEX(FrontEndData,MATCH(T$10,IF(FrontEndType=$B24,FrontEndCampus),0),MATCH(T$9,FrontEndYear,0))),"")</f>
        <v/>
      </c>
      <c r="U24" s="529" t="str">
        <f t="array" aca="1" ref="U24" ca="1">IFERROR(O24*(1+INDEX(FrontEndData,MATCH(U$10,IF(FrontEndType=$B24,FrontEndCampus),0),MATCH(U$9,FrontEndYear,0))),"")</f>
        <v/>
      </c>
      <c r="V24" s="529" t="str">
        <f t="array" aca="1" ref="V24" ca="1">IFERROR(P24*(1+INDEX(FrontEndData,MATCH(V$10,IF(FrontEndType=$B24,FrontEndCampus),0),MATCH(V$9,FrontEndYear,0))),"")</f>
        <v/>
      </c>
      <c r="W24" s="529" t="str">
        <f t="array" aca="1" ref="W24" ca="1">IFERROR(Q24*(1+INDEX(FrontEndData,MATCH(W$10,IF(FrontEndType=$B24,FrontEndCampus),0),MATCH(W$9,FrontEndYear,0))),"")</f>
        <v/>
      </c>
      <c r="X24" s="529" t="str">
        <f t="array" aca="1" ref="X24" ca="1">IFERROR(R24*(1+INDEX(FrontEndData,MATCH(X$10,IF(FrontEndType=$B24,FrontEndCampus),0),MATCH(X$9,FrontEndYear,0))),"")</f>
        <v/>
      </c>
      <c r="Y24" s="529" t="str">
        <f t="array" aca="1" ref="Y24" ca="1">IFERROR(S24*(1+INDEX(FrontEndData,MATCH(Y$10,IF(FrontEndType=$B24,FrontEndCampus),0),MATCH(Y$9,FrontEndYear,0))),"")</f>
        <v/>
      </c>
      <c r="Z24" s="529" t="str">
        <f t="array" aca="1" ref="Z24" ca="1">IFERROR(T24*(1+INDEX(FrontEndData,MATCH(Z$10,IF(FrontEndType=$B24,FrontEndCampus),0),MATCH(Z$9,FrontEndYear,0))),"")</f>
        <v/>
      </c>
      <c r="AA24" s="529" t="str">
        <f t="array" aca="1" ref="AA24" ca="1">IFERROR(U24*(1+INDEX(FrontEndData,MATCH(AA$10,IF(FrontEndType=$B24,FrontEndCampus),0),MATCH(AA$9,FrontEndYear,0))),"")</f>
        <v/>
      </c>
      <c r="AB24" s="529" t="str">
        <f t="array" aca="1" ref="AB24" ca="1">IFERROR(V24*(1+INDEX(FrontEndData,MATCH(AB$10,IF(FrontEndType=$B24,FrontEndCampus),0),MATCH(AB$9,FrontEndYear,0))),"")</f>
        <v/>
      </c>
      <c r="AC24" s="529" t="str">
        <f t="array" aca="1" ref="AC24" ca="1">IFERROR(W24*(1+INDEX(FrontEndData,MATCH(AC$10,IF(FrontEndType=$B24,FrontEndCampus),0),MATCH(AC$9,FrontEndYear,0))),"")</f>
        <v/>
      </c>
      <c r="AD24" s="529" t="str">
        <f t="array" aca="1" ref="AD24" ca="1">IFERROR(X24*(1+INDEX(FrontEndData,MATCH(AD$10,IF(FrontEndType=$B24,FrontEndCampus),0),MATCH(AD$9,FrontEndYear,0))),"")</f>
        <v/>
      </c>
      <c r="AE24" s="529" t="str">
        <f t="array" aca="1" ref="AE24" ca="1">IFERROR(Y24*(1+INDEX(FrontEndData,MATCH(AE$10,IF(FrontEndType=$B24,FrontEndCampus),0),MATCH(AE$9,FrontEndYear,0))),"")</f>
        <v/>
      </c>
      <c r="AF24" s="529" t="str">
        <f t="array" aca="1" ref="AF24" ca="1">IFERROR(Z24*(1+INDEX(FrontEndData,MATCH(AF$10,IF(FrontEndType=$B24,FrontEndCampus),0),MATCH(AF$9,FrontEndYear,0))),"")</f>
        <v/>
      </c>
      <c r="AG24" s="529" t="str">
        <f t="array" aca="1" ref="AG24" ca="1">IFERROR(AA24*(1+INDEX(FrontEndData,MATCH(AG$10,IF(FrontEndType=$B24,FrontEndCampus),0),MATCH(AG$9,FrontEndYear,0))),"")</f>
        <v/>
      </c>
      <c r="AH24" s="529" t="str">
        <f t="array" aca="1" ref="AH24" ca="1">IFERROR(AB24*(1+INDEX(FrontEndData,MATCH(AH$10,IF(FrontEndType=$B24,FrontEndCampus),0),MATCH(AH$9,FrontEndYear,0))),"")</f>
        <v/>
      </c>
      <c r="AI24" s="529" t="str">
        <f t="array" aca="1" ref="AI24" ca="1">IFERROR(AC24*(1+INDEX(FrontEndData,MATCH(AI$10,IF(FrontEndType=$B24,FrontEndCampus),0),MATCH(AI$9,FrontEndYear,0))),"")</f>
        <v/>
      </c>
      <c r="AJ24" s="529" t="str">
        <f t="array" aca="1" ref="AJ24" ca="1">IFERROR(AD24*(1+INDEX(FrontEndData,MATCH(AJ$10,IF(FrontEndType=$B24,FrontEndCampus),0),MATCH(AJ$9,FrontEndYear,0))),"")</f>
        <v/>
      </c>
      <c r="AK24" s="529" t="str">
        <f t="array" aca="1" ref="AK24" ca="1">IFERROR(AE24*(1+INDEX(FrontEndData,MATCH(AK$10,IF(FrontEndType=$B24,FrontEndCampus),0),MATCH(AK$9,FrontEndYear,0))),"")</f>
        <v/>
      </c>
      <c r="AL24" s="529" t="str">
        <f t="array" aca="1" ref="AL24" ca="1">IFERROR(AF24*(1+INDEX(FrontEndData,MATCH(AL$10,IF(FrontEndType=$B24,FrontEndCampus),0),MATCH(AL$9,FrontEndYear,0))),"")</f>
        <v/>
      </c>
      <c r="AM24" s="529" t="str">
        <f t="array" aca="1" ref="AM24" ca="1">IFERROR(AG24*(1+INDEX(FrontEndData,MATCH(AM$10,IF(FrontEndType=$B24,FrontEndCampus),0),MATCH(AM$9,FrontEndYear,0))),"")</f>
        <v/>
      </c>
      <c r="AN24" s="529" t="str">
        <f t="array" aca="1" ref="AN24" ca="1">IFERROR(AH24*(1+INDEX(FrontEndData,MATCH(AN$10,IF(FrontEndType=$B24,FrontEndCampus),0),MATCH(AN$9,FrontEndYear,0))),"")</f>
        <v/>
      </c>
      <c r="AO24" s="529" t="str">
        <f t="array" aca="1" ref="AO24" ca="1">IFERROR(AI24*(1+INDEX(FrontEndData,MATCH(AO$10,IF(FrontEndType=$B24,FrontEndCampus),0),MATCH(AO$9,FrontEndYear,0))),"")</f>
        <v/>
      </c>
      <c r="AP24" s="529" t="str">
        <f t="array" aca="1" ref="AP24" ca="1">IFERROR(AJ24*(1+INDEX(FrontEndData,MATCH(AP$10,IF(FrontEndType=$B24,FrontEndCampus),0),MATCH(AP$9,FrontEndYear,0))),"")</f>
        <v/>
      </c>
      <c r="AQ24" s="529" t="str">
        <f t="array" aca="1" ref="AQ24" ca="1">IFERROR(AK24*(1+INDEX(FrontEndData,MATCH(AQ$10,IF(FrontEndType=$B24,FrontEndCampus),0),MATCH(AQ$9,FrontEndYear,0))),"")</f>
        <v/>
      </c>
      <c r="AR24" s="529" t="str">
        <f t="array" aca="1" ref="AR24" ca="1">IFERROR(AL24*(1+INDEX(FrontEndData,MATCH(AR$10,IF(FrontEndType=$B24,FrontEndCampus),0),MATCH(AR$9,FrontEndYear,0))),"")</f>
        <v/>
      </c>
      <c r="AS24" s="529" t="str">
        <f t="array" aca="1" ref="AS24" ca="1">IFERROR(AM24*(1+INDEX(FrontEndData,MATCH(AS$10,IF(FrontEndType=$B24,FrontEndCampus),0),MATCH(AS$9,FrontEndYear,0))),"")</f>
        <v/>
      </c>
      <c r="AT24" s="529" t="str">
        <f t="array" aca="1" ref="AT24" ca="1">IFERROR(AN24*(1+INDEX(FrontEndData,MATCH(AT$10,IF(FrontEndType=$B24,FrontEndCampus),0),MATCH(AT$9,FrontEndYear,0))),"")</f>
        <v/>
      </c>
      <c r="AU24" s="529" t="str">
        <f t="array" aca="1" ref="AU24" ca="1">IFERROR(AO24*(1+INDEX(FrontEndData,MATCH(AU$10,IF(FrontEndType=$B24,FrontEndCampus),0),MATCH(AU$9,FrontEndYear,0))),"")</f>
        <v/>
      </c>
      <c r="AV24" s="529" t="str">
        <f t="array" aca="1" ref="AV24" ca="1">IFERROR(AP24*(1+INDEX(FrontEndData,MATCH(AV$10,IF(FrontEndType=$B24,FrontEndCampus),0),MATCH(AV$9,FrontEndYear,0))),"")</f>
        <v/>
      </c>
      <c r="AW24" s="529" t="str">
        <f t="array" aca="1" ref="AW24" ca="1">IFERROR(AQ24*(1+INDEX(FrontEndData,MATCH(AW$10,IF(FrontEndType=$B24,FrontEndCampus),0),MATCH(AW$9,FrontEndYear,0))),"")</f>
        <v/>
      </c>
      <c r="AX24" s="529" t="str">
        <f t="array" aca="1" ref="AX24" ca="1">IFERROR(AR24*(1+INDEX(FrontEndData,MATCH(AX$10,IF(FrontEndType=$B24,FrontEndCampus),0),MATCH(AX$9,FrontEndYear,0))),"")</f>
        <v/>
      </c>
      <c r="AY24" s="529" t="str">
        <f t="array" aca="1" ref="AY24" ca="1">IFERROR(AS24*(1+INDEX(FrontEndData,MATCH(AY$10,IF(FrontEndType=$B24,FrontEndCampus),0),MATCH(AY$9,FrontEndYear,0))),"")</f>
        <v/>
      </c>
      <c r="AZ24" s="529" t="str">
        <f t="array" aca="1" ref="AZ24" ca="1">IFERROR(AT24*(1+INDEX(FrontEndData,MATCH(AZ$10,IF(FrontEndType=$B24,FrontEndCampus),0),MATCH(AZ$9,FrontEndYear,0))),"")</f>
        <v/>
      </c>
      <c r="BA24" s="529" t="str">
        <f t="array" aca="1" ref="BA24" ca="1">IFERROR(AU24*(1+INDEX(FrontEndData,MATCH(BA$10,IF(FrontEndType=$B24,FrontEndCampus),0),MATCH(BA$9,FrontEndYear,0))),"")</f>
        <v/>
      </c>
      <c r="BB24" s="529" t="str">
        <f t="array" aca="1" ref="BB24" ca="1">IFERROR(AV24*(1+INDEX(FrontEndData,MATCH(BB$10,IF(FrontEndType=$B24,FrontEndCampus),0),MATCH(BB$9,FrontEndYear,0))),"")</f>
        <v/>
      </c>
      <c r="BC24" s="529" t="str">
        <f t="array" aca="1" ref="BC24" ca="1">IFERROR(AW24*(1+INDEX(FrontEndData,MATCH(BC$10,IF(FrontEndType=$B24,FrontEndCampus),0),MATCH(BC$9,FrontEndYear,0))),"")</f>
        <v/>
      </c>
      <c r="BD24" s="529" t="str">
        <f t="array" aca="1" ref="BD24" ca="1">IFERROR(AX24*(1+INDEX(FrontEndData,MATCH(BD$10,IF(FrontEndType=$B24,FrontEndCampus),0),MATCH(BD$9,FrontEndYear,0))),"")</f>
        <v/>
      </c>
      <c r="BE24" s="529" t="str">
        <f t="array" aca="1" ref="BE24" ca="1">IFERROR(AY24*(1+INDEX(FrontEndData,MATCH(BE$10,IF(FrontEndType=$B24,FrontEndCampus),0),MATCH(BE$9,FrontEndYear,0))),"")</f>
        <v/>
      </c>
      <c r="BF24" s="529" t="str">
        <f t="array" aca="1" ref="BF24" ca="1">IFERROR(AZ24*(1+INDEX(FrontEndData,MATCH(BF$10,IF(FrontEndType=$B24,FrontEndCampus),0),MATCH(BF$9,FrontEndYear,0))),"")</f>
        <v/>
      </c>
      <c r="BG24" s="529" t="str">
        <f t="array" aca="1" ref="BG24" ca="1">IFERROR(BA24*(1+INDEX(FrontEndData,MATCH(BG$10,IF(FrontEndType=$B24,FrontEndCampus),0),MATCH(BG$9,FrontEndYear,0))),"")</f>
        <v/>
      </c>
      <c r="BH24" s="529" t="str">
        <f t="array" aca="1" ref="BH24" ca="1">IFERROR(BB24*(1+INDEX(FrontEndData,MATCH(BH$10,IF(FrontEndType=$B24,FrontEndCampus),0),MATCH(BH$9,FrontEndYear,0))),"")</f>
        <v/>
      </c>
      <c r="BI24" s="529" t="str">
        <f t="array" aca="1" ref="BI24" ca="1">IFERROR(BC24*(1+INDEX(FrontEndData,MATCH(BI$10,IF(FrontEndType=$B24,FrontEndCampus),0),MATCH(BI$9,FrontEndYear,0))),"")</f>
        <v/>
      </c>
      <c r="BJ24" s="529" t="str">
        <f t="array" aca="1" ref="BJ24" ca="1">IFERROR(BD24*(1+INDEX(FrontEndData,MATCH(BJ$10,IF(FrontEndType=$B24,FrontEndCampus),0),MATCH(BJ$9,FrontEndYear,0))),"")</f>
        <v/>
      </c>
      <c r="BK24" s="529" t="str">
        <f t="array" aca="1" ref="BK24" ca="1">IFERROR(BE24*(1+INDEX(FrontEndData,MATCH(BK$10,IF(FrontEndType=$B24,FrontEndCampus),0),MATCH(BK$9,FrontEndYear,0))),"")</f>
        <v/>
      </c>
      <c r="BL24" s="529" t="str">
        <f t="array" aca="1" ref="BL24" ca="1">IFERROR(BF24*(1+INDEX(FrontEndData,MATCH(BL$10,IF(FrontEndType=$B24,FrontEndCampus),0),MATCH(BL$9,FrontEndYear,0))),"")</f>
        <v/>
      </c>
      <c r="BM24" s="529" t="str">
        <f t="array" aca="1" ref="BM24" ca="1">IFERROR(BG24*(1+INDEX(FrontEndData,MATCH(BM$10,IF(FrontEndType=$B24,FrontEndCampus),0),MATCH(BM$9,FrontEndYear,0))),"")</f>
        <v/>
      </c>
      <c r="BN24" s="529" t="str">
        <f t="array" aca="1" ref="BN24" ca="1">IFERROR(BH24*(1+INDEX(FrontEndData,MATCH(BN$10,IF(FrontEndType=$B24,FrontEndCampus),0),MATCH(BN$9,FrontEndYear,0))),"")</f>
        <v/>
      </c>
      <c r="BO24" s="529" t="str">
        <f t="array" aca="1" ref="BO24" ca="1">IFERROR(BI24*(1+INDEX(FrontEndData,MATCH(BO$10,IF(FrontEndType=$B24,FrontEndCampus),0),MATCH(BO$9,FrontEndYear,0))),"")</f>
        <v/>
      </c>
      <c r="BP24" s="529" t="str">
        <f t="array" aca="1" ref="BP24" ca="1">IFERROR(BJ24*(1+INDEX(FrontEndData,MATCH(BP$10,IF(FrontEndType=$B24,FrontEndCampus),0),MATCH(BP$9,FrontEndYear,0))),"")</f>
        <v/>
      </c>
      <c r="BQ24" s="529" t="str">
        <f t="array" aca="1" ref="BQ24" ca="1">IFERROR(BK24*(1+INDEX(FrontEndData,MATCH(BQ$10,IF(FrontEndType=$B24,FrontEndCampus),0),MATCH(BQ$9,FrontEndYear,0))),"")</f>
        <v/>
      </c>
      <c r="BR24" s="529" t="str">
        <f t="array" aca="1" ref="BR24" ca="1">IFERROR(BL24*(1+INDEX(FrontEndData,MATCH(BR$10,IF(FrontEndType=$B24,FrontEndCampus),0),MATCH(BR$9,FrontEndYear,0))),"")</f>
        <v/>
      </c>
      <c r="BS24" s="529" t="str">
        <f t="array" aca="1" ref="BS24" ca="1">IFERROR(BM24*(1+INDEX(FrontEndData,MATCH(BS$10,IF(FrontEndType=$B24,FrontEndCampus),0),MATCH(BS$9,FrontEndYear,0))),"")</f>
        <v/>
      </c>
      <c r="BT24" s="529" t="str">
        <f t="array" aca="1" ref="BT24" ca="1">IFERROR(BN24*(1+INDEX(FrontEndData,MATCH(BT$10,IF(FrontEndType=$B24,FrontEndCampus),0),MATCH(BT$9,FrontEndYear,0))),"")</f>
        <v/>
      </c>
      <c r="BU24" s="529" t="str">
        <f t="array" aca="1" ref="BU24" ca="1">IFERROR(BO24*(1+INDEX(FrontEndData,MATCH(BU$10,IF(FrontEndType=$B24,FrontEndCampus),0),MATCH(BU$9,FrontEndYear,0))),"")</f>
        <v/>
      </c>
      <c r="BV24" s="529" t="str">
        <f t="array" aca="1" ref="BV24" ca="1">IFERROR(BP24*(1+INDEX(FrontEndData,MATCH(BV$10,IF(FrontEndType=$B24,FrontEndCampus),0),MATCH(BV$9,FrontEndYear,0))),"")</f>
        <v/>
      </c>
      <c r="BW24" s="529" t="str">
        <f t="array" aca="1" ref="BW24" ca="1">IFERROR(BQ24*(1+INDEX(FrontEndData,MATCH(BW$10,IF(FrontEndType=$B24,FrontEndCampus),0),MATCH(BW$9,FrontEndYear,0))),"")</f>
        <v/>
      </c>
      <c r="BX24" s="529" t="str">
        <f t="array" aca="1" ref="BX24" ca="1">IFERROR(BR24*(1+INDEX(FrontEndData,MATCH(BX$10,IF(FrontEndType=$B24,FrontEndCampus),0),MATCH(BX$9,FrontEndYear,0))),"")</f>
        <v/>
      </c>
    </row>
    <row r="25" spans="1:76" x14ac:dyDescent="0.25">
      <c r="A25" s="519"/>
      <c r="B25" s="525" t="s">
        <v>361</v>
      </c>
      <c r="C25" s="526" t="s">
        <v>390</v>
      </c>
      <c r="D25" s="527" t="s">
        <v>400</v>
      </c>
      <c r="E25" s="528">
        <f t="array" aca="1" ref="E25" ca="1">IFERROR(IF(INDEX(EndUseMatrixData,MATCH($B25,IF(EndUseMatrixEndUse=$D25,EndUseMatrixAllocation),0),MATCH($C25,EndUseMatrixEmissionSource,0))=Lists!$Q$9,INDEX(CFPTableEmissionsData,MATCH($C25,CFPTableEmissionsEmissionSource,0),MATCH(E$10,CFPTableEmissionsCampus,0))*INDEX(EndUseAssumptionsData,MATCH($C25,IF(EndUseAssumptionsEndUse=$D25,EndUseAssumptionsEmissionsSource),0),MATCH(E$10,EndUseAssumptionsCampus,0))*IF(COUNTIF(PeopleList,$B25)&gt;0,INDEX(SpacePeopleAllocationsPercentData,MATCH($B25,SpacePeopleAllocationsPercentType,0),MATCH(E$10,SpacePeopleAllocationsPercentCampus,0))/SUM(IF(INDEX(EndUseMatrixPeopleData,0,MATCH($C25,EndUseMatrixEmissionSource,0))=Lists!$Q$9,IF(EndUseMatrixPeopleEndUse=$D25,INDEX(EndUseMatrixPeopleSplitData,0,MATCH(E$10,EndUseMatrixPeopleSplitCampus,0))))),1),0),0)</f>
        <v>0</v>
      </c>
      <c r="F25" s="528">
        <f t="array" aca="1" ref="F25" ca="1">IFERROR(IF(INDEX(EndUseMatrixData,MATCH($B25,IF(EndUseMatrixEndUse=$D25,EndUseMatrixAllocation),0),MATCH($C25,EndUseMatrixEmissionSource,0))=Lists!$Q$9,INDEX(CFPTableEmissionsData,MATCH($C25,CFPTableEmissionsEmissionSource,0),MATCH(F$10,CFPTableEmissionsCampus,0))*INDEX(EndUseAssumptionsData,MATCH($C25,IF(EndUseAssumptionsEndUse=$D25,EndUseAssumptionsEmissionsSource),0),MATCH(F$10,EndUseAssumptionsCampus,0))*IF(COUNTIF(PeopleList,$B25)&gt;0,INDEX(SpacePeopleAllocationsPercentData,MATCH($B25,SpacePeopleAllocationsPercentType,0),MATCH(F$10,SpacePeopleAllocationsPercentCampus,0))/SUM(IF(INDEX(EndUseMatrixPeopleData,0,MATCH($C25,EndUseMatrixEmissionSource,0))=Lists!$Q$9,IF(EndUseMatrixPeopleEndUse=$D25,INDEX(EndUseMatrixPeopleSplitData,0,MATCH(F$10,EndUseMatrixPeopleSplitCampus,0))))),1),0),0)</f>
        <v>0</v>
      </c>
      <c r="G25" s="528">
        <f t="array" aca="1" ref="G25" ca="1">IFERROR(IF(INDEX(EndUseMatrixData,MATCH($B25,IF(EndUseMatrixEndUse=$D25,EndUseMatrixAllocation),0),MATCH($C25,EndUseMatrixEmissionSource,0))=Lists!$Q$9,INDEX(CFPTableEmissionsData,MATCH($C25,CFPTableEmissionsEmissionSource,0),MATCH(G$10,CFPTableEmissionsCampus,0))*INDEX(EndUseAssumptionsData,MATCH($C25,IF(EndUseAssumptionsEndUse=$D25,EndUseAssumptionsEmissionsSource),0),MATCH(G$10,EndUseAssumptionsCampus,0))*IF(COUNTIF(PeopleList,$B25)&gt;0,INDEX(SpacePeopleAllocationsPercentData,MATCH($B25,SpacePeopleAllocationsPercentType,0),MATCH(G$10,SpacePeopleAllocationsPercentCampus,0))/SUM(IF(INDEX(EndUseMatrixPeopleData,0,MATCH($C25,EndUseMatrixEmissionSource,0))=Lists!$Q$9,IF(EndUseMatrixPeopleEndUse=$D25,INDEX(EndUseMatrixPeopleSplitData,0,MATCH(G$10,EndUseMatrixPeopleSplitCampus,0))))),1),0),0)</f>
        <v>0</v>
      </c>
      <c r="H25" s="528">
        <f t="array" aca="1" ref="H25" ca="1">IFERROR(IF(INDEX(EndUseMatrixData,MATCH($B25,IF(EndUseMatrixEndUse=$D25,EndUseMatrixAllocation),0),MATCH($C25,EndUseMatrixEmissionSource,0))=Lists!$Q$9,INDEX(CFPTableEmissionsData,MATCH($C25,CFPTableEmissionsEmissionSource,0),MATCH(H$10,CFPTableEmissionsCampus,0))*INDEX(EndUseAssumptionsData,MATCH($C25,IF(EndUseAssumptionsEndUse=$D25,EndUseAssumptionsEmissionsSource),0),MATCH(H$10,EndUseAssumptionsCampus,0))*IF(COUNTIF(PeopleList,$B25)&gt;0,INDEX(SpacePeopleAllocationsPercentData,MATCH($B25,SpacePeopleAllocationsPercentType,0),MATCH(H$10,SpacePeopleAllocationsPercentCampus,0))/SUM(IF(INDEX(EndUseMatrixPeopleData,0,MATCH($C25,EndUseMatrixEmissionSource,0))=Lists!$Q$9,IF(EndUseMatrixPeopleEndUse=$D25,INDEX(EndUseMatrixPeopleSplitData,0,MATCH(H$10,EndUseMatrixPeopleSplitCampus,0))))),1),0),0)</f>
        <v>0</v>
      </c>
      <c r="I25" s="528">
        <f t="array" aca="1" ref="I25" ca="1">IFERROR(IF(INDEX(EndUseMatrixData,MATCH($B25,IF(EndUseMatrixEndUse=$D25,EndUseMatrixAllocation),0),MATCH($C25,EndUseMatrixEmissionSource,0))=Lists!$Q$9,INDEX(CFPTableEmissionsData,MATCH($C25,CFPTableEmissionsEmissionSource,0),MATCH(I$10,CFPTableEmissionsCampus,0))*INDEX(EndUseAssumptionsData,MATCH($C25,IF(EndUseAssumptionsEndUse=$D25,EndUseAssumptionsEmissionsSource),0),MATCH(I$10,EndUseAssumptionsCampus,0))*IF(COUNTIF(PeopleList,$B25)&gt;0,INDEX(SpacePeopleAllocationsPercentData,MATCH($B25,SpacePeopleAllocationsPercentType,0),MATCH(I$10,SpacePeopleAllocationsPercentCampus,0))/SUM(IF(INDEX(EndUseMatrixPeopleData,0,MATCH($C25,EndUseMatrixEmissionSource,0))=Lists!$Q$9,IF(EndUseMatrixPeopleEndUse=$D25,INDEX(EndUseMatrixPeopleSplitData,0,MATCH(I$10,EndUseMatrixPeopleSplitCampus,0))))),1),0),0)</f>
        <v>0</v>
      </c>
      <c r="J25" s="528">
        <f t="array" aca="1" ref="J25" ca="1">IFERROR(IF(INDEX(EndUseMatrixData,MATCH($B25,IF(EndUseMatrixEndUse=$D25,EndUseMatrixAllocation),0),MATCH($C25,EndUseMatrixEmissionSource,0))=Lists!$Q$9,INDEX(CFPTableEmissionsData,MATCH($C25,CFPTableEmissionsEmissionSource,0),MATCH(J$10,CFPTableEmissionsCampus,0))*INDEX(EndUseAssumptionsData,MATCH($C25,IF(EndUseAssumptionsEndUse=$D25,EndUseAssumptionsEmissionsSource),0),MATCH(J$10,EndUseAssumptionsCampus,0))*IF(COUNTIF(PeopleList,$B25)&gt;0,INDEX(SpacePeopleAllocationsPercentData,MATCH($B25,SpacePeopleAllocationsPercentType,0),MATCH(J$10,SpacePeopleAllocationsPercentCampus,0))/SUM(IF(INDEX(EndUseMatrixPeopleData,0,MATCH($C25,EndUseMatrixEmissionSource,0))=Lists!$Q$9,IF(EndUseMatrixPeopleEndUse=$D25,INDEX(EndUseMatrixPeopleSplitData,0,MATCH(J$10,EndUseMatrixPeopleSplitCampus,0))))),1),0),0)</f>
        <v>0</v>
      </c>
      <c r="K25" s="529" t="str">
        <f t="array" aca="1" ref="K25" ca="1">IFERROR(E25*(1+INDEX(FrontEndData,MATCH(K$10,IF(FrontEndType=$B25,FrontEndCampus),0),MATCH(K$9,FrontEndYear,0))),"")</f>
        <v/>
      </c>
      <c r="L25" s="529" t="str">
        <f t="array" aca="1" ref="L25" ca="1">IFERROR(F25*(1+INDEX(FrontEndData,MATCH(L$10,IF(FrontEndType=$B25,FrontEndCampus),0),MATCH(L$9,FrontEndYear,0))),"")</f>
        <v/>
      </c>
      <c r="M25" s="529" t="str">
        <f t="array" aca="1" ref="M25" ca="1">IFERROR(G25*(1+INDEX(FrontEndData,MATCH(M$10,IF(FrontEndType=$B25,FrontEndCampus),0),MATCH(M$9,FrontEndYear,0))),"")</f>
        <v/>
      </c>
      <c r="N25" s="529" t="str">
        <f t="array" aca="1" ref="N25" ca="1">IFERROR(H25*(1+INDEX(FrontEndData,MATCH(N$10,IF(FrontEndType=$B25,FrontEndCampus),0),MATCH(N$9,FrontEndYear,0))),"")</f>
        <v/>
      </c>
      <c r="O25" s="529" t="str">
        <f t="array" aca="1" ref="O25" ca="1">IFERROR(I25*(1+INDEX(FrontEndData,MATCH(O$10,IF(FrontEndType=$B25,FrontEndCampus),0),MATCH(O$9,FrontEndYear,0))),"")</f>
        <v/>
      </c>
      <c r="P25" s="529" t="str">
        <f t="array" aca="1" ref="P25" ca="1">IFERROR(J25*(1+INDEX(FrontEndData,MATCH(P$10,IF(FrontEndType=$B25,FrontEndCampus),0),MATCH(P$9,FrontEndYear,0))),"")</f>
        <v/>
      </c>
      <c r="Q25" s="529" t="str">
        <f t="array" aca="1" ref="Q25" ca="1">IFERROR(K25*(1+INDEX(FrontEndData,MATCH(Q$10,IF(FrontEndType=$B25,FrontEndCampus),0),MATCH(Q$9,FrontEndYear,0))),"")</f>
        <v/>
      </c>
      <c r="R25" s="529" t="str">
        <f t="array" aca="1" ref="R25" ca="1">IFERROR(L25*(1+INDEX(FrontEndData,MATCH(R$10,IF(FrontEndType=$B25,FrontEndCampus),0),MATCH(R$9,FrontEndYear,0))),"")</f>
        <v/>
      </c>
      <c r="S25" s="529" t="str">
        <f t="array" aca="1" ref="S25" ca="1">IFERROR(M25*(1+INDEX(FrontEndData,MATCH(S$10,IF(FrontEndType=$B25,FrontEndCampus),0),MATCH(S$9,FrontEndYear,0))),"")</f>
        <v/>
      </c>
      <c r="T25" s="529" t="str">
        <f t="array" aca="1" ref="T25" ca="1">IFERROR(N25*(1+INDEX(FrontEndData,MATCH(T$10,IF(FrontEndType=$B25,FrontEndCampus),0),MATCH(T$9,FrontEndYear,0))),"")</f>
        <v/>
      </c>
      <c r="U25" s="529" t="str">
        <f t="array" aca="1" ref="U25" ca="1">IFERROR(O25*(1+INDEX(FrontEndData,MATCH(U$10,IF(FrontEndType=$B25,FrontEndCampus),0),MATCH(U$9,FrontEndYear,0))),"")</f>
        <v/>
      </c>
      <c r="V25" s="529" t="str">
        <f t="array" aca="1" ref="V25" ca="1">IFERROR(P25*(1+INDEX(FrontEndData,MATCH(V$10,IF(FrontEndType=$B25,FrontEndCampus),0),MATCH(V$9,FrontEndYear,0))),"")</f>
        <v/>
      </c>
      <c r="W25" s="529" t="str">
        <f t="array" aca="1" ref="W25" ca="1">IFERROR(Q25*(1+INDEX(FrontEndData,MATCH(W$10,IF(FrontEndType=$B25,FrontEndCampus),0),MATCH(W$9,FrontEndYear,0))),"")</f>
        <v/>
      </c>
      <c r="X25" s="529" t="str">
        <f t="array" aca="1" ref="X25" ca="1">IFERROR(R25*(1+INDEX(FrontEndData,MATCH(X$10,IF(FrontEndType=$B25,FrontEndCampus),0),MATCH(X$9,FrontEndYear,0))),"")</f>
        <v/>
      </c>
      <c r="Y25" s="529" t="str">
        <f t="array" aca="1" ref="Y25" ca="1">IFERROR(S25*(1+INDEX(FrontEndData,MATCH(Y$10,IF(FrontEndType=$B25,FrontEndCampus),0),MATCH(Y$9,FrontEndYear,0))),"")</f>
        <v/>
      </c>
      <c r="Z25" s="529" t="str">
        <f t="array" aca="1" ref="Z25" ca="1">IFERROR(T25*(1+INDEX(FrontEndData,MATCH(Z$10,IF(FrontEndType=$B25,FrontEndCampus),0),MATCH(Z$9,FrontEndYear,0))),"")</f>
        <v/>
      </c>
      <c r="AA25" s="529" t="str">
        <f t="array" aca="1" ref="AA25" ca="1">IFERROR(U25*(1+INDEX(FrontEndData,MATCH(AA$10,IF(FrontEndType=$B25,FrontEndCampus),0),MATCH(AA$9,FrontEndYear,0))),"")</f>
        <v/>
      </c>
      <c r="AB25" s="529" t="str">
        <f t="array" aca="1" ref="AB25" ca="1">IFERROR(V25*(1+INDEX(FrontEndData,MATCH(AB$10,IF(FrontEndType=$B25,FrontEndCampus),0),MATCH(AB$9,FrontEndYear,0))),"")</f>
        <v/>
      </c>
      <c r="AC25" s="529" t="str">
        <f t="array" aca="1" ref="AC25" ca="1">IFERROR(W25*(1+INDEX(FrontEndData,MATCH(AC$10,IF(FrontEndType=$B25,FrontEndCampus),0),MATCH(AC$9,FrontEndYear,0))),"")</f>
        <v/>
      </c>
      <c r="AD25" s="529" t="str">
        <f t="array" aca="1" ref="AD25" ca="1">IFERROR(X25*(1+INDEX(FrontEndData,MATCH(AD$10,IF(FrontEndType=$B25,FrontEndCampus),0),MATCH(AD$9,FrontEndYear,0))),"")</f>
        <v/>
      </c>
      <c r="AE25" s="529" t="str">
        <f t="array" aca="1" ref="AE25" ca="1">IFERROR(Y25*(1+INDEX(FrontEndData,MATCH(AE$10,IF(FrontEndType=$B25,FrontEndCampus),0),MATCH(AE$9,FrontEndYear,0))),"")</f>
        <v/>
      </c>
      <c r="AF25" s="529" t="str">
        <f t="array" aca="1" ref="AF25" ca="1">IFERROR(Z25*(1+INDEX(FrontEndData,MATCH(AF$10,IF(FrontEndType=$B25,FrontEndCampus),0),MATCH(AF$9,FrontEndYear,0))),"")</f>
        <v/>
      </c>
      <c r="AG25" s="529" t="str">
        <f t="array" aca="1" ref="AG25" ca="1">IFERROR(AA25*(1+INDEX(FrontEndData,MATCH(AG$10,IF(FrontEndType=$B25,FrontEndCampus),0),MATCH(AG$9,FrontEndYear,0))),"")</f>
        <v/>
      </c>
      <c r="AH25" s="529" t="str">
        <f t="array" aca="1" ref="AH25" ca="1">IFERROR(AB25*(1+INDEX(FrontEndData,MATCH(AH$10,IF(FrontEndType=$B25,FrontEndCampus),0),MATCH(AH$9,FrontEndYear,0))),"")</f>
        <v/>
      </c>
      <c r="AI25" s="529" t="str">
        <f t="array" aca="1" ref="AI25" ca="1">IFERROR(AC25*(1+INDEX(FrontEndData,MATCH(AI$10,IF(FrontEndType=$B25,FrontEndCampus),0),MATCH(AI$9,FrontEndYear,0))),"")</f>
        <v/>
      </c>
      <c r="AJ25" s="529" t="str">
        <f t="array" aca="1" ref="AJ25" ca="1">IFERROR(AD25*(1+INDEX(FrontEndData,MATCH(AJ$10,IF(FrontEndType=$B25,FrontEndCampus),0),MATCH(AJ$9,FrontEndYear,0))),"")</f>
        <v/>
      </c>
      <c r="AK25" s="529" t="str">
        <f t="array" aca="1" ref="AK25" ca="1">IFERROR(AE25*(1+INDEX(FrontEndData,MATCH(AK$10,IF(FrontEndType=$B25,FrontEndCampus),0),MATCH(AK$9,FrontEndYear,0))),"")</f>
        <v/>
      </c>
      <c r="AL25" s="529" t="str">
        <f t="array" aca="1" ref="AL25" ca="1">IFERROR(AF25*(1+INDEX(FrontEndData,MATCH(AL$10,IF(FrontEndType=$B25,FrontEndCampus),0),MATCH(AL$9,FrontEndYear,0))),"")</f>
        <v/>
      </c>
      <c r="AM25" s="529" t="str">
        <f t="array" aca="1" ref="AM25" ca="1">IFERROR(AG25*(1+INDEX(FrontEndData,MATCH(AM$10,IF(FrontEndType=$B25,FrontEndCampus),0),MATCH(AM$9,FrontEndYear,0))),"")</f>
        <v/>
      </c>
      <c r="AN25" s="529" t="str">
        <f t="array" aca="1" ref="AN25" ca="1">IFERROR(AH25*(1+INDEX(FrontEndData,MATCH(AN$10,IF(FrontEndType=$B25,FrontEndCampus),0),MATCH(AN$9,FrontEndYear,0))),"")</f>
        <v/>
      </c>
      <c r="AO25" s="529" t="str">
        <f t="array" aca="1" ref="AO25" ca="1">IFERROR(AI25*(1+INDEX(FrontEndData,MATCH(AO$10,IF(FrontEndType=$B25,FrontEndCampus),0),MATCH(AO$9,FrontEndYear,0))),"")</f>
        <v/>
      </c>
      <c r="AP25" s="529" t="str">
        <f t="array" aca="1" ref="AP25" ca="1">IFERROR(AJ25*(1+INDEX(FrontEndData,MATCH(AP$10,IF(FrontEndType=$B25,FrontEndCampus),0),MATCH(AP$9,FrontEndYear,0))),"")</f>
        <v/>
      </c>
      <c r="AQ25" s="529" t="str">
        <f t="array" aca="1" ref="AQ25" ca="1">IFERROR(AK25*(1+INDEX(FrontEndData,MATCH(AQ$10,IF(FrontEndType=$B25,FrontEndCampus),0),MATCH(AQ$9,FrontEndYear,0))),"")</f>
        <v/>
      </c>
      <c r="AR25" s="529" t="str">
        <f t="array" aca="1" ref="AR25" ca="1">IFERROR(AL25*(1+INDEX(FrontEndData,MATCH(AR$10,IF(FrontEndType=$B25,FrontEndCampus),0),MATCH(AR$9,FrontEndYear,0))),"")</f>
        <v/>
      </c>
      <c r="AS25" s="529" t="str">
        <f t="array" aca="1" ref="AS25" ca="1">IFERROR(AM25*(1+INDEX(FrontEndData,MATCH(AS$10,IF(FrontEndType=$B25,FrontEndCampus),0),MATCH(AS$9,FrontEndYear,0))),"")</f>
        <v/>
      </c>
      <c r="AT25" s="529" t="str">
        <f t="array" aca="1" ref="AT25" ca="1">IFERROR(AN25*(1+INDEX(FrontEndData,MATCH(AT$10,IF(FrontEndType=$B25,FrontEndCampus),0),MATCH(AT$9,FrontEndYear,0))),"")</f>
        <v/>
      </c>
      <c r="AU25" s="529" t="str">
        <f t="array" aca="1" ref="AU25" ca="1">IFERROR(AO25*(1+INDEX(FrontEndData,MATCH(AU$10,IF(FrontEndType=$B25,FrontEndCampus),0),MATCH(AU$9,FrontEndYear,0))),"")</f>
        <v/>
      </c>
      <c r="AV25" s="529" t="str">
        <f t="array" aca="1" ref="AV25" ca="1">IFERROR(AP25*(1+INDEX(FrontEndData,MATCH(AV$10,IF(FrontEndType=$B25,FrontEndCampus),0),MATCH(AV$9,FrontEndYear,0))),"")</f>
        <v/>
      </c>
      <c r="AW25" s="529" t="str">
        <f t="array" aca="1" ref="AW25" ca="1">IFERROR(AQ25*(1+INDEX(FrontEndData,MATCH(AW$10,IF(FrontEndType=$B25,FrontEndCampus),0),MATCH(AW$9,FrontEndYear,0))),"")</f>
        <v/>
      </c>
      <c r="AX25" s="529" t="str">
        <f t="array" aca="1" ref="AX25" ca="1">IFERROR(AR25*(1+INDEX(FrontEndData,MATCH(AX$10,IF(FrontEndType=$B25,FrontEndCampus),0),MATCH(AX$9,FrontEndYear,0))),"")</f>
        <v/>
      </c>
      <c r="AY25" s="529" t="str">
        <f t="array" aca="1" ref="AY25" ca="1">IFERROR(AS25*(1+INDEX(FrontEndData,MATCH(AY$10,IF(FrontEndType=$B25,FrontEndCampus),0),MATCH(AY$9,FrontEndYear,0))),"")</f>
        <v/>
      </c>
      <c r="AZ25" s="529" t="str">
        <f t="array" aca="1" ref="AZ25" ca="1">IFERROR(AT25*(1+INDEX(FrontEndData,MATCH(AZ$10,IF(FrontEndType=$B25,FrontEndCampus),0),MATCH(AZ$9,FrontEndYear,0))),"")</f>
        <v/>
      </c>
      <c r="BA25" s="529" t="str">
        <f t="array" aca="1" ref="BA25" ca="1">IFERROR(AU25*(1+INDEX(FrontEndData,MATCH(BA$10,IF(FrontEndType=$B25,FrontEndCampus),0),MATCH(BA$9,FrontEndYear,0))),"")</f>
        <v/>
      </c>
      <c r="BB25" s="529" t="str">
        <f t="array" aca="1" ref="BB25" ca="1">IFERROR(AV25*(1+INDEX(FrontEndData,MATCH(BB$10,IF(FrontEndType=$B25,FrontEndCampus),0),MATCH(BB$9,FrontEndYear,0))),"")</f>
        <v/>
      </c>
      <c r="BC25" s="529" t="str">
        <f t="array" aca="1" ref="BC25" ca="1">IFERROR(AW25*(1+INDEX(FrontEndData,MATCH(BC$10,IF(FrontEndType=$B25,FrontEndCampus),0),MATCH(BC$9,FrontEndYear,0))),"")</f>
        <v/>
      </c>
      <c r="BD25" s="529" t="str">
        <f t="array" aca="1" ref="BD25" ca="1">IFERROR(AX25*(1+INDEX(FrontEndData,MATCH(BD$10,IF(FrontEndType=$B25,FrontEndCampus),0),MATCH(BD$9,FrontEndYear,0))),"")</f>
        <v/>
      </c>
      <c r="BE25" s="529" t="str">
        <f t="array" aca="1" ref="BE25" ca="1">IFERROR(AY25*(1+INDEX(FrontEndData,MATCH(BE$10,IF(FrontEndType=$B25,FrontEndCampus),0),MATCH(BE$9,FrontEndYear,0))),"")</f>
        <v/>
      </c>
      <c r="BF25" s="529" t="str">
        <f t="array" aca="1" ref="BF25" ca="1">IFERROR(AZ25*(1+INDEX(FrontEndData,MATCH(BF$10,IF(FrontEndType=$B25,FrontEndCampus),0),MATCH(BF$9,FrontEndYear,0))),"")</f>
        <v/>
      </c>
      <c r="BG25" s="529" t="str">
        <f t="array" aca="1" ref="BG25" ca="1">IFERROR(BA25*(1+INDEX(FrontEndData,MATCH(BG$10,IF(FrontEndType=$B25,FrontEndCampus),0),MATCH(BG$9,FrontEndYear,0))),"")</f>
        <v/>
      </c>
      <c r="BH25" s="529" t="str">
        <f t="array" aca="1" ref="BH25" ca="1">IFERROR(BB25*(1+INDEX(FrontEndData,MATCH(BH$10,IF(FrontEndType=$B25,FrontEndCampus),0),MATCH(BH$9,FrontEndYear,0))),"")</f>
        <v/>
      </c>
      <c r="BI25" s="529" t="str">
        <f t="array" aca="1" ref="BI25" ca="1">IFERROR(BC25*(1+INDEX(FrontEndData,MATCH(BI$10,IF(FrontEndType=$B25,FrontEndCampus),0),MATCH(BI$9,FrontEndYear,0))),"")</f>
        <v/>
      </c>
      <c r="BJ25" s="529" t="str">
        <f t="array" aca="1" ref="BJ25" ca="1">IFERROR(BD25*(1+INDEX(FrontEndData,MATCH(BJ$10,IF(FrontEndType=$B25,FrontEndCampus),0),MATCH(BJ$9,FrontEndYear,0))),"")</f>
        <v/>
      </c>
      <c r="BK25" s="529" t="str">
        <f t="array" aca="1" ref="BK25" ca="1">IFERROR(BE25*(1+INDEX(FrontEndData,MATCH(BK$10,IF(FrontEndType=$B25,FrontEndCampus),0),MATCH(BK$9,FrontEndYear,0))),"")</f>
        <v/>
      </c>
      <c r="BL25" s="529" t="str">
        <f t="array" aca="1" ref="BL25" ca="1">IFERROR(BF25*(1+INDEX(FrontEndData,MATCH(BL$10,IF(FrontEndType=$B25,FrontEndCampus),0),MATCH(BL$9,FrontEndYear,0))),"")</f>
        <v/>
      </c>
      <c r="BM25" s="529" t="str">
        <f t="array" aca="1" ref="BM25" ca="1">IFERROR(BG25*(1+INDEX(FrontEndData,MATCH(BM$10,IF(FrontEndType=$B25,FrontEndCampus),0),MATCH(BM$9,FrontEndYear,0))),"")</f>
        <v/>
      </c>
      <c r="BN25" s="529" t="str">
        <f t="array" aca="1" ref="BN25" ca="1">IFERROR(BH25*(1+INDEX(FrontEndData,MATCH(BN$10,IF(FrontEndType=$B25,FrontEndCampus),0),MATCH(BN$9,FrontEndYear,0))),"")</f>
        <v/>
      </c>
      <c r="BO25" s="529" t="str">
        <f t="array" aca="1" ref="BO25" ca="1">IFERROR(BI25*(1+INDEX(FrontEndData,MATCH(BO$10,IF(FrontEndType=$B25,FrontEndCampus),0),MATCH(BO$9,FrontEndYear,0))),"")</f>
        <v/>
      </c>
      <c r="BP25" s="529" t="str">
        <f t="array" aca="1" ref="BP25" ca="1">IFERROR(BJ25*(1+INDEX(FrontEndData,MATCH(BP$10,IF(FrontEndType=$B25,FrontEndCampus),0),MATCH(BP$9,FrontEndYear,0))),"")</f>
        <v/>
      </c>
      <c r="BQ25" s="529" t="str">
        <f t="array" aca="1" ref="BQ25" ca="1">IFERROR(BK25*(1+INDEX(FrontEndData,MATCH(BQ$10,IF(FrontEndType=$B25,FrontEndCampus),0),MATCH(BQ$9,FrontEndYear,0))),"")</f>
        <v/>
      </c>
      <c r="BR25" s="529" t="str">
        <f t="array" aca="1" ref="BR25" ca="1">IFERROR(BL25*(1+INDEX(FrontEndData,MATCH(BR$10,IF(FrontEndType=$B25,FrontEndCampus),0),MATCH(BR$9,FrontEndYear,0))),"")</f>
        <v/>
      </c>
      <c r="BS25" s="529" t="str">
        <f t="array" aca="1" ref="BS25" ca="1">IFERROR(BM25*(1+INDEX(FrontEndData,MATCH(BS$10,IF(FrontEndType=$B25,FrontEndCampus),0),MATCH(BS$9,FrontEndYear,0))),"")</f>
        <v/>
      </c>
      <c r="BT25" s="529" t="str">
        <f t="array" aca="1" ref="BT25" ca="1">IFERROR(BN25*(1+INDEX(FrontEndData,MATCH(BT$10,IF(FrontEndType=$B25,FrontEndCampus),0),MATCH(BT$9,FrontEndYear,0))),"")</f>
        <v/>
      </c>
      <c r="BU25" s="529" t="str">
        <f t="array" aca="1" ref="BU25" ca="1">IFERROR(BO25*(1+INDEX(FrontEndData,MATCH(BU$10,IF(FrontEndType=$B25,FrontEndCampus),0),MATCH(BU$9,FrontEndYear,0))),"")</f>
        <v/>
      </c>
      <c r="BV25" s="529" t="str">
        <f t="array" aca="1" ref="BV25" ca="1">IFERROR(BP25*(1+INDEX(FrontEndData,MATCH(BV$10,IF(FrontEndType=$B25,FrontEndCampus),0),MATCH(BV$9,FrontEndYear,0))),"")</f>
        <v/>
      </c>
      <c r="BW25" s="529" t="str">
        <f t="array" aca="1" ref="BW25" ca="1">IFERROR(BQ25*(1+INDEX(FrontEndData,MATCH(BW$10,IF(FrontEndType=$B25,FrontEndCampus),0),MATCH(BW$9,FrontEndYear,0))),"")</f>
        <v/>
      </c>
      <c r="BX25" s="529" t="str">
        <f t="array" aca="1" ref="BX25" ca="1">IFERROR(BR25*(1+INDEX(FrontEndData,MATCH(BX$10,IF(FrontEndType=$B25,FrontEndCampus),0),MATCH(BX$9,FrontEndYear,0))),"")</f>
        <v/>
      </c>
    </row>
    <row r="26" spans="1:76" x14ac:dyDescent="0.25">
      <c r="A26" s="519"/>
      <c r="B26" s="525" t="s">
        <v>361</v>
      </c>
      <c r="C26" s="526" t="s">
        <v>390</v>
      </c>
      <c r="D26" s="527" t="s">
        <v>399</v>
      </c>
      <c r="E26" s="528">
        <f t="array" aca="1" ref="E26" ca="1">IFERROR(IF(INDEX(EndUseMatrixData,MATCH($B26,IF(EndUseMatrixEndUse=$D26,EndUseMatrixAllocation),0),MATCH($C26,EndUseMatrixEmissionSource,0))=Lists!$Q$9,INDEX(CFPTableEmissionsData,MATCH($C26,CFPTableEmissionsEmissionSource,0),MATCH(E$10,CFPTableEmissionsCampus,0))*INDEX(EndUseAssumptionsData,MATCH($C26,IF(EndUseAssumptionsEndUse=$D26,EndUseAssumptionsEmissionsSource),0),MATCH(E$10,EndUseAssumptionsCampus,0))*IF(COUNTIF(PeopleList,$B26)&gt;0,INDEX(SpacePeopleAllocationsPercentData,MATCH($B26,SpacePeopleAllocationsPercentType,0),MATCH(E$10,SpacePeopleAllocationsPercentCampus,0))/SUM(IF(INDEX(EndUseMatrixPeopleData,0,MATCH($C26,EndUseMatrixEmissionSource,0))=Lists!$Q$9,IF(EndUseMatrixPeopleEndUse=$D26,INDEX(EndUseMatrixPeopleSplitData,0,MATCH(E$10,EndUseMatrixPeopleSplitCampus,0))))),1),0),0)</f>
        <v>0</v>
      </c>
      <c r="F26" s="528">
        <f t="array" aca="1" ref="F26" ca="1">IFERROR(IF(INDEX(EndUseMatrixData,MATCH($B26,IF(EndUseMatrixEndUse=$D26,EndUseMatrixAllocation),0),MATCH($C26,EndUseMatrixEmissionSource,0))=Lists!$Q$9,INDEX(CFPTableEmissionsData,MATCH($C26,CFPTableEmissionsEmissionSource,0),MATCH(F$10,CFPTableEmissionsCampus,0))*INDEX(EndUseAssumptionsData,MATCH($C26,IF(EndUseAssumptionsEndUse=$D26,EndUseAssumptionsEmissionsSource),0),MATCH(F$10,EndUseAssumptionsCampus,0))*IF(COUNTIF(PeopleList,$B26)&gt;0,INDEX(SpacePeopleAllocationsPercentData,MATCH($B26,SpacePeopleAllocationsPercentType,0),MATCH(F$10,SpacePeopleAllocationsPercentCampus,0))/SUM(IF(INDEX(EndUseMatrixPeopleData,0,MATCH($C26,EndUseMatrixEmissionSource,0))=Lists!$Q$9,IF(EndUseMatrixPeopleEndUse=$D26,INDEX(EndUseMatrixPeopleSplitData,0,MATCH(F$10,EndUseMatrixPeopleSplitCampus,0))))),1),0),0)</f>
        <v>0</v>
      </c>
      <c r="G26" s="528">
        <f t="array" aca="1" ref="G26" ca="1">IFERROR(IF(INDEX(EndUseMatrixData,MATCH($B26,IF(EndUseMatrixEndUse=$D26,EndUseMatrixAllocation),0),MATCH($C26,EndUseMatrixEmissionSource,0))=Lists!$Q$9,INDEX(CFPTableEmissionsData,MATCH($C26,CFPTableEmissionsEmissionSource,0),MATCH(G$10,CFPTableEmissionsCampus,0))*INDEX(EndUseAssumptionsData,MATCH($C26,IF(EndUseAssumptionsEndUse=$D26,EndUseAssumptionsEmissionsSource),0),MATCH(G$10,EndUseAssumptionsCampus,0))*IF(COUNTIF(PeopleList,$B26)&gt;0,INDEX(SpacePeopleAllocationsPercentData,MATCH($B26,SpacePeopleAllocationsPercentType,0),MATCH(G$10,SpacePeopleAllocationsPercentCampus,0))/SUM(IF(INDEX(EndUseMatrixPeopleData,0,MATCH($C26,EndUseMatrixEmissionSource,0))=Lists!$Q$9,IF(EndUseMatrixPeopleEndUse=$D26,INDEX(EndUseMatrixPeopleSplitData,0,MATCH(G$10,EndUseMatrixPeopleSplitCampus,0))))),1),0),0)</f>
        <v>0</v>
      </c>
      <c r="H26" s="528">
        <f t="array" aca="1" ref="H26" ca="1">IFERROR(IF(INDEX(EndUseMatrixData,MATCH($B26,IF(EndUseMatrixEndUse=$D26,EndUseMatrixAllocation),0),MATCH($C26,EndUseMatrixEmissionSource,0))=Lists!$Q$9,INDEX(CFPTableEmissionsData,MATCH($C26,CFPTableEmissionsEmissionSource,0),MATCH(H$10,CFPTableEmissionsCampus,0))*INDEX(EndUseAssumptionsData,MATCH($C26,IF(EndUseAssumptionsEndUse=$D26,EndUseAssumptionsEmissionsSource),0),MATCH(H$10,EndUseAssumptionsCampus,0))*IF(COUNTIF(PeopleList,$B26)&gt;0,INDEX(SpacePeopleAllocationsPercentData,MATCH($B26,SpacePeopleAllocationsPercentType,0),MATCH(H$10,SpacePeopleAllocationsPercentCampus,0))/SUM(IF(INDEX(EndUseMatrixPeopleData,0,MATCH($C26,EndUseMatrixEmissionSource,0))=Lists!$Q$9,IF(EndUseMatrixPeopleEndUse=$D26,INDEX(EndUseMatrixPeopleSplitData,0,MATCH(H$10,EndUseMatrixPeopleSplitCampus,0))))),1),0),0)</f>
        <v>0</v>
      </c>
      <c r="I26" s="528">
        <f t="array" aca="1" ref="I26" ca="1">IFERROR(IF(INDEX(EndUseMatrixData,MATCH($B26,IF(EndUseMatrixEndUse=$D26,EndUseMatrixAllocation),0),MATCH($C26,EndUseMatrixEmissionSource,0))=Lists!$Q$9,INDEX(CFPTableEmissionsData,MATCH($C26,CFPTableEmissionsEmissionSource,0),MATCH(I$10,CFPTableEmissionsCampus,0))*INDEX(EndUseAssumptionsData,MATCH($C26,IF(EndUseAssumptionsEndUse=$D26,EndUseAssumptionsEmissionsSource),0),MATCH(I$10,EndUseAssumptionsCampus,0))*IF(COUNTIF(PeopleList,$B26)&gt;0,INDEX(SpacePeopleAllocationsPercentData,MATCH($B26,SpacePeopleAllocationsPercentType,0),MATCH(I$10,SpacePeopleAllocationsPercentCampus,0))/SUM(IF(INDEX(EndUseMatrixPeopleData,0,MATCH($C26,EndUseMatrixEmissionSource,0))=Lists!$Q$9,IF(EndUseMatrixPeopleEndUse=$D26,INDEX(EndUseMatrixPeopleSplitData,0,MATCH(I$10,EndUseMatrixPeopleSplitCampus,0))))),1),0),0)</f>
        <v>0</v>
      </c>
      <c r="J26" s="528">
        <f t="array" aca="1" ref="J26" ca="1">IFERROR(IF(INDEX(EndUseMatrixData,MATCH($B26,IF(EndUseMatrixEndUse=$D26,EndUseMatrixAllocation),0),MATCH($C26,EndUseMatrixEmissionSource,0))=Lists!$Q$9,INDEX(CFPTableEmissionsData,MATCH($C26,CFPTableEmissionsEmissionSource,0),MATCH(J$10,CFPTableEmissionsCampus,0))*INDEX(EndUseAssumptionsData,MATCH($C26,IF(EndUseAssumptionsEndUse=$D26,EndUseAssumptionsEmissionsSource),0),MATCH(J$10,EndUseAssumptionsCampus,0))*IF(COUNTIF(PeopleList,$B26)&gt;0,INDEX(SpacePeopleAllocationsPercentData,MATCH($B26,SpacePeopleAllocationsPercentType,0),MATCH(J$10,SpacePeopleAllocationsPercentCampus,0))/SUM(IF(INDEX(EndUseMatrixPeopleData,0,MATCH($C26,EndUseMatrixEmissionSource,0))=Lists!$Q$9,IF(EndUseMatrixPeopleEndUse=$D26,INDEX(EndUseMatrixPeopleSplitData,0,MATCH(J$10,EndUseMatrixPeopleSplitCampus,0))))),1),0),0)</f>
        <v>0</v>
      </c>
      <c r="K26" s="529" t="str">
        <f t="array" aca="1" ref="K26" ca="1">IFERROR(E26*(1+INDEX(FrontEndData,MATCH(K$10,IF(FrontEndType=$B26,FrontEndCampus),0),MATCH(K$9,FrontEndYear,0))),"")</f>
        <v/>
      </c>
      <c r="L26" s="529" t="str">
        <f t="array" aca="1" ref="L26" ca="1">IFERROR(F26*(1+INDEX(FrontEndData,MATCH(L$10,IF(FrontEndType=$B26,FrontEndCampus),0),MATCH(L$9,FrontEndYear,0))),"")</f>
        <v/>
      </c>
      <c r="M26" s="529" t="str">
        <f t="array" aca="1" ref="M26" ca="1">IFERROR(G26*(1+INDEX(FrontEndData,MATCH(M$10,IF(FrontEndType=$B26,FrontEndCampus),0),MATCH(M$9,FrontEndYear,0))),"")</f>
        <v/>
      </c>
      <c r="N26" s="529" t="str">
        <f t="array" aca="1" ref="N26" ca="1">IFERROR(H26*(1+INDEX(FrontEndData,MATCH(N$10,IF(FrontEndType=$B26,FrontEndCampus),0),MATCH(N$9,FrontEndYear,0))),"")</f>
        <v/>
      </c>
      <c r="O26" s="529" t="str">
        <f t="array" aca="1" ref="O26" ca="1">IFERROR(I26*(1+INDEX(FrontEndData,MATCH(O$10,IF(FrontEndType=$B26,FrontEndCampus),0),MATCH(O$9,FrontEndYear,0))),"")</f>
        <v/>
      </c>
      <c r="P26" s="529" t="str">
        <f t="array" aca="1" ref="P26" ca="1">IFERROR(J26*(1+INDEX(FrontEndData,MATCH(P$10,IF(FrontEndType=$B26,FrontEndCampus),0),MATCH(P$9,FrontEndYear,0))),"")</f>
        <v/>
      </c>
      <c r="Q26" s="529" t="str">
        <f t="array" aca="1" ref="Q26" ca="1">IFERROR(K26*(1+INDEX(FrontEndData,MATCH(Q$10,IF(FrontEndType=$B26,FrontEndCampus),0),MATCH(Q$9,FrontEndYear,0))),"")</f>
        <v/>
      </c>
      <c r="R26" s="529" t="str">
        <f t="array" aca="1" ref="R26" ca="1">IFERROR(L26*(1+INDEX(FrontEndData,MATCH(R$10,IF(FrontEndType=$B26,FrontEndCampus),0),MATCH(R$9,FrontEndYear,0))),"")</f>
        <v/>
      </c>
      <c r="S26" s="529" t="str">
        <f t="array" aca="1" ref="S26" ca="1">IFERROR(M26*(1+INDEX(FrontEndData,MATCH(S$10,IF(FrontEndType=$B26,FrontEndCampus),0),MATCH(S$9,FrontEndYear,0))),"")</f>
        <v/>
      </c>
      <c r="T26" s="529" t="str">
        <f t="array" aca="1" ref="T26" ca="1">IFERROR(N26*(1+INDEX(FrontEndData,MATCH(T$10,IF(FrontEndType=$B26,FrontEndCampus),0),MATCH(T$9,FrontEndYear,0))),"")</f>
        <v/>
      </c>
      <c r="U26" s="529" t="str">
        <f t="array" aca="1" ref="U26" ca="1">IFERROR(O26*(1+INDEX(FrontEndData,MATCH(U$10,IF(FrontEndType=$B26,FrontEndCampus),0),MATCH(U$9,FrontEndYear,0))),"")</f>
        <v/>
      </c>
      <c r="V26" s="529" t="str">
        <f t="array" aca="1" ref="V26" ca="1">IFERROR(P26*(1+INDEX(FrontEndData,MATCH(V$10,IF(FrontEndType=$B26,FrontEndCampus),0),MATCH(V$9,FrontEndYear,0))),"")</f>
        <v/>
      </c>
      <c r="W26" s="529" t="str">
        <f t="array" aca="1" ref="W26" ca="1">IFERROR(Q26*(1+INDEX(FrontEndData,MATCH(W$10,IF(FrontEndType=$B26,FrontEndCampus),0),MATCH(W$9,FrontEndYear,0))),"")</f>
        <v/>
      </c>
      <c r="X26" s="529" t="str">
        <f t="array" aca="1" ref="X26" ca="1">IFERROR(R26*(1+INDEX(FrontEndData,MATCH(X$10,IF(FrontEndType=$B26,FrontEndCampus),0),MATCH(X$9,FrontEndYear,0))),"")</f>
        <v/>
      </c>
      <c r="Y26" s="529" t="str">
        <f t="array" aca="1" ref="Y26" ca="1">IFERROR(S26*(1+INDEX(FrontEndData,MATCH(Y$10,IF(FrontEndType=$B26,FrontEndCampus),0),MATCH(Y$9,FrontEndYear,0))),"")</f>
        <v/>
      </c>
      <c r="Z26" s="529" t="str">
        <f t="array" aca="1" ref="Z26" ca="1">IFERROR(T26*(1+INDEX(FrontEndData,MATCH(Z$10,IF(FrontEndType=$B26,FrontEndCampus),0),MATCH(Z$9,FrontEndYear,0))),"")</f>
        <v/>
      </c>
      <c r="AA26" s="529" t="str">
        <f t="array" aca="1" ref="AA26" ca="1">IFERROR(U26*(1+INDEX(FrontEndData,MATCH(AA$10,IF(FrontEndType=$B26,FrontEndCampus),0),MATCH(AA$9,FrontEndYear,0))),"")</f>
        <v/>
      </c>
      <c r="AB26" s="529" t="str">
        <f t="array" aca="1" ref="AB26" ca="1">IFERROR(V26*(1+INDEX(FrontEndData,MATCH(AB$10,IF(FrontEndType=$B26,FrontEndCampus),0),MATCH(AB$9,FrontEndYear,0))),"")</f>
        <v/>
      </c>
      <c r="AC26" s="529" t="str">
        <f t="array" aca="1" ref="AC26" ca="1">IFERROR(W26*(1+INDEX(FrontEndData,MATCH(AC$10,IF(FrontEndType=$B26,FrontEndCampus),0),MATCH(AC$9,FrontEndYear,0))),"")</f>
        <v/>
      </c>
      <c r="AD26" s="529" t="str">
        <f t="array" aca="1" ref="AD26" ca="1">IFERROR(X26*(1+INDEX(FrontEndData,MATCH(AD$10,IF(FrontEndType=$B26,FrontEndCampus),0),MATCH(AD$9,FrontEndYear,0))),"")</f>
        <v/>
      </c>
      <c r="AE26" s="529" t="str">
        <f t="array" aca="1" ref="AE26" ca="1">IFERROR(Y26*(1+INDEX(FrontEndData,MATCH(AE$10,IF(FrontEndType=$B26,FrontEndCampus),0),MATCH(AE$9,FrontEndYear,0))),"")</f>
        <v/>
      </c>
      <c r="AF26" s="529" t="str">
        <f t="array" aca="1" ref="AF26" ca="1">IFERROR(Z26*(1+INDEX(FrontEndData,MATCH(AF$10,IF(FrontEndType=$B26,FrontEndCampus),0),MATCH(AF$9,FrontEndYear,0))),"")</f>
        <v/>
      </c>
      <c r="AG26" s="529" t="str">
        <f t="array" aca="1" ref="AG26" ca="1">IFERROR(AA26*(1+INDEX(FrontEndData,MATCH(AG$10,IF(FrontEndType=$B26,FrontEndCampus),0),MATCH(AG$9,FrontEndYear,0))),"")</f>
        <v/>
      </c>
      <c r="AH26" s="529" t="str">
        <f t="array" aca="1" ref="AH26" ca="1">IFERROR(AB26*(1+INDEX(FrontEndData,MATCH(AH$10,IF(FrontEndType=$B26,FrontEndCampus),0),MATCH(AH$9,FrontEndYear,0))),"")</f>
        <v/>
      </c>
      <c r="AI26" s="529" t="str">
        <f t="array" aca="1" ref="AI26" ca="1">IFERROR(AC26*(1+INDEX(FrontEndData,MATCH(AI$10,IF(FrontEndType=$B26,FrontEndCampus),0),MATCH(AI$9,FrontEndYear,0))),"")</f>
        <v/>
      </c>
      <c r="AJ26" s="529" t="str">
        <f t="array" aca="1" ref="AJ26" ca="1">IFERROR(AD26*(1+INDEX(FrontEndData,MATCH(AJ$10,IF(FrontEndType=$B26,FrontEndCampus),0),MATCH(AJ$9,FrontEndYear,0))),"")</f>
        <v/>
      </c>
      <c r="AK26" s="529" t="str">
        <f t="array" aca="1" ref="AK26" ca="1">IFERROR(AE26*(1+INDEX(FrontEndData,MATCH(AK$10,IF(FrontEndType=$B26,FrontEndCampus),0),MATCH(AK$9,FrontEndYear,0))),"")</f>
        <v/>
      </c>
      <c r="AL26" s="529" t="str">
        <f t="array" aca="1" ref="AL26" ca="1">IFERROR(AF26*(1+INDEX(FrontEndData,MATCH(AL$10,IF(FrontEndType=$B26,FrontEndCampus),0),MATCH(AL$9,FrontEndYear,0))),"")</f>
        <v/>
      </c>
      <c r="AM26" s="529" t="str">
        <f t="array" aca="1" ref="AM26" ca="1">IFERROR(AG26*(1+INDEX(FrontEndData,MATCH(AM$10,IF(FrontEndType=$B26,FrontEndCampus),0),MATCH(AM$9,FrontEndYear,0))),"")</f>
        <v/>
      </c>
      <c r="AN26" s="529" t="str">
        <f t="array" aca="1" ref="AN26" ca="1">IFERROR(AH26*(1+INDEX(FrontEndData,MATCH(AN$10,IF(FrontEndType=$B26,FrontEndCampus),0),MATCH(AN$9,FrontEndYear,0))),"")</f>
        <v/>
      </c>
      <c r="AO26" s="529" t="str">
        <f t="array" aca="1" ref="AO26" ca="1">IFERROR(AI26*(1+INDEX(FrontEndData,MATCH(AO$10,IF(FrontEndType=$B26,FrontEndCampus),0),MATCH(AO$9,FrontEndYear,0))),"")</f>
        <v/>
      </c>
      <c r="AP26" s="529" t="str">
        <f t="array" aca="1" ref="AP26" ca="1">IFERROR(AJ26*(1+INDEX(FrontEndData,MATCH(AP$10,IF(FrontEndType=$B26,FrontEndCampus),0),MATCH(AP$9,FrontEndYear,0))),"")</f>
        <v/>
      </c>
      <c r="AQ26" s="529" t="str">
        <f t="array" aca="1" ref="AQ26" ca="1">IFERROR(AK26*(1+INDEX(FrontEndData,MATCH(AQ$10,IF(FrontEndType=$B26,FrontEndCampus),0),MATCH(AQ$9,FrontEndYear,0))),"")</f>
        <v/>
      </c>
      <c r="AR26" s="529" t="str">
        <f t="array" aca="1" ref="AR26" ca="1">IFERROR(AL26*(1+INDEX(FrontEndData,MATCH(AR$10,IF(FrontEndType=$B26,FrontEndCampus),0),MATCH(AR$9,FrontEndYear,0))),"")</f>
        <v/>
      </c>
      <c r="AS26" s="529" t="str">
        <f t="array" aca="1" ref="AS26" ca="1">IFERROR(AM26*(1+INDEX(FrontEndData,MATCH(AS$10,IF(FrontEndType=$B26,FrontEndCampus),0),MATCH(AS$9,FrontEndYear,0))),"")</f>
        <v/>
      </c>
      <c r="AT26" s="529" t="str">
        <f t="array" aca="1" ref="AT26" ca="1">IFERROR(AN26*(1+INDEX(FrontEndData,MATCH(AT$10,IF(FrontEndType=$B26,FrontEndCampus),0),MATCH(AT$9,FrontEndYear,0))),"")</f>
        <v/>
      </c>
      <c r="AU26" s="529" t="str">
        <f t="array" aca="1" ref="AU26" ca="1">IFERROR(AO26*(1+INDEX(FrontEndData,MATCH(AU$10,IF(FrontEndType=$B26,FrontEndCampus),0),MATCH(AU$9,FrontEndYear,0))),"")</f>
        <v/>
      </c>
      <c r="AV26" s="529" t="str">
        <f t="array" aca="1" ref="AV26" ca="1">IFERROR(AP26*(1+INDEX(FrontEndData,MATCH(AV$10,IF(FrontEndType=$B26,FrontEndCampus),0),MATCH(AV$9,FrontEndYear,0))),"")</f>
        <v/>
      </c>
      <c r="AW26" s="529" t="str">
        <f t="array" aca="1" ref="AW26" ca="1">IFERROR(AQ26*(1+INDEX(FrontEndData,MATCH(AW$10,IF(FrontEndType=$B26,FrontEndCampus),0),MATCH(AW$9,FrontEndYear,0))),"")</f>
        <v/>
      </c>
      <c r="AX26" s="529" t="str">
        <f t="array" aca="1" ref="AX26" ca="1">IFERROR(AR26*(1+INDEX(FrontEndData,MATCH(AX$10,IF(FrontEndType=$B26,FrontEndCampus),0),MATCH(AX$9,FrontEndYear,0))),"")</f>
        <v/>
      </c>
      <c r="AY26" s="529" t="str">
        <f t="array" aca="1" ref="AY26" ca="1">IFERROR(AS26*(1+INDEX(FrontEndData,MATCH(AY$10,IF(FrontEndType=$B26,FrontEndCampus),0),MATCH(AY$9,FrontEndYear,0))),"")</f>
        <v/>
      </c>
      <c r="AZ26" s="529" t="str">
        <f t="array" aca="1" ref="AZ26" ca="1">IFERROR(AT26*(1+INDEX(FrontEndData,MATCH(AZ$10,IF(FrontEndType=$B26,FrontEndCampus),0),MATCH(AZ$9,FrontEndYear,0))),"")</f>
        <v/>
      </c>
      <c r="BA26" s="529" t="str">
        <f t="array" aca="1" ref="BA26" ca="1">IFERROR(AU26*(1+INDEX(FrontEndData,MATCH(BA$10,IF(FrontEndType=$B26,FrontEndCampus),0),MATCH(BA$9,FrontEndYear,0))),"")</f>
        <v/>
      </c>
      <c r="BB26" s="529" t="str">
        <f t="array" aca="1" ref="BB26" ca="1">IFERROR(AV26*(1+INDEX(FrontEndData,MATCH(BB$10,IF(FrontEndType=$B26,FrontEndCampus),0),MATCH(BB$9,FrontEndYear,0))),"")</f>
        <v/>
      </c>
      <c r="BC26" s="529" t="str">
        <f t="array" aca="1" ref="BC26" ca="1">IFERROR(AW26*(1+INDEX(FrontEndData,MATCH(BC$10,IF(FrontEndType=$B26,FrontEndCampus),0),MATCH(BC$9,FrontEndYear,0))),"")</f>
        <v/>
      </c>
      <c r="BD26" s="529" t="str">
        <f t="array" aca="1" ref="BD26" ca="1">IFERROR(AX26*(1+INDEX(FrontEndData,MATCH(BD$10,IF(FrontEndType=$B26,FrontEndCampus),0),MATCH(BD$9,FrontEndYear,0))),"")</f>
        <v/>
      </c>
      <c r="BE26" s="529" t="str">
        <f t="array" aca="1" ref="BE26" ca="1">IFERROR(AY26*(1+INDEX(FrontEndData,MATCH(BE$10,IF(FrontEndType=$B26,FrontEndCampus),0),MATCH(BE$9,FrontEndYear,0))),"")</f>
        <v/>
      </c>
      <c r="BF26" s="529" t="str">
        <f t="array" aca="1" ref="BF26" ca="1">IFERROR(AZ26*(1+INDEX(FrontEndData,MATCH(BF$10,IF(FrontEndType=$B26,FrontEndCampus),0),MATCH(BF$9,FrontEndYear,0))),"")</f>
        <v/>
      </c>
      <c r="BG26" s="529" t="str">
        <f t="array" aca="1" ref="BG26" ca="1">IFERROR(BA26*(1+INDEX(FrontEndData,MATCH(BG$10,IF(FrontEndType=$B26,FrontEndCampus),0),MATCH(BG$9,FrontEndYear,0))),"")</f>
        <v/>
      </c>
      <c r="BH26" s="529" t="str">
        <f t="array" aca="1" ref="BH26" ca="1">IFERROR(BB26*(1+INDEX(FrontEndData,MATCH(BH$10,IF(FrontEndType=$B26,FrontEndCampus),0),MATCH(BH$9,FrontEndYear,0))),"")</f>
        <v/>
      </c>
      <c r="BI26" s="529" t="str">
        <f t="array" aca="1" ref="BI26" ca="1">IFERROR(BC26*(1+INDEX(FrontEndData,MATCH(BI$10,IF(FrontEndType=$B26,FrontEndCampus),0),MATCH(BI$9,FrontEndYear,0))),"")</f>
        <v/>
      </c>
      <c r="BJ26" s="529" t="str">
        <f t="array" aca="1" ref="BJ26" ca="1">IFERROR(BD26*(1+INDEX(FrontEndData,MATCH(BJ$10,IF(FrontEndType=$B26,FrontEndCampus),0),MATCH(BJ$9,FrontEndYear,0))),"")</f>
        <v/>
      </c>
      <c r="BK26" s="529" t="str">
        <f t="array" aca="1" ref="BK26" ca="1">IFERROR(BE26*(1+INDEX(FrontEndData,MATCH(BK$10,IF(FrontEndType=$B26,FrontEndCampus),0),MATCH(BK$9,FrontEndYear,0))),"")</f>
        <v/>
      </c>
      <c r="BL26" s="529" t="str">
        <f t="array" aca="1" ref="BL26" ca="1">IFERROR(BF26*(1+INDEX(FrontEndData,MATCH(BL$10,IF(FrontEndType=$B26,FrontEndCampus),0),MATCH(BL$9,FrontEndYear,0))),"")</f>
        <v/>
      </c>
      <c r="BM26" s="529" t="str">
        <f t="array" aca="1" ref="BM26" ca="1">IFERROR(BG26*(1+INDEX(FrontEndData,MATCH(BM$10,IF(FrontEndType=$B26,FrontEndCampus),0),MATCH(BM$9,FrontEndYear,0))),"")</f>
        <v/>
      </c>
      <c r="BN26" s="529" t="str">
        <f t="array" aca="1" ref="BN26" ca="1">IFERROR(BH26*(1+INDEX(FrontEndData,MATCH(BN$10,IF(FrontEndType=$B26,FrontEndCampus),0),MATCH(BN$9,FrontEndYear,0))),"")</f>
        <v/>
      </c>
      <c r="BO26" s="529" t="str">
        <f t="array" aca="1" ref="BO26" ca="1">IFERROR(BI26*(1+INDEX(FrontEndData,MATCH(BO$10,IF(FrontEndType=$B26,FrontEndCampus),0),MATCH(BO$9,FrontEndYear,0))),"")</f>
        <v/>
      </c>
      <c r="BP26" s="529" t="str">
        <f t="array" aca="1" ref="BP26" ca="1">IFERROR(BJ26*(1+INDEX(FrontEndData,MATCH(BP$10,IF(FrontEndType=$B26,FrontEndCampus),0),MATCH(BP$9,FrontEndYear,0))),"")</f>
        <v/>
      </c>
      <c r="BQ26" s="529" t="str">
        <f t="array" aca="1" ref="BQ26" ca="1">IFERROR(BK26*(1+INDEX(FrontEndData,MATCH(BQ$10,IF(FrontEndType=$B26,FrontEndCampus),0),MATCH(BQ$9,FrontEndYear,0))),"")</f>
        <v/>
      </c>
      <c r="BR26" s="529" t="str">
        <f t="array" aca="1" ref="BR26" ca="1">IFERROR(BL26*(1+INDEX(FrontEndData,MATCH(BR$10,IF(FrontEndType=$B26,FrontEndCampus),0),MATCH(BR$9,FrontEndYear,0))),"")</f>
        <v/>
      </c>
      <c r="BS26" s="529" t="str">
        <f t="array" aca="1" ref="BS26" ca="1">IFERROR(BM26*(1+INDEX(FrontEndData,MATCH(BS$10,IF(FrontEndType=$B26,FrontEndCampus),0),MATCH(BS$9,FrontEndYear,0))),"")</f>
        <v/>
      </c>
      <c r="BT26" s="529" t="str">
        <f t="array" aca="1" ref="BT26" ca="1">IFERROR(BN26*(1+INDEX(FrontEndData,MATCH(BT$10,IF(FrontEndType=$B26,FrontEndCampus),0),MATCH(BT$9,FrontEndYear,0))),"")</f>
        <v/>
      </c>
      <c r="BU26" s="529" t="str">
        <f t="array" aca="1" ref="BU26" ca="1">IFERROR(BO26*(1+INDEX(FrontEndData,MATCH(BU$10,IF(FrontEndType=$B26,FrontEndCampus),0),MATCH(BU$9,FrontEndYear,0))),"")</f>
        <v/>
      </c>
      <c r="BV26" s="529" t="str">
        <f t="array" aca="1" ref="BV26" ca="1">IFERROR(BP26*(1+INDEX(FrontEndData,MATCH(BV$10,IF(FrontEndType=$B26,FrontEndCampus),0),MATCH(BV$9,FrontEndYear,0))),"")</f>
        <v/>
      </c>
      <c r="BW26" s="529" t="str">
        <f t="array" aca="1" ref="BW26" ca="1">IFERROR(BQ26*(1+INDEX(FrontEndData,MATCH(BW$10,IF(FrontEndType=$B26,FrontEndCampus),0),MATCH(BW$9,FrontEndYear,0))),"")</f>
        <v/>
      </c>
      <c r="BX26" s="529" t="str">
        <f t="array" aca="1" ref="BX26" ca="1">IFERROR(BR26*(1+INDEX(FrontEndData,MATCH(BX$10,IF(FrontEndType=$B26,FrontEndCampus),0),MATCH(BX$9,FrontEndYear,0))),"")</f>
        <v/>
      </c>
    </row>
    <row r="27" spans="1:76" x14ac:dyDescent="0.25">
      <c r="A27" s="519"/>
      <c r="B27" s="525" t="s">
        <v>361</v>
      </c>
      <c r="C27" s="526" t="s">
        <v>390</v>
      </c>
      <c r="D27" s="527" t="s">
        <v>398</v>
      </c>
      <c r="E27" s="528">
        <f t="array" ref="E27">IFERROR(IF(INDEX(EndUseMatrixData,MATCH($B27,IF(EndUseMatrixEndUse=$D27,EndUseMatrixAllocation),0),MATCH($C27,EndUseMatrixEmissionSource,0))=Lists!$Q$9,INDEX(CFPTableEmissionsData,MATCH($C27,CFPTableEmissionsEmissionSource,0),MATCH(E$10,CFPTableEmissionsCampus,0))*INDEX(EndUseAssumptionsData,MATCH($C27,IF(EndUseAssumptionsEndUse=$D27,EndUseAssumptionsEmissionsSource),0),MATCH(E$10,EndUseAssumptionsCampus,0))*IF(COUNTIF(PeopleList,$B27)&gt;0,INDEX(SpacePeopleAllocationsPercentData,MATCH($B27,SpacePeopleAllocationsPercentType,0),MATCH(E$10,SpacePeopleAllocationsPercentCampus,0))/SUM(IF(INDEX(EndUseMatrixPeopleData,0,MATCH($C27,EndUseMatrixEmissionSource,0))=Lists!$Q$9,IF(EndUseMatrixPeopleEndUse=$D27,INDEX(EndUseMatrixPeopleSplitData,0,MATCH(E$10,EndUseMatrixPeopleSplitCampus,0))))),1),0),0)</f>
        <v>0</v>
      </c>
      <c r="F27" s="528">
        <f t="array" ref="F27">IFERROR(IF(INDEX(EndUseMatrixData,MATCH($B27,IF(EndUseMatrixEndUse=$D27,EndUseMatrixAllocation),0),MATCH($C27,EndUseMatrixEmissionSource,0))=Lists!$Q$9,INDEX(CFPTableEmissionsData,MATCH($C27,CFPTableEmissionsEmissionSource,0),MATCH(F$10,CFPTableEmissionsCampus,0))*INDEX(EndUseAssumptionsData,MATCH($C27,IF(EndUseAssumptionsEndUse=$D27,EndUseAssumptionsEmissionsSource),0),MATCH(F$10,EndUseAssumptionsCampus,0))*IF(COUNTIF(PeopleList,$B27)&gt;0,INDEX(SpacePeopleAllocationsPercentData,MATCH($B27,SpacePeopleAllocationsPercentType,0),MATCH(F$10,SpacePeopleAllocationsPercentCampus,0))/SUM(IF(INDEX(EndUseMatrixPeopleData,0,MATCH($C27,EndUseMatrixEmissionSource,0))=Lists!$Q$9,IF(EndUseMatrixPeopleEndUse=$D27,INDEX(EndUseMatrixPeopleSplitData,0,MATCH(F$10,EndUseMatrixPeopleSplitCampus,0))))),1),0),0)</f>
        <v>0</v>
      </c>
      <c r="G27" s="528">
        <f t="array" ref="G27">IFERROR(IF(INDEX(EndUseMatrixData,MATCH($B27,IF(EndUseMatrixEndUse=$D27,EndUseMatrixAllocation),0),MATCH($C27,EndUseMatrixEmissionSource,0))=Lists!$Q$9,INDEX(CFPTableEmissionsData,MATCH($C27,CFPTableEmissionsEmissionSource,0),MATCH(G$10,CFPTableEmissionsCampus,0))*INDEX(EndUseAssumptionsData,MATCH($C27,IF(EndUseAssumptionsEndUse=$D27,EndUseAssumptionsEmissionsSource),0),MATCH(G$10,EndUseAssumptionsCampus,0))*IF(COUNTIF(PeopleList,$B27)&gt;0,INDEX(SpacePeopleAllocationsPercentData,MATCH($B27,SpacePeopleAllocationsPercentType,0),MATCH(G$10,SpacePeopleAllocationsPercentCampus,0))/SUM(IF(INDEX(EndUseMatrixPeopleData,0,MATCH($C27,EndUseMatrixEmissionSource,0))=Lists!$Q$9,IF(EndUseMatrixPeopleEndUse=$D27,INDEX(EndUseMatrixPeopleSplitData,0,MATCH(G$10,EndUseMatrixPeopleSplitCampus,0))))),1),0),0)</f>
        <v>0</v>
      </c>
      <c r="H27" s="528">
        <f t="array" ref="H27">IFERROR(IF(INDEX(EndUseMatrixData,MATCH($B27,IF(EndUseMatrixEndUse=$D27,EndUseMatrixAllocation),0),MATCH($C27,EndUseMatrixEmissionSource,0))=Lists!$Q$9,INDEX(CFPTableEmissionsData,MATCH($C27,CFPTableEmissionsEmissionSource,0),MATCH(H$10,CFPTableEmissionsCampus,0))*INDEX(EndUseAssumptionsData,MATCH($C27,IF(EndUseAssumptionsEndUse=$D27,EndUseAssumptionsEmissionsSource),0),MATCH(H$10,EndUseAssumptionsCampus,0))*IF(COUNTIF(PeopleList,$B27)&gt;0,INDEX(SpacePeopleAllocationsPercentData,MATCH($B27,SpacePeopleAllocationsPercentType,0),MATCH(H$10,SpacePeopleAllocationsPercentCampus,0))/SUM(IF(INDEX(EndUseMatrixPeopleData,0,MATCH($C27,EndUseMatrixEmissionSource,0))=Lists!$Q$9,IF(EndUseMatrixPeopleEndUse=$D27,INDEX(EndUseMatrixPeopleSplitData,0,MATCH(H$10,EndUseMatrixPeopleSplitCampus,0))))),1),0),0)</f>
        <v>0</v>
      </c>
      <c r="I27" s="528">
        <f t="array" ref="I27">IFERROR(IF(INDEX(EndUseMatrixData,MATCH($B27,IF(EndUseMatrixEndUse=$D27,EndUseMatrixAllocation),0),MATCH($C27,EndUseMatrixEmissionSource,0))=Lists!$Q$9,INDEX(CFPTableEmissionsData,MATCH($C27,CFPTableEmissionsEmissionSource,0),MATCH(I$10,CFPTableEmissionsCampus,0))*INDEX(EndUseAssumptionsData,MATCH($C27,IF(EndUseAssumptionsEndUse=$D27,EndUseAssumptionsEmissionsSource),0),MATCH(I$10,EndUseAssumptionsCampus,0))*IF(COUNTIF(PeopleList,$B27)&gt;0,INDEX(SpacePeopleAllocationsPercentData,MATCH($B27,SpacePeopleAllocationsPercentType,0),MATCH(I$10,SpacePeopleAllocationsPercentCampus,0))/SUM(IF(INDEX(EndUseMatrixPeopleData,0,MATCH($C27,EndUseMatrixEmissionSource,0))=Lists!$Q$9,IF(EndUseMatrixPeopleEndUse=$D27,INDEX(EndUseMatrixPeopleSplitData,0,MATCH(I$10,EndUseMatrixPeopleSplitCampus,0))))),1),0),0)</f>
        <v>0</v>
      </c>
      <c r="J27" s="528">
        <f t="array" ref="J27">IFERROR(IF(INDEX(EndUseMatrixData,MATCH($B27,IF(EndUseMatrixEndUse=$D27,EndUseMatrixAllocation),0),MATCH($C27,EndUseMatrixEmissionSource,0))=Lists!$Q$9,INDEX(CFPTableEmissionsData,MATCH($C27,CFPTableEmissionsEmissionSource,0),MATCH(J$10,CFPTableEmissionsCampus,0))*INDEX(EndUseAssumptionsData,MATCH($C27,IF(EndUseAssumptionsEndUse=$D27,EndUseAssumptionsEmissionsSource),0),MATCH(J$10,EndUseAssumptionsCampus,0))*IF(COUNTIF(PeopleList,$B27)&gt;0,INDEX(SpacePeopleAllocationsPercentData,MATCH($B27,SpacePeopleAllocationsPercentType,0),MATCH(J$10,SpacePeopleAllocationsPercentCampus,0))/SUM(IF(INDEX(EndUseMatrixPeopleData,0,MATCH($C27,EndUseMatrixEmissionSource,0))=Lists!$Q$9,IF(EndUseMatrixPeopleEndUse=$D27,INDEX(EndUseMatrixPeopleSplitData,0,MATCH(J$10,EndUseMatrixPeopleSplitCampus,0))))),1),0),0)</f>
        <v>0</v>
      </c>
      <c r="K27" s="529" t="str">
        <f t="array" aca="1" ref="K27" ca="1">IFERROR(E27*(1+INDEX(FrontEndData,MATCH(K$10,IF(FrontEndType=$B27,FrontEndCampus),0),MATCH(K$9,FrontEndYear,0))),"")</f>
        <v/>
      </c>
      <c r="L27" s="529" t="str">
        <f t="array" aca="1" ref="L27" ca="1">IFERROR(F27*(1+INDEX(FrontEndData,MATCH(L$10,IF(FrontEndType=$B27,FrontEndCampus),0),MATCH(L$9,FrontEndYear,0))),"")</f>
        <v/>
      </c>
      <c r="M27" s="529" t="str">
        <f t="array" aca="1" ref="M27" ca="1">IFERROR(G27*(1+INDEX(FrontEndData,MATCH(M$10,IF(FrontEndType=$B27,FrontEndCampus),0),MATCH(M$9,FrontEndYear,0))),"")</f>
        <v/>
      </c>
      <c r="N27" s="529" t="str">
        <f t="array" aca="1" ref="N27" ca="1">IFERROR(H27*(1+INDEX(FrontEndData,MATCH(N$10,IF(FrontEndType=$B27,FrontEndCampus),0),MATCH(N$9,FrontEndYear,0))),"")</f>
        <v/>
      </c>
      <c r="O27" s="529" t="str">
        <f t="array" aca="1" ref="O27" ca="1">IFERROR(I27*(1+INDEX(FrontEndData,MATCH(O$10,IF(FrontEndType=$B27,FrontEndCampus),0),MATCH(O$9,FrontEndYear,0))),"")</f>
        <v/>
      </c>
      <c r="P27" s="529" t="str">
        <f t="array" aca="1" ref="P27" ca="1">IFERROR(J27*(1+INDEX(FrontEndData,MATCH(P$10,IF(FrontEndType=$B27,FrontEndCampus),0),MATCH(P$9,FrontEndYear,0))),"")</f>
        <v/>
      </c>
      <c r="Q27" s="529" t="str">
        <f t="array" aca="1" ref="Q27" ca="1">IFERROR(K27*(1+INDEX(FrontEndData,MATCH(Q$10,IF(FrontEndType=$B27,FrontEndCampus),0),MATCH(Q$9,FrontEndYear,0))),"")</f>
        <v/>
      </c>
      <c r="R27" s="529" t="str">
        <f t="array" aca="1" ref="R27" ca="1">IFERROR(L27*(1+INDEX(FrontEndData,MATCH(R$10,IF(FrontEndType=$B27,FrontEndCampus),0),MATCH(R$9,FrontEndYear,0))),"")</f>
        <v/>
      </c>
      <c r="S27" s="529" t="str">
        <f t="array" aca="1" ref="S27" ca="1">IFERROR(M27*(1+INDEX(FrontEndData,MATCH(S$10,IF(FrontEndType=$B27,FrontEndCampus),0),MATCH(S$9,FrontEndYear,0))),"")</f>
        <v/>
      </c>
      <c r="T27" s="529" t="str">
        <f t="array" aca="1" ref="T27" ca="1">IFERROR(N27*(1+INDEX(FrontEndData,MATCH(T$10,IF(FrontEndType=$B27,FrontEndCampus),0),MATCH(T$9,FrontEndYear,0))),"")</f>
        <v/>
      </c>
      <c r="U27" s="529" t="str">
        <f t="array" aca="1" ref="U27" ca="1">IFERROR(O27*(1+INDEX(FrontEndData,MATCH(U$10,IF(FrontEndType=$B27,FrontEndCampus),0),MATCH(U$9,FrontEndYear,0))),"")</f>
        <v/>
      </c>
      <c r="V27" s="529" t="str">
        <f t="array" aca="1" ref="V27" ca="1">IFERROR(P27*(1+INDEX(FrontEndData,MATCH(V$10,IF(FrontEndType=$B27,FrontEndCampus),0),MATCH(V$9,FrontEndYear,0))),"")</f>
        <v/>
      </c>
      <c r="W27" s="529" t="str">
        <f t="array" aca="1" ref="W27" ca="1">IFERROR(Q27*(1+INDEX(FrontEndData,MATCH(W$10,IF(FrontEndType=$B27,FrontEndCampus),0),MATCH(W$9,FrontEndYear,0))),"")</f>
        <v/>
      </c>
      <c r="X27" s="529" t="str">
        <f t="array" aca="1" ref="X27" ca="1">IFERROR(R27*(1+INDEX(FrontEndData,MATCH(X$10,IF(FrontEndType=$B27,FrontEndCampus),0),MATCH(X$9,FrontEndYear,0))),"")</f>
        <v/>
      </c>
      <c r="Y27" s="529" t="str">
        <f t="array" aca="1" ref="Y27" ca="1">IFERROR(S27*(1+INDEX(FrontEndData,MATCH(Y$10,IF(FrontEndType=$B27,FrontEndCampus),0),MATCH(Y$9,FrontEndYear,0))),"")</f>
        <v/>
      </c>
      <c r="Z27" s="529" t="str">
        <f t="array" aca="1" ref="Z27" ca="1">IFERROR(T27*(1+INDEX(FrontEndData,MATCH(Z$10,IF(FrontEndType=$B27,FrontEndCampus),0),MATCH(Z$9,FrontEndYear,0))),"")</f>
        <v/>
      </c>
      <c r="AA27" s="529" t="str">
        <f t="array" aca="1" ref="AA27" ca="1">IFERROR(U27*(1+INDEX(FrontEndData,MATCH(AA$10,IF(FrontEndType=$B27,FrontEndCampus),0),MATCH(AA$9,FrontEndYear,0))),"")</f>
        <v/>
      </c>
      <c r="AB27" s="529" t="str">
        <f t="array" aca="1" ref="AB27" ca="1">IFERROR(V27*(1+INDEX(FrontEndData,MATCH(AB$10,IF(FrontEndType=$B27,FrontEndCampus),0),MATCH(AB$9,FrontEndYear,0))),"")</f>
        <v/>
      </c>
      <c r="AC27" s="529" t="str">
        <f t="array" aca="1" ref="AC27" ca="1">IFERROR(W27*(1+INDEX(FrontEndData,MATCH(AC$10,IF(FrontEndType=$B27,FrontEndCampus),0),MATCH(AC$9,FrontEndYear,0))),"")</f>
        <v/>
      </c>
      <c r="AD27" s="529" t="str">
        <f t="array" aca="1" ref="AD27" ca="1">IFERROR(X27*(1+INDEX(FrontEndData,MATCH(AD$10,IF(FrontEndType=$B27,FrontEndCampus),0),MATCH(AD$9,FrontEndYear,0))),"")</f>
        <v/>
      </c>
      <c r="AE27" s="529" t="str">
        <f t="array" aca="1" ref="AE27" ca="1">IFERROR(Y27*(1+INDEX(FrontEndData,MATCH(AE$10,IF(FrontEndType=$B27,FrontEndCampus),0),MATCH(AE$9,FrontEndYear,0))),"")</f>
        <v/>
      </c>
      <c r="AF27" s="529" t="str">
        <f t="array" aca="1" ref="AF27" ca="1">IFERROR(Z27*(1+INDEX(FrontEndData,MATCH(AF$10,IF(FrontEndType=$B27,FrontEndCampus),0),MATCH(AF$9,FrontEndYear,0))),"")</f>
        <v/>
      </c>
      <c r="AG27" s="529" t="str">
        <f t="array" aca="1" ref="AG27" ca="1">IFERROR(AA27*(1+INDEX(FrontEndData,MATCH(AG$10,IF(FrontEndType=$B27,FrontEndCampus),0),MATCH(AG$9,FrontEndYear,0))),"")</f>
        <v/>
      </c>
      <c r="AH27" s="529" t="str">
        <f t="array" aca="1" ref="AH27" ca="1">IFERROR(AB27*(1+INDEX(FrontEndData,MATCH(AH$10,IF(FrontEndType=$B27,FrontEndCampus),0),MATCH(AH$9,FrontEndYear,0))),"")</f>
        <v/>
      </c>
      <c r="AI27" s="529" t="str">
        <f t="array" aca="1" ref="AI27" ca="1">IFERROR(AC27*(1+INDEX(FrontEndData,MATCH(AI$10,IF(FrontEndType=$B27,FrontEndCampus),0),MATCH(AI$9,FrontEndYear,0))),"")</f>
        <v/>
      </c>
      <c r="AJ27" s="529" t="str">
        <f t="array" aca="1" ref="AJ27" ca="1">IFERROR(AD27*(1+INDEX(FrontEndData,MATCH(AJ$10,IF(FrontEndType=$B27,FrontEndCampus),0),MATCH(AJ$9,FrontEndYear,0))),"")</f>
        <v/>
      </c>
      <c r="AK27" s="529" t="str">
        <f t="array" aca="1" ref="AK27" ca="1">IFERROR(AE27*(1+INDEX(FrontEndData,MATCH(AK$10,IF(FrontEndType=$B27,FrontEndCampus),0),MATCH(AK$9,FrontEndYear,0))),"")</f>
        <v/>
      </c>
      <c r="AL27" s="529" t="str">
        <f t="array" aca="1" ref="AL27" ca="1">IFERROR(AF27*(1+INDEX(FrontEndData,MATCH(AL$10,IF(FrontEndType=$B27,FrontEndCampus),0),MATCH(AL$9,FrontEndYear,0))),"")</f>
        <v/>
      </c>
      <c r="AM27" s="529" t="str">
        <f t="array" aca="1" ref="AM27" ca="1">IFERROR(AG27*(1+INDEX(FrontEndData,MATCH(AM$10,IF(FrontEndType=$B27,FrontEndCampus),0),MATCH(AM$9,FrontEndYear,0))),"")</f>
        <v/>
      </c>
      <c r="AN27" s="529" t="str">
        <f t="array" aca="1" ref="AN27" ca="1">IFERROR(AH27*(1+INDEX(FrontEndData,MATCH(AN$10,IF(FrontEndType=$B27,FrontEndCampus),0),MATCH(AN$9,FrontEndYear,0))),"")</f>
        <v/>
      </c>
      <c r="AO27" s="529" t="str">
        <f t="array" aca="1" ref="AO27" ca="1">IFERROR(AI27*(1+INDEX(FrontEndData,MATCH(AO$10,IF(FrontEndType=$B27,FrontEndCampus),0),MATCH(AO$9,FrontEndYear,0))),"")</f>
        <v/>
      </c>
      <c r="AP27" s="529" t="str">
        <f t="array" aca="1" ref="AP27" ca="1">IFERROR(AJ27*(1+INDEX(FrontEndData,MATCH(AP$10,IF(FrontEndType=$B27,FrontEndCampus),0),MATCH(AP$9,FrontEndYear,0))),"")</f>
        <v/>
      </c>
      <c r="AQ27" s="529" t="str">
        <f t="array" aca="1" ref="AQ27" ca="1">IFERROR(AK27*(1+INDEX(FrontEndData,MATCH(AQ$10,IF(FrontEndType=$B27,FrontEndCampus),0),MATCH(AQ$9,FrontEndYear,0))),"")</f>
        <v/>
      </c>
      <c r="AR27" s="529" t="str">
        <f t="array" aca="1" ref="AR27" ca="1">IFERROR(AL27*(1+INDEX(FrontEndData,MATCH(AR$10,IF(FrontEndType=$B27,FrontEndCampus),0),MATCH(AR$9,FrontEndYear,0))),"")</f>
        <v/>
      </c>
      <c r="AS27" s="529" t="str">
        <f t="array" aca="1" ref="AS27" ca="1">IFERROR(AM27*(1+INDEX(FrontEndData,MATCH(AS$10,IF(FrontEndType=$B27,FrontEndCampus),0),MATCH(AS$9,FrontEndYear,0))),"")</f>
        <v/>
      </c>
      <c r="AT27" s="529" t="str">
        <f t="array" aca="1" ref="AT27" ca="1">IFERROR(AN27*(1+INDEX(FrontEndData,MATCH(AT$10,IF(FrontEndType=$B27,FrontEndCampus),0),MATCH(AT$9,FrontEndYear,0))),"")</f>
        <v/>
      </c>
      <c r="AU27" s="529" t="str">
        <f t="array" aca="1" ref="AU27" ca="1">IFERROR(AO27*(1+INDEX(FrontEndData,MATCH(AU$10,IF(FrontEndType=$B27,FrontEndCampus),0),MATCH(AU$9,FrontEndYear,0))),"")</f>
        <v/>
      </c>
      <c r="AV27" s="529" t="str">
        <f t="array" aca="1" ref="AV27" ca="1">IFERROR(AP27*(1+INDEX(FrontEndData,MATCH(AV$10,IF(FrontEndType=$B27,FrontEndCampus),0),MATCH(AV$9,FrontEndYear,0))),"")</f>
        <v/>
      </c>
      <c r="AW27" s="529" t="str">
        <f t="array" aca="1" ref="AW27" ca="1">IFERROR(AQ27*(1+INDEX(FrontEndData,MATCH(AW$10,IF(FrontEndType=$B27,FrontEndCampus),0),MATCH(AW$9,FrontEndYear,0))),"")</f>
        <v/>
      </c>
      <c r="AX27" s="529" t="str">
        <f t="array" aca="1" ref="AX27" ca="1">IFERROR(AR27*(1+INDEX(FrontEndData,MATCH(AX$10,IF(FrontEndType=$B27,FrontEndCampus),0),MATCH(AX$9,FrontEndYear,0))),"")</f>
        <v/>
      </c>
      <c r="AY27" s="529" t="str">
        <f t="array" aca="1" ref="AY27" ca="1">IFERROR(AS27*(1+INDEX(FrontEndData,MATCH(AY$10,IF(FrontEndType=$B27,FrontEndCampus),0),MATCH(AY$9,FrontEndYear,0))),"")</f>
        <v/>
      </c>
      <c r="AZ27" s="529" t="str">
        <f t="array" aca="1" ref="AZ27" ca="1">IFERROR(AT27*(1+INDEX(FrontEndData,MATCH(AZ$10,IF(FrontEndType=$B27,FrontEndCampus),0),MATCH(AZ$9,FrontEndYear,0))),"")</f>
        <v/>
      </c>
      <c r="BA27" s="529" t="str">
        <f t="array" aca="1" ref="BA27" ca="1">IFERROR(AU27*(1+INDEX(FrontEndData,MATCH(BA$10,IF(FrontEndType=$B27,FrontEndCampus),0),MATCH(BA$9,FrontEndYear,0))),"")</f>
        <v/>
      </c>
      <c r="BB27" s="529" t="str">
        <f t="array" aca="1" ref="BB27" ca="1">IFERROR(AV27*(1+INDEX(FrontEndData,MATCH(BB$10,IF(FrontEndType=$B27,FrontEndCampus),0),MATCH(BB$9,FrontEndYear,0))),"")</f>
        <v/>
      </c>
      <c r="BC27" s="529" t="str">
        <f t="array" aca="1" ref="BC27" ca="1">IFERROR(AW27*(1+INDEX(FrontEndData,MATCH(BC$10,IF(FrontEndType=$B27,FrontEndCampus),0),MATCH(BC$9,FrontEndYear,0))),"")</f>
        <v/>
      </c>
      <c r="BD27" s="529" t="str">
        <f t="array" aca="1" ref="BD27" ca="1">IFERROR(AX27*(1+INDEX(FrontEndData,MATCH(BD$10,IF(FrontEndType=$B27,FrontEndCampus),0),MATCH(BD$9,FrontEndYear,0))),"")</f>
        <v/>
      </c>
      <c r="BE27" s="529" t="str">
        <f t="array" aca="1" ref="BE27" ca="1">IFERROR(AY27*(1+INDEX(FrontEndData,MATCH(BE$10,IF(FrontEndType=$B27,FrontEndCampus),0),MATCH(BE$9,FrontEndYear,0))),"")</f>
        <v/>
      </c>
      <c r="BF27" s="529" t="str">
        <f t="array" aca="1" ref="BF27" ca="1">IFERROR(AZ27*(1+INDEX(FrontEndData,MATCH(BF$10,IF(FrontEndType=$B27,FrontEndCampus),0),MATCH(BF$9,FrontEndYear,0))),"")</f>
        <v/>
      </c>
      <c r="BG27" s="529" t="str">
        <f t="array" aca="1" ref="BG27" ca="1">IFERROR(BA27*(1+INDEX(FrontEndData,MATCH(BG$10,IF(FrontEndType=$B27,FrontEndCampus),0),MATCH(BG$9,FrontEndYear,0))),"")</f>
        <v/>
      </c>
      <c r="BH27" s="529" t="str">
        <f t="array" aca="1" ref="BH27" ca="1">IFERROR(BB27*(1+INDEX(FrontEndData,MATCH(BH$10,IF(FrontEndType=$B27,FrontEndCampus),0),MATCH(BH$9,FrontEndYear,0))),"")</f>
        <v/>
      </c>
      <c r="BI27" s="529" t="str">
        <f t="array" aca="1" ref="BI27" ca="1">IFERROR(BC27*(1+INDEX(FrontEndData,MATCH(BI$10,IF(FrontEndType=$B27,FrontEndCampus),0),MATCH(BI$9,FrontEndYear,0))),"")</f>
        <v/>
      </c>
      <c r="BJ27" s="529" t="str">
        <f t="array" aca="1" ref="BJ27" ca="1">IFERROR(BD27*(1+INDEX(FrontEndData,MATCH(BJ$10,IF(FrontEndType=$B27,FrontEndCampus),0),MATCH(BJ$9,FrontEndYear,0))),"")</f>
        <v/>
      </c>
      <c r="BK27" s="529" t="str">
        <f t="array" aca="1" ref="BK27" ca="1">IFERROR(BE27*(1+INDEX(FrontEndData,MATCH(BK$10,IF(FrontEndType=$B27,FrontEndCampus),0),MATCH(BK$9,FrontEndYear,0))),"")</f>
        <v/>
      </c>
      <c r="BL27" s="529" t="str">
        <f t="array" aca="1" ref="BL27" ca="1">IFERROR(BF27*(1+INDEX(FrontEndData,MATCH(BL$10,IF(FrontEndType=$B27,FrontEndCampus),0),MATCH(BL$9,FrontEndYear,0))),"")</f>
        <v/>
      </c>
      <c r="BM27" s="529" t="str">
        <f t="array" aca="1" ref="BM27" ca="1">IFERROR(BG27*(1+INDEX(FrontEndData,MATCH(BM$10,IF(FrontEndType=$B27,FrontEndCampus),0),MATCH(BM$9,FrontEndYear,0))),"")</f>
        <v/>
      </c>
      <c r="BN27" s="529" t="str">
        <f t="array" aca="1" ref="BN27" ca="1">IFERROR(BH27*(1+INDEX(FrontEndData,MATCH(BN$10,IF(FrontEndType=$B27,FrontEndCampus),0),MATCH(BN$9,FrontEndYear,0))),"")</f>
        <v/>
      </c>
      <c r="BO27" s="529" t="str">
        <f t="array" aca="1" ref="BO27" ca="1">IFERROR(BI27*(1+INDEX(FrontEndData,MATCH(BO$10,IF(FrontEndType=$B27,FrontEndCampus),0),MATCH(BO$9,FrontEndYear,0))),"")</f>
        <v/>
      </c>
      <c r="BP27" s="529" t="str">
        <f t="array" aca="1" ref="BP27" ca="1">IFERROR(BJ27*(1+INDEX(FrontEndData,MATCH(BP$10,IF(FrontEndType=$B27,FrontEndCampus),0),MATCH(BP$9,FrontEndYear,0))),"")</f>
        <v/>
      </c>
      <c r="BQ27" s="529" t="str">
        <f t="array" aca="1" ref="BQ27" ca="1">IFERROR(BK27*(1+INDEX(FrontEndData,MATCH(BQ$10,IF(FrontEndType=$B27,FrontEndCampus),0),MATCH(BQ$9,FrontEndYear,0))),"")</f>
        <v/>
      </c>
      <c r="BR27" s="529" t="str">
        <f t="array" aca="1" ref="BR27" ca="1">IFERROR(BL27*(1+INDEX(FrontEndData,MATCH(BR$10,IF(FrontEndType=$B27,FrontEndCampus),0),MATCH(BR$9,FrontEndYear,0))),"")</f>
        <v/>
      </c>
      <c r="BS27" s="529" t="str">
        <f t="array" aca="1" ref="BS27" ca="1">IFERROR(BM27*(1+INDEX(FrontEndData,MATCH(BS$10,IF(FrontEndType=$B27,FrontEndCampus),0),MATCH(BS$9,FrontEndYear,0))),"")</f>
        <v/>
      </c>
      <c r="BT27" s="529" t="str">
        <f t="array" aca="1" ref="BT27" ca="1">IFERROR(BN27*(1+INDEX(FrontEndData,MATCH(BT$10,IF(FrontEndType=$B27,FrontEndCampus),0),MATCH(BT$9,FrontEndYear,0))),"")</f>
        <v/>
      </c>
      <c r="BU27" s="529" t="str">
        <f t="array" aca="1" ref="BU27" ca="1">IFERROR(BO27*(1+INDEX(FrontEndData,MATCH(BU$10,IF(FrontEndType=$B27,FrontEndCampus),0),MATCH(BU$9,FrontEndYear,0))),"")</f>
        <v/>
      </c>
      <c r="BV27" s="529" t="str">
        <f t="array" aca="1" ref="BV27" ca="1">IFERROR(BP27*(1+INDEX(FrontEndData,MATCH(BV$10,IF(FrontEndType=$B27,FrontEndCampus),0),MATCH(BV$9,FrontEndYear,0))),"")</f>
        <v/>
      </c>
      <c r="BW27" s="529" t="str">
        <f t="array" aca="1" ref="BW27" ca="1">IFERROR(BQ27*(1+INDEX(FrontEndData,MATCH(BW$10,IF(FrontEndType=$B27,FrontEndCampus),0),MATCH(BW$9,FrontEndYear,0))),"")</f>
        <v/>
      </c>
      <c r="BX27" s="529" t="str">
        <f t="array" aca="1" ref="BX27" ca="1">IFERROR(BR27*(1+INDEX(FrontEndData,MATCH(BX$10,IF(FrontEndType=$B27,FrontEndCampus),0),MATCH(BX$9,FrontEndYear,0))),"")</f>
        <v/>
      </c>
    </row>
    <row r="28" spans="1:76" x14ac:dyDescent="0.25">
      <c r="A28" s="519"/>
      <c r="B28" s="525" t="s">
        <v>361</v>
      </c>
      <c r="C28" s="526" t="s">
        <v>390</v>
      </c>
      <c r="D28" s="527" t="s">
        <v>397</v>
      </c>
      <c r="E28" s="528">
        <f t="array" aca="1" ref="E28" ca="1">IFERROR(IF(INDEX(EndUseMatrixData,MATCH($B28,IF(EndUseMatrixEndUse=$D28,EndUseMatrixAllocation),0),MATCH($C28,EndUseMatrixEmissionSource,0))=Lists!$Q$9,INDEX(CFPTableEmissionsData,MATCH($C28,CFPTableEmissionsEmissionSource,0),MATCH(E$10,CFPTableEmissionsCampus,0))*INDEX(EndUseAssumptionsData,MATCH($C28,IF(EndUseAssumptionsEndUse=$D28,EndUseAssumptionsEmissionsSource),0),MATCH(E$10,EndUseAssumptionsCampus,0))*IF(COUNTIF(PeopleList,$B28)&gt;0,INDEX(SpacePeopleAllocationsPercentData,MATCH($B28,SpacePeopleAllocationsPercentType,0),MATCH(E$10,SpacePeopleAllocationsPercentCampus,0))/SUM(IF(INDEX(EndUseMatrixPeopleData,0,MATCH($C28,EndUseMatrixEmissionSource,0))=Lists!$Q$9,IF(EndUseMatrixPeopleEndUse=$D28,INDEX(EndUseMatrixPeopleSplitData,0,MATCH(E$10,EndUseMatrixPeopleSplitCampus,0))))),1),0),0)</f>
        <v>0</v>
      </c>
      <c r="F28" s="528">
        <f t="array" aca="1" ref="F28" ca="1">IFERROR(IF(INDEX(EndUseMatrixData,MATCH($B28,IF(EndUseMatrixEndUse=$D28,EndUseMatrixAllocation),0),MATCH($C28,EndUseMatrixEmissionSource,0))=Lists!$Q$9,INDEX(CFPTableEmissionsData,MATCH($C28,CFPTableEmissionsEmissionSource,0),MATCH(F$10,CFPTableEmissionsCampus,0))*INDEX(EndUseAssumptionsData,MATCH($C28,IF(EndUseAssumptionsEndUse=$D28,EndUseAssumptionsEmissionsSource),0),MATCH(F$10,EndUseAssumptionsCampus,0))*IF(COUNTIF(PeopleList,$B28)&gt;0,INDEX(SpacePeopleAllocationsPercentData,MATCH($B28,SpacePeopleAllocationsPercentType,0),MATCH(F$10,SpacePeopleAllocationsPercentCampus,0))/SUM(IF(INDEX(EndUseMatrixPeopleData,0,MATCH($C28,EndUseMatrixEmissionSource,0))=Lists!$Q$9,IF(EndUseMatrixPeopleEndUse=$D28,INDEX(EndUseMatrixPeopleSplitData,0,MATCH(F$10,EndUseMatrixPeopleSplitCampus,0))))),1),0),0)</f>
        <v>0</v>
      </c>
      <c r="G28" s="528">
        <f t="array" aca="1" ref="G28" ca="1">IFERROR(IF(INDEX(EndUseMatrixData,MATCH($B28,IF(EndUseMatrixEndUse=$D28,EndUseMatrixAllocation),0),MATCH($C28,EndUseMatrixEmissionSource,0))=Lists!$Q$9,INDEX(CFPTableEmissionsData,MATCH($C28,CFPTableEmissionsEmissionSource,0),MATCH(G$10,CFPTableEmissionsCampus,0))*INDEX(EndUseAssumptionsData,MATCH($C28,IF(EndUseAssumptionsEndUse=$D28,EndUseAssumptionsEmissionsSource),0),MATCH(G$10,EndUseAssumptionsCampus,0))*IF(COUNTIF(PeopleList,$B28)&gt;0,INDEX(SpacePeopleAllocationsPercentData,MATCH($B28,SpacePeopleAllocationsPercentType,0),MATCH(G$10,SpacePeopleAllocationsPercentCampus,0))/SUM(IF(INDEX(EndUseMatrixPeopleData,0,MATCH($C28,EndUseMatrixEmissionSource,0))=Lists!$Q$9,IF(EndUseMatrixPeopleEndUse=$D28,INDEX(EndUseMatrixPeopleSplitData,0,MATCH(G$10,EndUseMatrixPeopleSplitCampus,0))))),1),0),0)</f>
        <v>0</v>
      </c>
      <c r="H28" s="528">
        <f t="array" aca="1" ref="H28" ca="1">IFERROR(IF(INDEX(EndUseMatrixData,MATCH($B28,IF(EndUseMatrixEndUse=$D28,EndUseMatrixAllocation),0),MATCH($C28,EndUseMatrixEmissionSource,0))=Lists!$Q$9,INDEX(CFPTableEmissionsData,MATCH($C28,CFPTableEmissionsEmissionSource,0),MATCH(H$10,CFPTableEmissionsCampus,0))*INDEX(EndUseAssumptionsData,MATCH($C28,IF(EndUseAssumptionsEndUse=$D28,EndUseAssumptionsEmissionsSource),0),MATCH(H$10,EndUseAssumptionsCampus,0))*IF(COUNTIF(PeopleList,$B28)&gt;0,INDEX(SpacePeopleAllocationsPercentData,MATCH($B28,SpacePeopleAllocationsPercentType,0),MATCH(H$10,SpacePeopleAllocationsPercentCampus,0))/SUM(IF(INDEX(EndUseMatrixPeopleData,0,MATCH($C28,EndUseMatrixEmissionSource,0))=Lists!$Q$9,IF(EndUseMatrixPeopleEndUse=$D28,INDEX(EndUseMatrixPeopleSplitData,0,MATCH(H$10,EndUseMatrixPeopleSplitCampus,0))))),1),0),0)</f>
        <v>0</v>
      </c>
      <c r="I28" s="528">
        <f t="array" aca="1" ref="I28" ca="1">IFERROR(IF(INDEX(EndUseMatrixData,MATCH($B28,IF(EndUseMatrixEndUse=$D28,EndUseMatrixAllocation),0),MATCH($C28,EndUseMatrixEmissionSource,0))=Lists!$Q$9,INDEX(CFPTableEmissionsData,MATCH($C28,CFPTableEmissionsEmissionSource,0),MATCH(I$10,CFPTableEmissionsCampus,0))*INDEX(EndUseAssumptionsData,MATCH($C28,IF(EndUseAssumptionsEndUse=$D28,EndUseAssumptionsEmissionsSource),0),MATCH(I$10,EndUseAssumptionsCampus,0))*IF(COUNTIF(PeopleList,$B28)&gt;0,INDEX(SpacePeopleAllocationsPercentData,MATCH($B28,SpacePeopleAllocationsPercentType,0),MATCH(I$10,SpacePeopleAllocationsPercentCampus,0))/SUM(IF(INDEX(EndUseMatrixPeopleData,0,MATCH($C28,EndUseMatrixEmissionSource,0))=Lists!$Q$9,IF(EndUseMatrixPeopleEndUse=$D28,INDEX(EndUseMatrixPeopleSplitData,0,MATCH(I$10,EndUseMatrixPeopleSplitCampus,0))))),1),0),0)</f>
        <v>0</v>
      </c>
      <c r="J28" s="528">
        <f t="array" aca="1" ref="J28" ca="1">IFERROR(IF(INDEX(EndUseMatrixData,MATCH($B28,IF(EndUseMatrixEndUse=$D28,EndUseMatrixAllocation),0),MATCH($C28,EndUseMatrixEmissionSource,0))=Lists!$Q$9,INDEX(CFPTableEmissionsData,MATCH($C28,CFPTableEmissionsEmissionSource,0),MATCH(J$10,CFPTableEmissionsCampus,0))*INDEX(EndUseAssumptionsData,MATCH($C28,IF(EndUseAssumptionsEndUse=$D28,EndUseAssumptionsEmissionsSource),0),MATCH(J$10,EndUseAssumptionsCampus,0))*IF(COUNTIF(PeopleList,$B28)&gt;0,INDEX(SpacePeopleAllocationsPercentData,MATCH($B28,SpacePeopleAllocationsPercentType,0),MATCH(J$10,SpacePeopleAllocationsPercentCampus,0))/SUM(IF(INDEX(EndUseMatrixPeopleData,0,MATCH($C28,EndUseMatrixEmissionSource,0))=Lists!$Q$9,IF(EndUseMatrixPeopleEndUse=$D28,INDEX(EndUseMatrixPeopleSplitData,0,MATCH(J$10,EndUseMatrixPeopleSplitCampus,0))))),1),0),0)</f>
        <v>0</v>
      </c>
      <c r="K28" s="529" t="str">
        <f t="array" aca="1" ref="K28" ca="1">IFERROR(E28*(1+INDEX(FrontEndData,MATCH(K$10,IF(FrontEndType=$B28,FrontEndCampus),0),MATCH(K$9,FrontEndYear,0))),"")</f>
        <v/>
      </c>
      <c r="L28" s="529" t="str">
        <f t="array" aca="1" ref="L28" ca="1">IFERROR(F28*(1+INDEX(FrontEndData,MATCH(L$10,IF(FrontEndType=$B28,FrontEndCampus),0),MATCH(L$9,FrontEndYear,0))),"")</f>
        <v/>
      </c>
      <c r="M28" s="529" t="str">
        <f t="array" aca="1" ref="M28" ca="1">IFERROR(G28*(1+INDEX(FrontEndData,MATCH(M$10,IF(FrontEndType=$B28,FrontEndCampus),0),MATCH(M$9,FrontEndYear,0))),"")</f>
        <v/>
      </c>
      <c r="N28" s="529" t="str">
        <f t="array" aca="1" ref="N28" ca="1">IFERROR(H28*(1+INDEX(FrontEndData,MATCH(N$10,IF(FrontEndType=$B28,FrontEndCampus),0),MATCH(N$9,FrontEndYear,0))),"")</f>
        <v/>
      </c>
      <c r="O28" s="529" t="str">
        <f t="array" aca="1" ref="O28" ca="1">IFERROR(I28*(1+INDEX(FrontEndData,MATCH(O$10,IF(FrontEndType=$B28,FrontEndCampus),0),MATCH(O$9,FrontEndYear,0))),"")</f>
        <v/>
      </c>
      <c r="P28" s="529" t="str">
        <f t="array" aca="1" ref="P28" ca="1">IFERROR(J28*(1+INDEX(FrontEndData,MATCH(P$10,IF(FrontEndType=$B28,FrontEndCampus),0),MATCH(P$9,FrontEndYear,0))),"")</f>
        <v/>
      </c>
      <c r="Q28" s="529" t="str">
        <f t="array" aca="1" ref="Q28" ca="1">IFERROR(K28*(1+INDEX(FrontEndData,MATCH(Q$10,IF(FrontEndType=$B28,FrontEndCampus),0),MATCH(Q$9,FrontEndYear,0))),"")</f>
        <v/>
      </c>
      <c r="R28" s="529" t="str">
        <f t="array" aca="1" ref="R28" ca="1">IFERROR(L28*(1+INDEX(FrontEndData,MATCH(R$10,IF(FrontEndType=$B28,FrontEndCampus),0),MATCH(R$9,FrontEndYear,0))),"")</f>
        <v/>
      </c>
      <c r="S28" s="529" t="str">
        <f t="array" aca="1" ref="S28" ca="1">IFERROR(M28*(1+INDEX(FrontEndData,MATCH(S$10,IF(FrontEndType=$B28,FrontEndCampus),0),MATCH(S$9,FrontEndYear,0))),"")</f>
        <v/>
      </c>
      <c r="T28" s="529" t="str">
        <f t="array" aca="1" ref="T28" ca="1">IFERROR(N28*(1+INDEX(FrontEndData,MATCH(T$10,IF(FrontEndType=$B28,FrontEndCampus),0),MATCH(T$9,FrontEndYear,0))),"")</f>
        <v/>
      </c>
      <c r="U28" s="529" t="str">
        <f t="array" aca="1" ref="U28" ca="1">IFERROR(O28*(1+INDEX(FrontEndData,MATCH(U$10,IF(FrontEndType=$B28,FrontEndCampus),0),MATCH(U$9,FrontEndYear,0))),"")</f>
        <v/>
      </c>
      <c r="V28" s="529" t="str">
        <f t="array" aca="1" ref="V28" ca="1">IFERROR(P28*(1+INDEX(FrontEndData,MATCH(V$10,IF(FrontEndType=$B28,FrontEndCampus),0),MATCH(V$9,FrontEndYear,0))),"")</f>
        <v/>
      </c>
      <c r="W28" s="529" t="str">
        <f t="array" aca="1" ref="W28" ca="1">IFERROR(Q28*(1+INDEX(FrontEndData,MATCH(W$10,IF(FrontEndType=$B28,FrontEndCampus),0),MATCH(W$9,FrontEndYear,0))),"")</f>
        <v/>
      </c>
      <c r="X28" s="529" t="str">
        <f t="array" aca="1" ref="X28" ca="1">IFERROR(R28*(1+INDEX(FrontEndData,MATCH(X$10,IF(FrontEndType=$B28,FrontEndCampus),0),MATCH(X$9,FrontEndYear,0))),"")</f>
        <v/>
      </c>
      <c r="Y28" s="529" t="str">
        <f t="array" aca="1" ref="Y28" ca="1">IFERROR(S28*(1+INDEX(FrontEndData,MATCH(Y$10,IF(FrontEndType=$B28,FrontEndCampus),0),MATCH(Y$9,FrontEndYear,0))),"")</f>
        <v/>
      </c>
      <c r="Z28" s="529" t="str">
        <f t="array" aca="1" ref="Z28" ca="1">IFERROR(T28*(1+INDEX(FrontEndData,MATCH(Z$10,IF(FrontEndType=$B28,FrontEndCampus),0),MATCH(Z$9,FrontEndYear,0))),"")</f>
        <v/>
      </c>
      <c r="AA28" s="529" t="str">
        <f t="array" aca="1" ref="AA28" ca="1">IFERROR(U28*(1+INDEX(FrontEndData,MATCH(AA$10,IF(FrontEndType=$B28,FrontEndCampus),0),MATCH(AA$9,FrontEndYear,0))),"")</f>
        <v/>
      </c>
      <c r="AB28" s="529" t="str">
        <f t="array" aca="1" ref="AB28" ca="1">IFERROR(V28*(1+INDEX(FrontEndData,MATCH(AB$10,IF(FrontEndType=$B28,FrontEndCampus),0),MATCH(AB$9,FrontEndYear,0))),"")</f>
        <v/>
      </c>
      <c r="AC28" s="529" t="str">
        <f t="array" aca="1" ref="AC28" ca="1">IFERROR(W28*(1+INDEX(FrontEndData,MATCH(AC$10,IF(FrontEndType=$B28,FrontEndCampus),0),MATCH(AC$9,FrontEndYear,0))),"")</f>
        <v/>
      </c>
      <c r="AD28" s="529" t="str">
        <f t="array" aca="1" ref="AD28" ca="1">IFERROR(X28*(1+INDEX(FrontEndData,MATCH(AD$10,IF(FrontEndType=$B28,FrontEndCampus),0),MATCH(AD$9,FrontEndYear,0))),"")</f>
        <v/>
      </c>
      <c r="AE28" s="529" t="str">
        <f t="array" aca="1" ref="AE28" ca="1">IFERROR(Y28*(1+INDEX(FrontEndData,MATCH(AE$10,IF(FrontEndType=$B28,FrontEndCampus),0),MATCH(AE$9,FrontEndYear,0))),"")</f>
        <v/>
      </c>
      <c r="AF28" s="529" t="str">
        <f t="array" aca="1" ref="AF28" ca="1">IFERROR(Z28*(1+INDEX(FrontEndData,MATCH(AF$10,IF(FrontEndType=$B28,FrontEndCampus),0),MATCH(AF$9,FrontEndYear,0))),"")</f>
        <v/>
      </c>
      <c r="AG28" s="529" t="str">
        <f t="array" aca="1" ref="AG28" ca="1">IFERROR(AA28*(1+INDEX(FrontEndData,MATCH(AG$10,IF(FrontEndType=$B28,FrontEndCampus),0),MATCH(AG$9,FrontEndYear,0))),"")</f>
        <v/>
      </c>
      <c r="AH28" s="529" t="str">
        <f t="array" aca="1" ref="AH28" ca="1">IFERROR(AB28*(1+INDEX(FrontEndData,MATCH(AH$10,IF(FrontEndType=$B28,FrontEndCampus),0),MATCH(AH$9,FrontEndYear,0))),"")</f>
        <v/>
      </c>
      <c r="AI28" s="529" t="str">
        <f t="array" aca="1" ref="AI28" ca="1">IFERROR(AC28*(1+INDEX(FrontEndData,MATCH(AI$10,IF(FrontEndType=$B28,FrontEndCampus),0),MATCH(AI$9,FrontEndYear,0))),"")</f>
        <v/>
      </c>
      <c r="AJ28" s="529" t="str">
        <f t="array" aca="1" ref="AJ28" ca="1">IFERROR(AD28*(1+INDEX(FrontEndData,MATCH(AJ$10,IF(FrontEndType=$B28,FrontEndCampus),0),MATCH(AJ$9,FrontEndYear,0))),"")</f>
        <v/>
      </c>
      <c r="AK28" s="529" t="str">
        <f t="array" aca="1" ref="AK28" ca="1">IFERROR(AE28*(1+INDEX(FrontEndData,MATCH(AK$10,IF(FrontEndType=$B28,FrontEndCampus),0),MATCH(AK$9,FrontEndYear,0))),"")</f>
        <v/>
      </c>
      <c r="AL28" s="529" t="str">
        <f t="array" aca="1" ref="AL28" ca="1">IFERROR(AF28*(1+INDEX(FrontEndData,MATCH(AL$10,IF(FrontEndType=$B28,FrontEndCampus),0),MATCH(AL$9,FrontEndYear,0))),"")</f>
        <v/>
      </c>
      <c r="AM28" s="529" t="str">
        <f t="array" aca="1" ref="AM28" ca="1">IFERROR(AG28*(1+INDEX(FrontEndData,MATCH(AM$10,IF(FrontEndType=$B28,FrontEndCampus),0),MATCH(AM$9,FrontEndYear,0))),"")</f>
        <v/>
      </c>
      <c r="AN28" s="529" t="str">
        <f t="array" aca="1" ref="AN28" ca="1">IFERROR(AH28*(1+INDEX(FrontEndData,MATCH(AN$10,IF(FrontEndType=$B28,FrontEndCampus),0),MATCH(AN$9,FrontEndYear,0))),"")</f>
        <v/>
      </c>
      <c r="AO28" s="529" t="str">
        <f t="array" aca="1" ref="AO28" ca="1">IFERROR(AI28*(1+INDEX(FrontEndData,MATCH(AO$10,IF(FrontEndType=$B28,FrontEndCampus),0),MATCH(AO$9,FrontEndYear,0))),"")</f>
        <v/>
      </c>
      <c r="AP28" s="529" t="str">
        <f t="array" aca="1" ref="AP28" ca="1">IFERROR(AJ28*(1+INDEX(FrontEndData,MATCH(AP$10,IF(FrontEndType=$B28,FrontEndCampus),0),MATCH(AP$9,FrontEndYear,0))),"")</f>
        <v/>
      </c>
      <c r="AQ28" s="529" t="str">
        <f t="array" aca="1" ref="AQ28" ca="1">IFERROR(AK28*(1+INDEX(FrontEndData,MATCH(AQ$10,IF(FrontEndType=$B28,FrontEndCampus),0),MATCH(AQ$9,FrontEndYear,0))),"")</f>
        <v/>
      </c>
      <c r="AR28" s="529" t="str">
        <f t="array" aca="1" ref="AR28" ca="1">IFERROR(AL28*(1+INDEX(FrontEndData,MATCH(AR$10,IF(FrontEndType=$B28,FrontEndCampus),0),MATCH(AR$9,FrontEndYear,0))),"")</f>
        <v/>
      </c>
      <c r="AS28" s="529" t="str">
        <f t="array" aca="1" ref="AS28" ca="1">IFERROR(AM28*(1+INDEX(FrontEndData,MATCH(AS$10,IF(FrontEndType=$B28,FrontEndCampus),0),MATCH(AS$9,FrontEndYear,0))),"")</f>
        <v/>
      </c>
      <c r="AT28" s="529" t="str">
        <f t="array" aca="1" ref="AT28" ca="1">IFERROR(AN28*(1+INDEX(FrontEndData,MATCH(AT$10,IF(FrontEndType=$B28,FrontEndCampus),0),MATCH(AT$9,FrontEndYear,0))),"")</f>
        <v/>
      </c>
      <c r="AU28" s="529" t="str">
        <f t="array" aca="1" ref="AU28" ca="1">IFERROR(AO28*(1+INDEX(FrontEndData,MATCH(AU$10,IF(FrontEndType=$B28,FrontEndCampus),0),MATCH(AU$9,FrontEndYear,0))),"")</f>
        <v/>
      </c>
      <c r="AV28" s="529" t="str">
        <f t="array" aca="1" ref="AV28" ca="1">IFERROR(AP28*(1+INDEX(FrontEndData,MATCH(AV$10,IF(FrontEndType=$B28,FrontEndCampus),0),MATCH(AV$9,FrontEndYear,0))),"")</f>
        <v/>
      </c>
      <c r="AW28" s="529" t="str">
        <f t="array" aca="1" ref="AW28" ca="1">IFERROR(AQ28*(1+INDEX(FrontEndData,MATCH(AW$10,IF(FrontEndType=$B28,FrontEndCampus),0),MATCH(AW$9,FrontEndYear,0))),"")</f>
        <v/>
      </c>
      <c r="AX28" s="529" t="str">
        <f t="array" aca="1" ref="AX28" ca="1">IFERROR(AR28*(1+INDEX(FrontEndData,MATCH(AX$10,IF(FrontEndType=$B28,FrontEndCampus),0),MATCH(AX$9,FrontEndYear,0))),"")</f>
        <v/>
      </c>
      <c r="AY28" s="529" t="str">
        <f t="array" aca="1" ref="AY28" ca="1">IFERROR(AS28*(1+INDEX(FrontEndData,MATCH(AY$10,IF(FrontEndType=$B28,FrontEndCampus),0),MATCH(AY$9,FrontEndYear,0))),"")</f>
        <v/>
      </c>
      <c r="AZ28" s="529" t="str">
        <f t="array" aca="1" ref="AZ28" ca="1">IFERROR(AT28*(1+INDEX(FrontEndData,MATCH(AZ$10,IF(FrontEndType=$B28,FrontEndCampus),0),MATCH(AZ$9,FrontEndYear,0))),"")</f>
        <v/>
      </c>
      <c r="BA28" s="529" t="str">
        <f t="array" aca="1" ref="BA28" ca="1">IFERROR(AU28*(1+INDEX(FrontEndData,MATCH(BA$10,IF(FrontEndType=$B28,FrontEndCampus),0),MATCH(BA$9,FrontEndYear,0))),"")</f>
        <v/>
      </c>
      <c r="BB28" s="529" t="str">
        <f t="array" aca="1" ref="BB28" ca="1">IFERROR(AV28*(1+INDEX(FrontEndData,MATCH(BB$10,IF(FrontEndType=$B28,FrontEndCampus),0),MATCH(BB$9,FrontEndYear,0))),"")</f>
        <v/>
      </c>
      <c r="BC28" s="529" t="str">
        <f t="array" aca="1" ref="BC28" ca="1">IFERROR(AW28*(1+INDEX(FrontEndData,MATCH(BC$10,IF(FrontEndType=$B28,FrontEndCampus),0),MATCH(BC$9,FrontEndYear,0))),"")</f>
        <v/>
      </c>
      <c r="BD28" s="529" t="str">
        <f t="array" aca="1" ref="BD28" ca="1">IFERROR(AX28*(1+INDEX(FrontEndData,MATCH(BD$10,IF(FrontEndType=$B28,FrontEndCampus),0),MATCH(BD$9,FrontEndYear,0))),"")</f>
        <v/>
      </c>
      <c r="BE28" s="529" t="str">
        <f t="array" aca="1" ref="BE28" ca="1">IFERROR(AY28*(1+INDEX(FrontEndData,MATCH(BE$10,IF(FrontEndType=$B28,FrontEndCampus),0),MATCH(BE$9,FrontEndYear,0))),"")</f>
        <v/>
      </c>
      <c r="BF28" s="529" t="str">
        <f t="array" aca="1" ref="BF28" ca="1">IFERROR(AZ28*(1+INDEX(FrontEndData,MATCH(BF$10,IF(FrontEndType=$B28,FrontEndCampus),0),MATCH(BF$9,FrontEndYear,0))),"")</f>
        <v/>
      </c>
      <c r="BG28" s="529" t="str">
        <f t="array" aca="1" ref="BG28" ca="1">IFERROR(BA28*(1+INDEX(FrontEndData,MATCH(BG$10,IF(FrontEndType=$B28,FrontEndCampus),0),MATCH(BG$9,FrontEndYear,0))),"")</f>
        <v/>
      </c>
      <c r="BH28" s="529" t="str">
        <f t="array" aca="1" ref="BH28" ca="1">IFERROR(BB28*(1+INDEX(FrontEndData,MATCH(BH$10,IF(FrontEndType=$B28,FrontEndCampus),0),MATCH(BH$9,FrontEndYear,0))),"")</f>
        <v/>
      </c>
      <c r="BI28" s="529" t="str">
        <f t="array" aca="1" ref="BI28" ca="1">IFERROR(BC28*(1+INDEX(FrontEndData,MATCH(BI$10,IF(FrontEndType=$B28,FrontEndCampus),0),MATCH(BI$9,FrontEndYear,0))),"")</f>
        <v/>
      </c>
      <c r="BJ28" s="529" t="str">
        <f t="array" aca="1" ref="BJ28" ca="1">IFERROR(BD28*(1+INDEX(FrontEndData,MATCH(BJ$10,IF(FrontEndType=$B28,FrontEndCampus),0),MATCH(BJ$9,FrontEndYear,0))),"")</f>
        <v/>
      </c>
      <c r="BK28" s="529" t="str">
        <f t="array" aca="1" ref="BK28" ca="1">IFERROR(BE28*(1+INDEX(FrontEndData,MATCH(BK$10,IF(FrontEndType=$B28,FrontEndCampus),0),MATCH(BK$9,FrontEndYear,0))),"")</f>
        <v/>
      </c>
      <c r="BL28" s="529" t="str">
        <f t="array" aca="1" ref="BL28" ca="1">IFERROR(BF28*(1+INDEX(FrontEndData,MATCH(BL$10,IF(FrontEndType=$B28,FrontEndCampus),0),MATCH(BL$9,FrontEndYear,0))),"")</f>
        <v/>
      </c>
      <c r="BM28" s="529" t="str">
        <f t="array" aca="1" ref="BM28" ca="1">IFERROR(BG28*(1+INDEX(FrontEndData,MATCH(BM$10,IF(FrontEndType=$B28,FrontEndCampus),0),MATCH(BM$9,FrontEndYear,0))),"")</f>
        <v/>
      </c>
      <c r="BN28" s="529" t="str">
        <f t="array" aca="1" ref="BN28" ca="1">IFERROR(BH28*(1+INDEX(FrontEndData,MATCH(BN$10,IF(FrontEndType=$B28,FrontEndCampus),0),MATCH(BN$9,FrontEndYear,0))),"")</f>
        <v/>
      </c>
      <c r="BO28" s="529" t="str">
        <f t="array" aca="1" ref="BO28" ca="1">IFERROR(BI28*(1+INDEX(FrontEndData,MATCH(BO$10,IF(FrontEndType=$B28,FrontEndCampus),0),MATCH(BO$9,FrontEndYear,0))),"")</f>
        <v/>
      </c>
      <c r="BP28" s="529" t="str">
        <f t="array" aca="1" ref="BP28" ca="1">IFERROR(BJ28*(1+INDEX(FrontEndData,MATCH(BP$10,IF(FrontEndType=$B28,FrontEndCampus),0),MATCH(BP$9,FrontEndYear,0))),"")</f>
        <v/>
      </c>
      <c r="BQ28" s="529" t="str">
        <f t="array" aca="1" ref="BQ28" ca="1">IFERROR(BK28*(1+INDEX(FrontEndData,MATCH(BQ$10,IF(FrontEndType=$B28,FrontEndCampus),0),MATCH(BQ$9,FrontEndYear,0))),"")</f>
        <v/>
      </c>
      <c r="BR28" s="529" t="str">
        <f t="array" aca="1" ref="BR28" ca="1">IFERROR(BL28*(1+INDEX(FrontEndData,MATCH(BR$10,IF(FrontEndType=$B28,FrontEndCampus),0),MATCH(BR$9,FrontEndYear,0))),"")</f>
        <v/>
      </c>
      <c r="BS28" s="529" t="str">
        <f t="array" aca="1" ref="BS28" ca="1">IFERROR(BM28*(1+INDEX(FrontEndData,MATCH(BS$10,IF(FrontEndType=$B28,FrontEndCampus),0),MATCH(BS$9,FrontEndYear,0))),"")</f>
        <v/>
      </c>
      <c r="BT28" s="529" t="str">
        <f t="array" aca="1" ref="BT28" ca="1">IFERROR(BN28*(1+INDEX(FrontEndData,MATCH(BT$10,IF(FrontEndType=$B28,FrontEndCampus),0),MATCH(BT$9,FrontEndYear,0))),"")</f>
        <v/>
      </c>
      <c r="BU28" s="529" t="str">
        <f t="array" aca="1" ref="BU28" ca="1">IFERROR(BO28*(1+INDEX(FrontEndData,MATCH(BU$10,IF(FrontEndType=$B28,FrontEndCampus),0),MATCH(BU$9,FrontEndYear,0))),"")</f>
        <v/>
      </c>
      <c r="BV28" s="529" t="str">
        <f t="array" aca="1" ref="BV28" ca="1">IFERROR(BP28*(1+INDEX(FrontEndData,MATCH(BV$10,IF(FrontEndType=$B28,FrontEndCampus),0),MATCH(BV$9,FrontEndYear,0))),"")</f>
        <v/>
      </c>
      <c r="BW28" s="529" t="str">
        <f t="array" aca="1" ref="BW28" ca="1">IFERROR(BQ28*(1+INDEX(FrontEndData,MATCH(BW$10,IF(FrontEndType=$B28,FrontEndCampus),0),MATCH(BW$9,FrontEndYear,0))),"")</f>
        <v/>
      </c>
      <c r="BX28" s="529" t="str">
        <f t="array" aca="1" ref="BX28" ca="1">IFERROR(BR28*(1+INDEX(FrontEndData,MATCH(BX$10,IF(FrontEndType=$B28,FrontEndCampus),0),MATCH(BX$9,FrontEndYear,0))),"")</f>
        <v/>
      </c>
    </row>
    <row r="29" spans="1:76" x14ac:dyDescent="0.25">
      <c r="A29" s="519"/>
      <c r="B29" s="525" t="s">
        <v>361</v>
      </c>
      <c r="C29" s="526" t="s">
        <v>390</v>
      </c>
      <c r="D29" s="527" t="s">
        <v>396</v>
      </c>
      <c r="E29" s="528">
        <f t="array" ref="E29">IFERROR(IF(INDEX(EndUseMatrixData,MATCH($B29,IF(EndUseMatrixEndUse=$D29,EndUseMatrixAllocation),0),MATCH($C29,EndUseMatrixEmissionSource,0))=Lists!$Q$9,INDEX(CFPTableEmissionsData,MATCH($C29,CFPTableEmissionsEmissionSource,0),MATCH(E$10,CFPTableEmissionsCampus,0))*INDEX(EndUseAssumptionsData,MATCH($C29,IF(EndUseAssumptionsEndUse=$D29,EndUseAssumptionsEmissionsSource),0),MATCH(E$10,EndUseAssumptionsCampus,0))*IF(COUNTIF(PeopleList,$B29)&gt;0,INDEX(SpacePeopleAllocationsPercentData,MATCH($B29,SpacePeopleAllocationsPercentType,0),MATCH(E$10,SpacePeopleAllocationsPercentCampus,0))/SUM(IF(INDEX(EndUseMatrixPeopleData,0,MATCH($C29,EndUseMatrixEmissionSource,0))=Lists!$Q$9,IF(EndUseMatrixPeopleEndUse=$D29,INDEX(EndUseMatrixPeopleSplitData,0,MATCH(E$10,EndUseMatrixPeopleSplitCampus,0))))),1),0),0)</f>
        <v>0</v>
      </c>
      <c r="F29" s="528">
        <f t="array" ref="F29">IFERROR(IF(INDEX(EndUseMatrixData,MATCH($B29,IF(EndUseMatrixEndUse=$D29,EndUseMatrixAllocation),0),MATCH($C29,EndUseMatrixEmissionSource,0))=Lists!$Q$9,INDEX(CFPTableEmissionsData,MATCH($C29,CFPTableEmissionsEmissionSource,0),MATCH(F$10,CFPTableEmissionsCampus,0))*INDEX(EndUseAssumptionsData,MATCH($C29,IF(EndUseAssumptionsEndUse=$D29,EndUseAssumptionsEmissionsSource),0),MATCH(F$10,EndUseAssumptionsCampus,0))*IF(COUNTIF(PeopleList,$B29)&gt;0,INDEX(SpacePeopleAllocationsPercentData,MATCH($B29,SpacePeopleAllocationsPercentType,0),MATCH(F$10,SpacePeopleAllocationsPercentCampus,0))/SUM(IF(INDEX(EndUseMatrixPeopleData,0,MATCH($C29,EndUseMatrixEmissionSource,0))=Lists!$Q$9,IF(EndUseMatrixPeopleEndUse=$D29,INDEX(EndUseMatrixPeopleSplitData,0,MATCH(F$10,EndUseMatrixPeopleSplitCampus,0))))),1),0),0)</f>
        <v>0</v>
      </c>
      <c r="G29" s="528">
        <f t="array" ref="G29">IFERROR(IF(INDEX(EndUseMatrixData,MATCH($B29,IF(EndUseMatrixEndUse=$D29,EndUseMatrixAllocation),0),MATCH($C29,EndUseMatrixEmissionSource,0))=Lists!$Q$9,INDEX(CFPTableEmissionsData,MATCH($C29,CFPTableEmissionsEmissionSource,0),MATCH(G$10,CFPTableEmissionsCampus,0))*INDEX(EndUseAssumptionsData,MATCH($C29,IF(EndUseAssumptionsEndUse=$D29,EndUseAssumptionsEmissionsSource),0),MATCH(G$10,EndUseAssumptionsCampus,0))*IF(COUNTIF(PeopleList,$B29)&gt;0,INDEX(SpacePeopleAllocationsPercentData,MATCH($B29,SpacePeopleAllocationsPercentType,0),MATCH(G$10,SpacePeopleAllocationsPercentCampus,0))/SUM(IF(INDEX(EndUseMatrixPeopleData,0,MATCH($C29,EndUseMatrixEmissionSource,0))=Lists!$Q$9,IF(EndUseMatrixPeopleEndUse=$D29,INDEX(EndUseMatrixPeopleSplitData,0,MATCH(G$10,EndUseMatrixPeopleSplitCampus,0))))),1),0),0)</f>
        <v>0</v>
      </c>
      <c r="H29" s="528">
        <f t="array" ref="H29">IFERROR(IF(INDEX(EndUseMatrixData,MATCH($B29,IF(EndUseMatrixEndUse=$D29,EndUseMatrixAllocation),0),MATCH($C29,EndUseMatrixEmissionSource,0))=Lists!$Q$9,INDEX(CFPTableEmissionsData,MATCH($C29,CFPTableEmissionsEmissionSource,0),MATCH(H$10,CFPTableEmissionsCampus,0))*INDEX(EndUseAssumptionsData,MATCH($C29,IF(EndUseAssumptionsEndUse=$D29,EndUseAssumptionsEmissionsSource),0),MATCH(H$10,EndUseAssumptionsCampus,0))*IF(COUNTIF(PeopleList,$B29)&gt;0,INDEX(SpacePeopleAllocationsPercentData,MATCH($B29,SpacePeopleAllocationsPercentType,0),MATCH(H$10,SpacePeopleAllocationsPercentCampus,0))/SUM(IF(INDEX(EndUseMatrixPeopleData,0,MATCH($C29,EndUseMatrixEmissionSource,0))=Lists!$Q$9,IF(EndUseMatrixPeopleEndUse=$D29,INDEX(EndUseMatrixPeopleSplitData,0,MATCH(H$10,EndUseMatrixPeopleSplitCampus,0))))),1),0),0)</f>
        <v>0</v>
      </c>
      <c r="I29" s="528">
        <f t="array" ref="I29">IFERROR(IF(INDEX(EndUseMatrixData,MATCH($B29,IF(EndUseMatrixEndUse=$D29,EndUseMatrixAllocation),0),MATCH($C29,EndUseMatrixEmissionSource,0))=Lists!$Q$9,INDEX(CFPTableEmissionsData,MATCH($C29,CFPTableEmissionsEmissionSource,0),MATCH(I$10,CFPTableEmissionsCampus,0))*INDEX(EndUseAssumptionsData,MATCH($C29,IF(EndUseAssumptionsEndUse=$D29,EndUseAssumptionsEmissionsSource),0),MATCH(I$10,EndUseAssumptionsCampus,0))*IF(COUNTIF(PeopleList,$B29)&gt;0,INDEX(SpacePeopleAllocationsPercentData,MATCH($B29,SpacePeopleAllocationsPercentType,0),MATCH(I$10,SpacePeopleAllocationsPercentCampus,0))/SUM(IF(INDEX(EndUseMatrixPeopleData,0,MATCH($C29,EndUseMatrixEmissionSource,0))=Lists!$Q$9,IF(EndUseMatrixPeopleEndUse=$D29,INDEX(EndUseMatrixPeopleSplitData,0,MATCH(I$10,EndUseMatrixPeopleSplitCampus,0))))),1),0),0)</f>
        <v>0</v>
      </c>
      <c r="J29" s="528">
        <f t="array" ref="J29">IFERROR(IF(INDEX(EndUseMatrixData,MATCH($B29,IF(EndUseMatrixEndUse=$D29,EndUseMatrixAllocation),0),MATCH($C29,EndUseMatrixEmissionSource,0))=Lists!$Q$9,INDEX(CFPTableEmissionsData,MATCH($C29,CFPTableEmissionsEmissionSource,0),MATCH(J$10,CFPTableEmissionsCampus,0))*INDEX(EndUseAssumptionsData,MATCH($C29,IF(EndUseAssumptionsEndUse=$D29,EndUseAssumptionsEmissionsSource),0),MATCH(J$10,EndUseAssumptionsCampus,0))*IF(COUNTIF(PeopleList,$B29)&gt;0,INDEX(SpacePeopleAllocationsPercentData,MATCH($B29,SpacePeopleAllocationsPercentType,0),MATCH(J$10,SpacePeopleAllocationsPercentCampus,0))/SUM(IF(INDEX(EndUseMatrixPeopleData,0,MATCH($C29,EndUseMatrixEmissionSource,0))=Lists!$Q$9,IF(EndUseMatrixPeopleEndUse=$D29,INDEX(EndUseMatrixPeopleSplitData,0,MATCH(J$10,EndUseMatrixPeopleSplitCampus,0))))),1),0),0)</f>
        <v>0</v>
      </c>
      <c r="K29" s="529" t="str">
        <f t="array" aca="1" ref="K29" ca="1">IFERROR(E29*(1+INDEX(FrontEndData,MATCH(K$10,IF(FrontEndType=$B29,FrontEndCampus),0),MATCH(K$9,FrontEndYear,0))),"")</f>
        <v/>
      </c>
      <c r="L29" s="529" t="str">
        <f t="array" aca="1" ref="L29" ca="1">IFERROR(F29*(1+INDEX(FrontEndData,MATCH(L$10,IF(FrontEndType=$B29,FrontEndCampus),0),MATCH(L$9,FrontEndYear,0))),"")</f>
        <v/>
      </c>
      <c r="M29" s="529" t="str">
        <f t="array" aca="1" ref="M29" ca="1">IFERROR(G29*(1+INDEX(FrontEndData,MATCH(M$10,IF(FrontEndType=$B29,FrontEndCampus),0),MATCH(M$9,FrontEndYear,0))),"")</f>
        <v/>
      </c>
      <c r="N29" s="529" t="str">
        <f t="array" aca="1" ref="N29" ca="1">IFERROR(H29*(1+INDEX(FrontEndData,MATCH(N$10,IF(FrontEndType=$B29,FrontEndCampus),0),MATCH(N$9,FrontEndYear,0))),"")</f>
        <v/>
      </c>
      <c r="O29" s="529" t="str">
        <f t="array" aca="1" ref="O29" ca="1">IFERROR(I29*(1+INDEX(FrontEndData,MATCH(O$10,IF(FrontEndType=$B29,FrontEndCampus),0),MATCH(O$9,FrontEndYear,0))),"")</f>
        <v/>
      </c>
      <c r="P29" s="529" t="str">
        <f t="array" aca="1" ref="P29" ca="1">IFERROR(J29*(1+INDEX(FrontEndData,MATCH(P$10,IF(FrontEndType=$B29,FrontEndCampus),0),MATCH(P$9,FrontEndYear,0))),"")</f>
        <v/>
      </c>
      <c r="Q29" s="529" t="str">
        <f t="array" aca="1" ref="Q29" ca="1">IFERROR(K29*(1+INDEX(FrontEndData,MATCH(Q$10,IF(FrontEndType=$B29,FrontEndCampus),0),MATCH(Q$9,FrontEndYear,0))),"")</f>
        <v/>
      </c>
      <c r="R29" s="529" t="str">
        <f t="array" aca="1" ref="R29" ca="1">IFERROR(L29*(1+INDEX(FrontEndData,MATCH(R$10,IF(FrontEndType=$B29,FrontEndCampus),0),MATCH(R$9,FrontEndYear,0))),"")</f>
        <v/>
      </c>
      <c r="S29" s="529" t="str">
        <f t="array" aca="1" ref="S29" ca="1">IFERROR(M29*(1+INDEX(FrontEndData,MATCH(S$10,IF(FrontEndType=$B29,FrontEndCampus),0),MATCH(S$9,FrontEndYear,0))),"")</f>
        <v/>
      </c>
      <c r="T29" s="529" t="str">
        <f t="array" aca="1" ref="T29" ca="1">IFERROR(N29*(1+INDEX(FrontEndData,MATCH(T$10,IF(FrontEndType=$B29,FrontEndCampus),0),MATCH(T$9,FrontEndYear,0))),"")</f>
        <v/>
      </c>
      <c r="U29" s="529" t="str">
        <f t="array" aca="1" ref="U29" ca="1">IFERROR(O29*(1+INDEX(FrontEndData,MATCH(U$10,IF(FrontEndType=$B29,FrontEndCampus),0),MATCH(U$9,FrontEndYear,0))),"")</f>
        <v/>
      </c>
      <c r="V29" s="529" t="str">
        <f t="array" aca="1" ref="V29" ca="1">IFERROR(P29*(1+INDEX(FrontEndData,MATCH(V$10,IF(FrontEndType=$B29,FrontEndCampus),0),MATCH(V$9,FrontEndYear,0))),"")</f>
        <v/>
      </c>
      <c r="W29" s="529" t="str">
        <f t="array" aca="1" ref="W29" ca="1">IFERROR(Q29*(1+INDEX(FrontEndData,MATCH(W$10,IF(FrontEndType=$B29,FrontEndCampus),0),MATCH(W$9,FrontEndYear,0))),"")</f>
        <v/>
      </c>
      <c r="X29" s="529" t="str">
        <f t="array" aca="1" ref="X29" ca="1">IFERROR(R29*(1+INDEX(FrontEndData,MATCH(X$10,IF(FrontEndType=$B29,FrontEndCampus),0),MATCH(X$9,FrontEndYear,0))),"")</f>
        <v/>
      </c>
      <c r="Y29" s="529" t="str">
        <f t="array" aca="1" ref="Y29" ca="1">IFERROR(S29*(1+INDEX(FrontEndData,MATCH(Y$10,IF(FrontEndType=$B29,FrontEndCampus),0),MATCH(Y$9,FrontEndYear,0))),"")</f>
        <v/>
      </c>
      <c r="Z29" s="529" t="str">
        <f t="array" aca="1" ref="Z29" ca="1">IFERROR(T29*(1+INDEX(FrontEndData,MATCH(Z$10,IF(FrontEndType=$B29,FrontEndCampus),0),MATCH(Z$9,FrontEndYear,0))),"")</f>
        <v/>
      </c>
      <c r="AA29" s="529" t="str">
        <f t="array" aca="1" ref="AA29" ca="1">IFERROR(U29*(1+INDEX(FrontEndData,MATCH(AA$10,IF(FrontEndType=$B29,FrontEndCampus),0),MATCH(AA$9,FrontEndYear,0))),"")</f>
        <v/>
      </c>
      <c r="AB29" s="529" t="str">
        <f t="array" aca="1" ref="AB29" ca="1">IFERROR(V29*(1+INDEX(FrontEndData,MATCH(AB$10,IF(FrontEndType=$B29,FrontEndCampus),0),MATCH(AB$9,FrontEndYear,0))),"")</f>
        <v/>
      </c>
      <c r="AC29" s="529" t="str">
        <f t="array" aca="1" ref="AC29" ca="1">IFERROR(W29*(1+INDEX(FrontEndData,MATCH(AC$10,IF(FrontEndType=$B29,FrontEndCampus),0),MATCH(AC$9,FrontEndYear,0))),"")</f>
        <v/>
      </c>
      <c r="AD29" s="529" t="str">
        <f t="array" aca="1" ref="AD29" ca="1">IFERROR(X29*(1+INDEX(FrontEndData,MATCH(AD$10,IF(FrontEndType=$B29,FrontEndCampus),0),MATCH(AD$9,FrontEndYear,0))),"")</f>
        <v/>
      </c>
      <c r="AE29" s="529" t="str">
        <f t="array" aca="1" ref="AE29" ca="1">IFERROR(Y29*(1+INDEX(FrontEndData,MATCH(AE$10,IF(FrontEndType=$B29,FrontEndCampus),0),MATCH(AE$9,FrontEndYear,0))),"")</f>
        <v/>
      </c>
      <c r="AF29" s="529" t="str">
        <f t="array" aca="1" ref="AF29" ca="1">IFERROR(Z29*(1+INDEX(FrontEndData,MATCH(AF$10,IF(FrontEndType=$B29,FrontEndCampus),0),MATCH(AF$9,FrontEndYear,0))),"")</f>
        <v/>
      </c>
      <c r="AG29" s="529" t="str">
        <f t="array" aca="1" ref="AG29" ca="1">IFERROR(AA29*(1+INDEX(FrontEndData,MATCH(AG$10,IF(FrontEndType=$B29,FrontEndCampus),0),MATCH(AG$9,FrontEndYear,0))),"")</f>
        <v/>
      </c>
      <c r="AH29" s="529" t="str">
        <f t="array" aca="1" ref="AH29" ca="1">IFERROR(AB29*(1+INDEX(FrontEndData,MATCH(AH$10,IF(FrontEndType=$B29,FrontEndCampus),0),MATCH(AH$9,FrontEndYear,0))),"")</f>
        <v/>
      </c>
      <c r="AI29" s="529" t="str">
        <f t="array" aca="1" ref="AI29" ca="1">IFERROR(AC29*(1+INDEX(FrontEndData,MATCH(AI$10,IF(FrontEndType=$B29,FrontEndCampus),0),MATCH(AI$9,FrontEndYear,0))),"")</f>
        <v/>
      </c>
      <c r="AJ29" s="529" t="str">
        <f t="array" aca="1" ref="AJ29" ca="1">IFERROR(AD29*(1+INDEX(FrontEndData,MATCH(AJ$10,IF(FrontEndType=$B29,FrontEndCampus),0),MATCH(AJ$9,FrontEndYear,0))),"")</f>
        <v/>
      </c>
      <c r="AK29" s="529" t="str">
        <f t="array" aca="1" ref="AK29" ca="1">IFERROR(AE29*(1+INDEX(FrontEndData,MATCH(AK$10,IF(FrontEndType=$B29,FrontEndCampus),0),MATCH(AK$9,FrontEndYear,0))),"")</f>
        <v/>
      </c>
      <c r="AL29" s="529" t="str">
        <f t="array" aca="1" ref="AL29" ca="1">IFERROR(AF29*(1+INDEX(FrontEndData,MATCH(AL$10,IF(FrontEndType=$B29,FrontEndCampus),0),MATCH(AL$9,FrontEndYear,0))),"")</f>
        <v/>
      </c>
      <c r="AM29" s="529" t="str">
        <f t="array" aca="1" ref="AM29" ca="1">IFERROR(AG29*(1+INDEX(FrontEndData,MATCH(AM$10,IF(FrontEndType=$B29,FrontEndCampus),0),MATCH(AM$9,FrontEndYear,0))),"")</f>
        <v/>
      </c>
      <c r="AN29" s="529" t="str">
        <f t="array" aca="1" ref="AN29" ca="1">IFERROR(AH29*(1+INDEX(FrontEndData,MATCH(AN$10,IF(FrontEndType=$B29,FrontEndCampus),0),MATCH(AN$9,FrontEndYear,0))),"")</f>
        <v/>
      </c>
      <c r="AO29" s="529" t="str">
        <f t="array" aca="1" ref="AO29" ca="1">IFERROR(AI29*(1+INDEX(FrontEndData,MATCH(AO$10,IF(FrontEndType=$B29,FrontEndCampus),0),MATCH(AO$9,FrontEndYear,0))),"")</f>
        <v/>
      </c>
      <c r="AP29" s="529" t="str">
        <f t="array" aca="1" ref="AP29" ca="1">IFERROR(AJ29*(1+INDEX(FrontEndData,MATCH(AP$10,IF(FrontEndType=$B29,FrontEndCampus),0),MATCH(AP$9,FrontEndYear,0))),"")</f>
        <v/>
      </c>
      <c r="AQ29" s="529" t="str">
        <f t="array" aca="1" ref="AQ29" ca="1">IFERROR(AK29*(1+INDEX(FrontEndData,MATCH(AQ$10,IF(FrontEndType=$B29,FrontEndCampus),0),MATCH(AQ$9,FrontEndYear,0))),"")</f>
        <v/>
      </c>
      <c r="AR29" s="529" t="str">
        <f t="array" aca="1" ref="AR29" ca="1">IFERROR(AL29*(1+INDEX(FrontEndData,MATCH(AR$10,IF(FrontEndType=$B29,FrontEndCampus),0),MATCH(AR$9,FrontEndYear,0))),"")</f>
        <v/>
      </c>
      <c r="AS29" s="529" t="str">
        <f t="array" aca="1" ref="AS29" ca="1">IFERROR(AM29*(1+INDEX(FrontEndData,MATCH(AS$10,IF(FrontEndType=$B29,FrontEndCampus),0),MATCH(AS$9,FrontEndYear,0))),"")</f>
        <v/>
      </c>
      <c r="AT29" s="529" t="str">
        <f t="array" aca="1" ref="AT29" ca="1">IFERROR(AN29*(1+INDEX(FrontEndData,MATCH(AT$10,IF(FrontEndType=$B29,FrontEndCampus),0),MATCH(AT$9,FrontEndYear,0))),"")</f>
        <v/>
      </c>
      <c r="AU29" s="529" t="str">
        <f t="array" aca="1" ref="AU29" ca="1">IFERROR(AO29*(1+INDEX(FrontEndData,MATCH(AU$10,IF(FrontEndType=$B29,FrontEndCampus),0),MATCH(AU$9,FrontEndYear,0))),"")</f>
        <v/>
      </c>
      <c r="AV29" s="529" t="str">
        <f t="array" aca="1" ref="AV29" ca="1">IFERROR(AP29*(1+INDEX(FrontEndData,MATCH(AV$10,IF(FrontEndType=$B29,FrontEndCampus),0),MATCH(AV$9,FrontEndYear,0))),"")</f>
        <v/>
      </c>
      <c r="AW29" s="529" t="str">
        <f t="array" aca="1" ref="AW29" ca="1">IFERROR(AQ29*(1+INDEX(FrontEndData,MATCH(AW$10,IF(FrontEndType=$B29,FrontEndCampus),0),MATCH(AW$9,FrontEndYear,0))),"")</f>
        <v/>
      </c>
      <c r="AX29" s="529" t="str">
        <f t="array" aca="1" ref="AX29" ca="1">IFERROR(AR29*(1+INDEX(FrontEndData,MATCH(AX$10,IF(FrontEndType=$B29,FrontEndCampus),0),MATCH(AX$9,FrontEndYear,0))),"")</f>
        <v/>
      </c>
      <c r="AY29" s="529" t="str">
        <f t="array" aca="1" ref="AY29" ca="1">IFERROR(AS29*(1+INDEX(FrontEndData,MATCH(AY$10,IF(FrontEndType=$B29,FrontEndCampus),0),MATCH(AY$9,FrontEndYear,0))),"")</f>
        <v/>
      </c>
      <c r="AZ29" s="529" t="str">
        <f t="array" aca="1" ref="AZ29" ca="1">IFERROR(AT29*(1+INDEX(FrontEndData,MATCH(AZ$10,IF(FrontEndType=$B29,FrontEndCampus),0),MATCH(AZ$9,FrontEndYear,0))),"")</f>
        <v/>
      </c>
      <c r="BA29" s="529" t="str">
        <f t="array" aca="1" ref="BA29" ca="1">IFERROR(AU29*(1+INDEX(FrontEndData,MATCH(BA$10,IF(FrontEndType=$B29,FrontEndCampus),0),MATCH(BA$9,FrontEndYear,0))),"")</f>
        <v/>
      </c>
      <c r="BB29" s="529" t="str">
        <f t="array" aca="1" ref="BB29" ca="1">IFERROR(AV29*(1+INDEX(FrontEndData,MATCH(BB$10,IF(FrontEndType=$B29,FrontEndCampus),0),MATCH(BB$9,FrontEndYear,0))),"")</f>
        <v/>
      </c>
      <c r="BC29" s="529" t="str">
        <f t="array" aca="1" ref="BC29" ca="1">IFERROR(AW29*(1+INDEX(FrontEndData,MATCH(BC$10,IF(FrontEndType=$B29,FrontEndCampus),0),MATCH(BC$9,FrontEndYear,0))),"")</f>
        <v/>
      </c>
      <c r="BD29" s="529" t="str">
        <f t="array" aca="1" ref="BD29" ca="1">IFERROR(AX29*(1+INDEX(FrontEndData,MATCH(BD$10,IF(FrontEndType=$B29,FrontEndCampus),0),MATCH(BD$9,FrontEndYear,0))),"")</f>
        <v/>
      </c>
      <c r="BE29" s="529" t="str">
        <f t="array" aca="1" ref="BE29" ca="1">IFERROR(AY29*(1+INDEX(FrontEndData,MATCH(BE$10,IF(FrontEndType=$B29,FrontEndCampus),0),MATCH(BE$9,FrontEndYear,0))),"")</f>
        <v/>
      </c>
      <c r="BF29" s="529" t="str">
        <f t="array" aca="1" ref="BF29" ca="1">IFERROR(AZ29*(1+INDEX(FrontEndData,MATCH(BF$10,IF(FrontEndType=$B29,FrontEndCampus),0),MATCH(BF$9,FrontEndYear,0))),"")</f>
        <v/>
      </c>
      <c r="BG29" s="529" t="str">
        <f t="array" aca="1" ref="BG29" ca="1">IFERROR(BA29*(1+INDEX(FrontEndData,MATCH(BG$10,IF(FrontEndType=$B29,FrontEndCampus),0),MATCH(BG$9,FrontEndYear,0))),"")</f>
        <v/>
      </c>
      <c r="BH29" s="529" t="str">
        <f t="array" aca="1" ref="BH29" ca="1">IFERROR(BB29*(1+INDEX(FrontEndData,MATCH(BH$10,IF(FrontEndType=$B29,FrontEndCampus),0),MATCH(BH$9,FrontEndYear,0))),"")</f>
        <v/>
      </c>
      <c r="BI29" s="529" t="str">
        <f t="array" aca="1" ref="BI29" ca="1">IFERROR(BC29*(1+INDEX(FrontEndData,MATCH(BI$10,IF(FrontEndType=$B29,FrontEndCampus),0),MATCH(BI$9,FrontEndYear,0))),"")</f>
        <v/>
      </c>
      <c r="BJ29" s="529" t="str">
        <f t="array" aca="1" ref="BJ29" ca="1">IFERROR(BD29*(1+INDEX(FrontEndData,MATCH(BJ$10,IF(FrontEndType=$B29,FrontEndCampus),0),MATCH(BJ$9,FrontEndYear,0))),"")</f>
        <v/>
      </c>
      <c r="BK29" s="529" t="str">
        <f t="array" aca="1" ref="BK29" ca="1">IFERROR(BE29*(1+INDEX(FrontEndData,MATCH(BK$10,IF(FrontEndType=$B29,FrontEndCampus),0),MATCH(BK$9,FrontEndYear,0))),"")</f>
        <v/>
      </c>
      <c r="BL29" s="529" t="str">
        <f t="array" aca="1" ref="BL29" ca="1">IFERROR(BF29*(1+INDEX(FrontEndData,MATCH(BL$10,IF(FrontEndType=$B29,FrontEndCampus),0),MATCH(BL$9,FrontEndYear,0))),"")</f>
        <v/>
      </c>
      <c r="BM29" s="529" t="str">
        <f t="array" aca="1" ref="BM29" ca="1">IFERROR(BG29*(1+INDEX(FrontEndData,MATCH(BM$10,IF(FrontEndType=$B29,FrontEndCampus),0),MATCH(BM$9,FrontEndYear,0))),"")</f>
        <v/>
      </c>
      <c r="BN29" s="529" t="str">
        <f t="array" aca="1" ref="BN29" ca="1">IFERROR(BH29*(1+INDEX(FrontEndData,MATCH(BN$10,IF(FrontEndType=$B29,FrontEndCampus),0),MATCH(BN$9,FrontEndYear,0))),"")</f>
        <v/>
      </c>
      <c r="BO29" s="529" t="str">
        <f t="array" aca="1" ref="BO29" ca="1">IFERROR(BI29*(1+INDEX(FrontEndData,MATCH(BO$10,IF(FrontEndType=$B29,FrontEndCampus),0),MATCH(BO$9,FrontEndYear,0))),"")</f>
        <v/>
      </c>
      <c r="BP29" s="529" t="str">
        <f t="array" aca="1" ref="BP29" ca="1">IFERROR(BJ29*(1+INDEX(FrontEndData,MATCH(BP$10,IF(FrontEndType=$B29,FrontEndCampus),0),MATCH(BP$9,FrontEndYear,0))),"")</f>
        <v/>
      </c>
      <c r="BQ29" s="529" t="str">
        <f t="array" aca="1" ref="BQ29" ca="1">IFERROR(BK29*(1+INDEX(FrontEndData,MATCH(BQ$10,IF(FrontEndType=$B29,FrontEndCampus),0),MATCH(BQ$9,FrontEndYear,0))),"")</f>
        <v/>
      </c>
      <c r="BR29" s="529" t="str">
        <f t="array" aca="1" ref="BR29" ca="1">IFERROR(BL29*(1+INDEX(FrontEndData,MATCH(BR$10,IF(FrontEndType=$B29,FrontEndCampus),0),MATCH(BR$9,FrontEndYear,0))),"")</f>
        <v/>
      </c>
      <c r="BS29" s="529" t="str">
        <f t="array" aca="1" ref="BS29" ca="1">IFERROR(BM29*(1+INDEX(FrontEndData,MATCH(BS$10,IF(FrontEndType=$B29,FrontEndCampus),0),MATCH(BS$9,FrontEndYear,0))),"")</f>
        <v/>
      </c>
      <c r="BT29" s="529" t="str">
        <f t="array" aca="1" ref="BT29" ca="1">IFERROR(BN29*(1+INDEX(FrontEndData,MATCH(BT$10,IF(FrontEndType=$B29,FrontEndCampus),0),MATCH(BT$9,FrontEndYear,0))),"")</f>
        <v/>
      </c>
      <c r="BU29" s="529" t="str">
        <f t="array" aca="1" ref="BU29" ca="1">IFERROR(BO29*(1+INDEX(FrontEndData,MATCH(BU$10,IF(FrontEndType=$B29,FrontEndCampus),0),MATCH(BU$9,FrontEndYear,0))),"")</f>
        <v/>
      </c>
      <c r="BV29" s="529" t="str">
        <f t="array" aca="1" ref="BV29" ca="1">IFERROR(BP29*(1+INDEX(FrontEndData,MATCH(BV$10,IF(FrontEndType=$B29,FrontEndCampus),0),MATCH(BV$9,FrontEndYear,0))),"")</f>
        <v/>
      </c>
      <c r="BW29" s="529" t="str">
        <f t="array" aca="1" ref="BW29" ca="1">IFERROR(BQ29*(1+INDEX(FrontEndData,MATCH(BW$10,IF(FrontEndType=$B29,FrontEndCampus),0),MATCH(BW$9,FrontEndYear,0))),"")</f>
        <v/>
      </c>
      <c r="BX29" s="529" t="str">
        <f t="array" aca="1" ref="BX29" ca="1">IFERROR(BR29*(1+INDEX(FrontEndData,MATCH(BX$10,IF(FrontEndType=$B29,FrontEndCampus),0),MATCH(BX$9,FrontEndYear,0))),"")</f>
        <v/>
      </c>
    </row>
    <row r="30" spans="1:76" x14ac:dyDescent="0.25">
      <c r="A30" s="519"/>
      <c r="B30" s="525" t="s">
        <v>361</v>
      </c>
      <c r="C30" s="526" t="s">
        <v>390</v>
      </c>
      <c r="D30" s="527" t="s">
        <v>395</v>
      </c>
      <c r="E30" s="528">
        <f t="array" ref="E30">IFERROR(IF(INDEX(EndUseMatrixData,MATCH($B30,IF(EndUseMatrixEndUse=$D30,EndUseMatrixAllocation),0),MATCH($C30,EndUseMatrixEmissionSource,0))=Lists!$Q$9,INDEX(CFPTableEmissionsData,MATCH($C30,CFPTableEmissionsEmissionSource,0),MATCH(E$10,CFPTableEmissionsCampus,0))*INDEX(EndUseAssumptionsData,MATCH($C30,IF(EndUseAssumptionsEndUse=$D30,EndUseAssumptionsEmissionsSource),0),MATCH(E$10,EndUseAssumptionsCampus,0))*IF(COUNTIF(PeopleList,$B30)&gt;0,INDEX(SpacePeopleAllocationsPercentData,MATCH($B30,SpacePeopleAllocationsPercentType,0),MATCH(E$10,SpacePeopleAllocationsPercentCampus,0))/SUM(IF(INDEX(EndUseMatrixPeopleData,0,MATCH($C30,EndUseMatrixEmissionSource,0))=Lists!$Q$9,IF(EndUseMatrixPeopleEndUse=$D30,INDEX(EndUseMatrixPeopleSplitData,0,MATCH(E$10,EndUseMatrixPeopleSplitCampus,0))))),1),0),0)</f>
        <v>0</v>
      </c>
      <c r="F30" s="528">
        <f t="array" ref="F30">IFERROR(IF(INDEX(EndUseMatrixData,MATCH($B30,IF(EndUseMatrixEndUse=$D30,EndUseMatrixAllocation),0),MATCH($C30,EndUseMatrixEmissionSource,0))=Lists!$Q$9,INDEX(CFPTableEmissionsData,MATCH($C30,CFPTableEmissionsEmissionSource,0),MATCH(F$10,CFPTableEmissionsCampus,0))*INDEX(EndUseAssumptionsData,MATCH($C30,IF(EndUseAssumptionsEndUse=$D30,EndUseAssumptionsEmissionsSource),0),MATCH(F$10,EndUseAssumptionsCampus,0))*IF(COUNTIF(PeopleList,$B30)&gt;0,INDEX(SpacePeopleAllocationsPercentData,MATCH($B30,SpacePeopleAllocationsPercentType,0),MATCH(F$10,SpacePeopleAllocationsPercentCampus,0))/SUM(IF(INDEX(EndUseMatrixPeopleData,0,MATCH($C30,EndUseMatrixEmissionSource,0))=Lists!$Q$9,IF(EndUseMatrixPeopleEndUse=$D30,INDEX(EndUseMatrixPeopleSplitData,0,MATCH(F$10,EndUseMatrixPeopleSplitCampus,0))))),1),0),0)</f>
        <v>0</v>
      </c>
      <c r="G30" s="528">
        <f t="array" ref="G30">IFERROR(IF(INDEX(EndUseMatrixData,MATCH($B30,IF(EndUseMatrixEndUse=$D30,EndUseMatrixAllocation),0),MATCH($C30,EndUseMatrixEmissionSource,0))=Lists!$Q$9,INDEX(CFPTableEmissionsData,MATCH($C30,CFPTableEmissionsEmissionSource,0),MATCH(G$10,CFPTableEmissionsCampus,0))*INDEX(EndUseAssumptionsData,MATCH($C30,IF(EndUseAssumptionsEndUse=$D30,EndUseAssumptionsEmissionsSource),0),MATCH(G$10,EndUseAssumptionsCampus,0))*IF(COUNTIF(PeopleList,$B30)&gt;0,INDEX(SpacePeopleAllocationsPercentData,MATCH($B30,SpacePeopleAllocationsPercentType,0),MATCH(G$10,SpacePeopleAllocationsPercentCampus,0))/SUM(IF(INDEX(EndUseMatrixPeopleData,0,MATCH($C30,EndUseMatrixEmissionSource,0))=Lists!$Q$9,IF(EndUseMatrixPeopleEndUse=$D30,INDEX(EndUseMatrixPeopleSplitData,0,MATCH(G$10,EndUseMatrixPeopleSplitCampus,0))))),1),0),0)</f>
        <v>0</v>
      </c>
      <c r="H30" s="528">
        <f t="array" ref="H30">IFERROR(IF(INDEX(EndUseMatrixData,MATCH($B30,IF(EndUseMatrixEndUse=$D30,EndUseMatrixAllocation),0),MATCH($C30,EndUseMatrixEmissionSource,0))=Lists!$Q$9,INDEX(CFPTableEmissionsData,MATCH($C30,CFPTableEmissionsEmissionSource,0),MATCH(H$10,CFPTableEmissionsCampus,0))*INDEX(EndUseAssumptionsData,MATCH($C30,IF(EndUseAssumptionsEndUse=$D30,EndUseAssumptionsEmissionsSource),0),MATCH(H$10,EndUseAssumptionsCampus,0))*IF(COUNTIF(PeopleList,$B30)&gt;0,INDEX(SpacePeopleAllocationsPercentData,MATCH($B30,SpacePeopleAllocationsPercentType,0),MATCH(H$10,SpacePeopleAllocationsPercentCampus,0))/SUM(IF(INDEX(EndUseMatrixPeopleData,0,MATCH($C30,EndUseMatrixEmissionSource,0))=Lists!$Q$9,IF(EndUseMatrixPeopleEndUse=$D30,INDEX(EndUseMatrixPeopleSplitData,0,MATCH(H$10,EndUseMatrixPeopleSplitCampus,0))))),1),0),0)</f>
        <v>0</v>
      </c>
      <c r="I30" s="528">
        <f t="array" ref="I30">IFERROR(IF(INDEX(EndUseMatrixData,MATCH($B30,IF(EndUseMatrixEndUse=$D30,EndUseMatrixAllocation),0),MATCH($C30,EndUseMatrixEmissionSource,0))=Lists!$Q$9,INDEX(CFPTableEmissionsData,MATCH($C30,CFPTableEmissionsEmissionSource,0),MATCH(I$10,CFPTableEmissionsCampus,0))*INDEX(EndUseAssumptionsData,MATCH($C30,IF(EndUseAssumptionsEndUse=$D30,EndUseAssumptionsEmissionsSource),0),MATCH(I$10,EndUseAssumptionsCampus,0))*IF(COUNTIF(PeopleList,$B30)&gt;0,INDEX(SpacePeopleAllocationsPercentData,MATCH($B30,SpacePeopleAllocationsPercentType,0),MATCH(I$10,SpacePeopleAllocationsPercentCampus,0))/SUM(IF(INDEX(EndUseMatrixPeopleData,0,MATCH($C30,EndUseMatrixEmissionSource,0))=Lists!$Q$9,IF(EndUseMatrixPeopleEndUse=$D30,INDEX(EndUseMatrixPeopleSplitData,0,MATCH(I$10,EndUseMatrixPeopleSplitCampus,0))))),1),0),0)</f>
        <v>0</v>
      </c>
      <c r="J30" s="528">
        <f t="array" ref="J30">IFERROR(IF(INDEX(EndUseMatrixData,MATCH($B30,IF(EndUseMatrixEndUse=$D30,EndUseMatrixAllocation),0),MATCH($C30,EndUseMatrixEmissionSource,0))=Lists!$Q$9,INDEX(CFPTableEmissionsData,MATCH($C30,CFPTableEmissionsEmissionSource,0),MATCH(J$10,CFPTableEmissionsCampus,0))*INDEX(EndUseAssumptionsData,MATCH($C30,IF(EndUseAssumptionsEndUse=$D30,EndUseAssumptionsEmissionsSource),0),MATCH(J$10,EndUseAssumptionsCampus,0))*IF(COUNTIF(PeopleList,$B30)&gt;0,INDEX(SpacePeopleAllocationsPercentData,MATCH($B30,SpacePeopleAllocationsPercentType,0),MATCH(J$10,SpacePeopleAllocationsPercentCampus,0))/SUM(IF(INDEX(EndUseMatrixPeopleData,0,MATCH($C30,EndUseMatrixEmissionSource,0))=Lists!$Q$9,IF(EndUseMatrixPeopleEndUse=$D30,INDEX(EndUseMatrixPeopleSplitData,0,MATCH(J$10,EndUseMatrixPeopleSplitCampus,0))))),1),0),0)</f>
        <v>0</v>
      </c>
      <c r="K30" s="529" t="str">
        <f t="array" aca="1" ref="K30" ca="1">IFERROR(E30*(1+INDEX(FrontEndData,MATCH(K$10,IF(FrontEndType=$B30,FrontEndCampus),0),MATCH(K$9,FrontEndYear,0))),"")</f>
        <v/>
      </c>
      <c r="L30" s="529" t="str">
        <f t="array" aca="1" ref="L30" ca="1">IFERROR(F30*(1+INDEX(FrontEndData,MATCH(L$10,IF(FrontEndType=$B30,FrontEndCampus),0),MATCH(L$9,FrontEndYear,0))),"")</f>
        <v/>
      </c>
      <c r="M30" s="529" t="str">
        <f t="array" aca="1" ref="M30" ca="1">IFERROR(G30*(1+INDEX(FrontEndData,MATCH(M$10,IF(FrontEndType=$B30,FrontEndCampus),0),MATCH(M$9,FrontEndYear,0))),"")</f>
        <v/>
      </c>
      <c r="N30" s="529" t="str">
        <f t="array" aca="1" ref="N30" ca="1">IFERROR(H30*(1+INDEX(FrontEndData,MATCH(N$10,IF(FrontEndType=$B30,FrontEndCampus),0),MATCH(N$9,FrontEndYear,0))),"")</f>
        <v/>
      </c>
      <c r="O30" s="529" t="str">
        <f t="array" aca="1" ref="O30" ca="1">IFERROR(I30*(1+INDEX(FrontEndData,MATCH(O$10,IF(FrontEndType=$B30,FrontEndCampus),0),MATCH(O$9,FrontEndYear,0))),"")</f>
        <v/>
      </c>
      <c r="P30" s="529" t="str">
        <f t="array" aca="1" ref="P30" ca="1">IFERROR(J30*(1+INDEX(FrontEndData,MATCH(P$10,IF(FrontEndType=$B30,FrontEndCampus),0),MATCH(P$9,FrontEndYear,0))),"")</f>
        <v/>
      </c>
      <c r="Q30" s="529" t="str">
        <f t="array" aca="1" ref="Q30" ca="1">IFERROR(K30*(1+INDEX(FrontEndData,MATCH(Q$10,IF(FrontEndType=$B30,FrontEndCampus),0),MATCH(Q$9,FrontEndYear,0))),"")</f>
        <v/>
      </c>
      <c r="R30" s="529" t="str">
        <f t="array" aca="1" ref="R30" ca="1">IFERROR(L30*(1+INDEX(FrontEndData,MATCH(R$10,IF(FrontEndType=$B30,FrontEndCampus),0),MATCH(R$9,FrontEndYear,0))),"")</f>
        <v/>
      </c>
      <c r="S30" s="529" t="str">
        <f t="array" aca="1" ref="S30" ca="1">IFERROR(M30*(1+INDEX(FrontEndData,MATCH(S$10,IF(FrontEndType=$B30,FrontEndCampus),0),MATCH(S$9,FrontEndYear,0))),"")</f>
        <v/>
      </c>
      <c r="T30" s="529" t="str">
        <f t="array" aca="1" ref="T30" ca="1">IFERROR(N30*(1+INDEX(FrontEndData,MATCH(T$10,IF(FrontEndType=$B30,FrontEndCampus),0),MATCH(T$9,FrontEndYear,0))),"")</f>
        <v/>
      </c>
      <c r="U30" s="529" t="str">
        <f t="array" aca="1" ref="U30" ca="1">IFERROR(O30*(1+INDEX(FrontEndData,MATCH(U$10,IF(FrontEndType=$B30,FrontEndCampus),0),MATCH(U$9,FrontEndYear,0))),"")</f>
        <v/>
      </c>
      <c r="V30" s="529" t="str">
        <f t="array" aca="1" ref="V30" ca="1">IFERROR(P30*(1+INDEX(FrontEndData,MATCH(V$10,IF(FrontEndType=$B30,FrontEndCampus),0),MATCH(V$9,FrontEndYear,0))),"")</f>
        <v/>
      </c>
      <c r="W30" s="529" t="str">
        <f t="array" aca="1" ref="W30" ca="1">IFERROR(Q30*(1+INDEX(FrontEndData,MATCH(W$10,IF(FrontEndType=$B30,FrontEndCampus),0),MATCH(W$9,FrontEndYear,0))),"")</f>
        <v/>
      </c>
      <c r="X30" s="529" t="str">
        <f t="array" aca="1" ref="X30" ca="1">IFERROR(R30*(1+INDEX(FrontEndData,MATCH(X$10,IF(FrontEndType=$B30,FrontEndCampus),0),MATCH(X$9,FrontEndYear,0))),"")</f>
        <v/>
      </c>
      <c r="Y30" s="529" t="str">
        <f t="array" aca="1" ref="Y30" ca="1">IFERROR(S30*(1+INDEX(FrontEndData,MATCH(Y$10,IF(FrontEndType=$B30,FrontEndCampus),0),MATCH(Y$9,FrontEndYear,0))),"")</f>
        <v/>
      </c>
      <c r="Z30" s="529" t="str">
        <f t="array" aca="1" ref="Z30" ca="1">IFERROR(T30*(1+INDEX(FrontEndData,MATCH(Z$10,IF(FrontEndType=$B30,FrontEndCampus),0),MATCH(Z$9,FrontEndYear,0))),"")</f>
        <v/>
      </c>
      <c r="AA30" s="529" t="str">
        <f t="array" aca="1" ref="AA30" ca="1">IFERROR(U30*(1+INDEX(FrontEndData,MATCH(AA$10,IF(FrontEndType=$B30,FrontEndCampus),0),MATCH(AA$9,FrontEndYear,0))),"")</f>
        <v/>
      </c>
      <c r="AB30" s="529" t="str">
        <f t="array" aca="1" ref="AB30" ca="1">IFERROR(V30*(1+INDEX(FrontEndData,MATCH(AB$10,IF(FrontEndType=$B30,FrontEndCampus),0),MATCH(AB$9,FrontEndYear,0))),"")</f>
        <v/>
      </c>
      <c r="AC30" s="529" t="str">
        <f t="array" aca="1" ref="AC30" ca="1">IFERROR(W30*(1+INDEX(FrontEndData,MATCH(AC$10,IF(FrontEndType=$B30,FrontEndCampus),0),MATCH(AC$9,FrontEndYear,0))),"")</f>
        <v/>
      </c>
      <c r="AD30" s="529" t="str">
        <f t="array" aca="1" ref="AD30" ca="1">IFERROR(X30*(1+INDEX(FrontEndData,MATCH(AD$10,IF(FrontEndType=$B30,FrontEndCampus),0),MATCH(AD$9,FrontEndYear,0))),"")</f>
        <v/>
      </c>
      <c r="AE30" s="529" t="str">
        <f t="array" aca="1" ref="AE30" ca="1">IFERROR(Y30*(1+INDEX(FrontEndData,MATCH(AE$10,IF(FrontEndType=$B30,FrontEndCampus),0),MATCH(AE$9,FrontEndYear,0))),"")</f>
        <v/>
      </c>
      <c r="AF30" s="529" t="str">
        <f t="array" aca="1" ref="AF30" ca="1">IFERROR(Z30*(1+INDEX(FrontEndData,MATCH(AF$10,IF(FrontEndType=$B30,FrontEndCampus),0),MATCH(AF$9,FrontEndYear,0))),"")</f>
        <v/>
      </c>
      <c r="AG30" s="529" t="str">
        <f t="array" aca="1" ref="AG30" ca="1">IFERROR(AA30*(1+INDEX(FrontEndData,MATCH(AG$10,IF(FrontEndType=$B30,FrontEndCampus),0),MATCH(AG$9,FrontEndYear,0))),"")</f>
        <v/>
      </c>
      <c r="AH30" s="529" t="str">
        <f t="array" aca="1" ref="AH30" ca="1">IFERROR(AB30*(1+INDEX(FrontEndData,MATCH(AH$10,IF(FrontEndType=$B30,FrontEndCampus),0),MATCH(AH$9,FrontEndYear,0))),"")</f>
        <v/>
      </c>
      <c r="AI30" s="529" t="str">
        <f t="array" aca="1" ref="AI30" ca="1">IFERROR(AC30*(1+INDEX(FrontEndData,MATCH(AI$10,IF(FrontEndType=$B30,FrontEndCampus),0),MATCH(AI$9,FrontEndYear,0))),"")</f>
        <v/>
      </c>
      <c r="AJ30" s="529" t="str">
        <f t="array" aca="1" ref="AJ30" ca="1">IFERROR(AD30*(1+INDEX(FrontEndData,MATCH(AJ$10,IF(FrontEndType=$B30,FrontEndCampus),0),MATCH(AJ$9,FrontEndYear,0))),"")</f>
        <v/>
      </c>
      <c r="AK30" s="529" t="str">
        <f t="array" aca="1" ref="AK30" ca="1">IFERROR(AE30*(1+INDEX(FrontEndData,MATCH(AK$10,IF(FrontEndType=$B30,FrontEndCampus),0),MATCH(AK$9,FrontEndYear,0))),"")</f>
        <v/>
      </c>
      <c r="AL30" s="529" t="str">
        <f t="array" aca="1" ref="AL30" ca="1">IFERROR(AF30*(1+INDEX(FrontEndData,MATCH(AL$10,IF(FrontEndType=$B30,FrontEndCampus),0),MATCH(AL$9,FrontEndYear,0))),"")</f>
        <v/>
      </c>
      <c r="AM30" s="529" t="str">
        <f t="array" aca="1" ref="AM30" ca="1">IFERROR(AG30*(1+INDEX(FrontEndData,MATCH(AM$10,IF(FrontEndType=$B30,FrontEndCampus),0),MATCH(AM$9,FrontEndYear,0))),"")</f>
        <v/>
      </c>
      <c r="AN30" s="529" t="str">
        <f t="array" aca="1" ref="AN30" ca="1">IFERROR(AH30*(1+INDEX(FrontEndData,MATCH(AN$10,IF(FrontEndType=$B30,FrontEndCampus),0),MATCH(AN$9,FrontEndYear,0))),"")</f>
        <v/>
      </c>
      <c r="AO30" s="529" t="str">
        <f t="array" aca="1" ref="AO30" ca="1">IFERROR(AI30*(1+INDEX(FrontEndData,MATCH(AO$10,IF(FrontEndType=$B30,FrontEndCampus),0),MATCH(AO$9,FrontEndYear,0))),"")</f>
        <v/>
      </c>
      <c r="AP30" s="529" t="str">
        <f t="array" aca="1" ref="AP30" ca="1">IFERROR(AJ30*(1+INDEX(FrontEndData,MATCH(AP$10,IF(FrontEndType=$B30,FrontEndCampus),0),MATCH(AP$9,FrontEndYear,0))),"")</f>
        <v/>
      </c>
      <c r="AQ30" s="529" t="str">
        <f t="array" aca="1" ref="AQ30" ca="1">IFERROR(AK30*(1+INDEX(FrontEndData,MATCH(AQ$10,IF(FrontEndType=$B30,FrontEndCampus),0),MATCH(AQ$9,FrontEndYear,0))),"")</f>
        <v/>
      </c>
      <c r="AR30" s="529" t="str">
        <f t="array" aca="1" ref="AR30" ca="1">IFERROR(AL30*(1+INDEX(FrontEndData,MATCH(AR$10,IF(FrontEndType=$B30,FrontEndCampus),0),MATCH(AR$9,FrontEndYear,0))),"")</f>
        <v/>
      </c>
      <c r="AS30" s="529" t="str">
        <f t="array" aca="1" ref="AS30" ca="1">IFERROR(AM30*(1+INDEX(FrontEndData,MATCH(AS$10,IF(FrontEndType=$B30,FrontEndCampus),0),MATCH(AS$9,FrontEndYear,0))),"")</f>
        <v/>
      </c>
      <c r="AT30" s="529" t="str">
        <f t="array" aca="1" ref="AT30" ca="1">IFERROR(AN30*(1+INDEX(FrontEndData,MATCH(AT$10,IF(FrontEndType=$B30,FrontEndCampus),0),MATCH(AT$9,FrontEndYear,0))),"")</f>
        <v/>
      </c>
      <c r="AU30" s="529" t="str">
        <f t="array" aca="1" ref="AU30" ca="1">IFERROR(AO30*(1+INDEX(FrontEndData,MATCH(AU$10,IF(FrontEndType=$B30,FrontEndCampus),0),MATCH(AU$9,FrontEndYear,0))),"")</f>
        <v/>
      </c>
      <c r="AV30" s="529" t="str">
        <f t="array" aca="1" ref="AV30" ca="1">IFERROR(AP30*(1+INDEX(FrontEndData,MATCH(AV$10,IF(FrontEndType=$B30,FrontEndCampus),0),MATCH(AV$9,FrontEndYear,0))),"")</f>
        <v/>
      </c>
      <c r="AW30" s="529" t="str">
        <f t="array" aca="1" ref="AW30" ca="1">IFERROR(AQ30*(1+INDEX(FrontEndData,MATCH(AW$10,IF(FrontEndType=$B30,FrontEndCampus),0),MATCH(AW$9,FrontEndYear,0))),"")</f>
        <v/>
      </c>
      <c r="AX30" s="529" t="str">
        <f t="array" aca="1" ref="AX30" ca="1">IFERROR(AR30*(1+INDEX(FrontEndData,MATCH(AX$10,IF(FrontEndType=$B30,FrontEndCampus),0),MATCH(AX$9,FrontEndYear,0))),"")</f>
        <v/>
      </c>
      <c r="AY30" s="529" t="str">
        <f t="array" aca="1" ref="AY30" ca="1">IFERROR(AS30*(1+INDEX(FrontEndData,MATCH(AY$10,IF(FrontEndType=$B30,FrontEndCampus),0),MATCH(AY$9,FrontEndYear,0))),"")</f>
        <v/>
      </c>
      <c r="AZ30" s="529" t="str">
        <f t="array" aca="1" ref="AZ30" ca="1">IFERROR(AT30*(1+INDEX(FrontEndData,MATCH(AZ$10,IF(FrontEndType=$B30,FrontEndCampus),0),MATCH(AZ$9,FrontEndYear,0))),"")</f>
        <v/>
      </c>
      <c r="BA30" s="529" t="str">
        <f t="array" aca="1" ref="BA30" ca="1">IFERROR(AU30*(1+INDEX(FrontEndData,MATCH(BA$10,IF(FrontEndType=$B30,FrontEndCampus),0),MATCH(BA$9,FrontEndYear,0))),"")</f>
        <v/>
      </c>
      <c r="BB30" s="529" t="str">
        <f t="array" aca="1" ref="BB30" ca="1">IFERROR(AV30*(1+INDEX(FrontEndData,MATCH(BB$10,IF(FrontEndType=$B30,FrontEndCampus),0),MATCH(BB$9,FrontEndYear,0))),"")</f>
        <v/>
      </c>
      <c r="BC30" s="529" t="str">
        <f t="array" aca="1" ref="BC30" ca="1">IFERROR(AW30*(1+INDEX(FrontEndData,MATCH(BC$10,IF(FrontEndType=$B30,FrontEndCampus),0),MATCH(BC$9,FrontEndYear,0))),"")</f>
        <v/>
      </c>
      <c r="BD30" s="529" t="str">
        <f t="array" aca="1" ref="BD30" ca="1">IFERROR(AX30*(1+INDEX(FrontEndData,MATCH(BD$10,IF(FrontEndType=$B30,FrontEndCampus),0),MATCH(BD$9,FrontEndYear,0))),"")</f>
        <v/>
      </c>
      <c r="BE30" s="529" t="str">
        <f t="array" aca="1" ref="BE30" ca="1">IFERROR(AY30*(1+INDEX(FrontEndData,MATCH(BE$10,IF(FrontEndType=$B30,FrontEndCampus),0),MATCH(BE$9,FrontEndYear,0))),"")</f>
        <v/>
      </c>
      <c r="BF30" s="529" t="str">
        <f t="array" aca="1" ref="BF30" ca="1">IFERROR(AZ30*(1+INDEX(FrontEndData,MATCH(BF$10,IF(FrontEndType=$B30,FrontEndCampus),0),MATCH(BF$9,FrontEndYear,0))),"")</f>
        <v/>
      </c>
      <c r="BG30" s="529" t="str">
        <f t="array" aca="1" ref="BG30" ca="1">IFERROR(BA30*(1+INDEX(FrontEndData,MATCH(BG$10,IF(FrontEndType=$B30,FrontEndCampus),0),MATCH(BG$9,FrontEndYear,0))),"")</f>
        <v/>
      </c>
      <c r="BH30" s="529" t="str">
        <f t="array" aca="1" ref="BH30" ca="1">IFERROR(BB30*(1+INDEX(FrontEndData,MATCH(BH$10,IF(FrontEndType=$B30,FrontEndCampus),0),MATCH(BH$9,FrontEndYear,0))),"")</f>
        <v/>
      </c>
      <c r="BI30" s="529" t="str">
        <f t="array" aca="1" ref="BI30" ca="1">IFERROR(BC30*(1+INDEX(FrontEndData,MATCH(BI$10,IF(FrontEndType=$B30,FrontEndCampus),0),MATCH(BI$9,FrontEndYear,0))),"")</f>
        <v/>
      </c>
      <c r="BJ30" s="529" t="str">
        <f t="array" aca="1" ref="BJ30" ca="1">IFERROR(BD30*(1+INDEX(FrontEndData,MATCH(BJ$10,IF(FrontEndType=$B30,FrontEndCampus),0),MATCH(BJ$9,FrontEndYear,0))),"")</f>
        <v/>
      </c>
      <c r="BK30" s="529" t="str">
        <f t="array" aca="1" ref="BK30" ca="1">IFERROR(BE30*(1+INDEX(FrontEndData,MATCH(BK$10,IF(FrontEndType=$B30,FrontEndCampus),0),MATCH(BK$9,FrontEndYear,0))),"")</f>
        <v/>
      </c>
      <c r="BL30" s="529" t="str">
        <f t="array" aca="1" ref="BL30" ca="1">IFERROR(BF30*(1+INDEX(FrontEndData,MATCH(BL$10,IF(FrontEndType=$B30,FrontEndCampus),0),MATCH(BL$9,FrontEndYear,0))),"")</f>
        <v/>
      </c>
      <c r="BM30" s="529" t="str">
        <f t="array" aca="1" ref="BM30" ca="1">IFERROR(BG30*(1+INDEX(FrontEndData,MATCH(BM$10,IF(FrontEndType=$B30,FrontEndCampus),0),MATCH(BM$9,FrontEndYear,0))),"")</f>
        <v/>
      </c>
      <c r="BN30" s="529" t="str">
        <f t="array" aca="1" ref="BN30" ca="1">IFERROR(BH30*(1+INDEX(FrontEndData,MATCH(BN$10,IF(FrontEndType=$B30,FrontEndCampus),0),MATCH(BN$9,FrontEndYear,0))),"")</f>
        <v/>
      </c>
      <c r="BO30" s="529" t="str">
        <f t="array" aca="1" ref="BO30" ca="1">IFERROR(BI30*(1+INDEX(FrontEndData,MATCH(BO$10,IF(FrontEndType=$B30,FrontEndCampus),0),MATCH(BO$9,FrontEndYear,0))),"")</f>
        <v/>
      </c>
      <c r="BP30" s="529" t="str">
        <f t="array" aca="1" ref="BP30" ca="1">IFERROR(BJ30*(1+INDEX(FrontEndData,MATCH(BP$10,IF(FrontEndType=$B30,FrontEndCampus),0),MATCH(BP$9,FrontEndYear,0))),"")</f>
        <v/>
      </c>
      <c r="BQ30" s="529" t="str">
        <f t="array" aca="1" ref="BQ30" ca="1">IFERROR(BK30*(1+INDEX(FrontEndData,MATCH(BQ$10,IF(FrontEndType=$B30,FrontEndCampus),0),MATCH(BQ$9,FrontEndYear,0))),"")</f>
        <v/>
      </c>
      <c r="BR30" s="529" t="str">
        <f t="array" aca="1" ref="BR30" ca="1">IFERROR(BL30*(1+INDEX(FrontEndData,MATCH(BR$10,IF(FrontEndType=$B30,FrontEndCampus),0),MATCH(BR$9,FrontEndYear,0))),"")</f>
        <v/>
      </c>
      <c r="BS30" s="529" t="str">
        <f t="array" aca="1" ref="BS30" ca="1">IFERROR(BM30*(1+INDEX(FrontEndData,MATCH(BS$10,IF(FrontEndType=$B30,FrontEndCampus),0),MATCH(BS$9,FrontEndYear,0))),"")</f>
        <v/>
      </c>
      <c r="BT30" s="529" t="str">
        <f t="array" aca="1" ref="BT30" ca="1">IFERROR(BN30*(1+INDEX(FrontEndData,MATCH(BT$10,IF(FrontEndType=$B30,FrontEndCampus),0),MATCH(BT$9,FrontEndYear,0))),"")</f>
        <v/>
      </c>
      <c r="BU30" s="529" t="str">
        <f t="array" aca="1" ref="BU30" ca="1">IFERROR(BO30*(1+INDEX(FrontEndData,MATCH(BU$10,IF(FrontEndType=$B30,FrontEndCampus),0),MATCH(BU$9,FrontEndYear,0))),"")</f>
        <v/>
      </c>
      <c r="BV30" s="529" t="str">
        <f t="array" aca="1" ref="BV30" ca="1">IFERROR(BP30*(1+INDEX(FrontEndData,MATCH(BV$10,IF(FrontEndType=$B30,FrontEndCampus),0),MATCH(BV$9,FrontEndYear,0))),"")</f>
        <v/>
      </c>
      <c r="BW30" s="529" t="str">
        <f t="array" aca="1" ref="BW30" ca="1">IFERROR(BQ30*(1+INDEX(FrontEndData,MATCH(BW$10,IF(FrontEndType=$B30,FrontEndCampus),0),MATCH(BW$9,FrontEndYear,0))),"")</f>
        <v/>
      </c>
      <c r="BX30" s="529" t="str">
        <f t="array" aca="1" ref="BX30" ca="1">IFERROR(BR30*(1+INDEX(FrontEndData,MATCH(BX$10,IF(FrontEndType=$B30,FrontEndCampus),0),MATCH(BX$9,FrontEndYear,0))),"")</f>
        <v/>
      </c>
    </row>
    <row r="31" spans="1:76" x14ac:dyDescent="0.25">
      <c r="A31" s="519"/>
      <c r="B31" s="525" t="s">
        <v>361</v>
      </c>
      <c r="C31" s="526" t="s">
        <v>390</v>
      </c>
      <c r="D31" s="527" t="s">
        <v>226</v>
      </c>
      <c r="E31" s="528">
        <f t="array" aca="1" ref="E31" ca="1">IFERROR(IF(INDEX(EndUseMatrixData,MATCH($B31,IF(EndUseMatrixEndUse=$D31,EndUseMatrixAllocation),0),MATCH($C31,EndUseMatrixEmissionSource,0))=Lists!$Q$9,INDEX(CFPTableEmissionsData,MATCH($C31,CFPTableEmissionsEmissionSource,0),MATCH(E$10,CFPTableEmissionsCampus,0))*INDEX(EndUseAssumptionsData,MATCH($C31,IF(EndUseAssumptionsEndUse=$D31,EndUseAssumptionsEmissionsSource),0),MATCH(E$10,EndUseAssumptionsCampus,0))*IF(COUNTIF(PeopleList,$B31)&gt;0,INDEX(SpacePeopleAllocationsPercentData,MATCH($B31,SpacePeopleAllocationsPercentType,0),MATCH(E$10,SpacePeopleAllocationsPercentCampus,0))/SUM(IF(INDEX(EndUseMatrixPeopleData,0,MATCH($C31,EndUseMatrixEmissionSource,0))=Lists!$Q$9,IF(EndUseMatrixPeopleEndUse=$D31,INDEX(EndUseMatrixPeopleSplitData,0,MATCH(E$10,EndUseMatrixPeopleSplitCampus,0))))),1),0),0)</f>
        <v>0</v>
      </c>
      <c r="F31" s="528">
        <f t="array" aca="1" ref="F31" ca="1">IFERROR(IF(INDEX(EndUseMatrixData,MATCH($B31,IF(EndUseMatrixEndUse=$D31,EndUseMatrixAllocation),0),MATCH($C31,EndUseMatrixEmissionSource,0))=Lists!$Q$9,INDEX(CFPTableEmissionsData,MATCH($C31,CFPTableEmissionsEmissionSource,0),MATCH(F$10,CFPTableEmissionsCampus,0))*INDEX(EndUseAssumptionsData,MATCH($C31,IF(EndUseAssumptionsEndUse=$D31,EndUseAssumptionsEmissionsSource),0),MATCH(F$10,EndUseAssumptionsCampus,0))*IF(COUNTIF(PeopleList,$B31)&gt;0,INDEX(SpacePeopleAllocationsPercentData,MATCH($B31,SpacePeopleAllocationsPercentType,0),MATCH(F$10,SpacePeopleAllocationsPercentCampus,0))/SUM(IF(INDEX(EndUseMatrixPeopleData,0,MATCH($C31,EndUseMatrixEmissionSource,0))=Lists!$Q$9,IF(EndUseMatrixPeopleEndUse=$D31,INDEX(EndUseMatrixPeopleSplitData,0,MATCH(F$10,EndUseMatrixPeopleSplitCampus,0))))),1),0),0)</f>
        <v>0</v>
      </c>
      <c r="G31" s="528">
        <f t="array" aca="1" ref="G31" ca="1">IFERROR(IF(INDEX(EndUseMatrixData,MATCH($B31,IF(EndUseMatrixEndUse=$D31,EndUseMatrixAllocation),0),MATCH($C31,EndUseMatrixEmissionSource,0))=Lists!$Q$9,INDEX(CFPTableEmissionsData,MATCH($C31,CFPTableEmissionsEmissionSource,0),MATCH(G$10,CFPTableEmissionsCampus,0))*INDEX(EndUseAssumptionsData,MATCH($C31,IF(EndUseAssumptionsEndUse=$D31,EndUseAssumptionsEmissionsSource),0),MATCH(G$10,EndUseAssumptionsCampus,0))*IF(COUNTIF(PeopleList,$B31)&gt;0,INDEX(SpacePeopleAllocationsPercentData,MATCH($B31,SpacePeopleAllocationsPercentType,0),MATCH(G$10,SpacePeopleAllocationsPercentCampus,0))/SUM(IF(INDEX(EndUseMatrixPeopleData,0,MATCH($C31,EndUseMatrixEmissionSource,0))=Lists!$Q$9,IF(EndUseMatrixPeopleEndUse=$D31,INDEX(EndUseMatrixPeopleSplitData,0,MATCH(G$10,EndUseMatrixPeopleSplitCampus,0))))),1),0),0)</f>
        <v>0</v>
      </c>
      <c r="H31" s="528">
        <f t="array" aca="1" ref="H31" ca="1">IFERROR(IF(INDEX(EndUseMatrixData,MATCH($B31,IF(EndUseMatrixEndUse=$D31,EndUseMatrixAllocation),0),MATCH($C31,EndUseMatrixEmissionSource,0))=Lists!$Q$9,INDEX(CFPTableEmissionsData,MATCH($C31,CFPTableEmissionsEmissionSource,0),MATCH(H$10,CFPTableEmissionsCampus,0))*INDEX(EndUseAssumptionsData,MATCH($C31,IF(EndUseAssumptionsEndUse=$D31,EndUseAssumptionsEmissionsSource),0),MATCH(H$10,EndUseAssumptionsCampus,0))*IF(COUNTIF(PeopleList,$B31)&gt;0,INDEX(SpacePeopleAllocationsPercentData,MATCH($B31,SpacePeopleAllocationsPercentType,0),MATCH(H$10,SpacePeopleAllocationsPercentCampus,0))/SUM(IF(INDEX(EndUseMatrixPeopleData,0,MATCH($C31,EndUseMatrixEmissionSource,0))=Lists!$Q$9,IF(EndUseMatrixPeopleEndUse=$D31,INDEX(EndUseMatrixPeopleSplitData,0,MATCH(H$10,EndUseMatrixPeopleSplitCampus,0))))),1),0),0)</f>
        <v>0</v>
      </c>
      <c r="I31" s="528">
        <f t="array" aca="1" ref="I31" ca="1">IFERROR(IF(INDEX(EndUseMatrixData,MATCH($B31,IF(EndUseMatrixEndUse=$D31,EndUseMatrixAllocation),0),MATCH($C31,EndUseMatrixEmissionSource,0))=Lists!$Q$9,INDEX(CFPTableEmissionsData,MATCH($C31,CFPTableEmissionsEmissionSource,0),MATCH(I$10,CFPTableEmissionsCampus,0))*INDEX(EndUseAssumptionsData,MATCH($C31,IF(EndUseAssumptionsEndUse=$D31,EndUseAssumptionsEmissionsSource),0),MATCH(I$10,EndUseAssumptionsCampus,0))*IF(COUNTIF(PeopleList,$B31)&gt;0,INDEX(SpacePeopleAllocationsPercentData,MATCH($B31,SpacePeopleAllocationsPercentType,0),MATCH(I$10,SpacePeopleAllocationsPercentCampus,0))/SUM(IF(INDEX(EndUseMatrixPeopleData,0,MATCH($C31,EndUseMatrixEmissionSource,0))=Lists!$Q$9,IF(EndUseMatrixPeopleEndUse=$D31,INDEX(EndUseMatrixPeopleSplitData,0,MATCH(I$10,EndUseMatrixPeopleSplitCampus,0))))),1),0),0)</f>
        <v>0</v>
      </c>
      <c r="J31" s="528">
        <f t="array" aca="1" ref="J31" ca="1">IFERROR(IF(INDEX(EndUseMatrixData,MATCH($B31,IF(EndUseMatrixEndUse=$D31,EndUseMatrixAllocation),0),MATCH($C31,EndUseMatrixEmissionSource,0))=Lists!$Q$9,INDEX(CFPTableEmissionsData,MATCH($C31,CFPTableEmissionsEmissionSource,0),MATCH(J$10,CFPTableEmissionsCampus,0))*INDEX(EndUseAssumptionsData,MATCH($C31,IF(EndUseAssumptionsEndUse=$D31,EndUseAssumptionsEmissionsSource),0),MATCH(J$10,EndUseAssumptionsCampus,0))*IF(COUNTIF(PeopleList,$B31)&gt;0,INDEX(SpacePeopleAllocationsPercentData,MATCH($B31,SpacePeopleAllocationsPercentType,0),MATCH(J$10,SpacePeopleAllocationsPercentCampus,0))/SUM(IF(INDEX(EndUseMatrixPeopleData,0,MATCH($C31,EndUseMatrixEmissionSource,0))=Lists!$Q$9,IF(EndUseMatrixPeopleEndUse=$D31,INDEX(EndUseMatrixPeopleSplitData,0,MATCH(J$10,EndUseMatrixPeopleSplitCampus,0))))),1),0),0)</f>
        <v>0</v>
      </c>
      <c r="K31" s="529" t="str">
        <f t="array" aca="1" ref="K31" ca="1">IFERROR(E31*(1+INDEX(FrontEndData,MATCH(K$10,IF(FrontEndType=$B31,FrontEndCampus),0),MATCH(K$9,FrontEndYear,0))),"")</f>
        <v/>
      </c>
      <c r="L31" s="529" t="str">
        <f t="array" aca="1" ref="L31" ca="1">IFERROR(F31*(1+INDEX(FrontEndData,MATCH(L$10,IF(FrontEndType=$B31,FrontEndCampus),0),MATCH(L$9,FrontEndYear,0))),"")</f>
        <v/>
      </c>
      <c r="M31" s="529" t="str">
        <f t="array" aca="1" ref="M31" ca="1">IFERROR(G31*(1+INDEX(FrontEndData,MATCH(M$10,IF(FrontEndType=$B31,FrontEndCampus),0),MATCH(M$9,FrontEndYear,0))),"")</f>
        <v/>
      </c>
      <c r="N31" s="529" t="str">
        <f t="array" aca="1" ref="N31" ca="1">IFERROR(H31*(1+INDEX(FrontEndData,MATCH(N$10,IF(FrontEndType=$B31,FrontEndCampus),0),MATCH(N$9,FrontEndYear,0))),"")</f>
        <v/>
      </c>
      <c r="O31" s="529" t="str">
        <f t="array" aca="1" ref="O31" ca="1">IFERROR(I31*(1+INDEX(FrontEndData,MATCH(O$10,IF(FrontEndType=$B31,FrontEndCampus),0),MATCH(O$9,FrontEndYear,0))),"")</f>
        <v/>
      </c>
      <c r="P31" s="529" t="str">
        <f t="array" aca="1" ref="P31" ca="1">IFERROR(J31*(1+INDEX(FrontEndData,MATCH(P$10,IF(FrontEndType=$B31,FrontEndCampus),0),MATCH(P$9,FrontEndYear,0))),"")</f>
        <v/>
      </c>
      <c r="Q31" s="529" t="str">
        <f t="array" aca="1" ref="Q31" ca="1">IFERROR(K31*(1+INDEX(FrontEndData,MATCH(Q$10,IF(FrontEndType=$B31,FrontEndCampus),0),MATCH(Q$9,FrontEndYear,0))),"")</f>
        <v/>
      </c>
      <c r="R31" s="529" t="str">
        <f t="array" aca="1" ref="R31" ca="1">IFERROR(L31*(1+INDEX(FrontEndData,MATCH(R$10,IF(FrontEndType=$B31,FrontEndCampus),0),MATCH(R$9,FrontEndYear,0))),"")</f>
        <v/>
      </c>
      <c r="S31" s="529" t="str">
        <f t="array" aca="1" ref="S31" ca="1">IFERROR(M31*(1+INDEX(FrontEndData,MATCH(S$10,IF(FrontEndType=$B31,FrontEndCampus),0),MATCH(S$9,FrontEndYear,0))),"")</f>
        <v/>
      </c>
      <c r="T31" s="529" t="str">
        <f t="array" aca="1" ref="T31" ca="1">IFERROR(N31*(1+INDEX(FrontEndData,MATCH(T$10,IF(FrontEndType=$B31,FrontEndCampus),0),MATCH(T$9,FrontEndYear,0))),"")</f>
        <v/>
      </c>
      <c r="U31" s="529" t="str">
        <f t="array" aca="1" ref="U31" ca="1">IFERROR(O31*(1+INDEX(FrontEndData,MATCH(U$10,IF(FrontEndType=$B31,FrontEndCampus),0),MATCH(U$9,FrontEndYear,0))),"")</f>
        <v/>
      </c>
      <c r="V31" s="529" t="str">
        <f t="array" aca="1" ref="V31" ca="1">IFERROR(P31*(1+INDEX(FrontEndData,MATCH(V$10,IF(FrontEndType=$B31,FrontEndCampus),0),MATCH(V$9,FrontEndYear,0))),"")</f>
        <v/>
      </c>
      <c r="W31" s="529" t="str">
        <f t="array" aca="1" ref="W31" ca="1">IFERROR(Q31*(1+INDEX(FrontEndData,MATCH(W$10,IF(FrontEndType=$B31,FrontEndCampus),0),MATCH(W$9,FrontEndYear,0))),"")</f>
        <v/>
      </c>
      <c r="X31" s="529" t="str">
        <f t="array" aca="1" ref="X31" ca="1">IFERROR(R31*(1+INDEX(FrontEndData,MATCH(X$10,IF(FrontEndType=$B31,FrontEndCampus),0),MATCH(X$9,FrontEndYear,0))),"")</f>
        <v/>
      </c>
      <c r="Y31" s="529" t="str">
        <f t="array" aca="1" ref="Y31" ca="1">IFERROR(S31*(1+INDEX(FrontEndData,MATCH(Y$10,IF(FrontEndType=$B31,FrontEndCampus),0),MATCH(Y$9,FrontEndYear,0))),"")</f>
        <v/>
      </c>
      <c r="Z31" s="529" t="str">
        <f t="array" aca="1" ref="Z31" ca="1">IFERROR(T31*(1+INDEX(FrontEndData,MATCH(Z$10,IF(FrontEndType=$B31,FrontEndCampus),0),MATCH(Z$9,FrontEndYear,0))),"")</f>
        <v/>
      </c>
      <c r="AA31" s="529" t="str">
        <f t="array" aca="1" ref="AA31" ca="1">IFERROR(U31*(1+INDEX(FrontEndData,MATCH(AA$10,IF(FrontEndType=$B31,FrontEndCampus),0),MATCH(AA$9,FrontEndYear,0))),"")</f>
        <v/>
      </c>
      <c r="AB31" s="529" t="str">
        <f t="array" aca="1" ref="AB31" ca="1">IFERROR(V31*(1+INDEX(FrontEndData,MATCH(AB$10,IF(FrontEndType=$B31,FrontEndCampus),0),MATCH(AB$9,FrontEndYear,0))),"")</f>
        <v/>
      </c>
      <c r="AC31" s="529" t="str">
        <f t="array" aca="1" ref="AC31" ca="1">IFERROR(W31*(1+INDEX(FrontEndData,MATCH(AC$10,IF(FrontEndType=$B31,FrontEndCampus),0),MATCH(AC$9,FrontEndYear,0))),"")</f>
        <v/>
      </c>
      <c r="AD31" s="529" t="str">
        <f t="array" aca="1" ref="AD31" ca="1">IFERROR(X31*(1+INDEX(FrontEndData,MATCH(AD$10,IF(FrontEndType=$B31,FrontEndCampus),0),MATCH(AD$9,FrontEndYear,0))),"")</f>
        <v/>
      </c>
      <c r="AE31" s="529" t="str">
        <f t="array" aca="1" ref="AE31" ca="1">IFERROR(Y31*(1+INDEX(FrontEndData,MATCH(AE$10,IF(FrontEndType=$B31,FrontEndCampus),0),MATCH(AE$9,FrontEndYear,0))),"")</f>
        <v/>
      </c>
      <c r="AF31" s="529" t="str">
        <f t="array" aca="1" ref="AF31" ca="1">IFERROR(Z31*(1+INDEX(FrontEndData,MATCH(AF$10,IF(FrontEndType=$B31,FrontEndCampus),0),MATCH(AF$9,FrontEndYear,0))),"")</f>
        <v/>
      </c>
      <c r="AG31" s="529" t="str">
        <f t="array" aca="1" ref="AG31" ca="1">IFERROR(AA31*(1+INDEX(FrontEndData,MATCH(AG$10,IF(FrontEndType=$B31,FrontEndCampus),0),MATCH(AG$9,FrontEndYear,0))),"")</f>
        <v/>
      </c>
      <c r="AH31" s="529" t="str">
        <f t="array" aca="1" ref="AH31" ca="1">IFERROR(AB31*(1+INDEX(FrontEndData,MATCH(AH$10,IF(FrontEndType=$B31,FrontEndCampus),0),MATCH(AH$9,FrontEndYear,0))),"")</f>
        <v/>
      </c>
      <c r="AI31" s="529" t="str">
        <f t="array" aca="1" ref="AI31" ca="1">IFERROR(AC31*(1+INDEX(FrontEndData,MATCH(AI$10,IF(FrontEndType=$B31,FrontEndCampus),0),MATCH(AI$9,FrontEndYear,0))),"")</f>
        <v/>
      </c>
      <c r="AJ31" s="529" t="str">
        <f t="array" aca="1" ref="AJ31" ca="1">IFERROR(AD31*(1+INDEX(FrontEndData,MATCH(AJ$10,IF(FrontEndType=$B31,FrontEndCampus),0),MATCH(AJ$9,FrontEndYear,0))),"")</f>
        <v/>
      </c>
      <c r="AK31" s="529" t="str">
        <f t="array" aca="1" ref="AK31" ca="1">IFERROR(AE31*(1+INDEX(FrontEndData,MATCH(AK$10,IF(FrontEndType=$B31,FrontEndCampus),0),MATCH(AK$9,FrontEndYear,0))),"")</f>
        <v/>
      </c>
      <c r="AL31" s="529" t="str">
        <f t="array" aca="1" ref="AL31" ca="1">IFERROR(AF31*(1+INDEX(FrontEndData,MATCH(AL$10,IF(FrontEndType=$B31,FrontEndCampus),0),MATCH(AL$9,FrontEndYear,0))),"")</f>
        <v/>
      </c>
      <c r="AM31" s="529" t="str">
        <f t="array" aca="1" ref="AM31" ca="1">IFERROR(AG31*(1+INDEX(FrontEndData,MATCH(AM$10,IF(FrontEndType=$B31,FrontEndCampus),0),MATCH(AM$9,FrontEndYear,0))),"")</f>
        <v/>
      </c>
      <c r="AN31" s="529" t="str">
        <f t="array" aca="1" ref="AN31" ca="1">IFERROR(AH31*(1+INDEX(FrontEndData,MATCH(AN$10,IF(FrontEndType=$B31,FrontEndCampus),0),MATCH(AN$9,FrontEndYear,0))),"")</f>
        <v/>
      </c>
      <c r="AO31" s="529" t="str">
        <f t="array" aca="1" ref="AO31" ca="1">IFERROR(AI31*(1+INDEX(FrontEndData,MATCH(AO$10,IF(FrontEndType=$B31,FrontEndCampus),0),MATCH(AO$9,FrontEndYear,0))),"")</f>
        <v/>
      </c>
      <c r="AP31" s="529" t="str">
        <f t="array" aca="1" ref="AP31" ca="1">IFERROR(AJ31*(1+INDEX(FrontEndData,MATCH(AP$10,IF(FrontEndType=$B31,FrontEndCampus),0),MATCH(AP$9,FrontEndYear,0))),"")</f>
        <v/>
      </c>
      <c r="AQ31" s="529" t="str">
        <f t="array" aca="1" ref="AQ31" ca="1">IFERROR(AK31*(1+INDEX(FrontEndData,MATCH(AQ$10,IF(FrontEndType=$B31,FrontEndCampus),0),MATCH(AQ$9,FrontEndYear,0))),"")</f>
        <v/>
      </c>
      <c r="AR31" s="529" t="str">
        <f t="array" aca="1" ref="AR31" ca="1">IFERROR(AL31*(1+INDEX(FrontEndData,MATCH(AR$10,IF(FrontEndType=$B31,FrontEndCampus),0),MATCH(AR$9,FrontEndYear,0))),"")</f>
        <v/>
      </c>
      <c r="AS31" s="529" t="str">
        <f t="array" aca="1" ref="AS31" ca="1">IFERROR(AM31*(1+INDEX(FrontEndData,MATCH(AS$10,IF(FrontEndType=$B31,FrontEndCampus),0),MATCH(AS$9,FrontEndYear,0))),"")</f>
        <v/>
      </c>
      <c r="AT31" s="529" t="str">
        <f t="array" aca="1" ref="AT31" ca="1">IFERROR(AN31*(1+INDEX(FrontEndData,MATCH(AT$10,IF(FrontEndType=$B31,FrontEndCampus),0),MATCH(AT$9,FrontEndYear,0))),"")</f>
        <v/>
      </c>
      <c r="AU31" s="529" t="str">
        <f t="array" aca="1" ref="AU31" ca="1">IFERROR(AO31*(1+INDEX(FrontEndData,MATCH(AU$10,IF(FrontEndType=$B31,FrontEndCampus),0),MATCH(AU$9,FrontEndYear,0))),"")</f>
        <v/>
      </c>
      <c r="AV31" s="529" t="str">
        <f t="array" aca="1" ref="AV31" ca="1">IFERROR(AP31*(1+INDEX(FrontEndData,MATCH(AV$10,IF(FrontEndType=$B31,FrontEndCampus),0),MATCH(AV$9,FrontEndYear,0))),"")</f>
        <v/>
      </c>
      <c r="AW31" s="529" t="str">
        <f t="array" aca="1" ref="AW31" ca="1">IFERROR(AQ31*(1+INDEX(FrontEndData,MATCH(AW$10,IF(FrontEndType=$B31,FrontEndCampus),0),MATCH(AW$9,FrontEndYear,0))),"")</f>
        <v/>
      </c>
      <c r="AX31" s="529" t="str">
        <f t="array" aca="1" ref="AX31" ca="1">IFERROR(AR31*(1+INDEX(FrontEndData,MATCH(AX$10,IF(FrontEndType=$B31,FrontEndCampus),0),MATCH(AX$9,FrontEndYear,0))),"")</f>
        <v/>
      </c>
      <c r="AY31" s="529" t="str">
        <f t="array" aca="1" ref="AY31" ca="1">IFERROR(AS31*(1+INDEX(FrontEndData,MATCH(AY$10,IF(FrontEndType=$B31,FrontEndCampus),0),MATCH(AY$9,FrontEndYear,0))),"")</f>
        <v/>
      </c>
      <c r="AZ31" s="529" t="str">
        <f t="array" aca="1" ref="AZ31" ca="1">IFERROR(AT31*(1+INDEX(FrontEndData,MATCH(AZ$10,IF(FrontEndType=$B31,FrontEndCampus),0),MATCH(AZ$9,FrontEndYear,0))),"")</f>
        <v/>
      </c>
      <c r="BA31" s="529" t="str">
        <f t="array" aca="1" ref="BA31" ca="1">IFERROR(AU31*(1+INDEX(FrontEndData,MATCH(BA$10,IF(FrontEndType=$B31,FrontEndCampus),0),MATCH(BA$9,FrontEndYear,0))),"")</f>
        <v/>
      </c>
      <c r="BB31" s="529" t="str">
        <f t="array" aca="1" ref="BB31" ca="1">IFERROR(AV31*(1+INDEX(FrontEndData,MATCH(BB$10,IF(FrontEndType=$B31,FrontEndCampus),0),MATCH(BB$9,FrontEndYear,0))),"")</f>
        <v/>
      </c>
      <c r="BC31" s="529" t="str">
        <f t="array" aca="1" ref="BC31" ca="1">IFERROR(AW31*(1+INDEX(FrontEndData,MATCH(BC$10,IF(FrontEndType=$B31,FrontEndCampus),0),MATCH(BC$9,FrontEndYear,0))),"")</f>
        <v/>
      </c>
      <c r="BD31" s="529" t="str">
        <f t="array" aca="1" ref="BD31" ca="1">IFERROR(AX31*(1+INDEX(FrontEndData,MATCH(BD$10,IF(FrontEndType=$B31,FrontEndCampus),0),MATCH(BD$9,FrontEndYear,0))),"")</f>
        <v/>
      </c>
      <c r="BE31" s="529" t="str">
        <f t="array" aca="1" ref="BE31" ca="1">IFERROR(AY31*(1+INDEX(FrontEndData,MATCH(BE$10,IF(FrontEndType=$B31,FrontEndCampus),0),MATCH(BE$9,FrontEndYear,0))),"")</f>
        <v/>
      </c>
      <c r="BF31" s="529" t="str">
        <f t="array" aca="1" ref="BF31" ca="1">IFERROR(AZ31*(1+INDEX(FrontEndData,MATCH(BF$10,IF(FrontEndType=$B31,FrontEndCampus),0),MATCH(BF$9,FrontEndYear,0))),"")</f>
        <v/>
      </c>
      <c r="BG31" s="529" t="str">
        <f t="array" aca="1" ref="BG31" ca="1">IFERROR(BA31*(1+INDEX(FrontEndData,MATCH(BG$10,IF(FrontEndType=$B31,FrontEndCampus),0),MATCH(BG$9,FrontEndYear,0))),"")</f>
        <v/>
      </c>
      <c r="BH31" s="529" t="str">
        <f t="array" aca="1" ref="BH31" ca="1">IFERROR(BB31*(1+INDEX(FrontEndData,MATCH(BH$10,IF(FrontEndType=$B31,FrontEndCampus),0),MATCH(BH$9,FrontEndYear,0))),"")</f>
        <v/>
      </c>
      <c r="BI31" s="529" t="str">
        <f t="array" aca="1" ref="BI31" ca="1">IFERROR(BC31*(1+INDEX(FrontEndData,MATCH(BI$10,IF(FrontEndType=$B31,FrontEndCampus),0),MATCH(BI$9,FrontEndYear,0))),"")</f>
        <v/>
      </c>
      <c r="BJ31" s="529" t="str">
        <f t="array" aca="1" ref="BJ31" ca="1">IFERROR(BD31*(1+INDEX(FrontEndData,MATCH(BJ$10,IF(FrontEndType=$B31,FrontEndCampus),0),MATCH(BJ$9,FrontEndYear,0))),"")</f>
        <v/>
      </c>
      <c r="BK31" s="529" t="str">
        <f t="array" aca="1" ref="BK31" ca="1">IFERROR(BE31*(1+INDEX(FrontEndData,MATCH(BK$10,IF(FrontEndType=$B31,FrontEndCampus),0),MATCH(BK$9,FrontEndYear,0))),"")</f>
        <v/>
      </c>
      <c r="BL31" s="529" t="str">
        <f t="array" aca="1" ref="BL31" ca="1">IFERROR(BF31*(1+INDEX(FrontEndData,MATCH(BL$10,IF(FrontEndType=$B31,FrontEndCampus),0),MATCH(BL$9,FrontEndYear,0))),"")</f>
        <v/>
      </c>
      <c r="BM31" s="529" t="str">
        <f t="array" aca="1" ref="BM31" ca="1">IFERROR(BG31*(1+INDEX(FrontEndData,MATCH(BM$10,IF(FrontEndType=$B31,FrontEndCampus),0),MATCH(BM$9,FrontEndYear,0))),"")</f>
        <v/>
      </c>
      <c r="BN31" s="529" t="str">
        <f t="array" aca="1" ref="BN31" ca="1">IFERROR(BH31*(1+INDEX(FrontEndData,MATCH(BN$10,IF(FrontEndType=$B31,FrontEndCampus),0),MATCH(BN$9,FrontEndYear,0))),"")</f>
        <v/>
      </c>
      <c r="BO31" s="529" t="str">
        <f t="array" aca="1" ref="BO31" ca="1">IFERROR(BI31*(1+INDEX(FrontEndData,MATCH(BO$10,IF(FrontEndType=$B31,FrontEndCampus),0),MATCH(BO$9,FrontEndYear,0))),"")</f>
        <v/>
      </c>
      <c r="BP31" s="529" t="str">
        <f t="array" aca="1" ref="BP31" ca="1">IFERROR(BJ31*(1+INDEX(FrontEndData,MATCH(BP$10,IF(FrontEndType=$B31,FrontEndCampus),0),MATCH(BP$9,FrontEndYear,0))),"")</f>
        <v/>
      </c>
      <c r="BQ31" s="529" t="str">
        <f t="array" aca="1" ref="BQ31" ca="1">IFERROR(BK31*(1+INDEX(FrontEndData,MATCH(BQ$10,IF(FrontEndType=$B31,FrontEndCampus),0),MATCH(BQ$9,FrontEndYear,0))),"")</f>
        <v/>
      </c>
      <c r="BR31" s="529" t="str">
        <f t="array" aca="1" ref="BR31" ca="1">IFERROR(BL31*(1+INDEX(FrontEndData,MATCH(BR$10,IF(FrontEndType=$B31,FrontEndCampus),0),MATCH(BR$9,FrontEndYear,0))),"")</f>
        <v/>
      </c>
      <c r="BS31" s="529" t="str">
        <f t="array" aca="1" ref="BS31" ca="1">IFERROR(BM31*(1+INDEX(FrontEndData,MATCH(BS$10,IF(FrontEndType=$B31,FrontEndCampus),0),MATCH(BS$9,FrontEndYear,0))),"")</f>
        <v/>
      </c>
      <c r="BT31" s="529" t="str">
        <f t="array" aca="1" ref="BT31" ca="1">IFERROR(BN31*(1+INDEX(FrontEndData,MATCH(BT$10,IF(FrontEndType=$B31,FrontEndCampus),0),MATCH(BT$9,FrontEndYear,0))),"")</f>
        <v/>
      </c>
      <c r="BU31" s="529" t="str">
        <f t="array" aca="1" ref="BU31" ca="1">IFERROR(BO31*(1+INDEX(FrontEndData,MATCH(BU$10,IF(FrontEndType=$B31,FrontEndCampus),0),MATCH(BU$9,FrontEndYear,0))),"")</f>
        <v/>
      </c>
      <c r="BV31" s="529" t="str">
        <f t="array" aca="1" ref="BV31" ca="1">IFERROR(BP31*(1+INDEX(FrontEndData,MATCH(BV$10,IF(FrontEndType=$B31,FrontEndCampus),0),MATCH(BV$9,FrontEndYear,0))),"")</f>
        <v/>
      </c>
      <c r="BW31" s="529" t="str">
        <f t="array" aca="1" ref="BW31" ca="1">IFERROR(BQ31*(1+INDEX(FrontEndData,MATCH(BW$10,IF(FrontEndType=$B31,FrontEndCampus),0),MATCH(BW$9,FrontEndYear,0))),"")</f>
        <v/>
      </c>
      <c r="BX31" s="529" t="str">
        <f t="array" aca="1" ref="BX31" ca="1">IFERROR(BR31*(1+INDEX(FrontEndData,MATCH(BX$10,IF(FrontEndType=$B31,FrontEndCampus),0),MATCH(BX$9,FrontEndYear,0))),"")</f>
        <v/>
      </c>
    </row>
    <row r="32" spans="1:76" x14ac:dyDescent="0.25">
      <c r="A32" s="519"/>
      <c r="B32" s="525" t="s">
        <v>360</v>
      </c>
      <c r="C32" s="526" t="s">
        <v>390</v>
      </c>
      <c r="D32" s="527" t="s">
        <v>400</v>
      </c>
      <c r="E32" s="528">
        <f t="array" aca="1" ref="E32" ca="1">IFERROR(IF(INDEX(EndUseMatrixData,MATCH($B32,IF(EndUseMatrixEndUse=$D32,EndUseMatrixAllocation),0),MATCH($C32,EndUseMatrixEmissionSource,0))=Lists!$Q$9,INDEX(CFPTableEmissionsData,MATCH($C32,CFPTableEmissionsEmissionSource,0),MATCH(E$10,CFPTableEmissionsCampus,0))*INDEX(EndUseAssumptionsData,MATCH($C32,IF(EndUseAssumptionsEndUse=$D32,EndUseAssumptionsEmissionsSource),0),MATCH(E$10,EndUseAssumptionsCampus,0))*IF(COUNTIF(PeopleList,$B32)&gt;0,INDEX(SpacePeopleAllocationsPercentData,MATCH($B32,SpacePeopleAllocationsPercentType,0),MATCH(E$10,SpacePeopleAllocationsPercentCampus,0))/SUM(IF(INDEX(EndUseMatrixPeopleData,0,MATCH($C32,EndUseMatrixEmissionSource,0))=Lists!$Q$9,IF(EndUseMatrixPeopleEndUse=$D32,INDEX(EndUseMatrixPeopleSplitData,0,MATCH(E$10,EndUseMatrixPeopleSplitCampus,0))))),1),0),0)</f>
        <v>0</v>
      </c>
      <c r="F32" s="528">
        <f t="array" aca="1" ref="F32" ca="1">IFERROR(IF(INDEX(EndUseMatrixData,MATCH($B32,IF(EndUseMatrixEndUse=$D32,EndUseMatrixAllocation),0),MATCH($C32,EndUseMatrixEmissionSource,0))=Lists!$Q$9,INDEX(CFPTableEmissionsData,MATCH($C32,CFPTableEmissionsEmissionSource,0),MATCH(F$10,CFPTableEmissionsCampus,0))*INDEX(EndUseAssumptionsData,MATCH($C32,IF(EndUseAssumptionsEndUse=$D32,EndUseAssumptionsEmissionsSource),0),MATCH(F$10,EndUseAssumptionsCampus,0))*IF(COUNTIF(PeopleList,$B32)&gt;0,INDEX(SpacePeopleAllocationsPercentData,MATCH($B32,SpacePeopleAllocationsPercentType,0),MATCH(F$10,SpacePeopleAllocationsPercentCampus,0))/SUM(IF(INDEX(EndUseMatrixPeopleData,0,MATCH($C32,EndUseMatrixEmissionSource,0))=Lists!$Q$9,IF(EndUseMatrixPeopleEndUse=$D32,INDEX(EndUseMatrixPeopleSplitData,0,MATCH(F$10,EndUseMatrixPeopleSplitCampus,0))))),1),0),0)</f>
        <v>0</v>
      </c>
      <c r="G32" s="528">
        <f t="array" aca="1" ref="G32" ca="1">IFERROR(IF(INDEX(EndUseMatrixData,MATCH($B32,IF(EndUseMatrixEndUse=$D32,EndUseMatrixAllocation),0),MATCH($C32,EndUseMatrixEmissionSource,0))=Lists!$Q$9,INDEX(CFPTableEmissionsData,MATCH($C32,CFPTableEmissionsEmissionSource,0),MATCH(G$10,CFPTableEmissionsCampus,0))*INDEX(EndUseAssumptionsData,MATCH($C32,IF(EndUseAssumptionsEndUse=$D32,EndUseAssumptionsEmissionsSource),0),MATCH(G$10,EndUseAssumptionsCampus,0))*IF(COUNTIF(PeopleList,$B32)&gt;0,INDEX(SpacePeopleAllocationsPercentData,MATCH($B32,SpacePeopleAllocationsPercentType,0),MATCH(G$10,SpacePeopleAllocationsPercentCampus,0))/SUM(IF(INDEX(EndUseMatrixPeopleData,0,MATCH($C32,EndUseMatrixEmissionSource,0))=Lists!$Q$9,IF(EndUseMatrixPeopleEndUse=$D32,INDEX(EndUseMatrixPeopleSplitData,0,MATCH(G$10,EndUseMatrixPeopleSplitCampus,0))))),1),0),0)</f>
        <v>0</v>
      </c>
      <c r="H32" s="528">
        <f t="array" aca="1" ref="H32" ca="1">IFERROR(IF(INDEX(EndUseMatrixData,MATCH($B32,IF(EndUseMatrixEndUse=$D32,EndUseMatrixAllocation),0),MATCH($C32,EndUseMatrixEmissionSource,0))=Lists!$Q$9,INDEX(CFPTableEmissionsData,MATCH($C32,CFPTableEmissionsEmissionSource,0),MATCH(H$10,CFPTableEmissionsCampus,0))*INDEX(EndUseAssumptionsData,MATCH($C32,IF(EndUseAssumptionsEndUse=$D32,EndUseAssumptionsEmissionsSource),0),MATCH(H$10,EndUseAssumptionsCampus,0))*IF(COUNTIF(PeopleList,$B32)&gt;0,INDEX(SpacePeopleAllocationsPercentData,MATCH($B32,SpacePeopleAllocationsPercentType,0),MATCH(H$10,SpacePeopleAllocationsPercentCampus,0))/SUM(IF(INDEX(EndUseMatrixPeopleData,0,MATCH($C32,EndUseMatrixEmissionSource,0))=Lists!$Q$9,IF(EndUseMatrixPeopleEndUse=$D32,INDEX(EndUseMatrixPeopleSplitData,0,MATCH(H$10,EndUseMatrixPeopleSplitCampus,0))))),1),0),0)</f>
        <v>0</v>
      </c>
      <c r="I32" s="528">
        <f t="array" aca="1" ref="I32" ca="1">IFERROR(IF(INDEX(EndUseMatrixData,MATCH($B32,IF(EndUseMatrixEndUse=$D32,EndUseMatrixAllocation),0),MATCH($C32,EndUseMatrixEmissionSource,0))=Lists!$Q$9,INDEX(CFPTableEmissionsData,MATCH($C32,CFPTableEmissionsEmissionSource,0),MATCH(I$10,CFPTableEmissionsCampus,0))*INDEX(EndUseAssumptionsData,MATCH($C32,IF(EndUseAssumptionsEndUse=$D32,EndUseAssumptionsEmissionsSource),0),MATCH(I$10,EndUseAssumptionsCampus,0))*IF(COUNTIF(PeopleList,$B32)&gt;0,INDEX(SpacePeopleAllocationsPercentData,MATCH($B32,SpacePeopleAllocationsPercentType,0),MATCH(I$10,SpacePeopleAllocationsPercentCampus,0))/SUM(IF(INDEX(EndUseMatrixPeopleData,0,MATCH($C32,EndUseMatrixEmissionSource,0))=Lists!$Q$9,IF(EndUseMatrixPeopleEndUse=$D32,INDEX(EndUseMatrixPeopleSplitData,0,MATCH(I$10,EndUseMatrixPeopleSplitCampus,0))))),1),0),0)</f>
        <v>0</v>
      </c>
      <c r="J32" s="528">
        <f t="array" aca="1" ref="J32" ca="1">IFERROR(IF(INDEX(EndUseMatrixData,MATCH($B32,IF(EndUseMatrixEndUse=$D32,EndUseMatrixAllocation),0),MATCH($C32,EndUseMatrixEmissionSource,0))=Lists!$Q$9,INDEX(CFPTableEmissionsData,MATCH($C32,CFPTableEmissionsEmissionSource,0),MATCH(J$10,CFPTableEmissionsCampus,0))*INDEX(EndUseAssumptionsData,MATCH($C32,IF(EndUseAssumptionsEndUse=$D32,EndUseAssumptionsEmissionsSource),0),MATCH(J$10,EndUseAssumptionsCampus,0))*IF(COUNTIF(PeopleList,$B32)&gt;0,INDEX(SpacePeopleAllocationsPercentData,MATCH($B32,SpacePeopleAllocationsPercentType,0),MATCH(J$10,SpacePeopleAllocationsPercentCampus,0))/SUM(IF(INDEX(EndUseMatrixPeopleData,0,MATCH($C32,EndUseMatrixEmissionSource,0))=Lists!$Q$9,IF(EndUseMatrixPeopleEndUse=$D32,INDEX(EndUseMatrixPeopleSplitData,0,MATCH(J$10,EndUseMatrixPeopleSplitCampus,0))))),1),0),0)</f>
        <v>0</v>
      </c>
      <c r="K32" s="529" t="str">
        <f t="array" aca="1" ref="K32" ca="1">IFERROR(E32*(1+INDEX(FrontEndData,MATCH(K$10,IF(FrontEndType=$B32,FrontEndCampus),0),MATCH(K$9,FrontEndYear,0))),"")</f>
        <v/>
      </c>
      <c r="L32" s="529" t="str">
        <f t="array" aca="1" ref="L32" ca="1">IFERROR(F32*(1+INDEX(FrontEndData,MATCH(L$10,IF(FrontEndType=$B32,FrontEndCampus),0),MATCH(L$9,FrontEndYear,0))),"")</f>
        <v/>
      </c>
      <c r="M32" s="529" t="str">
        <f t="array" aca="1" ref="M32" ca="1">IFERROR(G32*(1+INDEX(FrontEndData,MATCH(M$10,IF(FrontEndType=$B32,FrontEndCampus),0),MATCH(M$9,FrontEndYear,0))),"")</f>
        <v/>
      </c>
      <c r="N32" s="529" t="str">
        <f t="array" aca="1" ref="N32" ca="1">IFERROR(H32*(1+INDEX(FrontEndData,MATCH(N$10,IF(FrontEndType=$B32,FrontEndCampus),0),MATCH(N$9,FrontEndYear,0))),"")</f>
        <v/>
      </c>
      <c r="O32" s="529" t="str">
        <f t="array" aca="1" ref="O32" ca="1">IFERROR(I32*(1+INDEX(FrontEndData,MATCH(O$10,IF(FrontEndType=$B32,FrontEndCampus),0),MATCH(O$9,FrontEndYear,0))),"")</f>
        <v/>
      </c>
      <c r="P32" s="529" t="str">
        <f t="array" aca="1" ref="P32" ca="1">IFERROR(J32*(1+INDEX(FrontEndData,MATCH(P$10,IF(FrontEndType=$B32,FrontEndCampus),0),MATCH(P$9,FrontEndYear,0))),"")</f>
        <v/>
      </c>
      <c r="Q32" s="529" t="str">
        <f t="array" aca="1" ref="Q32" ca="1">IFERROR(K32*(1+INDEX(FrontEndData,MATCH(Q$10,IF(FrontEndType=$B32,FrontEndCampus),0),MATCH(Q$9,FrontEndYear,0))),"")</f>
        <v/>
      </c>
      <c r="R32" s="529" t="str">
        <f t="array" aca="1" ref="R32" ca="1">IFERROR(L32*(1+INDEX(FrontEndData,MATCH(R$10,IF(FrontEndType=$B32,FrontEndCampus),0),MATCH(R$9,FrontEndYear,0))),"")</f>
        <v/>
      </c>
      <c r="S32" s="529" t="str">
        <f t="array" aca="1" ref="S32" ca="1">IFERROR(M32*(1+INDEX(FrontEndData,MATCH(S$10,IF(FrontEndType=$B32,FrontEndCampus),0),MATCH(S$9,FrontEndYear,0))),"")</f>
        <v/>
      </c>
      <c r="T32" s="529" t="str">
        <f t="array" aca="1" ref="T32" ca="1">IFERROR(N32*(1+INDEX(FrontEndData,MATCH(T$10,IF(FrontEndType=$B32,FrontEndCampus),0),MATCH(T$9,FrontEndYear,0))),"")</f>
        <v/>
      </c>
      <c r="U32" s="529" t="str">
        <f t="array" aca="1" ref="U32" ca="1">IFERROR(O32*(1+INDEX(FrontEndData,MATCH(U$10,IF(FrontEndType=$B32,FrontEndCampus),0),MATCH(U$9,FrontEndYear,0))),"")</f>
        <v/>
      </c>
      <c r="V32" s="529" t="str">
        <f t="array" aca="1" ref="V32" ca="1">IFERROR(P32*(1+INDEX(FrontEndData,MATCH(V$10,IF(FrontEndType=$B32,FrontEndCampus),0),MATCH(V$9,FrontEndYear,0))),"")</f>
        <v/>
      </c>
      <c r="W32" s="529" t="str">
        <f t="array" aca="1" ref="W32" ca="1">IFERROR(Q32*(1+INDEX(FrontEndData,MATCH(W$10,IF(FrontEndType=$B32,FrontEndCampus),0),MATCH(W$9,FrontEndYear,0))),"")</f>
        <v/>
      </c>
      <c r="X32" s="529" t="str">
        <f t="array" aca="1" ref="X32" ca="1">IFERROR(R32*(1+INDEX(FrontEndData,MATCH(X$10,IF(FrontEndType=$B32,FrontEndCampus),0),MATCH(X$9,FrontEndYear,0))),"")</f>
        <v/>
      </c>
      <c r="Y32" s="529" t="str">
        <f t="array" aca="1" ref="Y32" ca="1">IFERROR(S32*(1+INDEX(FrontEndData,MATCH(Y$10,IF(FrontEndType=$B32,FrontEndCampus),0),MATCH(Y$9,FrontEndYear,0))),"")</f>
        <v/>
      </c>
      <c r="Z32" s="529" t="str">
        <f t="array" aca="1" ref="Z32" ca="1">IFERROR(T32*(1+INDEX(FrontEndData,MATCH(Z$10,IF(FrontEndType=$B32,FrontEndCampus),0),MATCH(Z$9,FrontEndYear,0))),"")</f>
        <v/>
      </c>
      <c r="AA32" s="529" t="str">
        <f t="array" aca="1" ref="AA32" ca="1">IFERROR(U32*(1+INDEX(FrontEndData,MATCH(AA$10,IF(FrontEndType=$B32,FrontEndCampus),0),MATCH(AA$9,FrontEndYear,0))),"")</f>
        <v/>
      </c>
      <c r="AB32" s="529" t="str">
        <f t="array" aca="1" ref="AB32" ca="1">IFERROR(V32*(1+INDEX(FrontEndData,MATCH(AB$10,IF(FrontEndType=$B32,FrontEndCampus),0),MATCH(AB$9,FrontEndYear,0))),"")</f>
        <v/>
      </c>
      <c r="AC32" s="529" t="str">
        <f t="array" aca="1" ref="AC32" ca="1">IFERROR(W32*(1+INDEX(FrontEndData,MATCH(AC$10,IF(FrontEndType=$B32,FrontEndCampus),0),MATCH(AC$9,FrontEndYear,0))),"")</f>
        <v/>
      </c>
      <c r="AD32" s="529" t="str">
        <f t="array" aca="1" ref="AD32" ca="1">IFERROR(X32*(1+INDEX(FrontEndData,MATCH(AD$10,IF(FrontEndType=$B32,FrontEndCampus),0),MATCH(AD$9,FrontEndYear,0))),"")</f>
        <v/>
      </c>
      <c r="AE32" s="529" t="str">
        <f t="array" aca="1" ref="AE32" ca="1">IFERROR(Y32*(1+INDEX(FrontEndData,MATCH(AE$10,IF(FrontEndType=$B32,FrontEndCampus),0),MATCH(AE$9,FrontEndYear,0))),"")</f>
        <v/>
      </c>
      <c r="AF32" s="529" t="str">
        <f t="array" aca="1" ref="AF32" ca="1">IFERROR(Z32*(1+INDEX(FrontEndData,MATCH(AF$10,IF(FrontEndType=$B32,FrontEndCampus),0),MATCH(AF$9,FrontEndYear,0))),"")</f>
        <v/>
      </c>
      <c r="AG32" s="529" t="str">
        <f t="array" aca="1" ref="AG32" ca="1">IFERROR(AA32*(1+INDEX(FrontEndData,MATCH(AG$10,IF(FrontEndType=$B32,FrontEndCampus),0),MATCH(AG$9,FrontEndYear,0))),"")</f>
        <v/>
      </c>
      <c r="AH32" s="529" t="str">
        <f t="array" aca="1" ref="AH32" ca="1">IFERROR(AB32*(1+INDEX(FrontEndData,MATCH(AH$10,IF(FrontEndType=$B32,FrontEndCampus),0),MATCH(AH$9,FrontEndYear,0))),"")</f>
        <v/>
      </c>
      <c r="AI32" s="529" t="str">
        <f t="array" aca="1" ref="AI32" ca="1">IFERROR(AC32*(1+INDEX(FrontEndData,MATCH(AI$10,IF(FrontEndType=$B32,FrontEndCampus),0),MATCH(AI$9,FrontEndYear,0))),"")</f>
        <v/>
      </c>
      <c r="AJ32" s="529" t="str">
        <f t="array" aca="1" ref="AJ32" ca="1">IFERROR(AD32*(1+INDEX(FrontEndData,MATCH(AJ$10,IF(FrontEndType=$B32,FrontEndCampus),0),MATCH(AJ$9,FrontEndYear,0))),"")</f>
        <v/>
      </c>
      <c r="AK32" s="529" t="str">
        <f t="array" aca="1" ref="AK32" ca="1">IFERROR(AE32*(1+INDEX(FrontEndData,MATCH(AK$10,IF(FrontEndType=$B32,FrontEndCampus),0),MATCH(AK$9,FrontEndYear,0))),"")</f>
        <v/>
      </c>
      <c r="AL32" s="529" t="str">
        <f t="array" aca="1" ref="AL32" ca="1">IFERROR(AF32*(1+INDEX(FrontEndData,MATCH(AL$10,IF(FrontEndType=$B32,FrontEndCampus),0),MATCH(AL$9,FrontEndYear,0))),"")</f>
        <v/>
      </c>
      <c r="AM32" s="529" t="str">
        <f t="array" aca="1" ref="AM32" ca="1">IFERROR(AG32*(1+INDEX(FrontEndData,MATCH(AM$10,IF(FrontEndType=$B32,FrontEndCampus),0),MATCH(AM$9,FrontEndYear,0))),"")</f>
        <v/>
      </c>
      <c r="AN32" s="529" t="str">
        <f t="array" aca="1" ref="AN32" ca="1">IFERROR(AH32*(1+INDEX(FrontEndData,MATCH(AN$10,IF(FrontEndType=$B32,FrontEndCampus),0),MATCH(AN$9,FrontEndYear,0))),"")</f>
        <v/>
      </c>
      <c r="AO32" s="529" t="str">
        <f t="array" aca="1" ref="AO32" ca="1">IFERROR(AI32*(1+INDEX(FrontEndData,MATCH(AO$10,IF(FrontEndType=$B32,FrontEndCampus),0),MATCH(AO$9,FrontEndYear,0))),"")</f>
        <v/>
      </c>
      <c r="AP32" s="529" t="str">
        <f t="array" aca="1" ref="AP32" ca="1">IFERROR(AJ32*(1+INDEX(FrontEndData,MATCH(AP$10,IF(FrontEndType=$B32,FrontEndCampus),0),MATCH(AP$9,FrontEndYear,0))),"")</f>
        <v/>
      </c>
      <c r="AQ32" s="529" t="str">
        <f t="array" aca="1" ref="AQ32" ca="1">IFERROR(AK32*(1+INDEX(FrontEndData,MATCH(AQ$10,IF(FrontEndType=$B32,FrontEndCampus),0),MATCH(AQ$9,FrontEndYear,0))),"")</f>
        <v/>
      </c>
      <c r="AR32" s="529" t="str">
        <f t="array" aca="1" ref="AR32" ca="1">IFERROR(AL32*(1+INDEX(FrontEndData,MATCH(AR$10,IF(FrontEndType=$B32,FrontEndCampus),0),MATCH(AR$9,FrontEndYear,0))),"")</f>
        <v/>
      </c>
      <c r="AS32" s="529" t="str">
        <f t="array" aca="1" ref="AS32" ca="1">IFERROR(AM32*(1+INDEX(FrontEndData,MATCH(AS$10,IF(FrontEndType=$B32,FrontEndCampus),0),MATCH(AS$9,FrontEndYear,0))),"")</f>
        <v/>
      </c>
      <c r="AT32" s="529" t="str">
        <f t="array" aca="1" ref="AT32" ca="1">IFERROR(AN32*(1+INDEX(FrontEndData,MATCH(AT$10,IF(FrontEndType=$B32,FrontEndCampus),0),MATCH(AT$9,FrontEndYear,0))),"")</f>
        <v/>
      </c>
      <c r="AU32" s="529" t="str">
        <f t="array" aca="1" ref="AU32" ca="1">IFERROR(AO32*(1+INDEX(FrontEndData,MATCH(AU$10,IF(FrontEndType=$B32,FrontEndCampus),0),MATCH(AU$9,FrontEndYear,0))),"")</f>
        <v/>
      </c>
      <c r="AV32" s="529" t="str">
        <f t="array" aca="1" ref="AV32" ca="1">IFERROR(AP32*(1+INDEX(FrontEndData,MATCH(AV$10,IF(FrontEndType=$B32,FrontEndCampus),0),MATCH(AV$9,FrontEndYear,0))),"")</f>
        <v/>
      </c>
      <c r="AW32" s="529" t="str">
        <f t="array" aca="1" ref="AW32" ca="1">IFERROR(AQ32*(1+INDEX(FrontEndData,MATCH(AW$10,IF(FrontEndType=$B32,FrontEndCampus),0),MATCH(AW$9,FrontEndYear,0))),"")</f>
        <v/>
      </c>
      <c r="AX32" s="529" t="str">
        <f t="array" aca="1" ref="AX32" ca="1">IFERROR(AR32*(1+INDEX(FrontEndData,MATCH(AX$10,IF(FrontEndType=$B32,FrontEndCampus),0),MATCH(AX$9,FrontEndYear,0))),"")</f>
        <v/>
      </c>
      <c r="AY32" s="529" t="str">
        <f t="array" aca="1" ref="AY32" ca="1">IFERROR(AS32*(1+INDEX(FrontEndData,MATCH(AY$10,IF(FrontEndType=$B32,FrontEndCampus),0),MATCH(AY$9,FrontEndYear,0))),"")</f>
        <v/>
      </c>
      <c r="AZ32" s="529" t="str">
        <f t="array" aca="1" ref="AZ32" ca="1">IFERROR(AT32*(1+INDEX(FrontEndData,MATCH(AZ$10,IF(FrontEndType=$B32,FrontEndCampus),0),MATCH(AZ$9,FrontEndYear,0))),"")</f>
        <v/>
      </c>
      <c r="BA32" s="529" t="str">
        <f t="array" aca="1" ref="BA32" ca="1">IFERROR(AU32*(1+INDEX(FrontEndData,MATCH(BA$10,IF(FrontEndType=$B32,FrontEndCampus),0),MATCH(BA$9,FrontEndYear,0))),"")</f>
        <v/>
      </c>
      <c r="BB32" s="529" t="str">
        <f t="array" aca="1" ref="BB32" ca="1">IFERROR(AV32*(1+INDEX(FrontEndData,MATCH(BB$10,IF(FrontEndType=$B32,FrontEndCampus),0),MATCH(BB$9,FrontEndYear,0))),"")</f>
        <v/>
      </c>
      <c r="BC32" s="529" t="str">
        <f t="array" aca="1" ref="BC32" ca="1">IFERROR(AW32*(1+INDEX(FrontEndData,MATCH(BC$10,IF(FrontEndType=$B32,FrontEndCampus),0),MATCH(BC$9,FrontEndYear,0))),"")</f>
        <v/>
      </c>
      <c r="BD32" s="529" t="str">
        <f t="array" aca="1" ref="BD32" ca="1">IFERROR(AX32*(1+INDEX(FrontEndData,MATCH(BD$10,IF(FrontEndType=$B32,FrontEndCampus),0),MATCH(BD$9,FrontEndYear,0))),"")</f>
        <v/>
      </c>
      <c r="BE32" s="529" t="str">
        <f t="array" aca="1" ref="BE32" ca="1">IFERROR(AY32*(1+INDEX(FrontEndData,MATCH(BE$10,IF(FrontEndType=$B32,FrontEndCampus),0),MATCH(BE$9,FrontEndYear,0))),"")</f>
        <v/>
      </c>
      <c r="BF32" s="529" t="str">
        <f t="array" aca="1" ref="BF32" ca="1">IFERROR(AZ32*(1+INDEX(FrontEndData,MATCH(BF$10,IF(FrontEndType=$B32,FrontEndCampus),0),MATCH(BF$9,FrontEndYear,0))),"")</f>
        <v/>
      </c>
      <c r="BG32" s="529" t="str">
        <f t="array" aca="1" ref="BG32" ca="1">IFERROR(BA32*(1+INDEX(FrontEndData,MATCH(BG$10,IF(FrontEndType=$B32,FrontEndCampus),0),MATCH(BG$9,FrontEndYear,0))),"")</f>
        <v/>
      </c>
      <c r="BH32" s="529" t="str">
        <f t="array" aca="1" ref="BH32" ca="1">IFERROR(BB32*(1+INDEX(FrontEndData,MATCH(BH$10,IF(FrontEndType=$B32,FrontEndCampus),0),MATCH(BH$9,FrontEndYear,0))),"")</f>
        <v/>
      </c>
      <c r="BI32" s="529" t="str">
        <f t="array" aca="1" ref="BI32" ca="1">IFERROR(BC32*(1+INDEX(FrontEndData,MATCH(BI$10,IF(FrontEndType=$B32,FrontEndCampus),0),MATCH(BI$9,FrontEndYear,0))),"")</f>
        <v/>
      </c>
      <c r="BJ32" s="529" t="str">
        <f t="array" aca="1" ref="BJ32" ca="1">IFERROR(BD32*(1+INDEX(FrontEndData,MATCH(BJ$10,IF(FrontEndType=$B32,FrontEndCampus),0),MATCH(BJ$9,FrontEndYear,0))),"")</f>
        <v/>
      </c>
      <c r="BK32" s="529" t="str">
        <f t="array" aca="1" ref="BK32" ca="1">IFERROR(BE32*(1+INDEX(FrontEndData,MATCH(BK$10,IF(FrontEndType=$B32,FrontEndCampus),0),MATCH(BK$9,FrontEndYear,0))),"")</f>
        <v/>
      </c>
      <c r="BL32" s="529" t="str">
        <f t="array" aca="1" ref="BL32" ca="1">IFERROR(BF32*(1+INDEX(FrontEndData,MATCH(BL$10,IF(FrontEndType=$B32,FrontEndCampus),0),MATCH(BL$9,FrontEndYear,0))),"")</f>
        <v/>
      </c>
      <c r="BM32" s="529" t="str">
        <f t="array" aca="1" ref="BM32" ca="1">IFERROR(BG32*(1+INDEX(FrontEndData,MATCH(BM$10,IF(FrontEndType=$B32,FrontEndCampus),0),MATCH(BM$9,FrontEndYear,0))),"")</f>
        <v/>
      </c>
      <c r="BN32" s="529" t="str">
        <f t="array" aca="1" ref="BN32" ca="1">IFERROR(BH32*(1+INDEX(FrontEndData,MATCH(BN$10,IF(FrontEndType=$B32,FrontEndCampus),0),MATCH(BN$9,FrontEndYear,0))),"")</f>
        <v/>
      </c>
      <c r="BO32" s="529" t="str">
        <f t="array" aca="1" ref="BO32" ca="1">IFERROR(BI32*(1+INDEX(FrontEndData,MATCH(BO$10,IF(FrontEndType=$B32,FrontEndCampus),0),MATCH(BO$9,FrontEndYear,0))),"")</f>
        <v/>
      </c>
      <c r="BP32" s="529" t="str">
        <f t="array" aca="1" ref="BP32" ca="1">IFERROR(BJ32*(1+INDEX(FrontEndData,MATCH(BP$10,IF(FrontEndType=$B32,FrontEndCampus),0),MATCH(BP$9,FrontEndYear,0))),"")</f>
        <v/>
      </c>
      <c r="BQ32" s="529" t="str">
        <f t="array" aca="1" ref="BQ32" ca="1">IFERROR(BK32*(1+INDEX(FrontEndData,MATCH(BQ$10,IF(FrontEndType=$B32,FrontEndCampus),0),MATCH(BQ$9,FrontEndYear,0))),"")</f>
        <v/>
      </c>
      <c r="BR32" s="529" t="str">
        <f t="array" aca="1" ref="BR32" ca="1">IFERROR(BL32*(1+INDEX(FrontEndData,MATCH(BR$10,IF(FrontEndType=$B32,FrontEndCampus),0),MATCH(BR$9,FrontEndYear,0))),"")</f>
        <v/>
      </c>
      <c r="BS32" s="529" t="str">
        <f t="array" aca="1" ref="BS32" ca="1">IFERROR(BM32*(1+INDEX(FrontEndData,MATCH(BS$10,IF(FrontEndType=$B32,FrontEndCampus),0),MATCH(BS$9,FrontEndYear,0))),"")</f>
        <v/>
      </c>
      <c r="BT32" s="529" t="str">
        <f t="array" aca="1" ref="BT32" ca="1">IFERROR(BN32*(1+INDEX(FrontEndData,MATCH(BT$10,IF(FrontEndType=$B32,FrontEndCampus),0),MATCH(BT$9,FrontEndYear,0))),"")</f>
        <v/>
      </c>
      <c r="BU32" s="529" t="str">
        <f t="array" aca="1" ref="BU32" ca="1">IFERROR(BO32*(1+INDEX(FrontEndData,MATCH(BU$10,IF(FrontEndType=$B32,FrontEndCampus),0),MATCH(BU$9,FrontEndYear,0))),"")</f>
        <v/>
      </c>
      <c r="BV32" s="529" t="str">
        <f t="array" aca="1" ref="BV32" ca="1">IFERROR(BP32*(1+INDEX(FrontEndData,MATCH(BV$10,IF(FrontEndType=$B32,FrontEndCampus),0),MATCH(BV$9,FrontEndYear,0))),"")</f>
        <v/>
      </c>
      <c r="BW32" s="529" t="str">
        <f t="array" aca="1" ref="BW32" ca="1">IFERROR(BQ32*(1+INDEX(FrontEndData,MATCH(BW$10,IF(FrontEndType=$B32,FrontEndCampus),0),MATCH(BW$9,FrontEndYear,0))),"")</f>
        <v/>
      </c>
      <c r="BX32" s="529" t="str">
        <f t="array" aca="1" ref="BX32" ca="1">IFERROR(BR32*(1+INDEX(FrontEndData,MATCH(BX$10,IF(FrontEndType=$B32,FrontEndCampus),0),MATCH(BX$9,FrontEndYear,0))),"")</f>
        <v/>
      </c>
    </row>
    <row r="33" spans="1:76" x14ac:dyDescent="0.25">
      <c r="A33" s="519"/>
      <c r="B33" s="525" t="s">
        <v>360</v>
      </c>
      <c r="C33" s="526" t="s">
        <v>390</v>
      </c>
      <c r="D33" s="527" t="s">
        <v>399</v>
      </c>
      <c r="E33" s="528">
        <f t="array" aca="1" ref="E33" ca="1">IFERROR(IF(INDEX(EndUseMatrixData,MATCH($B33,IF(EndUseMatrixEndUse=$D33,EndUseMatrixAllocation),0),MATCH($C33,EndUseMatrixEmissionSource,0))=Lists!$Q$9,INDEX(CFPTableEmissionsData,MATCH($C33,CFPTableEmissionsEmissionSource,0),MATCH(E$10,CFPTableEmissionsCampus,0))*INDEX(EndUseAssumptionsData,MATCH($C33,IF(EndUseAssumptionsEndUse=$D33,EndUseAssumptionsEmissionsSource),0),MATCH(E$10,EndUseAssumptionsCampus,0))*IF(COUNTIF(PeopleList,$B33)&gt;0,INDEX(SpacePeopleAllocationsPercentData,MATCH($B33,SpacePeopleAllocationsPercentType,0),MATCH(E$10,SpacePeopleAllocationsPercentCampus,0))/SUM(IF(INDEX(EndUseMatrixPeopleData,0,MATCH($C33,EndUseMatrixEmissionSource,0))=Lists!$Q$9,IF(EndUseMatrixPeopleEndUse=$D33,INDEX(EndUseMatrixPeopleSplitData,0,MATCH(E$10,EndUseMatrixPeopleSplitCampus,0))))),1),0),0)</f>
        <v>0</v>
      </c>
      <c r="F33" s="528">
        <f t="array" aca="1" ref="F33" ca="1">IFERROR(IF(INDEX(EndUseMatrixData,MATCH($B33,IF(EndUseMatrixEndUse=$D33,EndUseMatrixAllocation),0),MATCH($C33,EndUseMatrixEmissionSource,0))=Lists!$Q$9,INDEX(CFPTableEmissionsData,MATCH($C33,CFPTableEmissionsEmissionSource,0),MATCH(F$10,CFPTableEmissionsCampus,0))*INDEX(EndUseAssumptionsData,MATCH($C33,IF(EndUseAssumptionsEndUse=$D33,EndUseAssumptionsEmissionsSource),0),MATCH(F$10,EndUseAssumptionsCampus,0))*IF(COUNTIF(PeopleList,$B33)&gt;0,INDEX(SpacePeopleAllocationsPercentData,MATCH($B33,SpacePeopleAllocationsPercentType,0),MATCH(F$10,SpacePeopleAllocationsPercentCampus,0))/SUM(IF(INDEX(EndUseMatrixPeopleData,0,MATCH($C33,EndUseMatrixEmissionSource,0))=Lists!$Q$9,IF(EndUseMatrixPeopleEndUse=$D33,INDEX(EndUseMatrixPeopleSplitData,0,MATCH(F$10,EndUseMatrixPeopleSplitCampus,0))))),1),0),0)</f>
        <v>0</v>
      </c>
      <c r="G33" s="528">
        <f t="array" aca="1" ref="G33" ca="1">IFERROR(IF(INDEX(EndUseMatrixData,MATCH($B33,IF(EndUseMatrixEndUse=$D33,EndUseMatrixAllocation),0),MATCH($C33,EndUseMatrixEmissionSource,0))=Lists!$Q$9,INDEX(CFPTableEmissionsData,MATCH($C33,CFPTableEmissionsEmissionSource,0),MATCH(G$10,CFPTableEmissionsCampus,0))*INDEX(EndUseAssumptionsData,MATCH($C33,IF(EndUseAssumptionsEndUse=$D33,EndUseAssumptionsEmissionsSource),0),MATCH(G$10,EndUseAssumptionsCampus,0))*IF(COUNTIF(PeopleList,$B33)&gt;0,INDEX(SpacePeopleAllocationsPercentData,MATCH($B33,SpacePeopleAllocationsPercentType,0),MATCH(G$10,SpacePeopleAllocationsPercentCampus,0))/SUM(IF(INDEX(EndUseMatrixPeopleData,0,MATCH($C33,EndUseMatrixEmissionSource,0))=Lists!$Q$9,IF(EndUseMatrixPeopleEndUse=$D33,INDEX(EndUseMatrixPeopleSplitData,0,MATCH(G$10,EndUseMatrixPeopleSplitCampus,0))))),1),0),0)</f>
        <v>0</v>
      </c>
      <c r="H33" s="528">
        <f t="array" aca="1" ref="H33" ca="1">IFERROR(IF(INDEX(EndUseMatrixData,MATCH($B33,IF(EndUseMatrixEndUse=$D33,EndUseMatrixAllocation),0),MATCH($C33,EndUseMatrixEmissionSource,0))=Lists!$Q$9,INDEX(CFPTableEmissionsData,MATCH($C33,CFPTableEmissionsEmissionSource,0),MATCH(H$10,CFPTableEmissionsCampus,0))*INDEX(EndUseAssumptionsData,MATCH($C33,IF(EndUseAssumptionsEndUse=$D33,EndUseAssumptionsEmissionsSource),0),MATCH(H$10,EndUseAssumptionsCampus,0))*IF(COUNTIF(PeopleList,$B33)&gt;0,INDEX(SpacePeopleAllocationsPercentData,MATCH($B33,SpacePeopleAllocationsPercentType,0),MATCH(H$10,SpacePeopleAllocationsPercentCampus,0))/SUM(IF(INDEX(EndUseMatrixPeopleData,0,MATCH($C33,EndUseMatrixEmissionSource,0))=Lists!$Q$9,IF(EndUseMatrixPeopleEndUse=$D33,INDEX(EndUseMatrixPeopleSplitData,0,MATCH(H$10,EndUseMatrixPeopleSplitCampus,0))))),1),0),0)</f>
        <v>0</v>
      </c>
      <c r="I33" s="528">
        <f t="array" aca="1" ref="I33" ca="1">IFERROR(IF(INDEX(EndUseMatrixData,MATCH($B33,IF(EndUseMatrixEndUse=$D33,EndUseMatrixAllocation),0),MATCH($C33,EndUseMatrixEmissionSource,0))=Lists!$Q$9,INDEX(CFPTableEmissionsData,MATCH($C33,CFPTableEmissionsEmissionSource,0),MATCH(I$10,CFPTableEmissionsCampus,0))*INDEX(EndUseAssumptionsData,MATCH($C33,IF(EndUseAssumptionsEndUse=$D33,EndUseAssumptionsEmissionsSource),0),MATCH(I$10,EndUseAssumptionsCampus,0))*IF(COUNTIF(PeopleList,$B33)&gt;0,INDEX(SpacePeopleAllocationsPercentData,MATCH($B33,SpacePeopleAllocationsPercentType,0),MATCH(I$10,SpacePeopleAllocationsPercentCampus,0))/SUM(IF(INDEX(EndUseMatrixPeopleData,0,MATCH($C33,EndUseMatrixEmissionSource,0))=Lists!$Q$9,IF(EndUseMatrixPeopleEndUse=$D33,INDEX(EndUseMatrixPeopleSplitData,0,MATCH(I$10,EndUseMatrixPeopleSplitCampus,0))))),1),0),0)</f>
        <v>0</v>
      </c>
      <c r="J33" s="528">
        <f t="array" aca="1" ref="J33" ca="1">IFERROR(IF(INDEX(EndUseMatrixData,MATCH($B33,IF(EndUseMatrixEndUse=$D33,EndUseMatrixAllocation),0),MATCH($C33,EndUseMatrixEmissionSource,0))=Lists!$Q$9,INDEX(CFPTableEmissionsData,MATCH($C33,CFPTableEmissionsEmissionSource,0),MATCH(J$10,CFPTableEmissionsCampus,0))*INDEX(EndUseAssumptionsData,MATCH($C33,IF(EndUseAssumptionsEndUse=$D33,EndUseAssumptionsEmissionsSource),0),MATCH(J$10,EndUseAssumptionsCampus,0))*IF(COUNTIF(PeopleList,$B33)&gt;0,INDEX(SpacePeopleAllocationsPercentData,MATCH($B33,SpacePeopleAllocationsPercentType,0),MATCH(J$10,SpacePeopleAllocationsPercentCampus,0))/SUM(IF(INDEX(EndUseMatrixPeopleData,0,MATCH($C33,EndUseMatrixEmissionSource,0))=Lists!$Q$9,IF(EndUseMatrixPeopleEndUse=$D33,INDEX(EndUseMatrixPeopleSplitData,0,MATCH(J$10,EndUseMatrixPeopleSplitCampus,0))))),1),0),0)</f>
        <v>0</v>
      </c>
      <c r="K33" s="529" t="str">
        <f t="array" aca="1" ref="K33" ca="1">IFERROR(E33*(1+INDEX(FrontEndData,MATCH(K$10,IF(FrontEndType=$B33,FrontEndCampus),0),MATCH(K$9,FrontEndYear,0))),"")</f>
        <v/>
      </c>
      <c r="L33" s="529" t="str">
        <f t="array" aca="1" ref="L33" ca="1">IFERROR(F33*(1+INDEX(FrontEndData,MATCH(L$10,IF(FrontEndType=$B33,FrontEndCampus),0),MATCH(L$9,FrontEndYear,0))),"")</f>
        <v/>
      </c>
      <c r="M33" s="529" t="str">
        <f t="array" aca="1" ref="M33" ca="1">IFERROR(G33*(1+INDEX(FrontEndData,MATCH(M$10,IF(FrontEndType=$B33,FrontEndCampus),0),MATCH(M$9,FrontEndYear,0))),"")</f>
        <v/>
      </c>
      <c r="N33" s="529" t="str">
        <f t="array" aca="1" ref="N33" ca="1">IFERROR(H33*(1+INDEX(FrontEndData,MATCH(N$10,IF(FrontEndType=$B33,FrontEndCampus),0),MATCH(N$9,FrontEndYear,0))),"")</f>
        <v/>
      </c>
      <c r="O33" s="529" t="str">
        <f t="array" aca="1" ref="O33" ca="1">IFERROR(I33*(1+INDEX(FrontEndData,MATCH(O$10,IF(FrontEndType=$B33,FrontEndCampus),0),MATCH(O$9,FrontEndYear,0))),"")</f>
        <v/>
      </c>
      <c r="P33" s="529" t="str">
        <f t="array" aca="1" ref="P33" ca="1">IFERROR(J33*(1+INDEX(FrontEndData,MATCH(P$10,IF(FrontEndType=$B33,FrontEndCampus),0),MATCH(P$9,FrontEndYear,0))),"")</f>
        <v/>
      </c>
      <c r="Q33" s="529" t="str">
        <f t="array" aca="1" ref="Q33" ca="1">IFERROR(K33*(1+INDEX(FrontEndData,MATCH(Q$10,IF(FrontEndType=$B33,FrontEndCampus),0),MATCH(Q$9,FrontEndYear,0))),"")</f>
        <v/>
      </c>
      <c r="R33" s="529" t="str">
        <f t="array" aca="1" ref="R33" ca="1">IFERROR(L33*(1+INDEX(FrontEndData,MATCH(R$10,IF(FrontEndType=$B33,FrontEndCampus),0),MATCH(R$9,FrontEndYear,0))),"")</f>
        <v/>
      </c>
      <c r="S33" s="529" t="str">
        <f t="array" aca="1" ref="S33" ca="1">IFERROR(M33*(1+INDEX(FrontEndData,MATCH(S$10,IF(FrontEndType=$B33,FrontEndCampus),0),MATCH(S$9,FrontEndYear,0))),"")</f>
        <v/>
      </c>
      <c r="T33" s="529" t="str">
        <f t="array" aca="1" ref="T33" ca="1">IFERROR(N33*(1+INDEX(FrontEndData,MATCH(T$10,IF(FrontEndType=$B33,FrontEndCampus),0),MATCH(T$9,FrontEndYear,0))),"")</f>
        <v/>
      </c>
      <c r="U33" s="529" t="str">
        <f t="array" aca="1" ref="U33" ca="1">IFERROR(O33*(1+INDEX(FrontEndData,MATCH(U$10,IF(FrontEndType=$B33,FrontEndCampus),0),MATCH(U$9,FrontEndYear,0))),"")</f>
        <v/>
      </c>
      <c r="V33" s="529" t="str">
        <f t="array" aca="1" ref="V33" ca="1">IFERROR(P33*(1+INDEX(FrontEndData,MATCH(V$10,IF(FrontEndType=$B33,FrontEndCampus),0),MATCH(V$9,FrontEndYear,0))),"")</f>
        <v/>
      </c>
      <c r="W33" s="529" t="str">
        <f t="array" aca="1" ref="W33" ca="1">IFERROR(Q33*(1+INDEX(FrontEndData,MATCH(W$10,IF(FrontEndType=$B33,FrontEndCampus),0),MATCH(W$9,FrontEndYear,0))),"")</f>
        <v/>
      </c>
      <c r="X33" s="529" t="str">
        <f t="array" aca="1" ref="X33" ca="1">IFERROR(R33*(1+INDEX(FrontEndData,MATCH(X$10,IF(FrontEndType=$B33,FrontEndCampus),0),MATCH(X$9,FrontEndYear,0))),"")</f>
        <v/>
      </c>
      <c r="Y33" s="529" t="str">
        <f t="array" aca="1" ref="Y33" ca="1">IFERROR(S33*(1+INDEX(FrontEndData,MATCH(Y$10,IF(FrontEndType=$B33,FrontEndCampus),0),MATCH(Y$9,FrontEndYear,0))),"")</f>
        <v/>
      </c>
      <c r="Z33" s="529" t="str">
        <f t="array" aca="1" ref="Z33" ca="1">IFERROR(T33*(1+INDEX(FrontEndData,MATCH(Z$10,IF(FrontEndType=$B33,FrontEndCampus),0),MATCH(Z$9,FrontEndYear,0))),"")</f>
        <v/>
      </c>
      <c r="AA33" s="529" t="str">
        <f t="array" aca="1" ref="AA33" ca="1">IFERROR(U33*(1+INDEX(FrontEndData,MATCH(AA$10,IF(FrontEndType=$B33,FrontEndCampus),0),MATCH(AA$9,FrontEndYear,0))),"")</f>
        <v/>
      </c>
      <c r="AB33" s="529" t="str">
        <f t="array" aca="1" ref="AB33" ca="1">IFERROR(V33*(1+INDEX(FrontEndData,MATCH(AB$10,IF(FrontEndType=$B33,FrontEndCampus),0),MATCH(AB$9,FrontEndYear,0))),"")</f>
        <v/>
      </c>
      <c r="AC33" s="529" t="str">
        <f t="array" aca="1" ref="AC33" ca="1">IFERROR(W33*(1+INDEX(FrontEndData,MATCH(AC$10,IF(FrontEndType=$B33,FrontEndCampus),0),MATCH(AC$9,FrontEndYear,0))),"")</f>
        <v/>
      </c>
      <c r="AD33" s="529" t="str">
        <f t="array" aca="1" ref="AD33" ca="1">IFERROR(X33*(1+INDEX(FrontEndData,MATCH(AD$10,IF(FrontEndType=$B33,FrontEndCampus),0),MATCH(AD$9,FrontEndYear,0))),"")</f>
        <v/>
      </c>
      <c r="AE33" s="529" t="str">
        <f t="array" aca="1" ref="AE33" ca="1">IFERROR(Y33*(1+INDEX(FrontEndData,MATCH(AE$10,IF(FrontEndType=$B33,FrontEndCampus),0),MATCH(AE$9,FrontEndYear,0))),"")</f>
        <v/>
      </c>
      <c r="AF33" s="529" t="str">
        <f t="array" aca="1" ref="AF33" ca="1">IFERROR(Z33*(1+INDEX(FrontEndData,MATCH(AF$10,IF(FrontEndType=$B33,FrontEndCampus),0),MATCH(AF$9,FrontEndYear,0))),"")</f>
        <v/>
      </c>
      <c r="AG33" s="529" t="str">
        <f t="array" aca="1" ref="AG33" ca="1">IFERROR(AA33*(1+INDEX(FrontEndData,MATCH(AG$10,IF(FrontEndType=$B33,FrontEndCampus),0),MATCH(AG$9,FrontEndYear,0))),"")</f>
        <v/>
      </c>
      <c r="AH33" s="529" t="str">
        <f t="array" aca="1" ref="AH33" ca="1">IFERROR(AB33*(1+INDEX(FrontEndData,MATCH(AH$10,IF(FrontEndType=$B33,FrontEndCampus),0),MATCH(AH$9,FrontEndYear,0))),"")</f>
        <v/>
      </c>
      <c r="AI33" s="529" t="str">
        <f t="array" aca="1" ref="AI33" ca="1">IFERROR(AC33*(1+INDEX(FrontEndData,MATCH(AI$10,IF(FrontEndType=$B33,FrontEndCampus),0),MATCH(AI$9,FrontEndYear,0))),"")</f>
        <v/>
      </c>
      <c r="AJ33" s="529" t="str">
        <f t="array" aca="1" ref="AJ33" ca="1">IFERROR(AD33*(1+INDEX(FrontEndData,MATCH(AJ$10,IF(FrontEndType=$B33,FrontEndCampus),0),MATCH(AJ$9,FrontEndYear,0))),"")</f>
        <v/>
      </c>
      <c r="AK33" s="529" t="str">
        <f t="array" aca="1" ref="AK33" ca="1">IFERROR(AE33*(1+INDEX(FrontEndData,MATCH(AK$10,IF(FrontEndType=$B33,FrontEndCampus),0),MATCH(AK$9,FrontEndYear,0))),"")</f>
        <v/>
      </c>
      <c r="AL33" s="529" t="str">
        <f t="array" aca="1" ref="AL33" ca="1">IFERROR(AF33*(1+INDEX(FrontEndData,MATCH(AL$10,IF(FrontEndType=$B33,FrontEndCampus),0),MATCH(AL$9,FrontEndYear,0))),"")</f>
        <v/>
      </c>
      <c r="AM33" s="529" t="str">
        <f t="array" aca="1" ref="AM33" ca="1">IFERROR(AG33*(1+INDEX(FrontEndData,MATCH(AM$10,IF(FrontEndType=$B33,FrontEndCampus),0),MATCH(AM$9,FrontEndYear,0))),"")</f>
        <v/>
      </c>
      <c r="AN33" s="529" t="str">
        <f t="array" aca="1" ref="AN33" ca="1">IFERROR(AH33*(1+INDEX(FrontEndData,MATCH(AN$10,IF(FrontEndType=$B33,FrontEndCampus),0),MATCH(AN$9,FrontEndYear,0))),"")</f>
        <v/>
      </c>
      <c r="AO33" s="529" t="str">
        <f t="array" aca="1" ref="AO33" ca="1">IFERROR(AI33*(1+INDEX(FrontEndData,MATCH(AO$10,IF(FrontEndType=$B33,FrontEndCampus),0),MATCH(AO$9,FrontEndYear,0))),"")</f>
        <v/>
      </c>
      <c r="AP33" s="529" t="str">
        <f t="array" aca="1" ref="AP33" ca="1">IFERROR(AJ33*(1+INDEX(FrontEndData,MATCH(AP$10,IF(FrontEndType=$B33,FrontEndCampus),0),MATCH(AP$9,FrontEndYear,0))),"")</f>
        <v/>
      </c>
      <c r="AQ33" s="529" t="str">
        <f t="array" aca="1" ref="AQ33" ca="1">IFERROR(AK33*(1+INDEX(FrontEndData,MATCH(AQ$10,IF(FrontEndType=$B33,FrontEndCampus),0),MATCH(AQ$9,FrontEndYear,0))),"")</f>
        <v/>
      </c>
      <c r="AR33" s="529" t="str">
        <f t="array" aca="1" ref="AR33" ca="1">IFERROR(AL33*(1+INDEX(FrontEndData,MATCH(AR$10,IF(FrontEndType=$B33,FrontEndCampus),0),MATCH(AR$9,FrontEndYear,0))),"")</f>
        <v/>
      </c>
      <c r="AS33" s="529" t="str">
        <f t="array" aca="1" ref="AS33" ca="1">IFERROR(AM33*(1+INDEX(FrontEndData,MATCH(AS$10,IF(FrontEndType=$B33,FrontEndCampus),0),MATCH(AS$9,FrontEndYear,0))),"")</f>
        <v/>
      </c>
      <c r="AT33" s="529" t="str">
        <f t="array" aca="1" ref="AT33" ca="1">IFERROR(AN33*(1+INDEX(FrontEndData,MATCH(AT$10,IF(FrontEndType=$B33,FrontEndCampus),0),MATCH(AT$9,FrontEndYear,0))),"")</f>
        <v/>
      </c>
      <c r="AU33" s="529" t="str">
        <f t="array" aca="1" ref="AU33" ca="1">IFERROR(AO33*(1+INDEX(FrontEndData,MATCH(AU$10,IF(FrontEndType=$B33,FrontEndCampus),0),MATCH(AU$9,FrontEndYear,0))),"")</f>
        <v/>
      </c>
      <c r="AV33" s="529" t="str">
        <f t="array" aca="1" ref="AV33" ca="1">IFERROR(AP33*(1+INDEX(FrontEndData,MATCH(AV$10,IF(FrontEndType=$B33,FrontEndCampus),0),MATCH(AV$9,FrontEndYear,0))),"")</f>
        <v/>
      </c>
      <c r="AW33" s="529" t="str">
        <f t="array" aca="1" ref="AW33" ca="1">IFERROR(AQ33*(1+INDEX(FrontEndData,MATCH(AW$10,IF(FrontEndType=$B33,FrontEndCampus),0),MATCH(AW$9,FrontEndYear,0))),"")</f>
        <v/>
      </c>
      <c r="AX33" s="529" t="str">
        <f t="array" aca="1" ref="AX33" ca="1">IFERROR(AR33*(1+INDEX(FrontEndData,MATCH(AX$10,IF(FrontEndType=$B33,FrontEndCampus),0),MATCH(AX$9,FrontEndYear,0))),"")</f>
        <v/>
      </c>
      <c r="AY33" s="529" t="str">
        <f t="array" aca="1" ref="AY33" ca="1">IFERROR(AS33*(1+INDEX(FrontEndData,MATCH(AY$10,IF(FrontEndType=$B33,FrontEndCampus),0),MATCH(AY$9,FrontEndYear,0))),"")</f>
        <v/>
      </c>
      <c r="AZ33" s="529" t="str">
        <f t="array" aca="1" ref="AZ33" ca="1">IFERROR(AT33*(1+INDEX(FrontEndData,MATCH(AZ$10,IF(FrontEndType=$B33,FrontEndCampus),0),MATCH(AZ$9,FrontEndYear,0))),"")</f>
        <v/>
      </c>
      <c r="BA33" s="529" t="str">
        <f t="array" aca="1" ref="BA33" ca="1">IFERROR(AU33*(1+INDEX(FrontEndData,MATCH(BA$10,IF(FrontEndType=$B33,FrontEndCampus),0),MATCH(BA$9,FrontEndYear,0))),"")</f>
        <v/>
      </c>
      <c r="BB33" s="529" t="str">
        <f t="array" aca="1" ref="BB33" ca="1">IFERROR(AV33*(1+INDEX(FrontEndData,MATCH(BB$10,IF(FrontEndType=$B33,FrontEndCampus),0),MATCH(BB$9,FrontEndYear,0))),"")</f>
        <v/>
      </c>
      <c r="BC33" s="529" t="str">
        <f t="array" aca="1" ref="BC33" ca="1">IFERROR(AW33*(1+INDEX(FrontEndData,MATCH(BC$10,IF(FrontEndType=$B33,FrontEndCampus),0),MATCH(BC$9,FrontEndYear,0))),"")</f>
        <v/>
      </c>
      <c r="BD33" s="529" t="str">
        <f t="array" aca="1" ref="BD33" ca="1">IFERROR(AX33*(1+INDEX(FrontEndData,MATCH(BD$10,IF(FrontEndType=$B33,FrontEndCampus),0),MATCH(BD$9,FrontEndYear,0))),"")</f>
        <v/>
      </c>
      <c r="BE33" s="529" t="str">
        <f t="array" aca="1" ref="BE33" ca="1">IFERROR(AY33*(1+INDEX(FrontEndData,MATCH(BE$10,IF(FrontEndType=$B33,FrontEndCampus),0),MATCH(BE$9,FrontEndYear,0))),"")</f>
        <v/>
      </c>
      <c r="BF33" s="529" t="str">
        <f t="array" aca="1" ref="BF33" ca="1">IFERROR(AZ33*(1+INDEX(FrontEndData,MATCH(BF$10,IF(FrontEndType=$B33,FrontEndCampus),0),MATCH(BF$9,FrontEndYear,0))),"")</f>
        <v/>
      </c>
      <c r="BG33" s="529" t="str">
        <f t="array" aca="1" ref="BG33" ca="1">IFERROR(BA33*(1+INDEX(FrontEndData,MATCH(BG$10,IF(FrontEndType=$B33,FrontEndCampus),0),MATCH(BG$9,FrontEndYear,0))),"")</f>
        <v/>
      </c>
      <c r="BH33" s="529" t="str">
        <f t="array" aca="1" ref="BH33" ca="1">IFERROR(BB33*(1+INDEX(FrontEndData,MATCH(BH$10,IF(FrontEndType=$B33,FrontEndCampus),0),MATCH(BH$9,FrontEndYear,0))),"")</f>
        <v/>
      </c>
      <c r="BI33" s="529" t="str">
        <f t="array" aca="1" ref="BI33" ca="1">IFERROR(BC33*(1+INDEX(FrontEndData,MATCH(BI$10,IF(FrontEndType=$B33,FrontEndCampus),0),MATCH(BI$9,FrontEndYear,0))),"")</f>
        <v/>
      </c>
      <c r="BJ33" s="529" t="str">
        <f t="array" aca="1" ref="BJ33" ca="1">IFERROR(BD33*(1+INDEX(FrontEndData,MATCH(BJ$10,IF(FrontEndType=$B33,FrontEndCampus),0),MATCH(BJ$9,FrontEndYear,0))),"")</f>
        <v/>
      </c>
      <c r="BK33" s="529" t="str">
        <f t="array" aca="1" ref="BK33" ca="1">IFERROR(BE33*(1+INDEX(FrontEndData,MATCH(BK$10,IF(FrontEndType=$B33,FrontEndCampus),0),MATCH(BK$9,FrontEndYear,0))),"")</f>
        <v/>
      </c>
      <c r="BL33" s="529" t="str">
        <f t="array" aca="1" ref="BL33" ca="1">IFERROR(BF33*(1+INDEX(FrontEndData,MATCH(BL$10,IF(FrontEndType=$B33,FrontEndCampus),0),MATCH(BL$9,FrontEndYear,0))),"")</f>
        <v/>
      </c>
      <c r="BM33" s="529" t="str">
        <f t="array" aca="1" ref="BM33" ca="1">IFERROR(BG33*(1+INDEX(FrontEndData,MATCH(BM$10,IF(FrontEndType=$B33,FrontEndCampus),0),MATCH(BM$9,FrontEndYear,0))),"")</f>
        <v/>
      </c>
      <c r="BN33" s="529" t="str">
        <f t="array" aca="1" ref="BN33" ca="1">IFERROR(BH33*(1+INDEX(FrontEndData,MATCH(BN$10,IF(FrontEndType=$B33,FrontEndCampus),0),MATCH(BN$9,FrontEndYear,0))),"")</f>
        <v/>
      </c>
      <c r="BO33" s="529" t="str">
        <f t="array" aca="1" ref="BO33" ca="1">IFERROR(BI33*(1+INDEX(FrontEndData,MATCH(BO$10,IF(FrontEndType=$B33,FrontEndCampus),0),MATCH(BO$9,FrontEndYear,0))),"")</f>
        <v/>
      </c>
      <c r="BP33" s="529" t="str">
        <f t="array" aca="1" ref="BP33" ca="1">IFERROR(BJ33*(1+INDEX(FrontEndData,MATCH(BP$10,IF(FrontEndType=$B33,FrontEndCampus),0),MATCH(BP$9,FrontEndYear,0))),"")</f>
        <v/>
      </c>
      <c r="BQ33" s="529" t="str">
        <f t="array" aca="1" ref="BQ33" ca="1">IFERROR(BK33*(1+INDEX(FrontEndData,MATCH(BQ$10,IF(FrontEndType=$B33,FrontEndCampus),0),MATCH(BQ$9,FrontEndYear,0))),"")</f>
        <v/>
      </c>
      <c r="BR33" s="529" t="str">
        <f t="array" aca="1" ref="BR33" ca="1">IFERROR(BL33*(1+INDEX(FrontEndData,MATCH(BR$10,IF(FrontEndType=$B33,FrontEndCampus),0),MATCH(BR$9,FrontEndYear,0))),"")</f>
        <v/>
      </c>
      <c r="BS33" s="529" t="str">
        <f t="array" aca="1" ref="BS33" ca="1">IFERROR(BM33*(1+INDEX(FrontEndData,MATCH(BS$10,IF(FrontEndType=$B33,FrontEndCampus),0),MATCH(BS$9,FrontEndYear,0))),"")</f>
        <v/>
      </c>
      <c r="BT33" s="529" t="str">
        <f t="array" aca="1" ref="BT33" ca="1">IFERROR(BN33*(1+INDEX(FrontEndData,MATCH(BT$10,IF(FrontEndType=$B33,FrontEndCampus),0),MATCH(BT$9,FrontEndYear,0))),"")</f>
        <v/>
      </c>
      <c r="BU33" s="529" t="str">
        <f t="array" aca="1" ref="BU33" ca="1">IFERROR(BO33*(1+INDEX(FrontEndData,MATCH(BU$10,IF(FrontEndType=$B33,FrontEndCampus),0),MATCH(BU$9,FrontEndYear,0))),"")</f>
        <v/>
      </c>
      <c r="BV33" s="529" t="str">
        <f t="array" aca="1" ref="BV33" ca="1">IFERROR(BP33*(1+INDEX(FrontEndData,MATCH(BV$10,IF(FrontEndType=$B33,FrontEndCampus),0),MATCH(BV$9,FrontEndYear,0))),"")</f>
        <v/>
      </c>
      <c r="BW33" s="529" t="str">
        <f t="array" aca="1" ref="BW33" ca="1">IFERROR(BQ33*(1+INDEX(FrontEndData,MATCH(BW$10,IF(FrontEndType=$B33,FrontEndCampus),0),MATCH(BW$9,FrontEndYear,0))),"")</f>
        <v/>
      </c>
      <c r="BX33" s="529" t="str">
        <f t="array" aca="1" ref="BX33" ca="1">IFERROR(BR33*(1+INDEX(FrontEndData,MATCH(BX$10,IF(FrontEndType=$B33,FrontEndCampus),0),MATCH(BX$9,FrontEndYear,0))),"")</f>
        <v/>
      </c>
    </row>
    <row r="34" spans="1:76" x14ac:dyDescent="0.25">
      <c r="A34" s="519"/>
      <c r="B34" s="525" t="s">
        <v>360</v>
      </c>
      <c r="C34" s="526" t="s">
        <v>390</v>
      </c>
      <c r="D34" s="527" t="s">
        <v>398</v>
      </c>
      <c r="E34" s="528">
        <f t="array" ref="E34">IFERROR(IF(INDEX(EndUseMatrixData,MATCH($B34,IF(EndUseMatrixEndUse=$D34,EndUseMatrixAllocation),0),MATCH($C34,EndUseMatrixEmissionSource,0))=Lists!$Q$9,INDEX(CFPTableEmissionsData,MATCH($C34,CFPTableEmissionsEmissionSource,0),MATCH(E$10,CFPTableEmissionsCampus,0))*INDEX(EndUseAssumptionsData,MATCH($C34,IF(EndUseAssumptionsEndUse=$D34,EndUseAssumptionsEmissionsSource),0),MATCH(E$10,EndUseAssumptionsCampus,0))*IF(COUNTIF(PeopleList,$B34)&gt;0,INDEX(SpacePeopleAllocationsPercentData,MATCH($B34,SpacePeopleAllocationsPercentType,0),MATCH(E$10,SpacePeopleAllocationsPercentCampus,0))/SUM(IF(INDEX(EndUseMatrixPeopleData,0,MATCH($C34,EndUseMatrixEmissionSource,0))=Lists!$Q$9,IF(EndUseMatrixPeopleEndUse=$D34,INDEX(EndUseMatrixPeopleSplitData,0,MATCH(E$10,EndUseMatrixPeopleSplitCampus,0))))),1),0),0)</f>
        <v>0</v>
      </c>
      <c r="F34" s="528">
        <f t="array" ref="F34">IFERROR(IF(INDEX(EndUseMatrixData,MATCH($B34,IF(EndUseMatrixEndUse=$D34,EndUseMatrixAllocation),0),MATCH($C34,EndUseMatrixEmissionSource,0))=Lists!$Q$9,INDEX(CFPTableEmissionsData,MATCH($C34,CFPTableEmissionsEmissionSource,0),MATCH(F$10,CFPTableEmissionsCampus,0))*INDEX(EndUseAssumptionsData,MATCH($C34,IF(EndUseAssumptionsEndUse=$D34,EndUseAssumptionsEmissionsSource),0),MATCH(F$10,EndUseAssumptionsCampus,0))*IF(COUNTIF(PeopleList,$B34)&gt;0,INDEX(SpacePeopleAllocationsPercentData,MATCH($B34,SpacePeopleAllocationsPercentType,0),MATCH(F$10,SpacePeopleAllocationsPercentCampus,0))/SUM(IF(INDEX(EndUseMatrixPeopleData,0,MATCH($C34,EndUseMatrixEmissionSource,0))=Lists!$Q$9,IF(EndUseMatrixPeopleEndUse=$D34,INDEX(EndUseMatrixPeopleSplitData,0,MATCH(F$10,EndUseMatrixPeopleSplitCampus,0))))),1),0),0)</f>
        <v>0</v>
      </c>
      <c r="G34" s="528">
        <f t="array" ref="G34">IFERROR(IF(INDEX(EndUseMatrixData,MATCH($B34,IF(EndUseMatrixEndUse=$D34,EndUseMatrixAllocation),0),MATCH($C34,EndUseMatrixEmissionSource,0))=Lists!$Q$9,INDEX(CFPTableEmissionsData,MATCH($C34,CFPTableEmissionsEmissionSource,0),MATCH(G$10,CFPTableEmissionsCampus,0))*INDEX(EndUseAssumptionsData,MATCH($C34,IF(EndUseAssumptionsEndUse=$D34,EndUseAssumptionsEmissionsSource),0),MATCH(G$10,EndUseAssumptionsCampus,0))*IF(COUNTIF(PeopleList,$B34)&gt;0,INDEX(SpacePeopleAllocationsPercentData,MATCH($B34,SpacePeopleAllocationsPercentType,0),MATCH(G$10,SpacePeopleAllocationsPercentCampus,0))/SUM(IF(INDEX(EndUseMatrixPeopleData,0,MATCH($C34,EndUseMatrixEmissionSource,0))=Lists!$Q$9,IF(EndUseMatrixPeopleEndUse=$D34,INDEX(EndUseMatrixPeopleSplitData,0,MATCH(G$10,EndUseMatrixPeopleSplitCampus,0))))),1),0),0)</f>
        <v>0</v>
      </c>
      <c r="H34" s="528">
        <f t="array" ref="H34">IFERROR(IF(INDEX(EndUseMatrixData,MATCH($B34,IF(EndUseMatrixEndUse=$D34,EndUseMatrixAllocation),0),MATCH($C34,EndUseMatrixEmissionSource,0))=Lists!$Q$9,INDEX(CFPTableEmissionsData,MATCH($C34,CFPTableEmissionsEmissionSource,0),MATCH(H$10,CFPTableEmissionsCampus,0))*INDEX(EndUseAssumptionsData,MATCH($C34,IF(EndUseAssumptionsEndUse=$D34,EndUseAssumptionsEmissionsSource),0),MATCH(H$10,EndUseAssumptionsCampus,0))*IF(COUNTIF(PeopleList,$B34)&gt;0,INDEX(SpacePeopleAllocationsPercentData,MATCH($B34,SpacePeopleAllocationsPercentType,0),MATCH(H$10,SpacePeopleAllocationsPercentCampus,0))/SUM(IF(INDEX(EndUseMatrixPeopleData,0,MATCH($C34,EndUseMatrixEmissionSource,0))=Lists!$Q$9,IF(EndUseMatrixPeopleEndUse=$D34,INDEX(EndUseMatrixPeopleSplitData,0,MATCH(H$10,EndUseMatrixPeopleSplitCampus,0))))),1),0),0)</f>
        <v>0</v>
      </c>
      <c r="I34" s="528">
        <f t="array" ref="I34">IFERROR(IF(INDEX(EndUseMatrixData,MATCH($B34,IF(EndUseMatrixEndUse=$D34,EndUseMatrixAllocation),0),MATCH($C34,EndUseMatrixEmissionSource,0))=Lists!$Q$9,INDEX(CFPTableEmissionsData,MATCH($C34,CFPTableEmissionsEmissionSource,0),MATCH(I$10,CFPTableEmissionsCampus,0))*INDEX(EndUseAssumptionsData,MATCH($C34,IF(EndUseAssumptionsEndUse=$D34,EndUseAssumptionsEmissionsSource),0),MATCH(I$10,EndUseAssumptionsCampus,0))*IF(COUNTIF(PeopleList,$B34)&gt;0,INDEX(SpacePeopleAllocationsPercentData,MATCH($B34,SpacePeopleAllocationsPercentType,0),MATCH(I$10,SpacePeopleAllocationsPercentCampus,0))/SUM(IF(INDEX(EndUseMatrixPeopleData,0,MATCH($C34,EndUseMatrixEmissionSource,0))=Lists!$Q$9,IF(EndUseMatrixPeopleEndUse=$D34,INDEX(EndUseMatrixPeopleSplitData,0,MATCH(I$10,EndUseMatrixPeopleSplitCampus,0))))),1),0),0)</f>
        <v>0</v>
      </c>
      <c r="J34" s="528">
        <f t="array" ref="J34">IFERROR(IF(INDEX(EndUseMatrixData,MATCH($B34,IF(EndUseMatrixEndUse=$D34,EndUseMatrixAllocation),0),MATCH($C34,EndUseMatrixEmissionSource,0))=Lists!$Q$9,INDEX(CFPTableEmissionsData,MATCH($C34,CFPTableEmissionsEmissionSource,0),MATCH(J$10,CFPTableEmissionsCampus,0))*INDEX(EndUseAssumptionsData,MATCH($C34,IF(EndUseAssumptionsEndUse=$D34,EndUseAssumptionsEmissionsSource),0),MATCH(J$10,EndUseAssumptionsCampus,0))*IF(COUNTIF(PeopleList,$B34)&gt;0,INDEX(SpacePeopleAllocationsPercentData,MATCH($B34,SpacePeopleAllocationsPercentType,0),MATCH(J$10,SpacePeopleAllocationsPercentCampus,0))/SUM(IF(INDEX(EndUseMatrixPeopleData,0,MATCH($C34,EndUseMatrixEmissionSource,0))=Lists!$Q$9,IF(EndUseMatrixPeopleEndUse=$D34,INDEX(EndUseMatrixPeopleSplitData,0,MATCH(J$10,EndUseMatrixPeopleSplitCampus,0))))),1),0),0)</f>
        <v>0</v>
      </c>
      <c r="K34" s="529" t="str">
        <f t="array" aca="1" ref="K34" ca="1">IFERROR(E34*(1+INDEX(FrontEndData,MATCH(K$10,IF(FrontEndType=$B34,FrontEndCampus),0),MATCH(K$9,FrontEndYear,0))),"")</f>
        <v/>
      </c>
      <c r="L34" s="529" t="str">
        <f t="array" aca="1" ref="L34" ca="1">IFERROR(F34*(1+INDEX(FrontEndData,MATCH(L$10,IF(FrontEndType=$B34,FrontEndCampus),0),MATCH(L$9,FrontEndYear,0))),"")</f>
        <v/>
      </c>
      <c r="M34" s="529" t="str">
        <f t="array" aca="1" ref="M34" ca="1">IFERROR(G34*(1+INDEX(FrontEndData,MATCH(M$10,IF(FrontEndType=$B34,FrontEndCampus),0),MATCH(M$9,FrontEndYear,0))),"")</f>
        <v/>
      </c>
      <c r="N34" s="529" t="str">
        <f t="array" aca="1" ref="N34" ca="1">IFERROR(H34*(1+INDEX(FrontEndData,MATCH(N$10,IF(FrontEndType=$B34,FrontEndCampus),0),MATCH(N$9,FrontEndYear,0))),"")</f>
        <v/>
      </c>
      <c r="O34" s="529" t="str">
        <f t="array" aca="1" ref="O34" ca="1">IFERROR(I34*(1+INDEX(FrontEndData,MATCH(O$10,IF(FrontEndType=$B34,FrontEndCampus),0),MATCH(O$9,FrontEndYear,0))),"")</f>
        <v/>
      </c>
      <c r="P34" s="529" t="str">
        <f t="array" aca="1" ref="P34" ca="1">IFERROR(J34*(1+INDEX(FrontEndData,MATCH(P$10,IF(FrontEndType=$B34,FrontEndCampus),0),MATCH(P$9,FrontEndYear,0))),"")</f>
        <v/>
      </c>
      <c r="Q34" s="529" t="str">
        <f t="array" aca="1" ref="Q34" ca="1">IFERROR(K34*(1+INDEX(FrontEndData,MATCH(Q$10,IF(FrontEndType=$B34,FrontEndCampus),0),MATCH(Q$9,FrontEndYear,0))),"")</f>
        <v/>
      </c>
      <c r="R34" s="529" t="str">
        <f t="array" aca="1" ref="R34" ca="1">IFERROR(L34*(1+INDEX(FrontEndData,MATCH(R$10,IF(FrontEndType=$B34,FrontEndCampus),0),MATCH(R$9,FrontEndYear,0))),"")</f>
        <v/>
      </c>
      <c r="S34" s="529" t="str">
        <f t="array" aca="1" ref="S34" ca="1">IFERROR(M34*(1+INDEX(FrontEndData,MATCH(S$10,IF(FrontEndType=$B34,FrontEndCampus),0),MATCH(S$9,FrontEndYear,0))),"")</f>
        <v/>
      </c>
      <c r="T34" s="529" t="str">
        <f t="array" aca="1" ref="T34" ca="1">IFERROR(N34*(1+INDEX(FrontEndData,MATCH(T$10,IF(FrontEndType=$B34,FrontEndCampus),0),MATCH(T$9,FrontEndYear,0))),"")</f>
        <v/>
      </c>
      <c r="U34" s="529" t="str">
        <f t="array" aca="1" ref="U34" ca="1">IFERROR(O34*(1+INDEX(FrontEndData,MATCH(U$10,IF(FrontEndType=$B34,FrontEndCampus),0),MATCH(U$9,FrontEndYear,0))),"")</f>
        <v/>
      </c>
      <c r="V34" s="529" t="str">
        <f t="array" aca="1" ref="V34" ca="1">IFERROR(P34*(1+INDEX(FrontEndData,MATCH(V$10,IF(FrontEndType=$B34,FrontEndCampus),0),MATCH(V$9,FrontEndYear,0))),"")</f>
        <v/>
      </c>
      <c r="W34" s="529" t="str">
        <f t="array" aca="1" ref="W34" ca="1">IFERROR(Q34*(1+INDEX(FrontEndData,MATCH(W$10,IF(FrontEndType=$B34,FrontEndCampus),0),MATCH(W$9,FrontEndYear,0))),"")</f>
        <v/>
      </c>
      <c r="X34" s="529" t="str">
        <f t="array" aca="1" ref="X34" ca="1">IFERROR(R34*(1+INDEX(FrontEndData,MATCH(X$10,IF(FrontEndType=$B34,FrontEndCampus),0),MATCH(X$9,FrontEndYear,0))),"")</f>
        <v/>
      </c>
      <c r="Y34" s="529" t="str">
        <f t="array" aca="1" ref="Y34" ca="1">IFERROR(S34*(1+INDEX(FrontEndData,MATCH(Y$10,IF(FrontEndType=$B34,FrontEndCampus),0),MATCH(Y$9,FrontEndYear,0))),"")</f>
        <v/>
      </c>
      <c r="Z34" s="529" t="str">
        <f t="array" aca="1" ref="Z34" ca="1">IFERROR(T34*(1+INDEX(FrontEndData,MATCH(Z$10,IF(FrontEndType=$B34,FrontEndCampus),0),MATCH(Z$9,FrontEndYear,0))),"")</f>
        <v/>
      </c>
      <c r="AA34" s="529" t="str">
        <f t="array" aca="1" ref="AA34" ca="1">IFERROR(U34*(1+INDEX(FrontEndData,MATCH(AA$10,IF(FrontEndType=$B34,FrontEndCampus),0),MATCH(AA$9,FrontEndYear,0))),"")</f>
        <v/>
      </c>
      <c r="AB34" s="529" t="str">
        <f t="array" aca="1" ref="AB34" ca="1">IFERROR(V34*(1+INDEX(FrontEndData,MATCH(AB$10,IF(FrontEndType=$B34,FrontEndCampus),0),MATCH(AB$9,FrontEndYear,0))),"")</f>
        <v/>
      </c>
      <c r="AC34" s="529" t="str">
        <f t="array" aca="1" ref="AC34" ca="1">IFERROR(W34*(1+INDEX(FrontEndData,MATCH(AC$10,IF(FrontEndType=$B34,FrontEndCampus),0),MATCH(AC$9,FrontEndYear,0))),"")</f>
        <v/>
      </c>
      <c r="AD34" s="529" t="str">
        <f t="array" aca="1" ref="AD34" ca="1">IFERROR(X34*(1+INDEX(FrontEndData,MATCH(AD$10,IF(FrontEndType=$B34,FrontEndCampus),0),MATCH(AD$9,FrontEndYear,0))),"")</f>
        <v/>
      </c>
      <c r="AE34" s="529" t="str">
        <f t="array" aca="1" ref="AE34" ca="1">IFERROR(Y34*(1+INDEX(FrontEndData,MATCH(AE$10,IF(FrontEndType=$B34,FrontEndCampus),0),MATCH(AE$9,FrontEndYear,0))),"")</f>
        <v/>
      </c>
      <c r="AF34" s="529" t="str">
        <f t="array" aca="1" ref="AF34" ca="1">IFERROR(Z34*(1+INDEX(FrontEndData,MATCH(AF$10,IF(FrontEndType=$B34,FrontEndCampus),0),MATCH(AF$9,FrontEndYear,0))),"")</f>
        <v/>
      </c>
      <c r="AG34" s="529" t="str">
        <f t="array" aca="1" ref="AG34" ca="1">IFERROR(AA34*(1+INDEX(FrontEndData,MATCH(AG$10,IF(FrontEndType=$B34,FrontEndCampus),0),MATCH(AG$9,FrontEndYear,0))),"")</f>
        <v/>
      </c>
      <c r="AH34" s="529" t="str">
        <f t="array" aca="1" ref="AH34" ca="1">IFERROR(AB34*(1+INDEX(FrontEndData,MATCH(AH$10,IF(FrontEndType=$B34,FrontEndCampus),0),MATCH(AH$9,FrontEndYear,0))),"")</f>
        <v/>
      </c>
      <c r="AI34" s="529" t="str">
        <f t="array" aca="1" ref="AI34" ca="1">IFERROR(AC34*(1+INDEX(FrontEndData,MATCH(AI$10,IF(FrontEndType=$B34,FrontEndCampus),0),MATCH(AI$9,FrontEndYear,0))),"")</f>
        <v/>
      </c>
      <c r="AJ34" s="529" t="str">
        <f t="array" aca="1" ref="AJ34" ca="1">IFERROR(AD34*(1+INDEX(FrontEndData,MATCH(AJ$10,IF(FrontEndType=$B34,FrontEndCampus),0),MATCH(AJ$9,FrontEndYear,0))),"")</f>
        <v/>
      </c>
      <c r="AK34" s="529" t="str">
        <f t="array" aca="1" ref="AK34" ca="1">IFERROR(AE34*(1+INDEX(FrontEndData,MATCH(AK$10,IF(FrontEndType=$B34,FrontEndCampus),0),MATCH(AK$9,FrontEndYear,0))),"")</f>
        <v/>
      </c>
      <c r="AL34" s="529" t="str">
        <f t="array" aca="1" ref="AL34" ca="1">IFERROR(AF34*(1+INDEX(FrontEndData,MATCH(AL$10,IF(FrontEndType=$B34,FrontEndCampus),0),MATCH(AL$9,FrontEndYear,0))),"")</f>
        <v/>
      </c>
      <c r="AM34" s="529" t="str">
        <f t="array" aca="1" ref="AM34" ca="1">IFERROR(AG34*(1+INDEX(FrontEndData,MATCH(AM$10,IF(FrontEndType=$B34,FrontEndCampus),0),MATCH(AM$9,FrontEndYear,0))),"")</f>
        <v/>
      </c>
      <c r="AN34" s="529" t="str">
        <f t="array" aca="1" ref="AN34" ca="1">IFERROR(AH34*(1+INDEX(FrontEndData,MATCH(AN$10,IF(FrontEndType=$B34,FrontEndCampus),0),MATCH(AN$9,FrontEndYear,0))),"")</f>
        <v/>
      </c>
      <c r="AO34" s="529" t="str">
        <f t="array" aca="1" ref="AO34" ca="1">IFERROR(AI34*(1+INDEX(FrontEndData,MATCH(AO$10,IF(FrontEndType=$B34,FrontEndCampus),0),MATCH(AO$9,FrontEndYear,0))),"")</f>
        <v/>
      </c>
      <c r="AP34" s="529" t="str">
        <f t="array" aca="1" ref="AP34" ca="1">IFERROR(AJ34*(1+INDEX(FrontEndData,MATCH(AP$10,IF(FrontEndType=$B34,FrontEndCampus),0),MATCH(AP$9,FrontEndYear,0))),"")</f>
        <v/>
      </c>
      <c r="AQ34" s="529" t="str">
        <f t="array" aca="1" ref="AQ34" ca="1">IFERROR(AK34*(1+INDEX(FrontEndData,MATCH(AQ$10,IF(FrontEndType=$B34,FrontEndCampus),0),MATCH(AQ$9,FrontEndYear,0))),"")</f>
        <v/>
      </c>
      <c r="AR34" s="529" t="str">
        <f t="array" aca="1" ref="AR34" ca="1">IFERROR(AL34*(1+INDEX(FrontEndData,MATCH(AR$10,IF(FrontEndType=$B34,FrontEndCampus),0),MATCH(AR$9,FrontEndYear,0))),"")</f>
        <v/>
      </c>
      <c r="AS34" s="529" t="str">
        <f t="array" aca="1" ref="AS34" ca="1">IFERROR(AM34*(1+INDEX(FrontEndData,MATCH(AS$10,IF(FrontEndType=$B34,FrontEndCampus),0),MATCH(AS$9,FrontEndYear,0))),"")</f>
        <v/>
      </c>
      <c r="AT34" s="529" t="str">
        <f t="array" aca="1" ref="AT34" ca="1">IFERROR(AN34*(1+INDEX(FrontEndData,MATCH(AT$10,IF(FrontEndType=$B34,FrontEndCampus),0),MATCH(AT$9,FrontEndYear,0))),"")</f>
        <v/>
      </c>
      <c r="AU34" s="529" t="str">
        <f t="array" aca="1" ref="AU34" ca="1">IFERROR(AO34*(1+INDEX(FrontEndData,MATCH(AU$10,IF(FrontEndType=$B34,FrontEndCampus),0),MATCH(AU$9,FrontEndYear,0))),"")</f>
        <v/>
      </c>
      <c r="AV34" s="529" t="str">
        <f t="array" aca="1" ref="AV34" ca="1">IFERROR(AP34*(1+INDEX(FrontEndData,MATCH(AV$10,IF(FrontEndType=$B34,FrontEndCampus),0),MATCH(AV$9,FrontEndYear,0))),"")</f>
        <v/>
      </c>
      <c r="AW34" s="529" t="str">
        <f t="array" aca="1" ref="AW34" ca="1">IFERROR(AQ34*(1+INDEX(FrontEndData,MATCH(AW$10,IF(FrontEndType=$B34,FrontEndCampus),0),MATCH(AW$9,FrontEndYear,0))),"")</f>
        <v/>
      </c>
      <c r="AX34" s="529" t="str">
        <f t="array" aca="1" ref="AX34" ca="1">IFERROR(AR34*(1+INDEX(FrontEndData,MATCH(AX$10,IF(FrontEndType=$B34,FrontEndCampus),0),MATCH(AX$9,FrontEndYear,0))),"")</f>
        <v/>
      </c>
      <c r="AY34" s="529" t="str">
        <f t="array" aca="1" ref="AY34" ca="1">IFERROR(AS34*(1+INDEX(FrontEndData,MATCH(AY$10,IF(FrontEndType=$B34,FrontEndCampus),0),MATCH(AY$9,FrontEndYear,0))),"")</f>
        <v/>
      </c>
      <c r="AZ34" s="529" t="str">
        <f t="array" aca="1" ref="AZ34" ca="1">IFERROR(AT34*(1+INDEX(FrontEndData,MATCH(AZ$10,IF(FrontEndType=$B34,FrontEndCampus),0),MATCH(AZ$9,FrontEndYear,0))),"")</f>
        <v/>
      </c>
      <c r="BA34" s="529" t="str">
        <f t="array" aca="1" ref="BA34" ca="1">IFERROR(AU34*(1+INDEX(FrontEndData,MATCH(BA$10,IF(FrontEndType=$B34,FrontEndCampus),0),MATCH(BA$9,FrontEndYear,0))),"")</f>
        <v/>
      </c>
      <c r="BB34" s="529" t="str">
        <f t="array" aca="1" ref="BB34" ca="1">IFERROR(AV34*(1+INDEX(FrontEndData,MATCH(BB$10,IF(FrontEndType=$B34,FrontEndCampus),0),MATCH(BB$9,FrontEndYear,0))),"")</f>
        <v/>
      </c>
      <c r="BC34" s="529" t="str">
        <f t="array" aca="1" ref="BC34" ca="1">IFERROR(AW34*(1+INDEX(FrontEndData,MATCH(BC$10,IF(FrontEndType=$B34,FrontEndCampus),0),MATCH(BC$9,FrontEndYear,0))),"")</f>
        <v/>
      </c>
      <c r="BD34" s="529" t="str">
        <f t="array" aca="1" ref="BD34" ca="1">IFERROR(AX34*(1+INDEX(FrontEndData,MATCH(BD$10,IF(FrontEndType=$B34,FrontEndCampus),0),MATCH(BD$9,FrontEndYear,0))),"")</f>
        <v/>
      </c>
      <c r="BE34" s="529" t="str">
        <f t="array" aca="1" ref="BE34" ca="1">IFERROR(AY34*(1+INDEX(FrontEndData,MATCH(BE$10,IF(FrontEndType=$B34,FrontEndCampus),0),MATCH(BE$9,FrontEndYear,0))),"")</f>
        <v/>
      </c>
      <c r="BF34" s="529" t="str">
        <f t="array" aca="1" ref="BF34" ca="1">IFERROR(AZ34*(1+INDEX(FrontEndData,MATCH(BF$10,IF(FrontEndType=$B34,FrontEndCampus),0),MATCH(BF$9,FrontEndYear,0))),"")</f>
        <v/>
      </c>
      <c r="BG34" s="529" t="str">
        <f t="array" aca="1" ref="BG34" ca="1">IFERROR(BA34*(1+INDEX(FrontEndData,MATCH(BG$10,IF(FrontEndType=$B34,FrontEndCampus),0),MATCH(BG$9,FrontEndYear,0))),"")</f>
        <v/>
      </c>
      <c r="BH34" s="529" t="str">
        <f t="array" aca="1" ref="BH34" ca="1">IFERROR(BB34*(1+INDEX(FrontEndData,MATCH(BH$10,IF(FrontEndType=$B34,FrontEndCampus),0),MATCH(BH$9,FrontEndYear,0))),"")</f>
        <v/>
      </c>
      <c r="BI34" s="529" t="str">
        <f t="array" aca="1" ref="BI34" ca="1">IFERROR(BC34*(1+INDEX(FrontEndData,MATCH(BI$10,IF(FrontEndType=$B34,FrontEndCampus),0),MATCH(BI$9,FrontEndYear,0))),"")</f>
        <v/>
      </c>
      <c r="BJ34" s="529" t="str">
        <f t="array" aca="1" ref="BJ34" ca="1">IFERROR(BD34*(1+INDEX(FrontEndData,MATCH(BJ$10,IF(FrontEndType=$B34,FrontEndCampus),0),MATCH(BJ$9,FrontEndYear,0))),"")</f>
        <v/>
      </c>
      <c r="BK34" s="529" t="str">
        <f t="array" aca="1" ref="BK34" ca="1">IFERROR(BE34*(1+INDEX(FrontEndData,MATCH(BK$10,IF(FrontEndType=$B34,FrontEndCampus),0),MATCH(BK$9,FrontEndYear,0))),"")</f>
        <v/>
      </c>
      <c r="BL34" s="529" t="str">
        <f t="array" aca="1" ref="BL34" ca="1">IFERROR(BF34*(1+INDEX(FrontEndData,MATCH(BL$10,IF(FrontEndType=$B34,FrontEndCampus),0),MATCH(BL$9,FrontEndYear,0))),"")</f>
        <v/>
      </c>
      <c r="BM34" s="529" t="str">
        <f t="array" aca="1" ref="BM34" ca="1">IFERROR(BG34*(1+INDEX(FrontEndData,MATCH(BM$10,IF(FrontEndType=$B34,FrontEndCampus),0),MATCH(BM$9,FrontEndYear,0))),"")</f>
        <v/>
      </c>
      <c r="BN34" s="529" t="str">
        <f t="array" aca="1" ref="BN34" ca="1">IFERROR(BH34*(1+INDEX(FrontEndData,MATCH(BN$10,IF(FrontEndType=$B34,FrontEndCampus),0),MATCH(BN$9,FrontEndYear,0))),"")</f>
        <v/>
      </c>
      <c r="BO34" s="529" t="str">
        <f t="array" aca="1" ref="BO34" ca="1">IFERROR(BI34*(1+INDEX(FrontEndData,MATCH(BO$10,IF(FrontEndType=$B34,FrontEndCampus),0),MATCH(BO$9,FrontEndYear,0))),"")</f>
        <v/>
      </c>
      <c r="BP34" s="529" t="str">
        <f t="array" aca="1" ref="BP34" ca="1">IFERROR(BJ34*(1+INDEX(FrontEndData,MATCH(BP$10,IF(FrontEndType=$B34,FrontEndCampus),0),MATCH(BP$9,FrontEndYear,0))),"")</f>
        <v/>
      </c>
      <c r="BQ34" s="529" t="str">
        <f t="array" aca="1" ref="BQ34" ca="1">IFERROR(BK34*(1+INDEX(FrontEndData,MATCH(BQ$10,IF(FrontEndType=$B34,FrontEndCampus),0),MATCH(BQ$9,FrontEndYear,0))),"")</f>
        <v/>
      </c>
      <c r="BR34" s="529" t="str">
        <f t="array" aca="1" ref="BR34" ca="1">IFERROR(BL34*(1+INDEX(FrontEndData,MATCH(BR$10,IF(FrontEndType=$B34,FrontEndCampus),0),MATCH(BR$9,FrontEndYear,0))),"")</f>
        <v/>
      </c>
      <c r="BS34" s="529" t="str">
        <f t="array" aca="1" ref="BS34" ca="1">IFERROR(BM34*(1+INDEX(FrontEndData,MATCH(BS$10,IF(FrontEndType=$B34,FrontEndCampus),0),MATCH(BS$9,FrontEndYear,0))),"")</f>
        <v/>
      </c>
      <c r="BT34" s="529" t="str">
        <f t="array" aca="1" ref="BT34" ca="1">IFERROR(BN34*(1+INDEX(FrontEndData,MATCH(BT$10,IF(FrontEndType=$B34,FrontEndCampus),0),MATCH(BT$9,FrontEndYear,0))),"")</f>
        <v/>
      </c>
      <c r="BU34" s="529" t="str">
        <f t="array" aca="1" ref="BU34" ca="1">IFERROR(BO34*(1+INDEX(FrontEndData,MATCH(BU$10,IF(FrontEndType=$B34,FrontEndCampus),0),MATCH(BU$9,FrontEndYear,0))),"")</f>
        <v/>
      </c>
      <c r="BV34" s="529" t="str">
        <f t="array" aca="1" ref="BV34" ca="1">IFERROR(BP34*(1+INDEX(FrontEndData,MATCH(BV$10,IF(FrontEndType=$B34,FrontEndCampus),0),MATCH(BV$9,FrontEndYear,0))),"")</f>
        <v/>
      </c>
      <c r="BW34" s="529" t="str">
        <f t="array" aca="1" ref="BW34" ca="1">IFERROR(BQ34*(1+INDEX(FrontEndData,MATCH(BW$10,IF(FrontEndType=$B34,FrontEndCampus),0),MATCH(BW$9,FrontEndYear,0))),"")</f>
        <v/>
      </c>
      <c r="BX34" s="529" t="str">
        <f t="array" aca="1" ref="BX34" ca="1">IFERROR(BR34*(1+INDEX(FrontEndData,MATCH(BX$10,IF(FrontEndType=$B34,FrontEndCampus),0),MATCH(BX$9,FrontEndYear,0))),"")</f>
        <v/>
      </c>
    </row>
    <row r="35" spans="1:76" x14ac:dyDescent="0.25">
      <c r="A35" s="519"/>
      <c r="B35" s="525" t="s">
        <v>360</v>
      </c>
      <c r="C35" s="526" t="s">
        <v>390</v>
      </c>
      <c r="D35" s="527" t="s">
        <v>397</v>
      </c>
      <c r="E35" s="528">
        <f t="array" aca="1" ref="E35" ca="1">IFERROR(IF(INDEX(EndUseMatrixData,MATCH($B35,IF(EndUseMatrixEndUse=$D35,EndUseMatrixAllocation),0),MATCH($C35,EndUseMatrixEmissionSource,0))=Lists!$Q$9,INDEX(CFPTableEmissionsData,MATCH($C35,CFPTableEmissionsEmissionSource,0),MATCH(E$10,CFPTableEmissionsCampus,0))*INDEX(EndUseAssumptionsData,MATCH($C35,IF(EndUseAssumptionsEndUse=$D35,EndUseAssumptionsEmissionsSource),0),MATCH(E$10,EndUseAssumptionsCampus,0))*IF(COUNTIF(PeopleList,$B35)&gt;0,INDEX(SpacePeopleAllocationsPercentData,MATCH($B35,SpacePeopleAllocationsPercentType,0),MATCH(E$10,SpacePeopleAllocationsPercentCampus,0))/SUM(IF(INDEX(EndUseMatrixPeopleData,0,MATCH($C35,EndUseMatrixEmissionSource,0))=Lists!$Q$9,IF(EndUseMatrixPeopleEndUse=$D35,INDEX(EndUseMatrixPeopleSplitData,0,MATCH(E$10,EndUseMatrixPeopleSplitCampus,0))))),1),0),0)</f>
        <v>0</v>
      </c>
      <c r="F35" s="528">
        <f t="array" aca="1" ref="F35" ca="1">IFERROR(IF(INDEX(EndUseMatrixData,MATCH($B35,IF(EndUseMatrixEndUse=$D35,EndUseMatrixAllocation),0),MATCH($C35,EndUseMatrixEmissionSource,0))=Lists!$Q$9,INDEX(CFPTableEmissionsData,MATCH($C35,CFPTableEmissionsEmissionSource,0),MATCH(F$10,CFPTableEmissionsCampus,0))*INDEX(EndUseAssumptionsData,MATCH($C35,IF(EndUseAssumptionsEndUse=$D35,EndUseAssumptionsEmissionsSource),0),MATCH(F$10,EndUseAssumptionsCampus,0))*IF(COUNTIF(PeopleList,$B35)&gt;0,INDEX(SpacePeopleAllocationsPercentData,MATCH($B35,SpacePeopleAllocationsPercentType,0),MATCH(F$10,SpacePeopleAllocationsPercentCampus,0))/SUM(IF(INDEX(EndUseMatrixPeopleData,0,MATCH($C35,EndUseMatrixEmissionSource,0))=Lists!$Q$9,IF(EndUseMatrixPeopleEndUse=$D35,INDEX(EndUseMatrixPeopleSplitData,0,MATCH(F$10,EndUseMatrixPeopleSplitCampus,0))))),1),0),0)</f>
        <v>0</v>
      </c>
      <c r="G35" s="528">
        <f t="array" aca="1" ref="G35" ca="1">IFERROR(IF(INDEX(EndUseMatrixData,MATCH($B35,IF(EndUseMatrixEndUse=$D35,EndUseMatrixAllocation),0),MATCH($C35,EndUseMatrixEmissionSource,0))=Lists!$Q$9,INDEX(CFPTableEmissionsData,MATCH($C35,CFPTableEmissionsEmissionSource,0),MATCH(G$10,CFPTableEmissionsCampus,0))*INDEX(EndUseAssumptionsData,MATCH($C35,IF(EndUseAssumptionsEndUse=$D35,EndUseAssumptionsEmissionsSource),0),MATCH(G$10,EndUseAssumptionsCampus,0))*IF(COUNTIF(PeopleList,$B35)&gt;0,INDEX(SpacePeopleAllocationsPercentData,MATCH($B35,SpacePeopleAllocationsPercentType,0),MATCH(G$10,SpacePeopleAllocationsPercentCampus,0))/SUM(IF(INDEX(EndUseMatrixPeopleData,0,MATCH($C35,EndUseMatrixEmissionSource,0))=Lists!$Q$9,IF(EndUseMatrixPeopleEndUse=$D35,INDEX(EndUseMatrixPeopleSplitData,0,MATCH(G$10,EndUseMatrixPeopleSplitCampus,0))))),1),0),0)</f>
        <v>0</v>
      </c>
      <c r="H35" s="528">
        <f t="array" aca="1" ref="H35" ca="1">IFERROR(IF(INDEX(EndUseMatrixData,MATCH($B35,IF(EndUseMatrixEndUse=$D35,EndUseMatrixAllocation),0),MATCH($C35,EndUseMatrixEmissionSource,0))=Lists!$Q$9,INDEX(CFPTableEmissionsData,MATCH($C35,CFPTableEmissionsEmissionSource,0),MATCH(H$10,CFPTableEmissionsCampus,0))*INDEX(EndUseAssumptionsData,MATCH($C35,IF(EndUseAssumptionsEndUse=$D35,EndUseAssumptionsEmissionsSource),0),MATCH(H$10,EndUseAssumptionsCampus,0))*IF(COUNTIF(PeopleList,$B35)&gt;0,INDEX(SpacePeopleAllocationsPercentData,MATCH($B35,SpacePeopleAllocationsPercentType,0),MATCH(H$10,SpacePeopleAllocationsPercentCampus,0))/SUM(IF(INDEX(EndUseMatrixPeopleData,0,MATCH($C35,EndUseMatrixEmissionSource,0))=Lists!$Q$9,IF(EndUseMatrixPeopleEndUse=$D35,INDEX(EndUseMatrixPeopleSplitData,0,MATCH(H$10,EndUseMatrixPeopleSplitCampus,0))))),1),0),0)</f>
        <v>0</v>
      </c>
      <c r="I35" s="528">
        <f t="array" aca="1" ref="I35" ca="1">IFERROR(IF(INDEX(EndUseMatrixData,MATCH($B35,IF(EndUseMatrixEndUse=$D35,EndUseMatrixAllocation),0),MATCH($C35,EndUseMatrixEmissionSource,0))=Lists!$Q$9,INDEX(CFPTableEmissionsData,MATCH($C35,CFPTableEmissionsEmissionSource,0),MATCH(I$10,CFPTableEmissionsCampus,0))*INDEX(EndUseAssumptionsData,MATCH($C35,IF(EndUseAssumptionsEndUse=$D35,EndUseAssumptionsEmissionsSource),0),MATCH(I$10,EndUseAssumptionsCampus,0))*IF(COUNTIF(PeopleList,$B35)&gt;0,INDEX(SpacePeopleAllocationsPercentData,MATCH($B35,SpacePeopleAllocationsPercentType,0),MATCH(I$10,SpacePeopleAllocationsPercentCampus,0))/SUM(IF(INDEX(EndUseMatrixPeopleData,0,MATCH($C35,EndUseMatrixEmissionSource,0))=Lists!$Q$9,IF(EndUseMatrixPeopleEndUse=$D35,INDEX(EndUseMatrixPeopleSplitData,0,MATCH(I$10,EndUseMatrixPeopleSplitCampus,0))))),1),0),0)</f>
        <v>0</v>
      </c>
      <c r="J35" s="528">
        <f t="array" aca="1" ref="J35" ca="1">IFERROR(IF(INDEX(EndUseMatrixData,MATCH($B35,IF(EndUseMatrixEndUse=$D35,EndUseMatrixAllocation),0),MATCH($C35,EndUseMatrixEmissionSource,0))=Lists!$Q$9,INDEX(CFPTableEmissionsData,MATCH($C35,CFPTableEmissionsEmissionSource,0),MATCH(J$10,CFPTableEmissionsCampus,0))*INDEX(EndUseAssumptionsData,MATCH($C35,IF(EndUseAssumptionsEndUse=$D35,EndUseAssumptionsEmissionsSource),0),MATCH(J$10,EndUseAssumptionsCampus,0))*IF(COUNTIF(PeopleList,$B35)&gt;0,INDEX(SpacePeopleAllocationsPercentData,MATCH($B35,SpacePeopleAllocationsPercentType,0),MATCH(J$10,SpacePeopleAllocationsPercentCampus,0))/SUM(IF(INDEX(EndUseMatrixPeopleData,0,MATCH($C35,EndUseMatrixEmissionSource,0))=Lists!$Q$9,IF(EndUseMatrixPeopleEndUse=$D35,INDEX(EndUseMatrixPeopleSplitData,0,MATCH(J$10,EndUseMatrixPeopleSplitCampus,0))))),1),0),0)</f>
        <v>0</v>
      </c>
      <c r="K35" s="529" t="str">
        <f t="array" aca="1" ref="K35" ca="1">IFERROR(E35*(1+INDEX(FrontEndData,MATCH(K$10,IF(FrontEndType=$B35,FrontEndCampus),0),MATCH(K$9,FrontEndYear,0))),"")</f>
        <v/>
      </c>
      <c r="L35" s="529" t="str">
        <f t="array" aca="1" ref="L35" ca="1">IFERROR(F35*(1+INDEX(FrontEndData,MATCH(L$10,IF(FrontEndType=$B35,FrontEndCampus),0),MATCH(L$9,FrontEndYear,0))),"")</f>
        <v/>
      </c>
      <c r="M35" s="529" t="str">
        <f t="array" aca="1" ref="M35" ca="1">IFERROR(G35*(1+INDEX(FrontEndData,MATCH(M$10,IF(FrontEndType=$B35,FrontEndCampus),0),MATCH(M$9,FrontEndYear,0))),"")</f>
        <v/>
      </c>
      <c r="N35" s="529" t="str">
        <f t="array" aca="1" ref="N35" ca="1">IFERROR(H35*(1+INDEX(FrontEndData,MATCH(N$10,IF(FrontEndType=$B35,FrontEndCampus),0),MATCH(N$9,FrontEndYear,0))),"")</f>
        <v/>
      </c>
      <c r="O35" s="529" t="str">
        <f t="array" aca="1" ref="O35" ca="1">IFERROR(I35*(1+INDEX(FrontEndData,MATCH(O$10,IF(FrontEndType=$B35,FrontEndCampus),0),MATCH(O$9,FrontEndYear,0))),"")</f>
        <v/>
      </c>
      <c r="P35" s="529" t="str">
        <f t="array" aca="1" ref="P35" ca="1">IFERROR(J35*(1+INDEX(FrontEndData,MATCH(P$10,IF(FrontEndType=$B35,FrontEndCampus),0),MATCH(P$9,FrontEndYear,0))),"")</f>
        <v/>
      </c>
      <c r="Q35" s="529" t="str">
        <f t="array" aca="1" ref="Q35" ca="1">IFERROR(K35*(1+INDEX(FrontEndData,MATCH(Q$10,IF(FrontEndType=$B35,FrontEndCampus),0),MATCH(Q$9,FrontEndYear,0))),"")</f>
        <v/>
      </c>
      <c r="R35" s="529" t="str">
        <f t="array" aca="1" ref="R35" ca="1">IFERROR(L35*(1+INDEX(FrontEndData,MATCH(R$10,IF(FrontEndType=$B35,FrontEndCampus),0),MATCH(R$9,FrontEndYear,0))),"")</f>
        <v/>
      </c>
      <c r="S35" s="529" t="str">
        <f t="array" aca="1" ref="S35" ca="1">IFERROR(M35*(1+INDEX(FrontEndData,MATCH(S$10,IF(FrontEndType=$B35,FrontEndCampus),0),MATCH(S$9,FrontEndYear,0))),"")</f>
        <v/>
      </c>
      <c r="T35" s="529" t="str">
        <f t="array" aca="1" ref="T35" ca="1">IFERROR(N35*(1+INDEX(FrontEndData,MATCH(T$10,IF(FrontEndType=$B35,FrontEndCampus),0),MATCH(T$9,FrontEndYear,0))),"")</f>
        <v/>
      </c>
      <c r="U35" s="529" t="str">
        <f t="array" aca="1" ref="U35" ca="1">IFERROR(O35*(1+INDEX(FrontEndData,MATCH(U$10,IF(FrontEndType=$B35,FrontEndCampus),0),MATCH(U$9,FrontEndYear,0))),"")</f>
        <v/>
      </c>
      <c r="V35" s="529" t="str">
        <f t="array" aca="1" ref="V35" ca="1">IFERROR(P35*(1+INDEX(FrontEndData,MATCH(V$10,IF(FrontEndType=$B35,FrontEndCampus),0),MATCH(V$9,FrontEndYear,0))),"")</f>
        <v/>
      </c>
      <c r="W35" s="529" t="str">
        <f t="array" aca="1" ref="W35" ca="1">IFERROR(Q35*(1+INDEX(FrontEndData,MATCH(W$10,IF(FrontEndType=$B35,FrontEndCampus),0),MATCH(W$9,FrontEndYear,0))),"")</f>
        <v/>
      </c>
      <c r="X35" s="529" t="str">
        <f t="array" aca="1" ref="X35" ca="1">IFERROR(R35*(1+INDEX(FrontEndData,MATCH(X$10,IF(FrontEndType=$B35,FrontEndCampus),0),MATCH(X$9,FrontEndYear,0))),"")</f>
        <v/>
      </c>
      <c r="Y35" s="529" t="str">
        <f t="array" aca="1" ref="Y35" ca="1">IFERROR(S35*(1+INDEX(FrontEndData,MATCH(Y$10,IF(FrontEndType=$B35,FrontEndCampus),0),MATCH(Y$9,FrontEndYear,0))),"")</f>
        <v/>
      </c>
      <c r="Z35" s="529" t="str">
        <f t="array" aca="1" ref="Z35" ca="1">IFERROR(T35*(1+INDEX(FrontEndData,MATCH(Z$10,IF(FrontEndType=$B35,FrontEndCampus),0),MATCH(Z$9,FrontEndYear,0))),"")</f>
        <v/>
      </c>
      <c r="AA35" s="529" t="str">
        <f t="array" aca="1" ref="AA35" ca="1">IFERROR(U35*(1+INDEX(FrontEndData,MATCH(AA$10,IF(FrontEndType=$B35,FrontEndCampus),0),MATCH(AA$9,FrontEndYear,0))),"")</f>
        <v/>
      </c>
      <c r="AB35" s="529" t="str">
        <f t="array" aca="1" ref="AB35" ca="1">IFERROR(V35*(1+INDEX(FrontEndData,MATCH(AB$10,IF(FrontEndType=$B35,FrontEndCampus),0),MATCH(AB$9,FrontEndYear,0))),"")</f>
        <v/>
      </c>
      <c r="AC35" s="529" t="str">
        <f t="array" aca="1" ref="AC35" ca="1">IFERROR(W35*(1+INDEX(FrontEndData,MATCH(AC$10,IF(FrontEndType=$B35,FrontEndCampus),0),MATCH(AC$9,FrontEndYear,0))),"")</f>
        <v/>
      </c>
      <c r="AD35" s="529" t="str">
        <f t="array" aca="1" ref="AD35" ca="1">IFERROR(X35*(1+INDEX(FrontEndData,MATCH(AD$10,IF(FrontEndType=$B35,FrontEndCampus),0),MATCH(AD$9,FrontEndYear,0))),"")</f>
        <v/>
      </c>
      <c r="AE35" s="529" t="str">
        <f t="array" aca="1" ref="AE35" ca="1">IFERROR(Y35*(1+INDEX(FrontEndData,MATCH(AE$10,IF(FrontEndType=$B35,FrontEndCampus),0),MATCH(AE$9,FrontEndYear,0))),"")</f>
        <v/>
      </c>
      <c r="AF35" s="529" t="str">
        <f t="array" aca="1" ref="AF35" ca="1">IFERROR(Z35*(1+INDEX(FrontEndData,MATCH(AF$10,IF(FrontEndType=$B35,FrontEndCampus),0),MATCH(AF$9,FrontEndYear,0))),"")</f>
        <v/>
      </c>
      <c r="AG35" s="529" t="str">
        <f t="array" aca="1" ref="AG35" ca="1">IFERROR(AA35*(1+INDEX(FrontEndData,MATCH(AG$10,IF(FrontEndType=$B35,FrontEndCampus),0),MATCH(AG$9,FrontEndYear,0))),"")</f>
        <v/>
      </c>
      <c r="AH35" s="529" t="str">
        <f t="array" aca="1" ref="AH35" ca="1">IFERROR(AB35*(1+INDEX(FrontEndData,MATCH(AH$10,IF(FrontEndType=$B35,FrontEndCampus),0),MATCH(AH$9,FrontEndYear,0))),"")</f>
        <v/>
      </c>
      <c r="AI35" s="529" t="str">
        <f t="array" aca="1" ref="AI35" ca="1">IFERROR(AC35*(1+INDEX(FrontEndData,MATCH(AI$10,IF(FrontEndType=$B35,FrontEndCampus),0),MATCH(AI$9,FrontEndYear,0))),"")</f>
        <v/>
      </c>
      <c r="AJ35" s="529" t="str">
        <f t="array" aca="1" ref="AJ35" ca="1">IFERROR(AD35*(1+INDEX(FrontEndData,MATCH(AJ$10,IF(FrontEndType=$B35,FrontEndCampus),0),MATCH(AJ$9,FrontEndYear,0))),"")</f>
        <v/>
      </c>
      <c r="AK35" s="529" t="str">
        <f t="array" aca="1" ref="AK35" ca="1">IFERROR(AE35*(1+INDEX(FrontEndData,MATCH(AK$10,IF(FrontEndType=$B35,FrontEndCampus),0),MATCH(AK$9,FrontEndYear,0))),"")</f>
        <v/>
      </c>
      <c r="AL35" s="529" t="str">
        <f t="array" aca="1" ref="AL35" ca="1">IFERROR(AF35*(1+INDEX(FrontEndData,MATCH(AL$10,IF(FrontEndType=$B35,FrontEndCampus),0),MATCH(AL$9,FrontEndYear,0))),"")</f>
        <v/>
      </c>
      <c r="AM35" s="529" t="str">
        <f t="array" aca="1" ref="AM35" ca="1">IFERROR(AG35*(1+INDEX(FrontEndData,MATCH(AM$10,IF(FrontEndType=$B35,FrontEndCampus),0),MATCH(AM$9,FrontEndYear,0))),"")</f>
        <v/>
      </c>
      <c r="AN35" s="529" t="str">
        <f t="array" aca="1" ref="AN35" ca="1">IFERROR(AH35*(1+INDEX(FrontEndData,MATCH(AN$10,IF(FrontEndType=$B35,FrontEndCampus),0),MATCH(AN$9,FrontEndYear,0))),"")</f>
        <v/>
      </c>
      <c r="AO35" s="529" t="str">
        <f t="array" aca="1" ref="AO35" ca="1">IFERROR(AI35*(1+INDEX(FrontEndData,MATCH(AO$10,IF(FrontEndType=$B35,FrontEndCampus),0),MATCH(AO$9,FrontEndYear,0))),"")</f>
        <v/>
      </c>
      <c r="AP35" s="529" t="str">
        <f t="array" aca="1" ref="AP35" ca="1">IFERROR(AJ35*(1+INDEX(FrontEndData,MATCH(AP$10,IF(FrontEndType=$B35,FrontEndCampus),0),MATCH(AP$9,FrontEndYear,0))),"")</f>
        <v/>
      </c>
      <c r="AQ35" s="529" t="str">
        <f t="array" aca="1" ref="AQ35" ca="1">IFERROR(AK35*(1+INDEX(FrontEndData,MATCH(AQ$10,IF(FrontEndType=$B35,FrontEndCampus),0),MATCH(AQ$9,FrontEndYear,0))),"")</f>
        <v/>
      </c>
      <c r="AR35" s="529" t="str">
        <f t="array" aca="1" ref="AR35" ca="1">IFERROR(AL35*(1+INDEX(FrontEndData,MATCH(AR$10,IF(FrontEndType=$B35,FrontEndCampus),0),MATCH(AR$9,FrontEndYear,0))),"")</f>
        <v/>
      </c>
      <c r="AS35" s="529" t="str">
        <f t="array" aca="1" ref="AS35" ca="1">IFERROR(AM35*(1+INDEX(FrontEndData,MATCH(AS$10,IF(FrontEndType=$B35,FrontEndCampus),0),MATCH(AS$9,FrontEndYear,0))),"")</f>
        <v/>
      </c>
      <c r="AT35" s="529" t="str">
        <f t="array" aca="1" ref="AT35" ca="1">IFERROR(AN35*(1+INDEX(FrontEndData,MATCH(AT$10,IF(FrontEndType=$B35,FrontEndCampus),0),MATCH(AT$9,FrontEndYear,0))),"")</f>
        <v/>
      </c>
      <c r="AU35" s="529" t="str">
        <f t="array" aca="1" ref="AU35" ca="1">IFERROR(AO35*(1+INDEX(FrontEndData,MATCH(AU$10,IF(FrontEndType=$B35,FrontEndCampus),0),MATCH(AU$9,FrontEndYear,0))),"")</f>
        <v/>
      </c>
      <c r="AV35" s="529" t="str">
        <f t="array" aca="1" ref="AV35" ca="1">IFERROR(AP35*(1+INDEX(FrontEndData,MATCH(AV$10,IF(FrontEndType=$B35,FrontEndCampus),0),MATCH(AV$9,FrontEndYear,0))),"")</f>
        <v/>
      </c>
      <c r="AW35" s="529" t="str">
        <f t="array" aca="1" ref="AW35" ca="1">IFERROR(AQ35*(1+INDEX(FrontEndData,MATCH(AW$10,IF(FrontEndType=$B35,FrontEndCampus),0),MATCH(AW$9,FrontEndYear,0))),"")</f>
        <v/>
      </c>
      <c r="AX35" s="529" t="str">
        <f t="array" aca="1" ref="AX35" ca="1">IFERROR(AR35*(1+INDEX(FrontEndData,MATCH(AX$10,IF(FrontEndType=$B35,FrontEndCampus),0),MATCH(AX$9,FrontEndYear,0))),"")</f>
        <v/>
      </c>
      <c r="AY35" s="529" t="str">
        <f t="array" aca="1" ref="AY35" ca="1">IFERROR(AS35*(1+INDEX(FrontEndData,MATCH(AY$10,IF(FrontEndType=$B35,FrontEndCampus),0),MATCH(AY$9,FrontEndYear,0))),"")</f>
        <v/>
      </c>
      <c r="AZ35" s="529" t="str">
        <f t="array" aca="1" ref="AZ35" ca="1">IFERROR(AT35*(1+INDEX(FrontEndData,MATCH(AZ$10,IF(FrontEndType=$B35,FrontEndCampus),0),MATCH(AZ$9,FrontEndYear,0))),"")</f>
        <v/>
      </c>
      <c r="BA35" s="529" t="str">
        <f t="array" aca="1" ref="BA35" ca="1">IFERROR(AU35*(1+INDEX(FrontEndData,MATCH(BA$10,IF(FrontEndType=$B35,FrontEndCampus),0),MATCH(BA$9,FrontEndYear,0))),"")</f>
        <v/>
      </c>
      <c r="BB35" s="529" t="str">
        <f t="array" aca="1" ref="BB35" ca="1">IFERROR(AV35*(1+INDEX(FrontEndData,MATCH(BB$10,IF(FrontEndType=$B35,FrontEndCampus),0),MATCH(BB$9,FrontEndYear,0))),"")</f>
        <v/>
      </c>
      <c r="BC35" s="529" t="str">
        <f t="array" aca="1" ref="BC35" ca="1">IFERROR(AW35*(1+INDEX(FrontEndData,MATCH(BC$10,IF(FrontEndType=$B35,FrontEndCampus),0),MATCH(BC$9,FrontEndYear,0))),"")</f>
        <v/>
      </c>
      <c r="BD35" s="529" t="str">
        <f t="array" aca="1" ref="BD35" ca="1">IFERROR(AX35*(1+INDEX(FrontEndData,MATCH(BD$10,IF(FrontEndType=$B35,FrontEndCampus),0),MATCH(BD$9,FrontEndYear,0))),"")</f>
        <v/>
      </c>
      <c r="BE35" s="529" t="str">
        <f t="array" aca="1" ref="BE35" ca="1">IFERROR(AY35*(1+INDEX(FrontEndData,MATCH(BE$10,IF(FrontEndType=$B35,FrontEndCampus),0),MATCH(BE$9,FrontEndYear,0))),"")</f>
        <v/>
      </c>
      <c r="BF35" s="529" t="str">
        <f t="array" aca="1" ref="BF35" ca="1">IFERROR(AZ35*(1+INDEX(FrontEndData,MATCH(BF$10,IF(FrontEndType=$B35,FrontEndCampus),0),MATCH(BF$9,FrontEndYear,0))),"")</f>
        <v/>
      </c>
      <c r="BG35" s="529" t="str">
        <f t="array" aca="1" ref="BG35" ca="1">IFERROR(BA35*(1+INDEX(FrontEndData,MATCH(BG$10,IF(FrontEndType=$B35,FrontEndCampus),0),MATCH(BG$9,FrontEndYear,0))),"")</f>
        <v/>
      </c>
      <c r="BH35" s="529" t="str">
        <f t="array" aca="1" ref="BH35" ca="1">IFERROR(BB35*(1+INDEX(FrontEndData,MATCH(BH$10,IF(FrontEndType=$B35,FrontEndCampus),0),MATCH(BH$9,FrontEndYear,0))),"")</f>
        <v/>
      </c>
      <c r="BI35" s="529" t="str">
        <f t="array" aca="1" ref="BI35" ca="1">IFERROR(BC35*(1+INDEX(FrontEndData,MATCH(BI$10,IF(FrontEndType=$B35,FrontEndCampus),0),MATCH(BI$9,FrontEndYear,0))),"")</f>
        <v/>
      </c>
      <c r="BJ35" s="529" t="str">
        <f t="array" aca="1" ref="BJ35" ca="1">IFERROR(BD35*(1+INDEX(FrontEndData,MATCH(BJ$10,IF(FrontEndType=$B35,FrontEndCampus),0),MATCH(BJ$9,FrontEndYear,0))),"")</f>
        <v/>
      </c>
      <c r="BK35" s="529" t="str">
        <f t="array" aca="1" ref="BK35" ca="1">IFERROR(BE35*(1+INDEX(FrontEndData,MATCH(BK$10,IF(FrontEndType=$B35,FrontEndCampus),0),MATCH(BK$9,FrontEndYear,0))),"")</f>
        <v/>
      </c>
      <c r="BL35" s="529" t="str">
        <f t="array" aca="1" ref="BL35" ca="1">IFERROR(BF35*(1+INDEX(FrontEndData,MATCH(BL$10,IF(FrontEndType=$B35,FrontEndCampus),0),MATCH(BL$9,FrontEndYear,0))),"")</f>
        <v/>
      </c>
      <c r="BM35" s="529" t="str">
        <f t="array" aca="1" ref="BM35" ca="1">IFERROR(BG35*(1+INDEX(FrontEndData,MATCH(BM$10,IF(FrontEndType=$B35,FrontEndCampus),0),MATCH(BM$9,FrontEndYear,0))),"")</f>
        <v/>
      </c>
      <c r="BN35" s="529" t="str">
        <f t="array" aca="1" ref="BN35" ca="1">IFERROR(BH35*(1+INDEX(FrontEndData,MATCH(BN$10,IF(FrontEndType=$B35,FrontEndCampus),0),MATCH(BN$9,FrontEndYear,0))),"")</f>
        <v/>
      </c>
      <c r="BO35" s="529" t="str">
        <f t="array" aca="1" ref="BO35" ca="1">IFERROR(BI35*(1+INDEX(FrontEndData,MATCH(BO$10,IF(FrontEndType=$B35,FrontEndCampus),0),MATCH(BO$9,FrontEndYear,0))),"")</f>
        <v/>
      </c>
      <c r="BP35" s="529" t="str">
        <f t="array" aca="1" ref="BP35" ca="1">IFERROR(BJ35*(1+INDEX(FrontEndData,MATCH(BP$10,IF(FrontEndType=$B35,FrontEndCampus),0),MATCH(BP$9,FrontEndYear,0))),"")</f>
        <v/>
      </c>
      <c r="BQ35" s="529" t="str">
        <f t="array" aca="1" ref="BQ35" ca="1">IFERROR(BK35*(1+INDEX(FrontEndData,MATCH(BQ$10,IF(FrontEndType=$B35,FrontEndCampus),0),MATCH(BQ$9,FrontEndYear,0))),"")</f>
        <v/>
      </c>
      <c r="BR35" s="529" t="str">
        <f t="array" aca="1" ref="BR35" ca="1">IFERROR(BL35*(1+INDEX(FrontEndData,MATCH(BR$10,IF(FrontEndType=$B35,FrontEndCampus),0),MATCH(BR$9,FrontEndYear,0))),"")</f>
        <v/>
      </c>
      <c r="BS35" s="529" t="str">
        <f t="array" aca="1" ref="BS35" ca="1">IFERROR(BM35*(1+INDEX(FrontEndData,MATCH(BS$10,IF(FrontEndType=$B35,FrontEndCampus),0),MATCH(BS$9,FrontEndYear,0))),"")</f>
        <v/>
      </c>
      <c r="BT35" s="529" t="str">
        <f t="array" aca="1" ref="BT35" ca="1">IFERROR(BN35*(1+INDEX(FrontEndData,MATCH(BT$10,IF(FrontEndType=$B35,FrontEndCampus),0),MATCH(BT$9,FrontEndYear,0))),"")</f>
        <v/>
      </c>
      <c r="BU35" s="529" t="str">
        <f t="array" aca="1" ref="BU35" ca="1">IFERROR(BO35*(1+INDEX(FrontEndData,MATCH(BU$10,IF(FrontEndType=$B35,FrontEndCampus),0),MATCH(BU$9,FrontEndYear,0))),"")</f>
        <v/>
      </c>
      <c r="BV35" s="529" t="str">
        <f t="array" aca="1" ref="BV35" ca="1">IFERROR(BP35*(1+INDEX(FrontEndData,MATCH(BV$10,IF(FrontEndType=$B35,FrontEndCampus),0),MATCH(BV$9,FrontEndYear,0))),"")</f>
        <v/>
      </c>
      <c r="BW35" s="529" t="str">
        <f t="array" aca="1" ref="BW35" ca="1">IFERROR(BQ35*(1+INDEX(FrontEndData,MATCH(BW$10,IF(FrontEndType=$B35,FrontEndCampus),0),MATCH(BW$9,FrontEndYear,0))),"")</f>
        <v/>
      </c>
      <c r="BX35" s="529" t="str">
        <f t="array" aca="1" ref="BX35" ca="1">IFERROR(BR35*(1+INDEX(FrontEndData,MATCH(BX$10,IF(FrontEndType=$B35,FrontEndCampus),0),MATCH(BX$9,FrontEndYear,0))),"")</f>
        <v/>
      </c>
    </row>
    <row r="36" spans="1:76" x14ac:dyDescent="0.25">
      <c r="A36" s="519"/>
      <c r="B36" s="525" t="s">
        <v>360</v>
      </c>
      <c r="C36" s="526" t="s">
        <v>390</v>
      </c>
      <c r="D36" s="527" t="s">
        <v>396</v>
      </c>
      <c r="E36" s="528">
        <f t="array" ref="E36">IFERROR(IF(INDEX(EndUseMatrixData,MATCH($B36,IF(EndUseMatrixEndUse=$D36,EndUseMatrixAllocation),0),MATCH($C36,EndUseMatrixEmissionSource,0))=Lists!$Q$9,INDEX(CFPTableEmissionsData,MATCH($C36,CFPTableEmissionsEmissionSource,0),MATCH(E$10,CFPTableEmissionsCampus,0))*INDEX(EndUseAssumptionsData,MATCH($C36,IF(EndUseAssumptionsEndUse=$D36,EndUseAssumptionsEmissionsSource),0),MATCH(E$10,EndUseAssumptionsCampus,0))*IF(COUNTIF(PeopleList,$B36)&gt;0,INDEX(SpacePeopleAllocationsPercentData,MATCH($B36,SpacePeopleAllocationsPercentType,0),MATCH(E$10,SpacePeopleAllocationsPercentCampus,0))/SUM(IF(INDEX(EndUseMatrixPeopleData,0,MATCH($C36,EndUseMatrixEmissionSource,0))=Lists!$Q$9,IF(EndUseMatrixPeopleEndUse=$D36,INDEX(EndUseMatrixPeopleSplitData,0,MATCH(E$10,EndUseMatrixPeopleSplitCampus,0))))),1),0),0)</f>
        <v>0</v>
      </c>
      <c r="F36" s="528">
        <f t="array" ref="F36">IFERROR(IF(INDEX(EndUseMatrixData,MATCH($B36,IF(EndUseMatrixEndUse=$D36,EndUseMatrixAllocation),0),MATCH($C36,EndUseMatrixEmissionSource,0))=Lists!$Q$9,INDEX(CFPTableEmissionsData,MATCH($C36,CFPTableEmissionsEmissionSource,0),MATCH(F$10,CFPTableEmissionsCampus,0))*INDEX(EndUseAssumptionsData,MATCH($C36,IF(EndUseAssumptionsEndUse=$D36,EndUseAssumptionsEmissionsSource),0),MATCH(F$10,EndUseAssumptionsCampus,0))*IF(COUNTIF(PeopleList,$B36)&gt;0,INDEX(SpacePeopleAllocationsPercentData,MATCH($B36,SpacePeopleAllocationsPercentType,0),MATCH(F$10,SpacePeopleAllocationsPercentCampus,0))/SUM(IF(INDEX(EndUseMatrixPeopleData,0,MATCH($C36,EndUseMatrixEmissionSource,0))=Lists!$Q$9,IF(EndUseMatrixPeopleEndUse=$D36,INDEX(EndUseMatrixPeopleSplitData,0,MATCH(F$10,EndUseMatrixPeopleSplitCampus,0))))),1),0),0)</f>
        <v>0</v>
      </c>
      <c r="G36" s="528">
        <f t="array" ref="G36">IFERROR(IF(INDEX(EndUseMatrixData,MATCH($B36,IF(EndUseMatrixEndUse=$D36,EndUseMatrixAllocation),0),MATCH($C36,EndUseMatrixEmissionSource,0))=Lists!$Q$9,INDEX(CFPTableEmissionsData,MATCH($C36,CFPTableEmissionsEmissionSource,0),MATCH(G$10,CFPTableEmissionsCampus,0))*INDEX(EndUseAssumptionsData,MATCH($C36,IF(EndUseAssumptionsEndUse=$D36,EndUseAssumptionsEmissionsSource),0),MATCH(G$10,EndUseAssumptionsCampus,0))*IF(COUNTIF(PeopleList,$B36)&gt;0,INDEX(SpacePeopleAllocationsPercentData,MATCH($B36,SpacePeopleAllocationsPercentType,0),MATCH(G$10,SpacePeopleAllocationsPercentCampus,0))/SUM(IF(INDEX(EndUseMatrixPeopleData,0,MATCH($C36,EndUseMatrixEmissionSource,0))=Lists!$Q$9,IF(EndUseMatrixPeopleEndUse=$D36,INDEX(EndUseMatrixPeopleSplitData,0,MATCH(G$10,EndUseMatrixPeopleSplitCampus,0))))),1),0),0)</f>
        <v>0</v>
      </c>
      <c r="H36" s="528">
        <f t="array" ref="H36">IFERROR(IF(INDEX(EndUseMatrixData,MATCH($B36,IF(EndUseMatrixEndUse=$D36,EndUseMatrixAllocation),0),MATCH($C36,EndUseMatrixEmissionSource,0))=Lists!$Q$9,INDEX(CFPTableEmissionsData,MATCH($C36,CFPTableEmissionsEmissionSource,0),MATCH(H$10,CFPTableEmissionsCampus,0))*INDEX(EndUseAssumptionsData,MATCH($C36,IF(EndUseAssumptionsEndUse=$D36,EndUseAssumptionsEmissionsSource),0),MATCH(H$10,EndUseAssumptionsCampus,0))*IF(COUNTIF(PeopleList,$B36)&gt;0,INDEX(SpacePeopleAllocationsPercentData,MATCH($B36,SpacePeopleAllocationsPercentType,0),MATCH(H$10,SpacePeopleAllocationsPercentCampus,0))/SUM(IF(INDEX(EndUseMatrixPeopleData,0,MATCH($C36,EndUseMatrixEmissionSource,0))=Lists!$Q$9,IF(EndUseMatrixPeopleEndUse=$D36,INDEX(EndUseMatrixPeopleSplitData,0,MATCH(H$10,EndUseMatrixPeopleSplitCampus,0))))),1),0),0)</f>
        <v>0</v>
      </c>
      <c r="I36" s="528">
        <f t="array" ref="I36">IFERROR(IF(INDEX(EndUseMatrixData,MATCH($B36,IF(EndUseMatrixEndUse=$D36,EndUseMatrixAllocation),0),MATCH($C36,EndUseMatrixEmissionSource,0))=Lists!$Q$9,INDEX(CFPTableEmissionsData,MATCH($C36,CFPTableEmissionsEmissionSource,0),MATCH(I$10,CFPTableEmissionsCampus,0))*INDEX(EndUseAssumptionsData,MATCH($C36,IF(EndUseAssumptionsEndUse=$D36,EndUseAssumptionsEmissionsSource),0),MATCH(I$10,EndUseAssumptionsCampus,0))*IF(COUNTIF(PeopleList,$B36)&gt;0,INDEX(SpacePeopleAllocationsPercentData,MATCH($B36,SpacePeopleAllocationsPercentType,0),MATCH(I$10,SpacePeopleAllocationsPercentCampus,0))/SUM(IF(INDEX(EndUseMatrixPeopleData,0,MATCH($C36,EndUseMatrixEmissionSource,0))=Lists!$Q$9,IF(EndUseMatrixPeopleEndUse=$D36,INDEX(EndUseMatrixPeopleSplitData,0,MATCH(I$10,EndUseMatrixPeopleSplitCampus,0))))),1),0),0)</f>
        <v>0</v>
      </c>
      <c r="J36" s="528">
        <f t="array" ref="J36">IFERROR(IF(INDEX(EndUseMatrixData,MATCH($B36,IF(EndUseMatrixEndUse=$D36,EndUseMatrixAllocation),0),MATCH($C36,EndUseMatrixEmissionSource,0))=Lists!$Q$9,INDEX(CFPTableEmissionsData,MATCH($C36,CFPTableEmissionsEmissionSource,0),MATCH(J$10,CFPTableEmissionsCampus,0))*INDEX(EndUseAssumptionsData,MATCH($C36,IF(EndUseAssumptionsEndUse=$D36,EndUseAssumptionsEmissionsSource),0),MATCH(J$10,EndUseAssumptionsCampus,0))*IF(COUNTIF(PeopleList,$B36)&gt;0,INDEX(SpacePeopleAllocationsPercentData,MATCH($B36,SpacePeopleAllocationsPercentType,0),MATCH(J$10,SpacePeopleAllocationsPercentCampus,0))/SUM(IF(INDEX(EndUseMatrixPeopleData,0,MATCH($C36,EndUseMatrixEmissionSource,0))=Lists!$Q$9,IF(EndUseMatrixPeopleEndUse=$D36,INDEX(EndUseMatrixPeopleSplitData,0,MATCH(J$10,EndUseMatrixPeopleSplitCampus,0))))),1),0),0)</f>
        <v>0</v>
      </c>
      <c r="K36" s="529" t="str">
        <f t="array" aca="1" ref="K36" ca="1">IFERROR(E36*(1+INDEX(FrontEndData,MATCH(K$10,IF(FrontEndType=$B36,FrontEndCampus),0),MATCH(K$9,FrontEndYear,0))),"")</f>
        <v/>
      </c>
      <c r="L36" s="529" t="str">
        <f t="array" aca="1" ref="L36" ca="1">IFERROR(F36*(1+INDEX(FrontEndData,MATCH(L$10,IF(FrontEndType=$B36,FrontEndCampus),0),MATCH(L$9,FrontEndYear,0))),"")</f>
        <v/>
      </c>
      <c r="M36" s="529" t="str">
        <f t="array" aca="1" ref="M36" ca="1">IFERROR(G36*(1+INDEX(FrontEndData,MATCH(M$10,IF(FrontEndType=$B36,FrontEndCampus),0),MATCH(M$9,FrontEndYear,0))),"")</f>
        <v/>
      </c>
      <c r="N36" s="529" t="str">
        <f t="array" aca="1" ref="N36" ca="1">IFERROR(H36*(1+INDEX(FrontEndData,MATCH(N$10,IF(FrontEndType=$B36,FrontEndCampus),0),MATCH(N$9,FrontEndYear,0))),"")</f>
        <v/>
      </c>
      <c r="O36" s="529" t="str">
        <f t="array" aca="1" ref="O36" ca="1">IFERROR(I36*(1+INDEX(FrontEndData,MATCH(O$10,IF(FrontEndType=$B36,FrontEndCampus),0),MATCH(O$9,FrontEndYear,0))),"")</f>
        <v/>
      </c>
      <c r="P36" s="529" t="str">
        <f t="array" aca="1" ref="P36" ca="1">IFERROR(J36*(1+INDEX(FrontEndData,MATCH(P$10,IF(FrontEndType=$B36,FrontEndCampus),0),MATCH(P$9,FrontEndYear,0))),"")</f>
        <v/>
      </c>
      <c r="Q36" s="529" t="str">
        <f t="array" aca="1" ref="Q36" ca="1">IFERROR(K36*(1+INDEX(FrontEndData,MATCH(Q$10,IF(FrontEndType=$B36,FrontEndCampus),0),MATCH(Q$9,FrontEndYear,0))),"")</f>
        <v/>
      </c>
      <c r="R36" s="529" t="str">
        <f t="array" aca="1" ref="R36" ca="1">IFERROR(L36*(1+INDEX(FrontEndData,MATCH(R$10,IF(FrontEndType=$B36,FrontEndCampus),0),MATCH(R$9,FrontEndYear,0))),"")</f>
        <v/>
      </c>
      <c r="S36" s="529" t="str">
        <f t="array" aca="1" ref="S36" ca="1">IFERROR(M36*(1+INDEX(FrontEndData,MATCH(S$10,IF(FrontEndType=$B36,FrontEndCampus),0),MATCH(S$9,FrontEndYear,0))),"")</f>
        <v/>
      </c>
      <c r="T36" s="529" t="str">
        <f t="array" aca="1" ref="T36" ca="1">IFERROR(N36*(1+INDEX(FrontEndData,MATCH(T$10,IF(FrontEndType=$B36,FrontEndCampus),0),MATCH(T$9,FrontEndYear,0))),"")</f>
        <v/>
      </c>
      <c r="U36" s="529" t="str">
        <f t="array" aca="1" ref="U36" ca="1">IFERROR(O36*(1+INDEX(FrontEndData,MATCH(U$10,IF(FrontEndType=$B36,FrontEndCampus),0),MATCH(U$9,FrontEndYear,0))),"")</f>
        <v/>
      </c>
      <c r="V36" s="529" t="str">
        <f t="array" aca="1" ref="V36" ca="1">IFERROR(P36*(1+INDEX(FrontEndData,MATCH(V$10,IF(FrontEndType=$B36,FrontEndCampus),0),MATCH(V$9,FrontEndYear,0))),"")</f>
        <v/>
      </c>
      <c r="W36" s="529" t="str">
        <f t="array" aca="1" ref="W36" ca="1">IFERROR(Q36*(1+INDEX(FrontEndData,MATCH(W$10,IF(FrontEndType=$B36,FrontEndCampus),0),MATCH(W$9,FrontEndYear,0))),"")</f>
        <v/>
      </c>
      <c r="X36" s="529" t="str">
        <f t="array" aca="1" ref="X36" ca="1">IFERROR(R36*(1+INDEX(FrontEndData,MATCH(X$10,IF(FrontEndType=$B36,FrontEndCampus),0),MATCH(X$9,FrontEndYear,0))),"")</f>
        <v/>
      </c>
      <c r="Y36" s="529" t="str">
        <f t="array" aca="1" ref="Y36" ca="1">IFERROR(S36*(1+INDEX(FrontEndData,MATCH(Y$10,IF(FrontEndType=$B36,FrontEndCampus),0),MATCH(Y$9,FrontEndYear,0))),"")</f>
        <v/>
      </c>
      <c r="Z36" s="529" t="str">
        <f t="array" aca="1" ref="Z36" ca="1">IFERROR(T36*(1+INDEX(FrontEndData,MATCH(Z$10,IF(FrontEndType=$B36,FrontEndCampus),0),MATCH(Z$9,FrontEndYear,0))),"")</f>
        <v/>
      </c>
      <c r="AA36" s="529" t="str">
        <f t="array" aca="1" ref="AA36" ca="1">IFERROR(U36*(1+INDEX(FrontEndData,MATCH(AA$10,IF(FrontEndType=$B36,FrontEndCampus),0),MATCH(AA$9,FrontEndYear,0))),"")</f>
        <v/>
      </c>
      <c r="AB36" s="529" t="str">
        <f t="array" aca="1" ref="AB36" ca="1">IFERROR(V36*(1+INDEX(FrontEndData,MATCH(AB$10,IF(FrontEndType=$B36,FrontEndCampus),0),MATCH(AB$9,FrontEndYear,0))),"")</f>
        <v/>
      </c>
      <c r="AC36" s="529" t="str">
        <f t="array" aca="1" ref="AC36" ca="1">IFERROR(W36*(1+INDEX(FrontEndData,MATCH(AC$10,IF(FrontEndType=$B36,FrontEndCampus),0),MATCH(AC$9,FrontEndYear,0))),"")</f>
        <v/>
      </c>
      <c r="AD36" s="529" t="str">
        <f t="array" aca="1" ref="AD36" ca="1">IFERROR(X36*(1+INDEX(FrontEndData,MATCH(AD$10,IF(FrontEndType=$B36,FrontEndCampus),0),MATCH(AD$9,FrontEndYear,0))),"")</f>
        <v/>
      </c>
      <c r="AE36" s="529" t="str">
        <f t="array" aca="1" ref="AE36" ca="1">IFERROR(Y36*(1+INDEX(FrontEndData,MATCH(AE$10,IF(FrontEndType=$B36,FrontEndCampus),0),MATCH(AE$9,FrontEndYear,0))),"")</f>
        <v/>
      </c>
      <c r="AF36" s="529" t="str">
        <f t="array" aca="1" ref="AF36" ca="1">IFERROR(Z36*(1+INDEX(FrontEndData,MATCH(AF$10,IF(FrontEndType=$B36,FrontEndCampus),0),MATCH(AF$9,FrontEndYear,0))),"")</f>
        <v/>
      </c>
      <c r="AG36" s="529" t="str">
        <f t="array" aca="1" ref="AG36" ca="1">IFERROR(AA36*(1+INDEX(FrontEndData,MATCH(AG$10,IF(FrontEndType=$B36,FrontEndCampus),0),MATCH(AG$9,FrontEndYear,0))),"")</f>
        <v/>
      </c>
      <c r="AH36" s="529" t="str">
        <f t="array" aca="1" ref="AH36" ca="1">IFERROR(AB36*(1+INDEX(FrontEndData,MATCH(AH$10,IF(FrontEndType=$B36,FrontEndCampus),0),MATCH(AH$9,FrontEndYear,0))),"")</f>
        <v/>
      </c>
      <c r="AI36" s="529" t="str">
        <f t="array" aca="1" ref="AI36" ca="1">IFERROR(AC36*(1+INDEX(FrontEndData,MATCH(AI$10,IF(FrontEndType=$B36,FrontEndCampus),0),MATCH(AI$9,FrontEndYear,0))),"")</f>
        <v/>
      </c>
      <c r="AJ36" s="529" t="str">
        <f t="array" aca="1" ref="AJ36" ca="1">IFERROR(AD36*(1+INDEX(FrontEndData,MATCH(AJ$10,IF(FrontEndType=$B36,FrontEndCampus),0),MATCH(AJ$9,FrontEndYear,0))),"")</f>
        <v/>
      </c>
      <c r="AK36" s="529" t="str">
        <f t="array" aca="1" ref="AK36" ca="1">IFERROR(AE36*(1+INDEX(FrontEndData,MATCH(AK$10,IF(FrontEndType=$B36,FrontEndCampus),0),MATCH(AK$9,FrontEndYear,0))),"")</f>
        <v/>
      </c>
      <c r="AL36" s="529" t="str">
        <f t="array" aca="1" ref="AL36" ca="1">IFERROR(AF36*(1+INDEX(FrontEndData,MATCH(AL$10,IF(FrontEndType=$B36,FrontEndCampus),0),MATCH(AL$9,FrontEndYear,0))),"")</f>
        <v/>
      </c>
      <c r="AM36" s="529" t="str">
        <f t="array" aca="1" ref="AM36" ca="1">IFERROR(AG36*(1+INDEX(FrontEndData,MATCH(AM$10,IF(FrontEndType=$B36,FrontEndCampus),0),MATCH(AM$9,FrontEndYear,0))),"")</f>
        <v/>
      </c>
      <c r="AN36" s="529" t="str">
        <f t="array" aca="1" ref="AN36" ca="1">IFERROR(AH36*(1+INDEX(FrontEndData,MATCH(AN$10,IF(FrontEndType=$B36,FrontEndCampus),0),MATCH(AN$9,FrontEndYear,0))),"")</f>
        <v/>
      </c>
      <c r="AO36" s="529" t="str">
        <f t="array" aca="1" ref="AO36" ca="1">IFERROR(AI36*(1+INDEX(FrontEndData,MATCH(AO$10,IF(FrontEndType=$B36,FrontEndCampus),0),MATCH(AO$9,FrontEndYear,0))),"")</f>
        <v/>
      </c>
      <c r="AP36" s="529" t="str">
        <f t="array" aca="1" ref="AP36" ca="1">IFERROR(AJ36*(1+INDEX(FrontEndData,MATCH(AP$10,IF(FrontEndType=$B36,FrontEndCampus),0),MATCH(AP$9,FrontEndYear,0))),"")</f>
        <v/>
      </c>
      <c r="AQ36" s="529" t="str">
        <f t="array" aca="1" ref="AQ36" ca="1">IFERROR(AK36*(1+INDEX(FrontEndData,MATCH(AQ$10,IF(FrontEndType=$B36,FrontEndCampus),0),MATCH(AQ$9,FrontEndYear,0))),"")</f>
        <v/>
      </c>
      <c r="AR36" s="529" t="str">
        <f t="array" aca="1" ref="AR36" ca="1">IFERROR(AL36*(1+INDEX(FrontEndData,MATCH(AR$10,IF(FrontEndType=$B36,FrontEndCampus),0),MATCH(AR$9,FrontEndYear,0))),"")</f>
        <v/>
      </c>
      <c r="AS36" s="529" t="str">
        <f t="array" aca="1" ref="AS36" ca="1">IFERROR(AM36*(1+INDEX(FrontEndData,MATCH(AS$10,IF(FrontEndType=$B36,FrontEndCampus),0),MATCH(AS$9,FrontEndYear,0))),"")</f>
        <v/>
      </c>
      <c r="AT36" s="529" t="str">
        <f t="array" aca="1" ref="AT36" ca="1">IFERROR(AN36*(1+INDEX(FrontEndData,MATCH(AT$10,IF(FrontEndType=$B36,FrontEndCampus),0),MATCH(AT$9,FrontEndYear,0))),"")</f>
        <v/>
      </c>
      <c r="AU36" s="529" t="str">
        <f t="array" aca="1" ref="AU36" ca="1">IFERROR(AO36*(1+INDEX(FrontEndData,MATCH(AU$10,IF(FrontEndType=$B36,FrontEndCampus),0),MATCH(AU$9,FrontEndYear,0))),"")</f>
        <v/>
      </c>
      <c r="AV36" s="529" t="str">
        <f t="array" aca="1" ref="AV36" ca="1">IFERROR(AP36*(1+INDEX(FrontEndData,MATCH(AV$10,IF(FrontEndType=$B36,FrontEndCampus),0),MATCH(AV$9,FrontEndYear,0))),"")</f>
        <v/>
      </c>
      <c r="AW36" s="529" t="str">
        <f t="array" aca="1" ref="AW36" ca="1">IFERROR(AQ36*(1+INDEX(FrontEndData,MATCH(AW$10,IF(FrontEndType=$B36,FrontEndCampus),0),MATCH(AW$9,FrontEndYear,0))),"")</f>
        <v/>
      </c>
      <c r="AX36" s="529" t="str">
        <f t="array" aca="1" ref="AX36" ca="1">IFERROR(AR36*(1+INDEX(FrontEndData,MATCH(AX$10,IF(FrontEndType=$B36,FrontEndCampus),0),MATCH(AX$9,FrontEndYear,0))),"")</f>
        <v/>
      </c>
      <c r="AY36" s="529" t="str">
        <f t="array" aca="1" ref="AY36" ca="1">IFERROR(AS36*(1+INDEX(FrontEndData,MATCH(AY$10,IF(FrontEndType=$B36,FrontEndCampus),0),MATCH(AY$9,FrontEndYear,0))),"")</f>
        <v/>
      </c>
      <c r="AZ36" s="529" t="str">
        <f t="array" aca="1" ref="AZ36" ca="1">IFERROR(AT36*(1+INDEX(FrontEndData,MATCH(AZ$10,IF(FrontEndType=$B36,FrontEndCampus),0),MATCH(AZ$9,FrontEndYear,0))),"")</f>
        <v/>
      </c>
      <c r="BA36" s="529" t="str">
        <f t="array" aca="1" ref="BA36" ca="1">IFERROR(AU36*(1+INDEX(FrontEndData,MATCH(BA$10,IF(FrontEndType=$B36,FrontEndCampus),0),MATCH(BA$9,FrontEndYear,0))),"")</f>
        <v/>
      </c>
      <c r="BB36" s="529" t="str">
        <f t="array" aca="1" ref="BB36" ca="1">IFERROR(AV36*(1+INDEX(FrontEndData,MATCH(BB$10,IF(FrontEndType=$B36,FrontEndCampus),0),MATCH(BB$9,FrontEndYear,0))),"")</f>
        <v/>
      </c>
      <c r="BC36" s="529" t="str">
        <f t="array" aca="1" ref="BC36" ca="1">IFERROR(AW36*(1+INDEX(FrontEndData,MATCH(BC$10,IF(FrontEndType=$B36,FrontEndCampus),0),MATCH(BC$9,FrontEndYear,0))),"")</f>
        <v/>
      </c>
      <c r="BD36" s="529" t="str">
        <f t="array" aca="1" ref="BD36" ca="1">IFERROR(AX36*(1+INDEX(FrontEndData,MATCH(BD$10,IF(FrontEndType=$B36,FrontEndCampus),0),MATCH(BD$9,FrontEndYear,0))),"")</f>
        <v/>
      </c>
      <c r="BE36" s="529" t="str">
        <f t="array" aca="1" ref="BE36" ca="1">IFERROR(AY36*(1+INDEX(FrontEndData,MATCH(BE$10,IF(FrontEndType=$B36,FrontEndCampus),0),MATCH(BE$9,FrontEndYear,0))),"")</f>
        <v/>
      </c>
      <c r="BF36" s="529" t="str">
        <f t="array" aca="1" ref="BF36" ca="1">IFERROR(AZ36*(1+INDEX(FrontEndData,MATCH(BF$10,IF(FrontEndType=$B36,FrontEndCampus),0),MATCH(BF$9,FrontEndYear,0))),"")</f>
        <v/>
      </c>
      <c r="BG36" s="529" t="str">
        <f t="array" aca="1" ref="BG36" ca="1">IFERROR(BA36*(1+INDEX(FrontEndData,MATCH(BG$10,IF(FrontEndType=$B36,FrontEndCampus),0),MATCH(BG$9,FrontEndYear,0))),"")</f>
        <v/>
      </c>
      <c r="BH36" s="529" t="str">
        <f t="array" aca="1" ref="BH36" ca="1">IFERROR(BB36*(1+INDEX(FrontEndData,MATCH(BH$10,IF(FrontEndType=$B36,FrontEndCampus),0),MATCH(BH$9,FrontEndYear,0))),"")</f>
        <v/>
      </c>
      <c r="BI36" s="529" t="str">
        <f t="array" aca="1" ref="BI36" ca="1">IFERROR(BC36*(1+INDEX(FrontEndData,MATCH(BI$10,IF(FrontEndType=$B36,FrontEndCampus),0),MATCH(BI$9,FrontEndYear,0))),"")</f>
        <v/>
      </c>
      <c r="BJ36" s="529" t="str">
        <f t="array" aca="1" ref="BJ36" ca="1">IFERROR(BD36*(1+INDEX(FrontEndData,MATCH(BJ$10,IF(FrontEndType=$B36,FrontEndCampus),0),MATCH(BJ$9,FrontEndYear,0))),"")</f>
        <v/>
      </c>
      <c r="BK36" s="529" t="str">
        <f t="array" aca="1" ref="BK36" ca="1">IFERROR(BE36*(1+INDEX(FrontEndData,MATCH(BK$10,IF(FrontEndType=$B36,FrontEndCampus),0),MATCH(BK$9,FrontEndYear,0))),"")</f>
        <v/>
      </c>
      <c r="BL36" s="529" t="str">
        <f t="array" aca="1" ref="BL36" ca="1">IFERROR(BF36*(1+INDEX(FrontEndData,MATCH(BL$10,IF(FrontEndType=$B36,FrontEndCampus),0),MATCH(BL$9,FrontEndYear,0))),"")</f>
        <v/>
      </c>
      <c r="BM36" s="529" t="str">
        <f t="array" aca="1" ref="BM36" ca="1">IFERROR(BG36*(1+INDEX(FrontEndData,MATCH(BM$10,IF(FrontEndType=$B36,FrontEndCampus),0),MATCH(BM$9,FrontEndYear,0))),"")</f>
        <v/>
      </c>
      <c r="BN36" s="529" t="str">
        <f t="array" aca="1" ref="BN36" ca="1">IFERROR(BH36*(1+INDEX(FrontEndData,MATCH(BN$10,IF(FrontEndType=$B36,FrontEndCampus),0),MATCH(BN$9,FrontEndYear,0))),"")</f>
        <v/>
      </c>
      <c r="BO36" s="529" t="str">
        <f t="array" aca="1" ref="BO36" ca="1">IFERROR(BI36*(1+INDEX(FrontEndData,MATCH(BO$10,IF(FrontEndType=$B36,FrontEndCampus),0),MATCH(BO$9,FrontEndYear,0))),"")</f>
        <v/>
      </c>
      <c r="BP36" s="529" t="str">
        <f t="array" aca="1" ref="BP36" ca="1">IFERROR(BJ36*(1+INDEX(FrontEndData,MATCH(BP$10,IF(FrontEndType=$B36,FrontEndCampus),0),MATCH(BP$9,FrontEndYear,0))),"")</f>
        <v/>
      </c>
      <c r="BQ36" s="529" t="str">
        <f t="array" aca="1" ref="BQ36" ca="1">IFERROR(BK36*(1+INDEX(FrontEndData,MATCH(BQ$10,IF(FrontEndType=$B36,FrontEndCampus),0),MATCH(BQ$9,FrontEndYear,0))),"")</f>
        <v/>
      </c>
      <c r="BR36" s="529" t="str">
        <f t="array" aca="1" ref="BR36" ca="1">IFERROR(BL36*(1+INDEX(FrontEndData,MATCH(BR$10,IF(FrontEndType=$B36,FrontEndCampus),0),MATCH(BR$9,FrontEndYear,0))),"")</f>
        <v/>
      </c>
      <c r="BS36" s="529" t="str">
        <f t="array" aca="1" ref="BS36" ca="1">IFERROR(BM36*(1+INDEX(FrontEndData,MATCH(BS$10,IF(FrontEndType=$B36,FrontEndCampus),0),MATCH(BS$9,FrontEndYear,0))),"")</f>
        <v/>
      </c>
      <c r="BT36" s="529" t="str">
        <f t="array" aca="1" ref="BT36" ca="1">IFERROR(BN36*(1+INDEX(FrontEndData,MATCH(BT$10,IF(FrontEndType=$B36,FrontEndCampus),0),MATCH(BT$9,FrontEndYear,0))),"")</f>
        <v/>
      </c>
      <c r="BU36" s="529" t="str">
        <f t="array" aca="1" ref="BU36" ca="1">IFERROR(BO36*(1+INDEX(FrontEndData,MATCH(BU$10,IF(FrontEndType=$B36,FrontEndCampus),0),MATCH(BU$9,FrontEndYear,0))),"")</f>
        <v/>
      </c>
      <c r="BV36" s="529" t="str">
        <f t="array" aca="1" ref="BV36" ca="1">IFERROR(BP36*(1+INDEX(FrontEndData,MATCH(BV$10,IF(FrontEndType=$B36,FrontEndCampus),0),MATCH(BV$9,FrontEndYear,0))),"")</f>
        <v/>
      </c>
      <c r="BW36" s="529" t="str">
        <f t="array" aca="1" ref="BW36" ca="1">IFERROR(BQ36*(1+INDEX(FrontEndData,MATCH(BW$10,IF(FrontEndType=$B36,FrontEndCampus),0),MATCH(BW$9,FrontEndYear,0))),"")</f>
        <v/>
      </c>
      <c r="BX36" s="529" t="str">
        <f t="array" aca="1" ref="BX36" ca="1">IFERROR(BR36*(1+INDEX(FrontEndData,MATCH(BX$10,IF(FrontEndType=$B36,FrontEndCampus),0),MATCH(BX$9,FrontEndYear,0))),"")</f>
        <v/>
      </c>
    </row>
    <row r="37" spans="1:76" x14ac:dyDescent="0.25">
      <c r="A37" s="519"/>
      <c r="B37" s="525" t="s">
        <v>360</v>
      </c>
      <c r="C37" s="526" t="s">
        <v>390</v>
      </c>
      <c r="D37" s="527" t="s">
        <v>395</v>
      </c>
      <c r="E37" s="528">
        <f t="array" ref="E37">IFERROR(IF(INDEX(EndUseMatrixData,MATCH($B37,IF(EndUseMatrixEndUse=$D37,EndUseMatrixAllocation),0),MATCH($C37,EndUseMatrixEmissionSource,0))=Lists!$Q$9,INDEX(CFPTableEmissionsData,MATCH($C37,CFPTableEmissionsEmissionSource,0),MATCH(E$10,CFPTableEmissionsCampus,0))*INDEX(EndUseAssumptionsData,MATCH($C37,IF(EndUseAssumptionsEndUse=$D37,EndUseAssumptionsEmissionsSource),0),MATCH(E$10,EndUseAssumptionsCampus,0))*IF(COUNTIF(PeopleList,$B37)&gt;0,INDEX(SpacePeopleAllocationsPercentData,MATCH($B37,SpacePeopleAllocationsPercentType,0),MATCH(E$10,SpacePeopleAllocationsPercentCampus,0))/SUM(IF(INDEX(EndUseMatrixPeopleData,0,MATCH($C37,EndUseMatrixEmissionSource,0))=Lists!$Q$9,IF(EndUseMatrixPeopleEndUse=$D37,INDEX(EndUseMatrixPeopleSplitData,0,MATCH(E$10,EndUseMatrixPeopleSplitCampus,0))))),1),0),0)</f>
        <v>0</v>
      </c>
      <c r="F37" s="528">
        <f t="array" ref="F37">IFERROR(IF(INDEX(EndUseMatrixData,MATCH($B37,IF(EndUseMatrixEndUse=$D37,EndUseMatrixAllocation),0),MATCH($C37,EndUseMatrixEmissionSource,0))=Lists!$Q$9,INDEX(CFPTableEmissionsData,MATCH($C37,CFPTableEmissionsEmissionSource,0),MATCH(F$10,CFPTableEmissionsCampus,0))*INDEX(EndUseAssumptionsData,MATCH($C37,IF(EndUseAssumptionsEndUse=$D37,EndUseAssumptionsEmissionsSource),0),MATCH(F$10,EndUseAssumptionsCampus,0))*IF(COUNTIF(PeopleList,$B37)&gt;0,INDEX(SpacePeopleAllocationsPercentData,MATCH($B37,SpacePeopleAllocationsPercentType,0),MATCH(F$10,SpacePeopleAllocationsPercentCampus,0))/SUM(IF(INDEX(EndUseMatrixPeopleData,0,MATCH($C37,EndUseMatrixEmissionSource,0))=Lists!$Q$9,IF(EndUseMatrixPeopleEndUse=$D37,INDEX(EndUseMatrixPeopleSplitData,0,MATCH(F$10,EndUseMatrixPeopleSplitCampus,0))))),1),0),0)</f>
        <v>0</v>
      </c>
      <c r="G37" s="528">
        <f t="array" ref="G37">IFERROR(IF(INDEX(EndUseMatrixData,MATCH($B37,IF(EndUseMatrixEndUse=$D37,EndUseMatrixAllocation),0),MATCH($C37,EndUseMatrixEmissionSource,0))=Lists!$Q$9,INDEX(CFPTableEmissionsData,MATCH($C37,CFPTableEmissionsEmissionSource,0),MATCH(G$10,CFPTableEmissionsCampus,0))*INDEX(EndUseAssumptionsData,MATCH($C37,IF(EndUseAssumptionsEndUse=$D37,EndUseAssumptionsEmissionsSource),0),MATCH(G$10,EndUseAssumptionsCampus,0))*IF(COUNTIF(PeopleList,$B37)&gt;0,INDEX(SpacePeopleAllocationsPercentData,MATCH($B37,SpacePeopleAllocationsPercentType,0),MATCH(G$10,SpacePeopleAllocationsPercentCampus,0))/SUM(IF(INDEX(EndUseMatrixPeopleData,0,MATCH($C37,EndUseMatrixEmissionSource,0))=Lists!$Q$9,IF(EndUseMatrixPeopleEndUse=$D37,INDEX(EndUseMatrixPeopleSplitData,0,MATCH(G$10,EndUseMatrixPeopleSplitCampus,0))))),1),0),0)</f>
        <v>0</v>
      </c>
      <c r="H37" s="528">
        <f t="array" ref="H37">IFERROR(IF(INDEX(EndUseMatrixData,MATCH($B37,IF(EndUseMatrixEndUse=$D37,EndUseMatrixAllocation),0),MATCH($C37,EndUseMatrixEmissionSource,0))=Lists!$Q$9,INDEX(CFPTableEmissionsData,MATCH($C37,CFPTableEmissionsEmissionSource,0),MATCH(H$10,CFPTableEmissionsCampus,0))*INDEX(EndUseAssumptionsData,MATCH($C37,IF(EndUseAssumptionsEndUse=$D37,EndUseAssumptionsEmissionsSource),0),MATCH(H$10,EndUseAssumptionsCampus,0))*IF(COUNTIF(PeopleList,$B37)&gt;0,INDEX(SpacePeopleAllocationsPercentData,MATCH($B37,SpacePeopleAllocationsPercentType,0),MATCH(H$10,SpacePeopleAllocationsPercentCampus,0))/SUM(IF(INDEX(EndUseMatrixPeopleData,0,MATCH($C37,EndUseMatrixEmissionSource,0))=Lists!$Q$9,IF(EndUseMatrixPeopleEndUse=$D37,INDEX(EndUseMatrixPeopleSplitData,0,MATCH(H$10,EndUseMatrixPeopleSplitCampus,0))))),1),0),0)</f>
        <v>0</v>
      </c>
      <c r="I37" s="528">
        <f t="array" ref="I37">IFERROR(IF(INDEX(EndUseMatrixData,MATCH($B37,IF(EndUseMatrixEndUse=$D37,EndUseMatrixAllocation),0),MATCH($C37,EndUseMatrixEmissionSource,0))=Lists!$Q$9,INDEX(CFPTableEmissionsData,MATCH($C37,CFPTableEmissionsEmissionSource,0),MATCH(I$10,CFPTableEmissionsCampus,0))*INDEX(EndUseAssumptionsData,MATCH($C37,IF(EndUseAssumptionsEndUse=$D37,EndUseAssumptionsEmissionsSource),0),MATCH(I$10,EndUseAssumptionsCampus,0))*IF(COUNTIF(PeopleList,$B37)&gt;0,INDEX(SpacePeopleAllocationsPercentData,MATCH($B37,SpacePeopleAllocationsPercentType,0),MATCH(I$10,SpacePeopleAllocationsPercentCampus,0))/SUM(IF(INDEX(EndUseMatrixPeopleData,0,MATCH($C37,EndUseMatrixEmissionSource,0))=Lists!$Q$9,IF(EndUseMatrixPeopleEndUse=$D37,INDEX(EndUseMatrixPeopleSplitData,0,MATCH(I$10,EndUseMatrixPeopleSplitCampus,0))))),1),0),0)</f>
        <v>0</v>
      </c>
      <c r="J37" s="528">
        <f t="array" ref="J37">IFERROR(IF(INDEX(EndUseMatrixData,MATCH($B37,IF(EndUseMatrixEndUse=$D37,EndUseMatrixAllocation),0),MATCH($C37,EndUseMatrixEmissionSource,0))=Lists!$Q$9,INDEX(CFPTableEmissionsData,MATCH($C37,CFPTableEmissionsEmissionSource,0),MATCH(J$10,CFPTableEmissionsCampus,0))*INDEX(EndUseAssumptionsData,MATCH($C37,IF(EndUseAssumptionsEndUse=$D37,EndUseAssumptionsEmissionsSource),0),MATCH(J$10,EndUseAssumptionsCampus,0))*IF(COUNTIF(PeopleList,$B37)&gt;0,INDEX(SpacePeopleAllocationsPercentData,MATCH($B37,SpacePeopleAllocationsPercentType,0),MATCH(J$10,SpacePeopleAllocationsPercentCampus,0))/SUM(IF(INDEX(EndUseMatrixPeopleData,0,MATCH($C37,EndUseMatrixEmissionSource,0))=Lists!$Q$9,IF(EndUseMatrixPeopleEndUse=$D37,INDEX(EndUseMatrixPeopleSplitData,0,MATCH(J$10,EndUseMatrixPeopleSplitCampus,0))))),1),0),0)</f>
        <v>0</v>
      </c>
      <c r="K37" s="529" t="str">
        <f t="array" aca="1" ref="K37" ca="1">IFERROR(E37*(1+INDEX(FrontEndData,MATCH(K$10,IF(FrontEndType=$B37,FrontEndCampus),0),MATCH(K$9,FrontEndYear,0))),"")</f>
        <v/>
      </c>
      <c r="L37" s="529" t="str">
        <f t="array" aca="1" ref="L37" ca="1">IFERROR(F37*(1+INDEX(FrontEndData,MATCH(L$10,IF(FrontEndType=$B37,FrontEndCampus),0),MATCH(L$9,FrontEndYear,0))),"")</f>
        <v/>
      </c>
      <c r="M37" s="529" t="str">
        <f t="array" aca="1" ref="M37" ca="1">IFERROR(G37*(1+INDEX(FrontEndData,MATCH(M$10,IF(FrontEndType=$B37,FrontEndCampus),0),MATCH(M$9,FrontEndYear,0))),"")</f>
        <v/>
      </c>
      <c r="N37" s="529" t="str">
        <f t="array" aca="1" ref="N37" ca="1">IFERROR(H37*(1+INDEX(FrontEndData,MATCH(N$10,IF(FrontEndType=$B37,FrontEndCampus),0),MATCH(N$9,FrontEndYear,0))),"")</f>
        <v/>
      </c>
      <c r="O37" s="529" t="str">
        <f t="array" aca="1" ref="O37" ca="1">IFERROR(I37*(1+INDEX(FrontEndData,MATCH(O$10,IF(FrontEndType=$B37,FrontEndCampus),0),MATCH(O$9,FrontEndYear,0))),"")</f>
        <v/>
      </c>
      <c r="P37" s="529" t="str">
        <f t="array" aca="1" ref="P37" ca="1">IFERROR(J37*(1+INDEX(FrontEndData,MATCH(P$10,IF(FrontEndType=$B37,FrontEndCampus),0),MATCH(P$9,FrontEndYear,0))),"")</f>
        <v/>
      </c>
      <c r="Q37" s="529" t="str">
        <f t="array" aca="1" ref="Q37" ca="1">IFERROR(K37*(1+INDEX(FrontEndData,MATCH(Q$10,IF(FrontEndType=$B37,FrontEndCampus),0),MATCH(Q$9,FrontEndYear,0))),"")</f>
        <v/>
      </c>
      <c r="R37" s="529" t="str">
        <f t="array" aca="1" ref="R37" ca="1">IFERROR(L37*(1+INDEX(FrontEndData,MATCH(R$10,IF(FrontEndType=$B37,FrontEndCampus),0),MATCH(R$9,FrontEndYear,0))),"")</f>
        <v/>
      </c>
      <c r="S37" s="529" t="str">
        <f t="array" aca="1" ref="S37" ca="1">IFERROR(M37*(1+INDEX(FrontEndData,MATCH(S$10,IF(FrontEndType=$B37,FrontEndCampus),0),MATCH(S$9,FrontEndYear,0))),"")</f>
        <v/>
      </c>
      <c r="T37" s="529" t="str">
        <f t="array" aca="1" ref="T37" ca="1">IFERROR(N37*(1+INDEX(FrontEndData,MATCH(T$10,IF(FrontEndType=$B37,FrontEndCampus),0),MATCH(T$9,FrontEndYear,0))),"")</f>
        <v/>
      </c>
      <c r="U37" s="529" t="str">
        <f t="array" aca="1" ref="U37" ca="1">IFERROR(O37*(1+INDEX(FrontEndData,MATCH(U$10,IF(FrontEndType=$B37,FrontEndCampus),0),MATCH(U$9,FrontEndYear,0))),"")</f>
        <v/>
      </c>
      <c r="V37" s="529" t="str">
        <f t="array" aca="1" ref="V37" ca="1">IFERROR(P37*(1+INDEX(FrontEndData,MATCH(V$10,IF(FrontEndType=$B37,FrontEndCampus),0),MATCH(V$9,FrontEndYear,0))),"")</f>
        <v/>
      </c>
      <c r="W37" s="529" t="str">
        <f t="array" aca="1" ref="W37" ca="1">IFERROR(Q37*(1+INDEX(FrontEndData,MATCH(W$10,IF(FrontEndType=$B37,FrontEndCampus),0),MATCH(W$9,FrontEndYear,0))),"")</f>
        <v/>
      </c>
      <c r="X37" s="529" t="str">
        <f t="array" aca="1" ref="X37" ca="1">IFERROR(R37*(1+INDEX(FrontEndData,MATCH(X$10,IF(FrontEndType=$B37,FrontEndCampus),0),MATCH(X$9,FrontEndYear,0))),"")</f>
        <v/>
      </c>
      <c r="Y37" s="529" t="str">
        <f t="array" aca="1" ref="Y37" ca="1">IFERROR(S37*(1+INDEX(FrontEndData,MATCH(Y$10,IF(FrontEndType=$B37,FrontEndCampus),0),MATCH(Y$9,FrontEndYear,0))),"")</f>
        <v/>
      </c>
      <c r="Z37" s="529" t="str">
        <f t="array" aca="1" ref="Z37" ca="1">IFERROR(T37*(1+INDEX(FrontEndData,MATCH(Z$10,IF(FrontEndType=$B37,FrontEndCampus),0),MATCH(Z$9,FrontEndYear,0))),"")</f>
        <v/>
      </c>
      <c r="AA37" s="529" t="str">
        <f t="array" aca="1" ref="AA37" ca="1">IFERROR(U37*(1+INDEX(FrontEndData,MATCH(AA$10,IF(FrontEndType=$B37,FrontEndCampus),0),MATCH(AA$9,FrontEndYear,0))),"")</f>
        <v/>
      </c>
      <c r="AB37" s="529" t="str">
        <f t="array" aca="1" ref="AB37" ca="1">IFERROR(V37*(1+INDEX(FrontEndData,MATCH(AB$10,IF(FrontEndType=$B37,FrontEndCampus),0),MATCH(AB$9,FrontEndYear,0))),"")</f>
        <v/>
      </c>
      <c r="AC37" s="529" t="str">
        <f t="array" aca="1" ref="AC37" ca="1">IFERROR(W37*(1+INDEX(FrontEndData,MATCH(AC$10,IF(FrontEndType=$B37,FrontEndCampus),0),MATCH(AC$9,FrontEndYear,0))),"")</f>
        <v/>
      </c>
      <c r="AD37" s="529" t="str">
        <f t="array" aca="1" ref="AD37" ca="1">IFERROR(X37*(1+INDEX(FrontEndData,MATCH(AD$10,IF(FrontEndType=$B37,FrontEndCampus),0),MATCH(AD$9,FrontEndYear,0))),"")</f>
        <v/>
      </c>
      <c r="AE37" s="529" t="str">
        <f t="array" aca="1" ref="AE37" ca="1">IFERROR(Y37*(1+INDEX(FrontEndData,MATCH(AE$10,IF(FrontEndType=$B37,FrontEndCampus),0),MATCH(AE$9,FrontEndYear,0))),"")</f>
        <v/>
      </c>
      <c r="AF37" s="529" t="str">
        <f t="array" aca="1" ref="AF37" ca="1">IFERROR(Z37*(1+INDEX(FrontEndData,MATCH(AF$10,IF(FrontEndType=$B37,FrontEndCampus),0),MATCH(AF$9,FrontEndYear,0))),"")</f>
        <v/>
      </c>
      <c r="AG37" s="529" t="str">
        <f t="array" aca="1" ref="AG37" ca="1">IFERROR(AA37*(1+INDEX(FrontEndData,MATCH(AG$10,IF(FrontEndType=$B37,FrontEndCampus),0),MATCH(AG$9,FrontEndYear,0))),"")</f>
        <v/>
      </c>
      <c r="AH37" s="529" t="str">
        <f t="array" aca="1" ref="AH37" ca="1">IFERROR(AB37*(1+INDEX(FrontEndData,MATCH(AH$10,IF(FrontEndType=$B37,FrontEndCampus),0),MATCH(AH$9,FrontEndYear,0))),"")</f>
        <v/>
      </c>
      <c r="AI37" s="529" t="str">
        <f t="array" aca="1" ref="AI37" ca="1">IFERROR(AC37*(1+INDEX(FrontEndData,MATCH(AI$10,IF(FrontEndType=$B37,FrontEndCampus),0),MATCH(AI$9,FrontEndYear,0))),"")</f>
        <v/>
      </c>
      <c r="AJ37" s="529" t="str">
        <f t="array" aca="1" ref="AJ37" ca="1">IFERROR(AD37*(1+INDEX(FrontEndData,MATCH(AJ$10,IF(FrontEndType=$B37,FrontEndCampus),0),MATCH(AJ$9,FrontEndYear,0))),"")</f>
        <v/>
      </c>
      <c r="AK37" s="529" t="str">
        <f t="array" aca="1" ref="AK37" ca="1">IFERROR(AE37*(1+INDEX(FrontEndData,MATCH(AK$10,IF(FrontEndType=$B37,FrontEndCampus),0),MATCH(AK$9,FrontEndYear,0))),"")</f>
        <v/>
      </c>
      <c r="AL37" s="529" t="str">
        <f t="array" aca="1" ref="AL37" ca="1">IFERROR(AF37*(1+INDEX(FrontEndData,MATCH(AL$10,IF(FrontEndType=$B37,FrontEndCampus),0),MATCH(AL$9,FrontEndYear,0))),"")</f>
        <v/>
      </c>
      <c r="AM37" s="529" t="str">
        <f t="array" aca="1" ref="AM37" ca="1">IFERROR(AG37*(1+INDEX(FrontEndData,MATCH(AM$10,IF(FrontEndType=$B37,FrontEndCampus),0),MATCH(AM$9,FrontEndYear,0))),"")</f>
        <v/>
      </c>
      <c r="AN37" s="529" t="str">
        <f t="array" aca="1" ref="AN37" ca="1">IFERROR(AH37*(1+INDEX(FrontEndData,MATCH(AN$10,IF(FrontEndType=$B37,FrontEndCampus),0),MATCH(AN$9,FrontEndYear,0))),"")</f>
        <v/>
      </c>
      <c r="AO37" s="529" t="str">
        <f t="array" aca="1" ref="AO37" ca="1">IFERROR(AI37*(1+INDEX(FrontEndData,MATCH(AO$10,IF(FrontEndType=$B37,FrontEndCampus),0),MATCH(AO$9,FrontEndYear,0))),"")</f>
        <v/>
      </c>
      <c r="AP37" s="529" t="str">
        <f t="array" aca="1" ref="AP37" ca="1">IFERROR(AJ37*(1+INDEX(FrontEndData,MATCH(AP$10,IF(FrontEndType=$B37,FrontEndCampus),0),MATCH(AP$9,FrontEndYear,0))),"")</f>
        <v/>
      </c>
      <c r="AQ37" s="529" t="str">
        <f t="array" aca="1" ref="AQ37" ca="1">IFERROR(AK37*(1+INDEX(FrontEndData,MATCH(AQ$10,IF(FrontEndType=$B37,FrontEndCampus),0),MATCH(AQ$9,FrontEndYear,0))),"")</f>
        <v/>
      </c>
      <c r="AR37" s="529" t="str">
        <f t="array" aca="1" ref="AR37" ca="1">IFERROR(AL37*(1+INDEX(FrontEndData,MATCH(AR$10,IF(FrontEndType=$B37,FrontEndCampus),0),MATCH(AR$9,FrontEndYear,0))),"")</f>
        <v/>
      </c>
      <c r="AS37" s="529" t="str">
        <f t="array" aca="1" ref="AS37" ca="1">IFERROR(AM37*(1+INDEX(FrontEndData,MATCH(AS$10,IF(FrontEndType=$B37,FrontEndCampus),0),MATCH(AS$9,FrontEndYear,0))),"")</f>
        <v/>
      </c>
      <c r="AT37" s="529" t="str">
        <f t="array" aca="1" ref="AT37" ca="1">IFERROR(AN37*(1+INDEX(FrontEndData,MATCH(AT$10,IF(FrontEndType=$B37,FrontEndCampus),0),MATCH(AT$9,FrontEndYear,0))),"")</f>
        <v/>
      </c>
      <c r="AU37" s="529" t="str">
        <f t="array" aca="1" ref="AU37" ca="1">IFERROR(AO37*(1+INDEX(FrontEndData,MATCH(AU$10,IF(FrontEndType=$B37,FrontEndCampus),0),MATCH(AU$9,FrontEndYear,0))),"")</f>
        <v/>
      </c>
      <c r="AV37" s="529" t="str">
        <f t="array" aca="1" ref="AV37" ca="1">IFERROR(AP37*(1+INDEX(FrontEndData,MATCH(AV$10,IF(FrontEndType=$B37,FrontEndCampus),0),MATCH(AV$9,FrontEndYear,0))),"")</f>
        <v/>
      </c>
      <c r="AW37" s="529" t="str">
        <f t="array" aca="1" ref="AW37" ca="1">IFERROR(AQ37*(1+INDEX(FrontEndData,MATCH(AW$10,IF(FrontEndType=$B37,FrontEndCampus),0),MATCH(AW$9,FrontEndYear,0))),"")</f>
        <v/>
      </c>
      <c r="AX37" s="529" t="str">
        <f t="array" aca="1" ref="AX37" ca="1">IFERROR(AR37*(1+INDEX(FrontEndData,MATCH(AX$10,IF(FrontEndType=$B37,FrontEndCampus),0),MATCH(AX$9,FrontEndYear,0))),"")</f>
        <v/>
      </c>
      <c r="AY37" s="529" t="str">
        <f t="array" aca="1" ref="AY37" ca="1">IFERROR(AS37*(1+INDEX(FrontEndData,MATCH(AY$10,IF(FrontEndType=$B37,FrontEndCampus),0),MATCH(AY$9,FrontEndYear,0))),"")</f>
        <v/>
      </c>
      <c r="AZ37" s="529" t="str">
        <f t="array" aca="1" ref="AZ37" ca="1">IFERROR(AT37*(1+INDEX(FrontEndData,MATCH(AZ$10,IF(FrontEndType=$B37,FrontEndCampus),0),MATCH(AZ$9,FrontEndYear,0))),"")</f>
        <v/>
      </c>
      <c r="BA37" s="529" t="str">
        <f t="array" aca="1" ref="BA37" ca="1">IFERROR(AU37*(1+INDEX(FrontEndData,MATCH(BA$10,IF(FrontEndType=$B37,FrontEndCampus),0),MATCH(BA$9,FrontEndYear,0))),"")</f>
        <v/>
      </c>
      <c r="BB37" s="529" t="str">
        <f t="array" aca="1" ref="BB37" ca="1">IFERROR(AV37*(1+INDEX(FrontEndData,MATCH(BB$10,IF(FrontEndType=$B37,FrontEndCampus),0),MATCH(BB$9,FrontEndYear,0))),"")</f>
        <v/>
      </c>
      <c r="BC37" s="529" t="str">
        <f t="array" aca="1" ref="BC37" ca="1">IFERROR(AW37*(1+INDEX(FrontEndData,MATCH(BC$10,IF(FrontEndType=$B37,FrontEndCampus),0),MATCH(BC$9,FrontEndYear,0))),"")</f>
        <v/>
      </c>
      <c r="BD37" s="529" t="str">
        <f t="array" aca="1" ref="BD37" ca="1">IFERROR(AX37*(1+INDEX(FrontEndData,MATCH(BD$10,IF(FrontEndType=$B37,FrontEndCampus),0),MATCH(BD$9,FrontEndYear,0))),"")</f>
        <v/>
      </c>
      <c r="BE37" s="529" t="str">
        <f t="array" aca="1" ref="BE37" ca="1">IFERROR(AY37*(1+INDEX(FrontEndData,MATCH(BE$10,IF(FrontEndType=$B37,FrontEndCampus),0),MATCH(BE$9,FrontEndYear,0))),"")</f>
        <v/>
      </c>
      <c r="BF37" s="529" t="str">
        <f t="array" aca="1" ref="BF37" ca="1">IFERROR(AZ37*(1+INDEX(FrontEndData,MATCH(BF$10,IF(FrontEndType=$B37,FrontEndCampus),0),MATCH(BF$9,FrontEndYear,0))),"")</f>
        <v/>
      </c>
      <c r="BG37" s="529" t="str">
        <f t="array" aca="1" ref="BG37" ca="1">IFERROR(BA37*(1+INDEX(FrontEndData,MATCH(BG$10,IF(FrontEndType=$B37,FrontEndCampus),0),MATCH(BG$9,FrontEndYear,0))),"")</f>
        <v/>
      </c>
      <c r="BH37" s="529" t="str">
        <f t="array" aca="1" ref="BH37" ca="1">IFERROR(BB37*(1+INDEX(FrontEndData,MATCH(BH$10,IF(FrontEndType=$B37,FrontEndCampus),0),MATCH(BH$9,FrontEndYear,0))),"")</f>
        <v/>
      </c>
      <c r="BI37" s="529" t="str">
        <f t="array" aca="1" ref="BI37" ca="1">IFERROR(BC37*(1+INDEX(FrontEndData,MATCH(BI$10,IF(FrontEndType=$B37,FrontEndCampus),0),MATCH(BI$9,FrontEndYear,0))),"")</f>
        <v/>
      </c>
      <c r="BJ37" s="529" t="str">
        <f t="array" aca="1" ref="BJ37" ca="1">IFERROR(BD37*(1+INDEX(FrontEndData,MATCH(BJ$10,IF(FrontEndType=$B37,FrontEndCampus),0),MATCH(BJ$9,FrontEndYear,0))),"")</f>
        <v/>
      </c>
      <c r="BK37" s="529" t="str">
        <f t="array" aca="1" ref="BK37" ca="1">IFERROR(BE37*(1+INDEX(FrontEndData,MATCH(BK$10,IF(FrontEndType=$B37,FrontEndCampus),0),MATCH(BK$9,FrontEndYear,0))),"")</f>
        <v/>
      </c>
      <c r="BL37" s="529" t="str">
        <f t="array" aca="1" ref="BL37" ca="1">IFERROR(BF37*(1+INDEX(FrontEndData,MATCH(BL$10,IF(FrontEndType=$B37,FrontEndCampus),0),MATCH(BL$9,FrontEndYear,0))),"")</f>
        <v/>
      </c>
      <c r="BM37" s="529" t="str">
        <f t="array" aca="1" ref="BM37" ca="1">IFERROR(BG37*(1+INDEX(FrontEndData,MATCH(BM$10,IF(FrontEndType=$B37,FrontEndCampus),0),MATCH(BM$9,FrontEndYear,0))),"")</f>
        <v/>
      </c>
      <c r="BN37" s="529" t="str">
        <f t="array" aca="1" ref="BN37" ca="1">IFERROR(BH37*(1+INDEX(FrontEndData,MATCH(BN$10,IF(FrontEndType=$B37,FrontEndCampus),0),MATCH(BN$9,FrontEndYear,0))),"")</f>
        <v/>
      </c>
      <c r="BO37" s="529" t="str">
        <f t="array" aca="1" ref="BO37" ca="1">IFERROR(BI37*(1+INDEX(FrontEndData,MATCH(BO$10,IF(FrontEndType=$B37,FrontEndCampus),0),MATCH(BO$9,FrontEndYear,0))),"")</f>
        <v/>
      </c>
      <c r="BP37" s="529" t="str">
        <f t="array" aca="1" ref="BP37" ca="1">IFERROR(BJ37*(1+INDEX(FrontEndData,MATCH(BP$10,IF(FrontEndType=$B37,FrontEndCampus),0),MATCH(BP$9,FrontEndYear,0))),"")</f>
        <v/>
      </c>
      <c r="BQ37" s="529" t="str">
        <f t="array" aca="1" ref="BQ37" ca="1">IFERROR(BK37*(1+INDEX(FrontEndData,MATCH(BQ$10,IF(FrontEndType=$B37,FrontEndCampus),0),MATCH(BQ$9,FrontEndYear,0))),"")</f>
        <v/>
      </c>
      <c r="BR37" s="529" t="str">
        <f t="array" aca="1" ref="BR37" ca="1">IFERROR(BL37*(1+INDEX(FrontEndData,MATCH(BR$10,IF(FrontEndType=$B37,FrontEndCampus),0),MATCH(BR$9,FrontEndYear,0))),"")</f>
        <v/>
      </c>
      <c r="BS37" s="529" t="str">
        <f t="array" aca="1" ref="BS37" ca="1">IFERROR(BM37*(1+INDEX(FrontEndData,MATCH(BS$10,IF(FrontEndType=$B37,FrontEndCampus),0),MATCH(BS$9,FrontEndYear,0))),"")</f>
        <v/>
      </c>
      <c r="BT37" s="529" t="str">
        <f t="array" aca="1" ref="BT37" ca="1">IFERROR(BN37*(1+INDEX(FrontEndData,MATCH(BT$10,IF(FrontEndType=$B37,FrontEndCampus),0),MATCH(BT$9,FrontEndYear,0))),"")</f>
        <v/>
      </c>
      <c r="BU37" s="529" t="str">
        <f t="array" aca="1" ref="BU37" ca="1">IFERROR(BO37*(1+INDEX(FrontEndData,MATCH(BU$10,IF(FrontEndType=$B37,FrontEndCampus),0),MATCH(BU$9,FrontEndYear,0))),"")</f>
        <v/>
      </c>
      <c r="BV37" s="529" t="str">
        <f t="array" aca="1" ref="BV37" ca="1">IFERROR(BP37*(1+INDEX(FrontEndData,MATCH(BV$10,IF(FrontEndType=$B37,FrontEndCampus),0),MATCH(BV$9,FrontEndYear,0))),"")</f>
        <v/>
      </c>
      <c r="BW37" s="529" t="str">
        <f t="array" aca="1" ref="BW37" ca="1">IFERROR(BQ37*(1+INDEX(FrontEndData,MATCH(BW$10,IF(FrontEndType=$B37,FrontEndCampus),0),MATCH(BW$9,FrontEndYear,0))),"")</f>
        <v/>
      </c>
      <c r="BX37" s="529" t="str">
        <f t="array" aca="1" ref="BX37" ca="1">IFERROR(BR37*(1+INDEX(FrontEndData,MATCH(BX$10,IF(FrontEndType=$B37,FrontEndCampus),0),MATCH(BX$9,FrontEndYear,0))),"")</f>
        <v/>
      </c>
    </row>
    <row r="38" spans="1:76" x14ac:dyDescent="0.25">
      <c r="A38" s="519"/>
      <c r="B38" s="525" t="s">
        <v>360</v>
      </c>
      <c r="C38" s="526" t="s">
        <v>390</v>
      </c>
      <c r="D38" s="527" t="s">
        <v>226</v>
      </c>
      <c r="E38" s="528">
        <f t="array" aca="1" ref="E38" ca="1">IFERROR(IF(INDEX(EndUseMatrixData,MATCH($B38,IF(EndUseMatrixEndUse=$D38,EndUseMatrixAllocation),0),MATCH($C38,EndUseMatrixEmissionSource,0))=Lists!$Q$9,INDEX(CFPTableEmissionsData,MATCH($C38,CFPTableEmissionsEmissionSource,0),MATCH(E$10,CFPTableEmissionsCampus,0))*INDEX(EndUseAssumptionsData,MATCH($C38,IF(EndUseAssumptionsEndUse=$D38,EndUseAssumptionsEmissionsSource),0),MATCH(E$10,EndUseAssumptionsCampus,0))*IF(COUNTIF(PeopleList,$B38)&gt;0,INDEX(SpacePeopleAllocationsPercentData,MATCH($B38,SpacePeopleAllocationsPercentType,0),MATCH(E$10,SpacePeopleAllocationsPercentCampus,0))/SUM(IF(INDEX(EndUseMatrixPeopleData,0,MATCH($C38,EndUseMatrixEmissionSource,0))=Lists!$Q$9,IF(EndUseMatrixPeopleEndUse=$D38,INDEX(EndUseMatrixPeopleSplitData,0,MATCH(E$10,EndUseMatrixPeopleSplitCampus,0))))),1),0),0)</f>
        <v>0</v>
      </c>
      <c r="F38" s="528">
        <f t="array" aca="1" ref="F38" ca="1">IFERROR(IF(INDEX(EndUseMatrixData,MATCH($B38,IF(EndUseMatrixEndUse=$D38,EndUseMatrixAllocation),0),MATCH($C38,EndUseMatrixEmissionSource,0))=Lists!$Q$9,INDEX(CFPTableEmissionsData,MATCH($C38,CFPTableEmissionsEmissionSource,0),MATCH(F$10,CFPTableEmissionsCampus,0))*INDEX(EndUseAssumptionsData,MATCH($C38,IF(EndUseAssumptionsEndUse=$D38,EndUseAssumptionsEmissionsSource),0),MATCH(F$10,EndUseAssumptionsCampus,0))*IF(COUNTIF(PeopleList,$B38)&gt;0,INDEX(SpacePeopleAllocationsPercentData,MATCH($B38,SpacePeopleAllocationsPercentType,0),MATCH(F$10,SpacePeopleAllocationsPercentCampus,0))/SUM(IF(INDEX(EndUseMatrixPeopleData,0,MATCH($C38,EndUseMatrixEmissionSource,0))=Lists!$Q$9,IF(EndUseMatrixPeopleEndUse=$D38,INDEX(EndUseMatrixPeopleSplitData,0,MATCH(F$10,EndUseMatrixPeopleSplitCampus,0))))),1),0),0)</f>
        <v>0</v>
      </c>
      <c r="G38" s="528">
        <f t="array" aca="1" ref="G38" ca="1">IFERROR(IF(INDEX(EndUseMatrixData,MATCH($B38,IF(EndUseMatrixEndUse=$D38,EndUseMatrixAllocation),0),MATCH($C38,EndUseMatrixEmissionSource,0))=Lists!$Q$9,INDEX(CFPTableEmissionsData,MATCH($C38,CFPTableEmissionsEmissionSource,0),MATCH(G$10,CFPTableEmissionsCampus,0))*INDEX(EndUseAssumptionsData,MATCH($C38,IF(EndUseAssumptionsEndUse=$D38,EndUseAssumptionsEmissionsSource),0),MATCH(G$10,EndUseAssumptionsCampus,0))*IF(COUNTIF(PeopleList,$B38)&gt;0,INDEX(SpacePeopleAllocationsPercentData,MATCH($B38,SpacePeopleAllocationsPercentType,0),MATCH(G$10,SpacePeopleAllocationsPercentCampus,0))/SUM(IF(INDEX(EndUseMatrixPeopleData,0,MATCH($C38,EndUseMatrixEmissionSource,0))=Lists!$Q$9,IF(EndUseMatrixPeopleEndUse=$D38,INDEX(EndUseMatrixPeopleSplitData,0,MATCH(G$10,EndUseMatrixPeopleSplitCampus,0))))),1),0),0)</f>
        <v>0</v>
      </c>
      <c r="H38" s="528">
        <f t="array" aca="1" ref="H38" ca="1">IFERROR(IF(INDEX(EndUseMatrixData,MATCH($B38,IF(EndUseMatrixEndUse=$D38,EndUseMatrixAllocation),0),MATCH($C38,EndUseMatrixEmissionSource,0))=Lists!$Q$9,INDEX(CFPTableEmissionsData,MATCH($C38,CFPTableEmissionsEmissionSource,0),MATCH(H$10,CFPTableEmissionsCampus,0))*INDEX(EndUseAssumptionsData,MATCH($C38,IF(EndUseAssumptionsEndUse=$D38,EndUseAssumptionsEmissionsSource),0),MATCH(H$10,EndUseAssumptionsCampus,0))*IF(COUNTIF(PeopleList,$B38)&gt;0,INDEX(SpacePeopleAllocationsPercentData,MATCH($B38,SpacePeopleAllocationsPercentType,0),MATCH(H$10,SpacePeopleAllocationsPercentCampus,0))/SUM(IF(INDEX(EndUseMatrixPeopleData,0,MATCH($C38,EndUseMatrixEmissionSource,0))=Lists!$Q$9,IF(EndUseMatrixPeopleEndUse=$D38,INDEX(EndUseMatrixPeopleSplitData,0,MATCH(H$10,EndUseMatrixPeopleSplitCampus,0))))),1),0),0)</f>
        <v>0</v>
      </c>
      <c r="I38" s="528">
        <f t="array" aca="1" ref="I38" ca="1">IFERROR(IF(INDEX(EndUseMatrixData,MATCH($B38,IF(EndUseMatrixEndUse=$D38,EndUseMatrixAllocation),0),MATCH($C38,EndUseMatrixEmissionSource,0))=Lists!$Q$9,INDEX(CFPTableEmissionsData,MATCH($C38,CFPTableEmissionsEmissionSource,0),MATCH(I$10,CFPTableEmissionsCampus,0))*INDEX(EndUseAssumptionsData,MATCH($C38,IF(EndUseAssumptionsEndUse=$D38,EndUseAssumptionsEmissionsSource),0),MATCH(I$10,EndUseAssumptionsCampus,0))*IF(COUNTIF(PeopleList,$B38)&gt;0,INDEX(SpacePeopleAllocationsPercentData,MATCH($B38,SpacePeopleAllocationsPercentType,0),MATCH(I$10,SpacePeopleAllocationsPercentCampus,0))/SUM(IF(INDEX(EndUseMatrixPeopleData,0,MATCH($C38,EndUseMatrixEmissionSource,0))=Lists!$Q$9,IF(EndUseMatrixPeopleEndUse=$D38,INDEX(EndUseMatrixPeopleSplitData,0,MATCH(I$10,EndUseMatrixPeopleSplitCampus,0))))),1),0),0)</f>
        <v>0</v>
      </c>
      <c r="J38" s="528">
        <f t="array" aca="1" ref="J38" ca="1">IFERROR(IF(INDEX(EndUseMatrixData,MATCH($B38,IF(EndUseMatrixEndUse=$D38,EndUseMatrixAllocation),0),MATCH($C38,EndUseMatrixEmissionSource,0))=Lists!$Q$9,INDEX(CFPTableEmissionsData,MATCH($C38,CFPTableEmissionsEmissionSource,0),MATCH(J$10,CFPTableEmissionsCampus,0))*INDEX(EndUseAssumptionsData,MATCH($C38,IF(EndUseAssumptionsEndUse=$D38,EndUseAssumptionsEmissionsSource),0),MATCH(J$10,EndUseAssumptionsCampus,0))*IF(COUNTIF(PeopleList,$B38)&gt;0,INDEX(SpacePeopleAllocationsPercentData,MATCH($B38,SpacePeopleAllocationsPercentType,0),MATCH(J$10,SpacePeopleAllocationsPercentCampus,0))/SUM(IF(INDEX(EndUseMatrixPeopleData,0,MATCH($C38,EndUseMatrixEmissionSource,0))=Lists!$Q$9,IF(EndUseMatrixPeopleEndUse=$D38,INDEX(EndUseMatrixPeopleSplitData,0,MATCH(J$10,EndUseMatrixPeopleSplitCampus,0))))),1),0),0)</f>
        <v>0</v>
      </c>
      <c r="K38" s="529" t="str">
        <f t="array" aca="1" ref="K38" ca="1">IFERROR(E38*(1+INDEX(FrontEndData,MATCH(K$10,IF(FrontEndType=$B38,FrontEndCampus),0),MATCH(K$9,FrontEndYear,0))),"")</f>
        <v/>
      </c>
      <c r="L38" s="529" t="str">
        <f t="array" aca="1" ref="L38" ca="1">IFERROR(F38*(1+INDEX(FrontEndData,MATCH(L$10,IF(FrontEndType=$B38,FrontEndCampus),0),MATCH(L$9,FrontEndYear,0))),"")</f>
        <v/>
      </c>
      <c r="M38" s="529" t="str">
        <f t="array" aca="1" ref="M38" ca="1">IFERROR(G38*(1+INDEX(FrontEndData,MATCH(M$10,IF(FrontEndType=$B38,FrontEndCampus),0),MATCH(M$9,FrontEndYear,0))),"")</f>
        <v/>
      </c>
      <c r="N38" s="529" t="str">
        <f t="array" aca="1" ref="N38" ca="1">IFERROR(H38*(1+INDEX(FrontEndData,MATCH(N$10,IF(FrontEndType=$B38,FrontEndCampus),0),MATCH(N$9,FrontEndYear,0))),"")</f>
        <v/>
      </c>
      <c r="O38" s="529" t="str">
        <f t="array" aca="1" ref="O38" ca="1">IFERROR(I38*(1+INDEX(FrontEndData,MATCH(O$10,IF(FrontEndType=$B38,FrontEndCampus),0),MATCH(O$9,FrontEndYear,0))),"")</f>
        <v/>
      </c>
      <c r="P38" s="529" t="str">
        <f t="array" aca="1" ref="P38" ca="1">IFERROR(J38*(1+INDEX(FrontEndData,MATCH(P$10,IF(FrontEndType=$B38,FrontEndCampus),0),MATCH(P$9,FrontEndYear,0))),"")</f>
        <v/>
      </c>
      <c r="Q38" s="529" t="str">
        <f t="array" aca="1" ref="Q38" ca="1">IFERROR(K38*(1+INDEX(FrontEndData,MATCH(Q$10,IF(FrontEndType=$B38,FrontEndCampus),0),MATCH(Q$9,FrontEndYear,0))),"")</f>
        <v/>
      </c>
      <c r="R38" s="529" t="str">
        <f t="array" aca="1" ref="R38" ca="1">IFERROR(L38*(1+INDEX(FrontEndData,MATCH(R$10,IF(FrontEndType=$B38,FrontEndCampus),0),MATCH(R$9,FrontEndYear,0))),"")</f>
        <v/>
      </c>
      <c r="S38" s="529" t="str">
        <f t="array" aca="1" ref="S38" ca="1">IFERROR(M38*(1+INDEX(FrontEndData,MATCH(S$10,IF(FrontEndType=$B38,FrontEndCampus),0),MATCH(S$9,FrontEndYear,0))),"")</f>
        <v/>
      </c>
      <c r="T38" s="529" t="str">
        <f t="array" aca="1" ref="T38" ca="1">IFERROR(N38*(1+INDEX(FrontEndData,MATCH(T$10,IF(FrontEndType=$B38,FrontEndCampus),0),MATCH(T$9,FrontEndYear,0))),"")</f>
        <v/>
      </c>
      <c r="U38" s="529" t="str">
        <f t="array" aca="1" ref="U38" ca="1">IFERROR(O38*(1+INDEX(FrontEndData,MATCH(U$10,IF(FrontEndType=$B38,FrontEndCampus),0),MATCH(U$9,FrontEndYear,0))),"")</f>
        <v/>
      </c>
      <c r="V38" s="529" t="str">
        <f t="array" aca="1" ref="V38" ca="1">IFERROR(P38*(1+INDEX(FrontEndData,MATCH(V$10,IF(FrontEndType=$B38,FrontEndCampus),0),MATCH(V$9,FrontEndYear,0))),"")</f>
        <v/>
      </c>
      <c r="W38" s="529" t="str">
        <f t="array" aca="1" ref="W38" ca="1">IFERROR(Q38*(1+INDEX(FrontEndData,MATCH(W$10,IF(FrontEndType=$B38,FrontEndCampus),0),MATCH(W$9,FrontEndYear,0))),"")</f>
        <v/>
      </c>
      <c r="X38" s="529" t="str">
        <f t="array" aca="1" ref="X38" ca="1">IFERROR(R38*(1+INDEX(FrontEndData,MATCH(X$10,IF(FrontEndType=$B38,FrontEndCampus),0),MATCH(X$9,FrontEndYear,0))),"")</f>
        <v/>
      </c>
      <c r="Y38" s="529" t="str">
        <f t="array" aca="1" ref="Y38" ca="1">IFERROR(S38*(1+INDEX(FrontEndData,MATCH(Y$10,IF(FrontEndType=$B38,FrontEndCampus),0),MATCH(Y$9,FrontEndYear,0))),"")</f>
        <v/>
      </c>
      <c r="Z38" s="529" t="str">
        <f t="array" aca="1" ref="Z38" ca="1">IFERROR(T38*(1+INDEX(FrontEndData,MATCH(Z$10,IF(FrontEndType=$B38,FrontEndCampus),0),MATCH(Z$9,FrontEndYear,0))),"")</f>
        <v/>
      </c>
      <c r="AA38" s="529" t="str">
        <f t="array" aca="1" ref="AA38" ca="1">IFERROR(U38*(1+INDEX(FrontEndData,MATCH(AA$10,IF(FrontEndType=$B38,FrontEndCampus),0),MATCH(AA$9,FrontEndYear,0))),"")</f>
        <v/>
      </c>
      <c r="AB38" s="529" t="str">
        <f t="array" aca="1" ref="AB38" ca="1">IFERROR(V38*(1+INDEX(FrontEndData,MATCH(AB$10,IF(FrontEndType=$B38,FrontEndCampus),0),MATCH(AB$9,FrontEndYear,0))),"")</f>
        <v/>
      </c>
      <c r="AC38" s="529" t="str">
        <f t="array" aca="1" ref="AC38" ca="1">IFERROR(W38*(1+INDEX(FrontEndData,MATCH(AC$10,IF(FrontEndType=$B38,FrontEndCampus),0),MATCH(AC$9,FrontEndYear,0))),"")</f>
        <v/>
      </c>
      <c r="AD38" s="529" t="str">
        <f t="array" aca="1" ref="AD38" ca="1">IFERROR(X38*(1+INDEX(FrontEndData,MATCH(AD$10,IF(FrontEndType=$B38,FrontEndCampus),0),MATCH(AD$9,FrontEndYear,0))),"")</f>
        <v/>
      </c>
      <c r="AE38" s="529" t="str">
        <f t="array" aca="1" ref="AE38" ca="1">IFERROR(Y38*(1+INDEX(FrontEndData,MATCH(AE$10,IF(FrontEndType=$B38,FrontEndCampus),0),MATCH(AE$9,FrontEndYear,0))),"")</f>
        <v/>
      </c>
      <c r="AF38" s="529" t="str">
        <f t="array" aca="1" ref="AF38" ca="1">IFERROR(Z38*(1+INDEX(FrontEndData,MATCH(AF$10,IF(FrontEndType=$B38,FrontEndCampus),0),MATCH(AF$9,FrontEndYear,0))),"")</f>
        <v/>
      </c>
      <c r="AG38" s="529" t="str">
        <f t="array" aca="1" ref="AG38" ca="1">IFERROR(AA38*(1+INDEX(FrontEndData,MATCH(AG$10,IF(FrontEndType=$B38,FrontEndCampus),0),MATCH(AG$9,FrontEndYear,0))),"")</f>
        <v/>
      </c>
      <c r="AH38" s="529" t="str">
        <f t="array" aca="1" ref="AH38" ca="1">IFERROR(AB38*(1+INDEX(FrontEndData,MATCH(AH$10,IF(FrontEndType=$B38,FrontEndCampus),0),MATCH(AH$9,FrontEndYear,0))),"")</f>
        <v/>
      </c>
      <c r="AI38" s="529" t="str">
        <f t="array" aca="1" ref="AI38" ca="1">IFERROR(AC38*(1+INDEX(FrontEndData,MATCH(AI$10,IF(FrontEndType=$B38,FrontEndCampus),0),MATCH(AI$9,FrontEndYear,0))),"")</f>
        <v/>
      </c>
      <c r="AJ38" s="529" t="str">
        <f t="array" aca="1" ref="AJ38" ca="1">IFERROR(AD38*(1+INDEX(FrontEndData,MATCH(AJ$10,IF(FrontEndType=$B38,FrontEndCampus),0),MATCH(AJ$9,FrontEndYear,0))),"")</f>
        <v/>
      </c>
      <c r="AK38" s="529" t="str">
        <f t="array" aca="1" ref="AK38" ca="1">IFERROR(AE38*(1+INDEX(FrontEndData,MATCH(AK$10,IF(FrontEndType=$B38,FrontEndCampus),0),MATCH(AK$9,FrontEndYear,0))),"")</f>
        <v/>
      </c>
      <c r="AL38" s="529" t="str">
        <f t="array" aca="1" ref="AL38" ca="1">IFERROR(AF38*(1+INDEX(FrontEndData,MATCH(AL$10,IF(FrontEndType=$B38,FrontEndCampus),0),MATCH(AL$9,FrontEndYear,0))),"")</f>
        <v/>
      </c>
      <c r="AM38" s="529" t="str">
        <f t="array" aca="1" ref="AM38" ca="1">IFERROR(AG38*(1+INDEX(FrontEndData,MATCH(AM$10,IF(FrontEndType=$B38,FrontEndCampus),0),MATCH(AM$9,FrontEndYear,0))),"")</f>
        <v/>
      </c>
      <c r="AN38" s="529" t="str">
        <f t="array" aca="1" ref="AN38" ca="1">IFERROR(AH38*(1+INDEX(FrontEndData,MATCH(AN$10,IF(FrontEndType=$B38,FrontEndCampus),0),MATCH(AN$9,FrontEndYear,0))),"")</f>
        <v/>
      </c>
      <c r="AO38" s="529" t="str">
        <f t="array" aca="1" ref="AO38" ca="1">IFERROR(AI38*(1+INDEX(FrontEndData,MATCH(AO$10,IF(FrontEndType=$B38,FrontEndCampus),0),MATCH(AO$9,FrontEndYear,0))),"")</f>
        <v/>
      </c>
      <c r="AP38" s="529" t="str">
        <f t="array" aca="1" ref="AP38" ca="1">IFERROR(AJ38*(1+INDEX(FrontEndData,MATCH(AP$10,IF(FrontEndType=$B38,FrontEndCampus),0),MATCH(AP$9,FrontEndYear,0))),"")</f>
        <v/>
      </c>
      <c r="AQ38" s="529" t="str">
        <f t="array" aca="1" ref="AQ38" ca="1">IFERROR(AK38*(1+INDEX(FrontEndData,MATCH(AQ$10,IF(FrontEndType=$B38,FrontEndCampus),0),MATCH(AQ$9,FrontEndYear,0))),"")</f>
        <v/>
      </c>
      <c r="AR38" s="529" t="str">
        <f t="array" aca="1" ref="AR38" ca="1">IFERROR(AL38*(1+INDEX(FrontEndData,MATCH(AR$10,IF(FrontEndType=$B38,FrontEndCampus),0),MATCH(AR$9,FrontEndYear,0))),"")</f>
        <v/>
      </c>
      <c r="AS38" s="529" t="str">
        <f t="array" aca="1" ref="AS38" ca="1">IFERROR(AM38*(1+INDEX(FrontEndData,MATCH(AS$10,IF(FrontEndType=$B38,FrontEndCampus),0),MATCH(AS$9,FrontEndYear,0))),"")</f>
        <v/>
      </c>
      <c r="AT38" s="529" t="str">
        <f t="array" aca="1" ref="AT38" ca="1">IFERROR(AN38*(1+INDEX(FrontEndData,MATCH(AT$10,IF(FrontEndType=$B38,FrontEndCampus),0),MATCH(AT$9,FrontEndYear,0))),"")</f>
        <v/>
      </c>
      <c r="AU38" s="529" t="str">
        <f t="array" aca="1" ref="AU38" ca="1">IFERROR(AO38*(1+INDEX(FrontEndData,MATCH(AU$10,IF(FrontEndType=$B38,FrontEndCampus),0),MATCH(AU$9,FrontEndYear,0))),"")</f>
        <v/>
      </c>
      <c r="AV38" s="529" t="str">
        <f t="array" aca="1" ref="AV38" ca="1">IFERROR(AP38*(1+INDEX(FrontEndData,MATCH(AV$10,IF(FrontEndType=$B38,FrontEndCampus),0),MATCH(AV$9,FrontEndYear,0))),"")</f>
        <v/>
      </c>
      <c r="AW38" s="529" t="str">
        <f t="array" aca="1" ref="AW38" ca="1">IFERROR(AQ38*(1+INDEX(FrontEndData,MATCH(AW$10,IF(FrontEndType=$B38,FrontEndCampus),0),MATCH(AW$9,FrontEndYear,0))),"")</f>
        <v/>
      </c>
      <c r="AX38" s="529" t="str">
        <f t="array" aca="1" ref="AX38" ca="1">IFERROR(AR38*(1+INDEX(FrontEndData,MATCH(AX$10,IF(FrontEndType=$B38,FrontEndCampus),0),MATCH(AX$9,FrontEndYear,0))),"")</f>
        <v/>
      </c>
      <c r="AY38" s="529" t="str">
        <f t="array" aca="1" ref="AY38" ca="1">IFERROR(AS38*(1+INDEX(FrontEndData,MATCH(AY$10,IF(FrontEndType=$B38,FrontEndCampus),0),MATCH(AY$9,FrontEndYear,0))),"")</f>
        <v/>
      </c>
      <c r="AZ38" s="529" t="str">
        <f t="array" aca="1" ref="AZ38" ca="1">IFERROR(AT38*(1+INDEX(FrontEndData,MATCH(AZ$10,IF(FrontEndType=$B38,FrontEndCampus),0),MATCH(AZ$9,FrontEndYear,0))),"")</f>
        <v/>
      </c>
      <c r="BA38" s="529" t="str">
        <f t="array" aca="1" ref="BA38" ca="1">IFERROR(AU38*(1+INDEX(FrontEndData,MATCH(BA$10,IF(FrontEndType=$B38,FrontEndCampus),0),MATCH(BA$9,FrontEndYear,0))),"")</f>
        <v/>
      </c>
      <c r="BB38" s="529" t="str">
        <f t="array" aca="1" ref="BB38" ca="1">IFERROR(AV38*(1+INDEX(FrontEndData,MATCH(BB$10,IF(FrontEndType=$B38,FrontEndCampus),0),MATCH(BB$9,FrontEndYear,0))),"")</f>
        <v/>
      </c>
      <c r="BC38" s="529" t="str">
        <f t="array" aca="1" ref="BC38" ca="1">IFERROR(AW38*(1+INDEX(FrontEndData,MATCH(BC$10,IF(FrontEndType=$B38,FrontEndCampus),0),MATCH(BC$9,FrontEndYear,0))),"")</f>
        <v/>
      </c>
      <c r="BD38" s="529" t="str">
        <f t="array" aca="1" ref="BD38" ca="1">IFERROR(AX38*(1+INDEX(FrontEndData,MATCH(BD$10,IF(FrontEndType=$B38,FrontEndCampus),0),MATCH(BD$9,FrontEndYear,0))),"")</f>
        <v/>
      </c>
      <c r="BE38" s="529" t="str">
        <f t="array" aca="1" ref="BE38" ca="1">IFERROR(AY38*(1+INDEX(FrontEndData,MATCH(BE$10,IF(FrontEndType=$B38,FrontEndCampus),0),MATCH(BE$9,FrontEndYear,0))),"")</f>
        <v/>
      </c>
      <c r="BF38" s="529" t="str">
        <f t="array" aca="1" ref="BF38" ca="1">IFERROR(AZ38*(1+INDEX(FrontEndData,MATCH(BF$10,IF(FrontEndType=$B38,FrontEndCampus),0),MATCH(BF$9,FrontEndYear,0))),"")</f>
        <v/>
      </c>
      <c r="BG38" s="529" t="str">
        <f t="array" aca="1" ref="BG38" ca="1">IFERROR(BA38*(1+INDEX(FrontEndData,MATCH(BG$10,IF(FrontEndType=$B38,FrontEndCampus),0),MATCH(BG$9,FrontEndYear,0))),"")</f>
        <v/>
      </c>
      <c r="BH38" s="529" t="str">
        <f t="array" aca="1" ref="BH38" ca="1">IFERROR(BB38*(1+INDEX(FrontEndData,MATCH(BH$10,IF(FrontEndType=$B38,FrontEndCampus),0),MATCH(BH$9,FrontEndYear,0))),"")</f>
        <v/>
      </c>
      <c r="BI38" s="529" t="str">
        <f t="array" aca="1" ref="BI38" ca="1">IFERROR(BC38*(1+INDEX(FrontEndData,MATCH(BI$10,IF(FrontEndType=$B38,FrontEndCampus),0),MATCH(BI$9,FrontEndYear,0))),"")</f>
        <v/>
      </c>
      <c r="BJ38" s="529" t="str">
        <f t="array" aca="1" ref="BJ38" ca="1">IFERROR(BD38*(1+INDEX(FrontEndData,MATCH(BJ$10,IF(FrontEndType=$B38,FrontEndCampus),0),MATCH(BJ$9,FrontEndYear,0))),"")</f>
        <v/>
      </c>
      <c r="BK38" s="529" t="str">
        <f t="array" aca="1" ref="BK38" ca="1">IFERROR(BE38*(1+INDEX(FrontEndData,MATCH(BK$10,IF(FrontEndType=$B38,FrontEndCampus),0),MATCH(BK$9,FrontEndYear,0))),"")</f>
        <v/>
      </c>
      <c r="BL38" s="529" t="str">
        <f t="array" aca="1" ref="BL38" ca="1">IFERROR(BF38*(1+INDEX(FrontEndData,MATCH(BL$10,IF(FrontEndType=$B38,FrontEndCampus),0),MATCH(BL$9,FrontEndYear,0))),"")</f>
        <v/>
      </c>
      <c r="BM38" s="529" t="str">
        <f t="array" aca="1" ref="BM38" ca="1">IFERROR(BG38*(1+INDEX(FrontEndData,MATCH(BM$10,IF(FrontEndType=$B38,FrontEndCampus),0),MATCH(BM$9,FrontEndYear,0))),"")</f>
        <v/>
      </c>
      <c r="BN38" s="529" t="str">
        <f t="array" aca="1" ref="BN38" ca="1">IFERROR(BH38*(1+INDEX(FrontEndData,MATCH(BN$10,IF(FrontEndType=$B38,FrontEndCampus),0),MATCH(BN$9,FrontEndYear,0))),"")</f>
        <v/>
      </c>
      <c r="BO38" s="529" t="str">
        <f t="array" aca="1" ref="BO38" ca="1">IFERROR(BI38*(1+INDEX(FrontEndData,MATCH(BO$10,IF(FrontEndType=$B38,FrontEndCampus),0),MATCH(BO$9,FrontEndYear,0))),"")</f>
        <v/>
      </c>
      <c r="BP38" s="529" t="str">
        <f t="array" aca="1" ref="BP38" ca="1">IFERROR(BJ38*(1+INDEX(FrontEndData,MATCH(BP$10,IF(FrontEndType=$B38,FrontEndCampus),0),MATCH(BP$9,FrontEndYear,0))),"")</f>
        <v/>
      </c>
      <c r="BQ38" s="529" t="str">
        <f t="array" aca="1" ref="BQ38" ca="1">IFERROR(BK38*(1+INDEX(FrontEndData,MATCH(BQ$10,IF(FrontEndType=$B38,FrontEndCampus),0),MATCH(BQ$9,FrontEndYear,0))),"")</f>
        <v/>
      </c>
      <c r="BR38" s="529" t="str">
        <f t="array" aca="1" ref="BR38" ca="1">IFERROR(BL38*(1+INDEX(FrontEndData,MATCH(BR$10,IF(FrontEndType=$B38,FrontEndCampus),0),MATCH(BR$9,FrontEndYear,0))),"")</f>
        <v/>
      </c>
      <c r="BS38" s="529" t="str">
        <f t="array" aca="1" ref="BS38" ca="1">IFERROR(BM38*(1+INDEX(FrontEndData,MATCH(BS$10,IF(FrontEndType=$B38,FrontEndCampus),0),MATCH(BS$9,FrontEndYear,0))),"")</f>
        <v/>
      </c>
      <c r="BT38" s="529" t="str">
        <f t="array" aca="1" ref="BT38" ca="1">IFERROR(BN38*(1+INDEX(FrontEndData,MATCH(BT$10,IF(FrontEndType=$B38,FrontEndCampus),0),MATCH(BT$9,FrontEndYear,0))),"")</f>
        <v/>
      </c>
      <c r="BU38" s="529" t="str">
        <f t="array" aca="1" ref="BU38" ca="1">IFERROR(BO38*(1+INDEX(FrontEndData,MATCH(BU$10,IF(FrontEndType=$B38,FrontEndCampus),0),MATCH(BU$9,FrontEndYear,0))),"")</f>
        <v/>
      </c>
      <c r="BV38" s="529" t="str">
        <f t="array" aca="1" ref="BV38" ca="1">IFERROR(BP38*(1+INDEX(FrontEndData,MATCH(BV$10,IF(FrontEndType=$B38,FrontEndCampus),0),MATCH(BV$9,FrontEndYear,0))),"")</f>
        <v/>
      </c>
      <c r="BW38" s="529" t="str">
        <f t="array" aca="1" ref="BW38" ca="1">IFERROR(BQ38*(1+INDEX(FrontEndData,MATCH(BW$10,IF(FrontEndType=$B38,FrontEndCampus),0),MATCH(BW$9,FrontEndYear,0))),"")</f>
        <v/>
      </c>
      <c r="BX38" s="529" t="str">
        <f t="array" aca="1" ref="BX38" ca="1">IFERROR(BR38*(1+INDEX(FrontEndData,MATCH(BX$10,IF(FrontEndType=$B38,FrontEndCampus),0),MATCH(BX$9,FrontEndYear,0))),"")</f>
        <v/>
      </c>
    </row>
    <row r="39" spans="1:76" x14ac:dyDescent="0.25">
      <c r="A39" s="519"/>
      <c r="B39" s="525" t="s">
        <v>358</v>
      </c>
      <c r="C39" s="526" t="s">
        <v>390</v>
      </c>
      <c r="D39" s="527" t="s">
        <v>400</v>
      </c>
      <c r="E39" s="528">
        <f t="array" ref="E39">IFERROR(IF(INDEX(EndUseMatrixData,MATCH($B39,IF(EndUseMatrixEndUse=$D39,EndUseMatrixAllocation),0),MATCH($C39,EndUseMatrixEmissionSource,0))=Lists!$Q$9,INDEX(CFPTableEmissionsData,MATCH($C39,CFPTableEmissionsEmissionSource,0),MATCH(E$10,CFPTableEmissionsCampus,0))*INDEX(EndUseAssumptionsData,MATCH($C39,IF(EndUseAssumptionsEndUse=$D39,EndUseAssumptionsEmissionsSource),0),MATCH(E$10,EndUseAssumptionsCampus,0))*IF(COUNTIF(PeopleList,$B39)&gt;0,INDEX(SpacePeopleAllocationsPercentData,MATCH($B39,SpacePeopleAllocationsPercentType,0),MATCH(E$10,SpacePeopleAllocationsPercentCampus,0))/SUM(IF(INDEX(EndUseMatrixPeopleData,0,MATCH($C39,EndUseMatrixEmissionSource,0))=Lists!$Q$9,IF(EndUseMatrixPeopleEndUse=$D39,INDEX(EndUseMatrixPeopleSplitData,0,MATCH(E$10,EndUseMatrixPeopleSplitCampus,0))))),1),0),0)</f>
        <v>0</v>
      </c>
      <c r="F39" s="528">
        <f t="array" ref="F39">IFERROR(IF(INDEX(EndUseMatrixData,MATCH($B39,IF(EndUseMatrixEndUse=$D39,EndUseMatrixAllocation),0),MATCH($C39,EndUseMatrixEmissionSource,0))=Lists!$Q$9,INDEX(CFPTableEmissionsData,MATCH($C39,CFPTableEmissionsEmissionSource,0),MATCH(F$10,CFPTableEmissionsCampus,0))*INDEX(EndUseAssumptionsData,MATCH($C39,IF(EndUseAssumptionsEndUse=$D39,EndUseAssumptionsEmissionsSource),0),MATCH(F$10,EndUseAssumptionsCampus,0))*IF(COUNTIF(PeopleList,$B39)&gt;0,INDEX(SpacePeopleAllocationsPercentData,MATCH($B39,SpacePeopleAllocationsPercentType,0),MATCH(F$10,SpacePeopleAllocationsPercentCampus,0))/SUM(IF(INDEX(EndUseMatrixPeopleData,0,MATCH($C39,EndUseMatrixEmissionSource,0))=Lists!$Q$9,IF(EndUseMatrixPeopleEndUse=$D39,INDEX(EndUseMatrixPeopleSplitData,0,MATCH(F$10,EndUseMatrixPeopleSplitCampus,0))))),1),0),0)</f>
        <v>0</v>
      </c>
      <c r="G39" s="528">
        <f t="array" ref="G39">IFERROR(IF(INDEX(EndUseMatrixData,MATCH($B39,IF(EndUseMatrixEndUse=$D39,EndUseMatrixAllocation),0),MATCH($C39,EndUseMatrixEmissionSource,0))=Lists!$Q$9,INDEX(CFPTableEmissionsData,MATCH($C39,CFPTableEmissionsEmissionSource,0),MATCH(G$10,CFPTableEmissionsCampus,0))*INDEX(EndUseAssumptionsData,MATCH($C39,IF(EndUseAssumptionsEndUse=$D39,EndUseAssumptionsEmissionsSource),0),MATCH(G$10,EndUseAssumptionsCampus,0))*IF(COUNTIF(PeopleList,$B39)&gt;0,INDEX(SpacePeopleAllocationsPercentData,MATCH($B39,SpacePeopleAllocationsPercentType,0),MATCH(G$10,SpacePeopleAllocationsPercentCampus,0))/SUM(IF(INDEX(EndUseMatrixPeopleData,0,MATCH($C39,EndUseMatrixEmissionSource,0))=Lists!$Q$9,IF(EndUseMatrixPeopleEndUse=$D39,INDEX(EndUseMatrixPeopleSplitData,0,MATCH(G$10,EndUseMatrixPeopleSplitCampus,0))))),1),0),0)</f>
        <v>0</v>
      </c>
      <c r="H39" s="528">
        <f t="array" ref="H39">IFERROR(IF(INDEX(EndUseMatrixData,MATCH($B39,IF(EndUseMatrixEndUse=$D39,EndUseMatrixAllocation),0),MATCH($C39,EndUseMatrixEmissionSource,0))=Lists!$Q$9,INDEX(CFPTableEmissionsData,MATCH($C39,CFPTableEmissionsEmissionSource,0),MATCH(H$10,CFPTableEmissionsCampus,0))*INDEX(EndUseAssumptionsData,MATCH($C39,IF(EndUseAssumptionsEndUse=$D39,EndUseAssumptionsEmissionsSource),0),MATCH(H$10,EndUseAssumptionsCampus,0))*IF(COUNTIF(PeopleList,$B39)&gt;0,INDEX(SpacePeopleAllocationsPercentData,MATCH($B39,SpacePeopleAllocationsPercentType,0),MATCH(H$10,SpacePeopleAllocationsPercentCampus,0))/SUM(IF(INDEX(EndUseMatrixPeopleData,0,MATCH($C39,EndUseMatrixEmissionSource,0))=Lists!$Q$9,IF(EndUseMatrixPeopleEndUse=$D39,INDEX(EndUseMatrixPeopleSplitData,0,MATCH(H$10,EndUseMatrixPeopleSplitCampus,0))))),1),0),0)</f>
        <v>0</v>
      </c>
      <c r="I39" s="528">
        <f t="array" ref="I39">IFERROR(IF(INDEX(EndUseMatrixData,MATCH($B39,IF(EndUseMatrixEndUse=$D39,EndUseMatrixAllocation),0),MATCH($C39,EndUseMatrixEmissionSource,0))=Lists!$Q$9,INDEX(CFPTableEmissionsData,MATCH($C39,CFPTableEmissionsEmissionSource,0),MATCH(I$10,CFPTableEmissionsCampus,0))*INDEX(EndUseAssumptionsData,MATCH($C39,IF(EndUseAssumptionsEndUse=$D39,EndUseAssumptionsEmissionsSource),0),MATCH(I$10,EndUseAssumptionsCampus,0))*IF(COUNTIF(PeopleList,$B39)&gt;0,INDEX(SpacePeopleAllocationsPercentData,MATCH($B39,SpacePeopleAllocationsPercentType,0),MATCH(I$10,SpacePeopleAllocationsPercentCampus,0))/SUM(IF(INDEX(EndUseMatrixPeopleData,0,MATCH($C39,EndUseMatrixEmissionSource,0))=Lists!$Q$9,IF(EndUseMatrixPeopleEndUse=$D39,INDEX(EndUseMatrixPeopleSplitData,0,MATCH(I$10,EndUseMatrixPeopleSplitCampus,0))))),1),0),0)</f>
        <v>0</v>
      </c>
      <c r="J39" s="528">
        <f t="array" ref="J39">IFERROR(IF(INDEX(EndUseMatrixData,MATCH($B39,IF(EndUseMatrixEndUse=$D39,EndUseMatrixAllocation),0),MATCH($C39,EndUseMatrixEmissionSource,0))=Lists!$Q$9,INDEX(CFPTableEmissionsData,MATCH($C39,CFPTableEmissionsEmissionSource,0),MATCH(J$10,CFPTableEmissionsCampus,0))*INDEX(EndUseAssumptionsData,MATCH($C39,IF(EndUseAssumptionsEndUse=$D39,EndUseAssumptionsEmissionsSource),0),MATCH(J$10,EndUseAssumptionsCampus,0))*IF(COUNTIF(PeopleList,$B39)&gt;0,INDEX(SpacePeopleAllocationsPercentData,MATCH($B39,SpacePeopleAllocationsPercentType,0),MATCH(J$10,SpacePeopleAllocationsPercentCampus,0))/SUM(IF(INDEX(EndUseMatrixPeopleData,0,MATCH($C39,EndUseMatrixEmissionSource,0))=Lists!$Q$9,IF(EndUseMatrixPeopleEndUse=$D39,INDEX(EndUseMatrixPeopleSplitData,0,MATCH(J$10,EndUseMatrixPeopleSplitCampus,0))))),1),0),0)</f>
        <v>0</v>
      </c>
      <c r="K39" s="529" t="str">
        <f t="array" aca="1" ref="K39" ca="1">IFERROR(E39*(1+INDEX(FrontEndData,MATCH(K$10,IF(FrontEndType=$B39,FrontEndCampus),0),MATCH(K$9,FrontEndYear,0))),"")</f>
        <v/>
      </c>
      <c r="L39" s="529" t="str">
        <f t="array" aca="1" ref="L39" ca="1">IFERROR(F39*(1+INDEX(FrontEndData,MATCH(L$10,IF(FrontEndType=$B39,FrontEndCampus),0),MATCH(L$9,FrontEndYear,0))),"")</f>
        <v/>
      </c>
      <c r="M39" s="529" t="str">
        <f t="array" aca="1" ref="M39" ca="1">IFERROR(G39*(1+INDEX(FrontEndData,MATCH(M$10,IF(FrontEndType=$B39,FrontEndCampus),0),MATCH(M$9,FrontEndYear,0))),"")</f>
        <v/>
      </c>
      <c r="N39" s="529" t="str">
        <f t="array" aca="1" ref="N39" ca="1">IFERROR(H39*(1+INDEX(FrontEndData,MATCH(N$10,IF(FrontEndType=$B39,FrontEndCampus),0),MATCH(N$9,FrontEndYear,0))),"")</f>
        <v/>
      </c>
      <c r="O39" s="529" t="str">
        <f t="array" aca="1" ref="O39" ca="1">IFERROR(I39*(1+INDEX(FrontEndData,MATCH(O$10,IF(FrontEndType=$B39,FrontEndCampus),0),MATCH(O$9,FrontEndYear,0))),"")</f>
        <v/>
      </c>
      <c r="P39" s="529" t="str">
        <f t="array" aca="1" ref="P39" ca="1">IFERROR(J39*(1+INDEX(FrontEndData,MATCH(P$10,IF(FrontEndType=$B39,FrontEndCampus),0),MATCH(P$9,FrontEndYear,0))),"")</f>
        <v/>
      </c>
      <c r="Q39" s="529" t="str">
        <f t="array" aca="1" ref="Q39" ca="1">IFERROR(K39*(1+INDEX(FrontEndData,MATCH(Q$10,IF(FrontEndType=$B39,FrontEndCampus),0),MATCH(Q$9,FrontEndYear,0))),"")</f>
        <v/>
      </c>
      <c r="R39" s="529" t="str">
        <f t="array" aca="1" ref="R39" ca="1">IFERROR(L39*(1+INDEX(FrontEndData,MATCH(R$10,IF(FrontEndType=$B39,FrontEndCampus),0),MATCH(R$9,FrontEndYear,0))),"")</f>
        <v/>
      </c>
      <c r="S39" s="529" t="str">
        <f t="array" aca="1" ref="S39" ca="1">IFERROR(M39*(1+INDEX(FrontEndData,MATCH(S$10,IF(FrontEndType=$B39,FrontEndCampus),0),MATCH(S$9,FrontEndYear,0))),"")</f>
        <v/>
      </c>
      <c r="T39" s="529" t="str">
        <f t="array" aca="1" ref="T39" ca="1">IFERROR(N39*(1+INDEX(FrontEndData,MATCH(T$10,IF(FrontEndType=$B39,FrontEndCampus),0),MATCH(T$9,FrontEndYear,0))),"")</f>
        <v/>
      </c>
      <c r="U39" s="529" t="str">
        <f t="array" aca="1" ref="U39" ca="1">IFERROR(O39*(1+INDEX(FrontEndData,MATCH(U$10,IF(FrontEndType=$B39,FrontEndCampus),0),MATCH(U$9,FrontEndYear,0))),"")</f>
        <v/>
      </c>
      <c r="V39" s="529" t="str">
        <f t="array" aca="1" ref="V39" ca="1">IFERROR(P39*(1+INDEX(FrontEndData,MATCH(V$10,IF(FrontEndType=$B39,FrontEndCampus),0),MATCH(V$9,FrontEndYear,0))),"")</f>
        <v/>
      </c>
      <c r="W39" s="529" t="str">
        <f t="array" aca="1" ref="W39" ca="1">IFERROR(Q39*(1+INDEX(FrontEndData,MATCH(W$10,IF(FrontEndType=$B39,FrontEndCampus),0),MATCH(W$9,FrontEndYear,0))),"")</f>
        <v/>
      </c>
      <c r="X39" s="529" t="str">
        <f t="array" aca="1" ref="X39" ca="1">IFERROR(R39*(1+INDEX(FrontEndData,MATCH(X$10,IF(FrontEndType=$B39,FrontEndCampus),0),MATCH(X$9,FrontEndYear,0))),"")</f>
        <v/>
      </c>
      <c r="Y39" s="529" t="str">
        <f t="array" aca="1" ref="Y39" ca="1">IFERROR(S39*(1+INDEX(FrontEndData,MATCH(Y$10,IF(FrontEndType=$B39,FrontEndCampus),0),MATCH(Y$9,FrontEndYear,0))),"")</f>
        <v/>
      </c>
      <c r="Z39" s="529" t="str">
        <f t="array" aca="1" ref="Z39" ca="1">IFERROR(T39*(1+INDEX(FrontEndData,MATCH(Z$10,IF(FrontEndType=$B39,FrontEndCampus),0),MATCH(Z$9,FrontEndYear,0))),"")</f>
        <v/>
      </c>
      <c r="AA39" s="529" t="str">
        <f t="array" aca="1" ref="AA39" ca="1">IFERROR(U39*(1+INDEX(FrontEndData,MATCH(AA$10,IF(FrontEndType=$B39,FrontEndCampus),0),MATCH(AA$9,FrontEndYear,0))),"")</f>
        <v/>
      </c>
      <c r="AB39" s="529" t="str">
        <f t="array" aca="1" ref="AB39" ca="1">IFERROR(V39*(1+INDEX(FrontEndData,MATCH(AB$10,IF(FrontEndType=$B39,FrontEndCampus),0),MATCH(AB$9,FrontEndYear,0))),"")</f>
        <v/>
      </c>
      <c r="AC39" s="529" t="str">
        <f t="array" aca="1" ref="AC39" ca="1">IFERROR(W39*(1+INDEX(FrontEndData,MATCH(AC$10,IF(FrontEndType=$B39,FrontEndCampus),0),MATCH(AC$9,FrontEndYear,0))),"")</f>
        <v/>
      </c>
      <c r="AD39" s="529" t="str">
        <f t="array" aca="1" ref="AD39" ca="1">IFERROR(X39*(1+INDEX(FrontEndData,MATCH(AD$10,IF(FrontEndType=$B39,FrontEndCampus),0),MATCH(AD$9,FrontEndYear,0))),"")</f>
        <v/>
      </c>
      <c r="AE39" s="529" t="str">
        <f t="array" aca="1" ref="AE39" ca="1">IFERROR(Y39*(1+INDEX(FrontEndData,MATCH(AE$10,IF(FrontEndType=$B39,FrontEndCampus),0),MATCH(AE$9,FrontEndYear,0))),"")</f>
        <v/>
      </c>
      <c r="AF39" s="529" t="str">
        <f t="array" aca="1" ref="AF39" ca="1">IFERROR(Z39*(1+INDEX(FrontEndData,MATCH(AF$10,IF(FrontEndType=$B39,FrontEndCampus),0),MATCH(AF$9,FrontEndYear,0))),"")</f>
        <v/>
      </c>
      <c r="AG39" s="529" t="str">
        <f t="array" aca="1" ref="AG39" ca="1">IFERROR(AA39*(1+INDEX(FrontEndData,MATCH(AG$10,IF(FrontEndType=$B39,FrontEndCampus),0),MATCH(AG$9,FrontEndYear,0))),"")</f>
        <v/>
      </c>
      <c r="AH39" s="529" t="str">
        <f t="array" aca="1" ref="AH39" ca="1">IFERROR(AB39*(1+INDEX(FrontEndData,MATCH(AH$10,IF(FrontEndType=$B39,FrontEndCampus),0),MATCH(AH$9,FrontEndYear,0))),"")</f>
        <v/>
      </c>
      <c r="AI39" s="529" t="str">
        <f t="array" aca="1" ref="AI39" ca="1">IFERROR(AC39*(1+INDEX(FrontEndData,MATCH(AI$10,IF(FrontEndType=$B39,FrontEndCampus),0),MATCH(AI$9,FrontEndYear,0))),"")</f>
        <v/>
      </c>
      <c r="AJ39" s="529" t="str">
        <f t="array" aca="1" ref="AJ39" ca="1">IFERROR(AD39*(1+INDEX(FrontEndData,MATCH(AJ$10,IF(FrontEndType=$B39,FrontEndCampus),0),MATCH(AJ$9,FrontEndYear,0))),"")</f>
        <v/>
      </c>
      <c r="AK39" s="529" t="str">
        <f t="array" aca="1" ref="AK39" ca="1">IFERROR(AE39*(1+INDEX(FrontEndData,MATCH(AK$10,IF(FrontEndType=$B39,FrontEndCampus),0),MATCH(AK$9,FrontEndYear,0))),"")</f>
        <v/>
      </c>
      <c r="AL39" s="529" t="str">
        <f t="array" aca="1" ref="AL39" ca="1">IFERROR(AF39*(1+INDEX(FrontEndData,MATCH(AL$10,IF(FrontEndType=$B39,FrontEndCampus),0),MATCH(AL$9,FrontEndYear,0))),"")</f>
        <v/>
      </c>
      <c r="AM39" s="529" t="str">
        <f t="array" aca="1" ref="AM39" ca="1">IFERROR(AG39*(1+INDEX(FrontEndData,MATCH(AM$10,IF(FrontEndType=$B39,FrontEndCampus),0),MATCH(AM$9,FrontEndYear,0))),"")</f>
        <v/>
      </c>
      <c r="AN39" s="529" t="str">
        <f t="array" aca="1" ref="AN39" ca="1">IFERROR(AH39*(1+INDEX(FrontEndData,MATCH(AN$10,IF(FrontEndType=$B39,FrontEndCampus),0),MATCH(AN$9,FrontEndYear,0))),"")</f>
        <v/>
      </c>
      <c r="AO39" s="529" t="str">
        <f t="array" aca="1" ref="AO39" ca="1">IFERROR(AI39*(1+INDEX(FrontEndData,MATCH(AO$10,IF(FrontEndType=$B39,FrontEndCampus),0),MATCH(AO$9,FrontEndYear,0))),"")</f>
        <v/>
      </c>
      <c r="AP39" s="529" t="str">
        <f t="array" aca="1" ref="AP39" ca="1">IFERROR(AJ39*(1+INDEX(FrontEndData,MATCH(AP$10,IF(FrontEndType=$B39,FrontEndCampus),0),MATCH(AP$9,FrontEndYear,0))),"")</f>
        <v/>
      </c>
      <c r="AQ39" s="529" t="str">
        <f t="array" aca="1" ref="AQ39" ca="1">IFERROR(AK39*(1+INDEX(FrontEndData,MATCH(AQ$10,IF(FrontEndType=$B39,FrontEndCampus),0),MATCH(AQ$9,FrontEndYear,0))),"")</f>
        <v/>
      </c>
      <c r="AR39" s="529" t="str">
        <f t="array" aca="1" ref="AR39" ca="1">IFERROR(AL39*(1+INDEX(FrontEndData,MATCH(AR$10,IF(FrontEndType=$B39,FrontEndCampus),0),MATCH(AR$9,FrontEndYear,0))),"")</f>
        <v/>
      </c>
      <c r="AS39" s="529" t="str">
        <f t="array" aca="1" ref="AS39" ca="1">IFERROR(AM39*(1+INDEX(FrontEndData,MATCH(AS$10,IF(FrontEndType=$B39,FrontEndCampus),0),MATCH(AS$9,FrontEndYear,0))),"")</f>
        <v/>
      </c>
      <c r="AT39" s="529" t="str">
        <f t="array" aca="1" ref="AT39" ca="1">IFERROR(AN39*(1+INDEX(FrontEndData,MATCH(AT$10,IF(FrontEndType=$B39,FrontEndCampus),0),MATCH(AT$9,FrontEndYear,0))),"")</f>
        <v/>
      </c>
      <c r="AU39" s="529" t="str">
        <f t="array" aca="1" ref="AU39" ca="1">IFERROR(AO39*(1+INDEX(FrontEndData,MATCH(AU$10,IF(FrontEndType=$B39,FrontEndCampus),0),MATCH(AU$9,FrontEndYear,0))),"")</f>
        <v/>
      </c>
      <c r="AV39" s="529" t="str">
        <f t="array" aca="1" ref="AV39" ca="1">IFERROR(AP39*(1+INDEX(FrontEndData,MATCH(AV$10,IF(FrontEndType=$B39,FrontEndCampus),0),MATCH(AV$9,FrontEndYear,0))),"")</f>
        <v/>
      </c>
      <c r="AW39" s="529" t="str">
        <f t="array" aca="1" ref="AW39" ca="1">IFERROR(AQ39*(1+INDEX(FrontEndData,MATCH(AW$10,IF(FrontEndType=$B39,FrontEndCampus),0),MATCH(AW$9,FrontEndYear,0))),"")</f>
        <v/>
      </c>
      <c r="AX39" s="529" t="str">
        <f t="array" aca="1" ref="AX39" ca="1">IFERROR(AR39*(1+INDEX(FrontEndData,MATCH(AX$10,IF(FrontEndType=$B39,FrontEndCampus),0),MATCH(AX$9,FrontEndYear,0))),"")</f>
        <v/>
      </c>
      <c r="AY39" s="529" t="str">
        <f t="array" aca="1" ref="AY39" ca="1">IFERROR(AS39*(1+INDEX(FrontEndData,MATCH(AY$10,IF(FrontEndType=$B39,FrontEndCampus),0),MATCH(AY$9,FrontEndYear,0))),"")</f>
        <v/>
      </c>
      <c r="AZ39" s="529" t="str">
        <f t="array" aca="1" ref="AZ39" ca="1">IFERROR(AT39*(1+INDEX(FrontEndData,MATCH(AZ$10,IF(FrontEndType=$B39,FrontEndCampus),0),MATCH(AZ$9,FrontEndYear,0))),"")</f>
        <v/>
      </c>
      <c r="BA39" s="529" t="str">
        <f t="array" aca="1" ref="BA39" ca="1">IFERROR(AU39*(1+INDEX(FrontEndData,MATCH(BA$10,IF(FrontEndType=$B39,FrontEndCampus),0),MATCH(BA$9,FrontEndYear,0))),"")</f>
        <v/>
      </c>
      <c r="BB39" s="529" t="str">
        <f t="array" aca="1" ref="BB39" ca="1">IFERROR(AV39*(1+INDEX(FrontEndData,MATCH(BB$10,IF(FrontEndType=$B39,FrontEndCampus),0),MATCH(BB$9,FrontEndYear,0))),"")</f>
        <v/>
      </c>
      <c r="BC39" s="529" t="str">
        <f t="array" aca="1" ref="BC39" ca="1">IFERROR(AW39*(1+INDEX(FrontEndData,MATCH(BC$10,IF(FrontEndType=$B39,FrontEndCampus),0),MATCH(BC$9,FrontEndYear,0))),"")</f>
        <v/>
      </c>
      <c r="BD39" s="529" t="str">
        <f t="array" aca="1" ref="BD39" ca="1">IFERROR(AX39*(1+INDEX(FrontEndData,MATCH(BD$10,IF(FrontEndType=$B39,FrontEndCampus),0),MATCH(BD$9,FrontEndYear,0))),"")</f>
        <v/>
      </c>
      <c r="BE39" s="529" t="str">
        <f t="array" aca="1" ref="BE39" ca="1">IFERROR(AY39*(1+INDEX(FrontEndData,MATCH(BE$10,IF(FrontEndType=$B39,FrontEndCampus),0),MATCH(BE$9,FrontEndYear,0))),"")</f>
        <v/>
      </c>
      <c r="BF39" s="529" t="str">
        <f t="array" aca="1" ref="BF39" ca="1">IFERROR(AZ39*(1+INDEX(FrontEndData,MATCH(BF$10,IF(FrontEndType=$B39,FrontEndCampus),0),MATCH(BF$9,FrontEndYear,0))),"")</f>
        <v/>
      </c>
      <c r="BG39" s="529" t="str">
        <f t="array" aca="1" ref="BG39" ca="1">IFERROR(BA39*(1+INDEX(FrontEndData,MATCH(BG$10,IF(FrontEndType=$B39,FrontEndCampus),0),MATCH(BG$9,FrontEndYear,0))),"")</f>
        <v/>
      </c>
      <c r="BH39" s="529" t="str">
        <f t="array" aca="1" ref="BH39" ca="1">IFERROR(BB39*(1+INDEX(FrontEndData,MATCH(BH$10,IF(FrontEndType=$B39,FrontEndCampus),0),MATCH(BH$9,FrontEndYear,0))),"")</f>
        <v/>
      </c>
      <c r="BI39" s="529" t="str">
        <f t="array" aca="1" ref="BI39" ca="1">IFERROR(BC39*(1+INDEX(FrontEndData,MATCH(BI$10,IF(FrontEndType=$B39,FrontEndCampus),0),MATCH(BI$9,FrontEndYear,0))),"")</f>
        <v/>
      </c>
      <c r="BJ39" s="529" t="str">
        <f t="array" aca="1" ref="BJ39" ca="1">IFERROR(BD39*(1+INDEX(FrontEndData,MATCH(BJ$10,IF(FrontEndType=$B39,FrontEndCampus),0),MATCH(BJ$9,FrontEndYear,0))),"")</f>
        <v/>
      </c>
      <c r="BK39" s="529" t="str">
        <f t="array" aca="1" ref="BK39" ca="1">IFERROR(BE39*(1+INDEX(FrontEndData,MATCH(BK$10,IF(FrontEndType=$B39,FrontEndCampus),0),MATCH(BK$9,FrontEndYear,0))),"")</f>
        <v/>
      </c>
      <c r="BL39" s="529" t="str">
        <f t="array" aca="1" ref="BL39" ca="1">IFERROR(BF39*(1+INDEX(FrontEndData,MATCH(BL$10,IF(FrontEndType=$B39,FrontEndCampus),0),MATCH(BL$9,FrontEndYear,0))),"")</f>
        <v/>
      </c>
      <c r="BM39" s="529" t="str">
        <f t="array" aca="1" ref="BM39" ca="1">IFERROR(BG39*(1+INDEX(FrontEndData,MATCH(BM$10,IF(FrontEndType=$B39,FrontEndCampus),0),MATCH(BM$9,FrontEndYear,0))),"")</f>
        <v/>
      </c>
      <c r="BN39" s="529" t="str">
        <f t="array" aca="1" ref="BN39" ca="1">IFERROR(BH39*(1+INDEX(FrontEndData,MATCH(BN$10,IF(FrontEndType=$B39,FrontEndCampus),0),MATCH(BN$9,FrontEndYear,0))),"")</f>
        <v/>
      </c>
      <c r="BO39" s="529" t="str">
        <f t="array" aca="1" ref="BO39" ca="1">IFERROR(BI39*(1+INDEX(FrontEndData,MATCH(BO$10,IF(FrontEndType=$B39,FrontEndCampus),0),MATCH(BO$9,FrontEndYear,0))),"")</f>
        <v/>
      </c>
      <c r="BP39" s="529" t="str">
        <f t="array" aca="1" ref="BP39" ca="1">IFERROR(BJ39*(1+INDEX(FrontEndData,MATCH(BP$10,IF(FrontEndType=$B39,FrontEndCampus),0),MATCH(BP$9,FrontEndYear,0))),"")</f>
        <v/>
      </c>
      <c r="BQ39" s="529" t="str">
        <f t="array" aca="1" ref="BQ39" ca="1">IFERROR(BK39*(1+INDEX(FrontEndData,MATCH(BQ$10,IF(FrontEndType=$B39,FrontEndCampus),0),MATCH(BQ$9,FrontEndYear,0))),"")</f>
        <v/>
      </c>
      <c r="BR39" s="529" t="str">
        <f t="array" aca="1" ref="BR39" ca="1">IFERROR(BL39*(1+INDEX(FrontEndData,MATCH(BR$10,IF(FrontEndType=$B39,FrontEndCampus),0),MATCH(BR$9,FrontEndYear,0))),"")</f>
        <v/>
      </c>
      <c r="BS39" s="529" t="str">
        <f t="array" aca="1" ref="BS39" ca="1">IFERROR(BM39*(1+INDEX(FrontEndData,MATCH(BS$10,IF(FrontEndType=$B39,FrontEndCampus),0),MATCH(BS$9,FrontEndYear,0))),"")</f>
        <v/>
      </c>
      <c r="BT39" s="529" t="str">
        <f t="array" aca="1" ref="BT39" ca="1">IFERROR(BN39*(1+INDEX(FrontEndData,MATCH(BT$10,IF(FrontEndType=$B39,FrontEndCampus),0),MATCH(BT$9,FrontEndYear,0))),"")</f>
        <v/>
      </c>
      <c r="BU39" s="529" t="str">
        <f t="array" aca="1" ref="BU39" ca="1">IFERROR(BO39*(1+INDEX(FrontEndData,MATCH(BU$10,IF(FrontEndType=$B39,FrontEndCampus),0),MATCH(BU$9,FrontEndYear,0))),"")</f>
        <v/>
      </c>
      <c r="BV39" s="529" t="str">
        <f t="array" aca="1" ref="BV39" ca="1">IFERROR(BP39*(1+INDEX(FrontEndData,MATCH(BV$10,IF(FrontEndType=$B39,FrontEndCampus),0),MATCH(BV$9,FrontEndYear,0))),"")</f>
        <v/>
      </c>
      <c r="BW39" s="529" t="str">
        <f t="array" aca="1" ref="BW39" ca="1">IFERROR(BQ39*(1+INDEX(FrontEndData,MATCH(BW$10,IF(FrontEndType=$B39,FrontEndCampus),0),MATCH(BW$9,FrontEndYear,0))),"")</f>
        <v/>
      </c>
      <c r="BX39" s="529" t="str">
        <f t="array" aca="1" ref="BX39" ca="1">IFERROR(BR39*(1+INDEX(FrontEndData,MATCH(BX$10,IF(FrontEndType=$B39,FrontEndCampus),0),MATCH(BX$9,FrontEndYear,0))),"")</f>
        <v/>
      </c>
    </row>
    <row r="40" spans="1:76" x14ac:dyDescent="0.25">
      <c r="A40" s="519"/>
      <c r="B40" s="525" t="s">
        <v>358</v>
      </c>
      <c r="C40" s="526" t="s">
        <v>390</v>
      </c>
      <c r="D40" s="527" t="s">
        <v>399</v>
      </c>
      <c r="E40" s="528">
        <f t="array" ref="E40">IFERROR(IF(INDEX(EndUseMatrixData,MATCH($B40,IF(EndUseMatrixEndUse=$D40,EndUseMatrixAllocation),0),MATCH($C40,EndUseMatrixEmissionSource,0))=Lists!$Q$9,INDEX(CFPTableEmissionsData,MATCH($C40,CFPTableEmissionsEmissionSource,0),MATCH(E$10,CFPTableEmissionsCampus,0))*INDEX(EndUseAssumptionsData,MATCH($C40,IF(EndUseAssumptionsEndUse=$D40,EndUseAssumptionsEmissionsSource),0),MATCH(E$10,EndUseAssumptionsCampus,0))*IF(COUNTIF(PeopleList,$B40)&gt;0,INDEX(SpacePeopleAllocationsPercentData,MATCH($B40,SpacePeopleAllocationsPercentType,0),MATCH(E$10,SpacePeopleAllocationsPercentCampus,0))/SUM(IF(INDEX(EndUseMatrixPeopleData,0,MATCH($C40,EndUseMatrixEmissionSource,0))=Lists!$Q$9,IF(EndUseMatrixPeopleEndUse=$D40,INDEX(EndUseMatrixPeopleSplitData,0,MATCH(E$10,EndUseMatrixPeopleSplitCampus,0))))),1),0),0)</f>
        <v>0</v>
      </c>
      <c r="F40" s="528">
        <f t="array" ref="F40">IFERROR(IF(INDEX(EndUseMatrixData,MATCH($B40,IF(EndUseMatrixEndUse=$D40,EndUseMatrixAllocation),0),MATCH($C40,EndUseMatrixEmissionSource,0))=Lists!$Q$9,INDEX(CFPTableEmissionsData,MATCH($C40,CFPTableEmissionsEmissionSource,0),MATCH(F$10,CFPTableEmissionsCampus,0))*INDEX(EndUseAssumptionsData,MATCH($C40,IF(EndUseAssumptionsEndUse=$D40,EndUseAssumptionsEmissionsSource),0),MATCH(F$10,EndUseAssumptionsCampus,0))*IF(COUNTIF(PeopleList,$B40)&gt;0,INDEX(SpacePeopleAllocationsPercentData,MATCH($B40,SpacePeopleAllocationsPercentType,0),MATCH(F$10,SpacePeopleAllocationsPercentCampus,0))/SUM(IF(INDEX(EndUseMatrixPeopleData,0,MATCH($C40,EndUseMatrixEmissionSource,0))=Lists!$Q$9,IF(EndUseMatrixPeopleEndUse=$D40,INDEX(EndUseMatrixPeopleSplitData,0,MATCH(F$10,EndUseMatrixPeopleSplitCampus,0))))),1),0),0)</f>
        <v>0</v>
      </c>
      <c r="G40" s="528">
        <f t="array" ref="G40">IFERROR(IF(INDEX(EndUseMatrixData,MATCH($B40,IF(EndUseMatrixEndUse=$D40,EndUseMatrixAllocation),0),MATCH($C40,EndUseMatrixEmissionSource,0))=Lists!$Q$9,INDEX(CFPTableEmissionsData,MATCH($C40,CFPTableEmissionsEmissionSource,0),MATCH(G$10,CFPTableEmissionsCampus,0))*INDEX(EndUseAssumptionsData,MATCH($C40,IF(EndUseAssumptionsEndUse=$D40,EndUseAssumptionsEmissionsSource),0),MATCH(G$10,EndUseAssumptionsCampus,0))*IF(COUNTIF(PeopleList,$B40)&gt;0,INDEX(SpacePeopleAllocationsPercentData,MATCH($B40,SpacePeopleAllocationsPercentType,0),MATCH(G$10,SpacePeopleAllocationsPercentCampus,0))/SUM(IF(INDEX(EndUseMatrixPeopleData,0,MATCH($C40,EndUseMatrixEmissionSource,0))=Lists!$Q$9,IF(EndUseMatrixPeopleEndUse=$D40,INDEX(EndUseMatrixPeopleSplitData,0,MATCH(G$10,EndUseMatrixPeopleSplitCampus,0))))),1),0),0)</f>
        <v>0</v>
      </c>
      <c r="H40" s="528">
        <f t="array" ref="H40">IFERROR(IF(INDEX(EndUseMatrixData,MATCH($B40,IF(EndUseMatrixEndUse=$D40,EndUseMatrixAllocation),0),MATCH($C40,EndUseMatrixEmissionSource,0))=Lists!$Q$9,INDEX(CFPTableEmissionsData,MATCH($C40,CFPTableEmissionsEmissionSource,0),MATCH(H$10,CFPTableEmissionsCampus,0))*INDEX(EndUseAssumptionsData,MATCH($C40,IF(EndUseAssumptionsEndUse=$D40,EndUseAssumptionsEmissionsSource),0),MATCH(H$10,EndUseAssumptionsCampus,0))*IF(COUNTIF(PeopleList,$B40)&gt;0,INDEX(SpacePeopleAllocationsPercentData,MATCH($B40,SpacePeopleAllocationsPercentType,0),MATCH(H$10,SpacePeopleAllocationsPercentCampus,0))/SUM(IF(INDEX(EndUseMatrixPeopleData,0,MATCH($C40,EndUseMatrixEmissionSource,0))=Lists!$Q$9,IF(EndUseMatrixPeopleEndUse=$D40,INDEX(EndUseMatrixPeopleSplitData,0,MATCH(H$10,EndUseMatrixPeopleSplitCampus,0))))),1),0),0)</f>
        <v>0</v>
      </c>
      <c r="I40" s="528">
        <f t="array" ref="I40">IFERROR(IF(INDEX(EndUseMatrixData,MATCH($B40,IF(EndUseMatrixEndUse=$D40,EndUseMatrixAllocation),0),MATCH($C40,EndUseMatrixEmissionSource,0))=Lists!$Q$9,INDEX(CFPTableEmissionsData,MATCH($C40,CFPTableEmissionsEmissionSource,0),MATCH(I$10,CFPTableEmissionsCampus,0))*INDEX(EndUseAssumptionsData,MATCH($C40,IF(EndUseAssumptionsEndUse=$D40,EndUseAssumptionsEmissionsSource),0),MATCH(I$10,EndUseAssumptionsCampus,0))*IF(COUNTIF(PeopleList,$B40)&gt;0,INDEX(SpacePeopleAllocationsPercentData,MATCH($B40,SpacePeopleAllocationsPercentType,0),MATCH(I$10,SpacePeopleAllocationsPercentCampus,0))/SUM(IF(INDEX(EndUseMatrixPeopleData,0,MATCH($C40,EndUseMatrixEmissionSource,0))=Lists!$Q$9,IF(EndUseMatrixPeopleEndUse=$D40,INDEX(EndUseMatrixPeopleSplitData,0,MATCH(I$10,EndUseMatrixPeopleSplitCampus,0))))),1),0),0)</f>
        <v>0</v>
      </c>
      <c r="J40" s="528">
        <f t="array" ref="J40">IFERROR(IF(INDEX(EndUseMatrixData,MATCH($B40,IF(EndUseMatrixEndUse=$D40,EndUseMatrixAllocation),0),MATCH($C40,EndUseMatrixEmissionSource,0))=Lists!$Q$9,INDEX(CFPTableEmissionsData,MATCH($C40,CFPTableEmissionsEmissionSource,0),MATCH(J$10,CFPTableEmissionsCampus,0))*INDEX(EndUseAssumptionsData,MATCH($C40,IF(EndUseAssumptionsEndUse=$D40,EndUseAssumptionsEmissionsSource),0),MATCH(J$10,EndUseAssumptionsCampus,0))*IF(COUNTIF(PeopleList,$B40)&gt;0,INDEX(SpacePeopleAllocationsPercentData,MATCH($B40,SpacePeopleAllocationsPercentType,0),MATCH(J$10,SpacePeopleAllocationsPercentCampus,0))/SUM(IF(INDEX(EndUseMatrixPeopleData,0,MATCH($C40,EndUseMatrixEmissionSource,0))=Lists!$Q$9,IF(EndUseMatrixPeopleEndUse=$D40,INDEX(EndUseMatrixPeopleSplitData,0,MATCH(J$10,EndUseMatrixPeopleSplitCampus,0))))),1),0),0)</f>
        <v>0</v>
      </c>
      <c r="K40" s="529" t="str">
        <f t="array" aca="1" ref="K40" ca="1">IFERROR(E40*(1+INDEX(FrontEndData,MATCH(K$10,IF(FrontEndType=$B40,FrontEndCampus),0),MATCH(K$9,FrontEndYear,0))),"")</f>
        <v/>
      </c>
      <c r="L40" s="529" t="str">
        <f t="array" aca="1" ref="L40" ca="1">IFERROR(F40*(1+INDEX(FrontEndData,MATCH(L$10,IF(FrontEndType=$B40,FrontEndCampus),0),MATCH(L$9,FrontEndYear,0))),"")</f>
        <v/>
      </c>
      <c r="M40" s="529" t="str">
        <f t="array" aca="1" ref="M40" ca="1">IFERROR(G40*(1+INDEX(FrontEndData,MATCH(M$10,IF(FrontEndType=$B40,FrontEndCampus),0),MATCH(M$9,FrontEndYear,0))),"")</f>
        <v/>
      </c>
      <c r="N40" s="529" t="str">
        <f t="array" aca="1" ref="N40" ca="1">IFERROR(H40*(1+INDEX(FrontEndData,MATCH(N$10,IF(FrontEndType=$B40,FrontEndCampus),0),MATCH(N$9,FrontEndYear,0))),"")</f>
        <v/>
      </c>
      <c r="O40" s="529" t="str">
        <f t="array" aca="1" ref="O40" ca="1">IFERROR(I40*(1+INDEX(FrontEndData,MATCH(O$10,IF(FrontEndType=$B40,FrontEndCampus),0),MATCH(O$9,FrontEndYear,0))),"")</f>
        <v/>
      </c>
      <c r="P40" s="529" t="str">
        <f t="array" aca="1" ref="P40" ca="1">IFERROR(J40*(1+INDEX(FrontEndData,MATCH(P$10,IF(FrontEndType=$B40,FrontEndCampus),0),MATCH(P$9,FrontEndYear,0))),"")</f>
        <v/>
      </c>
      <c r="Q40" s="529" t="str">
        <f t="array" aca="1" ref="Q40" ca="1">IFERROR(K40*(1+INDEX(FrontEndData,MATCH(Q$10,IF(FrontEndType=$B40,FrontEndCampus),0),MATCH(Q$9,FrontEndYear,0))),"")</f>
        <v/>
      </c>
      <c r="R40" s="529" t="str">
        <f t="array" aca="1" ref="R40" ca="1">IFERROR(L40*(1+INDEX(FrontEndData,MATCH(R$10,IF(FrontEndType=$B40,FrontEndCampus),0),MATCH(R$9,FrontEndYear,0))),"")</f>
        <v/>
      </c>
      <c r="S40" s="529" t="str">
        <f t="array" aca="1" ref="S40" ca="1">IFERROR(M40*(1+INDEX(FrontEndData,MATCH(S$10,IF(FrontEndType=$B40,FrontEndCampus),0),MATCH(S$9,FrontEndYear,0))),"")</f>
        <v/>
      </c>
      <c r="T40" s="529" t="str">
        <f t="array" aca="1" ref="T40" ca="1">IFERROR(N40*(1+INDEX(FrontEndData,MATCH(T$10,IF(FrontEndType=$B40,FrontEndCampus),0),MATCH(T$9,FrontEndYear,0))),"")</f>
        <v/>
      </c>
      <c r="U40" s="529" t="str">
        <f t="array" aca="1" ref="U40" ca="1">IFERROR(O40*(1+INDEX(FrontEndData,MATCH(U$10,IF(FrontEndType=$B40,FrontEndCampus),0),MATCH(U$9,FrontEndYear,0))),"")</f>
        <v/>
      </c>
      <c r="V40" s="529" t="str">
        <f t="array" aca="1" ref="V40" ca="1">IFERROR(P40*(1+INDEX(FrontEndData,MATCH(V$10,IF(FrontEndType=$B40,FrontEndCampus),0),MATCH(V$9,FrontEndYear,0))),"")</f>
        <v/>
      </c>
      <c r="W40" s="529" t="str">
        <f t="array" aca="1" ref="W40" ca="1">IFERROR(Q40*(1+INDEX(FrontEndData,MATCH(W$10,IF(FrontEndType=$B40,FrontEndCampus),0),MATCH(W$9,FrontEndYear,0))),"")</f>
        <v/>
      </c>
      <c r="X40" s="529" t="str">
        <f t="array" aca="1" ref="X40" ca="1">IFERROR(R40*(1+INDEX(FrontEndData,MATCH(X$10,IF(FrontEndType=$B40,FrontEndCampus),0),MATCH(X$9,FrontEndYear,0))),"")</f>
        <v/>
      </c>
      <c r="Y40" s="529" t="str">
        <f t="array" aca="1" ref="Y40" ca="1">IFERROR(S40*(1+INDEX(FrontEndData,MATCH(Y$10,IF(FrontEndType=$B40,FrontEndCampus),0),MATCH(Y$9,FrontEndYear,0))),"")</f>
        <v/>
      </c>
      <c r="Z40" s="529" t="str">
        <f t="array" aca="1" ref="Z40" ca="1">IFERROR(T40*(1+INDEX(FrontEndData,MATCH(Z$10,IF(FrontEndType=$B40,FrontEndCampus),0),MATCH(Z$9,FrontEndYear,0))),"")</f>
        <v/>
      </c>
      <c r="AA40" s="529" t="str">
        <f t="array" aca="1" ref="AA40" ca="1">IFERROR(U40*(1+INDEX(FrontEndData,MATCH(AA$10,IF(FrontEndType=$B40,FrontEndCampus),0),MATCH(AA$9,FrontEndYear,0))),"")</f>
        <v/>
      </c>
      <c r="AB40" s="529" t="str">
        <f t="array" aca="1" ref="AB40" ca="1">IFERROR(V40*(1+INDEX(FrontEndData,MATCH(AB$10,IF(FrontEndType=$B40,FrontEndCampus),0),MATCH(AB$9,FrontEndYear,0))),"")</f>
        <v/>
      </c>
      <c r="AC40" s="529" t="str">
        <f t="array" aca="1" ref="AC40" ca="1">IFERROR(W40*(1+INDEX(FrontEndData,MATCH(AC$10,IF(FrontEndType=$B40,FrontEndCampus),0),MATCH(AC$9,FrontEndYear,0))),"")</f>
        <v/>
      </c>
      <c r="AD40" s="529" t="str">
        <f t="array" aca="1" ref="AD40" ca="1">IFERROR(X40*(1+INDEX(FrontEndData,MATCH(AD$10,IF(FrontEndType=$B40,FrontEndCampus),0),MATCH(AD$9,FrontEndYear,0))),"")</f>
        <v/>
      </c>
      <c r="AE40" s="529" t="str">
        <f t="array" aca="1" ref="AE40" ca="1">IFERROR(Y40*(1+INDEX(FrontEndData,MATCH(AE$10,IF(FrontEndType=$B40,FrontEndCampus),0),MATCH(AE$9,FrontEndYear,0))),"")</f>
        <v/>
      </c>
      <c r="AF40" s="529" t="str">
        <f t="array" aca="1" ref="AF40" ca="1">IFERROR(Z40*(1+INDEX(FrontEndData,MATCH(AF$10,IF(FrontEndType=$B40,FrontEndCampus),0),MATCH(AF$9,FrontEndYear,0))),"")</f>
        <v/>
      </c>
      <c r="AG40" s="529" t="str">
        <f t="array" aca="1" ref="AG40" ca="1">IFERROR(AA40*(1+INDEX(FrontEndData,MATCH(AG$10,IF(FrontEndType=$B40,FrontEndCampus),0),MATCH(AG$9,FrontEndYear,0))),"")</f>
        <v/>
      </c>
      <c r="AH40" s="529" t="str">
        <f t="array" aca="1" ref="AH40" ca="1">IFERROR(AB40*(1+INDEX(FrontEndData,MATCH(AH$10,IF(FrontEndType=$B40,FrontEndCampus),0),MATCH(AH$9,FrontEndYear,0))),"")</f>
        <v/>
      </c>
      <c r="AI40" s="529" t="str">
        <f t="array" aca="1" ref="AI40" ca="1">IFERROR(AC40*(1+INDEX(FrontEndData,MATCH(AI$10,IF(FrontEndType=$B40,FrontEndCampus),0),MATCH(AI$9,FrontEndYear,0))),"")</f>
        <v/>
      </c>
      <c r="AJ40" s="529" t="str">
        <f t="array" aca="1" ref="AJ40" ca="1">IFERROR(AD40*(1+INDEX(FrontEndData,MATCH(AJ$10,IF(FrontEndType=$B40,FrontEndCampus),0),MATCH(AJ$9,FrontEndYear,0))),"")</f>
        <v/>
      </c>
      <c r="AK40" s="529" t="str">
        <f t="array" aca="1" ref="AK40" ca="1">IFERROR(AE40*(1+INDEX(FrontEndData,MATCH(AK$10,IF(FrontEndType=$B40,FrontEndCampus),0),MATCH(AK$9,FrontEndYear,0))),"")</f>
        <v/>
      </c>
      <c r="AL40" s="529" t="str">
        <f t="array" aca="1" ref="AL40" ca="1">IFERROR(AF40*(1+INDEX(FrontEndData,MATCH(AL$10,IF(FrontEndType=$B40,FrontEndCampus),0),MATCH(AL$9,FrontEndYear,0))),"")</f>
        <v/>
      </c>
      <c r="AM40" s="529" t="str">
        <f t="array" aca="1" ref="AM40" ca="1">IFERROR(AG40*(1+INDEX(FrontEndData,MATCH(AM$10,IF(FrontEndType=$B40,FrontEndCampus),0),MATCH(AM$9,FrontEndYear,0))),"")</f>
        <v/>
      </c>
      <c r="AN40" s="529" t="str">
        <f t="array" aca="1" ref="AN40" ca="1">IFERROR(AH40*(1+INDEX(FrontEndData,MATCH(AN$10,IF(FrontEndType=$B40,FrontEndCampus),0),MATCH(AN$9,FrontEndYear,0))),"")</f>
        <v/>
      </c>
      <c r="AO40" s="529" t="str">
        <f t="array" aca="1" ref="AO40" ca="1">IFERROR(AI40*(1+INDEX(FrontEndData,MATCH(AO$10,IF(FrontEndType=$B40,FrontEndCampus),0),MATCH(AO$9,FrontEndYear,0))),"")</f>
        <v/>
      </c>
      <c r="AP40" s="529" t="str">
        <f t="array" aca="1" ref="AP40" ca="1">IFERROR(AJ40*(1+INDEX(FrontEndData,MATCH(AP$10,IF(FrontEndType=$B40,FrontEndCampus),0),MATCH(AP$9,FrontEndYear,0))),"")</f>
        <v/>
      </c>
      <c r="AQ40" s="529" t="str">
        <f t="array" aca="1" ref="AQ40" ca="1">IFERROR(AK40*(1+INDEX(FrontEndData,MATCH(AQ$10,IF(FrontEndType=$B40,FrontEndCampus),0),MATCH(AQ$9,FrontEndYear,0))),"")</f>
        <v/>
      </c>
      <c r="AR40" s="529" t="str">
        <f t="array" aca="1" ref="AR40" ca="1">IFERROR(AL40*(1+INDEX(FrontEndData,MATCH(AR$10,IF(FrontEndType=$B40,FrontEndCampus),0),MATCH(AR$9,FrontEndYear,0))),"")</f>
        <v/>
      </c>
      <c r="AS40" s="529" t="str">
        <f t="array" aca="1" ref="AS40" ca="1">IFERROR(AM40*(1+INDEX(FrontEndData,MATCH(AS$10,IF(FrontEndType=$B40,FrontEndCampus),0),MATCH(AS$9,FrontEndYear,0))),"")</f>
        <v/>
      </c>
      <c r="AT40" s="529" t="str">
        <f t="array" aca="1" ref="AT40" ca="1">IFERROR(AN40*(1+INDEX(FrontEndData,MATCH(AT$10,IF(FrontEndType=$B40,FrontEndCampus),0),MATCH(AT$9,FrontEndYear,0))),"")</f>
        <v/>
      </c>
      <c r="AU40" s="529" t="str">
        <f t="array" aca="1" ref="AU40" ca="1">IFERROR(AO40*(1+INDEX(FrontEndData,MATCH(AU$10,IF(FrontEndType=$B40,FrontEndCampus),0),MATCH(AU$9,FrontEndYear,0))),"")</f>
        <v/>
      </c>
      <c r="AV40" s="529" t="str">
        <f t="array" aca="1" ref="AV40" ca="1">IFERROR(AP40*(1+INDEX(FrontEndData,MATCH(AV$10,IF(FrontEndType=$B40,FrontEndCampus),0),MATCH(AV$9,FrontEndYear,0))),"")</f>
        <v/>
      </c>
      <c r="AW40" s="529" t="str">
        <f t="array" aca="1" ref="AW40" ca="1">IFERROR(AQ40*(1+INDEX(FrontEndData,MATCH(AW$10,IF(FrontEndType=$B40,FrontEndCampus),0),MATCH(AW$9,FrontEndYear,0))),"")</f>
        <v/>
      </c>
      <c r="AX40" s="529" t="str">
        <f t="array" aca="1" ref="AX40" ca="1">IFERROR(AR40*(1+INDEX(FrontEndData,MATCH(AX$10,IF(FrontEndType=$B40,FrontEndCampus),0),MATCH(AX$9,FrontEndYear,0))),"")</f>
        <v/>
      </c>
      <c r="AY40" s="529" t="str">
        <f t="array" aca="1" ref="AY40" ca="1">IFERROR(AS40*(1+INDEX(FrontEndData,MATCH(AY$10,IF(FrontEndType=$B40,FrontEndCampus),0),MATCH(AY$9,FrontEndYear,0))),"")</f>
        <v/>
      </c>
      <c r="AZ40" s="529" t="str">
        <f t="array" aca="1" ref="AZ40" ca="1">IFERROR(AT40*(1+INDEX(FrontEndData,MATCH(AZ$10,IF(FrontEndType=$B40,FrontEndCampus),0),MATCH(AZ$9,FrontEndYear,0))),"")</f>
        <v/>
      </c>
      <c r="BA40" s="529" t="str">
        <f t="array" aca="1" ref="BA40" ca="1">IFERROR(AU40*(1+INDEX(FrontEndData,MATCH(BA$10,IF(FrontEndType=$B40,FrontEndCampus),0),MATCH(BA$9,FrontEndYear,0))),"")</f>
        <v/>
      </c>
      <c r="BB40" s="529" t="str">
        <f t="array" aca="1" ref="BB40" ca="1">IFERROR(AV40*(1+INDEX(FrontEndData,MATCH(BB$10,IF(FrontEndType=$B40,FrontEndCampus),0),MATCH(BB$9,FrontEndYear,0))),"")</f>
        <v/>
      </c>
      <c r="BC40" s="529" t="str">
        <f t="array" aca="1" ref="BC40" ca="1">IFERROR(AW40*(1+INDEX(FrontEndData,MATCH(BC$10,IF(FrontEndType=$B40,FrontEndCampus),0),MATCH(BC$9,FrontEndYear,0))),"")</f>
        <v/>
      </c>
      <c r="BD40" s="529" t="str">
        <f t="array" aca="1" ref="BD40" ca="1">IFERROR(AX40*(1+INDEX(FrontEndData,MATCH(BD$10,IF(FrontEndType=$B40,FrontEndCampus),0),MATCH(BD$9,FrontEndYear,0))),"")</f>
        <v/>
      </c>
      <c r="BE40" s="529" t="str">
        <f t="array" aca="1" ref="BE40" ca="1">IFERROR(AY40*(1+INDEX(FrontEndData,MATCH(BE$10,IF(FrontEndType=$B40,FrontEndCampus),0),MATCH(BE$9,FrontEndYear,0))),"")</f>
        <v/>
      </c>
      <c r="BF40" s="529" t="str">
        <f t="array" aca="1" ref="BF40" ca="1">IFERROR(AZ40*(1+INDEX(FrontEndData,MATCH(BF$10,IF(FrontEndType=$B40,FrontEndCampus),0),MATCH(BF$9,FrontEndYear,0))),"")</f>
        <v/>
      </c>
      <c r="BG40" s="529" t="str">
        <f t="array" aca="1" ref="BG40" ca="1">IFERROR(BA40*(1+INDEX(FrontEndData,MATCH(BG$10,IF(FrontEndType=$B40,FrontEndCampus),0),MATCH(BG$9,FrontEndYear,0))),"")</f>
        <v/>
      </c>
      <c r="BH40" s="529" t="str">
        <f t="array" aca="1" ref="BH40" ca="1">IFERROR(BB40*(1+INDEX(FrontEndData,MATCH(BH$10,IF(FrontEndType=$B40,FrontEndCampus),0),MATCH(BH$9,FrontEndYear,0))),"")</f>
        <v/>
      </c>
      <c r="BI40" s="529" t="str">
        <f t="array" aca="1" ref="BI40" ca="1">IFERROR(BC40*(1+INDEX(FrontEndData,MATCH(BI$10,IF(FrontEndType=$B40,FrontEndCampus),0),MATCH(BI$9,FrontEndYear,0))),"")</f>
        <v/>
      </c>
      <c r="BJ40" s="529" t="str">
        <f t="array" aca="1" ref="BJ40" ca="1">IFERROR(BD40*(1+INDEX(FrontEndData,MATCH(BJ$10,IF(FrontEndType=$B40,FrontEndCampus),0),MATCH(BJ$9,FrontEndYear,0))),"")</f>
        <v/>
      </c>
      <c r="BK40" s="529" t="str">
        <f t="array" aca="1" ref="BK40" ca="1">IFERROR(BE40*(1+INDEX(FrontEndData,MATCH(BK$10,IF(FrontEndType=$B40,FrontEndCampus),0),MATCH(BK$9,FrontEndYear,0))),"")</f>
        <v/>
      </c>
      <c r="BL40" s="529" t="str">
        <f t="array" aca="1" ref="BL40" ca="1">IFERROR(BF40*(1+INDEX(FrontEndData,MATCH(BL$10,IF(FrontEndType=$B40,FrontEndCampus),0),MATCH(BL$9,FrontEndYear,0))),"")</f>
        <v/>
      </c>
      <c r="BM40" s="529" t="str">
        <f t="array" aca="1" ref="BM40" ca="1">IFERROR(BG40*(1+INDEX(FrontEndData,MATCH(BM$10,IF(FrontEndType=$B40,FrontEndCampus),0),MATCH(BM$9,FrontEndYear,0))),"")</f>
        <v/>
      </c>
      <c r="BN40" s="529" t="str">
        <f t="array" aca="1" ref="BN40" ca="1">IFERROR(BH40*(1+INDEX(FrontEndData,MATCH(BN$10,IF(FrontEndType=$B40,FrontEndCampus),0),MATCH(BN$9,FrontEndYear,0))),"")</f>
        <v/>
      </c>
      <c r="BO40" s="529" t="str">
        <f t="array" aca="1" ref="BO40" ca="1">IFERROR(BI40*(1+INDEX(FrontEndData,MATCH(BO$10,IF(FrontEndType=$B40,FrontEndCampus),0),MATCH(BO$9,FrontEndYear,0))),"")</f>
        <v/>
      </c>
      <c r="BP40" s="529" t="str">
        <f t="array" aca="1" ref="BP40" ca="1">IFERROR(BJ40*(1+INDEX(FrontEndData,MATCH(BP$10,IF(FrontEndType=$B40,FrontEndCampus),0),MATCH(BP$9,FrontEndYear,0))),"")</f>
        <v/>
      </c>
      <c r="BQ40" s="529" t="str">
        <f t="array" aca="1" ref="BQ40" ca="1">IFERROR(BK40*(1+INDEX(FrontEndData,MATCH(BQ$10,IF(FrontEndType=$B40,FrontEndCampus),0),MATCH(BQ$9,FrontEndYear,0))),"")</f>
        <v/>
      </c>
      <c r="BR40" s="529" t="str">
        <f t="array" aca="1" ref="BR40" ca="1">IFERROR(BL40*(1+INDEX(FrontEndData,MATCH(BR$10,IF(FrontEndType=$B40,FrontEndCampus),0),MATCH(BR$9,FrontEndYear,0))),"")</f>
        <v/>
      </c>
      <c r="BS40" s="529" t="str">
        <f t="array" aca="1" ref="BS40" ca="1">IFERROR(BM40*(1+INDEX(FrontEndData,MATCH(BS$10,IF(FrontEndType=$B40,FrontEndCampus),0),MATCH(BS$9,FrontEndYear,0))),"")</f>
        <v/>
      </c>
      <c r="BT40" s="529" t="str">
        <f t="array" aca="1" ref="BT40" ca="1">IFERROR(BN40*(1+INDEX(FrontEndData,MATCH(BT$10,IF(FrontEndType=$B40,FrontEndCampus),0),MATCH(BT$9,FrontEndYear,0))),"")</f>
        <v/>
      </c>
      <c r="BU40" s="529" t="str">
        <f t="array" aca="1" ref="BU40" ca="1">IFERROR(BO40*(1+INDEX(FrontEndData,MATCH(BU$10,IF(FrontEndType=$B40,FrontEndCampus),0),MATCH(BU$9,FrontEndYear,0))),"")</f>
        <v/>
      </c>
      <c r="BV40" s="529" t="str">
        <f t="array" aca="1" ref="BV40" ca="1">IFERROR(BP40*(1+INDEX(FrontEndData,MATCH(BV$10,IF(FrontEndType=$B40,FrontEndCampus),0),MATCH(BV$9,FrontEndYear,0))),"")</f>
        <v/>
      </c>
      <c r="BW40" s="529" t="str">
        <f t="array" aca="1" ref="BW40" ca="1">IFERROR(BQ40*(1+INDEX(FrontEndData,MATCH(BW$10,IF(FrontEndType=$B40,FrontEndCampus),0),MATCH(BW$9,FrontEndYear,0))),"")</f>
        <v/>
      </c>
      <c r="BX40" s="529" t="str">
        <f t="array" aca="1" ref="BX40" ca="1">IFERROR(BR40*(1+INDEX(FrontEndData,MATCH(BX$10,IF(FrontEndType=$B40,FrontEndCampus),0),MATCH(BX$9,FrontEndYear,0))),"")</f>
        <v/>
      </c>
    </row>
    <row r="41" spans="1:76" x14ac:dyDescent="0.25">
      <c r="A41" s="519"/>
      <c r="B41" s="525" t="s">
        <v>358</v>
      </c>
      <c r="C41" s="526" t="s">
        <v>390</v>
      </c>
      <c r="D41" s="527" t="s">
        <v>398</v>
      </c>
      <c r="E41" s="528">
        <f t="array" ref="E41">IFERROR(IF(INDEX(EndUseMatrixData,MATCH($B41,IF(EndUseMatrixEndUse=$D41,EndUseMatrixAllocation),0),MATCH($C41,EndUseMatrixEmissionSource,0))=Lists!$Q$9,INDEX(CFPTableEmissionsData,MATCH($C41,CFPTableEmissionsEmissionSource,0),MATCH(E$10,CFPTableEmissionsCampus,0))*INDEX(EndUseAssumptionsData,MATCH($C41,IF(EndUseAssumptionsEndUse=$D41,EndUseAssumptionsEmissionsSource),0),MATCH(E$10,EndUseAssumptionsCampus,0))*IF(COUNTIF(PeopleList,$B41)&gt;0,INDEX(SpacePeopleAllocationsPercentData,MATCH($B41,SpacePeopleAllocationsPercentType,0),MATCH(E$10,SpacePeopleAllocationsPercentCampus,0))/SUM(IF(INDEX(EndUseMatrixPeopleData,0,MATCH($C41,EndUseMatrixEmissionSource,0))=Lists!$Q$9,IF(EndUseMatrixPeopleEndUse=$D41,INDEX(EndUseMatrixPeopleSplitData,0,MATCH(E$10,EndUseMatrixPeopleSplitCampus,0))))),1),0),0)</f>
        <v>204394.82228321006</v>
      </c>
      <c r="F41" s="528">
        <f t="array" ref="F41">IFERROR(IF(INDEX(EndUseMatrixData,MATCH($B41,IF(EndUseMatrixEndUse=$D41,EndUseMatrixAllocation),0),MATCH($C41,EndUseMatrixEmissionSource,0))=Lists!$Q$9,INDEX(CFPTableEmissionsData,MATCH($C41,CFPTableEmissionsEmissionSource,0),MATCH(F$10,CFPTableEmissionsCampus,0))*INDEX(EndUseAssumptionsData,MATCH($C41,IF(EndUseAssumptionsEndUse=$D41,EndUseAssumptionsEmissionsSource),0),MATCH(F$10,EndUseAssumptionsCampus,0))*IF(COUNTIF(PeopleList,$B41)&gt;0,INDEX(SpacePeopleAllocationsPercentData,MATCH($B41,SpacePeopleAllocationsPercentType,0),MATCH(F$10,SpacePeopleAllocationsPercentCampus,0))/SUM(IF(INDEX(EndUseMatrixPeopleData,0,MATCH($C41,EndUseMatrixEmissionSource,0))=Lists!$Q$9,IF(EndUseMatrixPeopleEndUse=$D41,INDEX(EndUseMatrixPeopleSplitData,0,MATCH(F$10,EndUseMatrixPeopleSplitCampus,0))))),1),0),0)</f>
        <v>75217.294600221299</v>
      </c>
      <c r="G41" s="528">
        <f t="array" ref="G41">IFERROR(IF(INDEX(EndUseMatrixData,MATCH($B41,IF(EndUseMatrixEndUse=$D41,EndUseMatrixAllocation),0),MATCH($C41,EndUseMatrixEmissionSource,0))=Lists!$Q$9,INDEX(CFPTableEmissionsData,MATCH($C41,CFPTableEmissionsEmissionSource,0),MATCH(G$10,CFPTableEmissionsCampus,0))*INDEX(EndUseAssumptionsData,MATCH($C41,IF(EndUseAssumptionsEndUse=$D41,EndUseAssumptionsEmissionsSource),0),MATCH(G$10,EndUseAssumptionsCampus,0))*IF(COUNTIF(PeopleList,$B41)&gt;0,INDEX(SpacePeopleAllocationsPercentData,MATCH($B41,SpacePeopleAllocationsPercentType,0),MATCH(G$10,SpacePeopleAllocationsPercentCampus,0))/SUM(IF(INDEX(EndUseMatrixPeopleData,0,MATCH($C41,EndUseMatrixEmissionSource,0))=Lists!$Q$9,IF(EndUseMatrixPeopleEndUse=$D41,INDEX(EndUseMatrixPeopleSplitData,0,MATCH(G$10,EndUseMatrixPeopleSplitCampus,0))))),1),0),0)</f>
        <v>37608.64730011065</v>
      </c>
      <c r="H41" s="528">
        <f t="array" ref="H41">IFERROR(IF(INDEX(EndUseMatrixData,MATCH($B41,IF(EndUseMatrixEndUse=$D41,EndUseMatrixAllocation),0),MATCH($C41,EndUseMatrixEmissionSource,0))=Lists!$Q$9,INDEX(CFPTableEmissionsData,MATCH($C41,CFPTableEmissionsEmissionSource,0),MATCH(H$10,CFPTableEmissionsCampus,0))*INDEX(EndUseAssumptionsData,MATCH($C41,IF(EndUseAssumptionsEndUse=$D41,EndUseAssumptionsEmissionsSource),0),MATCH(H$10,EndUseAssumptionsCampus,0))*IF(COUNTIF(PeopleList,$B41)&gt;0,INDEX(SpacePeopleAllocationsPercentData,MATCH($B41,SpacePeopleAllocationsPercentType,0),MATCH(H$10,SpacePeopleAllocationsPercentCampus,0))/SUM(IF(INDEX(EndUseMatrixPeopleData,0,MATCH($C41,EndUseMatrixEmissionSource,0))=Lists!$Q$9,IF(EndUseMatrixPeopleEndUse=$D41,INDEX(EndUseMatrixPeopleSplitData,0,MATCH(H$10,EndUseMatrixPeopleSplitCampus,0))))),1),0),0)</f>
        <v>75217.294600221299</v>
      </c>
      <c r="I41" s="528">
        <f t="array" ref="I41">IFERROR(IF(INDEX(EndUseMatrixData,MATCH($B41,IF(EndUseMatrixEndUse=$D41,EndUseMatrixAllocation),0),MATCH($C41,EndUseMatrixEmissionSource,0))=Lists!$Q$9,INDEX(CFPTableEmissionsData,MATCH($C41,CFPTableEmissionsEmissionSource,0),MATCH(I$10,CFPTableEmissionsCampus,0))*INDEX(EndUseAssumptionsData,MATCH($C41,IF(EndUseAssumptionsEndUse=$D41,EndUseAssumptionsEmissionsSource),0),MATCH(I$10,EndUseAssumptionsCampus,0))*IF(COUNTIF(PeopleList,$B41)&gt;0,INDEX(SpacePeopleAllocationsPercentData,MATCH($B41,SpacePeopleAllocationsPercentType,0),MATCH(I$10,SpacePeopleAllocationsPercentCampus,0))/SUM(IF(INDEX(EndUseMatrixPeopleData,0,MATCH($C41,EndUseMatrixEmissionSource,0))=Lists!$Q$9,IF(EndUseMatrixPeopleEndUse=$D41,INDEX(EndUseMatrixPeopleSplitData,0,MATCH(I$10,EndUseMatrixPeopleSplitCampus,0))))),1),0),0)</f>
        <v>0</v>
      </c>
      <c r="J41" s="528">
        <f t="array" ref="J41">IFERROR(IF(INDEX(EndUseMatrixData,MATCH($B41,IF(EndUseMatrixEndUse=$D41,EndUseMatrixAllocation),0),MATCH($C41,EndUseMatrixEmissionSource,0))=Lists!$Q$9,INDEX(CFPTableEmissionsData,MATCH($C41,CFPTableEmissionsEmissionSource,0),MATCH(J$10,CFPTableEmissionsCampus,0))*INDEX(EndUseAssumptionsData,MATCH($C41,IF(EndUseAssumptionsEndUse=$D41,EndUseAssumptionsEmissionsSource),0),MATCH(J$10,EndUseAssumptionsCampus,0))*IF(COUNTIF(PeopleList,$B41)&gt;0,INDEX(SpacePeopleAllocationsPercentData,MATCH($B41,SpacePeopleAllocationsPercentType,0),MATCH(J$10,SpacePeopleAllocationsPercentCampus,0))/SUM(IF(INDEX(EndUseMatrixPeopleData,0,MATCH($C41,EndUseMatrixEmissionSource,0))=Lists!$Q$9,IF(EndUseMatrixPeopleEndUse=$D41,INDEX(EndUseMatrixPeopleSplitData,0,MATCH(J$10,EndUseMatrixPeopleSplitCampus,0))))),1),0),0)</f>
        <v>0</v>
      </c>
      <c r="K41" s="529" t="str">
        <f t="array" aca="1" ref="K41" ca="1">IFERROR(E41*(1+INDEX(FrontEndData,MATCH(K$10,IF(FrontEndType=$B41,FrontEndCampus),0),MATCH(K$9,FrontEndYear,0))),"")</f>
        <v/>
      </c>
      <c r="L41" s="529" t="str">
        <f t="array" aca="1" ref="L41" ca="1">IFERROR(F41*(1+INDEX(FrontEndData,MATCH(L$10,IF(FrontEndType=$B41,FrontEndCampus),0),MATCH(L$9,FrontEndYear,0))),"")</f>
        <v/>
      </c>
      <c r="M41" s="529" t="str">
        <f t="array" aca="1" ref="M41" ca="1">IFERROR(G41*(1+INDEX(FrontEndData,MATCH(M$10,IF(FrontEndType=$B41,FrontEndCampus),0),MATCH(M$9,FrontEndYear,0))),"")</f>
        <v/>
      </c>
      <c r="N41" s="529" t="str">
        <f t="array" aca="1" ref="N41" ca="1">IFERROR(H41*(1+INDEX(FrontEndData,MATCH(N$10,IF(FrontEndType=$B41,FrontEndCampus),0),MATCH(N$9,FrontEndYear,0))),"")</f>
        <v/>
      </c>
      <c r="O41" s="529" t="str">
        <f t="array" aca="1" ref="O41" ca="1">IFERROR(I41*(1+INDEX(FrontEndData,MATCH(O$10,IF(FrontEndType=$B41,FrontEndCampus),0),MATCH(O$9,FrontEndYear,0))),"")</f>
        <v/>
      </c>
      <c r="P41" s="529" t="str">
        <f t="array" aca="1" ref="P41" ca="1">IFERROR(J41*(1+INDEX(FrontEndData,MATCH(P$10,IF(FrontEndType=$B41,FrontEndCampus),0),MATCH(P$9,FrontEndYear,0))),"")</f>
        <v/>
      </c>
      <c r="Q41" s="529" t="str">
        <f t="array" aca="1" ref="Q41" ca="1">IFERROR(K41*(1+INDEX(FrontEndData,MATCH(Q$10,IF(FrontEndType=$B41,FrontEndCampus),0),MATCH(Q$9,FrontEndYear,0))),"")</f>
        <v/>
      </c>
      <c r="R41" s="529" t="str">
        <f t="array" aca="1" ref="R41" ca="1">IFERROR(L41*(1+INDEX(FrontEndData,MATCH(R$10,IF(FrontEndType=$B41,FrontEndCampus),0),MATCH(R$9,FrontEndYear,0))),"")</f>
        <v/>
      </c>
      <c r="S41" s="529" t="str">
        <f t="array" aca="1" ref="S41" ca="1">IFERROR(M41*(1+INDEX(FrontEndData,MATCH(S$10,IF(FrontEndType=$B41,FrontEndCampus),0),MATCH(S$9,FrontEndYear,0))),"")</f>
        <v/>
      </c>
      <c r="T41" s="529" t="str">
        <f t="array" aca="1" ref="T41" ca="1">IFERROR(N41*(1+INDEX(FrontEndData,MATCH(T$10,IF(FrontEndType=$B41,FrontEndCampus),0),MATCH(T$9,FrontEndYear,0))),"")</f>
        <v/>
      </c>
      <c r="U41" s="529" t="str">
        <f t="array" aca="1" ref="U41" ca="1">IFERROR(O41*(1+INDEX(FrontEndData,MATCH(U$10,IF(FrontEndType=$B41,FrontEndCampus),0),MATCH(U$9,FrontEndYear,0))),"")</f>
        <v/>
      </c>
      <c r="V41" s="529" t="str">
        <f t="array" aca="1" ref="V41" ca="1">IFERROR(P41*(1+INDEX(FrontEndData,MATCH(V$10,IF(FrontEndType=$B41,FrontEndCampus),0),MATCH(V$9,FrontEndYear,0))),"")</f>
        <v/>
      </c>
      <c r="W41" s="529" t="str">
        <f t="array" aca="1" ref="W41" ca="1">IFERROR(Q41*(1+INDEX(FrontEndData,MATCH(W$10,IF(FrontEndType=$B41,FrontEndCampus),0),MATCH(W$9,FrontEndYear,0))),"")</f>
        <v/>
      </c>
      <c r="X41" s="529" t="str">
        <f t="array" aca="1" ref="X41" ca="1">IFERROR(R41*(1+INDEX(FrontEndData,MATCH(X$10,IF(FrontEndType=$B41,FrontEndCampus),0),MATCH(X$9,FrontEndYear,0))),"")</f>
        <v/>
      </c>
      <c r="Y41" s="529" t="str">
        <f t="array" aca="1" ref="Y41" ca="1">IFERROR(S41*(1+INDEX(FrontEndData,MATCH(Y$10,IF(FrontEndType=$B41,FrontEndCampus),0),MATCH(Y$9,FrontEndYear,0))),"")</f>
        <v/>
      </c>
      <c r="Z41" s="529" t="str">
        <f t="array" aca="1" ref="Z41" ca="1">IFERROR(T41*(1+INDEX(FrontEndData,MATCH(Z$10,IF(FrontEndType=$B41,FrontEndCampus),0),MATCH(Z$9,FrontEndYear,0))),"")</f>
        <v/>
      </c>
      <c r="AA41" s="529" t="str">
        <f t="array" aca="1" ref="AA41" ca="1">IFERROR(U41*(1+INDEX(FrontEndData,MATCH(AA$10,IF(FrontEndType=$B41,FrontEndCampus),0),MATCH(AA$9,FrontEndYear,0))),"")</f>
        <v/>
      </c>
      <c r="AB41" s="529" t="str">
        <f t="array" aca="1" ref="AB41" ca="1">IFERROR(V41*(1+INDEX(FrontEndData,MATCH(AB$10,IF(FrontEndType=$B41,FrontEndCampus),0),MATCH(AB$9,FrontEndYear,0))),"")</f>
        <v/>
      </c>
      <c r="AC41" s="529" t="str">
        <f t="array" aca="1" ref="AC41" ca="1">IFERROR(W41*(1+INDEX(FrontEndData,MATCH(AC$10,IF(FrontEndType=$B41,FrontEndCampus),0),MATCH(AC$9,FrontEndYear,0))),"")</f>
        <v/>
      </c>
      <c r="AD41" s="529" t="str">
        <f t="array" aca="1" ref="AD41" ca="1">IFERROR(X41*(1+INDEX(FrontEndData,MATCH(AD$10,IF(FrontEndType=$B41,FrontEndCampus),0),MATCH(AD$9,FrontEndYear,0))),"")</f>
        <v/>
      </c>
      <c r="AE41" s="529" t="str">
        <f t="array" aca="1" ref="AE41" ca="1">IFERROR(Y41*(1+INDEX(FrontEndData,MATCH(AE$10,IF(FrontEndType=$B41,FrontEndCampus),0),MATCH(AE$9,FrontEndYear,0))),"")</f>
        <v/>
      </c>
      <c r="AF41" s="529" t="str">
        <f t="array" aca="1" ref="AF41" ca="1">IFERROR(Z41*(1+INDEX(FrontEndData,MATCH(AF$10,IF(FrontEndType=$B41,FrontEndCampus),0),MATCH(AF$9,FrontEndYear,0))),"")</f>
        <v/>
      </c>
      <c r="AG41" s="529" t="str">
        <f t="array" aca="1" ref="AG41" ca="1">IFERROR(AA41*(1+INDEX(FrontEndData,MATCH(AG$10,IF(FrontEndType=$B41,FrontEndCampus),0),MATCH(AG$9,FrontEndYear,0))),"")</f>
        <v/>
      </c>
      <c r="AH41" s="529" t="str">
        <f t="array" aca="1" ref="AH41" ca="1">IFERROR(AB41*(1+INDEX(FrontEndData,MATCH(AH$10,IF(FrontEndType=$B41,FrontEndCampus),0),MATCH(AH$9,FrontEndYear,0))),"")</f>
        <v/>
      </c>
      <c r="AI41" s="529" t="str">
        <f t="array" aca="1" ref="AI41" ca="1">IFERROR(AC41*(1+INDEX(FrontEndData,MATCH(AI$10,IF(FrontEndType=$B41,FrontEndCampus),0),MATCH(AI$9,FrontEndYear,0))),"")</f>
        <v/>
      </c>
      <c r="AJ41" s="529" t="str">
        <f t="array" aca="1" ref="AJ41" ca="1">IFERROR(AD41*(1+INDEX(FrontEndData,MATCH(AJ$10,IF(FrontEndType=$B41,FrontEndCampus),0),MATCH(AJ$9,FrontEndYear,0))),"")</f>
        <v/>
      </c>
      <c r="AK41" s="529" t="str">
        <f t="array" aca="1" ref="AK41" ca="1">IFERROR(AE41*(1+INDEX(FrontEndData,MATCH(AK$10,IF(FrontEndType=$B41,FrontEndCampus),0),MATCH(AK$9,FrontEndYear,0))),"")</f>
        <v/>
      </c>
      <c r="AL41" s="529" t="str">
        <f t="array" aca="1" ref="AL41" ca="1">IFERROR(AF41*(1+INDEX(FrontEndData,MATCH(AL$10,IF(FrontEndType=$B41,FrontEndCampus),0),MATCH(AL$9,FrontEndYear,0))),"")</f>
        <v/>
      </c>
      <c r="AM41" s="529" t="str">
        <f t="array" aca="1" ref="AM41" ca="1">IFERROR(AG41*(1+INDEX(FrontEndData,MATCH(AM$10,IF(FrontEndType=$B41,FrontEndCampus),0),MATCH(AM$9,FrontEndYear,0))),"")</f>
        <v/>
      </c>
      <c r="AN41" s="529" t="str">
        <f t="array" aca="1" ref="AN41" ca="1">IFERROR(AH41*(1+INDEX(FrontEndData,MATCH(AN$10,IF(FrontEndType=$B41,FrontEndCampus),0),MATCH(AN$9,FrontEndYear,0))),"")</f>
        <v/>
      </c>
      <c r="AO41" s="529" t="str">
        <f t="array" aca="1" ref="AO41" ca="1">IFERROR(AI41*(1+INDEX(FrontEndData,MATCH(AO$10,IF(FrontEndType=$B41,FrontEndCampus),0),MATCH(AO$9,FrontEndYear,0))),"")</f>
        <v/>
      </c>
      <c r="AP41" s="529" t="str">
        <f t="array" aca="1" ref="AP41" ca="1">IFERROR(AJ41*(1+INDEX(FrontEndData,MATCH(AP$10,IF(FrontEndType=$B41,FrontEndCampus),0),MATCH(AP$9,FrontEndYear,0))),"")</f>
        <v/>
      </c>
      <c r="AQ41" s="529" t="str">
        <f t="array" aca="1" ref="AQ41" ca="1">IFERROR(AK41*(1+INDEX(FrontEndData,MATCH(AQ$10,IF(FrontEndType=$B41,FrontEndCampus),0),MATCH(AQ$9,FrontEndYear,0))),"")</f>
        <v/>
      </c>
      <c r="AR41" s="529" t="str">
        <f t="array" aca="1" ref="AR41" ca="1">IFERROR(AL41*(1+INDEX(FrontEndData,MATCH(AR$10,IF(FrontEndType=$B41,FrontEndCampus),0),MATCH(AR$9,FrontEndYear,0))),"")</f>
        <v/>
      </c>
      <c r="AS41" s="529" t="str">
        <f t="array" aca="1" ref="AS41" ca="1">IFERROR(AM41*(1+INDEX(FrontEndData,MATCH(AS$10,IF(FrontEndType=$B41,FrontEndCampus),0),MATCH(AS$9,FrontEndYear,0))),"")</f>
        <v/>
      </c>
      <c r="AT41" s="529" t="str">
        <f t="array" aca="1" ref="AT41" ca="1">IFERROR(AN41*(1+INDEX(FrontEndData,MATCH(AT$10,IF(FrontEndType=$B41,FrontEndCampus),0),MATCH(AT$9,FrontEndYear,0))),"")</f>
        <v/>
      </c>
      <c r="AU41" s="529" t="str">
        <f t="array" aca="1" ref="AU41" ca="1">IFERROR(AO41*(1+INDEX(FrontEndData,MATCH(AU$10,IF(FrontEndType=$B41,FrontEndCampus),0),MATCH(AU$9,FrontEndYear,0))),"")</f>
        <v/>
      </c>
      <c r="AV41" s="529" t="str">
        <f t="array" aca="1" ref="AV41" ca="1">IFERROR(AP41*(1+INDEX(FrontEndData,MATCH(AV$10,IF(FrontEndType=$B41,FrontEndCampus),0),MATCH(AV$9,FrontEndYear,0))),"")</f>
        <v/>
      </c>
      <c r="AW41" s="529" t="str">
        <f t="array" aca="1" ref="AW41" ca="1">IFERROR(AQ41*(1+INDEX(FrontEndData,MATCH(AW$10,IF(FrontEndType=$B41,FrontEndCampus),0),MATCH(AW$9,FrontEndYear,0))),"")</f>
        <v/>
      </c>
      <c r="AX41" s="529" t="str">
        <f t="array" aca="1" ref="AX41" ca="1">IFERROR(AR41*(1+INDEX(FrontEndData,MATCH(AX$10,IF(FrontEndType=$B41,FrontEndCampus),0),MATCH(AX$9,FrontEndYear,0))),"")</f>
        <v/>
      </c>
      <c r="AY41" s="529" t="str">
        <f t="array" aca="1" ref="AY41" ca="1">IFERROR(AS41*(1+INDEX(FrontEndData,MATCH(AY$10,IF(FrontEndType=$B41,FrontEndCampus),0),MATCH(AY$9,FrontEndYear,0))),"")</f>
        <v/>
      </c>
      <c r="AZ41" s="529" t="str">
        <f t="array" aca="1" ref="AZ41" ca="1">IFERROR(AT41*(1+INDEX(FrontEndData,MATCH(AZ$10,IF(FrontEndType=$B41,FrontEndCampus),0),MATCH(AZ$9,FrontEndYear,0))),"")</f>
        <v/>
      </c>
      <c r="BA41" s="529" t="str">
        <f t="array" aca="1" ref="BA41" ca="1">IFERROR(AU41*(1+INDEX(FrontEndData,MATCH(BA$10,IF(FrontEndType=$B41,FrontEndCampus),0),MATCH(BA$9,FrontEndYear,0))),"")</f>
        <v/>
      </c>
      <c r="BB41" s="529" t="str">
        <f t="array" aca="1" ref="BB41" ca="1">IFERROR(AV41*(1+INDEX(FrontEndData,MATCH(BB$10,IF(FrontEndType=$B41,FrontEndCampus),0),MATCH(BB$9,FrontEndYear,0))),"")</f>
        <v/>
      </c>
      <c r="BC41" s="529" t="str">
        <f t="array" aca="1" ref="BC41" ca="1">IFERROR(AW41*(1+INDEX(FrontEndData,MATCH(BC$10,IF(FrontEndType=$B41,FrontEndCampus),0),MATCH(BC$9,FrontEndYear,0))),"")</f>
        <v/>
      </c>
      <c r="BD41" s="529" t="str">
        <f t="array" aca="1" ref="BD41" ca="1">IFERROR(AX41*(1+INDEX(FrontEndData,MATCH(BD$10,IF(FrontEndType=$B41,FrontEndCampus),0),MATCH(BD$9,FrontEndYear,0))),"")</f>
        <v/>
      </c>
      <c r="BE41" s="529" t="str">
        <f t="array" aca="1" ref="BE41" ca="1">IFERROR(AY41*(1+INDEX(FrontEndData,MATCH(BE$10,IF(FrontEndType=$B41,FrontEndCampus),0),MATCH(BE$9,FrontEndYear,0))),"")</f>
        <v/>
      </c>
      <c r="BF41" s="529" t="str">
        <f t="array" aca="1" ref="BF41" ca="1">IFERROR(AZ41*(1+INDEX(FrontEndData,MATCH(BF$10,IF(FrontEndType=$B41,FrontEndCampus),0),MATCH(BF$9,FrontEndYear,0))),"")</f>
        <v/>
      </c>
      <c r="BG41" s="529" t="str">
        <f t="array" aca="1" ref="BG41" ca="1">IFERROR(BA41*(1+INDEX(FrontEndData,MATCH(BG$10,IF(FrontEndType=$B41,FrontEndCampus),0),MATCH(BG$9,FrontEndYear,0))),"")</f>
        <v/>
      </c>
      <c r="BH41" s="529" t="str">
        <f t="array" aca="1" ref="BH41" ca="1">IFERROR(BB41*(1+INDEX(FrontEndData,MATCH(BH$10,IF(FrontEndType=$B41,FrontEndCampus),0),MATCH(BH$9,FrontEndYear,0))),"")</f>
        <v/>
      </c>
      <c r="BI41" s="529" t="str">
        <f t="array" aca="1" ref="BI41" ca="1">IFERROR(BC41*(1+INDEX(FrontEndData,MATCH(BI$10,IF(FrontEndType=$B41,FrontEndCampus),0),MATCH(BI$9,FrontEndYear,0))),"")</f>
        <v/>
      </c>
      <c r="BJ41" s="529" t="str">
        <f t="array" aca="1" ref="BJ41" ca="1">IFERROR(BD41*(1+INDEX(FrontEndData,MATCH(BJ$10,IF(FrontEndType=$B41,FrontEndCampus),0),MATCH(BJ$9,FrontEndYear,0))),"")</f>
        <v/>
      </c>
      <c r="BK41" s="529" t="str">
        <f t="array" aca="1" ref="BK41" ca="1">IFERROR(BE41*(1+INDEX(FrontEndData,MATCH(BK$10,IF(FrontEndType=$B41,FrontEndCampus),0),MATCH(BK$9,FrontEndYear,0))),"")</f>
        <v/>
      </c>
      <c r="BL41" s="529" t="str">
        <f t="array" aca="1" ref="BL41" ca="1">IFERROR(BF41*(1+INDEX(FrontEndData,MATCH(BL$10,IF(FrontEndType=$B41,FrontEndCampus),0),MATCH(BL$9,FrontEndYear,0))),"")</f>
        <v/>
      </c>
      <c r="BM41" s="529" t="str">
        <f t="array" aca="1" ref="BM41" ca="1">IFERROR(BG41*(1+INDEX(FrontEndData,MATCH(BM$10,IF(FrontEndType=$B41,FrontEndCampus),0),MATCH(BM$9,FrontEndYear,0))),"")</f>
        <v/>
      </c>
      <c r="BN41" s="529" t="str">
        <f t="array" aca="1" ref="BN41" ca="1">IFERROR(BH41*(1+INDEX(FrontEndData,MATCH(BN$10,IF(FrontEndType=$B41,FrontEndCampus),0),MATCH(BN$9,FrontEndYear,0))),"")</f>
        <v/>
      </c>
      <c r="BO41" s="529" t="str">
        <f t="array" aca="1" ref="BO41" ca="1">IFERROR(BI41*(1+INDEX(FrontEndData,MATCH(BO$10,IF(FrontEndType=$B41,FrontEndCampus),0),MATCH(BO$9,FrontEndYear,0))),"")</f>
        <v/>
      </c>
      <c r="BP41" s="529" t="str">
        <f t="array" aca="1" ref="BP41" ca="1">IFERROR(BJ41*(1+INDEX(FrontEndData,MATCH(BP$10,IF(FrontEndType=$B41,FrontEndCampus),0),MATCH(BP$9,FrontEndYear,0))),"")</f>
        <v/>
      </c>
      <c r="BQ41" s="529" t="str">
        <f t="array" aca="1" ref="BQ41" ca="1">IFERROR(BK41*(1+INDEX(FrontEndData,MATCH(BQ$10,IF(FrontEndType=$B41,FrontEndCampus),0),MATCH(BQ$9,FrontEndYear,0))),"")</f>
        <v/>
      </c>
      <c r="BR41" s="529" t="str">
        <f t="array" aca="1" ref="BR41" ca="1">IFERROR(BL41*(1+INDEX(FrontEndData,MATCH(BR$10,IF(FrontEndType=$B41,FrontEndCampus),0),MATCH(BR$9,FrontEndYear,0))),"")</f>
        <v/>
      </c>
      <c r="BS41" s="529" t="str">
        <f t="array" aca="1" ref="BS41" ca="1">IFERROR(BM41*(1+INDEX(FrontEndData,MATCH(BS$10,IF(FrontEndType=$B41,FrontEndCampus),0),MATCH(BS$9,FrontEndYear,0))),"")</f>
        <v/>
      </c>
      <c r="BT41" s="529" t="str">
        <f t="array" aca="1" ref="BT41" ca="1">IFERROR(BN41*(1+INDEX(FrontEndData,MATCH(BT$10,IF(FrontEndType=$B41,FrontEndCampus),0),MATCH(BT$9,FrontEndYear,0))),"")</f>
        <v/>
      </c>
      <c r="BU41" s="529" t="str">
        <f t="array" aca="1" ref="BU41" ca="1">IFERROR(BO41*(1+INDEX(FrontEndData,MATCH(BU$10,IF(FrontEndType=$B41,FrontEndCampus),0),MATCH(BU$9,FrontEndYear,0))),"")</f>
        <v/>
      </c>
      <c r="BV41" s="529" t="str">
        <f t="array" aca="1" ref="BV41" ca="1">IFERROR(BP41*(1+INDEX(FrontEndData,MATCH(BV$10,IF(FrontEndType=$B41,FrontEndCampus),0),MATCH(BV$9,FrontEndYear,0))),"")</f>
        <v/>
      </c>
      <c r="BW41" s="529" t="str">
        <f t="array" aca="1" ref="BW41" ca="1">IFERROR(BQ41*(1+INDEX(FrontEndData,MATCH(BW$10,IF(FrontEndType=$B41,FrontEndCampus),0),MATCH(BW$9,FrontEndYear,0))),"")</f>
        <v/>
      </c>
      <c r="BX41" s="529" t="str">
        <f t="array" aca="1" ref="BX41" ca="1">IFERROR(BR41*(1+INDEX(FrontEndData,MATCH(BX$10,IF(FrontEndType=$B41,FrontEndCampus),0),MATCH(BX$9,FrontEndYear,0))),"")</f>
        <v/>
      </c>
    </row>
    <row r="42" spans="1:76" x14ac:dyDescent="0.25">
      <c r="A42" s="519"/>
      <c r="B42" s="525" t="s">
        <v>358</v>
      </c>
      <c r="C42" s="526" t="s">
        <v>390</v>
      </c>
      <c r="D42" s="527" t="s">
        <v>397</v>
      </c>
      <c r="E42" s="528">
        <f t="array" ref="E42">IFERROR(IF(INDEX(EndUseMatrixData,MATCH($B42,IF(EndUseMatrixEndUse=$D42,EndUseMatrixAllocation),0),MATCH($C42,EndUseMatrixEmissionSource,0))=Lists!$Q$9,INDEX(CFPTableEmissionsData,MATCH($C42,CFPTableEmissionsEmissionSource,0),MATCH(E$10,CFPTableEmissionsCampus,0))*INDEX(EndUseAssumptionsData,MATCH($C42,IF(EndUseAssumptionsEndUse=$D42,EndUseAssumptionsEmissionsSource),0),MATCH(E$10,EndUseAssumptionsCampus,0))*IF(COUNTIF(PeopleList,$B42)&gt;0,INDEX(SpacePeopleAllocationsPercentData,MATCH($B42,SpacePeopleAllocationsPercentType,0),MATCH(E$10,SpacePeopleAllocationsPercentCampus,0))/SUM(IF(INDEX(EndUseMatrixPeopleData,0,MATCH($C42,EndUseMatrixEmissionSource,0))=Lists!$Q$9,IF(EndUseMatrixPeopleEndUse=$D42,INDEX(EndUseMatrixPeopleSplitData,0,MATCH(E$10,EndUseMatrixPeopleSplitCampus,0))))),1),0),0)</f>
        <v>0</v>
      </c>
      <c r="F42" s="528">
        <f t="array" ref="F42">IFERROR(IF(INDEX(EndUseMatrixData,MATCH($B42,IF(EndUseMatrixEndUse=$D42,EndUseMatrixAllocation),0),MATCH($C42,EndUseMatrixEmissionSource,0))=Lists!$Q$9,INDEX(CFPTableEmissionsData,MATCH($C42,CFPTableEmissionsEmissionSource,0),MATCH(F$10,CFPTableEmissionsCampus,0))*INDEX(EndUseAssumptionsData,MATCH($C42,IF(EndUseAssumptionsEndUse=$D42,EndUseAssumptionsEmissionsSource),0),MATCH(F$10,EndUseAssumptionsCampus,0))*IF(COUNTIF(PeopleList,$B42)&gt;0,INDEX(SpacePeopleAllocationsPercentData,MATCH($B42,SpacePeopleAllocationsPercentType,0),MATCH(F$10,SpacePeopleAllocationsPercentCampus,0))/SUM(IF(INDEX(EndUseMatrixPeopleData,0,MATCH($C42,EndUseMatrixEmissionSource,0))=Lists!$Q$9,IF(EndUseMatrixPeopleEndUse=$D42,INDEX(EndUseMatrixPeopleSplitData,0,MATCH(F$10,EndUseMatrixPeopleSplitCampus,0))))),1),0),0)</f>
        <v>0</v>
      </c>
      <c r="G42" s="528">
        <f t="array" ref="G42">IFERROR(IF(INDEX(EndUseMatrixData,MATCH($B42,IF(EndUseMatrixEndUse=$D42,EndUseMatrixAllocation),0),MATCH($C42,EndUseMatrixEmissionSource,0))=Lists!$Q$9,INDEX(CFPTableEmissionsData,MATCH($C42,CFPTableEmissionsEmissionSource,0),MATCH(G$10,CFPTableEmissionsCampus,0))*INDEX(EndUseAssumptionsData,MATCH($C42,IF(EndUseAssumptionsEndUse=$D42,EndUseAssumptionsEmissionsSource),0),MATCH(G$10,EndUseAssumptionsCampus,0))*IF(COUNTIF(PeopleList,$B42)&gt;0,INDEX(SpacePeopleAllocationsPercentData,MATCH($B42,SpacePeopleAllocationsPercentType,0),MATCH(G$10,SpacePeopleAllocationsPercentCampus,0))/SUM(IF(INDEX(EndUseMatrixPeopleData,0,MATCH($C42,EndUseMatrixEmissionSource,0))=Lists!$Q$9,IF(EndUseMatrixPeopleEndUse=$D42,INDEX(EndUseMatrixPeopleSplitData,0,MATCH(G$10,EndUseMatrixPeopleSplitCampus,0))))),1),0),0)</f>
        <v>0</v>
      </c>
      <c r="H42" s="528">
        <f t="array" ref="H42">IFERROR(IF(INDEX(EndUseMatrixData,MATCH($B42,IF(EndUseMatrixEndUse=$D42,EndUseMatrixAllocation),0),MATCH($C42,EndUseMatrixEmissionSource,0))=Lists!$Q$9,INDEX(CFPTableEmissionsData,MATCH($C42,CFPTableEmissionsEmissionSource,0),MATCH(H$10,CFPTableEmissionsCampus,0))*INDEX(EndUseAssumptionsData,MATCH($C42,IF(EndUseAssumptionsEndUse=$D42,EndUseAssumptionsEmissionsSource),0),MATCH(H$10,EndUseAssumptionsCampus,0))*IF(COUNTIF(PeopleList,$B42)&gt;0,INDEX(SpacePeopleAllocationsPercentData,MATCH($B42,SpacePeopleAllocationsPercentType,0),MATCH(H$10,SpacePeopleAllocationsPercentCampus,0))/SUM(IF(INDEX(EndUseMatrixPeopleData,0,MATCH($C42,EndUseMatrixEmissionSource,0))=Lists!$Q$9,IF(EndUseMatrixPeopleEndUse=$D42,INDEX(EndUseMatrixPeopleSplitData,0,MATCH(H$10,EndUseMatrixPeopleSplitCampus,0))))),1),0),0)</f>
        <v>0</v>
      </c>
      <c r="I42" s="528">
        <f t="array" ref="I42">IFERROR(IF(INDEX(EndUseMatrixData,MATCH($B42,IF(EndUseMatrixEndUse=$D42,EndUseMatrixAllocation),0),MATCH($C42,EndUseMatrixEmissionSource,0))=Lists!$Q$9,INDEX(CFPTableEmissionsData,MATCH($C42,CFPTableEmissionsEmissionSource,0),MATCH(I$10,CFPTableEmissionsCampus,0))*INDEX(EndUseAssumptionsData,MATCH($C42,IF(EndUseAssumptionsEndUse=$D42,EndUseAssumptionsEmissionsSource),0),MATCH(I$10,EndUseAssumptionsCampus,0))*IF(COUNTIF(PeopleList,$B42)&gt;0,INDEX(SpacePeopleAllocationsPercentData,MATCH($B42,SpacePeopleAllocationsPercentType,0),MATCH(I$10,SpacePeopleAllocationsPercentCampus,0))/SUM(IF(INDEX(EndUseMatrixPeopleData,0,MATCH($C42,EndUseMatrixEmissionSource,0))=Lists!$Q$9,IF(EndUseMatrixPeopleEndUse=$D42,INDEX(EndUseMatrixPeopleSplitData,0,MATCH(I$10,EndUseMatrixPeopleSplitCampus,0))))),1),0),0)</f>
        <v>0</v>
      </c>
      <c r="J42" s="528">
        <f t="array" ref="J42">IFERROR(IF(INDEX(EndUseMatrixData,MATCH($B42,IF(EndUseMatrixEndUse=$D42,EndUseMatrixAllocation),0),MATCH($C42,EndUseMatrixEmissionSource,0))=Lists!$Q$9,INDEX(CFPTableEmissionsData,MATCH($C42,CFPTableEmissionsEmissionSource,0),MATCH(J$10,CFPTableEmissionsCampus,0))*INDEX(EndUseAssumptionsData,MATCH($C42,IF(EndUseAssumptionsEndUse=$D42,EndUseAssumptionsEmissionsSource),0),MATCH(J$10,EndUseAssumptionsCampus,0))*IF(COUNTIF(PeopleList,$B42)&gt;0,INDEX(SpacePeopleAllocationsPercentData,MATCH($B42,SpacePeopleAllocationsPercentType,0),MATCH(J$10,SpacePeopleAllocationsPercentCampus,0))/SUM(IF(INDEX(EndUseMatrixPeopleData,0,MATCH($C42,EndUseMatrixEmissionSource,0))=Lists!$Q$9,IF(EndUseMatrixPeopleEndUse=$D42,INDEX(EndUseMatrixPeopleSplitData,0,MATCH(J$10,EndUseMatrixPeopleSplitCampus,0))))),1),0),0)</f>
        <v>0</v>
      </c>
      <c r="K42" s="529" t="str">
        <f t="array" aca="1" ref="K42" ca="1">IFERROR(E42*(1+INDEX(FrontEndData,MATCH(K$10,IF(FrontEndType=$B42,FrontEndCampus),0),MATCH(K$9,FrontEndYear,0))),"")</f>
        <v/>
      </c>
      <c r="L42" s="529" t="str">
        <f t="array" aca="1" ref="L42" ca="1">IFERROR(F42*(1+INDEX(FrontEndData,MATCH(L$10,IF(FrontEndType=$B42,FrontEndCampus),0),MATCH(L$9,FrontEndYear,0))),"")</f>
        <v/>
      </c>
      <c r="M42" s="529" t="str">
        <f t="array" aca="1" ref="M42" ca="1">IFERROR(G42*(1+INDEX(FrontEndData,MATCH(M$10,IF(FrontEndType=$B42,FrontEndCampus),0),MATCH(M$9,FrontEndYear,0))),"")</f>
        <v/>
      </c>
      <c r="N42" s="529" t="str">
        <f t="array" aca="1" ref="N42" ca="1">IFERROR(H42*(1+INDEX(FrontEndData,MATCH(N$10,IF(FrontEndType=$B42,FrontEndCampus),0),MATCH(N$9,FrontEndYear,0))),"")</f>
        <v/>
      </c>
      <c r="O42" s="529" t="str">
        <f t="array" aca="1" ref="O42" ca="1">IFERROR(I42*(1+INDEX(FrontEndData,MATCH(O$10,IF(FrontEndType=$B42,FrontEndCampus),0),MATCH(O$9,FrontEndYear,0))),"")</f>
        <v/>
      </c>
      <c r="P42" s="529" t="str">
        <f t="array" aca="1" ref="P42" ca="1">IFERROR(J42*(1+INDEX(FrontEndData,MATCH(P$10,IF(FrontEndType=$B42,FrontEndCampus),0),MATCH(P$9,FrontEndYear,0))),"")</f>
        <v/>
      </c>
      <c r="Q42" s="529" t="str">
        <f t="array" aca="1" ref="Q42" ca="1">IFERROR(K42*(1+INDEX(FrontEndData,MATCH(Q$10,IF(FrontEndType=$B42,FrontEndCampus),0),MATCH(Q$9,FrontEndYear,0))),"")</f>
        <v/>
      </c>
      <c r="R42" s="529" t="str">
        <f t="array" aca="1" ref="R42" ca="1">IFERROR(L42*(1+INDEX(FrontEndData,MATCH(R$10,IF(FrontEndType=$B42,FrontEndCampus),0),MATCH(R$9,FrontEndYear,0))),"")</f>
        <v/>
      </c>
      <c r="S42" s="529" t="str">
        <f t="array" aca="1" ref="S42" ca="1">IFERROR(M42*(1+INDEX(FrontEndData,MATCH(S$10,IF(FrontEndType=$B42,FrontEndCampus),0),MATCH(S$9,FrontEndYear,0))),"")</f>
        <v/>
      </c>
      <c r="T42" s="529" t="str">
        <f t="array" aca="1" ref="T42" ca="1">IFERROR(N42*(1+INDEX(FrontEndData,MATCH(T$10,IF(FrontEndType=$B42,FrontEndCampus),0),MATCH(T$9,FrontEndYear,0))),"")</f>
        <v/>
      </c>
      <c r="U42" s="529" t="str">
        <f t="array" aca="1" ref="U42" ca="1">IFERROR(O42*(1+INDEX(FrontEndData,MATCH(U$10,IF(FrontEndType=$B42,FrontEndCampus),0),MATCH(U$9,FrontEndYear,0))),"")</f>
        <v/>
      </c>
      <c r="V42" s="529" t="str">
        <f t="array" aca="1" ref="V42" ca="1">IFERROR(P42*(1+INDEX(FrontEndData,MATCH(V$10,IF(FrontEndType=$B42,FrontEndCampus),0),MATCH(V$9,FrontEndYear,0))),"")</f>
        <v/>
      </c>
      <c r="W42" s="529" t="str">
        <f t="array" aca="1" ref="W42" ca="1">IFERROR(Q42*(1+INDEX(FrontEndData,MATCH(W$10,IF(FrontEndType=$B42,FrontEndCampus),0),MATCH(W$9,FrontEndYear,0))),"")</f>
        <v/>
      </c>
      <c r="X42" s="529" t="str">
        <f t="array" aca="1" ref="X42" ca="1">IFERROR(R42*(1+INDEX(FrontEndData,MATCH(X$10,IF(FrontEndType=$B42,FrontEndCampus),0),MATCH(X$9,FrontEndYear,0))),"")</f>
        <v/>
      </c>
      <c r="Y42" s="529" t="str">
        <f t="array" aca="1" ref="Y42" ca="1">IFERROR(S42*(1+INDEX(FrontEndData,MATCH(Y$10,IF(FrontEndType=$B42,FrontEndCampus),0),MATCH(Y$9,FrontEndYear,0))),"")</f>
        <v/>
      </c>
      <c r="Z42" s="529" t="str">
        <f t="array" aca="1" ref="Z42" ca="1">IFERROR(T42*(1+INDEX(FrontEndData,MATCH(Z$10,IF(FrontEndType=$B42,FrontEndCampus),0),MATCH(Z$9,FrontEndYear,0))),"")</f>
        <v/>
      </c>
      <c r="AA42" s="529" t="str">
        <f t="array" aca="1" ref="AA42" ca="1">IFERROR(U42*(1+INDEX(FrontEndData,MATCH(AA$10,IF(FrontEndType=$B42,FrontEndCampus),0),MATCH(AA$9,FrontEndYear,0))),"")</f>
        <v/>
      </c>
      <c r="AB42" s="529" t="str">
        <f t="array" aca="1" ref="AB42" ca="1">IFERROR(V42*(1+INDEX(FrontEndData,MATCH(AB$10,IF(FrontEndType=$B42,FrontEndCampus),0),MATCH(AB$9,FrontEndYear,0))),"")</f>
        <v/>
      </c>
      <c r="AC42" s="529" t="str">
        <f t="array" aca="1" ref="AC42" ca="1">IFERROR(W42*(1+INDEX(FrontEndData,MATCH(AC$10,IF(FrontEndType=$B42,FrontEndCampus),0),MATCH(AC$9,FrontEndYear,0))),"")</f>
        <v/>
      </c>
      <c r="AD42" s="529" t="str">
        <f t="array" aca="1" ref="AD42" ca="1">IFERROR(X42*(1+INDEX(FrontEndData,MATCH(AD$10,IF(FrontEndType=$B42,FrontEndCampus),0),MATCH(AD$9,FrontEndYear,0))),"")</f>
        <v/>
      </c>
      <c r="AE42" s="529" t="str">
        <f t="array" aca="1" ref="AE42" ca="1">IFERROR(Y42*(1+INDEX(FrontEndData,MATCH(AE$10,IF(FrontEndType=$B42,FrontEndCampus),0),MATCH(AE$9,FrontEndYear,0))),"")</f>
        <v/>
      </c>
      <c r="AF42" s="529" t="str">
        <f t="array" aca="1" ref="AF42" ca="1">IFERROR(Z42*(1+INDEX(FrontEndData,MATCH(AF$10,IF(FrontEndType=$B42,FrontEndCampus),0),MATCH(AF$9,FrontEndYear,0))),"")</f>
        <v/>
      </c>
      <c r="AG42" s="529" t="str">
        <f t="array" aca="1" ref="AG42" ca="1">IFERROR(AA42*(1+INDEX(FrontEndData,MATCH(AG$10,IF(FrontEndType=$B42,FrontEndCampus),0),MATCH(AG$9,FrontEndYear,0))),"")</f>
        <v/>
      </c>
      <c r="AH42" s="529" t="str">
        <f t="array" aca="1" ref="AH42" ca="1">IFERROR(AB42*(1+INDEX(FrontEndData,MATCH(AH$10,IF(FrontEndType=$B42,FrontEndCampus),0),MATCH(AH$9,FrontEndYear,0))),"")</f>
        <v/>
      </c>
      <c r="AI42" s="529" t="str">
        <f t="array" aca="1" ref="AI42" ca="1">IFERROR(AC42*(1+INDEX(FrontEndData,MATCH(AI$10,IF(FrontEndType=$B42,FrontEndCampus),0),MATCH(AI$9,FrontEndYear,0))),"")</f>
        <v/>
      </c>
      <c r="AJ42" s="529" t="str">
        <f t="array" aca="1" ref="AJ42" ca="1">IFERROR(AD42*(1+INDEX(FrontEndData,MATCH(AJ$10,IF(FrontEndType=$B42,FrontEndCampus),0),MATCH(AJ$9,FrontEndYear,0))),"")</f>
        <v/>
      </c>
      <c r="AK42" s="529" t="str">
        <f t="array" aca="1" ref="AK42" ca="1">IFERROR(AE42*(1+INDEX(FrontEndData,MATCH(AK$10,IF(FrontEndType=$B42,FrontEndCampus),0),MATCH(AK$9,FrontEndYear,0))),"")</f>
        <v/>
      </c>
      <c r="AL42" s="529" t="str">
        <f t="array" aca="1" ref="AL42" ca="1">IFERROR(AF42*(1+INDEX(FrontEndData,MATCH(AL$10,IF(FrontEndType=$B42,FrontEndCampus),0),MATCH(AL$9,FrontEndYear,0))),"")</f>
        <v/>
      </c>
      <c r="AM42" s="529" t="str">
        <f t="array" aca="1" ref="AM42" ca="1">IFERROR(AG42*(1+INDEX(FrontEndData,MATCH(AM$10,IF(FrontEndType=$B42,FrontEndCampus),0),MATCH(AM$9,FrontEndYear,0))),"")</f>
        <v/>
      </c>
      <c r="AN42" s="529" t="str">
        <f t="array" aca="1" ref="AN42" ca="1">IFERROR(AH42*(1+INDEX(FrontEndData,MATCH(AN$10,IF(FrontEndType=$B42,FrontEndCampus),0),MATCH(AN$9,FrontEndYear,0))),"")</f>
        <v/>
      </c>
      <c r="AO42" s="529" t="str">
        <f t="array" aca="1" ref="AO42" ca="1">IFERROR(AI42*(1+INDEX(FrontEndData,MATCH(AO$10,IF(FrontEndType=$B42,FrontEndCampus),0),MATCH(AO$9,FrontEndYear,0))),"")</f>
        <v/>
      </c>
      <c r="AP42" s="529" t="str">
        <f t="array" aca="1" ref="AP42" ca="1">IFERROR(AJ42*(1+INDEX(FrontEndData,MATCH(AP$10,IF(FrontEndType=$B42,FrontEndCampus),0),MATCH(AP$9,FrontEndYear,0))),"")</f>
        <v/>
      </c>
      <c r="AQ42" s="529" t="str">
        <f t="array" aca="1" ref="AQ42" ca="1">IFERROR(AK42*(1+INDEX(FrontEndData,MATCH(AQ$10,IF(FrontEndType=$B42,FrontEndCampus),0),MATCH(AQ$9,FrontEndYear,0))),"")</f>
        <v/>
      </c>
      <c r="AR42" s="529" t="str">
        <f t="array" aca="1" ref="AR42" ca="1">IFERROR(AL42*(1+INDEX(FrontEndData,MATCH(AR$10,IF(FrontEndType=$B42,FrontEndCampus),0),MATCH(AR$9,FrontEndYear,0))),"")</f>
        <v/>
      </c>
      <c r="AS42" s="529" t="str">
        <f t="array" aca="1" ref="AS42" ca="1">IFERROR(AM42*(1+INDEX(FrontEndData,MATCH(AS$10,IF(FrontEndType=$B42,FrontEndCampus),0),MATCH(AS$9,FrontEndYear,0))),"")</f>
        <v/>
      </c>
      <c r="AT42" s="529" t="str">
        <f t="array" aca="1" ref="AT42" ca="1">IFERROR(AN42*(1+INDEX(FrontEndData,MATCH(AT$10,IF(FrontEndType=$B42,FrontEndCampus),0),MATCH(AT$9,FrontEndYear,0))),"")</f>
        <v/>
      </c>
      <c r="AU42" s="529" t="str">
        <f t="array" aca="1" ref="AU42" ca="1">IFERROR(AO42*(1+INDEX(FrontEndData,MATCH(AU$10,IF(FrontEndType=$B42,FrontEndCampus),0),MATCH(AU$9,FrontEndYear,0))),"")</f>
        <v/>
      </c>
      <c r="AV42" s="529" t="str">
        <f t="array" aca="1" ref="AV42" ca="1">IFERROR(AP42*(1+INDEX(FrontEndData,MATCH(AV$10,IF(FrontEndType=$B42,FrontEndCampus),0),MATCH(AV$9,FrontEndYear,0))),"")</f>
        <v/>
      </c>
      <c r="AW42" s="529" t="str">
        <f t="array" aca="1" ref="AW42" ca="1">IFERROR(AQ42*(1+INDEX(FrontEndData,MATCH(AW$10,IF(FrontEndType=$B42,FrontEndCampus),0),MATCH(AW$9,FrontEndYear,0))),"")</f>
        <v/>
      </c>
      <c r="AX42" s="529" t="str">
        <f t="array" aca="1" ref="AX42" ca="1">IFERROR(AR42*(1+INDEX(FrontEndData,MATCH(AX$10,IF(FrontEndType=$B42,FrontEndCampus),0),MATCH(AX$9,FrontEndYear,0))),"")</f>
        <v/>
      </c>
      <c r="AY42" s="529" t="str">
        <f t="array" aca="1" ref="AY42" ca="1">IFERROR(AS42*(1+INDEX(FrontEndData,MATCH(AY$10,IF(FrontEndType=$B42,FrontEndCampus),0),MATCH(AY$9,FrontEndYear,0))),"")</f>
        <v/>
      </c>
      <c r="AZ42" s="529" t="str">
        <f t="array" aca="1" ref="AZ42" ca="1">IFERROR(AT42*(1+INDEX(FrontEndData,MATCH(AZ$10,IF(FrontEndType=$B42,FrontEndCampus),0),MATCH(AZ$9,FrontEndYear,0))),"")</f>
        <v/>
      </c>
      <c r="BA42" s="529" t="str">
        <f t="array" aca="1" ref="BA42" ca="1">IFERROR(AU42*(1+INDEX(FrontEndData,MATCH(BA$10,IF(FrontEndType=$B42,FrontEndCampus),0),MATCH(BA$9,FrontEndYear,0))),"")</f>
        <v/>
      </c>
      <c r="BB42" s="529" t="str">
        <f t="array" aca="1" ref="BB42" ca="1">IFERROR(AV42*(1+INDEX(FrontEndData,MATCH(BB$10,IF(FrontEndType=$B42,FrontEndCampus),0),MATCH(BB$9,FrontEndYear,0))),"")</f>
        <v/>
      </c>
      <c r="BC42" s="529" t="str">
        <f t="array" aca="1" ref="BC42" ca="1">IFERROR(AW42*(1+INDEX(FrontEndData,MATCH(BC$10,IF(FrontEndType=$B42,FrontEndCampus),0),MATCH(BC$9,FrontEndYear,0))),"")</f>
        <v/>
      </c>
      <c r="BD42" s="529" t="str">
        <f t="array" aca="1" ref="BD42" ca="1">IFERROR(AX42*(1+INDEX(FrontEndData,MATCH(BD$10,IF(FrontEndType=$B42,FrontEndCampus),0),MATCH(BD$9,FrontEndYear,0))),"")</f>
        <v/>
      </c>
      <c r="BE42" s="529" t="str">
        <f t="array" aca="1" ref="BE42" ca="1">IFERROR(AY42*(1+INDEX(FrontEndData,MATCH(BE$10,IF(FrontEndType=$B42,FrontEndCampus),0),MATCH(BE$9,FrontEndYear,0))),"")</f>
        <v/>
      </c>
      <c r="BF42" s="529" t="str">
        <f t="array" aca="1" ref="BF42" ca="1">IFERROR(AZ42*(1+INDEX(FrontEndData,MATCH(BF$10,IF(FrontEndType=$B42,FrontEndCampus),0),MATCH(BF$9,FrontEndYear,0))),"")</f>
        <v/>
      </c>
      <c r="BG42" s="529" t="str">
        <f t="array" aca="1" ref="BG42" ca="1">IFERROR(BA42*(1+INDEX(FrontEndData,MATCH(BG$10,IF(FrontEndType=$B42,FrontEndCampus),0),MATCH(BG$9,FrontEndYear,0))),"")</f>
        <v/>
      </c>
      <c r="BH42" s="529" t="str">
        <f t="array" aca="1" ref="BH42" ca="1">IFERROR(BB42*(1+INDEX(FrontEndData,MATCH(BH$10,IF(FrontEndType=$B42,FrontEndCampus),0),MATCH(BH$9,FrontEndYear,0))),"")</f>
        <v/>
      </c>
      <c r="BI42" s="529" t="str">
        <f t="array" aca="1" ref="BI42" ca="1">IFERROR(BC42*(1+INDEX(FrontEndData,MATCH(BI$10,IF(FrontEndType=$B42,FrontEndCampus),0),MATCH(BI$9,FrontEndYear,0))),"")</f>
        <v/>
      </c>
      <c r="BJ42" s="529" t="str">
        <f t="array" aca="1" ref="BJ42" ca="1">IFERROR(BD42*(1+INDEX(FrontEndData,MATCH(BJ$10,IF(FrontEndType=$B42,FrontEndCampus),0),MATCH(BJ$9,FrontEndYear,0))),"")</f>
        <v/>
      </c>
      <c r="BK42" s="529" t="str">
        <f t="array" aca="1" ref="BK42" ca="1">IFERROR(BE42*(1+INDEX(FrontEndData,MATCH(BK$10,IF(FrontEndType=$B42,FrontEndCampus),0),MATCH(BK$9,FrontEndYear,0))),"")</f>
        <v/>
      </c>
      <c r="BL42" s="529" t="str">
        <f t="array" aca="1" ref="BL42" ca="1">IFERROR(BF42*(1+INDEX(FrontEndData,MATCH(BL$10,IF(FrontEndType=$B42,FrontEndCampus),0),MATCH(BL$9,FrontEndYear,0))),"")</f>
        <v/>
      </c>
      <c r="BM42" s="529" t="str">
        <f t="array" aca="1" ref="BM42" ca="1">IFERROR(BG42*(1+INDEX(FrontEndData,MATCH(BM$10,IF(FrontEndType=$B42,FrontEndCampus),0),MATCH(BM$9,FrontEndYear,0))),"")</f>
        <v/>
      </c>
      <c r="BN42" s="529" t="str">
        <f t="array" aca="1" ref="BN42" ca="1">IFERROR(BH42*(1+INDEX(FrontEndData,MATCH(BN$10,IF(FrontEndType=$B42,FrontEndCampus),0),MATCH(BN$9,FrontEndYear,0))),"")</f>
        <v/>
      </c>
      <c r="BO42" s="529" t="str">
        <f t="array" aca="1" ref="BO42" ca="1">IFERROR(BI42*(1+INDEX(FrontEndData,MATCH(BO$10,IF(FrontEndType=$B42,FrontEndCampus),0),MATCH(BO$9,FrontEndYear,0))),"")</f>
        <v/>
      </c>
      <c r="BP42" s="529" t="str">
        <f t="array" aca="1" ref="BP42" ca="1">IFERROR(BJ42*(1+INDEX(FrontEndData,MATCH(BP$10,IF(FrontEndType=$B42,FrontEndCampus),0),MATCH(BP$9,FrontEndYear,0))),"")</f>
        <v/>
      </c>
      <c r="BQ42" s="529" t="str">
        <f t="array" aca="1" ref="BQ42" ca="1">IFERROR(BK42*(1+INDEX(FrontEndData,MATCH(BQ$10,IF(FrontEndType=$B42,FrontEndCampus),0),MATCH(BQ$9,FrontEndYear,0))),"")</f>
        <v/>
      </c>
      <c r="BR42" s="529" t="str">
        <f t="array" aca="1" ref="BR42" ca="1">IFERROR(BL42*(1+INDEX(FrontEndData,MATCH(BR$10,IF(FrontEndType=$B42,FrontEndCampus),0),MATCH(BR$9,FrontEndYear,0))),"")</f>
        <v/>
      </c>
      <c r="BS42" s="529" t="str">
        <f t="array" aca="1" ref="BS42" ca="1">IFERROR(BM42*(1+INDEX(FrontEndData,MATCH(BS$10,IF(FrontEndType=$B42,FrontEndCampus),0),MATCH(BS$9,FrontEndYear,0))),"")</f>
        <v/>
      </c>
      <c r="BT42" s="529" t="str">
        <f t="array" aca="1" ref="BT42" ca="1">IFERROR(BN42*(1+INDEX(FrontEndData,MATCH(BT$10,IF(FrontEndType=$B42,FrontEndCampus),0),MATCH(BT$9,FrontEndYear,0))),"")</f>
        <v/>
      </c>
      <c r="BU42" s="529" t="str">
        <f t="array" aca="1" ref="BU42" ca="1">IFERROR(BO42*(1+INDEX(FrontEndData,MATCH(BU$10,IF(FrontEndType=$B42,FrontEndCampus),0),MATCH(BU$9,FrontEndYear,0))),"")</f>
        <v/>
      </c>
      <c r="BV42" s="529" t="str">
        <f t="array" aca="1" ref="BV42" ca="1">IFERROR(BP42*(1+INDEX(FrontEndData,MATCH(BV$10,IF(FrontEndType=$B42,FrontEndCampus),0),MATCH(BV$9,FrontEndYear,0))),"")</f>
        <v/>
      </c>
      <c r="BW42" s="529" t="str">
        <f t="array" aca="1" ref="BW42" ca="1">IFERROR(BQ42*(1+INDEX(FrontEndData,MATCH(BW$10,IF(FrontEndType=$B42,FrontEndCampus),0),MATCH(BW$9,FrontEndYear,0))),"")</f>
        <v/>
      </c>
      <c r="BX42" s="529" t="str">
        <f t="array" aca="1" ref="BX42" ca="1">IFERROR(BR42*(1+INDEX(FrontEndData,MATCH(BX$10,IF(FrontEndType=$B42,FrontEndCampus),0),MATCH(BX$9,FrontEndYear,0))),"")</f>
        <v/>
      </c>
    </row>
    <row r="43" spans="1:76" x14ac:dyDescent="0.25">
      <c r="A43" s="519"/>
      <c r="B43" s="525" t="s">
        <v>358</v>
      </c>
      <c r="C43" s="526" t="s">
        <v>390</v>
      </c>
      <c r="D43" s="527" t="s">
        <v>396</v>
      </c>
      <c r="E43" s="528">
        <f t="array" ref="E43">IFERROR(IF(INDEX(EndUseMatrixData,MATCH($B43,IF(EndUseMatrixEndUse=$D43,EndUseMatrixAllocation),0),MATCH($C43,EndUseMatrixEmissionSource,0))=Lists!$Q$9,INDEX(CFPTableEmissionsData,MATCH($C43,CFPTableEmissionsEmissionSource,0),MATCH(E$10,CFPTableEmissionsCampus,0))*INDEX(EndUseAssumptionsData,MATCH($C43,IF(EndUseAssumptionsEndUse=$D43,EndUseAssumptionsEmissionsSource),0),MATCH(E$10,EndUseAssumptionsCampus,0))*IF(COUNTIF(PeopleList,$B43)&gt;0,INDEX(SpacePeopleAllocationsPercentData,MATCH($B43,SpacePeopleAllocationsPercentType,0),MATCH(E$10,SpacePeopleAllocationsPercentCampus,0))/SUM(IF(INDEX(EndUseMatrixPeopleData,0,MATCH($C43,EndUseMatrixEmissionSource,0))=Lists!$Q$9,IF(EndUseMatrixPeopleEndUse=$D43,INDEX(EndUseMatrixPeopleSplitData,0,MATCH(E$10,EndUseMatrixPeopleSplitCampus,0))))),1),0),0)</f>
        <v>1046116.0579064207</v>
      </c>
      <c r="F43" s="528">
        <f t="array" ref="F43">IFERROR(IF(INDEX(EndUseMatrixData,MATCH($B43,IF(EndUseMatrixEndUse=$D43,EndUseMatrixAllocation),0),MATCH($C43,EndUseMatrixEmissionSource,0))=Lists!$Q$9,INDEX(CFPTableEmissionsData,MATCH($C43,CFPTableEmissionsEmissionSource,0),MATCH(F$10,CFPTableEmissionsCampus,0))*INDEX(EndUseAssumptionsData,MATCH($C43,IF(EndUseAssumptionsEndUse=$D43,EndUseAssumptionsEmissionsSource),0),MATCH(F$10,EndUseAssumptionsCampus,0))*IF(COUNTIF(PeopleList,$B43)&gt;0,INDEX(SpacePeopleAllocationsPercentData,MATCH($B43,SpacePeopleAllocationsPercentType,0),MATCH(F$10,SpacePeopleAllocationsPercentCampus,0))/SUM(IF(INDEX(EndUseMatrixPeopleData,0,MATCH($C43,EndUseMatrixEmissionSource,0))=Lists!$Q$9,IF(EndUseMatrixPeopleEndUse=$D43,INDEX(EndUseMatrixPeopleSplitData,0,MATCH(F$10,EndUseMatrixPeopleSplitCampus,0))))),1),0),0)</f>
        <v>384970.70930956281</v>
      </c>
      <c r="G43" s="528">
        <f t="array" ref="G43">IFERROR(IF(INDEX(EndUseMatrixData,MATCH($B43,IF(EndUseMatrixEndUse=$D43,EndUseMatrixAllocation),0),MATCH($C43,EndUseMatrixEmissionSource,0))=Lists!$Q$9,INDEX(CFPTableEmissionsData,MATCH($C43,CFPTableEmissionsEmissionSource,0),MATCH(G$10,CFPTableEmissionsCampus,0))*INDEX(EndUseAssumptionsData,MATCH($C43,IF(EndUseAssumptionsEndUse=$D43,EndUseAssumptionsEmissionsSource),0),MATCH(G$10,EndUseAssumptionsCampus,0))*IF(COUNTIF(PeopleList,$B43)&gt;0,INDEX(SpacePeopleAllocationsPercentData,MATCH($B43,SpacePeopleAllocationsPercentType,0),MATCH(G$10,SpacePeopleAllocationsPercentCampus,0))/SUM(IF(INDEX(EndUseMatrixPeopleData,0,MATCH($C43,EndUseMatrixEmissionSource,0))=Lists!$Q$9,IF(EndUseMatrixPeopleEndUse=$D43,INDEX(EndUseMatrixPeopleSplitData,0,MATCH(G$10,EndUseMatrixPeopleSplitCampus,0))))),1),0),0)</f>
        <v>192485.3546547814</v>
      </c>
      <c r="H43" s="528">
        <f t="array" ref="H43">IFERROR(IF(INDEX(EndUseMatrixData,MATCH($B43,IF(EndUseMatrixEndUse=$D43,EndUseMatrixAllocation),0),MATCH($C43,EndUseMatrixEmissionSource,0))=Lists!$Q$9,INDEX(CFPTableEmissionsData,MATCH($C43,CFPTableEmissionsEmissionSource,0),MATCH(H$10,CFPTableEmissionsCampus,0))*INDEX(EndUseAssumptionsData,MATCH($C43,IF(EndUseAssumptionsEndUse=$D43,EndUseAssumptionsEmissionsSource),0),MATCH(H$10,EndUseAssumptionsCampus,0))*IF(COUNTIF(PeopleList,$B43)&gt;0,INDEX(SpacePeopleAllocationsPercentData,MATCH($B43,SpacePeopleAllocationsPercentType,0),MATCH(H$10,SpacePeopleAllocationsPercentCampus,0))/SUM(IF(INDEX(EndUseMatrixPeopleData,0,MATCH($C43,EndUseMatrixEmissionSource,0))=Lists!$Q$9,IF(EndUseMatrixPeopleEndUse=$D43,INDEX(EndUseMatrixPeopleSplitData,0,MATCH(H$10,EndUseMatrixPeopleSplitCampus,0))))),1),0),0)</f>
        <v>384970.70930956281</v>
      </c>
      <c r="I43" s="528">
        <f t="array" ref="I43">IFERROR(IF(INDEX(EndUseMatrixData,MATCH($B43,IF(EndUseMatrixEndUse=$D43,EndUseMatrixAllocation),0),MATCH($C43,EndUseMatrixEmissionSource,0))=Lists!$Q$9,INDEX(CFPTableEmissionsData,MATCH($C43,CFPTableEmissionsEmissionSource,0),MATCH(I$10,CFPTableEmissionsCampus,0))*INDEX(EndUseAssumptionsData,MATCH($C43,IF(EndUseAssumptionsEndUse=$D43,EndUseAssumptionsEmissionsSource),0),MATCH(I$10,EndUseAssumptionsCampus,0))*IF(COUNTIF(PeopleList,$B43)&gt;0,INDEX(SpacePeopleAllocationsPercentData,MATCH($B43,SpacePeopleAllocationsPercentType,0),MATCH(I$10,SpacePeopleAllocationsPercentCampus,0))/SUM(IF(INDEX(EndUseMatrixPeopleData,0,MATCH($C43,EndUseMatrixEmissionSource,0))=Lists!$Q$9,IF(EndUseMatrixPeopleEndUse=$D43,INDEX(EndUseMatrixPeopleSplitData,0,MATCH(I$10,EndUseMatrixPeopleSplitCampus,0))))),1),0),0)</f>
        <v>0</v>
      </c>
      <c r="J43" s="528">
        <f t="array" ref="J43">IFERROR(IF(INDEX(EndUseMatrixData,MATCH($B43,IF(EndUseMatrixEndUse=$D43,EndUseMatrixAllocation),0),MATCH($C43,EndUseMatrixEmissionSource,0))=Lists!$Q$9,INDEX(CFPTableEmissionsData,MATCH($C43,CFPTableEmissionsEmissionSource,0),MATCH(J$10,CFPTableEmissionsCampus,0))*INDEX(EndUseAssumptionsData,MATCH($C43,IF(EndUseAssumptionsEndUse=$D43,EndUseAssumptionsEmissionsSource),0),MATCH(J$10,EndUseAssumptionsCampus,0))*IF(COUNTIF(PeopleList,$B43)&gt;0,INDEX(SpacePeopleAllocationsPercentData,MATCH($B43,SpacePeopleAllocationsPercentType,0),MATCH(J$10,SpacePeopleAllocationsPercentCampus,0))/SUM(IF(INDEX(EndUseMatrixPeopleData,0,MATCH($C43,EndUseMatrixEmissionSource,0))=Lists!$Q$9,IF(EndUseMatrixPeopleEndUse=$D43,INDEX(EndUseMatrixPeopleSplitData,0,MATCH(J$10,EndUseMatrixPeopleSplitCampus,0))))),1),0),0)</f>
        <v>0</v>
      </c>
      <c r="K43" s="529" t="str">
        <f t="array" aca="1" ref="K43" ca="1">IFERROR(E43*(1+INDEX(FrontEndData,MATCH(K$10,IF(FrontEndType=$B43,FrontEndCampus),0),MATCH(K$9,FrontEndYear,0))),"")</f>
        <v/>
      </c>
      <c r="L43" s="529" t="str">
        <f t="array" aca="1" ref="L43" ca="1">IFERROR(F43*(1+INDEX(FrontEndData,MATCH(L$10,IF(FrontEndType=$B43,FrontEndCampus),0),MATCH(L$9,FrontEndYear,0))),"")</f>
        <v/>
      </c>
      <c r="M43" s="529" t="str">
        <f t="array" aca="1" ref="M43" ca="1">IFERROR(G43*(1+INDEX(FrontEndData,MATCH(M$10,IF(FrontEndType=$B43,FrontEndCampus),0),MATCH(M$9,FrontEndYear,0))),"")</f>
        <v/>
      </c>
      <c r="N43" s="529" t="str">
        <f t="array" aca="1" ref="N43" ca="1">IFERROR(H43*(1+INDEX(FrontEndData,MATCH(N$10,IF(FrontEndType=$B43,FrontEndCampus),0),MATCH(N$9,FrontEndYear,0))),"")</f>
        <v/>
      </c>
      <c r="O43" s="529" t="str">
        <f t="array" aca="1" ref="O43" ca="1">IFERROR(I43*(1+INDEX(FrontEndData,MATCH(O$10,IF(FrontEndType=$B43,FrontEndCampus),0),MATCH(O$9,FrontEndYear,0))),"")</f>
        <v/>
      </c>
      <c r="P43" s="529" t="str">
        <f t="array" aca="1" ref="P43" ca="1">IFERROR(J43*(1+INDEX(FrontEndData,MATCH(P$10,IF(FrontEndType=$B43,FrontEndCampus),0),MATCH(P$9,FrontEndYear,0))),"")</f>
        <v/>
      </c>
      <c r="Q43" s="529" t="str">
        <f t="array" aca="1" ref="Q43" ca="1">IFERROR(K43*(1+INDEX(FrontEndData,MATCH(Q$10,IF(FrontEndType=$B43,FrontEndCampus),0),MATCH(Q$9,FrontEndYear,0))),"")</f>
        <v/>
      </c>
      <c r="R43" s="529" t="str">
        <f t="array" aca="1" ref="R43" ca="1">IFERROR(L43*(1+INDEX(FrontEndData,MATCH(R$10,IF(FrontEndType=$B43,FrontEndCampus),0),MATCH(R$9,FrontEndYear,0))),"")</f>
        <v/>
      </c>
      <c r="S43" s="529" t="str">
        <f t="array" aca="1" ref="S43" ca="1">IFERROR(M43*(1+INDEX(FrontEndData,MATCH(S$10,IF(FrontEndType=$B43,FrontEndCampus),0),MATCH(S$9,FrontEndYear,0))),"")</f>
        <v/>
      </c>
      <c r="T43" s="529" t="str">
        <f t="array" aca="1" ref="T43" ca="1">IFERROR(N43*(1+INDEX(FrontEndData,MATCH(T$10,IF(FrontEndType=$B43,FrontEndCampus),0),MATCH(T$9,FrontEndYear,0))),"")</f>
        <v/>
      </c>
      <c r="U43" s="529" t="str">
        <f t="array" aca="1" ref="U43" ca="1">IFERROR(O43*(1+INDEX(FrontEndData,MATCH(U$10,IF(FrontEndType=$B43,FrontEndCampus),0),MATCH(U$9,FrontEndYear,0))),"")</f>
        <v/>
      </c>
      <c r="V43" s="529" t="str">
        <f t="array" aca="1" ref="V43" ca="1">IFERROR(P43*(1+INDEX(FrontEndData,MATCH(V$10,IF(FrontEndType=$B43,FrontEndCampus),0),MATCH(V$9,FrontEndYear,0))),"")</f>
        <v/>
      </c>
      <c r="W43" s="529" t="str">
        <f t="array" aca="1" ref="W43" ca="1">IFERROR(Q43*(1+INDEX(FrontEndData,MATCH(W$10,IF(FrontEndType=$B43,FrontEndCampus),0),MATCH(W$9,FrontEndYear,0))),"")</f>
        <v/>
      </c>
      <c r="X43" s="529" t="str">
        <f t="array" aca="1" ref="X43" ca="1">IFERROR(R43*(1+INDEX(FrontEndData,MATCH(X$10,IF(FrontEndType=$B43,FrontEndCampus),0),MATCH(X$9,FrontEndYear,0))),"")</f>
        <v/>
      </c>
      <c r="Y43" s="529" t="str">
        <f t="array" aca="1" ref="Y43" ca="1">IFERROR(S43*(1+INDEX(FrontEndData,MATCH(Y$10,IF(FrontEndType=$B43,FrontEndCampus),0),MATCH(Y$9,FrontEndYear,0))),"")</f>
        <v/>
      </c>
      <c r="Z43" s="529" t="str">
        <f t="array" aca="1" ref="Z43" ca="1">IFERROR(T43*(1+INDEX(FrontEndData,MATCH(Z$10,IF(FrontEndType=$B43,FrontEndCampus),0),MATCH(Z$9,FrontEndYear,0))),"")</f>
        <v/>
      </c>
      <c r="AA43" s="529" t="str">
        <f t="array" aca="1" ref="AA43" ca="1">IFERROR(U43*(1+INDEX(FrontEndData,MATCH(AA$10,IF(FrontEndType=$B43,FrontEndCampus),0),MATCH(AA$9,FrontEndYear,0))),"")</f>
        <v/>
      </c>
      <c r="AB43" s="529" t="str">
        <f t="array" aca="1" ref="AB43" ca="1">IFERROR(V43*(1+INDEX(FrontEndData,MATCH(AB$10,IF(FrontEndType=$B43,FrontEndCampus),0),MATCH(AB$9,FrontEndYear,0))),"")</f>
        <v/>
      </c>
      <c r="AC43" s="529" t="str">
        <f t="array" aca="1" ref="AC43" ca="1">IFERROR(W43*(1+INDEX(FrontEndData,MATCH(AC$10,IF(FrontEndType=$B43,FrontEndCampus),0),MATCH(AC$9,FrontEndYear,0))),"")</f>
        <v/>
      </c>
      <c r="AD43" s="529" t="str">
        <f t="array" aca="1" ref="AD43" ca="1">IFERROR(X43*(1+INDEX(FrontEndData,MATCH(AD$10,IF(FrontEndType=$B43,FrontEndCampus),0),MATCH(AD$9,FrontEndYear,0))),"")</f>
        <v/>
      </c>
      <c r="AE43" s="529" t="str">
        <f t="array" aca="1" ref="AE43" ca="1">IFERROR(Y43*(1+INDEX(FrontEndData,MATCH(AE$10,IF(FrontEndType=$B43,FrontEndCampus),0),MATCH(AE$9,FrontEndYear,0))),"")</f>
        <v/>
      </c>
      <c r="AF43" s="529" t="str">
        <f t="array" aca="1" ref="AF43" ca="1">IFERROR(Z43*(1+INDEX(FrontEndData,MATCH(AF$10,IF(FrontEndType=$B43,FrontEndCampus),0),MATCH(AF$9,FrontEndYear,0))),"")</f>
        <v/>
      </c>
      <c r="AG43" s="529" t="str">
        <f t="array" aca="1" ref="AG43" ca="1">IFERROR(AA43*(1+INDEX(FrontEndData,MATCH(AG$10,IF(FrontEndType=$B43,FrontEndCampus),0),MATCH(AG$9,FrontEndYear,0))),"")</f>
        <v/>
      </c>
      <c r="AH43" s="529" t="str">
        <f t="array" aca="1" ref="AH43" ca="1">IFERROR(AB43*(1+INDEX(FrontEndData,MATCH(AH$10,IF(FrontEndType=$B43,FrontEndCampus),0),MATCH(AH$9,FrontEndYear,0))),"")</f>
        <v/>
      </c>
      <c r="AI43" s="529" t="str">
        <f t="array" aca="1" ref="AI43" ca="1">IFERROR(AC43*(1+INDEX(FrontEndData,MATCH(AI$10,IF(FrontEndType=$B43,FrontEndCampus),0),MATCH(AI$9,FrontEndYear,0))),"")</f>
        <v/>
      </c>
      <c r="AJ43" s="529" t="str">
        <f t="array" aca="1" ref="AJ43" ca="1">IFERROR(AD43*(1+INDEX(FrontEndData,MATCH(AJ$10,IF(FrontEndType=$B43,FrontEndCampus),0),MATCH(AJ$9,FrontEndYear,0))),"")</f>
        <v/>
      </c>
      <c r="AK43" s="529" t="str">
        <f t="array" aca="1" ref="AK43" ca="1">IFERROR(AE43*(1+INDEX(FrontEndData,MATCH(AK$10,IF(FrontEndType=$B43,FrontEndCampus),0),MATCH(AK$9,FrontEndYear,0))),"")</f>
        <v/>
      </c>
      <c r="AL43" s="529" t="str">
        <f t="array" aca="1" ref="AL43" ca="1">IFERROR(AF43*(1+INDEX(FrontEndData,MATCH(AL$10,IF(FrontEndType=$B43,FrontEndCampus),0),MATCH(AL$9,FrontEndYear,0))),"")</f>
        <v/>
      </c>
      <c r="AM43" s="529" t="str">
        <f t="array" aca="1" ref="AM43" ca="1">IFERROR(AG43*(1+INDEX(FrontEndData,MATCH(AM$10,IF(FrontEndType=$B43,FrontEndCampus),0),MATCH(AM$9,FrontEndYear,0))),"")</f>
        <v/>
      </c>
      <c r="AN43" s="529" t="str">
        <f t="array" aca="1" ref="AN43" ca="1">IFERROR(AH43*(1+INDEX(FrontEndData,MATCH(AN$10,IF(FrontEndType=$B43,FrontEndCampus),0),MATCH(AN$9,FrontEndYear,0))),"")</f>
        <v/>
      </c>
      <c r="AO43" s="529" t="str">
        <f t="array" aca="1" ref="AO43" ca="1">IFERROR(AI43*(1+INDEX(FrontEndData,MATCH(AO$10,IF(FrontEndType=$B43,FrontEndCampus),0),MATCH(AO$9,FrontEndYear,0))),"")</f>
        <v/>
      </c>
      <c r="AP43" s="529" t="str">
        <f t="array" aca="1" ref="AP43" ca="1">IFERROR(AJ43*(1+INDEX(FrontEndData,MATCH(AP$10,IF(FrontEndType=$B43,FrontEndCampus),0),MATCH(AP$9,FrontEndYear,0))),"")</f>
        <v/>
      </c>
      <c r="AQ43" s="529" t="str">
        <f t="array" aca="1" ref="AQ43" ca="1">IFERROR(AK43*(1+INDEX(FrontEndData,MATCH(AQ$10,IF(FrontEndType=$B43,FrontEndCampus),0),MATCH(AQ$9,FrontEndYear,0))),"")</f>
        <v/>
      </c>
      <c r="AR43" s="529" t="str">
        <f t="array" aca="1" ref="AR43" ca="1">IFERROR(AL43*(1+INDEX(FrontEndData,MATCH(AR$10,IF(FrontEndType=$B43,FrontEndCampus),0),MATCH(AR$9,FrontEndYear,0))),"")</f>
        <v/>
      </c>
      <c r="AS43" s="529" t="str">
        <f t="array" aca="1" ref="AS43" ca="1">IFERROR(AM43*(1+INDEX(FrontEndData,MATCH(AS$10,IF(FrontEndType=$B43,FrontEndCampus),0),MATCH(AS$9,FrontEndYear,0))),"")</f>
        <v/>
      </c>
      <c r="AT43" s="529" t="str">
        <f t="array" aca="1" ref="AT43" ca="1">IFERROR(AN43*(1+INDEX(FrontEndData,MATCH(AT$10,IF(FrontEndType=$B43,FrontEndCampus),0),MATCH(AT$9,FrontEndYear,0))),"")</f>
        <v/>
      </c>
      <c r="AU43" s="529" t="str">
        <f t="array" aca="1" ref="AU43" ca="1">IFERROR(AO43*(1+INDEX(FrontEndData,MATCH(AU$10,IF(FrontEndType=$B43,FrontEndCampus),0),MATCH(AU$9,FrontEndYear,0))),"")</f>
        <v/>
      </c>
      <c r="AV43" s="529" t="str">
        <f t="array" aca="1" ref="AV43" ca="1">IFERROR(AP43*(1+INDEX(FrontEndData,MATCH(AV$10,IF(FrontEndType=$B43,FrontEndCampus),0),MATCH(AV$9,FrontEndYear,0))),"")</f>
        <v/>
      </c>
      <c r="AW43" s="529" t="str">
        <f t="array" aca="1" ref="AW43" ca="1">IFERROR(AQ43*(1+INDEX(FrontEndData,MATCH(AW$10,IF(FrontEndType=$B43,FrontEndCampus),0),MATCH(AW$9,FrontEndYear,0))),"")</f>
        <v/>
      </c>
      <c r="AX43" s="529" t="str">
        <f t="array" aca="1" ref="AX43" ca="1">IFERROR(AR43*(1+INDEX(FrontEndData,MATCH(AX$10,IF(FrontEndType=$B43,FrontEndCampus),0),MATCH(AX$9,FrontEndYear,0))),"")</f>
        <v/>
      </c>
      <c r="AY43" s="529" t="str">
        <f t="array" aca="1" ref="AY43" ca="1">IFERROR(AS43*(1+INDEX(FrontEndData,MATCH(AY$10,IF(FrontEndType=$B43,FrontEndCampus),0),MATCH(AY$9,FrontEndYear,0))),"")</f>
        <v/>
      </c>
      <c r="AZ43" s="529" t="str">
        <f t="array" aca="1" ref="AZ43" ca="1">IFERROR(AT43*(1+INDEX(FrontEndData,MATCH(AZ$10,IF(FrontEndType=$B43,FrontEndCampus),0),MATCH(AZ$9,FrontEndYear,0))),"")</f>
        <v/>
      </c>
      <c r="BA43" s="529" t="str">
        <f t="array" aca="1" ref="BA43" ca="1">IFERROR(AU43*(1+INDEX(FrontEndData,MATCH(BA$10,IF(FrontEndType=$B43,FrontEndCampus),0),MATCH(BA$9,FrontEndYear,0))),"")</f>
        <v/>
      </c>
      <c r="BB43" s="529" t="str">
        <f t="array" aca="1" ref="BB43" ca="1">IFERROR(AV43*(1+INDEX(FrontEndData,MATCH(BB$10,IF(FrontEndType=$B43,FrontEndCampus),0),MATCH(BB$9,FrontEndYear,0))),"")</f>
        <v/>
      </c>
      <c r="BC43" s="529" t="str">
        <f t="array" aca="1" ref="BC43" ca="1">IFERROR(AW43*(1+INDEX(FrontEndData,MATCH(BC$10,IF(FrontEndType=$B43,FrontEndCampus),0),MATCH(BC$9,FrontEndYear,0))),"")</f>
        <v/>
      </c>
      <c r="BD43" s="529" t="str">
        <f t="array" aca="1" ref="BD43" ca="1">IFERROR(AX43*(1+INDEX(FrontEndData,MATCH(BD$10,IF(FrontEndType=$B43,FrontEndCampus),0),MATCH(BD$9,FrontEndYear,0))),"")</f>
        <v/>
      </c>
      <c r="BE43" s="529" t="str">
        <f t="array" aca="1" ref="BE43" ca="1">IFERROR(AY43*(1+INDEX(FrontEndData,MATCH(BE$10,IF(FrontEndType=$B43,FrontEndCampus),0),MATCH(BE$9,FrontEndYear,0))),"")</f>
        <v/>
      </c>
      <c r="BF43" s="529" t="str">
        <f t="array" aca="1" ref="BF43" ca="1">IFERROR(AZ43*(1+INDEX(FrontEndData,MATCH(BF$10,IF(FrontEndType=$B43,FrontEndCampus),0),MATCH(BF$9,FrontEndYear,0))),"")</f>
        <v/>
      </c>
      <c r="BG43" s="529" t="str">
        <f t="array" aca="1" ref="BG43" ca="1">IFERROR(BA43*(1+INDEX(FrontEndData,MATCH(BG$10,IF(FrontEndType=$B43,FrontEndCampus),0),MATCH(BG$9,FrontEndYear,0))),"")</f>
        <v/>
      </c>
      <c r="BH43" s="529" t="str">
        <f t="array" aca="1" ref="BH43" ca="1">IFERROR(BB43*(1+INDEX(FrontEndData,MATCH(BH$10,IF(FrontEndType=$B43,FrontEndCampus),0),MATCH(BH$9,FrontEndYear,0))),"")</f>
        <v/>
      </c>
      <c r="BI43" s="529" t="str">
        <f t="array" aca="1" ref="BI43" ca="1">IFERROR(BC43*(1+INDEX(FrontEndData,MATCH(BI$10,IF(FrontEndType=$B43,FrontEndCampus),0),MATCH(BI$9,FrontEndYear,0))),"")</f>
        <v/>
      </c>
      <c r="BJ43" s="529" t="str">
        <f t="array" aca="1" ref="BJ43" ca="1">IFERROR(BD43*(1+INDEX(FrontEndData,MATCH(BJ$10,IF(FrontEndType=$B43,FrontEndCampus),0),MATCH(BJ$9,FrontEndYear,0))),"")</f>
        <v/>
      </c>
      <c r="BK43" s="529" t="str">
        <f t="array" aca="1" ref="BK43" ca="1">IFERROR(BE43*(1+INDEX(FrontEndData,MATCH(BK$10,IF(FrontEndType=$B43,FrontEndCampus),0),MATCH(BK$9,FrontEndYear,0))),"")</f>
        <v/>
      </c>
      <c r="BL43" s="529" t="str">
        <f t="array" aca="1" ref="BL43" ca="1">IFERROR(BF43*(1+INDEX(FrontEndData,MATCH(BL$10,IF(FrontEndType=$B43,FrontEndCampus),0),MATCH(BL$9,FrontEndYear,0))),"")</f>
        <v/>
      </c>
      <c r="BM43" s="529" t="str">
        <f t="array" aca="1" ref="BM43" ca="1">IFERROR(BG43*(1+INDEX(FrontEndData,MATCH(BM$10,IF(FrontEndType=$B43,FrontEndCampus),0),MATCH(BM$9,FrontEndYear,0))),"")</f>
        <v/>
      </c>
      <c r="BN43" s="529" t="str">
        <f t="array" aca="1" ref="BN43" ca="1">IFERROR(BH43*(1+INDEX(FrontEndData,MATCH(BN$10,IF(FrontEndType=$B43,FrontEndCampus),0),MATCH(BN$9,FrontEndYear,0))),"")</f>
        <v/>
      </c>
      <c r="BO43" s="529" t="str">
        <f t="array" aca="1" ref="BO43" ca="1">IFERROR(BI43*(1+INDEX(FrontEndData,MATCH(BO$10,IF(FrontEndType=$B43,FrontEndCampus),0),MATCH(BO$9,FrontEndYear,0))),"")</f>
        <v/>
      </c>
      <c r="BP43" s="529" t="str">
        <f t="array" aca="1" ref="BP43" ca="1">IFERROR(BJ43*(1+INDEX(FrontEndData,MATCH(BP$10,IF(FrontEndType=$B43,FrontEndCampus),0),MATCH(BP$9,FrontEndYear,0))),"")</f>
        <v/>
      </c>
      <c r="BQ43" s="529" t="str">
        <f t="array" aca="1" ref="BQ43" ca="1">IFERROR(BK43*(1+INDEX(FrontEndData,MATCH(BQ$10,IF(FrontEndType=$B43,FrontEndCampus),0),MATCH(BQ$9,FrontEndYear,0))),"")</f>
        <v/>
      </c>
      <c r="BR43" s="529" t="str">
        <f t="array" aca="1" ref="BR43" ca="1">IFERROR(BL43*(1+INDEX(FrontEndData,MATCH(BR$10,IF(FrontEndType=$B43,FrontEndCampus),0),MATCH(BR$9,FrontEndYear,0))),"")</f>
        <v/>
      </c>
      <c r="BS43" s="529" t="str">
        <f t="array" aca="1" ref="BS43" ca="1">IFERROR(BM43*(1+INDEX(FrontEndData,MATCH(BS$10,IF(FrontEndType=$B43,FrontEndCampus),0),MATCH(BS$9,FrontEndYear,0))),"")</f>
        <v/>
      </c>
      <c r="BT43" s="529" t="str">
        <f t="array" aca="1" ref="BT43" ca="1">IFERROR(BN43*(1+INDEX(FrontEndData,MATCH(BT$10,IF(FrontEndType=$B43,FrontEndCampus),0),MATCH(BT$9,FrontEndYear,0))),"")</f>
        <v/>
      </c>
      <c r="BU43" s="529" t="str">
        <f t="array" aca="1" ref="BU43" ca="1">IFERROR(BO43*(1+INDEX(FrontEndData,MATCH(BU$10,IF(FrontEndType=$B43,FrontEndCampus),0),MATCH(BU$9,FrontEndYear,0))),"")</f>
        <v/>
      </c>
      <c r="BV43" s="529" t="str">
        <f t="array" aca="1" ref="BV43" ca="1">IFERROR(BP43*(1+INDEX(FrontEndData,MATCH(BV$10,IF(FrontEndType=$B43,FrontEndCampus),0),MATCH(BV$9,FrontEndYear,0))),"")</f>
        <v/>
      </c>
      <c r="BW43" s="529" t="str">
        <f t="array" aca="1" ref="BW43" ca="1">IFERROR(BQ43*(1+INDEX(FrontEndData,MATCH(BW$10,IF(FrontEndType=$B43,FrontEndCampus),0),MATCH(BW$9,FrontEndYear,0))),"")</f>
        <v/>
      </c>
      <c r="BX43" s="529" t="str">
        <f t="array" aca="1" ref="BX43" ca="1">IFERROR(BR43*(1+INDEX(FrontEndData,MATCH(BX$10,IF(FrontEndType=$B43,FrontEndCampus),0),MATCH(BX$9,FrontEndYear,0))),"")</f>
        <v/>
      </c>
    </row>
    <row r="44" spans="1:76" x14ac:dyDescent="0.25">
      <c r="A44" s="519"/>
      <c r="B44" s="525" t="s">
        <v>358</v>
      </c>
      <c r="C44" s="526" t="s">
        <v>390</v>
      </c>
      <c r="D44" s="527" t="s">
        <v>395</v>
      </c>
      <c r="E44" s="528">
        <f t="array" ref="E44">IFERROR(IF(INDEX(EndUseMatrixData,MATCH($B44,IF(EndUseMatrixEndUse=$D44,EndUseMatrixAllocation),0),MATCH($C44,EndUseMatrixEmissionSource,0))=Lists!$Q$9,INDEX(CFPTableEmissionsData,MATCH($C44,CFPTableEmissionsEmissionSource,0),MATCH(E$10,CFPTableEmissionsCampus,0))*INDEX(EndUseAssumptionsData,MATCH($C44,IF(EndUseAssumptionsEndUse=$D44,EndUseAssumptionsEmissionsSource),0),MATCH(E$10,EndUseAssumptionsCampus,0))*IF(COUNTIF(PeopleList,$B44)&gt;0,INDEX(SpacePeopleAllocationsPercentData,MATCH($B44,SpacePeopleAllocationsPercentType,0),MATCH(E$10,SpacePeopleAllocationsPercentCampus,0))/SUM(IF(INDEX(EndUseMatrixPeopleData,0,MATCH($C44,EndUseMatrixEmissionSource,0))=Lists!$Q$9,IF(EndUseMatrixPeopleEndUse=$D44,INDEX(EndUseMatrixPeopleSplitData,0,MATCH(E$10,EndUseMatrixPeopleSplitCampus,0))))),1),0),0)</f>
        <v>5625000</v>
      </c>
      <c r="F44" s="528">
        <f t="array" ref="F44">IFERROR(IF(INDEX(EndUseMatrixData,MATCH($B44,IF(EndUseMatrixEndUse=$D44,EndUseMatrixAllocation),0),MATCH($C44,EndUseMatrixEmissionSource,0))=Lists!$Q$9,INDEX(CFPTableEmissionsData,MATCH($C44,CFPTableEmissionsEmissionSource,0),MATCH(F$10,CFPTableEmissionsCampus,0))*INDEX(EndUseAssumptionsData,MATCH($C44,IF(EndUseAssumptionsEndUse=$D44,EndUseAssumptionsEmissionsSource),0),MATCH(F$10,EndUseAssumptionsCampus,0))*IF(COUNTIF(PeopleList,$B44)&gt;0,INDEX(SpacePeopleAllocationsPercentData,MATCH($B44,SpacePeopleAllocationsPercentType,0),MATCH(F$10,SpacePeopleAllocationsPercentCampus,0))/SUM(IF(INDEX(EndUseMatrixPeopleData,0,MATCH($C44,EndUseMatrixEmissionSource,0))=Lists!$Q$9,IF(EndUseMatrixPeopleEndUse=$D44,INDEX(EndUseMatrixPeopleSplitData,0,MATCH(F$10,EndUseMatrixPeopleSplitCampus,0))))),1),0),0)</f>
        <v>2358939.7796986685</v>
      </c>
      <c r="G44" s="528">
        <f t="array" ref="G44">IFERROR(IF(INDEX(EndUseMatrixData,MATCH($B44,IF(EndUseMatrixEndUse=$D44,EndUseMatrixAllocation),0),MATCH($C44,EndUseMatrixEmissionSource,0))=Lists!$Q$9,INDEX(CFPTableEmissionsData,MATCH($C44,CFPTableEmissionsEmissionSource,0),MATCH(G$10,CFPTableEmissionsCampus,0))*INDEX(EndUseAssumptionsData,MATCH($C44,IF(EndUseAssumptionsEndUse=$D44,EndUseAssumptionsEmissionsSource),0),MATCH(G$10,EndUseAssumptionsCampus,0))*IF(COUNTIF(PeopleList,$B44)&gt;0,INDEX(SpacePeopleAllocationsPercentData,MATCH($B44,SpacePeopleAllocationsPercentType,0),MATCH(G$10,SpacePeopleAllocationsPercentCampus,0))/SUM(IF(INDEX(EndUseMatrixPeopleData,0,MATCH($C44,EndUseMatrixEmissionSource,0))=Lists!$Q$9,IF(EndUseMatrixPeopleEndUse=$D44,INDEX(EndUseMatrixPeopleSplitData,0,MATCH(G$10,EndUseMatrixPeopleSplitCampus,0))))),1),0),0)</f>
        <v>1179469.8898493343</v>
      </c>
      <c r="H44" s="528">
        <f t="array" ref="H44">IFERROR(IF(INDEX(EndUseMatrixData,MATCH($B44,IF(EndUseMatrixEndUse=$D44,EndUseMatrixAllocation),0),MATCH($C44,EndUseMatrixEmissionSource,0))=Lists!$Q$9,INDEX(CFPTableEmissionsData,MATCH($C44,CFPTableEmissionsEmissionSource,0),MATCH(H$10,CFPTableEmissionsCampus,0))*INDEX(EndUseAssumptionsData,MATCH($C44,IF(EndUseAssumptionsEndUse=$D44,EndUseAssumptionsEmissionsSource),0),MATCH(H$10,EndUseAssumptionsCampus,0))*IF(COUNTIF(PeopleList,$B44)&gt;0,INDEX(SpacePeopleAllocationsPercentData,MATCH($B44,SpacePeopleAllocationsPercentType,0),MATCH(H$10,SpacePeopleAllocationsPercentCampus,0))/SUM(IF(INDEX(EndUseMatrixPeopleData,0,MATCH($C44,EndUseMatrixEmissionSource,0))=Lists!$Q$9,IF(EndUseMatrixPeopleEndUse=$D44,INDEX(EndUseMatrixPeopleSplitData,0,MATCH(H$10,EndUseMatrixPeopleSplitCampus,0))))),1),0),0)</f>
        <v>2358939.7796986685</v>
      </c>
      <c r="I44" s="528">
        <f t="array" ref="I44">IFERROR(IF(INDEX(EndUseMatrixData,MATCH($B44,IF(EndUseMatrixEndUse=$D44,EndUseMatrixAllocation),0),MATCH($C44,EndUseMatrixEmissionSource,0))=Lists!$Q$9,INDEX(CFPTableEmissionsData,MATCH($C44,CFPTableEmissionsEmissionSource,0),MATCH(I$10,CFPTableEmissionsCampus,0))*INDEX(EndUseAssumptionsData,MATCH($C44,IF(EndUseAssumptionsEndUse=$D44,EndUseAssumptionsEmissionsSource),0),MATCH(I$10,EndUseAssumptionsCampus,0))*IF(COUNTIF(PeopleList,$B44)&gt;0,INDEX(SpacePeopleAllocationsPercentData,MATCH($B44,SpacePeopleAllocationsPercentType,0),MATCH(I$10,SpacePeopleAllocationsPercentCampus,0))/SUM(IF(INDEX(EndUseMatrixPeopleData,0,MATCH($C44,EndUseMatrixEmissionSource,0))=Lists!$Q$9,IF(EndUseMatrixPeopleEndUse=$D44,INDEX(EndUseMatrixPeopleSplitData,0,MATCH(I$10,EndUseMatrixPeopleSplitCampus,0))))),1),0),0)</f>
        <v>0</v>
      </c>
      <c r="J44" s="528">
        <f t="array" ref="J44">IFERROR(IF(INDEX(EndUseMatrixData,MATCH($B44,IF(EndUseMatrixEndUse=$D44,EndUseMatrixAllocation),0),MATCH($C44,EndUseMatrixEmissionSource,0))=Lists!$Q$9,INDEX(CFPTableEmissionsData,MATCH($C44,CFPTableEmissionsEmissionSource,0),MATCH(J$10,CFPTableEmissionsCampus,0))*INDEX(EndUseAssumptionsData,MATCH($C44,IF(EndUseAssumptionsEndUse=$D44,EndUseAssumptionsEmissionsSource),0),MATCH(J$10,EndUseAssumptionsCampus,0))*IF(COUNTIF(PeopleList,$B44)&gt;0,INDEX(SpacePeopleAllocationsPercentData,MATCH($B44,SpacePeopleAllocationsPercentType,0),MATCH(J$10,SpacePeopleAllocationsPercentCampus,0))/SUM(IF(INDEX(EndUseMatrixPeopleData,0,MATCH($C44,EndUseMatrixEmissionSource,0))=Lists!$Q$9,IF(EndUseMatrixPeopleEndUse=$D44,INDEX(EndUseMatrixPeopleSplitData,0,MATCH(J$10,EndUseMatrixPeopleSplitCampus,0))))),1),0),0)</f>
        <v>0</v>
      </c>
      <c r="K44" s="529" t="str">
        <f t="array" aca="1" ref="K44" ca="1">IFERROR(E44*(1+INDEX(FrontEndData,MATCH(K$10,IF(FrontEndType=$B44,FrontEndCampus),0),MATCH(K$9,FrontEndYear,0))),"")</f>
        <v/>
      </c>
      <c r="L44" s="529" t="str">
        <f t="array" aca="1" ref="L44" ca="1">IFERROR(F44*(1+INDEX(FrontEndData,MATCH(L$10,IF(FrontEndType=$B44,FrontEndCampus),0),MATCH(L$9,FrontEndYear,0))),"")</f>
        <v/>
      </c>
      <c r="M44" s="529" t="str">
        <f t="array" aca="1" ref="M44" ca="1">IFERROR(G44*(1+INDEX(FrontEndData,MATCH(M$10,IF(FrontEndType=$B44,FrontEndCampus),0),MATCH(M$9,FrontEndYear,0))),"")</f>
        <v/>
      </c>
      <c r="N44" s="529" t="str">
        <f t="array" aca="1" ref="N44" ca="1">IFERROR(H44*(1+INDEX(FrontEndData,MATCH(N$10,IF(FrontEndType=$B44,FrontEndCampus),0),MATCH(N$9,FrontEndYear,0))),"")</f>
        <v/>
      </c>
      <c r="O44" s="529" t="str">
        <f t="array" aca="1" ref="O44" ca="1">IFERROR(I44*(1+INDEX(FrontEndData,MATCH(O$10,IF(FrontEndType=$B44,FrontEndCampus),0),MATCH(O$9,FrontEndYear,0))),"")</f>
        <v/>
      </c>
      <c r="P44" s="529" t="str">
        <f t="array" aca="1" ref="P44" ca="1">IFERROR(J44*(1+INDEX(FrontEndData,MATCH(P$10,IF(FrontEndType=$B44,FrontEndCampus),0),MATCH(P$9,FrontEndYear,0))),"")</f>
        <v/>
      </c>
      <c r="Q44" s="529" t="str">
        <f t="array" aca="1" ref="Q44" ca="1">IFERROR(K44*(1+INDEX(FrontEndData,MATCH(Q$10,IF(FrontEndType=$B44,FrontEndCampus),0),MATCH(Q$9,FrontEndYear,0))),"")</f>
        <v/>
      </c>
      <c r="R44" s="529" t="str">
        <f t="array" aca="1" ref="R44" ca="1">IFERROR(L44*(1+INDEX(FrontEndData,MATCH(R$10,IF(FrontEndType=$B44,FrontEndCampus),0),MATCH(R$9,FrontEndYear,0))),"")</f>
        <v/>
      </c>
      <c r="S44" s="529" t="str">
        <f t="array" aca="1" ref="S44" ca="1">IFERROR(M44*(1+INDEX(FrontEndData,MATCH(S$10,IF(FrontEndType=$B44,FrontEndCampus),0),MATCH(S$9,FrontEndYear,0))),"")</f>
        <v/>
      </c>
      <c r="T44" s="529" t="str">
        <f t="array" aca="1" ref="T44" ca="1">IFERROR(N44*(1+INDEX(FrontEndData,MATCH(T$10,IF(FrontEndType=$B44,FrontEndCampus),0),MATCH(T$9,FrontEndYear,0))),"")</f>
        <v/>
      </c>
      <c r="U44" s="529" t="str">
        <f t="array" aca="1" ref="U44" ca="1">IFERROR(O44*(1+INDEX(FrontEndData,MATCH(U$10,IF(FrontEndType=$B44,FrontEndCampus),0),MATCH(U$9,FrontEndYear,0))),"")</f>
        <v/>
      </c>
      <c r="V44" s="529" t="str">
        <f t="array" aca="1" ref="V44" ca="1">IFERROR(P44*(1+INDEX(FrontEndData,MATCH(V$10,IF(FrontEndType=$B44,FrontEndCampus),0),MATCH(V$9,FrontEndYear,0))),"")</f>
        <v/>
      </c>
      <c r="W44" s="529" t="str">
        <f t="array" aca="1" ref="W44" ca="1">IFERROR(Q44*(1+INDEX(FrontEndData,MATCH(W$10,IF(FrontEndType=$B44,FrontEndCampus),0),MATCH(W$9,FrontEndYear,0))),"")</f>
        <v/>
      </c>
      <c r="X44" s="529" t="str">
        <f t="array" aca="1" ref="X44" ca="1">IFERROR(R44*(1+INDEX(FrontEndData,MATCH(X$10,IF(FrontEndType=$B44,FrontEndCampus),0),MATCH(X$9,FrontEndYear,0))),"")</f>
        <v/>
      </c>
      <c r="Y44" s="529" t="str">
        <f t="array" aca="1" ref="Y44" ca="1">IFERROR(S44*(1+INDEX(FrontEndData,MATCH(Y$10,IF(FrontEndType=$B44,FrontEndCampus),0),MATCH(Y$9,FrontEndYear,0))),"")</f>
        <v/>
      </c>
      <c r="Z44" s="529" t="str">
        <f t="array" aca="1" ref="Z44" ca="1">IFERROR(T44*(1+INDEX(FrontEndData,MATCH(Z$10,IF(FrontEndType=$B44,FrontEndCampus),0),MATCH(Z$9,FrontEndYear,0))),"")</f>
        <v/>
      </c>
      <c r="AA44" s="529" t="str">
        <f t="array" aca="1" ref="AA44" ca="1">IFERROR(U44*(1+INDEX(FrontEndData,MATCH(AA$10,IF(FrontEndType=$B44,FrontEndCampus),0),MATCH(AA$9,FrontEndYear,0))),"")</f>
        <v/>
      </c>
      <c r="AB44" s="529" t="str">
        <f t="array" aca="1" ref="AB44" ca="1">IFERROR(V44*(1+INDEX(FrontEndData,MATCH(AB$10,IF(FrontEndType=$B44,FrontEndCampus),0),MATCH(AB$9,FrontEndYear,0))),"")</f>
        <v/>
      </c>
      <c r="AC44" s="529" t="str">
        <f t="array" aca="1" ref="AC44" ca="1">IFERROR(W44*(1+INDEX(FrontEndData,MATCH(AC$10,IF(FrontEndType=$B44,FrontEndCampus),0),MATCH(AC$9,FrontEndYear,0))),"")</f>
        <v/>
      </c>
      <c r="AD44" s="529" t="str">
        <f t="array" aca="1" ref="AD44" ca="1">IFERROR(X44*(1+INDEX(FrontEndData,MATCH(AD$10,IF(FrontEndType=$B44,FrontEndCampus),0),MATCH(AD$9,FrontEndYear,0))),"")</f>
        <v/>
      </c>
      <c r="AE44" s="529" t="str">
        <f t="array" aca="1" ref="AE44" ca="1">IFERROR(Y44*(1+INDEX(FrontEndData,MATCH(AE$10,IF(FrontEndType=$B44,FrontEndCampus),0),MATCH(AE$9,FrontEndYear,0))),"")</f>
        <v/>
      </c>
      <c r="AF44" s="529" t="str">
        <f t="array" aca="1" ref="AF44" ca="1">IFERROR(Z44*(1+INDEX(FrontEndData,MATCH(AF$10,IF(FrontEndType=$B44,FrontEndCampus),0),MATCH(AF$9,FrontEndYear,0))),"")</f>
        <v/>
      </c>
      <c r="AG44" s="529" t="str">
        <f t="array" aca="1" ref="AG44" ca="1">IFERROR(AA44*(1+INDEX(FrontEndData,MATCH(AG$10,IF(FrontEndType=$B44,FrontEndCampus),0),MATCH(AG$9,FrontEndYear,0))),"")</f>
        <v/>
      </c>
      <c r="AH44" s="529" t="str">
        <f t="array" aca="1" ref="AH44" ca="1">IFERROR(AB44*(1+INDEX(FrontEndData,MATCH(AH$10,IF(FrontEndType=$B44,FrontEndCampus),0),MATCH(AH$9,FrontEndYear,0))),"")</f>
        <v/>
      </c>
      <c r="AI44" s="529" t="str">
        <f t="array" aca="1" ref="AI44" ca="1">IFERROR(AC44*(1+INDEX(FrontEndData,MATCH(AI$10,IF(FrontEndType=$B44,FrontEndCampus),0),MATCH(AI$9,FrontEndYear,0))),"")</f>
        <v/>
      </c>
      <c r="AJ44" s="529" t="str">
        <f t="array" aca="1" ref="AJ44" ca="1">IFERROR(AD44*(1+INDEX(FrontEndData,MATCH(AJ$10,IF(FrontEndType=$B44,FrontEndCampus),0),MATCH(AJ$9,FrontEndYear,0))),"")</f>
        <v/>
      </c>
      <c r="AK44" s="529" t="str">
        <f t="array" aca="1" ref="AK44" ca="1">IFERROR(AE44*(1+INDEX(FrontEndData,MATCH(AK$10,IF(FrontEndType=$B44,FrontEndCampus),0),MATCH(AK$9,FrontEndYear,0))),"")</f>
        <v/>
      </c>
      <c r="AL44" s="529" t="str">
        <f t="array" aca="1" ref="AL44" ca="1">IFERROR(AF44*(1+INDEX(FrontEndData,MATCH(AL$10,IF(FrontEndType=$B44,FrontEndCampus),0),MATCH(AL$9,FrontEndYear,0))),"")</f>
        <v/>
      </c>
      <c r="AM44" s="529" t="str">
        <f t="array" aca="1" ref="AM44" ca="1">IFERROR(AG44*(1+INDEX(FrontEndData,MATCH(AM$10,IF(FrontEndType=$B44,FrontEndCampus),0),MATCH(AM$9,FrontEndYear,0))),"")</f>
        <v/>
      </c>
      <c r="AN44" s="529" t="str">
        <f t="array" aca="1" ref="AN44" ca="1">IFERROR(AH44*(1+INDEX(FrontEndData,MATCH(AN$10,IF(FrontEndType=$B44,FrontEndCampus),0),MATCH(AN$9,FrontEndYear,0))),"")</f>
        <v/>
      </c>
      <c r="AO44" s="529" t="str">
        <f t="array" aca="1" ref="AO44" ca="1">IFERROR(AI44*(1+INDEX(FrontEndData,MATCH(AO$10,IF(FrontEndType=$B44,FrontEndCampus),0),MATCH(AO$9,FrontEndYear,0))),"")</f>
        <v/>
      </c>
      <c r="AP44" s="529" t="str">
        <f t="array" aca="1" ref="AP44" ca="1">IFERROR(AJ44*(1+INDEX(FrontEndData,MATCH(AP$10,IF(FrontEndType=$B44,FrontEndCampus),0),MATCH(AP$9,FrontEndYear,0))),"")</f>
        <v/>
      </c>
      <c r="AQ44" s="529" t="str">
        <f t="array" aca="1" ref="AQ44" ca="1">IFERROR(AK44*(1+INDEX(FrontEndData,MATCH(AQ$10,IF(FrontEndType=$B44,FrontEndCampus),0),MATCH(AQ$9,FrontEndYear,0))),"")</f>
        <v/>
      </c>
      <c r="AR44" s="529" t="str">
        <f t="array" aca="1" ref="AR44" ca="1">IFERROR(AL44*(1+INDEX(FrontEndData,MATCH(AR$10,IF(FrontEndType=$B44,FrontEndCampus),0),MATCH(AR$9,FrontEndYear,0))),"")</f>
        <v/>
      </c>
      <c r="AS44" s="529" t="str">
        <f t="array" aca="1" ref="AS44" ca="1">IFERROR(AM44*(1+INDEX(FrontEndData,MATCH(AS$10,IF(FrontEndType=$B44,FrontEndCampus),0),MATCH(AS$9,FrontEndYear,0))),"")</f>
        <v/>
      </c>
      <c r="AT44" s="529" t="str">
        <f t="array" aca="1" ref="AT44" ca="1">IFERROR(AN44*(1+INDEX(FrontEndData,MATCH(AT$10,IF(FrontEndType=$B44,FrontEndCampus),0),MATCH(AT$9,FrontEndYear,0))),"")</f>
        <v/>
      </c>
      <c r="AU44" s="529" t="str">
        <f t="array" aca="1" ref="AU44" ca="1">IFERROR(AO44*(1+INDEX(FrontEndData,MATCH(AU$10,IF(FrontEndType=$B44,FrontEndCampus),0),MATCH(AU$9,FrontEndYear,0))),"")</f>
        <v/>
      </c>
      <c r="AV44" s="529" t="str">
        <f t="array" aca="1" ref="AV44" ca="1">IFERROR(AP44*(1+INDEX(FrontEndData,MATCH(AV$10,IF(FrontEndType=$B44,FrontEndCampus),0),MATCH(AV$9,FrontEndYear,0))),"")</f>
        <v/>
      </c>
      <c r="AW44" s="529" t="str">
        <f t="array" aca="1" ref="AW44" ca="1">IFERROR(AQ44*(1+INDEX(FrontEndData,MATCH(AW$10,IF(FrontEndType=$B44,FrontEndCampus),0),MATCH(AW$9,FrontEndYear,0))),"")</f>
        <v/>
      </c>
      <c r="AX44" s="529" t="str">
        <f t="array" aca="1" ref="AX44" ca="1">IFERROR(AR44*(1+INDEX(FrontEndData,MATCH(AX$10,IF(FrontEndType=$B44,FrontEndCampus),0),MATCH(AX$9,FrontEndYear,0))),"")</f>
        <v/>
      </c>
      <c r="AY44" s="529" t="str">
        <f t="array" aca="1" ref="AY44" ca="1">IFERROR(AS44*(1+INDEX(FrontEndData,MATCH(AY$10,IF(FrontEndType=$B44,FrontEndCampus),0),MATCH(AY$9,FrontEndYear,0))),"")</f>
        <v/>
      </c>
      <c r="AZ44" s="529" t="str">
        <f t="array" aca="1" ref="AZ44" ca="1">IFERROR(AT44*(1+INDEX(FrontEndData,MATCH(AZ$10,IF(FrontEndType=$B44,FrontEndCampus),0),MATCH(AZ$9,FrontEndYear,0))),"")</f>
        <v/>
      </c>
      <c r="BA44" s="529" t="str">
        <f t="array" aca="1" ref="BA44" ca="1">IFERROR(AU44*(1+INDEX(FrontEndData,MATCH(BA$10,IF(FrontEndType=$B44,FrontEndCampus),0),MATCH(BA$9,FrontEndYear,0))),"")</f>
        <v/>
      </c>
      <c r="BB44" s="529" t="str">
        <f t="array" aca="1" ref="BB44" ca="1">IFERROR(AV44*(1+INDEX(FrontEndData,MATCH(BB$10,IF(FrontEndType=$B44,FrontEndCampus),0),MATCH(BB$9,FrontEndYear,0))),"")</f>
        <v/>
      </c>
      <c r="BC44" s="529" t="str">
        <f t="array" aca="1" ref="BC44" ca="1">IFERROR(AW44*(1+INDEX(FrontEndData,MATCH(BC$10,IF(FrontEndType=$B44,FrontEndCampus),0),MATCH(BC$9,FrontEndYear,0))),"")</f>
        <v/>
      </c>
      <c r="BD44" s="529" t="str">
        <f t="array" aca="1" ref="BD44" ca="1">IFERROR(AX44*(1+INDEX(FrontEndData,MATCH(BD$10,IF(FrontEndType=$B44,FrontEndCampus),0),MATCH(BD$9,FrontEndYear,0))),"")</f>
        <v/>
      </c>
      <c r="BE44" s="529" t="str">
        <f t="array" aca="1" ref="BE44" ca="1">IFERROR(AY44*(1+INDEX(FrontEndData,MATCH(BE$10,IF(FrontEndType=$B44,FrontEndCampus),0),MATCH(BE$9,FrontEndYear,0))),"")</f>
        <v/>
      </c>
      <c r="BF44" s="529" t="str">
        <f t="array" aca="1" ref="BF44" ca="1">IFERROR(AZ44*(1+INDEX(FrontEndData,MATCH(BF$10,IF(FrontEndType=$B44,FrontEndCampus),0),MATCH(BF$9,FrontEndYear,0))),"")</f>
        <v/>
      </c>
      <c r="BG44" s="529" t="str">
        <f t="array" aca="1" ref="BG44" ca="1">IFERROR(BA44*(1+INDEX(FrontEndData,MATCH(BG$10,IF(FrontEndType=$B44,FrontEndCampus),0),MATCH(BG$9,FrontEndYear,0))),"")</f>
        <v/>
      </c>
      <c r="BH44" s="529" t="str">
        <f t="array" aca="1" ref="BH44" ca="1">IFERROR(BB44*(1+INDEX(FrontEndData,MATCH(BH$10,IF(FrontEndType=$B44,FrontEndCampus),0),MATCH(BH$9,FrontEndYear,0))),"")</f>
        <v/>
      </c>
      <c r="BI44" s="529" t="str">
        <f t="array" aca="1" ref="BI44" ca="1">IFERROR(BC44*(1+INDEX(FrontEndData,MATCH(BI$10,IF(FrontEndType=$B44,FrontEndCampus),0),MATCH(BI$9,FrontEndYear,0))),"")</f>
        <v/>
      </c>
      <c r="BJ44" s="529" t="str">
        <f t="array" aca="1" ref="BJ44" ca="1">IFERROR(BD44*(1+INDEX(FrontEndData,MATCH(BJ$10,IF(FrontEndType=$B44,FrontEndCampus),0),MATCH(BJ$9,FrontEndYear,0))),"")</f>
        <v/>
      </c>
      <c r="BK44" s="529" t="str">
        <f t="array" aca="1" ref="BK44" ca="1">IFERROR(BE44*(1+INDEX(FrontEndData,MATCH(BK$10,IF(FrontEndType=$B44,FrontEndCampus),0),MATCH(BK$9,FrontEndYear,0))),"")</f>
        <v/>
      </c>
      <c r="BL44" s="529" t="str">
        <f t="array" aca="1" ref="BL44" ca="1">IFERROR(BF44*(1+INDEX(FrontEndData,MATCH(BL$10,IF(FrontEndType=$B44,FrontEndCampus),0),MATCH(BL$9,FrontEndYear,0))),"")</f>
        <v/>
      </c>
      <c r="BM44" s="529" t="str">
        <f t="array" aca="1" ref="BM44" ca="1">IFERROR(BG44*(1+INDEX(FrontEndData,MATCH(BM$10,IF(FrontEndType=$B44,FrontEndCampus),0),MATCH(BM$9,FrontEndYear,0))),"")</f>
        <v/>
      </c>
      <c r="BN44" s="529" t="str">
        <f t="array" aca="1" ref="BN44" ca="1">IFERROR(BH44*(1+INDEX(FrontEndData,MATCH(BN$10,IF(FrontEndType=$B44,FrontEndCampus),0),MATCH(BN$9,FrontEndYear,0))),"")</f>
        <v/>
      </c>
      <c r="BO44" s="529" t="str">
        <f t="array" aca="1" ref="BO44" ca="1">IFERROR(BI44*(1+INDEX(FrontEndData,MATCH(BO$10,IF(FrontEndType=$B44,FrontEndCampus),0),MATCH(BO$9,FrontEndYear,0))),"")</f>
        <v/>
      </c>
      <c r="BP44" s="529" t="str">
        <f t="array" aca="1" ref="BP44" ca="1">IFERROR(BJ44*(1+INDEX(FrontEndData,MATCH(BP$10,IF(FrontEndType=$B44,FrontEndCampus),0),MATCH(BP$9,FrontEndYear,0))),"")</f>
        <v/>
      </c>
      <c r="BQ44" s="529" t="str">
        <f t="array" aca="1" ref="BQ44" ca="1">IFERROR(BK44*(1+INDEX(FrontEndData,MATCH(BQ$10,IF(FrontEndType=$B44,FrontEndCampus),0),MATCH(BQ$9,FrontEndYear,0))),"")</f>
        <v/>
      </c>
      <c r="BR44" s="529" t="str">
        <f t="array" aca="1" ref="BR44" ca="1">IFERROR(BL44*(1+INDEX(FrontEndData,MATCH(BR$10,IF(FrontEndType=$B44,FrontEndCampus),0),MATCH(BR$9,FrontEndYear,0))),"")</f>
        <v/>
      </c>
      <c r="BS44" s="529" t="str">
        <f t="array" aca="1" ref="BS44" ca="1">IFERROR(BM44*(1+INDEX(FrontEndData,MATCH(BS$10,IF(FrontEndType=$B44,FrontEndCampus),0),MATCH(BS$9,FrontEndYear,0))),"")</f>
        <v/>
      </c>
      <c r="BT44" s="529" t="str">
        <f t="array" aca="1" ref="BT44" ca="1">IFERROR(BN44*(1+INDEX(FrontEndData,MATCH(BT$10,IF(FrontEndType=$B44,FrontEndCampus),0),MATCH(BT$9,FrontEndYear,0))),"")</f>
        <v/>
      </c>
      <c r="BU44" s="529" t="str">
        <f t="array" aca="1" ref="BU44" ca="1">IFERROR(BO44*(1+INDEX(FrontEndData,MATCH(BU$10,IF(FrontEndType=$B44,FrontEndCampus),0),MATCH(BU$9,FrontEndYear,0))),"")</f>
        <v/>
      </c>
      <c r="BV44" s="529" t="str">
        <f t="array" aca="1" ref="BV44" ca="1">IFERROR(BP44*(1+INDEX(FrontEndData,MATCH(BV$10,IF(FrontEndType=$B44,FrontEndCampus),0),MATCH(BV$9,FrontEndYear,0))),"")</f>
        <v/>
      </c>
      <c r="BW44" s="529" t="str">
        <f t="array" aca="1" ref="BW44" ca="1">IFERROR(BQ44*(1+INDEX(FrontEndData,MATCH(BW$10,IF(FrontEndType=$B44,FrontEndCampus),0),MATCH(BW$9,FrontEndYear,0))),"")</f>
        <v/>
      </c>
      <c r="BX44" s="529" t="str">
        <f t="array" aca="1" ref="BX44" ca="1">IFERROR(BR44*(1+INDEX(FrontEndData,MATCH(BX$10,IF(FrontEndType=$B44,FrontEndCampus),0),MATCH(BX$9,FrontEndYear,0))),"")</f>
        <v/>
      </c>
    </row>
    <row r="45" spans="1:76" x14ac:dyDescent="0.25">
      <c r="A45" s="519"/>
      <c r="B45" s="525" t="s">
        <v>358</v>
      </c>
      <c r="C45" s="526" t="s">
        <v>390</v>
      </c>
      <c r="D45" s="527" t="s">
        <v>226</v>
      </c>
      <c r="E45" s="528">
        <f t="array" ref="E45">IFERROR(IF(INDEX(EndUseMatrixData,MATCH($B45,IF(EndUseMatrixEndUse=$D45,EndUseMatrixAllocation),0),MATCH($C45,EndUseMatrixEmissionSource,0))=Lists!$Q$9,INDEX(CFPTableEmissionsData,MATCH($C45,CFPTableEmissionsEmissionSource,0),MATCH(E$10,CFPTableEmissionsCampus,0))*INDEX(EndUseAssumptionsData,MATCH($C45,IF(EndUseAssumptionsEndUse=$D45,EndUseAssumptionsEmissionsSource),0),MATCH(E$10,EndUseAssumptionsCampus,0))*IF(COUNTIF(PeopleList,$B45)&gt;0,INDEX(SpacePeopleAllocationsPercentData,MATCH($B45,SpacePeopleAllocationsPercentType,0),MATCH(E$10,SpacePeopleAllocationsPercentCampus,0))/SUM(IF(INDEX(EndUseMatrixPeopleData,0,MATCH($C45,EndUseMatrixEmissionSource,0))=Lists!$Q$9,IF(EndUseMatrixPeopleEndUse=$D45,INDEX(EndUseMatrixPeopleSplitData,0,MATCH(E$10,EndUseMatrixPeopleSplitCampus,0))))),1),0),0)</f>
        <v>0</v>
      </c>
      <c r="F45" s="528">
        <f t="array" ref="F45">IFERROR(IF(INDEX(EndUseMatrixData,MATCH($B45,IF(EndUseMatrixEndUse=$D45,EndUseMatrixAllocation),0),MATCH($C45,EndUseMatrixEmissionSource,0))=Lists!$Q$9,INDEX(CFPTableEmissionsData,MATCH($C45,CFPTableEmissionsEmissionSource,0),MATCH(F$10,CFPTableEmissionsCampus,0))*INDEX(EndUseAssumptionsData,MATCH($C45,IF(EndUseAssumptionsEndUse=$D45,EndUseAssumptionsEmissionsSource),0),MATCH(F$10,EndUseAssumptionsCampus,0))*IF(COUNTIF(PeopleList,$B45)&gt;0,INDEX(SpacePeopleAllocationsPercentData,MATCH($B45,SpacePeopleAllocationsPercentType,0),MATCH(F$10,SpacePeopleAllocationsPercentCampus,0))/SUM(IF(INDEX(EndUseMatrixPeopleData,0,MATCH($C45,EndUseMatrixEmissionSource,0))=Lists!$Q$9,IF(EndUseMatrixPeopleEndUse=$D45,INDEX(EndUseMatrixPeopleSplitData,0,MATCH(F$10,EndUseMatrixPeopleSplitCampus,0))))),1),0),0)</f>
        <v>0</v>
      </c>
      <c r="G45" s="528">
        <f t="array" ref="G45">IFERROR(IF(INDEX(EndUseMatrixData,MATCH($B45,IF(EndUseMatrixEndUse=$D45,EndUseMatrixAllocation),0),MATCH($C45,EndUseMatrixEmissionSource,0))=Lists!$Q$9,INDEX(CFPTableEmissionsData,MATCH($C45,CFPTableEmissionsEmissionSource,0),MATCH(G$10,CFPTableEmissionsCampus,0))*INDEX(EndUseAssumptionsData,MATCH($C45,IF(EndUseAssumptionsEndUse=$D45,EndUseAssumptionsEmissionsSource),0),MATCH(G$10,EndUseAssumptionsCampus,0))*IF(COUNTIF(PeopleList,$B45)&gt;0,INDEX(SpacePeopleAllocationsPercentData,MATCH($B45,SpacePeopleAllocationsPercentType,0),MATCH(G$10,SpacePeopleAllocationsPercentCampus,0))/SUM(IF(INDEX(EndUseMatrixPeopleData,0,MATCH($C45,EndUseMatrixEmissionSource,0))=Lists!$Q$9,IF(EndUseMatrixPeopleEndUse=$D45,INDEX(EndUseMatrixPeopleSplitData,0,MATCH(G$10,EndUseMatrixPeopleSplitCampus,0))))),1),0),0)</f>
        <v>0</v>
      </c>
      <c r="H45" s="528">
        <f t="array" ref="H45">IFERROR(IF(INDEX(EndUseMatrixData,MATCH($B45,IF(EndUseMatrixEndUse=$D45,EndUseMatrixAllocation),0),MATCH($C45,EndUseMatrixEmissionSource,0))=Lists!$Q$9,INDEX(CFPTableEmissionsData,MATCH($C45,CFPTableEmissionsEmissionSource,0),MATCH(H$10,CFPTableEmissionsCampus,0))*INDEX(EndUseAssumptionsData,MATCH($C45,IF(EndUseAssumptionsEndUse=$D45,EndUseAssumptionsEmissionsSource),0),MATCH(H$10,EndUseAssumptionsCampus,0))*IF(COUNTIF(PeopleList,$B45)&gt;0,INDEX(SpacePeopleAllocationsPercentData,MATCH($B45,SpacePeopleAllocationsPercentType,0),MATCH(H$10,SpacePeopleAllocationsPercentCampus,0))/SUM(IF(INDEX(EndUseMatrixPeopleData,0,MATCH($C45,EndUseMatrixEmissionSource,0))=Lists!$Q$9,IF(EndUseMatrixPeopleEndUse=$D45,INDEX(EndUseMatrixPeopleSplitData,0,MATCH(H$10,EndUseMatrixPeopleSplitCampus,0))))),1),0),0)</f>
        <v>0</v>
      </c>
      <c r="I45" s="528">
        <f t="array" ref="I45">IFERROR(IF(INDEX(EndUseMatrixData,MATCH($B45,IF(EndUseMatrixEndUse=$D45,EndUseMatrixAllocation),0),MATCH($C45,EndUseMatrixEmissionSource,0))=Lists!$Q$9,INDEX(CFPTableEmissionsData,MATCH($C45,CFPTableEmissionsEmissionSource,0),MATCH(I$10,CFPTableEmissionsCampus,0))*INDEX(EndUseAssumptionsData,MATCH($C45,IF(EndUseAssumptionsEndUse=$D45,EndUseAssumptionsEmissionsSource),0),MATCH(I$10,EndUseAssumptionsCampus,0))*IF(COUNTIF(PeopleList,$B45)&gt;0,INDEX(SpacePeopleAllocationsPercentData,MATCH($B45,SpacePeopleAllocationsPercentType,0),MATCH(I$10,SpacePeopleAllocationsPercentCampus,0))/SUM(IF(INDEX(EndUseMatrixPeopleData,0,MATCH($C45,EndUseMatrixEmissionSource,0))=Lists!$Q$9,IF(EndUseMatrixPeopleEndUse=$D45,INDEX(EndUseMatrixPeopleSplitData,0,MATCH(I$10,EndUseMatrixPeopleSplitCampus,0))))),1),0),0)</f>
        <v>0</v>
      </c>
      <c r="J45" s="528">
        <f t="array" ref="J45">IFERROR(IF(INDEX(EndUseMatrixData,MATCH($B45,IF(EndUseMatrixEndUse=$D45,EndUseMatrixAllocation),0),MATCH($C45,EndUseMatrixEmissionSource,0))=Lists!$Q$9,INDEX(CFPTableEmissionsData,MATCH($C45,CFPTableEmissionsEmissionSource,0),MATCH(J$10,CFPTableEmissionsCampus,0))*INDEX(EndUseAssumptionsData,MATCH($C45,IF(EndUseAssumptionsEndUse=$D45,EndUseAssumptionsEmissionsSource),0),MATCH(J$10,EndUseAssumptionsCampus,0))*IF(COUNTIF(PeopleList,$B45)&gt;0,INDEX(SpacePeopleAllocationsPercentData,MATCH($B45,SpacePeopleAllocationsPercentType,0),MATCH(J$10,SpacePeopleAllocationsPercentCampus,0))/SUM(IF(INDEX(EndUseMatrixPeopleData,0,MATCH($C45,EndUseMatrixEmissionSource,0))=Lists!$Q$9,IF(EndUseMatrixPeopleEndUse=$D45,INDEX(EndUseMatrixPeopleSplitData,0,MATCH(J$10,EndUseMatrixPeopleSplitCampus,0))))),1),0),0)</f>
        <v>0</v>
      </c>
      <c r="K45" s="529" t="str">
        <f t="array" aca="1" ref="K45" ca="1">IFERROR(E45*(1+INDEX(FrontEndData,MATCH(K$10,IF(FrontEndType=$B45,FrontEndCampus),0),MATCH(K$9,FrontEndYear,0))),"")</f>
        <v/>
      </c>
      <c r="L45" s="529" t="str">
        <f t="array" aca="1" ref="L45" ca="1">IFERROR(F45*(1+INDEX(FrontEndData,MATCH(L$10,IF(FrontEndType=$B45,FrontEndCampus),0),MATCH(L$9,FrontEndYear,0))),"")</f>
        <v/>
      </c>
      <c r="M45" s="529" t="str">
        <f t="array" aca="1" ref="M45" ca="1">IFERROR(G45*(1+INDEX(FrontEndData,MATCH(M$10,IF(FrontEndType=$B45,FrontEndCampus),0),MATCH(M$9,FrontEndYear,0))),"")</f>
        <v/>
      </c>
      <c r="N45" s="529" t="str">
        <f t="array" aca="1" ref="N45" ca="1">IFERROR(H45*(1+INDEX(FrontEndData,MATCH(N$10,IF(FrontEndType=$B45,FrontEndCampus),0),MATCH(N$9,FrontEndYear,0))),"")</f>
        <v/>
      </c>
      <c r="O45" s="529" t="str">
        <f t="array" aca="1" ref="O45" ca="1">IFERROR(I45*(1+INDEX(FrontEndData,MATCH(O$10,IF(FrontEndType=$B45,FrontEndCampus),0),MATCH(O$9,FrontEndYear,0))),"")</f>
        <v/>
      </c>
      <c r="P45" s="529" t="str">
        <f t="array" aca="1" ref="P45" ca="1">IFERROR(J45*(1+INDEX(FrontEndData,MATCH(P$10,IF(FrontEndType=$B45,FrontEndCampus),0),MATCH(P$9,FrontEndYear,0))),"")</f>
        <v/>
      </c>
      <c r="Q45" s="529" t="str">
        <f t="array" aca="1" ref="Q45" ca="1">IFERROR(K45*(1+INDEX(FrontEndData,MATCH(Q$10,IF(FrontEndType=$B45,FrontEndCampus),0),MATCH(Q$9,FrontEndYear,0))),"")</f>
        <v/>
      </c>
      <c r="R45" s="529" t="str">
        <f t="array" aca="1" ref="R45" ca="1">IFERROR(L45*(1+INDEX(FrontEndData,MATCH(R$10,IF(FrontEndType=$B45,FrontEndCampus),0),MATCH(R$9,FrontEndYear,0))),"")</f>
        <v/>
      </c>
      <c r="S45" s="529" t="str">
        <f t="array" aca="1" ref="S45" ca="1">IFERROR(M45*(1+INDEX(FrontEndData,MATCH(S$10,IF(FrontEndType=$B45,FrontEndCampus),0),MATCH(S$9,FrontEndYear,0))),"")</f>
        <v/>
      </c>
      <c r="T45" s="529" t="str">
        <f t="array" aca="1" ref="T45" ca="1">IFERROR(N45*(1+INDEX(FrontEndData,MATCH(T$10,IF(FrontEndType=$B45,FrontEndCampus),0),MATCH(T$9,FrontEndYear,0))),"")</f>
        <v/>
      </c>
      <c r="U45" s="529" t="str">
        <f t="array" aca="1" ref="U45" ca="1">IFERROR(O45*(1+INDEX(FrontEndData,MATCH(U$10,IF(FrontEndType=$B45,FrontEndCampus),0),MATCH(U$9,FrontEndYear,0))),"")</f>
        <v/>
      </c>
      <c r="V45" s="529" t="str">
        <f t="array" aca="1" ref="V45" ca="1">IFERROR(P45*(1+INDEX(FrontEndData,MATCH(V$10,IF(FrontEndType=$B45,FrontEndCampus),0),MATCH(V$9,FrontEndYear,0))),"")</f>
        <v/>
      </c>
      <c r="W45" s="529" t="str">
        <f t="array" aca="1" ref="W45" ca="1">IFERROR(Q45*(1+INDEX(FrontEndData,MATCH(W$10,IF(FrontEndType=$B45,FrontEndCampus),0),MATCH(W$9,FrontEndYear,0))),"")</f>
        <v/>
      </c>
      <c r="X45" s="529" t="str">
        <f t="array" aca="1" ref="X45" ca="1">IFERROR(R45*(1+INDEX(FrontEndData,MATCH(X$10,IF(FrontEndType=$B45,FrontEndCampus),0),MATCH(X$9,FrontEndYear,0))),"")</f>
        <v/>
      </c>
      <c r="Y45" s="529" t="str">
        <f t="array" aca="1" ref="Y45" ca="1">IFERROR(S45*(1+INDEX(FrontEndData,MATCH(Y$10,IF(FrontEndType=$B45,FrontEndCampus),0),MATCH(Y$9,FrontEndYear,0))),"")</f>
        <v/>
      </c>
      <c r="Z45" s="529" t="str">
        <f t="array" aca="1" ref="Z45" ca="1">IFERROR(T45*(1+INDEX(FrontEndData,MATCH(Z$10,IF(FrontEndType=$B45,FrontEndCampus),0),MATCH(Z$9,FrontEndYear,0))),"")</f>
        <v/>
      </c>
      <c r="AA45" s="529" t="str">
        <f t="array" aca="1" ref="AA45" ca="1">IFERROR(U45*(1+INDEX(FrontEndData,MATCH(AA$10,IF(FrontEndType=$B45,FrontEndCampus),0),MATCH(AA$9,FrontEndYear,0))),"")</f>
        <v/>
      </c>
      <c r="AB45" s="529" t="str">
        <f t="array" aca="1" ref="AB45" ca="1">IFERROR(V45*(1+INDEX(FrontEndData,MATCH(AB$10,IF(FrontEndType=$B45,FrontEndCampus),0),MATCH(AB$9,FrontEndYear,0))),"")</f>
        <v/>
      </c>
      <c r="AC45" s="529" t="str">
        <f t="array" aca="1" ref="AC45" ca="1">IFERROR(W45*(1+INDEX(FrontEndData,MATCH(AC$10,IF(FrontEndType=$B45,FrontEndCampus),0),MATCH(AC$9,FrontEndYear,0))),"")</f>
        <v/>
      </c>
      <c r="AD45" s="529" t="str">
        <f t="array" aca="1" ref="AD45" ca="1">IFERROR(X45*(1+INDEX(FrontEndData,MATCH(AD$10,IF(FrontEndType=$B45,FrontEndCampus),0),MATCH(AD$9,FrontEndYear,0))),"")</f>
        <v/>
      </c>
      <c r="AE45" s="529" t="str">
        <f t="array" aca="1" ref="AE45" ca="1">IFERROR(Y45*(1+INDEX(FrontEndData,MATCH(AE$10,IF(FrontEndType=$B45,FrontEndCampus),0),MATCH(AE$9,FrontEndYear,0))),"")</f>
        <v/>
      </c>
      <c r="AF45" s="529" t="str">
        <f t="array" aca="1" ref="AF45" ca="1">IFERROR(Z45*(1+INDEX(FrontEndData,MATCH(AF$10,IF(FrontEndType=$B45,FrontEndCampus),0),MATCH(AF$9,FrontEndYear,0))),"")</f>
        <v/>
      </c>
      <c r="AG45" s="529" t="str">
        <f t="array" aca="1" ref="AG45" ca="1">IFERROR(AA45*(1+INDEX(FrontEndData,MATCH(AG$10,IF(FrontEndType=$B45,FrontEndCampus),0),MATCH(AG$9,FrontEndYear,0))),"")</f>
        <v/>
      </c>
      <c r="AH45" s="529" t="str">
        <f t="array" aca="1" ref="AH45" ca="1">IFERROR(AB45*(1+INDEX(FrontEndData,MATCH(AH$10,IF(FrontEndType=$B45,FrontEndCampus),0),MATCH(AH$9,FrontEndYear,0))),"")</f>
        <v/>
      </c>
      <c r="AI45" s="529" t="str">
        <f t="array" aca="1" ref="AI45" ca="1">IFERROR(AC45*(1+INDEX(FrontEndData,MATCH(AI$10,IF(FrontEndType=$B45,FrontEndCampus),0),MATCH(AI$9,FrontEndYear,0))),"")</f>
        <v/>
      </c>
      <c r="AJ45" s="529" t="str">
        <f t="array" aca="1" ref="AJ45" ca="1">IFERROR(AD45*(1+INDEX(FrontEndData,MATCH(AJ$10,IF(FrontEndType=$B45,FrontEndCampus),0),MATCH(AJ$9,FrontEndYear,0))),"")</f>
        <v/>
      </c>
      <c r="AK45" s="529" t="str">
        <f t="array" aca="1" ref="AK45" ca="1">IFERROR(AE45*(1+INDEX(FrontEndData,MATCH(AK$10,IF(FrontEndType=$B45,FrontEndCampus),0),MATCH(AK$9,FrontEndYear,0))),"")</f>
        <v/>
      </c>
      <c r="AL45" s="529" t="str">
        <f t="array" aca="1" ref="AL45" ca="1">IFERROR(AF45*(1+INDEX(FrontEndData,MATCH(AL$10,IF(FrontEndType=$B45,FrontEndCampus),0),MATCH(AL$9,FrontEndYear,0))),"")</f>
        <v/>
      </c>
      <c r="AM45" s="529" t="str">
        <f t="array" aca="1" ref="AM45" ca="1">IFERROR(AG45*(1+INDEX(FrontEndData,MATCH(AM$10,IF(FrontEndType=$B45,FrontEndCampus),0),MATCH(AM$9,FrontEndYear,0))),"")</f>
        <v/>
      </c>
      <c r="AN45" s="529" t="str">
        <f t="array" aca="1" ref="AN45" ca="1">IFERROR(AH45*(1+INDEX(FrontEndData,MATCH(AN$10,IF(FrontEndType=$B45,FrontEndCampus),0),MATCH(AN$9,FrontEndYear,0))),"")</f>
        <v/>
      </c>
      <c r="AO45" s="529" t="str">
        <f t="array" aca="1" ref="AO45" ca="1">IFERROR(AI45*(1+INDEX(FrontEndData,MATCH(AO$10,IF(FrontEndType=$B45,FrontEndCampus),0),MATCH(AO$9,FrontEndYear,0))),"")</f>
        <v/>
      </c>
      <c r="AP45" s="529" t="str">
        <f t="array" aca="1" ref="AP45" ca="1">IFERROR(AJ45*(1+INDEX(FrontEndData,MATCH(AP$10,IF(FrontEndType=$B45,FrontEndCampus),0),MATCH(AP$9,FrontEndYear,0))),"")</f>
        <v/>
      </c>
      <c r="AQ45" s="529" t="str">
        <f t="array" aca="1" ref="AQ45" ca="1">IFERROR(AK45*(1+INDEX(FrontEndData,MATCH(AQ$10,IF(FrontEndType=$B45,FrontEndCampus),0),MATCH(AQ$9,FrontEndYear,0))),"")</f>
        <v/>
      </c>
      <c r="AR45" s="529" t="str">
        <f t="array" aca="1" ref="AR45" ca="1">IFERROR(AL45*(1+INDEX(FrontEndData,MATCH(AR$10,IF(FrontEndType=$B45,FrontEndCampus),0),MATCH(AR$9,FrontEndYear,0))),"")</f>
        <v/>
      </c>
      <c r="AS45" s="529" t="str">
        <f t="array" aca="1" ref="AS45" ca="1">IFERROR(AM45*(1+INDEX(FrontEndData,MATCH(AS$10,IF(FrontEndType=$B45,FrontEndCampus),0),MATCH(AS$9,FrontEndYear,0))),"")</f>
        <v/>
      </c>
      <c r="AT45" s="529" t="str">
        <f t="array" aca="1" ref="AT45" ca="1">IFERROR(AN45*(1+INDEX(FrontEndData,MATCH(AT$10,IF(FrontEndType=$B45,FrontEndCampus),0),MATCH(AT$9,FrontEndYear,0))),"")</f>
        <v/>
      </c>
      <c r="AU45" s="529" t="str">
        <f t="array" aca="1" ref="AU45" ca="1">IFERROR(AO45*(1+INDEX(FrontEndData,MATCH(AU$10,IF(FrontEndType=$B45,FrontEndCampus),0),MATCH(AU$9,FrontEndYear,0))),"")</f>
        <v/>
      </c>
      <c r="AV45" s="529" t="str">
        <f t="array" aca="1" ref="AV45" ca="1">IFERROR(AP45*(1+INDEX(FrontEndData,MATCH(AV$10,IF(FrontEndType=$B45,FrontEndCampus),0),MATCH(AV$9,FrontEndYear,0))),"")</f>
        <v/>
      </c>
      <c r="AW45" s="529" t="str">
        <f t="array" aca="1" ref="AW45" ca="1">IFERROR(AQ45*(1+INDEX(FrontEndData,MATCH(AW$10,IF(FrontEndType=$B45,FrontEndCampus),0),MATCH(AW$9,FrontEndYear,0))),"")</f>
        <v/>
      </c>
      <c r="AX45" s="529" t="str">
        <f t="array" aca="1" ref="AX45" ca="1">IFERROR(AR45*(1+INDEX(FrontEndData,MATCH(AX$10,IF(FrontEndType=$B45,FrontEndCampus),0),MATCH(AX$9,FrontEndYear,0))),"")</f>
        <v/>
      </c>
      <c r="AY45" s="529" t="str">
        <f t="array" aca="1" ref="AY45" ca="1">IFERROR(AS45*(1+INDEX(FrontEndData,MATCH(AY$10,IF(FrontEndType=$B45,FrontEndCampus),0),MATCH(AY$9,FrontEndYear,0))),"")</f>
        <v/>
      </c>
      <c r="AZ45" s="529" t="str">
        <f t="array" aca="1" ref="AZ45" ca="1">IFERROR(AT45*(1+INDEX(FrontEndData,MATCH(AZ$10,IF(FrontEndType=$B45,FrontEndCampus),0),MATCH(AZ$9,FrontEndYear,0))),"")</f>
        <v/>
      </c>
      <c r="BA45" s="529" t="str">
        <f t="array" aca="1" ref="BA45" ca="1">IFERROR(AU45*(1+INDEX(FrontEndData,MATCH(BA$10,IF(FrontEndType=$B45,FrontEndCampus),0),MATCH(BA$9,FrontEndYear,0))),"")</f>
        <v/>
      </c>
      <c r="BB45" s="529" t="str">
        <f t="array" aca="1" ref="BB45" ca="1">IFERROR(AV45*(1+INDEX(FrontEndData,MATCH(BB$10,IF(FrontEndType=$B45,FrontEndCampus),0),MATCH(BB$9,FrontEndYear,0))),"")</f>
        <v/>
      </c>
      <c r="BC45" s="529" t="str">
        <f t="array" aca="1" ref="BC45" ca="1">IFERROR(AW45*(1+INDEX(FrontEndData,MATCH(BC$10,IF(FrontEndType=$B45,FrontEndCampus),0),MATCH(BC$9,FrontEndYear,0))),"")</f>
        <v/>
      </c>
      <c r="BD45" s="529" t="str">
        <f t="array" aca="1" ref="BD45" ca="1">IFERROR(AX45*(1+INDEX(FrontEndData,MATCH(BD$10,IF(FrontEndType=$B45,FrontEndCampus),0),MATCH(BD$9,FrontEndYear,0))),"")</f>
        <v/>
      </c>
      <c r="BE45" s="529" t="str">
        <f t="array" aca="1" ref="BE45" ca="1">IFERROR(AY45*(1+INDEX(FrontEndData,MATCH(BE$10,IF(FrontEndType=$B45,FrontEndCampus),0),MATCH(BE$9,FrontEndYear,0))),"")</f>
        <v/>
      </c>
      <c r="BF45" s="529" t="str">
        <f t="array" aca="1" ref="BF45" ca="1">IFERROR(AZ45*(1+INDEX(FrontEndData,MATCH(BF$10,IF(FrontEndType=$B45,FrontEndCampus),0),MATCH(BF$9,FrontEndYear,0))),"")</f>
        <v/>
      </c>
      <c r="BG45" s="529" t="str">
        <f t="array" aca="1" ref="BG45" ca="1">IFERROR(BA45*(1+INDEX(FrontEndData,MATCH(BG$10,IF(FrontEndType=$B45,FrontEndCampus),0),MATCH(BG$9,FrontEndYear,0))),"")</f>
        <v/>
      </c>
      <c r="BH45" s="529" t="str">
        <f t="array" aca="1" ref="BH45" ca="1">IFERROR(BB45*(1+INDEX(FrontEndData,MATCH(BH$10,IF(FrontEndType=$B45,FrontEndCampus),0),MATCH(BH$9,FrontEndYear,0))),"")</f>
        <v/>
      </c>
      <c r="BI45" s="529" t="str">
        <f t="array" aca="1" ref="BI45" ca="1">IFERROR(BC45*(1+INDEX(FrontEndData,MATCH(BI$10,IF(FrontEndType=$B45,FrontEndCampus),0),MATCH(BI$9,FrontEndYear,0))),"")</f>
        <v/>
      </c>
      <c r="BJ45" s="529" t="str">
        <f t="array" aca="1" ref="BJ45" ca="1">IFERROR(BD45*(1+INDEX(FrontEndData,MATCH(BJ$10,IF(FrontEndType=$B45,FrontEndCampus),0),MATCH(BJ$9,FrontEndYear,0))),"")</f>
        <v/>
      </c>
      <c r="BK45" s="529" t="str">
        <f t="array" aca="1" ref="BK45" ca="1">IFERROR(BE45*(1+INDEX(FrontEndData,MATCH(BK$10,IF(FrontEndType=$B45,FrontEndCampus),0),MATCH(BK$9,FrontEndYear,0))),"")</f>
        <v/>
      </c>
      <c r="BL45" s="529" t="str">
        <f t="array" aca="1" ref="BL45" ca="1">IFERROR(BF45*(1+INDEX(FrontEndData,MATCH(BL$10,IF(FrontEndType=$B45,FrontEndCampus),0),MATCH(BL$9,FrontEndYear,0))),"")</f>
        <v/>
      </c>
      <c r="BM45" s="529" t="str">
        <f t="array" aca="1" ref="BM45" ca="1">IFERROR(BG45*(1+INDEX(FrontEndData,MATCH(BM$10,IF(FrontEndType=$B45,FrontEndCampus),0),MATCH(BM$9,FrontEndYear,0))),"")</f>
        <v/>
      </c>
      <c r="BN45" s="529" t="str">
        <f t="array" aca="1" ref="BN45" ca="1">IFERROR(BH45*(1+INDEX(FrontEndData,MATCH(BN$10,IF(FrontEndType=$B45,FrontEndCampus),0),MATCH(BN$9,FrontEndYear,0))),"")</f>
        <v/>
      </c>
      <c r="BO45" s="529" t="str">
        <f t="array" aca="1" ref="BO45" ca="1">IFERROR(BI45*(1+INDEX(FrontEndData,MATCH(BO$10,IF(FrontEndType=$B45,FrontEndCampus),0),MATCH(BO$9,FrontEndYear,0))),"")</f>
        <v/>
      </c>
      <c r="BP45" s="529" t="str">
        <f t="array" aca="1" ref="BP45" ca="1">IFERROR(BJ45*(1+INDEX(FrontEndData,MATCH(BP$10,IF(FrontEndType=$B45,FrontEndCampus),0),MATCH(BP$9,FrontEndYear,0))),"")</f>
        <v/>
      </c>
      <c r="BQ45" s="529" t="str">
        <f t="array" aca="1" ref="BQ45" ca="1">IFERROR(BK45*(1+INDEX(FrontEndData,MATCH(BQ$10,IF(FrontEndType=$B45,FrontEndCampus),0),MATCH(BQ$9,FrontEndYear,0))),"")</f>
        <v/>
      </c>
      <c r="BR45" s="529" t="str">
        <f t="array" aca="1" ref="BR45" ca="1">IFERROR(BL45*(1+INDEX(FrontEndData,MATCH(BR$10,IF(FrontEndType=$B45,FrontEndCampus),0),MATCH(BR$9,FrontEndYear,0))),"")</f>
        <v/>
      </c>
      <c r="BS45" s="529" t="str">
        <f t="array" aca="1" ref="BS45" ca="1">IFERROR(BM45*(1+INDEX(FrontEndData,MATCH(BS$10,IF(FrontEndType=$B45,FrontEndCampus),0),MATCH(BS$9,FrontEndYear,0))),"")</f>
        <v/>
      </c>
      <c r="BT45" s="529" t="str">
        <f t="array" aca="1" ref="BT45" ca="1">IFERROR(BN45*(1+INDEX(FrontEndData,MATCH(BT$10,IF(FrontEndType=$B45,FrontEndCampus),0),MATCH(BT$9,FrontEndYear,0))),"")</f>
        <v/>
      </c>
      <c r="BU45" s="529" t="str">
        <f t="array" aca="1" ref="BU45" ca="1">IFERROR(BO45*(1+INDEX(FrontEndData,MATCH(BU$10,IF(FrontEndType=$B45,FrontEndCampus),0),MATCH(BU$9,FrontEndYear,0))),"")</f>
        <v/>
      </c>
      <c r="BV45" s="529" t="str">
        <f t="array" aca="1" ref="BV45" ca="1">IFERROR(BP45*(1+INDEX(FrontEndData,MATCH(BV$10,IF(FrontEndType=$B45,FrontEndCampus),0),MATCH(BV$9,FrontEndYear,0))),"")</f>
        <v/>
      </c>
      <c r="BW45" s="529" t="str">
        <f t="array" aca="1" ref="BW45" ca="1">IFERROR(BQ45*(1+INDEX(FrontEndData,MATCH(BW$10,IF(FrontEndType=$B45,FrontEndCampus),0),MATCH(BW$9,FrontEndYear,0))),"")</f>
        <v/>
      </c>
      <c r="BX45" s="529" t="str">
        <f t="array" aca="1" ref="BX45" ca="1">IFERROR(BR45*(1+INDEX(FrontEndData,MATCH(BX$10,IF(FrontEndType=$B45,FrontEndCampus),0),MATCH(BX$9,FrontEndYear,0))),"")</f>
        <v/>
      </c>
    </row>
    <row r="46" spans="1:76" x14ac:dyDescent="0.25">
      <c r="B46" s="525" t="s">
        <v>412</v>
      </c>
      <c r="C46" s="526" t="s">
        <v>377</v>
      </c>
      <c r="D46" s="527" t="s">
        <v>400</v>
      </c>
      <c r="E46" s="528">
        <f t="array" aca="1" ref="E46" ca="1">IFERROR(IF(INDEX(EndUseMatrixData,MATCH($B46,IF(EndUseMatrixEndUse=$D46,EndUseMatrixAllocation),0),MATCH($C46,EndUseMatrixEmissionSource,0))=Lists!$Q$9,INDEX(CFPTableEmissionsData,MATCH($C46,CFPTableEmissionsEmissionSource,0),MATCH(E$10,CFPTableEmissionsCampus,0))*INDEX(EndUseAssumptionsData,MATCH($C46,IF(EndUseAssumptionsEndUse=$D46,EndUseAssumptionsEmissionsSource),0),MATCH(E$10,EndUseAssumptionsCampus,0))*IF(COUNTIF(PeopleList,$B46)&gt;0,INDEX(SpacePeopleAllocationsPercentData,MATCH($B46,SpacePeopleAllocationsPercentType,0),MATCH(E$10,SpacePeopleAllocationsPercentCampus,0))/SUM(IF(INDEX(EndUseMatrixPeopleData,0,MATCH($C46,EndUseMatrixEmissionSource,0))=Lists!$Q$9,IF(EndUseMatrixPeopleEndUse=$D46,INDEX(EndUseMatrixPeopleSplitData,0,MATCH(E$10,EndUseMatrixPeopleSplitCampus,0))))),1),0),0)</f>
        <v>0</v>
      </c>
      <c r="F46" s="528">
        <f t="array" aca="1" ref="F46" ca="1">IFERROR(IF(INDEX(EndUseMatrixData,MATCH($B46,IF(EndUseMatrixEndUse=$D46,EndUseMatrixAllocation),0),MATCH($C46,EndUseMatrixEmissionSource,0))=Lists!$Q$9,INDEX(CFPTableEmissionsData,MATCH($C46,CFPTableEmissionsEmissionSource,0),MATCH(F$10,CFPTableEmissionsCampus,0))*INDEX(EndUseAssumptionsData,MATCH($C46,IF(EndUseAssumptionsEndUse=$D46,EndUseAssumptionsEmissionsSource),0),MATCH(F$10,EndUseAssumptionsCampus,0))*IF(COUNTIF(PeopleList,$B46)&gt;0,INDEX(SpacePeopleAllocationsPercentData,MATCH($B46,SpacePeopleAllocationsPercentType,0),MATCH(F$10,SpacePeopleAllocationsPercentCampus,0))/SUM(IF(INDEX(EndUseMatrixPeopleData,0,MATCH($C46,EndUseMatrixEmissionSource,0))=Lists!$Q$9,IF(EndUseMatrixPeopleEndUse=$D46,INDEX(EndUseMatrixPeopleSplitData,0,MATCH(F$10,EndUseMatrixPeopleSplitCampus,0))))),1),0),0)</f>
        <v>0</v>
      </c>
      <c r="G46" s="528">
        <f t="array" aca="1" ref="G46" ca="1">IFERROR(IF(INDEX(EndUseMatrixData,MATCH($B46,IF(EndUseMatrixEndUse=$D46,EndUseMatrixAllocation),0),MATCH($C46,EndUseMatrixEmissionSource,0))=Lists!$Q$9,INDEX(CFPTableEmissionsData,MATCH($C46,CFPTableEmissionsEmissionSource,0),MATCH(G$10,CFPTableEmissionsCampus,0))*INDEX(EndUseAssumptionsData,MATCH($C46,IF(EndUseAssumptionsEndUse=$D46,EndUseAssumptionsEmissionsSource),0),MATCH(G$10,EndUseAssumptionsCampus,0))*IF(COUNTIF(PeopleList,$B46)&gt;0,INDEX(SpacePeopleAllocationsPercentData,MATCH($B46,SpacePeopleAllocationsPercentType,0),MATCH(G$10,SpacePeopleAllocationsPercentCampus,0))/SUM(IF(INDEX(EndUseMatrixPeopleData,0,MATCH($C46,EndUseMatrixEmissionSource,0))=Lists!$Q$9,IF(EndUseMatrixPeopleEndUse=$D46,INDEX(EndUseMatrixPeopleSplitData,0,MATCH(G$10,EndUseMatrixPeopleSplitCampus,0))))),1),0),0)</f>
        <v>0</v>
      </c>
      <c r="H46" s="528">
        <f t="array" aca="1" ref="H46" ca="1">IFERROR(IF(INDEX(EndUseMatrixData,MATCH($B46,IF(EndUseMatrixEndUse=$D46,EndUseMatrixAllocation),0),MATCH($C46,EndUseMatrixEmissionSource,0))=Lists!$Q$9,INDEX(CFPTableEmissionsData,MATCH($C46,CFPTableEmissionsEmissionSource,0),MATCH(H$10,CFPTableEmissionsCampus,0))*INDEX(EndUseAssumptionsData,MATCH($C46,IF(EndUseAssumptionsEndUse=$D46,EndUseAssumptionsEmissionsSource),0),MATCH(H$10,EndUseAssumptionsCampus,0))*IF(COUNTIF(PeopleList,$B46)&gt;0,INDEX(SpacePeopleAllocationsPercentData,MATCH($B46,SpacePeopleAllocationsPercentType,0),MATCH(H$10,SpacePeopleAllocationsPercentCampus,0))/SUM(IF(INDEX(EndUseMatrixPeopleData,0,MATCH($C46,EndUseMatrixEmissionSource,0))=Lists!$Q$9,IF(EndUseMatrixPeopleEndUse=$D46,INDEX(EndUseMatrixPeopleSplitData,0,MATCH(H$10,EndUseMatrixPeopleSplitCampus,0))))),1),0),0)</f>
        <v>0</v>
      </c>
      <c r="I46" s="528">
        <f t="array" aca="1" ref="I46" ca="1">IFERROR(IF(INDEX(EndUseMatrixData,MATCH($B46,IF(EndUseMatrixEndUse=$D46,EndUseMatrixAllocation),0),MATCH($C46,EndUseMatrixEmissionSource,0))=Lists!$Q$9,INDEX(CFPTableEmissionsData,MATCH($C46,CFPTableEmissionsEmissionSource,0),MATCH(I$10,CFPTableEmissionsCampus,0))*INDEX(EndUseAssumptionsData,MATCH($C46,IF(EndUseAssumptionsEndUse=$D46,EndUseAssumptionsEmissionsSource),0),MATCH(I$10,EndUseAssumptionsCampus,0))*IF(COUNTIF(PeopleList,$B46)&gt;0,INDEX(SpacePeopleAllocationsPercentData,MATCH($B46,SpacePeopleAllocationsPercentType,0),MATCH(I$10,SpacePeopleAllocationsPercentCampus,0))/SUM(IF(INDEX(EndUseMatrixPeopleData,0,MATCH($C46,EndUseMatrixEmissionSource,0))=Lists!$Q$9,IF(EndUseMatrixPeopleEndUse=$D46,INDEX(EndUseMatrixPeopleSplitData,0,MATCH(I$10,EndUseMatrixPeopleSplitCampus,0))))),1),0),0)</f>
        <v>0</v>
      </c>
      <c r="J46" s="528">
        <f t="array" aca="1" ref="J46" ca="1">IFERROR(IF(INDEX(EndUseMatrixData,MATCH($B46,IF(EndUseMatrixEndUse=$D46,EndUseMatrixAllocation),0),MATCH($C46,EndUseMatrixEmissionSource,0))=Lists!$Q$9,INDEX(CFPTableEmissionsData,MATCH($C46,CFPTableEmissionsEmissionSource,0),MATCH(J$10,CFPTableEmissionsCampus,0))*INDEX(EndUseAssumptionsData,MATCH($C46,IF(EndUseAssumptionsEndUse=$D46,EndUseAssumptionsEmissionsSource),0),MATCH(J$10,EndUseAssumptionsCampus,0))*IF(COUNTIF(PeopleList,$B46)&gt;0,INDEX(SpacePeopleAllocationsPercentData,MATCH($B46,SpacePeopleAllocationsPercentType,0),MATCH(J$10,SpacePeopleAllocationsPercentCampus,0))/SUM(IF(INDEX(EndUseMatrixPeopleData,0,MATCH($C46,EndUseMatrixEmissionSource,0))=Lists!$Q$9,IF(EndUseMatrixPeopleEndUse=$D46,INDEX(EndUseMatrixPeopleSplitData,0,MATCH(J$10,EndUseMatrixPeopleSplitCampus,0))))),1),0),0)</f>
        <v>0</v>
      </c>
      <c r="K46" s="529" t="str">
        <f t="array" aca="1" ref="K46" ca="1">IFERROR(E46*(1+INDEX(FrontEndData,MATCH(K$10,IF(FrontEndType=$B46,FrontEndCampus),0),MATCH(K$9,FrontEndYear,0))),"")</f>
        <v/>
      </c>
      <c r="L46" s="529" t="str">
        <f t="array" aca="1" ref="L46" ca="1">IFERROR(F46*(1+INDEX(FrontEndData,MATCH(L$10,IF(FrontEndType=$B46,FrontEndCampus),0),MATCH(L$9,FrontEndYear,0))),"")</f>
        <v/>
      </c>
      <c r="M46" s="529" t="str">
        <f t="array" aca="1" ref="M46" ca="1">IFERROR(G46*(1+INDEX(FrontEndData,MATCH(M$10,IF(FrontEndType=$B46,FrontEndCampus),0),MATCH(M$9,FrontEndYear,0))),"")</f>
        <v/>
      </c>
      <c r="N46" s="529" t="str">
        <f t="array" aca="1" ref="N46" ca="1">IFERROR(H46*(1+INDEX(FrontEndData,MATCH(N$10,IF(FrontEndType=$B46,FrontEndCampus),0),MATCH(N$9,FrontEndYear,0))),"")</f>
        <v/>
      </c>
      <c r="O46" s="529" t="str">
        <f t="array" aca="1" ref="O46" ca="1">IFERROR(I46*(1+INDEX(FrontEndData,MATCH(O$10,IF(FrontEndType=$B46,FrontEndCampus),0),MATCH(O$9,FrontEndYear,0))),"")</f>
        <v/>
      </c>
      <c r="P46" s="529" t="str">
        <f t="array" aca="1" ref="P46" ca="1">IFERROR(J46*(1+INDEX(FrontEndData,MATCH(P$10,IF(FrontEndType=$B46,FrontEndCampus),0),MATCH(P$9,FrontEndYear,0))),"")</f>
        <v/>
      </c>
      <c r="Q46" s="529" t="str">
        <f t="array" aca="1" ref="Q46" ca="1">IFERROR(K46*(1+INDEX(FrontEndData,MATCH(Q$10,IF(FrontEndType=$B46,FrontEndCampus),0),MATCH(Q$9,FrontEndYear,0))),"")</f>
        <v/>
      </c>
      <c r="R46" s="529" t="str">
        <f t="array" aca="1" ref="R46" ca="1">IFERROR(L46*(1+INDEX(FrontEndData,MATCH(R$10,IF(FrontEndType=$B46,FrontEndCampus),0),MATCH(R$9,FrontEndYear,0))),"")</f>
        <v/>
      </c>
      <c r="S46" s="529" t="str">
        <f t="array" aca="1" ref="S46" ca="1">IFERROR(M46*(1+INDEX(FrontEndData,MATCH(S$10,IF(FrontEndType=$B46,FrontEndCampus),0),MATCH(S$9,FrontEndYear,0))),"")</f>
        <v/>
      </c>
      <c r="T46" s="529" t="str">
        <f t="array" aca="1" ref="T46" ca="1">IFERROR(N46*(1+INDEX(FrontEndData,MATCH(T$10,IF(FrontEndType=$B46,FrontEndCampus),0),MATCH(T$9,FrontEndYear,0))),"")</f>
        <v/>
      </c>
      <c r="U46" s="529" t="str">
        <f t="array" aca="1" ref="U46" ca="1">IFERROR(O46*(1+INDEX(FrontEndData,MATCH(U$10,IF(FrontEndType=$B46,FrontEndCampus),0),MATCH(U$9,FrontEndYear,0))),"")</f>
        <v/>
      </c>
      <c r="V46" s="529" t="str">
        <f t="array" aca="1" ref="V46" ca="1">IFERROR(P46*(1+INDEX(FrontEndData,MATCH(V$10,IF(FrontEndType=$B46,FrontEndCampus),0),MATCH(V$9,FrontEndYear,0))),"")</f>
        <v/>
      </c>
      <c r="W46" s="529" t="str">
        <f t="array" aca="1" ref="W46" ca="1">IFERROR(Q46*(1+INDEX(FrontEndData,MATCH(W$10,IF(FrontEndType=$B46,FrontEndCampus),0),MATCH(W$9,FrontEndYear,0))),"")</f>
        <v/>
      </c>
      <c r="X46" s="529" t="str">
        <f t="array" aca="1" ref="X46" ca="1">IFERROR(R46*(1+INDEX(FrontEndData,MATCH(X$10,IF(FrontEndType=$B46,FrontEndCampus),0),MATCH(X$9,FrontEndYear,0))),"")</f>
        <v/>
      </c>
      <c r="Y46" s="529" t="str">
        <f t="array" aca="1" ref="Y46" ca="1">IFERROR(S46*(1+INDEX(FrontEndData,MATCH(Y$10,IF(FrontEndType=$B46,FrontEndCampus),0),MATCH(Y$9,FrontEndYear,0))),"")</f>
        <v/>
      </c>
      <c r="Z46" s="529" t="str">
        <f t="array" aca="1" ref="Z46" ca="1">IFERROR(T46*(1+INDEX(FrontEndData,MATCH(Z$10,IF(FrontEndType=$B46,FrontEndCampus),0),MATCH(Z$9,FrontEndYear,0))),"")</f>
        <v/>
      </c>
      <c r="AA46" s="529" t="str">
        <f t="array" aca="1" ref="AA46" ca="1">IFERROR(U46*(1+INDEX(FrontEndData,MATCH(AA$10,IF(FrontEndType=$B46,FrontEndCampus),0),MATCH(AA$9,FrontEndYear,0))),"")</f>
        <v/>
      </c>
      <c r="AB46" s="529" t="str">
        <f t="array" aca="1" ref="AB46" ca="1">IFERROR(V46*(1+INDEX(FrontEndData,MATCH(AB$10,IF(FrontEndType=$B46,FrontEndCampus),0),MATCH(AB$9,FrontEndYear,0))),"")</f>
        <v/>
      </c>
      <c r="AC46" s="529" t="str">
        <f t="array" aca="1" ref="AC46" ca="1">IFERROR(W46*(1+INDEX(FrontEndData,MATCH(AC$10,IF(FrontEndType=$B46,FrontEndCampus),0),MATCH(AC$9,FrontEndYear,0))),"")</f>
        <v/>
      </c>
      <c r="AD46" s="529" t="str">
        <f t="array" aca="1" ref="AD46" ca="1">IFERROR(X46*(1+INDEX(FrontEndData,MATCH(AD$10,IF(FrontEndType=$B46,FrontEndCampus),0),MATCH(AD$9,FrontEndYear,0))),"")</f>
        <v/>
      </c>
      <c r="AE46" s="529" t="str">
        <f t="array" aca="1" ref="AE46" ca="1">IFERROR(Y46*(1+INDEX(FrontEndData,MATCH(AE$10,IF(FrontEndType=$B46,FrontEndCampus),0),MATCH(AE$9,FrontEndYear,0))),"")</f>
        <v/>
      </c>
      <c r="AF46" s="529" t="str">
        <f t="array" aca="1" ref="AF46" ca="1">IFERROR(Z46*(1+INDEX(FrontEndData,MATCH(AF$10,IF(FrontEndType=$B46,FrontEndCampus),0),MATCH(AF$9,FrontEndYear,0))),"")</f>
        <v/>
      </c>
      <c r="AG46" s="529" t="str">
        <f t="array" aca="1" ref="AG46" ca="1">IFERROR(AA46*(1+INDEX(FrontEndData,MATCH(AG$10,IF(FrontEndType=$B46,FrontEndCampus),0),MATCH(AG$9,FrontEndYear,0))),"")</f>
        <v/>
      </c>
      <c r="AH46" s="529" t="str">
        <f t="array" aca="1" ref="AH46" ca="1">IFERROR(AB46*(1+INDEX(FrontEndData,MATCH(AH$10,IF(FrontEndType=$B46,FrontEndCampus),0),MATCH(AH$9,FrontEndYear,0))),"")</f>
        <v/>
      </c>
      <c r="AI46" s="529" t="str">
        <f t="array" aca="1" ref="AI46" ca="1">IFERROR(AC46*(1+INDEX(FrontEndData,MATCH(AI$10,IF(FrontEndType=$B46,FrontEndCampus),0),MATCH(AI$9,FrontEndYear,0))),"")</f>
        <v/>
      </c>
      <c r="AJ46" s="529" t="str">
        <f t="array" aca="1" ref="AJ46" ca="1">IFERROR(AD46*(1+INDEX(FrontEndData,MATCH(AJ$10,IF(FrontEndType=$B46,FrontEndCampus),0),MATCH(AJ$9,FrontEndYear,0))),"")</f>
        <v/>
      </c>
      <c r="AK46" s="529" t="str">
        <f t="array" aca="1" ref="AK46" ca="1">IFERROR(AE46*(1+INDEX(FrontEndData,MATCH(AK$10,IF(FrontEndType=$B46,FrontEndCampus),0),MATCH(AK$9,FrontEndYear,0))),"")</f>
        <v/>
      </c>
      <c r="AL46" s="529" t="str">
        <f t="array" aca="1" ref="AL46" ca="1">IFERROR(AF46*(1+INDEX(FrontEndData,MATCH(AL$10,IF(FrontEndType=$B46,FrontEndCampus),0),MATCH(AL$9,FrontEndYear,0))),"")</f>
        <v/>
      </c>
      <c r="AM46" s="529" t="str">
        <f t="array" aca="1" ref="AM46" ca="1">IFERROR(AG46*(1+INDEX(FrontEndData,MATCH(AM$10,IF(FrontEndType=$B46,FrontEndCampus),0),MATCH(AM$9,FrontEndYear,0))),"")</f>
        <v/>
      </c>
      <c r="AN46" s="529" t="str">
        <f t="array" aca="1" ref="AN46" ca="1">IFERROR(AH46*(1+INDEX(FrontEndData,MATCH(AN$10,IF(FrontEndType=$B46,FrontEndCampus),0),MATCH(AN$9,FrontEndYear,0))),"")</f>
        <v/>
      </c>
      <c r="AO46" s="529" t="str">
        <f t="array" aca="1" ref="AO46" ca="1">IFERROR(AI46*(1+INDEX(FrontEndData,MATCH(AO$10,IF(FrontEndType=$B46,FrontEndCampus),0),MATCH(AO$9,FrontEndYear,0))),"")</f>
        <v/>
      </c>
      <c r="AP46" s="529" t="str">
        <f t="array" aca="1" ref="AP46" ca="1">IFERROR(AJ46*(1+INDEX(FrontEndData,MATCH(AP$10,IF(FrontEndType=$B46,FrontEndCampus),0),MATCH(AP$9,FrontEndYear,0))),"")</f>
        <v/>
      </c>
      <c r="AQ46" s="529" t="str">
        <f t="array" aca="1" ref="AQ46" ca="1">IFERROR(AK46*(1+INDEX(FrontEndData,MATCH(AQ$10,IF(FrontEndType=$B46,FrontEndCampus),0),MATCH(AQ$9,FrontEndYear,0))),"")</f>
        <v/>
      </c>
      <c r="AR46" s="529" t="str">
        <f t="array" aca="1" ref="AR46" ca="1">IFERROR(AL46*(1+INDEX(FrontEndData,MATCH(AR$10,IF(FrontEndType=$B46,FrontEndCampus),0),MATCH(AR$9,FrontEndYear,0))),"")</f>
        <v/>
      </c>
      <c r="AS46" s="529" t="str">
        <f t="array" aca="1" ref="AS46" ca="1">IFERROR(AM46*(1+INDEX(FrontEndData,MATCH(AS$10,IF(FrontEndType=$B46,FrontEndCampus),0),MATCH(AS$9,FrontEndYear,0))),"")</f>
        <v/>
      </c>
      <c r="AT46" s="529" t="str">
        <f t="array" aca="1" ref="AT46" ca="1">IFERROR(AN46*(1+INDEX(FrontEndData,MATCH(AT$10,IF(FrontEndType=$B46,FrontEndCampus),0),MATCH(AT$9,FrontEndYear,0))),"")</f>
        <v/>
      </c>
      <c r="AU46" s="529" t="str">
        <f t="array" aca="1" ref="AU46" ca="1">IFERROR(AO46*(1+INDEX(FrontEndData,MATCH(AU$10,IF(FrontEndType=$B46,FrontEndCampus),0),MATCH(AU$9,FrontEndYear,0))),"")</f>
        <v/>
      </c>
      <c r="AV46" s="529" t="str">
        <f t="array" aca="1" ref="AV46" ca="1">IFERROR(AP46*(1+INDEX(FrontEndData,MATCH(AV$10,IF(FrontEndType=$B46,FrontEndCampus),0),MATCH(AV$9,FrontEndYear,0))),"")</f>
        <v/>
      </c>
      <c r="AW46" s="529" t="str">
        <f t="array" aca="1" ref="AW46" ca="1">IFERROR(AQ46*(1+INDEX(FrontEndData,MATCH(AW$10,IF(FrontEndType=$B46,FrontEndCampus),0),MATCH(AW$9,FrontEndYear,0))),"")</f>
        <v/>
      </c>
      <c r="AX46" s="529" t="str">
        <f t="array" aca="1" ref="AX46" ca="1">IFERROR(AR46*(1+INDEX(FrontEndData,MATCH(AX$10,IF(FrontEndType=$B46,FrontEndCampus),0),MATCH(AX$9,FrontEndYear,0))),"")</f>
        <v/>
      </c>
      <c r="AY46" s="529" t="str">
        <f t="array" aca="1" ref="AY46" ca="1">IFERROR(AS46*(1+INDEX(FrontEndData,MATCH(AY$10,IF(FrontEndType=$B46,FrontEndCampus),0),MATCH(AY$9,FrontEndYear,0))),"")</f>
        <v/>
      </c>
      <c r="AZ46" s="529" t="str">
        <f t="array" aca="1" ref="AZ46" ca="1">IFERROR(AT46*(1+INDEX(FrontEndData,MATCH(AZ$10,IF(FrontEndType=$B46,FrontEndCampus),0),MATCH(AZ$9,FrontEndYear,0))),"")</f>
        <v/>
      </c>
      <c r="BA46" s="529" t="str">
        <f t="array" aca="1" ref="BA46" ca="1">IFERROR(AU46*(1+INDEX(FrontEndData,MATCH(BA$10,IF(FrontEndType=$B46,FrontEndCampus),0),MATCH(BA$9,FrontEndYear,0))),"")</f>
        <v/>
      </c>
      <c r="BB46" s="529" t="str">
        <f t="array" aca="1" ref="BB46" ca="1">IFERROR(AV46*(1+INDEX(FrontEndData,MATCH(BB$10,IF(FrontEndType=$B46,FrontEndCampus),0),MATCH(BB$9,FrontEndYear,0))),"")</f>
        <v/>
      </c>
      <c r="BC46" s="529" t="str">
        <f t="array" aca="1" ref="BC46" ca="1">IFERROR(AW46*(1+INDEX(FrontEndData,MATCH(BC$10,IF(FrontEndType=$B46,FrontEndCampus),0),MATCH(BC$9,FrontEndYear,0))),"")</f>
        <v/>
      </c>
      <c r="BD46" s="529" t="str">
        <f t="array" aca="1" ref="BD46" ca="1">IFERROR(AX46*(1+INDEX(FrontEndData,MATCH(BD$10,IF(FrontEndType=$B46,FrontEndCampus),0),MATCH(BD$9,FrontEndYear,0))),"")</f>
        <v/>
      </c>
      <c r="BE46" s="529" t="str">
        <f t="array" aca="1" ref="BE46" ca="1">IFERROR(AY46*(1+INDEX(FrontEndData,MATCH(BE$10,IF(FrontEndType=$B46,FrontEndCampus),0),MATCH(BE$9,FrontEndYear,0))),"")</f>
        <v/>
      </c>
      <c r="BF46" s="529" t="str">
        <f t="array" aca="1" ref="BF46" ca="1">IFERROR(AZ46*(1+INDEX(FrontEndData,MATCH(BF$10,IF(FrontEndType=$B46,FrontEndCampus),0),MATCH(BF$9,FrontEndYear,0))),"")</f>
        <v/>
      </c>
      <c r="BG46" s="529" t="str">
        <f t="array" aca="1" ref="BG46" ca="1">IFERROR(BA46*(1+INDEX(FrontEndData,MATCH(BG$10,IF(FrontEndType=$B46,FrontEndCampus),0),MATCH(BG$9,FrontEndYear,0))),"")</f>
        <v/>
      </c>
      <c r="BH46" s="529" t="str">
        <f t="array" aca="1" ref="BH46" ca="1">IFERROR(BB46*(1+INDEX(FrontEndData,MATCH(BH$10,IF(FrontEndType=$B46,FrontEndCampus),0),MATCH(BH$9,FrontEndYear,0))),"")</f>
        <v/>
      </c>
      <c r="BI46" s="529" t="str">
        <f t="array" aca="1" ref="BI46" ca="1">IFERROR(BC46*(1+INDEX(FrontEndData,MATCH(BI$10,IF(FrontEndType=$B46,FrontEndCampus),0),MATCH(BI$9,FrontEndYear,0))),"")</f>
        <v/>
      </c>
      <c r="BJ46" s="529" t="str">
        <f t="array" aca="1" ref="BJ46" ca="1">IFERROR(BD46*(1+INDEX(FrontEndData,MATCH(BJ$10,IF(FrontEndType=$B46,FrontEndCampus),0),MATCH(BJ$9,FrontEndYear,0))),"")</f>
        <v/>
      </c>
      <c r="BK46" s="529" t="str">
        <f t="array" aca="1" ref="BK46" ca="1">IFERROR(BE46*(1+INDEX(FrontEndData,MATCH(BK$10,IF(FrontEndType=$B46,FrontEndCampus),0),MATCH(BK$9,FrontEndYear,0))),"")</f>
        <v/>
      </c>
      <c r="BL46" s="529" t="str">
        <f t="array" aca="1" ref="BL46" ca="1">IFERROR(BF46*(1+INDEX(FrontEndData,MATCH(BL$10,IF(FrontEndType=$B46,FrontEndCampus),0),MATCH(BL$9,FrontEndYear,0))),"")</f>
        <v/>
      </c>
      <c r="BM46" s="529" t="str">
        <f t="array" aca="1" ref="BM46" ca="1">IFERROR(BG46*(1+INDEX(FrontEndData,MATCH(BM$10,IF(FrontEndType=$B46,FrontEndCampus),0),MATCH(BM$9,FrontEndYear,0))),"")</f>
        <v/>
      </c>
      <c r="BN46" s="529" t="str">
        <f t="array" aca="1" ref="BN46" ca="1">IFERROR(BH46*(1+INDEX(FrontEndData,MATCH(BN$10,IF(FrontEndType=$B46,FrontEndCampus),0),MATCH(BN$9,FrontEndYear,0))),"")</f>
        <v/>
      </c>
      <c r="BO46" s="529" t="str">
        <f t="array" aca="1" ref="BO46" ca="1">IFERROR(BI46*(1+INDEX(FrontEndData,MATCH(BO$10,IF(FrontEndType=$B46,FrontEndCampus),0),MATCH(BO$9,FrontEndYear,0))),"")</f>
        <v/>
      </c>
      <c r="BP46" s="529" t="str">
        <f t="array" aca="1" ref="BP46" ca="1">IFERROR(BJ46*(1+INDEX(FrontEndData,MATCH(BP$10,IF(FrontEndType=$B46,FrontEndCampus),0),MATCH(BP$9,FrontEndYear,0))),"")</f>
        <v/>
      </c>
      <c r="BQ46" s="529" t="str">
        <f t="array" aca="1" ref="BQ46" ca="1">IFERROR(BK46*(1+INDEX(FrontEndData,MATCH(BQ$10,IF(FrontEndType=$B46,FrontEndCampus),0),MATCH(BQ$9,FrontEndYear,0))),"")</f>
        <v/>
      </c>
      <c r="BR46" s="529" t="str">
        <f t="array" aca="1" ref="BR46" ca="1">IFERROR(BL46*(1+INDEX(FrontEndData,MATCH(BR$10,IF(FrontEndType=$B46,FrontEndCampus),0),MATCH(BR$9,FrontEndYear,0))),"")</f>
        <v/>
      </c>
      <c r="BS46" s="529" t="str">
        <f t="array" aca="1" ref="BS46" ca="1">IFERROR(BM46*(1+INDEX(FrontEndData,MATCH(BS$10,IF(FrontEndType=$B46,FrontEndCampus),0),MATCH(BS$9,FrontEndYear,0))),"")</f>
        <v/>
      </c>
      <c r="BT46" s="529" t="str">
        <f t="array" aca="1" ref="BT46" ca="1">IFERROR(BN46*(1+INDEX(FrontEndData,MATCH(BT$10,IF(FrontEndType=$B46,FrontEndCampus),0),MATCH(BT$9,FrontEndYear,0))),"")</f>
        <v/>
      </c>
      <c r="BU46" s="529" t="str">
        <f t="array" aca="1" ref="BU46" ca="1">IFERROR(BO46*(1+INDEX(FrontEndData,MATCH(BU$10,IF(FrontEndType=$B46,FrontEndCampus),0),MATCH(BU$9,FrontEndYear,0))),"")</f>
        <v/>
      </c>
      <c r="BV46" s="529" t="str">
        <f t="array" aca="1" ref="BV46" ca="1">IFERROR(BP46*(1+INDEX(FrontEndData,MATCH(BV$10,IF(FrontEndType=$B46,FrontEndCampus),0),MATCH(BV$9,FrontEndYear,0))),"")</f>
        <v/>
      </c>
      <c r="BW46" s="529" t="str">
        <f t="array" aca="1" ref="BW46" ca="1">IFERROR(BQ46*(1+INDEX(FrontEndData,MATCH(BW$10,IF(FrontEndType=$B46,FrontEndCampus),0),MATCH(BW$9,FrontEndYear,0))),"")</f>
        <v/>
      </c>
      <c r="BX46" s="529" t="str">
        <f t="array" aca="1" ref="BX46" ca="1">IFERROR(BR46*(1+INDEX(FrontEndData,MATCH(BX$10,IF(FrontEndType=$B46,FrontEndCampus),0),MATCH(BX$9,FrontEndYear,0))),"")</f>
        <v/>
      </c>
    </row>
    <row r="47" spans="1:76" x14ac:dyDescent="0.25">
      <c r="B47" s="525" t="s">
        <v>412</v>
      </c>
      <c r="C47" s="526" t="s">
        <v>377</v>
      </c>
      <c r="D47" s="527" t="s">
        <v>399</v>
      </c>
      <c r="E47" s="528">
        <f t="array" ref="E47">IFERROR(IF(INDEX(EndUseMatrixData,MATCH($B47,IF(EndUseMatrixEndUse=$D47,EndUseMatrixAllocation),0),MATCH($C47,EndUseMatrixEmissionSource,0))=Lists!$Q$9,INDEX(CFPTableEmissionsData,MATCH($C47,CFPTableEmissionsEmissionSource,0),MATCH(E$10,CFPTableEmissionsCampus,0))*INDEX(EndUseAssumptionsData,MATCH($C47,IF(EndUseAssumptionsEndUse=$D47,EndUseAssumptionsEmissionsSource),0),MATCH(E$10,EndUseAssumptionsCampus,0))*IF(COUNTIF(PeopleList,$B47)&gt;0,INDEX(SpacePeopleAllocationsPercentData,MATCH($B47,SpacePeopleAllocationsPercentType,0),MATCH(E$10,SpacePeopleAllocationsPercentCampus,0))/SUM(IF(INDEX(EndUseMatrixPeopleData,0,MATCH($C47,EndUseMatrixEmissionSource,0))=Lists!$Q$9,IF(EndUseMatrixPeopleEndUse=$D47,INDEX(EndUseMatrixPeopleSplitData,0,MATCH(E$10,EndUseMatrixPeopleSplitCampus,0))))),1),0),0)</f>
        <v>0</v>
      </c>
      <c r="F47" s="528">
        <f t="array" ref="F47">IFERROR(IF(INDEX(EndUseMatrixData,MATCH($B47,IF(EndUseMatrixEndUse=$D47,EndUseMatrixAllocation),0),MATCH($C47,EndUseMatrixEmissionSource,0))=Lists!$Q$9,INDEX(CFPTableEmissionsData,MATCH($C47,CFPTableEmissionsEmissionSource,0),MATCH(F$10,CFPTableEmissionsCampus,0))*INDEX(EndUseAssumptionsData,MATCH($C47,IF(EndUseAssumptionsEndUse=$D47,EndUseAssumptionsEmissionsSource),0),MATCH(F$10,EndUseAssumptionsCampus,0))*IF(COUNTIF(PeopleList,$B47)&gt;0,INDEX(SpacePeopleAllocationsPercentData,MATCH($B47,SpacePeopleAllocationsPercentType,0),MATCH(F$10,SpacePeopleAllocationsPercentCampus,0))/SUM(IF(INDEX(EndUseMatrixPeopleData,0,MATCH($C47,EndUseMatrixEmissionSource,0))=Lists!$Q$9,IF(EndUseMatrixPeopleEndUse=$D47,INDEX(EndUseMatrixPeopleSplitData,0,MATCH(F$10,EndUseMatrixPeopleSplitCampus,0))))),1),0),0)</f>
        <v>0</v>
      </c>
      <c r="G47" s="528">
        <f t="array" ref="G47">IFERROR(IF(INDEX(EndUseMatrixData,MATCH($B47,IF(EndUseMatrixEndUse=$D47,EndUseMatrixAllocation),0),MATCH($C47,EndUseMatrixEmissionSource,0))=Lists!$Q$9,INDEX(CFPTableEmissionsData,MATCH($C47,CFPTableEmissionsEmissionSource,0),MATCH(G$10,CFPTableEmissionsCampus,0))*INDEX(EndUseAssumptionsData,MATCH($C47,IF(EndUseAssumptionsEndUse=$D47,EndUseAssumptionsEmissionsSource),0),MATCH(G$10,EndUseAssumptionsCampus,0))*IF(COUNTIF(PeopleList,$B47)&gt;0,INDEX(SpacePeopleAllocationsPercentData,MATCH($B47,SpacePeopleAllocationsPercentType,0),MATCH(G$10,SpacePeopleAllocationsPercentCampus,0))/SUM(IF(INDEX(EndUseMatrixPeopleData,0,MATCH($C47,EndUseMatrixEmissionSource,0))=Lists!$Q$9,IF(EndUseMatrixPeopleEndUse=$D47,INDEX(EndUseMatrixPeopleSplitData,0,MATCH(G$10,EndUseMatrixPeopleSplitCampus,0))))),1),0),0)</f>
        <v>0</v>
      </c>
      <c r="H47" s="528">
        <f t="array" ref="H47">IFERROR(IF(INDEX(EndUseMatrixData,MATCH($B47,IF(EndUseMatrixEndUse=$D47,EndUseMatrixAllocation),0),MATCH($C47,EndUseMatrixEmissionSource,0))=Lists!$Q$9,INDEX(CFPTableEmissionsData,MATCH($C47,CFPTableEmissionsEmissionSource,0),MATCH(H$10,CFPTableEmissionsCampus,0))*INDEX(EndUseAssumptionsData,MATCH($C47,IF(EndUseAssumptionsEndUse=$D47,EndUseAssumptionsEmissionsSource),0),MATCH(H$10,EndUseAssumptionsCampus,0))*IF(COUNTIF(PeopleList,$B47)&gt;0,INDEX(SpacePeopleAllocationsPercentData,MATCH($B47,SpacePeopleAllocationsPercentType,0),MATCH(H$10,SpacePeopleAllocationsPercentCampus,0))/SUM(IF(INDEX(EndUseMatrixPeopleData,0,MATCH($C47,EndUseMatrixEmissionSource,0))=Lists!$Q$9,IF(EndUseMatrixPeopleEndUse=$D47,INDEX(EndUseMatrixPeopleSplitData,0,MATCH(H$10,EndUseMatrixPeopleSplitCampus,0))))),1),0),0)</f>
        <v>0</v>
      </c>
      <c r="I47" s="528">
        <f t="array" ref="I47">IFERROR(IF(INDEX(EndUseMatrixData,MATCH($B47,IF(EndUseMatrixEndUse=$D47,EndUseMatrixAllocation),0),MATCH($C47,EndUseMatrixEmissionSource,0))=Lists!$Q$9,INDEX(CFPTableEmissionsData,MATCH($C47,CFPTableEmissionsEmissionSource,0),MATCH(I$10,CFPTableEmissionsCampus,0))*INDEX(EndUseAssumptionsData,MATCH($C47,IF(EndUseAssumptionsEndUse=$D47,EndUseAssumptionsEmissionsSource),0),MATCH(I$10,EndUseAssumptionsCampus,0))*IF(COUNTIF(PeopleList,$B47)&gt;0,INDEX(SpacePeopleAllocationsPercentData,MATCH($B47,SpacePeopleAllocationsPercentType,0),MATCH(I$10,SpacePeopleAllocationsPercentCampus,0))/SUM(IF(INDEX(EndUseMatrixPeopleData,0,MATCH($C47,EndUseMatrixEmissionSource,0))=Lists!$Q$9,IF(EndUseMatrixPeopleEndUse=$D47,INDEX(EndUseMatrixPeopleSplitData,0,MATCH(I$10,EndUseMatrixPeopleSplitCampus,0))))),1),0),0)</f>
        <v>0</v>
      </c>
      <c r="J47" s="528">
        <f t="array" ref="J47">IFERROR(IF(INDEX(EndUseMatrixData,MATCH($B47,IF(EndUseMatrixEndUse=$D47,EndUseMatrixAllocation),0),MATCH($C47,EndUseMatrixEmissionSource,0))=Lists!$Q$9,INDEX(CFPTableEmissionsData,MATCH($C47,CFPTableEmissionsEmissionSource,0),MATCH(J$10,CFPTableEmissionsCampus,0))*INDEX(EndUseAssumptionsData,MATCH($C47,IF(EndUseAssumptionsEndUse=$D47,EndUseAssumptionsEmissionsSource),0),MATCH(J$10,EndUseAssumptionsCampus,0))*IF(COUNTIF(PeopleList,$B47)&gt;0,INDEX(SpacePeopleAllocationsPercentData,MATCH($B47,SpacePeopleAllocationsPercentType,0),MATCH(J$10,SpacePeopleAllocationsPercentCampus,0))/SUM(IF(INDEX(EndUseMatrixPeopleData,0,MATCH($C47,EndUseMatrixEmissionSource,0))=Lists!$Q$9,IF(EndUseMatrixPeopleEndUse=$D47,INDEX(EndUseMatrixPeopleSplitData,0,MATCH(J$10,EndUseMatrixPeopleSplitCampus,0))))),1),0),0)</f>
        <v>0</v>
      </c>
      <c r="K47" s="529" t="str">
        <f t="array" aca="1" ref="K47" ca="1">IFERROR(E47*(1+INDEX(FrontEndData,MATCH(K$10,IF(FrontEndType=$B47,FrontEndCampus),0),MATCH(K$9,FrontEndYear,0))),"")</f>
        <v/>
      </c>
      <c r="L47" s="529" t="str">
        <f t="array" aca="1" ref="L47" ca="1">IFERROR(F47*(1+INDEX(FrontEndData,MATCH(L$10,IF(FrontEndType=$B47,FrontEndCampus),0),MATCH(L$9,FrontEndYear,0))),"")</f>
        <v/>
      </c>
      <c r="M47" s="529" t="str">
        <f t="array" aca="1" ref="M47" ca="1">IFERROR(G47*(1+INDEX(FrontEndData,MATCH(M$10,IF(FrontEndType=$B47,FrontEndCampus),0),MATCH(M$9,FrontEndYear,0))),"")</f>
        <v/>
      </c>
      <c r="N47" s="529" t="str">
        <f t="array" aca="1" ref="N47" ca="1">IFERROR(H47*(1+INDEX(FrontEndData,MATCH(N$10,IF(FrontEndType=$B47,FrontEndCampus),0),MATCH(N$9,FrontEndYear,0))),"")</f>
        <v/>
      </c>
      <c r="O47" s="529" t="str">
        <f t="array" aca="1" ref="O47" ca="1">IFERROR(I47*(1+INDEX(FrontEndData,MATCH(O$10,IF(FrontEndType=$B47,FrontEndCampus),0),MATCH(O$9,FrontEndYear,0))),"")</f>
        <v/>
      </c>
      <c r="P47" s="529" t="str">
        <f t="array" aca="1" ref="P47" ca="1">IFERROR(J47*(1+INDEX(FrontEndData,MATCH(P$10,IF(FrontEndType=$B47,FrontEndCampus),0),MATCH(P$9,FrontEndYear,0))),"")</f>
        <v/>
      </c>
      <c r="Q47" s="529" t="str">
        <f t="array" aca="1" ref="Q47" ca="1">IFERROR(K47*(1+INDEX(FrontEndData,MATCH(Q$10,IF(FrontEndType=$B47,FrontEndCampus),0),MATCH(Q$9,FrontEndYear,0))),"")</f>
        <v/>
      </c>
      <c r="R47" s="529" t="str">
        <f t="array" aca="1" ref="R47" ca="1">IFERROR(L47*(1+INDEX(FrontEndData,MATCH(R$10,IF(FrontEndType=$B47,FrontEndCampus),0),MATCH(R$9,FrontEndYear,0))),"")</f>
        <v/>
      </c>
      <c r="S47" s="529" t="str">
        <f t="array" aca="1" ref="S47" ca="1">IFERROR(M47*(1+INDEX(FrontEndData,MATCH(S$10,IF(FrontEndType=$B47,FrontEndCampus),0),MATCH(S$9,FrontEndYear,0))),"")</f>
        <v/>
      </c>
      <c r="T47" s="529" t="str">
        <f t="array" aca="1" ref="T47" ca="1">IFERROR(N47*(1+INDEX(FrontEndData,MATCH(T$10,IF(FrontEndType=$B47,FrontEndCampus),0),MATCH(T$9,FrontEndYear,0))),"")</f>
        <v/>
      </c>
      <c r="U47" s="529" t="str">
        <f t="array" aca="1" ref="U47" ca="1">IFERROR(O47*(1+INDEX(FrontEndData,MATCH(U$10,IF(FrontEndType=$B47,FrontEndCampus),0),MATCH(U$9,FrontEndYear,0))),"")</f>
        <v/>
      </c>
      <c r="V47" s="529" t="str">
        <f t="array" aca="1" ref="V47" ca="1">IFERROR(P47*(1+INDEX(FrontEndData,MATCH(V$10,IF(FrontEndType=$B47,FrontEndCampus),0),MATCH(V$9,FrontEndYear,0))),"")</f>
        <v/>
      </c>
      <c r="W47" s="529" t="str">
        <f t="array" aca="1" ref="W47" ca="1">IFERROR(Q47*(1+INDEX(FrontEndData,MATCH(W$10,IF(FrontEndType=$B47,FrontEndCampus),0),MATCH(W$9,FrontEndYear,0))),"")</f>
        <v/>
      </c>
      <c r="X47" s="529" t="str">
        <f t="array" aca="1" ref="X47" ca="1">IFERROR(R47*(1+INDEX(FrontEndData,MATCH(X$10,IF(FrontEndType=$B47,FrontEndCampus),0),MATCH(X$9,FrontEndYear,0))),"")</f>
        <v/>
      </c>
      <c r="Y47" s="529" t="str">
        <f t="array" aca="1" ref="Y47" ca="1">IFERROR(S47*(1+INDEX(FrontEndData,MATCH(Y$10,IF(FrontEndType=$B47,FrontEndCampus),0),MATCH(Y$9,FrontEndYear,0))),"")</f>
        <v/>
      </c>
      <c r="Z47" s="529" t="str">
        <f t="array" aca="1" ref="Z47" ca="1">IFERROR(T47*(1+INDEX(FrontEndData,MATCH(Z$10,IF(FrontEndType=$B47,FrontEndCampus),0),MATCH(Z$9,FrontEndYear,0))),"")</f>
        <v/>
      </c>
      <c r="AA47" s="529" t="str">
        <f t="array" aca="1" ref="AA47" ca="1">IFERROR(U47*(1+INDEX(FrontEndData,MATCH(AA$10,IF(FrontEndType=$B47,FrontEndCampus),0),MATCH(AA$9,FrontEndYear,0))),"")</f>
        <v/>
      </c>
      <c r="AB47" s="529" t="str">
        <f t="array" aca="1" ref="AB47" ca="1">IFERROR(V47*(1+INDEX(FrontEndData,MATCH(AB$10,IF(FrontEndType=$B47,FrontEndCampus),0),MATCH(AB$9,FrontEndYear,0))),"")</f>
        <v/>
      </c>
      <c r="AC47" s="529" t="str">
        <f t="array" aca="1" ref="AC47" ca="1">IFERROR(W47*(1+INDEX(FrontEndData,MATCH(AC$10,IF(FrontEndType=$B47,FrontEndCampus),0),MATCH(AC$9,FrontEndYear,0))),"")</f>
        <v/>
      </c>
      <c r="AD47" s="529" t="str">
        <f t="array" aca="1" ref="AD47" ca="1">IFERROR(X47*(1+INDEX(FrontEndData,MATCH(AD$10,IF(FrontEndType=$B47,FrontEndCampus),0),MATCH(AD$9,FrontEndYear,0))),"")</f>
        <v/>
      </c>
      <c r="AE47" s="529" t="str">
        <f t="array" aca="1" ref="AE47" ca="1">IFERROR(Y47*(1+INDEX(FrontEndData,MATCH(AE$10,IF(FrontEndType=$B47,FrontEndCampus),0),MATCH(AE$9,FrontEndYear,0))),"")</f>
        <v/>
      </c>
      <c r="AF47" s="529" t="str">
        <f t="array" aca="1" ref="AF47" ca="1">IFERROR(Z47*(1+INDEX(FrontEndData,MATCH(AF$10,IF(FrontEndType=$B47,FrontEndCampus),0),MATCH(AF$9,FrontEndYear,0))),"")</f>
        <v/>
      </c>
      <c r="AG47" s="529" t="str">
        <f t="array" aca="1" ref="AG47" ca="1">IFERROR(AA47*(1+INDEX(FrontEndData,MATCH(AG$10,IF(FrontEndType=$B47,FrontEndCampus),0),MATCH(AG$9,FrontEndYear,0))),"")</f>
        <v/>
      </c>
      <c r="AH47" s="529" t="str">
        <f t="array" aca="1" ref="AH47" ca="1">IFERROR(AB47*(1+INDEX(FrontEndData,MATCH(AH$10,IF(FrontEndType=$B47,FrontEndCampus),0),MATCH(AH$9,FrontEndYear,0))),"")</f>
        <v/>
      </c>
      <c r="AI47" s="529" t="str">
        <f t="array" aca="1" ref="AI47" ca="1">IFERROR(AC47*(1+INDEX(FrontEndData,MATCH(AI$10,IF(FrontEndType=$B47,FrontEndCampus),0),MATCH(AI$9,FrontEndYear,0))),"")</f>
        <v/>
      </c>
      <c r="AJ47" s="529" t="str">
        <f t="array" aca="1" ref="AJ47" ca="1">IFERROR(AD47*(1+INDEX(FrontEndData,MATCH(AJ$10,IF(FrontEndType=$B47,FrontEndCampus),0),MATCH(AJ$9,FrontEndYear,0))),"")</f>
        <v/>
      </c>
      <c r="AK47" s="529" t="str">
        <f t="array" aca="1" ref="AK47" ca="1">IFERROR(AE47*(1+INDEX(FrontEndData,MATCH(AK$10,IF(FrontEndType=$B47,FrontEndCampus),0),MATCH(AK$9,FrontEndYear,0))),"")</f>
        <v/>
      </c>
      <c r="AL47" s="529" t="str">
        <f t="array" aca="1" ref="AL47" ca="1">IFERROR(AF47*(1+INDEX(FrontEndData,MATCH(AL$10,IF(FrontEndType=$B47,FrontEndCampus),0),MATCH(AL$9,FrontEndYear,0))),"")</f>
        <v/>
      </c>
      <c r="AM47" s="529" t="str">
        <f t="array" aca="1" ref="AM47" ca="1">IFERROR(AG47*(1+INDEX(FrontEndData,MATCH(AM$10,IF(FrontEndType=$B47,FrontEndCampus),0),MATCH(AM$9,FrontEndYear,0))),"")</f>
        <v/>
      </c>
      <c r="AN47" s="529" t="str">
        <f t="array" aca="1" ref="AN47" ca="1">IFERROR(AH47*(1+INDEX(FrontEndData,MATCH(AN$10,IF(FrontEndType=$B47,FrontEndCampus),0),MATCH(AN$9,FrontEndYear,0))),"")</f>
        <v/>
      </c>
      <c r="AO47" s="529" t="str">
        <f t="array" aca="1" ref="AO47" ca="1">IFERROR(AI47*(1+INDEX(FrontEndData,MATCH(AO$10,IF(FrontEndType=$B47,FrontEndCampus),0),MATCH(AO$9,FrontEndYear,0))),"")</f>
        <v/>
      </c>
      <c r="AP47" s="529" t="str">
        <f t="array" aca="1" ref="AP47" ca="1">IFERROR(AJ47*(1+INDEX(FrontEndData,MATCH(AP$10,IF(FrontEndType=$B47,FrontEndCampus),0),MATCH(AP$9,FrontEndYear,0))),"")</f>
        <v/>
      </c>
      <c r="AQ47" s="529" t="str">
        <f t="array" aca="1" ref="AQ47" ca="1">IFERROR(AK47*(1+INDEX(FrontEndData,MATCH(AQ$10,IF(FrontEndType=$B47,FrontEndCampus),0),MATCH(AQ$9,FrontEndYear,0))),"")</f>
        <v/>
      </c>
      <c r="AR47" s="529" t="str">
        <f t="array" aca="1" ref="AR47" ca="1">IFERROR(AL47*(1+INDEX(FrontEndData,MATCH(AR$10,IF(FrontEndType=$B47,FrontEndCampus),0),MATCH(AR$9,FrontEndYear,0))),"")</f>
        <v/>
      </c>
      <c r="AS47" s="529" t="str">
        <f t="array" aca="1" ref="AS47" ca="1">IFERROR(AM47*(1+INDEX(FrontEndData,MATCH(AS$10,IF(FrontEndType=$B47,FrontEndCampus),0),MATCH(AS$9,FrontEndYear,0))),"")</f>
        <v/>
      </c>
      <c r="AT47" s="529" t="str">
        <f t="array" aca="1" ref="AT47" ca="1">IFERROR(AN47*(1+INDEX(FrontEndData,MATCH(AT$10,IF(FrontEndType=$B47,FrontEndCampus),0),MATCH(AT$9,FrontEndYear,0))),"")</f>
        <v/>
      </c>
      <c r="AU47" s="529" t="str">
        <f t="array" aca="1" ref="AU47" ca="1">IFERROR(AO47*(1+INDEX(FrontEndData,MATCH(AU$10,IF(FrontEndType=$B47,FrontEndCampus),0),MATCH(AU$9,FrontEndYear,0))),"")</f>
        <v/>
      </c>
      <c r="AV47" s="529" t="str">
        <f t="array" aca="1" ref="AV47" ca="1">IFERROR(AP47*(1+INDEX(FrontEndData,MATCH(AV$10,IF(FrontEndType=$B47,FrontEndCampus),0),MATCH(AV$9,FrontEndYear,0))),"")</f>
        <v/>
      </c>
      <c r="AW47" s="529" t="str">
        <f t="array" aca="1" ref="AW47" ca="1">IFERROR(AQ47*(1+INDEX(FrontEndData,MATCH(AW$10,IF(FrontEndType=$B47,FrontEndCampus),0),MATCH(AW$9,FrontEndYear,0))),"")</f>
        <v/>
      </c>
      <c r="AX47" s="529" t="str">
        <f t="array" aca="1" ref="AX47" ca="1">IFERROR(AR47*(1+INDEX(FrontEndData,MATCH(AX$10,IF(FrontEndType=$B47,FrontEndCampus),0),MATCH(AX$9,FrontEndYear,0))),"")</f>
        <v/>
      </c>
      <c r="AY47" s="529" t="str">
        <f t="array" aca="1" ref="AY47" ca="1">IFERROR(AS47*(1+INDEX(FrontEndData,MATCH(AY$10,IF(FrontEndType=$B47,FrontEndCampus),0),MATCH(AY$9,FrontEndYear,0))),"")</f>
        <v/>
      </c>
      <c r="AZ47" s="529" t="str">
        <f t="array" aca="1" ref="AZ47" ca="1">IFERROR(AT47*(1+INDEX(FrontEndData,MATCH(AZ$10,IF(FrontEndType=$B47,FrontEndCampus),0),MATCH(AZ$9,FrontEndYear,0))),"")</f>
        <v/>
      </c>
      <c r="BA47" s="529" t="str">
        <f t="array" aca="1" ref="BA47" ca="1">IFERROR(AU47*(1+INDEX(FrontEndData,MATCH(BA$10,IF(FrontEndType=$B47,FrontEndCampus),0),MATCH(BA$9,FrontEndYear,0))),"")</f>
        <v/>
      </c>
      <c r="BB47" s="529" t="str">
        <f t="array" aca="1" ref="BB47" ca="1">IFERROR(AV47*(1+INDEX(FrontEndData,MATCH(BB$10,IF(FrontEndType=$B47,FrontEndCampus),0),MATCH(BB$9,FrontEndYear,0))),"")</f>
        <v/>
      </c>
      <c r="BC47" s="529" t="str">
        <f t="array" aca="1" ref="BC47" ca="1">IFERROR(AW47*(1+INDEX(FrontEndData,MATCH(BC$10,IF(FrontEndType=$B47,FrontEndCampus),0),MATCH(BC$9,FrontEndYear,0))),"")</f>
        <v/>
      </c>
      <c r="BD47" s="529" t="str">
        <f t="array" aca="1" ref="BD47" ca="1">IFERROR(AX47*(1+INDEX(FrontEndData,MATCH(BD$10,IF(FrontEndType=$B47,FrontEndCampus),0),MATCH(BD$9,FrontEndYear,0))),"")</f>
        <v/>
      </c>
      <c r="BE47" s="529" t="str">
        <f t="array" aca="1" ref="BE47" ca="1">IFERROR(AY47*(1+INDEX(FrontEndData,MATCH(BE$10,IF(FrontEndType=$B47,FrontEndCampus),0),MATCH(BE$9,FrontEndYear,0))),"")</f>
        <v/>
      </c>
      <c r="BF47" s="529" t="str">
        <f t="array" aca="1" ref="BF47" ca="1">IFERROR(AZ47*(1+INDEX(FrontEndData,MATCH(BF$10,IF(FrontEndType=$B47,FrontEndCampus),0),MATCH(BF$9,FrontEndYear,0))),"")</f>
        <v/>
      </c>
      <c r="BG47" s="529" t="str">
        <f t="array" aca="1" ref="BG47" ca="1">IFERROR(BA47*(1+INDEX(FrontEndData,MATCH(BG$10,IF(FrontEndType=$B47,FrontEndCampus),0),MATCH(BG$9,FrontEndYear,0))),"")</f>
        <v/>
      </c>
      <c r="BH47" s="529" t="str">
        <f t="array" aca="1" ref="BH47" ca="1">IFERROR(BB47*(1+INDEX(FrontEndData,MATCH(BH$10,IF(FrontEndType=$B47,FrontEndCampus),0),MATCH(BH$9,FrontEndYear,0))),"")</f>
        <v/>
      </c>
      <c r="BI47" s="529" t="str">
        <f t="array" aca="1" ref="BI47" ca="1">IFERROR(BC47*(1+INDEX(FrontEndData,MATCH(BI$10,IF(FrontEndType=$B47,FrontEndCampus),0),MATCH(BI$9,FrontEndYear,0))),"")</f>
        <v/>
      </c>
      <c r="BJ47" s="529" t="str">
        <f t="array" aca="1" ref="BJ47" ca="1">IFERROR(BD47*(1+INDEX(FrontEndData,MATCH(BJ$10,IF(FrontEndType=$B47,FrontEndCampus),0),MATCH(BJ$9,FrontEndYear,0))),"")</f>
        <v/>
      </c>
      <c r="BK47" s="529" t="str">
        <f t="array" aca="1" ref="BK47" ca="1">IFERROR(BE47*(1+INDEX(FrontEndData,MATCH(BK$10,IF(FrontEndType=$B47,FrontEndCampus),0),MATCH(BK$9,FrontEndYear,0))),"")</f>
        <v/>
      </c>
      <c r="BL47" s="529" t="str">
        <f t="array" aca="1" ref="BL47" ca="1">IFERROR(BF47*(1+INDEX(FrontEndData,MATCH(BL$10,IF(FrontEndType=$B47,FrontEndCampus),0),MATCH(BL$9,FrontEndYear,0))),"")</f>
        <v/>
      </c>
      <c r="BM47" s="529" t="str">
        <f t="array" aca="1" ref="BM47" ca="1">IFERROR(BG47*(1+INDEX(FrontEndData,MATCH(BM$10,IF(FrontEndType=$B47,FrontEndCampus),0),MATCH(BM$9,FrontEndYear,0))),"")</f>
        <v/>
      </c>
      <c r="BN47" s="529" t="str">
        <f t="array" aca="1" ref="BN47" ca="1">IFERROR(BH47*(1+INDEX(FrontEndData,MATCH(BN$10,IF(FrontEndType=$B47,FrontEndCampus),0),MATCH(BN$9,FrontEndYear,0))),"")</f>
        <v/>
      </c>
      <c r="BO47" s="529" t="str">
        <f t="array" aca="1" ref="BO47" ca="1">IFERROR(BI47*(1+INDEX(FrontEndData,MATCH(BO$10,IF(FrontEndType=$B47,FrontEndCampus),0),MATCH(BO$9,FrontEndYear,0))),"")</f>
        <v/>
      </c>
      <c r="BP47" s="529" t="str">
        <f t="array" aca="1" ref="BP47" ca="1">IFERROR(BJ47*(1+INDEX(FrontEndData,MATCH(BP$10,IF(FrontEndType=$B47,FrontEndCampus),0),MATCH(BP$9,FrontEndYear,0))),"")</f>
        <v/>
      </c>
      <c r="BQ47" s="529" t="str">
        <f t="array" aca="1" ref="BQ47" ca="1">IFERROR(BK47*(1+INDEX(FrontEndData,MATCH(BQ$10,IF(FrontEndType=$B47,FrontEndCampus),0),MATCH(BQ$9,FrontEndYear,0))),"")</f>
        <v/>
      </c>
      <c r="BR47" s="529" t="str">
        <f t="array" aca="1" ref="BR47" ca="1">IFERROR(BL47*(1+INDEX(FrontEndData,MATCH(BR$10,IF(FrontEndType=$B47,FrontEndCampus),0),MATCH(BR$9,FrontEndYear,0))),"")</f>
        <v/>
      </c>
      <c r="BS47" s="529" t="str">
        <f t="array" aca="1" ref="BS47" ca="1">IFERROR(BM47*(1+INDEX(FrontEndData,MATCH(BS$10,IF(FrontEndType=$B47,FrontEndCampus),0),MATCH(BS$9,FrontEndYear,0))),"")</f>
        <v/>
      </c>
      <c r="BT47" s="529" t="str">
        <f t="array" aca="1" ref="BT47" ca="1">IFERROR(BN47*(1+INDEX(FrontEndData,MATCH(BT$10,IF(FrontEndType=$B47,FrontEndCampus),0),MATCH(BT$9,FrontEndYear,0))),"")</f>
        <v/>
      </c>
      <c r="BU47" s="529" t="str">
        <f t="array" aca="1" ref="BU47" ca="1">IFERROR(BO47*(1+INDEX(FrontEndData,MATCH(BU$10,IF(FrontEndType=$B47,FrontEndCampus),0),MATCH(BU$9,FrontEndYear,0))),"")</f>
        <v/>
      </c>
      <c r="BV47" s="529" t="str">
        <f t="array" aca="1" ref="BV47" ca="1">IFERROR(BP47*(1+INDEX(FrontEndData,MATCH(BV$10,IF(FrontEndType=$B47,FrontEndCampus),0),MATCH(BV$9,FrontEndYear,0))),"")</f>
        <v/>
      </c>
      <c r="BW47" s="529" t="str">
        <f t="array" aca="1" ref="BW47" ca="1">IFERROR(BQ47*(1+INDEX(FrontEndData,MATCH(BW$10,IF(FrontEndType=$B47,FrontEndCampus),0),MATCH(BW$9,FrontEndYear,0))),"")</f>
        <v/>
      </c>
      <c r="BX47" s="529" t="str">
        <f t="array" aca="1" ref="BX47" ca="1">IFERROR(BR47*(1+INDEX(FrontEndData,MATCH(BX$10,IF(FrontEndType=$B47,FrontEndCampus),0),MATCH(BX$9,FrontEndYear,0))),"")</f>
        <v/>
      </c>
    </row>
    <row r="48" spans="1:76" x14ac:dyDescent="0.25">
      <c r="B48" s="525" t="s">
        <v>412</v>
      </c>
      <c r="C48" s="526" t="s">
        <v>377</v>
      </c>
      <c r="D48" s="527" t="s">
        <v>398</v>
      </c>
      <c r="E48" s="528">
        <f t="array" ref="E48">IFERROR(IF(INDEX(EndUseMatrixData,MATCH($B48,IF(EndUseMatrixEndUse=$D48,EndUseMatrixAllocation),0),MATCH($C48,EndUseMatrixEmissionSource,0))=Lists!$Q$9,INDEX(CFPTableEmissionsData,MATCH($C48,CFPTableEmissionsEmissionSource,0),MATCH(E$10,CFPTableEmissionsCampus,0))*INDEX(EndUseAssumptionsData,MATCH($C48,IF(EndUseAssumptionsEndUse=$D48,EndUseAssumptionsEmissionsSource),0),MATCH(E$10,EndUseAssumptionsCampus,0))*IF(COUNTIF(PeopleList,$B48)&gt;0,INDEX(SpacePeopleAllocationsPercentData,MATCH($B48,SpacePeopleAllocationsPercentType,0),MATCH(E$10,SpacePeopleAllocationsPercentCampus,0))/SUM(IF(INDEX(EndUseMatrixPeopleData,0,MATCH($C48,EndUseMatrixEmissionSource,0))=Lists!$Q$9,IF(EndUseMatrixPeopleEndUse=$D48,INDEX(EndUseMatrixPeopleSplitData,0,MATCH(E$10,EndUseMatrixPeopleSplitCampus,0))))),1),0),0)</f>
        <v>0</v>
      </c>
      <c r="F48" s="528">
        <f t="array" ref="F48">IFERROR(IF(INDEX(EndUseMatrixData,MATCH($B48,IF(EndUseMatrixEndUse=$D48,EndUseMatrixAllocation),0),MATCH($C48,EndUseMatrixEmissionSource,0))=Lists!$Q$9,INDEX(CFPTableEmissionsData,MATCH($C48,CFPTableEmissionsEmissionSource,0),MATCH(F$10,CFPTableEmissionsCampus,0))*INDEX(EndUseAssumptionsData,MATCH($C48,IF(EndUseAssumptionsEndUse=$D48,EndUseAssumptionsEmissionsSource),0),MATCH(F$10,EndUseAssumptionsCampus,0))*IF(COUNTIF(PeopleList,$B48)&gt;0,INDEX(SpacePeopleAllocationsPercentData,MATCH($B48,SpacePeopleAllocationsPercentType,0),MATCH(F$10,SpacePeopleAllocationsPercentCampus,0))/SUM(IF(INDEX(EndUseMatrixPeopleData,0,MATCH($C48,EndUseMatrixEmissionSource,0))=Lists!$Q$9,IF(EndUseMatrixPeopleEndUse=$D48,INDEX(EndUseMatrixPeopleSplitData,0,MATCH(F$10,EndUseMatrixPeopleSplitCampus,0))))),1),0),0)</f>
        <v>0</v>
      </c>
      <c r="G48" s="528">
        <f t="array" ref="G48">IFERROR(IF(INDEX(EndUseMatrixData,MATCH($B48,IF(EndUseMatrixEndUse=$D48,EndUseMatrixAllocation),0),MATCH($C48,EndUseMatrixEmissionSource,0))=Lists!$Q$9,INDEX(CFPTableEmissionsData,MATCH($C48,CFPTableEmissionsEmissionSource,0),MATCH(G$10,CFPTableEmissionsCampus,0))*INDEX(EndUseAssumptionsData,MATCH($C48,IF(EndUseAssumptionsEndUse=$D48,EndUseAssumptionsEmissionsSource),0),MATCH(G$10,EndUseAssumptionsCampus,0))*IF(COUNTIF(PeopleList,$B48)&gt;0,INDEX(SpacePeopleAllocationsPercentData,MATCH($B48,SpacePeopleAllocationsPercentType,0),MATCH(G$10,SpacePeopleAllocationsPercentCampus,0))/SUM(IF(INDEX(EndUseMatrixPeopleData,0,MATCH($C48,EndUseMatrixEmissionSource,0))=Lists!$Q$9,IF(EndUseMatrixPeopleEndUse=$D48,INDEX(EndUseMatrixPeopleSplitData,0,MATCH(G$10,EndUseMatrixPeopleSplitCampus,0))))),1),0),0)</f>
        <v>0</v>
      </c>
      <c r="H48" s="528">
        <f t="array" ref="H48">IFERROR(IF(INDEX(EndUseMatrixData,MATCH($B48,IF(EndUseMatrixEndUse=$D48,EndUseMatrixAllocation),0),MATCH($C48,EndUseMatrixEmissionSource,0))=Lists!$Q$9,INDEX(CFPTableEmissionsData,MATCH($C48,CFPTableEmissionsEmissionSource,0),MATCH(H$10,CFPTableEmissionsCampus,0))*INDEX(EndUseAssumptionsData,MATCH($C48,IF(EndUseAssumptionsEndUse=$D48,EndUseAssumptionsEmissionsSource),0),MATCH(H$10,EndUseAssumptionsCampus,0))*IF(COUNTIF(PeopleList,$B48)&gt;0,INDEX(SpacePeopleAllocationsPercentData,MATCH($B48,SpacePeopleAllocationsPercentType,0),MATCH(H$10,SpacePeopleAllocationsPercentCampus,0))/SUM(IF(INDEX(EndUseMatrixPeopleData,0,MATCH($C48,EndUseMatrixEmissionSource,0))=Lists!$Q$9,IF(EndUseMatrixPeopleEndUse=$D48,INDEX(EndUseMatrixPeopleSplitData,0,MATCH(H$10,EndUseMatrixPeopleSplitCampus,0))))),1),0),0)</f>
        <v>0</v>
      </c>
      <c r="I48" s="528">
        <f t="array" ref="I48">IFERROR(IF(INDEX(EndUseMatrixData,MATCH($B48,IF(EndUseMatrixEndUse=$D48,EndUseMatrixAllocation),0),MATCH($C48,EndUseMatrixEmissionSource,0))=Lists!$Q$9,INDEX(CFPTableEmissionsData,MATCH($C48,CFPTableEmissionsEmissionSource,0),MATCH(I$10,CFPTableEmissionsCampus,0))*INDEX(EndUseAssumptionsData,MATCH($C48,IF(EndUseAssumptionsEndUse=$D48,EndUseAssumptionsEmissionsSource),0),MATCH(I$10,EndUseAssumptionsCampus,0))*IF(COUNTIF(PeopleList,$B48)&gt;0,INDEX(SpacePeopleAllocationsPercentData,MATCH($B48,SpacePeopleAllocationsPercentType,0),MATCH(I$10,SpacePeopleAllocationsPercentCampus,0))/SUM(IF(INDEX(EndUseMatrixPeopleData,0,MATCH($C48,EndUseMatrixEmissionSource,0))=Lists!$Q$9,IF(EndUseMatrixPeopleEndUse=$D48,INDEX(EndUseMatrixPeopleSplitData,0,MATCH(I$10,EndUseMatrixPeopleSplitCampus,0))))),1),0),0)</f>
        <v>0</v>
      </c>
      <c r="J48" s="528">
        <f t="array" ref="J48">IFERROR(IF(INDEX(EndUseMatrixData,MATCH($B48,IF(EndUseMatrixEndUse=$D48,EndUseMatrixAllocation),0),MATCH($C48,EndUseMatrixEmissionSource,0))=Lists!$Q$9,INDEX(CFPTableEmissionsData,MATCH($C48,CFPTableEmissionsEmissionSource,0),MATCH(J$10,CFPTableEmissionsCampus,0))*INDEX(EndUseAssumptionsData,MATCH($C48,IF(EndUseAssumptionsEndUse=$D48,EndUseAssumptionsEmissionsSource),0),MATCH(J$10,EndUseAssumptionsCampus,0))*IF(COUNTIF(PeopleList,$B48)&gt;0,INDEX(SpacePeopleAllocationsPercentData,MATCH($B48,SpacePeopleAllocationsPercentType,0),MATCH(J$10,SpacePeopleAllocationsPercentCampus,0))/SUM(IF(INDEX(EndUseMatrixPeopleData,0,MATCH($C48,EndUseMatrixEmissionSource,0))=Lists!$Q$9,IF(EndUseMatrixPeopleEndUse=$D48,INDEX(EndUseMatrixPeopleSplitData,0,MATCH(J$10,EndUseMatrixPeopleSplitCampus,0))))),1),0),0)</f>
        <v>0</v>
      </c>
      <c r="K48" s="529" t="str">
        <f t="array" aca="1" ref="K48" ca="1">IFERROR(E48*(1+INDEX(FrontEndData,MATCH(K$10,IF(FrontEndType=$B48,FrontEndCampus),0),MATCH(K$9,FrontEndYear,0))),"")</f>
        <v/>
      </c>
      <c r="L48" s="529" t="str">
        <f t="array" aca="1" ref="L48" ca="1">IFERROR(F48*(1+INDEX(FrontEndData,MATCH(L$10,IF(FrontEndType=$B48,FrontEndCampus),0),MATCH(L$9,FrontEndYear,0))),"")</f>
        <v/>
      </c>
      <c r="M48" s="529" t="str">
        <f t="array" aca="1" ref="M48" ca="1">IFERROR(G48*(1+INDEX(FrontEndData,MATCH(M$10,IF(FrontEndType=$B48,FrontEndCampus),0),MATCH(M$9,FrontEndYear,0))),"")</f>
        <v/>
      </c>
      <c r="N48" s="529" t="str">
        <f t="array" aca="1" ref="N48" ca="1">IFERROR(H48*(1+INDEX(FrontEndData,MATCH(N$10,IF(FrontEndType=$B48,FrontEndCampus),0),MATCH(N$9,FrontEndYear,0))),"")</f>
        <v/>
      </c>
      <c r="O48" s="529" t="str">
        <f t="array" aca="1" ref="O48" ca="1">IFERROR(I48*(1+INDEX(FrontEndData,MATCH(O$10,IF(FrontEndType=$B48,FrontEndCampus),0),MATCH(O$9,FrontEndYear,0))),"")</f>
        <v/>
      </c>
      <c r="P48" s="529" t="str">
        <f t="array" aca="1" ref="P48" ca="1">IFERROR(J48*(1+INDEX(FrontEndData,MATCH(P$10,IF(FrontEndType=$B48,FrontEndCampus),0),MATCH(P$9,FrontEndYear,0))),"")</f>
        <v/>
      </c>
      <c r="Q48" s="529" t="str">
        <f t="array" aca="1" ref="Q48" ca="1">IFERROR(K48*(1+INDEX(FrontEndData,MATCH(Q$10,IF(FrontEndType=$B48,FrontEndCampus),0),MATCH(Q$9,FrontEndYear,0))),"")</f>
        <v/>
      </c>
      <c r="R48" s="529" t="str">
        <f t="array" aca="1" ref="R48" ca="1">IFERROR(L48*(1+INDEX(FrontEndData,MATCH(R$10,IF(FrontEndType=$B48,FrontEndCampus),0),MATCH(R$9,FrontEndYear,0))),"")</f>
        <v/>
      </c>
      <c r="S48" s="529" t="str">
        <f t="array" aca="1" ref="S48" ca="1">IFERROR(M48*(1+INDEX(FrontEndData,MATCH(S$10,IF(FrontEndType=$B48,FrontEndCampus),0),MATCH(S$9,FrontEndYear,0))),"")</f>
        <v/>
      </c>
      <c r="T48" s="529" t="str">
        <f t="array" aca="1" ref="T48" ca="1">IFERROR(N48*(1+INDEX(FrontEndData,MATCH(T$10,IF(FrontEndType=$B48,FrontEndCampus),0),MATCH(T$9,FrontEndYear,0))),"")</f>
        <v/>
      </c>
      <c r="U48" s="529" t="str">
        <f t="array" aca="1" ref="U48" ca="1">IFERROR(O48*(1+INDEX(FrontEndData,MATCH(U$10,IF(FrontEndType=$B48,FrontEndCampus),0),MATCH(U$9,FrontEndYear,0))),"")</f>
        <v/>
      </c>
      <c r="V48" s="529" t="str">
        <f t="array" aca="1" ref="V48" ca="1">IFERROR(P48*(1+INDEX(FrontEndData,MATCH(V$10,IF(FrontEndType=$B48,FrontEndCampus),0),MATCH(V$9,FrontEndYear,0))),"")</f>
        <v/>
      </c>
      <c r="W48" s="529" t="str">
        <f t="array" aca="1" ref="W48" ca="1">IFERROR(Q48*(1+INDEX(FrontEndData,MATCH(W$10,IF(FrontEndType=$B48,FrontEndCampus),0),MATCH(W$9,FrontEndYear,0))),"")</f>
        <v/>
      </c>
      <c r="X48" s="529" t="str">
        <f t="array" aca="1" ref="X48" ca="1">IFERROR(R48*(1+INDEX(FrontEndData,MATCH(X$10,IF(FrontEndType=$B48,FrontEndCampus),0),MATCH(X$9,FrontEndYear,0))),"")</f>
        <v/>
      </c>
      <c r="Y48" s="529" t="str">
        <f t="array" aca="1" ref="Y48" ca="1">IFERROR(S48*(1+INDEX(FrontEndData,MATCH(Y$10,IF(FrontEndType=$B48,FrontEndCampus),0),MATCH(Y$9,FrontEndYear,0))),"")</f>
        <v/>
      </c>
      <c r="Z48" s="529" t="str">
        <f t="array" aca="1" ref="Z48" ca="1">IFERROR(T48*(1+INDEX(FrontEndData,MATCH(Z$10,IF(FrontEndType=$B48,FrontEndCampus),0),MATCH(Z$9,FrontEndYear,0))),"")</f>
        <v/>
      </c>
      <c r="AA48" s="529" t="str">
        <f t="array" aca="1" ref="AA48" ca="1">IFERROR(U48*(1+INDEX(FrontEndData,MATCH(AA$10,IF(FrontEndType=$B48,FrontEndCampus),0),MATCH(AA$9,FrontEndYear,0))),"")</f>
        <v/>
      </c>
      <c r="AB48" s="529" t="str">
        <f t="array" aca="1" ref="AB48" ca="1">IFERROR(V48*(1+INDEX(FrontEndData,MATCH(AB$10,IF(FrontEndType=$B48,FrontEndCampus),0),MATCH(AB$9,FrontEndYear,0))),"")</f>
        <v/>
      </c>
      <c r="AC48" s="529" t="str">
        <f t="array" aca="1" ref="AC48" ca="1">IFERROR(W48*(1+INDEX(FrontEndData,MATCH(AC$10,IF(FrontEndType=$B48,FrontEndCampus),0),MATCH(AC$9,FrontEndYear,0))),"")</f>
        <v/>
      </c>
      <c r="AD48" s="529" t="str">
        <f t="array" aca="1" ref="AD48" ca="1">IFERROR(X48*(1+INDEX(FrontEndData,MATCH(AD$10,IF(FrontEndType=$B48,FrontEndCampus),0),MATCH(AD$9,FrontEndYear,0))),"")</f>
        <v/>
      </c>
      <c r="AE48" s="529" t="str">
        <f t="array" aca="1" ref="AE48" ca="1">IFERROR(Y48*(1+INDEX(FrontEndData,MATCH(AE$10,IF(FrontEndType=$B48,FrontEndCampus),0),MATCH(AE$9,FrontEndYear,0))),"")</f>
        <v/>
      </c>
      <c r="AF48" s="529" t="str">
        <f t="array" aca="1" ref="AF48" ca="1">IFERROR(Z48*(1+INDEX(FrontEndData,MATCH(AF$10,IF(FrontEndType=$B48,FrontEndCampus),0),MATCH(AF$9,FrontEndYear,0))),"")</f>
        <v/>
      </c>
      <c r="AG48" s="529" t="str">
        <f t="array" aca="1" ref="AG48" ca="1">IFERROR(AA48*(1+INDEX(FrontEndData,MATCH(AG$10,IF(FrontEndType=$B48,FrontEndCampus),0),MATCH(AG$9,FrontEndYear,0))),"")</f>
        <v/>
      </c>
      <c r="AH48" s="529" t="str">
        <f t="array" aca="1" ref="AH48" ca="1">IFERROR(AB48*(1+INDEX(FrontEndData,MATCH(AH$10,IF(FrontEndType=$B48,FrontEndCampus),0),MATCH(AH$9,FrontEndYear,0))),"")</f>
        <v/>
      </c>
      <c r="AI48" s="529" t="str">
        <f t="array" aca="1" ref="AI48" ca="1">IFERROR(AC48*(1+INDEX(FrontEndData,MATCH(AI$10,IF(FrontEndType=$B48,FrontEndCampus),0),MATCH(AI$9,FrontEndYear,0))),"")</f>
        <v/>
      </c>
      <c r="AJ48" s="529" t="str">
        <f t="array" aca="1" ref="AJ48" ca="1">IFERROR(AD48*(1+INDEX(FrontEndData,MATCH(AJ$10,IF(FrontEndType=$B48,FrontEndCampus),0),MATCH(AJ$9,FrontEndYear,0))),"")</f>
        <v/>
      </c>
      <c r="AK48" s="529" t="str">
        <f t="array" aca="1" ref="AK48" ca="1">IFERROR(AE48*(1+INDEX(FrontEndData,MATCH(AK$10,IF(FrontEndType=$B48,FrontEndCampus),0),MATCH(AK$9,FrontEndYear,0))),"")</f>
        <v/>
      </c>
      <c r="AL48" s="529" t="str">
        <f t="array" aca="1" ref="AL48" ca="1">IFERROR(AF48*(1+INDEX(FrontEndData,MATCH(AL$10,IF(FrontEndType=$B48,FrontEndCampus),0),MATCH(AL$9,FrontEndYear,0))),"")</f>
        <v/>
      </c>
      <c r="AM48" s="529" t="str">
        <f t="array" aca="1" ref="AM48" ca="1">IFERROR(AG48*(1+INDEX(FrontEndData,MATCH(AM$10,IF(FrontEndType=$B48,FrontEndCampus),0),MATCH(AM$9,FrontEndYear,0))),"")</f>
        <v/>
      </c>
      <c r="AN48" s="529" t="str">
        <f t="array" aca="1" ref="AN48" ca="1">IFERROR(AH48*(1+INDEX(FrontEndData,MATCH(AN$10,IF(FrontEndType=$B48,FrontEndCampus),0),MATCH(AN$9,FrontEndYear,0))),"")</f>
        <v/>
      </c>
      <c r="AO48" s="529" t="str">
        <f t="array" aca="1" ref="AO48" ca="1">IFERROR(AI48*(1+INDEX(FrontEndData,MATCH(AO$10,IF(FrontEndType=$B48,FrontEndCampus),0),MATCH(AO$9,FrontEndYear,0))),"")</f>
        <v/>
      </c>
      <c r="AP48" s="529" t="str">
        <f t="array" aca="1" ref="AP48" ca="1">IFERROR(AJ48*(1+INDEX(FrontEndData,MATCH(AP$10,IF(FrontEndType=$B48,FrontEndCampus),0),MATCH(AP$9,FrontEndYear,0))),"")</f>
        <v/>
      </c>
      <c r="AQ48" s="529" t="str">
        <f t="array" aca="1" ref="AQ48" ca="1">IFERROR(AK48*(1+INDEX(FrontEndData,MATCH(AQ$10,IF(FrontEndType=$B48,FrontEndCampus),0),MATCH(AQ$9,FrontEndYear,0))),"")</f>
        <v/>
      </c>
      <c r="AR48" s="529" t="str">
        <f t="array" aca="1" ref="AR48" ca="1">IFERROR(AL48*(1+INDEX(FrontEndData,MATCH(AR$10,IF(FrontEndType=$B48,FrontEndCampus),0),MATCH(AR$9,FrontEndYear,0))),"")</f>
        <v/>
      </c>
      <c r="AS48" s="529" t="str">
        <f t="array" aca="1" ref="AS48" ca="1">IFERROR(AM48*(1+INDEX(FrontEndData,MATCH(AS$10,IF(FrontEndType=$B48,FrontEndCampus),0),MATCH(AS$9,FrontEndYear,0))),"")</f>
        <v/>
      </c>
      <c r="AT48" s="529" t="str">
        <f t="array" aca="1" ref="AT48" ca="1">IFERROR(AN48*(1+INDEX(FrontEndData,MATCH(AT$10,IF(FrontEndType=$B48,FrontEndCampus),0),MATCH(AT$9,FrontEndYear,0))),"")</f>
        <v/>
      </c>
      <c r="AU48" s="529" t="str">
        <f t="array" aca="1" ref="AU48" ca="1">IFERROR(AO48*(1+INDEX(FrontEndData,MATCH(AU$10,IF(FrontEndType=$B48,FrontEndCampus),0),MATCH(AU$9,FrontEndYear,0))),"")</f>
        <v/>
      </c>
      <c r="AV48" s="529" t="str">
        <f t="array" aca="1" ref="AV48" ca="1">IFERROR(AP48*(1+INDEX(FrontEndData,MATCH(AV$10,IF(FrontEndType=$B48,FrontEndCampus),0),MATCH(AV$9,FrontEndYear,0))),"")</f>
        <v/>
      </c>
      <c r="AW48" s="529" t="str">
        <f t="array" aca="1" ref="AW48" ca="1">IFERROR(AQ48*(1+INDEX(FrontEndData,MATCH(AW$10,IF(FrontEndType=$B48,FrontEndCampus),0),MATCH(AW$9,FrontEndYear,0))),"")</f>
        <v/>
      </c>
      <c r="AX48" s="529" t="str">
        <f t="array" aca="1" ref="AX48" ca="1">IFERROR(AR48*(1+INDEX(FrontEndData,MATCH(AX$10,IF(FrontEndType=$B48,FrontEndCampus),0),MATCH(AX$9,FrontEndYear,0))),"")</f>
        <v/>
      </c>
      <c r="AY48" s="529" t="str">
        <f t="array" aca="1" ref="AY48" ca="1">IFERROR(AS48*(1+INDEX(FrontEndData,MATCH(AY$10,IF(FrontEndType=$B48,FrontEndCampus),0),MATCH(AY$9,FrontEndYear,0))),"")</f>
        <v/>
      </c>
      <c r="AZ48" s="529" t="str">
        <f t="array" aca="1" ref="AZ48" ca="1">IFERROR(AT48*(1+INDEX(FrontEndData,MATCH(AZ$10,IF(FrontEndType=$B48,FrontEndCampus),0),MATCH(AZ$9,FrontEndYear,0))),"")</f>
        <v/>
      </c>
      <c r="BA48" s="529" t="str">
        <f t="array" aca="1" ref="BA48" ca="1">IFERROR(AU48*(1+INDEX(FrontEndData,MATCH(BA$10,IF(FrontEndType=$B48,FrontEndCampus),0),MATCH(BA$9,FrontEndYear,0))),"")</f>
        <v/>
      </c>
      <c r="BB48" s="529" t="str">
        <f t="array" aca="1" ref="BB48" ca="1">IFERROR(AV48*(1+INDEX(FrontEndData,MATCH(BB$10,IF(FrontEndType=$B48,FrontEndCampus),0),MATCH(BB$9,FrontEndYear,0))),"")</f>
        <v/>
      </c>
      <c r="BC48" s="529" t="str">
        <f t="array" aca="1" ref="BC48" ca="1">IFERROR(AW48*(1+INDEX(FrontEndData,MATCH(BC$10,IF(FrontEndType=$B48,FrontEndCampus),0),MATCH(BC$9,FrontEndYear,0))),"")</f>
        <v/>
      </c>
      <c r="BD48" s="529" t="str">
        <f t="array" aca="1" ref="BD48" ca="1">IFERROR(AX48*(1+INDEX(FrontEndData,MATCH(BD$10,IF(FrontEndType=$B48,FrontEndCampus),0),MATCH(BD$9,FrontEndYear,0))),"")</f>
        <v/>
      </c>
      <c r="BE48" s="529" t="str">
        <f t="array" aca="1" ref="BE48" ca="1">IFERROR(AY48*(1+INDEX(FrontEndData,MATCH(BE$10,IF(FrontEndType=$B48,FrontEndCampus),0),MATCH(BE$9,FrontEndYear,0))),"")</f>
        <v/>
      </c>
      <c r="BF48" s="529" t="str">
        <f t="array" aca="1" ref="BF48" ca="1">IFERROR(AZ48*(1+INDEX(FrontEndData,MATCH(BF$10,IF(FrontEndType=$B48,FrontEndCampus),0),MATCH(BF$9,FrontEndYear,0))),"")</f>
        <v/>
      </c>
      <c r="BG48" s="529" t="str">
        <f t="array" aca="1" ref="BG48" ca="1">IFERROR(BA48*(1+INDEX(FrontEndData,MATCH(BG$10,IF(FrontEndType=$B48,FrontEndCampus),0),MATCH(BG$9,FrontEndYear,0))),"")</f>
        <v/>
      </c>
      <c r="BH48" s="529" t="str">
        <f t="array" aca="1" ref="BH48" ca="1">IFERROR(BB48*(1+INDEX(FrontEndData,MATCH(BH$10,IF(FrontEndType=$B48,FrontEndCampus),0),MATCH(BH$9,FrontEndYear,0))),"")</f>
        <v/>
      </c>
      <c r="BI48" s="529" t="str">
        <f t="array" aca="1" ref="BI48" ca="1">IFERROR(BC48*(1+INDEX(FrontEndData,MATCH(BI$10,IF(FrontEndType=$B48,FrontEndCampus),0),MATCH(BI$9,FrontEndYear,0))),"")</f>
        <v/>
      </c>
      <c r="BJ48" s="529" t="str">
        <f t="array" aca="1" ref="BJ48" ca="1">IFERROR(BD48*(1+INDEX(FrontEndData,MATCH(BJ$10,IF(FrontEndType=$B48,FrontEndCampus),0),MATCH(BJ$9,FrontEndYear,0))),"")</f>
        <v/>
      </c>
      <c r="BK48" s="529" t="str">
        <f t="array" aca="1" ref="BK48" ca="1">IFERROR(BE48*(1+INDEX(FrontEndData,MATCH(BK$10,IF(FrontEndType=$B48,FrontEndCampus),0),MATCH(BK$9,FrontEndYear,0))),"")</f>
        <v/>
      </c>
      <c r="BL48" s="529" t="str">
        <f t="array" aca="1" ref="BL48" ca="1">IFERROR(BF48*(1+INDEX(FrontEndData,MATCH(BL$10,IF(FrontEndType=$B48,FrontEndCampus),0),MATCH(BL$9,FrontEndYear,0))),"")</f>
        <v/>
      </c>
      <c r="BM48" s="529" t="str">
        <f t="array" aca="1" ref="BM48" ca="1">IFERROR(BG48*(1+INDEX(FrontEndData,MATCH(BM$10,IF(FrontEndType=$B48,FrontEndCampus),0),MATCH(BM$9,FrontEndYear,0))),"")</f>
        <v/>
      </c>
      <c r="BN48" s="529" t="str">
        <f t="array" aca="1" ref="BN48" ca="1">IFERROR(BH48*(1+INDEX(FrontEndData,MATCH(BN$10,IF(FrontEndType=$B48,FrontEndCampus),0),MATCH(BN$9,FrontEndYear,0))),"")</f>
        <v/>
      </c>
      <c r="BO48" s="529" t="str">
        <f t="array" aca="1" ref="BO48" ca="1">IFERROR(BI48*(1+INDEX(FrontEndData,MATCH(BO$10,IF(FrontEndType=$B48,FrontEndCampus),0),MATCH(BO$9,FrontEndYear,0))),"")</f>
        <v/>
      </c>
      <c r="BP48" s="529" t="str">
        <f t="array" aca="1" ref="BP48" ca="1">IFERROR(BJ48*(1+INDEX(FrontEndData,MATCH(BP$10,IF(FrontEndType=$B48,FrontEndCampus),0),MATCH(BP$9,FrontEndYear,0))),"")</f>
        <v/>
      </c>
      <c r="BQ48" s="529" t="str">
        <f t="array" aca="1" ref="BQ48" ca="1">IFERROR(BK48*(1+INDEX(FrontEndData,MATCH(BQ$10,IF(FrontEndType=$B48,FrontEndCampus),0),MATCH(BQ$9,FrontEndYear,0))),"")</f>
        <v/>
      </c>
      <c r="BR48" s="529" t="str">
        <f t="array" aca="1" ref="BR48" ca="1">IFERROR(BL48*(1+INDEX(FrontEndData,MATCH(BR$10,IF(FrontEndType=$B48,FrontEndCampus),0),MATCH(BR$9,FrontEndYear,0))),"")</f>
        <v/>
      </c>
      <c r="BS48" s="529" t="str">
        <f t="array" aca="1" ref="BS48" ca="1">IFERROR(BM48*(1+INDEX(FrontEndData,MATCH(BS$10,IF(FrontEndType=$B48,FrontEndCampus),0),MATCH(BS$9,FrontEndYear,0))),"")</f>
        <v/>
      </c>
      <c r="BT48" s="529" t="str">
        <f t="array" aca="1" ref="BT48" ca="1">IFERROR(BN48*(1+INDEX(FrontEndData,MATCH(BT$10,IF(FrontEndType=$B48,FrontEndCampus),0),MATCH(BT$9,FrontEndYear,0))),"")</f>
        <v/>
      </c>
      <c r="BU48" s="529" t="str">
        <f t="array" aca="1" ref="BU48" ca="1">IFERROR(BO48*(1+INDEX(FrontEndData,MATCH(BU$10,IF(FrontEndType=$B48,FrontEndCampus),0),MATCH(BU$9,FrontEndYear,0))),"")</f>
        <v/>
      </c>
      <c r="BV48" s="529" t="str">
        <f t="array" aca="1" ref="BV48" ca="1">IFERROR(BP48*(1+INDEX(FrontEndData,MATCH(BV$10,IF(FrontEndType=$B48,FrontEndCampus),0),MATCH(BV$9,FrontEndYear,0))),"")</f>
        <v/>
      </c>
      <c r="BW48" s="529" t="str">
        <f t="array" aca="1" ref="BW48" ca="1">IFERROR(BQ48*(1+INDEX(FrontEndData,MATCH(BW$10,IF(FrontEndType=$B48,FrontEndCampus),0),MATCH(BW$9,FrontEndYear,0))),"")</f>
        <v/>
      </c>
      <c r="BX48" s="529" t="str">
        <f t="array" aca="1" ref="BX48" ca="1">IFERROR(BR48*(1+INDEX(FrontEndData,MATCH(BX$10,IF(FrontEndType=$B48,FrontEndCampus),0),MATCH(BX$9,FrontEndYear,0))),"")</f>
        <v/>
      </c>
    </row>
    <row r="49" spans="2:76" x14ac:dyDescent="0.25">
      <c r="B49" s="525" t="s">
        <v>412</v>
      </c>
      <c r="C49" s="526" t="s">
        <v>377</v>
      </c>
      <c r="D49" s="527" t="s">
        <v>397</v>
      </c>
      <c r="E49" s="528">
        <f t="array" aca="1" ref="E49" ca="1">IFERROR(IF(INDEX(EndUseMatrixData,MATCH($B49,IF(EndUseMatrixEndUse=$D49,EndUseMatrixAllocation),0),MATCH($C49,EndUseMatrixEmissionSource,0))=Lists!$Q$9,INDEX(CFPTableEmissionsData,MATCH($C49,CFPTableEmissionsEmissionSource,0),MATCH(E$10,CFPTableEmissionsCampus,0))*INDEX(EndUseAssumptionsData,MATCH($C49,IF(EndUseAssumptionsEndUse=$D49,EndUseAssumptionsEmissionsSource),0),MATCH(E$10,EndUseAssumptionsCampus,0))*IF(COUNTIF(PeopleList,$B49)&gt;0,INDEX(SpacePeopleAllocationsPercentData,MATCH($B49,SpacePeopleAllocationsPercentType,0),MATCH(E$10,SpacePeopleAllocationsPercentCampus,0))/SUM(IF(INDEX(EndUseMatrixPeopleData,0,MATCH($C49,EndUseMatrixEmissionSource,0))=Lists!$Q$9,IF(EndUseMatrixPeopleEndUse=$D49,INDEX(EndUseMatrixPeopleSplitData,0,MATCH(E$10,EndUseMatrixPeopleSplitCampus,0))))),1),0),0)</f>
        <v>0</v>
      </c>
      <c r="F49" s="528">
        <f t="array" aca="1" ref="F49" ca="1">IFERROR(IF(INDEX(EndUseMatrixData,MATCH($B49,IF(EndUseMatrixEndUse=$D49,EndUseMatrixAllocation),0),MATCH($C49,EndUseMatrixEmissionSource,0))=Lists!$Q$9,INDEX(CFPTableEmissionsData,MATCH($C49,CFPTableEmissionsEmissionSource,0),MATCH(F$10,CFPTableEmissionsCampus,0))*INDEX(EndUseAssumptionsData,MATCH($C49,IF(EndUseAssumptionsEndUse=$D49,EndUseAssumptionsEmissionsSource),0),MATCH(F$10,EndUseAssumptionsCampus,0))*IF(COUNTIF(PeopleList,$B49)&gt;0,INDEX(SpacePeopleAllocationsPercentData,MATCH($B49,SpacePeopleAllocationsPercentType,0),MATCH(F$10,SpacePeopleAllocationsPercentCampus,0))/SUM(IF(INDEX(EndUseMatrixPeopleData,0,MATCH($C49,EndUseMatrixEmissionSource,0))=Lists!$Q$9,IF(EndUseMatrixPeopleEndUse=$D49,INDEX(EndUseMatrixPeopleSplitData,0,MATCH(F$10,EndUseMatrixPeopleSplitCampus,0))))),1),0),0)</f>
        <v>0</v>
      </c>
      <c r="G49" s="528">
        <f t="array" aca="1" ref="G49" ca="1">IFERROR(IF(INDEX(EndUseMatrixData,MATCH($B49,IF(EndUseMatrixEndUse=$D49,EndUseMatrixAllocation),0),MATCH($C49,EndUseMatrixEmissionSource,0))=Lists!$Q$9,INDEX(CFPTableEmissionsData,MATCH($C49,CFPTableEmissionsEmissionSource,0),MATCH(G$10,CFPTableEmissionsCampus,0))*INDEX(EndUseAssumptionsData,MATCH($C49,IF(EndUseAssumptionsEndUse=$D49,EndUseAssumptionsEmissionsSource),0),MATCH(G$10,EndUseAssumptionsCampus,0))*IF(COUNTIF(PeopleList,$B49)&gt;0,INDEX(SpacePeopleAllocationsPercentData,MATCH($B49,SpacePeopleAllocationsPercentType,0),MATCH(G$10,SpacePeopleAllocationsPercentCampus,0))/SUM(IF(INDEX(EndUseMatrixPeopleData,0,MATCH($C49,EndUseMatrixEmissionSource,0))=Lists!$Q$9,IF(EndUseMatrixPeopleEndUse=$D49,INDEX(EndUseMatrixPeopleSplitData,0,MATCH(G$10,EndUseMatrixPeopleSplitCampus,0))))),1),0),0)</f>
        <v>0</v>
      </c>
      <c r="H49" s="528">
        <f t="array" aca="1" ref="H49" ca="1">IFERROR(IF(INDEX(EndUseMatrixData,MATCH($B49,IF(EndUseMatrixEndUse=$D49,EndUseMatrixAllocation),0),MATCH($C49,EndUseMatrixEmissionSource,0))=Lists!$Q$9,INDEX(CFPTableEmissionsData,MATCH($C49,CFPTableEmissionsEmissionSource,0),MATCH(H$10,CFPTableEmissionsCampus,0))*INDEX(EndUseAssumptionsData,MATCH($C49,IF(EndUseAssumptionsEndUse=$D49,EndUseAssumptionsEmissionsSource),0),MATCH(H$10,EndUseAssumptionsCampus,0))*IF(COUNTIF(PeopleList,$B49)&gt;0,INDEX(SpacePeopleAllocationsPercentData,MATCH($B49,SpacePeopleAllocationsPercentType,0),MATCH(H$10,SpacePeopleAllocationsPercentCampus,0))/SUM(IF(INDEX(EndUseMatrixPeopleData,0,MATCH($C49,EndUseMatrixEmissionSource,0))=Lists!$Q$9,IF(EndUseMatrixPeopleEndUse=$D49,INDEX(EndUseMatrixPeopleSplitData,0,MATCH(H$10,EndUseMatrixPeopleSplitCampus,0))))),1),0),0)</f>
        <v>0</v>
      </c>
      <c r="I49" s="528">
        <f t="array" aca="1" ref="I49" ca="1">IFERROR(IF(INDEX(EndUseMatrixData,MATCH($B49,IF(EndUseMatrixEndUse=$D49,EndUseMatrixAllocation),0),MATCH($C49,EndUseMatrixEmissionSource,0))=Lists!$Q$9,INDEX(CFPTableEmissionsData,MATCH($C49,CFPTableEmissionsEmissionSource,0),MATCH(I$10,CFPTableEmissionsCampus,0))*INDEX(EndUseAssumptionsData,MATCH($C49,IF(EndUseAssumptionsEndUse=$D49,EndUseAssumptionsEmissionsSource),0),MATCH(I$10,EndUseAssumptionsCampus,0))*IF(COUNTIF(PeopleList,$B49)&gt;0,INDEX(SpacePeopleAllocationsPercentData,MATCH($B49,SpacePeopleAllocationsPercentType,0),MATCH(I$10,SpacePeopleAllocationsPercentCampus,0))/SUM(IF(INDEX(EndUseMatrixPeopleData,0,MATCH($C49,EndUseMatrixEmissionSource,0))=Lists!$Q$9,IF(EndUseMatrixPeopleEndUse=$D49,INDEX(EndUseMatrixPeopleSplitData,0,MATCH(I$10,EndUseMatrixPeopleSplitCampus,0))))),1),0),0)</f>
        <v>0</v>
      </c>
      <c r="J49" s="528">
        <f t="array" aca="1" ref="J49" ca="1">IFERROR(IF(INDEX(EndUseMatrixData,MATCH($B49,IF(EndUseMatrixEndUse=$D49,EndUseMatrixAllocation),0),MATCH($C49,EndUseMatrixEmissionSource,0))=Lists!$Q$9,INDEX(CFPTableEmissionsData,MATCH($C49,CFPTableEmissionsEmissionSource,0),MATCH(J$10,CFPTableEmissionsCampus,0))*INDEX(EndUseAssumptionsData,MATCH($C49,IF(EndUseAssumptionsEndUse=$D49,EndUseAssumptionsEmissionsSource),0),MATCH(J$10,EndUseAssumptionsCampus,0))*IF(COUNTIF(PeopleList,$B49)&gt;0,INDEX(SpacePeopleAllocationsPercentData,MATCH($B49,SpacePeopleAllocationsPercentType,0),MATCH(J$10,SpacePeopleAllocationsPercentCampus,0))/SUM(IF(INDEX(EndUseMatrixPeopleData,0,MATCH($C49,EndUseMatrixEmissionSource,0))=Lists!$Q$9,IF(EndUseMatrixPeopleEndUse=$D49,INDEX(EndUseMatrixPeopleSplitData,0,MATCH(J$10,EndUseMatrixPeopleSplitCampus,0))))),1),0),0)</f>
        <v>0</v>
      </c>
      <c r="K49" s="529" t="str">
        <f t="array" aca="1" ref="K49" ca="1">IFERROR(E49*(1+INDEX(FrontEndData,MATCH(K$10,IF(FrontEndType=$B49,FrontEndCampus),0),MATCH(K$9,FrontEndYear,0))),"")</f>
        <v/>
      </c>
      <c r="L49" s="529" t="str">
        <f t="array" aca="1" ref="L49" ca="1">IFERROR(F49*(1+INDEX(FrontEndData,MATCH(L$10,IF(FrontEndType=$B49,FrontEndCampus),0),MATCH(L$9,FrontEndYear,0))),"")</f>
        <v/>
      </c>
      <c r="M49" s="529" t="str">
        <f t="array" aca="1" ref="M49" ca="1">IFERROR(G49*(1+INDEX(FrontEndData,MATCH(M$10,IF(FrontEndType=$B49,FrontEndCampus),0),MATCH(M$9,FrontEndYear,0))),"")</f>
        <v/>
      </c>
      <c r="N49" s="529" t="str">
        <f t="array" aca="1" ref="N49" ca="1">IFERROR(H49*(1+INDEX(FrontEndData,MATCH(N$10,IF(FrontEndType=$B49,FrontEndCampus),0),MATCH(N$9,FrontEndYear,0))),"")</f>
        <v/>
      </c>
      <c r="O49" s="529" t="str">
        <f t="array" aca="1" ref="O49" ca="1">IFERROR(I49*(1+INDEX(FrontEndData,MATCH(O$10,IF(FrontEndType=$B49,FrontEndCampus),0),MATCH(O$9,FrontEndYear,0))),"")</f>
        <v/>
      </c>
      <c r="P49" s="529" t="str">
        <f t="array" aca="1" ref="P49" ca="1">IFERROR(J49*(1+INDEX(FrontEndData,MATCH(P$10,IF(FrontEndType=$B49,FrontEndCampus),0),MATCH(P$9,FrontEndYear,0))),"")</f>
        <v/>
      </c>
      <c r="Q49" s="529" t="str">
        <f t="array" aca="1" ref="Q49" ca="1">IFERROR(K49*(1+INDEX(FrontEndData,MATCH(Q$10,IF(FrontEndType=$B49,FrontEndCampus),0),MATCH(Q$9,FrontEndYear,0))),"")</f>
        <v/>
      </c>
      <c r="R49" s="529" t="str">
        <f t="array" aca="1" ref="R49" ca="1">IFERROR(L49*(1+INDEX(FrontEndData,MATCH(R$10,IF(FrontEndType=$B49,FrontEndCampus),0),MATCH(R$9,FrontEndYear,0))),"")</f>
        <v/>
      </c>
      <c r="S49" s="529" t="str">
        <f t="array" aca="1" ref="S49" ca="1">IFERROR(M49*(1+INDEX(FrontEndData,MATCH(S$10,IF(FrontEndType=$B49,FrontEndCampus),0),MATCH(S$9,FrontEndYear,0))),"")</f>
        <v/>
      </c>
      <c r="T49" s="529" t="str">
        <f t="array" aca="1" ref="T49" ca="1">IFERROR(N49*(1+INDEX(FrontEndData,MATCH(T$10,IF(FrontEndType=$B49,FrontEndCampus),0),MATCH(T$9,FrontEndYear,0))),"")</f>
        <v/>
      </c>
      <c r="U49" s="529" t="str">
        <f t="array" aca="1" ref="U49" ca="1">IFERROR(O49*(1+INDEX(FrontEndData,MATCH(U$10,IF(FrontEndType=$B49,FrontEndCampus),0),MATCH(U$9,FrontEndYear,0))),"")</f>
        <v/>
      </c>
      <c r="V49" s="529" t="str">
        <f t="array" aca="1" ref="V49" ca="1">IFERROR(P49*(1+INDEX(FrontEndData,MATCH(V$10,IF(FrontEndType=$B49,FrontEndCampus),0),MATCH(V$9,FrontEndYear,0))),"")</f>
        <v/>
      </c>
      <c r="W49" s="529" t="str">
        <f t="array" aca="1" ref="W49" ca="1">IFERROR(Q49*(1+INDEX(FrontEndData,MATCH(W$10,IF(FrontEndType=$B49,FrontEndCampus),0),MATCH(W$9,FrontEndYear,0))),"")</f>
        <v/>
      </c>
      <c r="X49" s="529" t="str">
        <f t="array" aca="1" ref="X49" ca="1">IFERROR(R49*(1+INDEX(FrontEndData,MATCH(X$10,IF(FrontEndType=$B49,FrontEndCampus),0),MATCH(X$9,FrontEndYear,0))),"")</f>
        <v/>
      </c>
      <c r="Y49" s="529" t="str">
        <f t="array" aca="1" ref="Y49" ca="1">IFERROR(S49*(1+INDEX(FrontEndData,MATCH(Y$10,IF(FrontEndType=$B49,FrontEndCampus),0),MATCH(Y$9,FrontEndYear,0))),"")</f>
        <v/>
      </c>
      <c r="Z49" s="529" t="str">
        <f t="array" aca="1" ref="Z49" ca="1">IFERROR(T49*(1+INDEX(FrontEndData,MATCH(Z$10,IF(FrontEndType=$B49,FrontEndCampus),0),MATCH(Z$9,FrontEndYear,0))),"")</f>
        <v/>
      </c>
      <c r="AA49" s="529" t="str">
        <f t="array" aca="1" ref="AA49" ca="1">IFERROR(U49*(1+INDEX(FrontEndData,MATCH(AA$10,IF(FrontEndType=$B49,FrontEndCampus),0),MATCH(AA$9,FrontEndYear,0))),"")</f>
        <v/>
      </c>
      <c r="AB49" s="529" t="str">
        <f t="array" aca="1" ref="AB49" ca="1">IFERROR(V49*(1+INDEX(FrontEndData,MATCH(AB$10,IF(FrontEndType=$B49,FrontEndCampus),0),MATCH(AB$9,FrontEndYear,0))),"")</f>
        <v/>
      </c>
      <c r="AC49" s="529" t="str">
        <f t="array" aca="1" ref="AC49" ca="1">IFERROR(W49*(1+INDEX(FrontEndData,MATCH(AC$10,IF(FrontEndType=$B49,FrontEndCampus),0),MATCH(AC$9,FrontEndYear,0))),"")</f>
        <v/>
      </c>
      <c r="AD49" s="529" t="str">
        <f t="array" aca="1" ref="AD49" ca="1">IFERROR(X49*(1+INDEX(FrontEndData,MATCH(AD$10,IF(FrontEndType=$B49,FrontEndCampus),0),MATCH(AD$9,FrontEndYear,0))),"")</f>
        <v/>
      </c>
      <c r="AE49" s="529" t="str">
        <f t="array" aca="1" ref="AE49" ca="1">IFERROR(Y49*(1+INDEX(FrontEndData,MATCH(AE$10,IF(FrontEndType=$B49,FrontEndCampus),0),MATCH(AE$9,FrontEndYear,0))),"")</f>
        <v/>
      </c>
      <c r="AF49" s="529" t="str">
        <f t="array" aca="1" ref="AF49" ca="1">IFERROR(Z49*(1+INDEX(FrontEndData,MATCH(AF$10,IF(FrontEndType=$B49,FrontEndCampus),0),MATCH(AF$9,FrontEndYear,0))),"")</f>
        <v/>
      </c>
      <c r="AG49" s="529" t="str">
        <f t="array" aca="1" ref="AG49" ca="1">IFERROR(AA49*(1+INDEX(FrontEndData,MATCH(AG$10,IF(FrontEndType=$B49,FrontEndCampus),0),MATCH(AG$9,FrontEndYear,0))),"")</f>
        <v/>
      </c>
      <c r="AH49" s="529" t="str">
        <f t="array" aca="1" ref="AH49" ca="1">IFERROR(AB49*(1+INDEX(FrontEndData,MATCH(AH$10,IF(FrontEndType=$B49,FrontEndCampus),0),MATCH(AH$9,FrontEndYear,0))),"")</f>
        <v/>
      </c>
      <c r="AI49" s="529" t="str">
        <f t="array" aca="1" ref="AI49" ca="1">IFERROR(AC49*(1+INDEX(FrontEndData,MATCH(AI$10,IF(FrontEndType=$B49,FrontEndCampus),0),MATCH(AI$9,FrontEndYear,0))),"")</f>
        <v/>
      </c>
      <c r="AJ49" s="529" t="str">
        <f t="array" aca="1" ref="AJ49" ca="1">IFERROR(AD49*(1+INDEX(FrontEndData,MATCH(AJ$10,IF(FrontEndType=$B49,FrontEndCampus),0),MATCH(AJ$9,FrontEndYear,0))),"")</f>
        <v/>
      </c>
      <c r="AK49" s="529" t="str">
        <f t="array" aca="1" ref="AK49" ca="1">IFERROR(AE49*(1+INDEX(FrontEndData,MATCH(AK$10,IF(FrontEndType=$B49,FrontEndCampus),0),MATCH(AK$9,FrontEndYear,0))),"")</f>
        <v/>
      </c>
      <c r="AL49" s="529" t="str">
        <f t="array" aca="1" ref="AL49" ca="1">IFERROR(AF49*(1+INDEX(FrontEndData,MATCH(AL$10,IF(FrontEndType=$B49,FrontEndCampus),0),MATCH(AL$9,FrontEndYear,0))),"")</f>
        <v/>
      </c>
      <c r="AM49" s="529" t="str">
        <f t="array" aca="1" ref="AM49" ca="1">IFERROR(AG49*(1+INDEX(FrontEndData,MATCH(AM$10,IF(FrontEndType=$B49,FrontEndCampus),0),MATCH(AM$9,FrontEndYear,0))),"")</f>
        <v/>
      </c>
      <c r="AN49" s="529" t="str">
        <f t="array" aca="1" ref="AN49" ca="1">IFERROR(AH49*(1+INDEX(FrontEndData,MATCH(AN$10,IF(FrontEndType=$B49,FrontEndCampus),0),MATCH(AN$9,FrontEndYear,0))),"")</f>
        <v/>
      </c>
      <c r="AO49" s="529" t="str">
        <f t="array" aca="1" ref="AO49" ca="1">IFERROR(AI49*(1+INDEX(FrontEndData,MATCH(AO$10,IF(FrontEndType=$B49,FrontEndCampus),0),MATCH(AO$9,FrontEndYear,0))),"")</f>
        <v/>
      </c>
      <c r="AP49" s="529" t="str">
        <f t="array" aca="1" ref="AP49" ca="1">IFERROR(AJ49*(1+INDEX(FrontEndData,MATCH(AP$10,IF(FrontEndType=$B49,FrontEndCampus),0),MATCH(AP$9,FrontEndYear,0))),"")</f>
        <v/>
      </c>
      <c r="AQ49" s="529" t="str">
        <f t="array" aca="1" ref="AQ49" ca="1">IFERROR(AK49*(1+INDEX(FrontEndData,MATCH(AQ$10,IF(FrontEndType=$B49,FrontEndCampus),0),MATCH(AQ$9,FrontEndYear,0))),"")</f>
        <v/>
      </c>
      <c r="AR49" s="529" t="str">
        <f t="array" aca="1" ref="AR49" ca="1">IFERROR(AL49*(1+INDEX(FrontEndData,MATCH(AR$10,IF(FrontEndType=$B49,FrontEndCampus),0),MATCH(AR$9,FrontEndYear,0))),"")</f>
        <v/>
      </c>
      <c r="AS49" s="529" t="str">
        <f t="array" aca="1" ref="AS49" ca="1">IFERROR(AM49*(1+INDEX(FrontEndData,MATCH(AS$10,IF(FrontEndType=$B49,FrontEndCampus),0),MATCH(AS$9,FrontEndYear,0))),"")</f>
        <v/>
      </c>
      <c r="AT49" s="529" t="str">
        <f t="array" aca="1" ref="AT49" ca="1">IFERROR(AN49*(1+INDEX(FrontEndData,MATCH(AT$10,IF(FrontEndType=$B49,FrontEndCampus),0),MATCH(AT$9,FrontEndYear,0))),"")</f>
        <v/>
      </c>
      <c r="AU49" s="529" t="str">
        <f t="array" aca="1" ref="AU49" ca="1">IFERROR(AO49*(1+INDEX(FrontEndData,MATCH(AU$10,IF(FrontEndType=$B49,FrontEndCampus),0),MATCH(AU$9,FrontEndYear,0))),"")</f>
        <v/>
      </c>
      <c r="AV49" s="529" t="str">
        <f t="array" aca="1" ref="AV49" ca="1">IFERROR(AP49*(1+INDEX(FrontEndData,MATCH(AV$10,IF(FrontEndType=$B49,FrontEndCampus),0),MATCH(AV$9,FrontEndYear,0))),"")</f>
        <v/>
      </c>
      <c r="AW49" s="529" t="str">
        <f t="array" aca="1" ref="AW49" ca="1">IFERROR(AQ49*(1+INDEX(FrontEndData,MATCH(AW$10,IF(FrontEndType=$B49,FrontEndCampus),0),MATCH(AW$9,FrontEndYear,0))),"")</f>
        <v/>
      </c>
      <c r="AX49" s="529" t="str">
        <f t="array" aca="1" ref="AX49" ca="1">IFERROR(AR49*(1+INDEX(FrontEndData,MATCH(AX$10,IF(FrontEndType=$B49,FrontEndCampus),0),MATCH(AX$9,FrontEndYear,0))),"")</f>
        <v/>
      </c>
      <c r="AY49" s="529" t="str">
        <f t="array" aca="1" ref="AY49" ca="1">IFERROR(AS49*(1+INDEX(FrontEndData,MATCH(AY$10,IF(FrontEndType=$B49,FrontEndCampus),0),MATCH(AY$9,FrontEndYear,0))),"")</f>
        <v/>
      </c>
      <c r="AZ49" s="529" t="str">
        <f t="array" aca="1" ref="AZ49" ca="1">IFERROR(AT49*(1+INDEX(FrontEndData,MATCH(AZ$10,IF(FrontEndType=$B49,FrontEndCampus),0),MATCH(AZ$9,FrontEndYear,0))),"")</f>
        <v/>
      </c>
      <c r="BA49" s="529" t="str">
        <f t="array" aca="1" ref="BA49" ca="1">IFERROR(AU49*(1+INDEX(FrontEndData,MATCH(BA$10,IF(FrontEndType=$B49,FrontEndCampus),0),MATCH(BA$9,FrontEndYear,0))),"")</f>
        <v/>
      </c>
      <c r="BB49" s="529" t="str">
        <f t="array" aca="1" ref="BB49" ca="1">IFERROR(AV49*(1+INDEX(FrontEndData,MATCH(BB$10,IF(FrontEndType=$B49,FrontEndCampus),0),MATCH(BB$9,FrontEndYear,0))),"")</f>
        <v/>
      </c>
      <c r="BC49" s="529" t="str">
        <f t="array" aca="1" ref="BC49" ca="1">IFERROR(AW49*(1+INDEX(FrontEndData,MATCH(BC$10,IF(FrontEndType=$B49,FrontEndCampus),0),MATCH(BC$9,FrontEndYear,0))),"")</f>
        <v/>
      </c>
      <c r="BD49" s="529" t="str">
        <f t="array" aca="1" ref="BD49" ca="1">IFERROR(AX49*(1+INDEX(FrontEndData,MATCH(BD$10,IF(FrontEndType=$B49,FrontEndCampus),0),MATCH(BD$9,FrontEndYear,0))),"")</f>
        <v/>
      </c>
      <c r="BE49" s="529" t="str">
        <f t="array" aca="1" ref="BE49" ca="1">IFERROR(AY49*(1+INDEX(FrontEndData,MATCH(BE$10,IF(FrontEndType=$B49,FrontEndCampus),0),MATCH(BE$9,FrontEndYear,0))),"")</f>
        <v/>
      </c>
      <c r="BF49" s="529" t="str">
        <f t="array" aca="1" ref="BF49" ca="1">IFERROR(AZ49*(1+INDEX(FrontEndData,MATCH(BF$10,IF(FrontEndType=$B49,FrontEndCampus),0),MATCH(BF$9,FrontEndYear,0))),"")</f>
        <v/>
      </c>
      <c r="BG49" s="529" t="str">
        <f t="array" aca="1" ref="BG49" ca="1">IFERROR(BA49*(1+INDEX(FrontEndData,MATCH(BG$10,IF(FrontEndType=$B49,FrontEndCampus),0),MATCH(BG$9,FrontEndYear,0))),"")</f>
        <v/>
      </c>
      <c r="BH49" s="529" t="str">
        <f t="array" aca="1" ref="BH49" ca="1">IFERROR(BB49*(1+INDEX(FrontEndData,MATCH(BH$10,IF(FrontEndType=$B49,FrontEndCampus),0),MATCH(BH$9,FrontEndYear,0))),"")</f>
        <v/>
      </c>
      <c r="BI49" s="529" t="str">
        <f t="array" aca="1" ref="BI49" ca="1">IFERROR(BC49*(1+INDEX(FrontEndData,MATCH(BI$10,IF(FrontEndType=$B49,FrontEndCampus),0),MATCH(BI$9,FrontEndYear,0))),"")</f>
        <v/>
      </c>
      <c r="BJ49" s="529" t="str">
        <f t="array" aca="1" ref="BJ49" ca="1">IFERROR(BD49*(1+INDEX(FrontEndData,MATCH(BJ$10,IF(FrontEndType=$B49,FrontEndCampus),0),MATCH(BJ$9,FrontEndYear,0))),"")</f>
        <v/>
      </c>
      <c r="BK49" s="529" t="str">
        <f t="array" aca="1" ref="BK49" ca="1">IFERROR(BE49*(1+INDEX(FrontEndData,MATCH(BK$10,IF(FrontEndType=$B49,FrontEndCampus),0),MATCH(BK$9,FrontEndYear,0))),"")</f>
        <v/>
      </c>
      <c r="BL49" s="529" t="str">
        <f t="array" aca="1" ref="BL49" ca="1">IFERROR(BF49*(1+INDEX(FrontEndData,MATCH(BL$10,IF(FrontEndType=$B49,FrontEndCampus),0),MATCH(BL$9,FrontEndYear,0))),"")</f>
        <v/>
      </c>
      <c r="BM49" s="529" t="str">
        <f t="array" aca="1" ref="BM49" ca="1">IFERROR(BG49*(1+INDEX(FrontEndData,MATCH(BM$10,IF(FrontEndType=$B49,FrontEndCampus),0),MATCH(BM$9,FrontEndYear,0))),"")</f>
        <v/>
      </c>
      <c r="BN49" s="529" t="str">
        <f t="array" aca="1" ref="BN49" ca="1">IFERROR(BH49*(1+INDEX(FrontEndData,MATCH(BN$10,IF(FrontEndType=$B49,FrontEndCampus),0),MATCH(BN$9,FrontEndYear,0))),"")</f>
        <v/>
      </c>
      <c r="BO49" s="529" t="str">
        <f t="array" aca="1" ref="BO49" ca="1">IFERROR(BI49*(1+INDEX(FrontEndData,MATCH(BO$10,IF(FrontEndType=$B49,FrontEndCampus),0),MATCH(BO$9,FrontEndYear,0))),"")</f>
        <v/>
      </c>
      <c r="BP49" s="529" t="str">
        <f t="array" aca="1" ref="BP49" ca="1">IFERROR(BJ49*(1+INDEX(FrontEndData,MATCH(BP$10,IF(FrontEndType=$B49,FrontEndCampus),0),MATCH(BP$9,FrontEndYear,0))),"")</f>
        <v/>
      </c>
      <c r="BQ49" s="529" t="str">
        <f t="array" aca="1" ref="BQ49" ca="1">IFERROR(BK49*(1+INDEX(FrontEndData,MATCH(BQ$10,IF(FrontEndType=$B49,FrontEndCampus),0),MATCH(BQ$9,FrontEndYear,0))),"")</f>
        <v/>
      </c>
      <c r="BR49" s="529" t="str">
        <f t="array" aca="1" ref="BR49" ca="1">IFERROR(BL49*(1+INDEX(FrontEndData,MATCH(BR$10,IF(FrontEndType=$B49,FrontEndCampus),0),MATCH(BR$9,FrontEndYear,0))),"")</f>
        <v/>
      </c>
      <c r="BS49" s="529" t="str">
        <f t="array" aca="1" ref="BS49" ca="1">IFERROR(BM49*(1+INDEX(FrontEndData,MATCH(BS$10,IF(FrontEndType=$B49,FrontEndCampus),0),MATCH(BS$9,FrontEndYear,0))),"")</f>
        <v/>
      </c>
      <c r="BT49" s="529" t="str">
        <f t="array" aca="1" ref="BT49" ca="1">IFERROR(BN49*(1+INDEX(FrontEndData,MATCH(BT$10,IF(FrontEndType=$B49,FrontEndCampus),0),MATCH(BT$9,FrontEndYear,0))),"")</f>
        <v/>
      </c>
      <c r="BU49" s="529" t="str">
        <f t="array" aca="1" ref="BU49" ca="1">IFERROR(BO49*(1+INDEX(FrontEndData,MATCH(BU$10,IF(FrontEndType=$B49,FrontEndCampus),0),MATCH(BU$9,FrontEndYear,0))),"")</f>
        <v/>
      </c>
      <c r="BV49" s="529" t="str">
        <f t="array" aca="1" ref="BV49" ca="1">IFERROR(BP49*(1+INDEX(FrontEndData,MATCH(BV$10,IF(FrontEndType=$B49,FrontEndCampus),0),MATCH(BV$9,FrontEndYear,0))),"")</f>
        <v/>
      </c>
      <c r="BW49" s="529" t="str">
        <f t="array" aca="1" ref="BW49" ca="1">IFERROR(BQ49*(1+INDEX(FrontEndData,MATCH(BW$10,IF(FrontEndType=$B49,FrontEndCampus),0),MATCH(BW$9,FrontEndYear,0))),"")</f>
        <v/>
      </c>
      <c r="BX49" s="529" t="str">
        <f t="array" aca="1" ref="BX49" ca="1">IFERROR(BR49*(1+INDEX(FrontEndData,MATCH(BX$10,IF(FrontEndType=$B49,FrontEndCampus),0),MATCH(BX$9,FrontEndYear,0))),"")</f>
        <v/>
      </c>
    </row>
    <row r="50" spans="2:76" x14ac:dyDescent="0.25">
      <c r="B50" s="525" t="s">
        <v>412</v>
      </c>
      <c r="C50" s="526" t="s">
        <v>377</v>
      </c>
      <c r="D50" s="527" t="s">
        <v>396</v>
      </c>
      <c r="E50" s="528">
        <f t="array" ref="E50">IFERROR(IF(INDEX(EndUseMatrixData,MATCH($B50,IF(EndUseMatrixEndUse=$D50,EndUseMatrixAllocation),0),MATCH($C50,EndUseMatrixEmissionSource,0))=Lists!$Q$9,INDEX(CFPTableEmissionsData,MATCH($C50,CFPTableEmissionsEmissionSource,0),MATCH(E$10,CFPTableEmissionsCampus,0))*INDEX(EndUseAssumptionsData,MATCH($C50,IF(EndUseAssumptionsEndUse=$D50,EndUseAssumptionsEmissionsSource),0),MATCH(E$10,EndUseAssumptionsCampus,0))*IF(COUNTIF(PeopleList,$B50)&gt;0,INDEX(SpacePeopleAllocationsPercentData,MATCH($B50,SpacePeopleAllocationsPercentType,0),MATCH(E$10,SpacePeopleAllocationsPercentCampus,0))/SUM(IF(INDEX(EndUseMatrixPeopleData,0,MATCH($C50,EndUseMatrixEmissionSource,0))=Lists!$Q$9,IF(EndUseMatrixPeopleEndUse=$D50,INDEX(EndUseMatrixPeopleSplitData,0,MATCH(E$10,EndUseMatrixPeopleSplitCampus,0))))),1),0),0)</f>
        <v>0</v>
      </c>
      <c r="F50" s="528">
        <f t="array" ref="F50">IFERROR(IF(INDEX(EndUseMatrixData,MATCH($B50,IF(EndUseMatrixEndUse=$D50,EndUseMatrixAllocation),0),MATCH($C50,EndUseMatrixEmissionSource,0))=Lists!$Q$9,INDEX(CFPTableEmissionsData,MATCH($C50,CFPTableEmissionsEmissionSource,0),MATCH(F$10,CFPTableEmissionsCampus,0))*INDEX(EndUseAssumptionsData,MATCH($C50,IF(EndUseAssumptionsEndUse=$D50,EndUseAssumptionsEmissionsSource),0),MATCH(F$10,EndUseAssumptionsCampus,0))*IF(COUNTIF(PeopleList,$B50)&gt;0,INDEX(SpacePeopleAllocationsPercentData,MATCH($B50,SpacePeopleAllocationsPercentType,0),MATCH(F$10,SpacePeopleAllocationsPercentCampus,0))/SUM(IF(INDEX(EndUseMatrixPeopleData,0,MATCH($C50,EndUseMatrixEmissionSource,0))=Lists!$Q$9,IF(EndUseMatrixPeopleEndUse=$D50,INDEX(EndUseMatrixPeopleSplitData,0,MATCH(F$10,EndUseMatrixPeopleSplitCampus,0))))),1),0),0)</f>
        <v>0</v>
      </c>
      <c r="G50" s="528">
        <f t="array" ref="G50">IFERROR(IF(INDEX(EndUseMatrixData,MATCH($B50,IF(EndUseMatrixEndUse=$D50,EndUseMatrixAllocation),0),MATCH($C50,EndUseMatrixEmissionSource,0))=Lists!$Q$9,INDEX(CFPTableEmissionsData,MATCH($C50,CFPTableEmissionsEmissionSource,0),MATCH(G$10,CFPTableEmissionsCampus,0))*INDEX(EndUseAssumptionsData,MATCH($C50,IF(EndUseAssumptionsEndUse=$D50,EndUseAssumptionsEmissionsSource),0),MATCH(G$10,EndUseAssumptionsCampus,0))*IF(COUNTIF(PeopleList,$B50)&gt;0,INDEX(SpacePeopleAllocationsPercentData,MATCH($B50,SpacePeopleAllocationsPercentType,0),MATCH(G$10,SpacePeopleAllocationsPercentCampus,0))/SUM(IF(INDEX(EndUseMatrixPeopleData,0,MATCH($C50,EndUseMatrixEmissionSource,0))=Lists!$Q$9,IF(EndUseMatrixPeopleEndUse=$D50,INDEX(EndUseMatrixPeopleSplitData,0,MATCH(G$10,EndUseMatrixPeopleSplitCampus,0))))),1),0),0)</f>
        <v>0</v>
      </c>
      <c r="H50" s="528">
        <f t="array" ref="H50">IFERROR(IF(INDEX(EndUseMatrixData,MATCH($B50,IF(EndUseMatrixEndUse=$D50,EndUseMatrixAllocation),0),MATCH($C50,EndUseMatrixEmissionSource,0))=Lists!$Q$9,INDEX(CFPTableEmissionsData,MATCH($C50,CFPTableEmissionsEmissionSource,0),MATCH(H$10,CFPTableEmissionsCampus,0))*INDEX(EndUseAssumptionsData,MATCH($C50,IF(EndUseAssumptionsEndUse=$D50,EndUseAssumptionsEmissionsSource),0),MATCH(H$10,EndUseAssumptionsCampus,0))*IF(COUNTIF(PeopleList,$B50)&gt;0,INDEX(SpacePeopleAllocationsPercentData,MATCH($B50,SpacePeopleAllocationsPercentType,0),MATCH(H$10,SpacePeopleAllocationsPercentCampus,0))/SUM(IF(INDEX(EndUseMatrixPeopleData,0,MATCH($C50,EndUseMatrixEmissionSource,0))=Lists!$Q$9,IF(EndUseMatrixPeopleEndUse=$D50,INDEX(EndUseMatrixPeopleSplitData,0,MATCH(H$10,EndUseMatrixPeopleSplitCampus,0))))),1),0),0)</f>
        <v>0</v>
      </c>
      <c r="I50" s="528">
        <f t="array" ref="I50">IFERROR(IF(INDEX(EndUseMatrixData,MATCH($B50,IF(EndUseMatrixEndUse=$D50,EndUseMatrixAllocation),0),MATCH($C50,EndUseMatrixEmissionSource,0))=Lists!$Q$9,INDEX(CFPTableEmissionsData,MATCH($C50,CFPTableEmissionsEmissionSource,0),MATCH(I$10,CFPTableEmissionsCampus,0))*INDEX(EndUseAssumptionsData,MATCH($C50,IF(EndUseAssumptionsEndUse=$D50,EndUseAssumptionsEmissionsSource),0),MATCH(I$10,EndUseAssumptionsCampus,0))*IF(COUNTIF(PeopleList,$B50)&gt;0,INDEX(SpacePeopleAllocationsPercentData,MATCH($B50,SpacePeopleAllocationsPercentType,0),MATCH(I$10,SpacePeopleAllocationsPercentCampus,0))/SUM(IF(INDEX(EndUseMatrixPeopleData,0,MATCH($C50,EndUseMatrixEmissionSource,0))=Lists!$Q$9,IF(EndUseMatrixPeopleEndUse=$D50,INDEX(EndUseMatrixPeopleSplitData,0,MATCH(I$10,EndUseMatrixPeopleSplitCampus,0))))),1),0),0)</f>
        <v>0</v>
      </c>
      <c r="J50" s="528">
        <f t="array" ref="J50">IFERROR(IF(INDEX(EndUseMatrixData,MATCH($B50,IF(EndUseMatrixEndUse=$D50,EndUseMatrixAllocation),0),MATCH($C50,EndUseMatrixEmissionSource,0))=Lists!$Q$9,INDEX(CFPTableEmissionsData,MATCH($C50,CFPTableEmissionsEmissionSource,0),MATCH(J$10,CFPTableEmissionsCampus,0))*INDEX(EndUseAssumptionsData,MATCH($C50,IF(EndUseAssumptionsEndUse=$D50,EndUseAssumptionsEmissionsSource),0),MATCH(J$10,EndUseAssumptionsCampus,0))*IF(COUNTIF(PeopleList,$B50)&gt;0,INDEX(SpacePeopleAllocationsPercentData,MATCH($B50,SpacePeopleAllocationsPercentType,0),MATCH(J$10,SpacePeopleAllocationsPercentCampus,0))/SUM(IF(INDEX(EndUseMatrixPeopleData,0,MATCH($C50,EndUseMatrixEmissionSource,0))=Lists!$Q$9,IF(EndUseMatrixPeopleEndUse=$D50,INDEX(EndUseMatrixPeopleSplitData,0,MATCH(J$10,EndUseMatrixPeopleSplitCampus,0))))),1),0),0)</f>
        <v>0</v>
      </c>
      <c r="K50" s="529" t="str">
        <f t="array" aca="1" ref="K50" ca="1">IFERROR(E50*(1+INDEX(FrontEndData,MATCH(K$10,IF(FrontEndType=$B50,FrontEndCampus),0),MATCH(K$9,FrontEndYear,0))),"")</f>
        <v/>
      </c>
      <c r="L50" s="529" t="str">
        <f t="array" aca="1" ref="L50" ca="1">IFERROR(F50*(1+INDEX(FrontEndData,MATCH(L$10,IF(FrontEndType=$B50,FrontEndCampus),0),MATCH(L$9,FrontEndYear,0))),"")</f>
        <v/>
      </c>
      <c r="M50" s="529" t="str">
        <f t="array" aca="1" ref="M50" ca="1">IFERROR(G50*(1+INDEX(FrontEndData,MATCH(M$10,IF(FrontEndType=$B50,FrontEndCampus),0),MATCH(M$9,FrontEndYear,0))),"")</f>
        <v/>
      </c>
      <c r="N50" s="529" t="str">
        <f t="array" aca="1" ref="N50" ca="1">IFERROR(H50*(1+INDEX(FrontEndData,MATCH(N$10,IF(FrontEndType=$B50,FrontEndCampus),0),MATCH(N$9,FrontEndYear,0))),"")</f>
        <v/>
      </c>
      <c r="O50" s="529" t="str">
        <f t="array" aca="1" ref="O50" ca="1">IFERROR(I50*(1+INDEX(FrontEndData,MATCH(O$10,IF(FrontEndType=$B50,FrontEndCampus),0),MATCH(O$9,FrontEndYear,0))),"")</f>
        <v/>
      </c>
      <c r="P50" s="529" t="str">
        <f t="array" aca="1" ref="P50" ca="1">IFERROR(J50*(1+INDEX(FrontEndData,MATCH(P$10,IF(FrontEndType=$B50,FrontEndCampus),0),MATCH(P$9,FrontEndYear,0))),"")</f>
        <v/>
      </c>
      <c r="Q50" s="529" t="str">
        <f t="array" aca="1" ref="Q50" ca="1">IFERROR(K50*(1+INDEX(FrontEndData,MATCH(Q$10,IF(FrontEndType=$B50,FrontEndCampus),0),MATCH(Q$9,FrontEndYear,0))),"")</f>
        <v/>
      </c>
      <c r="R50" s="529" t="str">
        <f t="array" aca="1" ref="R50" ca="1">IFERROR(L50*(1+INDEX(FrontEndData,MATCH(R$10,IF(FrontEndType=$B50,FrontEndCampus),0),MATCH(R$9,FrontEndYear,0))),"")</f>
        <v/>
      </c>
      <c r="S50" s="529" t="str">
        <f t="array" aca="1" ref="S50" ca="1">IFERROR(M50*(1+INDEX(FrontEndData,MATCH(S$10,IF(FrontEndType=$B50,FrontEndCampus),0),MATCH(S$9,FrontEndYear,0))),"")</f>
        <v/>
      </c>
      <c r="T50" s="529" t="str">
        <f t="array" aca="1" ref="T50" ca="1">IFERROR(N50*(1+INDEX(FrontEndData,MATCH(T$10,IF(FrontEndType=$B50,FrontEndCampus),0),MATCH(T$9,FrontEndYear,0))),"")</f>
        <v/>
      </c>
      <c r="U50" s="529" t="str">
        <f t="array" aca="1" ref="U50" ca="1">IFERROR(O50*(1+INDEX(FrontEndData,MATCH(U$10,IF(FrontEndType=$B50,FrontEndCampus),0),MATCH(U$9,FrontEndYear,0))),"")</f>
        <v/>
      </c>
      <c r="V50" s="529" t="str">
        <f t="array" aca="1" ref="V50" ca="1">IFERROR(P50*(1+INDEX(FrontEndData,MATCH(V$10,IF(FrontEndType=$B50,FrontEndCampus),0),MATCH(V$9,FrontEndYear,0))),"")</f>
        <v/>
      </c>
      <c r="W50" s="529" t="str">
        <f t="array" aca="1" ref="W50" ca="1">IFERROR(Q50*(1+INDEX(FrontEndData,MATCH(W$10,IF(FrontEndType=$B50,FrontEndCampus),0),MATCH(W$9,FrontEndYear,0))),"")</f>
        <v/>
      </c>
      <c r="X50" s="529" t="str">
        <f t="array" aca="1" ref="X50" ca="1">IFERROR(R50*(1+INDEX(FrontEndData,MATCH(X$10,IF(FrontEndType=$B50,FrontEndCampus),0),MATCH(X$9,FrontEndYear,0))),"")</f>
        <v/>
      </c>
      <c r="Y50" s="529" t="str">
        <f t="array" aca="1" ref="Y50" ca="1">IFERROR(S50*(1+INDEX(FrontEndData,MATCH(Y$10,IF(FrontEndType=$B50,FrontEndCampus),0),MATCH(Y$9,FrontEndYear,0))),"")</f>
        <v/>
      </c>
      <c r="Z50" s="529" t="str">
        <f t="array" aca="1" ref="Z50" ca="1">IFERROR(T50*(1+INDEX(FrontEndData,MATCH(Z$10,IF(FrontEndType=$B50,FrontEndCampus),0),MATCH(Z$9,FrontEndYear,0))),"")</f>
        <v/>
      </c>
      <c r="AA50" s="529" t="str">
        <f t="array" aca="1" ref="AA50" ca="1">IFERROR(U50*(1+INDEX(FrontEndData,MATCH(AA$10,IF(FrontEndType=$B50,FrontEndCampus),0),MATCH(AA$9,FrontEndYear,0))),"")</f>
        <v/>
      </c>
      <c r="AB50" s="529" t="str">
        <f t="array" aca="1" ref="AB50" ca="1">IFERROR(V50*(1+INDEX(FrontEndData,MATCH(AB$10,IF(FrontEndType=$B50,FrontEndCampus),0),MATCH(AB$9,FrontEndYear,0))),"")</f>
        <v/>
      </c>
      <c r="AC50" s="529" t="str">
        <f t="array" aca="1" ref="AC50" ca="1">IFERROR(W50*(1+INDEX(FrontEndData,MATCH(AC$10,IF(FrontEndType=$B50,FrontEndCampus),0),MATCH(AC$9,FrontEndYear,0))),"")</f>
        <v/>
      </c>
      <c r="AD50" s="529" t="str">
        <f t="array" aca="1" ref="AD50" ca="1">IFERROR(X50*(1+INDEX(FrontEndData,MATCH(AD$10,IF(FrontEndType=$B50,FrontEndCampus),0),MATCH(AD$9,FrontEndYear,0))),"")</f>
        <v/>
      </c>
      <c r="AE50" s="529" t="str">
        <f t="array" aca="1" ref="AE50" ca="1">IFERROR(Y50*(1+INDEX(FrontEndData,MATCH(AE$10,IF(FrontEndType=$B50,FrontEndCampus),0),MATCH(AE$9,FrontEndYear,0))),"")</f>
        <v/>
      </c>
      <c r="AF50" s="529" t="str">
        <f t="array" aca="1" ref="AF50" ca="1">IFERROR(Z50*(1+INDEX(FrontEndData,MATCH(AF$10,IF(FrontEndType=$B50,FrontEndCampus),0),MATCH(AF$9,FrontEndYear,0))),"")</f>
        <v/>
      </c>
      <c r="AG50" s="529" t="str">
        <f t="array" aca="1" ref="AG50" ca="1">IFERROR(AA50*(1+INDEX(FrontEndData,MATCH(AG$10,IF(FrontEndType=$B50,FrontEndCampus),0),MATCH(AG$9,FrontEndYear,0))),"")</f>
        <v/>
      </c>
      <c r="AH50" s="529" t="str">
        <f t="array" aca="1" ref="AH50" ca="1">IFERROR(AB50*(1+INDEX(FrontEndData,MATCH(AH$10,IF(FrontEndType=$B50,FrontEndCampus),0),MATCH(AH$9,FrontEndYear,0))),"")</f>
        <v/>
      </c>
      <c r="AI50" s="529" t="str">
        <f t="array" aca="1" ref="AI50" ca="1">IFERROR(AC50*(1+INDEX(FrontEndData,MATCH(AI$10,IF(FrontEndType=$B50,FrontEndCampus),0),MATCH(AI$9,FrontEndYear,0))),"")</f>
        <v/>
      </c>
      <c r="AJ50" s="529" t="str">
        <f t="array" aca="1" ref="AJ50" ca="1">IFERROR(AD50*(1+INDEX(FrontEndData,MATCH(AJ$10,IF(FrontEndType=$B50,FrontEndCampus),0),MATCH(AJ$9,FrontEndYear,0))),"")</f>
        <v/>
      </c>
      <c r="AK50" s="529" t="str">
        <f t="array" aca="1" ref="AK50" ca="1">IFERROR(AE50*(1+INDEX(FrontEndData,MATCH(AK$10,IF(FrontEndType=$B50,FrontEndCampus),0),MATCH(AK$9,FrontEndYear,0))),"")</f>
        <v/>
      </c>
      <c r="AL50" s="529" t="str">
        <f t="array" aca="1" ref="AL50" ca="1">IFERROR(AF50*(1+INDEX(FrontEndData,MATCH(AL$10,IF(FrontEndType=$B50,FrontEndCampus),0),MATCH(AL$9,FrontEndYear,0))),"")</f>
        <v/>
      </c>
      <c r="AM50" s="529" t="str">
        <f t="array" aca="1" ref="AM50" ca="1">IFERROR(AG50*(1+INDEX(FrontEndData,MATCH(AM$10,IF(FrontEndType=$B50,FrontEndCampus),0),MATCH(AM$9,FrontEndYear,0))),"")</f>
        <v/>
      </c>
      <c r="AN50" s="529" t="str">
        <f t="array" aca="1" ref="AN50" ca="1">IFERROR(AH50*(1+INDEX(FrontEndData,MATCH(AN$10,IF(FrontEndType=$B50,FrontEndCampus),0),MATCH(AN$9,FrontEndYear,0))),"")</f>
        <v/>
      </c>
      <c r="AO50" s="529" t="str">
        <f t="array" aca="1" ref="AO50" ca="1">IFERROR(AI50*(1+INDEX(FrontEndData,MATCH(AO$10,IF(FrontEndType=$B50,FrontEndCampus),0),MATCH(AO$9,FrontEndYear,0))),"")</f>
        <v/>
      </c>
      <c r="AP50" s="529" t="str">
        <f t="array" aca="1" ref="AP50" ca="1">IFERROR(AJ50*(1+INDEX(FrontEndData,MATCH(AP$10,IF(FrontEndType=$B50,FrontEndCampus),0),MATCH(AP$9,FrontEndYear,0))),"")</f>
        <v/>
      </c>
      <c r="AQ50" s="529" t="str">
        <f t="array" aca="1" ref="AQ50" ca="1">IFERROR(AK50*(1+INDEX(FrontEndData,MATCH(AQ$10,IF(FrontEndType=$B50,FrontEndCampus),0),MATCH(AQ$9,FrontEndYear,0))),"")</f>
        <v/>
      </c>
      <c r="AR50" s="529" t="str">
        <f t="array" aca="1" ref="AR50" ca="1">IFERROR(AL50*(1+INDEX(FrontEndData,MATCH(AR$10,IF(FrontEndType=$B50,FrontEndCampus),0),MATCH(AR$9,FrontEndYear,0))),"")</f>
        <v/>
      </c>
      <c r="AS50" s="529" t="str">
        <f t="array" aca="1" ref="AS50" ca="1">IFERROR(AM50*(1+INDEX(FrontEndData,MATCH(AS$10,IF(FrontEndType=$B50,FrontEndCampus),0),MATCH(AS$9,FrontEndYear,0))),"")</f>
        <v/>
      </c>
      <c r="AT50" s="529" t="str">
        <f t="array" aca="1" ref="AT50" ca="1">IFERROR(AN50*(1+INDEX(FrontEndData,MATCH(AT$10,IF(FrontEndType=$B50,FrontEndCampus),0),MATCH(AT$9,FrontEndYear,0))),"")</f>
        <v/>
      </c>
      <c r="AU50" s="529" t="str">
        <f t="array" aca="1" ref="AU50" ca="1">IFERROR(AO50*(1+INDEX(FrontEndData,MATCH(AU$10,IF(FrontEndType=$B50,FrontEndCampus),0),MATCH(AU$9,FrontEndYear,0))),"")</f>
        <v/>
      </c>
      <c r="AV50" s="529" t="str">
        <f t="array" aca="1" ref="AV50" ca="1">IFERROR(AP50*(1+INDEX(FrontEndData,MATCH(AV$10,IF(FrontEndType=$B50,FrontEndCampus),0),MATCH(AV$9,FrontEndYear,0))),"")</f>
        <v/>
      </c>
      <c r="AW50" s="529" t="str">
        <f t="array" aca="1" ref="AW50" ca="1">IFERROR(AQ50*(1+INDEX(FrontEndData,MATCH(AW$10,IF(FrontEndType=$B50,FrontEndCampus),0),MATCH(AW$9,FrontEndYear,0))),"")</f>
        <v/>
      </c>
      <c r="AX50" s="529" t="str">
        <f t="array" aca="1" ref="AX50" ca="1">IFERROR(AR50*(1+INDEX(FrontEndData,MATCH(AX$10,IF(FrontEndType=$B50,FrontEndCampus),0),MATCH(AX$9,FrontEndYear,0))),"")</f>
        <v/>
      </c>
      <c r="AY50" s="529" t="str">
        <f t="array" aca="1" ref="AY50" ca="1">IFERROR(AS50*(1+INDEX(FrontEndData,MATCH(AY$10,IF(FrontEndType=$B50,FrontEndCampus),0),MATCH(AY$9,FrontEndYear,0))),"")</f>
        <v/>
      </c>
      <c r="AZ50" s="529" t="str">
        <f t="array" aca="1" ref="AZ50" ca="1">IFERROR(AT50*(1+INDEX(FrontEndData,MATCH(AZ$10,IF(FrontEndType=$B50,FrontEndCampus),0),MATCH(AZ$9,FrontEndYear,0))),"")</f>
        <v/>
      </c>
      <c r="BA50" s="529" t="str">
        <f t="array" aca="1" ref="BA50" ca="1">IFERROR(AU50*(1+INDEX(FrontEndData,MATCH(BA$10,IF(FrontEndType=$B50,FrontEndCampus),0),MATCH(BA$9,FrontEndYear,0))),"")</f>
        <v/>
      </c>
      <c r="BB50" s="529" t="str">
        <f t="array" aca="1" ref="BB50" ca="1">IFERROR(AV50*(1+INDEX(FrontEndData,MATCH(BB$10,IF(FrontEndType=$B50,FrontEndCampus),0),MATCH(BB$9,FrontEndYear,0))),"")</f>
        <v/>
      </c>
      <c r="BC50" s="529" t="str">
        <f t="array" aca="1" ref="BC50" ca="1">IFERROR(AW50*(1+INDEX(FrontEndData,MATCH(BC$10,IF(FrontEndType=$B50,FrontEndCampus),0),MATCH(BC$9,FrontEndYear,0))),"")</f>
        <v/>
      </c>
      <c r="BD50" s="529" t="str">
        <f t="array" aca="1" ref="BD50" ca="1">IFERROR(AX50*(1+INDEX(FrontEndData,MATCH(BD$10,IF(FrontEndType=$B50,FrontEndCampus),0),MATCH(BD$9,FrontEndYear,0))),"")</f>
        <v/>
      </c>
      <c r="BE50" s="529" t="str">
        <f t="array" aca="1" ref="BE50" ca="1">IFERROR(AY50*(1+INDEX(FrontEndData,MATCH(BE$10,IF(FrontEndType=$B50,FrontEndCampus),0),MATCH(BE$9,FrontEndYear,0))),"")</f>
        <v/>
      </c>
      <c r="BF50" s="529" t="str">
        <f t="array" aca="1" ref="BF50" ca="1">IFERROR(AZ50*(1+INDEX(FrontEndData,MATCH(BF$10,IF(FrontEndType=$B50,FrontEndCampus),0),MATCH(BF$9,FrontEndYear,0))),"")</f>
        <v/>
      </c>
      <c r="BG50" s="529" t="str">
        <f t="array" aca="1" ref="BG50" ca="1">IFERROR(BA50*(1+INDEX(FrontEndData,MATCH(BG$10,IF(FrontEndType=$B50,FrontEndCampus),0),MATCH(BG$9,FrontEndYear,0))),"")</f>
        <v/>
      </c>
      <c r="BH50" s="529" t="str">
        <f t="array" aca="1" ref="BH50" ca="1">IFERROR(BB50*(1+INDEX(FrontEndData,MATCH(BH$10,IF(FrontEndType=$B50,FrontEndCampus),0),MATCH(BH$9,FrontEndYear,0))),"")</f>
        <v/>
      </c>
      <c r="BI50" s="529" t="str">
        <f t="array" aca="1" ref="BI50" ca="1">IFERROR(BC50*(1+INDEX(FrontEndData,MATCH(BI$10,IF(FrontEndType=$B50,FrontEndCampus),0),MATCH(BI$9,FrontEndYear,0))),"")</f>
        <v/>
      </c>
      <c r="BJ50" s="529" t="str">
        <f t="array" aca="1" ref="BJ50" ca="1">IFERROR(BD50*(1+INDEX(FrontEndData,MATCH(BJ$10,IF(FrontEndType=$B50,FrontEndCampus),0),MATCH(BJ$9,FrontEndYear,0))),"")</f>
        <v/>
      </c>
      <c r="BK50" s="529" t="str">
        <f t="array" aca="1" ref="BK50" ca="1">IFERROR(BE50*(1+INDEX(FrontEndData,MATCH(BK$10,IF(FrontEndType=$B50,FrontEndCampus),0),MATCH(BK$9,FrontEndYear,0))),"")</f>
        <v/>
      </c>
      <c r="BL50" s="529" t="str">
        <f t="array" aca="1" ref="BL50" ca="1">IFERROR(BF50*(1+INDEX(FrontEndData,MATCH(BL$10,IF(FrontEndType=$B50,FrontEndCampus),0),MATCH(BL$9,FrontEndYear,0))),"")</f>
        <v/>
      </c>
      <c r="BM50" s="529" t="str">
        <f t="array" aca="1" ref="BM50" ca="1">IFERROR(BG50*(1+INDEX(FrontEndData,MATCH(BM$10,IF(FrontEndType=$B50,FrontEndCampus),0),MATCH(BM$9,FrontEndYear,0))),"")</f>
        <v/>
      </c>
      <c r="BN50" s="529" t="str">
        <f t="array" aca="1" ref="BN50" ca="1">IFERROR(BH50*(1+INDEX(FrontEndData,MATCH(BN$10,IF(FrontEndType=$B50,FrontEndCampus),0),MATCH(BN$9,FrontEndYear,0))),"")</f>
        <v/>
      </c>
      <c r="BO50" s="529" t="str">
        <f t="array" aca="1" ref="BO50" ca="1">IFERROR(BI50*(1+INDEX(FrontEndData,MATCH(BO$10,IF(FrontEndType=$B50,FrontEndCampus),0),MATCH(BO$9,FrontEndYear,0))),"")</f>
        <v/>
      </c>
      <c r="BP50" s="529" t="str">
        <f t="array" aca="1" ref="BP50" ca="1">IFERROR(BJ50*(1+INDEX(FrontEndData,MATCH(BP$10,IF(FrontEndType=$B50,FrontEndCampus),0),MATCH(BP$9,FrontEndYear,0))),"")</f>
        <v/>
      </c>
      <c r="BQ50" s="529" t="str">
        <f t="array" aca="1" ref="BQ50" ca="1">IFERROR(BK50*(1+INDEX(FrontEndData,MATCH(BQ$10,IF(FrontEndType=$B50,FrontEndCampus),0),MATCH(BQ$9,FrontEndYear,0))),"")</f>
        <v/>
      </c>
      <c r="BR50" s="529" t="str">
        <f t="array" aca="1" ref="BR50" ca="1">IFERROR(BL50*(1+INDEX(FrontEndData,MATCH(BR$10,IF(FrontEndType=$B50,FrontEndCampus),0),MATCH(BR$9,FrontEndYear,0))),"")</f>
        <v/>
      </c>
      <c r="BS50" s="529" t="str">
        <f t="array" aca="1" ref="BS50" ca="1">IFERROR(BM50*(1+INDEX(FrontEndData,MATCH(BS$10,IF(FrontEndType=$B50,FrontEndCampus),0),MATCH(BS$9,FrontEndYear,0))),"")</f>
        <v/>
      </c>
      <c r="BT50" s="529" t="str">
        <f t="array" aca="1" ref="BT50" ca="1">IFERROR(BN50*(1+INDEX(FrontEndData,MATCH(BT$10,IF(FrontEndType=$B50,FrontEndCampus),0),MATCH(BT$9,FrontEndYear,0))),"")</f>
        <v/>
      </c>
      <c r="BU50" s="529" t="str">
        <f t="array" aca="1" ref="BU50" ca="1">IFERROR(BO50*(1+INDEX(FrontEndData,MATCH(BU$10,IF(FrontEndType=$B50,FrontEndCampus),0),MATCH(BU$9,FrontEndYear,0))),"")</f>
        <v/>
      </c>
      <c r="BV50" s="529" t="str">
        <f t="array" aca="1" ref="BV50" ca="1">IFERROR(BP50*(1+INDEX(FrontEndData,MATCH(BV$10,IF(FrontEndType=$B50,FrontEndCampus),0),MATCH(BV$9,FrontEndYear,0))),"")</f>
        <v/>
      </c>
      <c r="BW50" s="529" t="str">
        <f t="array" aca="1" ref="BW50" ca="1">IFERROR(BQ50*(1+INDEX(FrontEndData,MATCH(BW$10,IF(FrontEndType=$B50,FrontEndCampus),0),MATCH(BW$9,FrontEndYear,0))),"")</f>
        <v/>
      </c>
      <c r="BX50" s="529" t="str">
        <f t="array" aca="1" ref="BX50" ca="1">IFERROR(BR50*(1+INDEX(FrontEndData,MATCH(BX$10,IF(FrontEndType=$B50,FrontEndCampus),0),MATCH(BX$9,FrontEndYear,0))),"")</f>
        <v/>
      </c>
    </row>
    <row r="51" spans="2:76" x14ac:dyDescent="0.25">
      <c r="B51" s="525" t="s">
        <v>412</v>
      </c>
      <c r="C51" s="526" t="s">
        <v>377</v>
      </c>
      <c r="D51" s="527" t="s">
        <v>395</v>
      </c>
      <c r="E51" s="528">
        <f t="array" ref="E51">IFERROR(IF(INDEX(EndUseMatrixData,MATCH($B51,IF(EndUseMatrixEndUse=$D51,EndUseMatrixAllocation),0),MATCH($C51,EndUseMatrixEmissionSource,0))=Lists!$Q$9,INDEX(CFPTableEmissionsData,MATCH($C51,CFPTableEmissionsEmissionSource,0),MATCH(E$10,CFPTableEmissionsCampus,0))*INDEX(EndUseAssumptionsData,MATCH($C51,IF(EndUseAssumptionsEndUse=$D51,EndUseAssumptionsEmissionsSource),0),MATCH(E$10,EndUseAssumptionsCampus,0))*IF(COUNTIF(PeopleList,$B51)&gt;0,INDEX(SpacePeopleAllocationsPercentData,MATCH($B51,SpacePeopleAllocationsPercentType,0),MATCH(E$10,SpacePeopleAllocationsPercentCampus,0))/SUM(IF(INDEX(EndUseMatrixPeopleData,0,MATCH($C51,EndUseMatrixEmissionSource,0))=Lists!$Q$9,IF(EndUseMatrixPeopleEndUse=$D51,INDEX(EndUseMatrixPeopleSplitData,0,MATCH(E$10,EndUseMatrixPeopleSplitCampus,0))))),1),0),0)</f>
        <v>0</v>
      </c>
      <c r="F51" s="528">
        <f t="array" ref="F51">IFERROR(IF(INDEX(EndUseMatrixData,MATCH($B51,IF(EndUseMatrixEndUse=$D51,EndUseMatrixAllocation),0),MATCH($C51,EndUseMatrixEmissionSource,0))=Lists!$Q$9,INDEX(CFPTableEmissionsData,MATCH($C51,CFPTableEmissionsEmissionSource,0),MATCH(F$10,CFPTableEmissionsCampus,0))*INDEX(EndUseAssumptionsData,MATCH($C51,IF(EndUseAssumptionsEndUse=$D51,EndUseAssumptionsEmissionsSource),0),MATCH(F$10,EndUseAssumptionsCampus,0))*IF(COUNTIF(PeopleList,$B51)&gt;0,INDEX(SpacePeopleAllocationsPercentData,MATCH($B51,SpacePeopleAllocationsPercentType,0),MATCH(F$10,SpacePeopleAllocationsPercentCampus,0))/SUM(IF(INDEX(EndUseMatrixPeopleData,0,MATCH($C51,EndUseMatrixEmissionSource,0))=Lists!$Q$9,IF(EndUseMatrixPeopleEndUse=$D51,INDEX(EndUseMatrixPeopleSplitData,0,MATCH(F$10,EndUseMatrixPeopleSplitCampus,0))))),1),0),0)</f>
        <v>0</v>
      </c>
      <c r="G51" s="528">
        <f t="array" ref="G51">IFERROR(IF(INDEX(EndUseMatrixData,MATCH($B51,IF(EndUseMatrixEndUse=$D51,EndUseMatrixAllocation),0),MATCH($C51,EndUseMatrixEmissionSource,0))=Lists!$Q$9,INDEX(CFPTableEmissionsData,MATCH($C51,CFPTableEmissionsEmissionSource,0),MATCH(G$10,CFPTableEmissionsCampus,0))*INDEX(EndUseAssumptionsData,MATCH($C51,IF(EndUseAssumptionsEndUse=$D51,EndUseAssumptionsEmissionsSource),0),MATCH(G$10,EndUseAssumptionsCampus,0))*IF(COUNTIF(PeopleList,$B51)&gt;0,INDEX(SpacePeopleAllocationsPercentData,MATCH($B51,SpacePeopleAllocationsPercentType,0),MATCH(G$10,SpacePeopleAllocationsPercentCampus,0))/SUM(IF(INDEX(EndUseMatrixPeopleData,0,MATCH($C51,EndUseMatrixEmissionSource,0))=Lists!$Q$9,IF(EndUseMatrixPeopleEndUse=$D51,INDEX(EndUseMatrixPeopleSplitData,0,MATCH(G$10,EndUseMatrixPeopleSplitCampus,0))))),1),0),0)</f>
        <v>0</v>
      </c>
      <c r="H51" s="528">
        <f t="array" ref="H51">IFERROR(IF(INDEX(EndUseMatrixData,MATCH($B51,IF(EndUseMatrixEndUse=$D51,EndUseMatrixAllocation),0),MATCH($C51,EndUseMatrixEmissionSource,0))=Lists!$Q$9,INDEX(CFPTableEmissionsData,MATCH($C51,CFPTableEmissionsEmissionSource,0),MATCH(H$10,CFPTableEmissionsCampus,0))*INDEX(EndUseAssumptionsData,MATCH($C51,IF(EndUseAssumptionsEndUse=$D51,EndUseAssumptionsEmissionsSource),0),MATCH(H$10,EndUseAssumptionsCampus,0))*IF(COUNTIF(PeopleList,$B51)&gt;0,INDEX(SpacePeopleAllocationsPercentData,MATCH($B51,SpacePeopleAllocationsPercentType,0),MATCH(H$10,SpacePeopleAllocationsPercentCampus,0))/SUM(IF(INDEX(EndUseMatrixPeopleData,0,MATCH($C51,EndUseMatrixEmissionSource,0))=Lists!$Q$9,IF(EndUseMatrixPeopleEndUse=$D51,INDEX(EndUseMatrixPeopleSplitData,0,MATCH(H$10,EndUseMatrixPeopleSplitCampus,0))))),1),0),0)</f>
        <v>0</v>
      </c>
      <c r="I51" s="528">
        <f t="array" ref="I51">IFERROR(IF(INDEX(EndUseMatrixData,MATCH($B51,IF(EndUseMatrixEndUse=$D51,EndUseMatrixAllocation),0),MATCH($C51,EndUseMatrixEmissionSource,0))=Lists!$Q$9,INDEX(CFPTableEmissionsData,MATCH($C51,CFPTableEmissionsEmissionSource,0),MATCH(I$10,CFPTableEmissionsCampus,0))*INDEX(EndUseAssumptionsData,MATCH($C51,IF(EndUseAssumptionsEndUse=$D51,EndUseAssumptionsEmissionsSource),0),MATCH(I$10,EndUseAssumptionsCampus,0))*IF(COUNTIF(PeopleList,$B51)&gt;0,INDEX(SpacePeopleAllocationsPercentData,MATCH($B51,SpacePeopleAllocationsPercentType,0),MATCH(I$10,SpacePeopleAllocationsPercentCampus,0))/SUM(IF(INDEX(EndUseMatrixPeopleData,0,MATCH($C51,EndUseMatrixEmissionSource,0))=Lists!$Q$9,IF(EndUseMatrixPeopleEndUse=$D51,INDEX(EndUseMatrixPeopleSplitData,0,MATCH(I$10,EndUseMatrixPeopleSplitCampus,0))))),1),0),0)</f>
        <v>0</v>
      </c>
      <c r="J51" s="528">
        <f t="array" ref="J51">IFERROR(IF(INDEX(EndUseMatrixData,MATCH($B51,IF(EndUseMatrixEndUse=$D51,EndUseMatrixAllocation),0),MATCH($C51,EndUseMatrixEmissionSource,0))=Lists!$Q$9,INDEX(CFPTableEmissionsData,MATCH($C51,CFPTableEmissionsEmissionSource,0),MATCH(J$10,CFPTableEmissionsCampus,0))*INDEX(EndUseAssumptionsData,MATCH($C51,IF(EndUseAssumptionsEndUse=$D51,EndUseAssumptionsEmissionsSource),0),MATCH(J$10,EndUseAssumptionsCampus,0))*IF(COUNTIF(PeopleList,$B51)&gt;0,INDEX(SpacePeopleAllocationsPercentData,MATCH($B51,SpacePeopleAllocationsPercentType,0),MATCH(J$10,SpacePeopleAllocationsPercentCampus,0))/SUM(IF(INDEX(EndUseMatrixPeopleData,0,MATCH($C51,EndUseMatrixEmissionSource,0))=Lists!$Q$9,IF(EndUseMatrixPeopleEndUse=$D51,INDEX(EndUseMatrixPeopleSplitData,0,MATCH(J$10,EndUseMatrixPeopleSplitCampus,0))))),1),0),0)</f>
        <v>0</v>
      </c>
      <c r="K51" s="529" t="str">
        <f t="array" aca="1" ref="K51" ca="1">IFERROR(E51*(1+INDEX(FrontEndData,MATCH(K$10,IF(FrontEndType=$B51,FrontEndCampus),0),MATCH(K$9,FrontEndYear,0))),"")</f>
        <v/>
      </c>
      <c r="L51" s="529" t="str">
        <f t="array" aca="1" ref="L51" ca="1">IFERROR(F51*(1+INDEX(FrontEndData,MATCH(L$10,IF(FrontEndType=$B51,FrontEndCampus),0),MATCH(L$9,FrontEndYear,0))),"")</f>
        <v/>
      </c>
      <c r="M51" s="529" t="str">
        <f t="array" aca="1" ref="M51" ca="1">IFERROR(G51*(1+INDEX(FrontEndData,MATCH(M$10,IF(FrontEndType=$B51,FrontEndCampus),0),MATCH(M$9,FrontEndYear,0))),"")</f>
        <v/>
      </c>
      <c r="N51" s="529" t="str">
        <f t="array" aca="1" ref="N51" ca="1">IFERROR(H51*(1+INDEX(FrontEndData,MATCH(N$10,IF(FrontEndType=$B51,FrontEndCampus),0),MATCH(N$9,FrontEndYear,0))),"")</f>
        <v/>
      </c>
      <c r="O51" s="529" t="str">
        <f t="array" aca="1" ref="O51" ca="1">IFERROR(I51*(1+INDEX(FrontEndData,MATCH(O$10,IF(FrontEndType=$B51,FrontEndCampus),0),MATCH(O$9,FrontEndYear,0))),"")</f>
        <v/>
      </c>
      <c r="P51" s="529" t="str">
        <f t="array" aca="1" ref="P51" ca="1">IFERROR(J51*(1+INDEX(FrontEndData,MATCH(P$10,IF(FrontEndType=$B51,FrontEndCampus),0),MATCH(P$9,FrontEndYear,0))),"")</f>
        <v/>
      </c>
      <c r="Q51" s="529" t="str">
        <f t="array" aca="1" ref="Q51" ca="1">IFERROR(K51*(1+INDEX(FrontEndData,MATCH(Q$10,IF(FrontEndType=$B51,FrontEndCampus),0),MATCH(Q$9,FrontEndYear,0))),"")</f>
        <v/>
      </c>
      <c r="R51" s="529" t="str">
        <f t="array" aca="1" ref="R51" ca="1">IFERROR(L51*(1+INDEX(FrontEndData,MATCH(R$10,IF(FrontEndType=$B51,FrontEndCampus),0),MATCH(R$9,FrontEndYear,0))),"")</f>
        <v/>
      </c>
      <c r="S51" s="529" t="str">
        <f t="array" aca="1" ref="S51" ca="1">IFERROR(M51*(1+INDEX(FrontEndData,MATCH(S$10,IF(FrontEndType=$B51,FrontEndCampus),0),MATCH(S$9,FrontEndYear,0))),"")</f>
        <v/>
      </c>
      <c r="T51" s="529" t="str">
        <f t="array" aca="1" ref="T51" ca="1">IFERROR(N51*(1+INDEX(FrontEndData,MATCH(T$10,IF(FrontEndType=$B51,FrontEndCampus),0),MATCH(T$9,FrontEndYear,0))),"")</f>
        <v/>
      </c>
      <c r="U51" s="529" t="str">
        <f t="array" aca="1" ref="U51" ca="1">IFERROR(O51*(1+INDEX(FrontEndData,MATCH(U$10,IF(FrontEndType=$B51,FrontEndCampus),0),MATCH(U$9,FrontEndYear,0))),"")</f>
        <v/>
      </c>
      <c r="V51" s="529" t="str">
        <f t="array" aca="1" ref="V51" ca="1">IFERROR(P51*(1+INDEX(FrontEndData,MATCH(V$10,IF(FrontEndType=$B51,FrontEndCampus),0),MATCH(V$9,FrontEndYear,0))),"")</f>
        <v/>
      </c>
      <c r="W51" s="529" t="str">
        <f t="array" aca="1" ref="W51" ca="1">IFERROR(Q51*(1+INDEX(FrontEndData,MATCH(W$10,IF(FrontEndType=$B51,FrontEndCampus),0),MATCH(W$9,FrontEndYear,0))),"")</f>
        <v/>
      </c>
      <c r="X51" s="529" t="str">
        <f t="array" aca="1" ref="X51" ca="1">IFERROR(R51*(1+INDEX(FrontEndData,MATCH(X$10,IF(FrontEndType=$B51,FrontEndCampus),0),MATCH(X$9,FrontEndYear,0))),"")</f>
        <v/>
      </c>
      <c r="Y51" s="529" t="str">
        <f t="array" aca="1" ref="Y51" ca="1">IFERROR(S51*(1+INDEX(FrontEndData,MATCH(Y$10,IF(FrontEndType=$B51,FrontEndCampus),0),MATCH(Y$9,FrontEndYear,0))),"")</f>
        <v/>
      </c>
      <c r="Z51" s="529" t="str">
        <f t="array" aca="1" ref="Z51" ca="1">IFERROR(T51*(1+INDEX(FrontEndData,MATCH(Z$10,IF(FrontEndType=$B51,FrontEndCampus),0),MATCH(Z$9,FrontEndYear,0))),"")</f>
        <v/>
      </c>
      <c r="AA51" s="529" t="str">
        <f t="array" aca="1" ref="AA51" ca="1">IFERROR(U51*(1+INDEX(FrontEndData,MATCH(AA$10,IF(FrontEndType=$B51,FrontEndCampus),0),MATCH(AA$9,FrontEndYear,0))),"")</f>
        <v/>
      </c>
      <c r="AB51" s="529" t="str">
        <f t="array" aca="1" ref="AB51" ca="1">IFERROR(V51*(1+INDEX(FrontEndData,MATCH(AB$10,IF(FrontEndType=$B51,FrontEndCampus),0),MATCH(AB$9,FrontEndYear,0))),"")</f>
        <v/>
      </c>
      <c r="AC51" s="529" t="str">
        <f t="array" aca="1" ref="AC51" ca="1">IFERROR(W51*(1+INDEX(FrontEndData,MATCH(AC$10,IF(FrontEndType=$B51,FrontEndCampus),0),MATCH(AC$9,FrontEndYear,0))),"")</f>
        <v/>
      </c>
      <c r="AD51" s="529" t="str">
        <f t="array" aca="1" ref="AD51" ca="1">IFERROR(X51*(1+INDEX(FrontEndData,MATCH(AD$10,IF(FrontEndType=$B51,FrontEndCampus),0),MATCH(AD$9,FrontEndYear,0))),"")</f>
        <v/>
      </c>
      <c r="AE51" s="529" t="str">
        <f t="array" aca="1" ref="AE51" ca="1">IFERROR(Y51*(1+INDEX(FrontEndData,MATCH(AE$10,IF(FrontEndType=$B51,FrontEndCampus),0),MATCH(AE$9,FrontEndYear,0))),"")</f>
        <v/>
      </c>
      <c r="AF51" s="529" t="str">
        <f t="array" aca="1" ref="AF51" ca="1">IFERROR(Z51*(1+INDEX(FrontEndData,MATCH(AF$10,IF(FrontEndType=$B51,FrontEndCampus),0),MATCH(AF$9,FrontEndYear,0))),"")</f>
        <v/>
      </c>
      <c r="AG51" s="529" t="str">
        <f t="array" aca="1" ref="AG51" ca="1">IFERROR(AA51*(1+INDEX(FrontEndData,MATCH(AG$10,IF(FrontEndType=$B51,FrontEndCampus),0),MATCH(AG$9,FrontEndYear,0))),"")</f>
        <v/>
      </c>
      <c r="AH51" s="529" t="str">
        <f t="array" aca="1" ref="AH51" ca="1">IFERROR(AB51*(1+INDEX(FrontEndData,MATCH(AH$10,IF(FrontEndType=$B51,FrontEndCampus),0),MATCH(AH$9,FrontEndYear,0))),"")</f>
        <v/>
      </c>
      <c r="AI51" s="529" t="str">
        <f t="array" aca="1" ref="AI51" ca="1">IFERROR(AC51*(1+INDEX(FrontEndData,MATCH(AI$10,IF(FrontEndType=$B51,FrontEndCampus),0),MATCH(AI$9,FrontEndYear,0))),"")</f>
        <v/>
      </c>
      <c r="AJ51" s="529" t="str">
        <f t="array" aca="1" ref="AJ51" ca="1">IFERROR(AD51*(1+INDEX(FrontEndData,MATCH(AJ$10,IF(FrontEndType=$B51,FrontEndCampus),0),MATCH(AJ$9,FrontEndYear,0))),"")</f>
        <v/>
      </c>
      <c r="AK51" s="529" t="str">
        <f t="array" aca="1" ref="AK51" ca="1">IFERROR(AE51*(1+INDEX(FrontEndData,MATCH(AK$10,IF(FrontEndType=$B51,FrontEndCampus),0),MATCH(AK$9,FrontEndYear,0))),"")</f>
        <v/>
      </c>
      <c r="AL51" s="529" t="str">
        <f t="array" aca="1" ref="AL51" ca="1">IFERROR(AF51*(1+INDEX(FrontEndData,MATCH(AL$10,IF(FrontEndType=$B51,FrontEndCampus),0),MATCH(AL$9,FrontEndYear,0))),"")</f>
        <v/>
      </c>
      <c r="AM51" s="529" t="str">
        <f t="array" aca="1" ref="AM51" ca="1">IFERROR(AG51*(1+INDEX(FrontEndData,MATCH(AM$10,IF(FrontEndType=$B51,FrontEndCampus),0),MATCH(AM$9,FrontEndYear,0))),"")</f>
        <v/>
      </c>
      <c r="AN51" s="529" t="str">
        <f t="array" aca="1" ref="AN51" ca="1">IFERROR(AH51*(1+INDEX(FrontEndData,MATCH(AN$10,IF(FrontEndType=$B51,FrontEndCampus),0),MATCH(AN$9,FrontEndYear,0))),"")</f>
        <v/>
      </c>
      <c r="AO51" s="529" t="str">
        <f t="array" aca="1" ref="AO51" ca="1">IFERROR(AI51*(1+INDEX(FrontEndData,MATCH(AO$10,IF(FrontEndType=$B51,FrontEndCampus),0),MATCH(AO$9,FrontEndYear,0))),"")</f>
        <v/>
      </c>
      <c r="AP51" s="529" t="str">
        <f t="array" aca="1" ref="AP51" ca="1">IFERROR(AJ51*(1+INDEX(FrontEndData,MATCH(AP$10,IF(FrontEndType=$B51,FrontEndCampus),0),MATCH(AP$9,FrontEndYear,0))),"")</f>
        <v/>
      </c>
      <c r="AQ51" s="529" t="str">
        <f t="array" aca="1" ref="AQ51" ca="1">IFERROR(AK51*(1+INDEX(FrontEndData,MATCH(AQ$10,IF(FrontEndType=$B51,FrontEndCampus),0),MATCH(AQ$9,FrontEndYear,0))),"")</f>
        <v/>
      </c>
      <c r="AR51" s="529" t="str">
        <f t="array" aca="1" ref="AR51" ca="1">IFERROR(AL51*(1+INDEX(FrontEndData,MATCH(AR$10,IF(FrontEndType=$B51,FrontEndCampus),0),MATCH(AR$9,FrontEndYear,0))),"")</f>
        <v/>
      </c>
      <c r="AS51" s="529" t="str">
        <f t="array" aca="1" ref="AS51" ca="1">IFERROR(AM51*(1+INDEX(FrontEndData,MATCH(AS$10,IF(FrontEndType=$B51,FrontEndCampus),0),MATCH(AS$9,FrontEndYear,0))),"")</f>
        <v/>
      </c>
      <c r="AT51" s="529" t="str">
        <f t="array" aca="1" ref="AT51" ca="1">IFERROR(AN51*(1+INDEX(FrontEndData,MATCH(AT$10,IF(FrontEndType=$B51,FrontEndCampus),0),MATCH(AT$9,FrontEndYear,0))),"")</f>
        <v/>
      </c>
      <c r="AU51" s="529" t="str">
        <f t="array" aca="1" ref="AU51" ca="1">IFERROR(AO51*(1+INDEX(FrontEndData,MATCH(AU$10,IF(FrontEndType=$B51,FrontEndCampus),0),MATCH(AU$9,FrontEndYear,0))),"")</f>
        <v/>
      </c>
      <c r="AV51" s="529" t="str">
        <f t="array" aca="1" ref="AV51" ca="1">IFERROR(AP51*(1+INDEX(FrontEndData,MATCH(AV$10,IF(FrontEndType=$B51,FrontEndCampus),0),MATCH(AV$9,FrontEndYear,0))),"")</f>
        <v/>
      </c>
      <c r="AW51" s="529" t="str">
        <f t="array" aca="1" ref="AW51" ca="1">IFERROR(AQ51*(1+INDEX(FrontEndData,MATCH(AW$10,IF(FrontEndType=$B51,FrontEndCampus),0),MATCH(AW$9,FrontEndYear,0))),"")</f>
        <v/>
      </c>
      <c r="AX51" s="529" t="str">
        <f t="array" aca="1" ref="AX51" ca="1">IFERROR(AR51*(1+INDEX(FrontEndData,MATCH(AX$10,IF(FrontEndType=$B51,FrontEndCampus),0),MATCH(AX$9,FrontEndYear,0))),"")</f>
        <v/>
      </c>
      <c r="AY51" s="529" t="str">
        <f t="array" aca="1" ref="AY51" ca="1">IFERROR(AS51*(1+INDEX(FrontEndData,MATCH(AY$10,IF(FrontEndType=$B51,FrontEndCampus),0),MATCH(AY$9,FrontEndYear,0))),"")</f>
        <v/>
      </c>
      <c r="AZ51" s="529" t="str">
        <f t="array" aca="1" ref="AZ51" ca="1">IFERROR(AT51*(1+INDEX(FrontEndData,MATCH(AZ$10,IF(FrontEndType=$B51,FrontEndCampus),0),MATCH(AZ$9,FrontEndYear,0))),"")</f>
        <v/>
      </c>
      <c r="BA51" s="529" t="str">
        <f t="array" aca="1" ref="BA51" ca="1">IFERROR(AU51*(1+INDEX(FrontEndData,MATCH(BA$10,IF(FrontEndType=$B51,FrontEndCampus),0),MATCH(BA$9,FrontEndYear,0))),"")</f>
        <v/>
      </c>
      <c r="BB51" s="529" t="str">
        <f t="array" aca="1" ref="BB51" ca="1">IFERROR(AV51*(1+INDEX(FrontEndData,MATCH(BB$10,IF(FrontEndType=$B51,FrontEndCampus),0),MATCH(BB$9,FrontEndYear,0))),"")</f>
        <v/>
      </c>
      <c r="BC51" s="529" t="str">
        <f t="array" aca="1" ref="BC51" ca="1">IFERROR(AW51*(1+INDEX(FrontEndData,MATCH(BC$10,IF(FrontEndType=$B51,FrontEndCampus),0),MATCH(BC$9,FrontEndYear,0))),"")</f>
        <v/>
      </c>
      <c r="BD51" s="529" t="str">
        <f t="array" aca="1" ref="BD51" ca="1">IFERROR(AX51*(1+INDEX(FrontEndData,MATCH(BD$10,IF(FrontEndType=$B51,FrontEndCampus),0),MATCH(BD$9,FrontEndYear,0))),"")</f>
        <v/>
      </c>
      <c r="BE51" s="529" t="str">
        <f t="array" aca="1" ref="BE51" ca="1">IFERROR(AY51*(1+INDEX(FrontEndData,MATCH(BE$10,IF(FrontEndType=$B51,FrontEndCampus),0),MATCH(BE$9,FrontEndYear,0))),"")</f>
        <v/>
      </c>
      <c r="BF51" s="529" t="str">
        <f t="array" aca="1" ref="BF51" ca="1">IFERROR(AZ51*(1+INDEX(FrontEndData,MATCH(BF$10,IF(FrontEndType=$B51,FrontEndCampus),0),MATCH(BF$9,FrontEndYear,0))),"")</f>
        <v/>
      </c>
      <c r="BG51" s="529" t="str">
        <f t="array" aca="1" ref="BG51" ca="1">IFERROR(BA51*(1+INDEX(FrontEndData,MATCH(BG$10,IF(FrontEndType=$B51,FrontEndCampus),0),MATCH(BG$9,FrontEndYear,0))),"")</f>
        <v/>
      </c>
      <c r="BH51" s="529" t="str">
        <f t="array" aca="1" ref="BH51" ca="1">IFERROR(BB51*(1+INDEX(FrontEndData,MATCH(BH$10,IF(FrontEndType=$B51,FrontEndCampus),0),MATCH(BH$9,FrontEndYear,0))),"")</f>
        <v/>
      </c>
      <c r="BI51" s="529" t="str">
        <f t="array" aca="1" ref="BI51" ca="1">IFERROR(BC51*(1+INDEX(FrontEndData,MATCH(BI$10,IF(FrontEndType=$B51,FrontEndCampus),0),MATCH(BI$9,FrontEndYear,0))),"")</f>
        <v/>
      </c>
      <c r="BJ51" s="529" t="str">
        <f t="array" aca="1" ref="BJ51" ca="1">IFERROR(BD51*(1+INDEX(FrontEndData,MATCH(BJ$10,IF(FrontEndType=$B51,FrontEndCampus),0),MATCH(BJ$9,FrontEndYear,0))),"")</f>
        <v/>
      </c>
      <c r="BK51" s="529" t="str">
        <f t="array" aca="1" ref="BK51" ca="1">IFERROR(BE51*(1+INDEX(FrontEndData,MATCH(BK$10,IF(FrontEndType=$B51,FrontEndCampus),0),MATCH(BK$9,FrontEndYear,0))),"")</f>
        <v/>
      </c>
      <c r="BL51" s="529" t="str">
        <f t="array" aca="1" ref="BL51" ca="1">IFERROR(BF51*(1+INDEX(FrontEndData,MATCH(BL$10,IF(FrontEndType=$B51,FrontEndCampus),0),MATCH(BL$9,FrontEndYear,0))),"")</f>
        <v/>
      </c>
      <c r="BM51" s="529" t="str">
        <f t="array" aca="1" ref="BM51" ca="1">IFERROR(BG51*(1+INDEX(FrontEndData,MATCH(BM$10,IF(FrontEndType=$B51,FrontEndCampus),0),MATCH(BM$9,FrontEndYear,0))),"")</f>
        <v/>
      </c>
      <c r="BN51" s="529" t="str">
        <f t="array" aca="1" ref="BN51" ca="1">IFERROR(BH51*(1+INDEX(FrontEndData,MATCH(BN$10,IF(FrontEndType=$B51,FrontEndCampus),0),MATCH(BN$9,FrontEndYear,0))),"")</f>
        <v/>
      </c>
      <c r="BO51" s="529" t="str">
        <f t="array" aca="1" ref="BO51" ca="1">IFERROR(BI51*(1+INDEX(FrontEndData,MATCH(BO$10,IF(FrontEndType=$B51,FrontEndCampus),0),MATCH(BO$9,FrontEndYear,0))),"")</f>
        <v/>
      </c>
      <c r="BP51" s="529" t="str">
        <f t="array" aca="1" ref="BP51" ca="1">IFERROR(BJ51*(1+INDEX(FrontEndData,MATCH(BP$10,IF(FrontEndType=$B51,FrontEndCampus),0),MATCH(BP$9,FrontEndYear,0))),"")</f>
        <v/>
      </c>
      <c r="BQ51" s="529" t="str">
        <f t="array" aca="1" ref="BQ51" ca="1">IFERROR(BK51*(1+INDEX(FrontEndData,MATCH(BQ$10,IF(FrontEndType=$B51,FrontEndCampus),0),MATCH(BQ$9,FrontEndYear,0))),"")</f>
        <v/>
      </c>
      <c r="BR51" s="529" t="str">
        <f t="array" aca="1" ref="BR51" ca="1">IFERROR(BL51*(1+INDEX(FrontEndData,MATCH(BR$10,IF(FrontEndType=$B51,FrontEndCampus),0),MATCH(BR$9,FrontEndYear,0))),"")</f>
        <v/>
      </c>
      <c r="BS51" s="529" t="str">
        <f t="array" aca="1" ref="BS51" ca="1">IFERROR(BM51*(1+INDEX(FrontEndData,MATCH(BS$10,IF(FrontEndType=$B51,FrontEndCampus),0),MATCH(BS$9,FrontEndYear,0))),"")</f>
        <v/>
      </c>
      <c r="BT51" s="529" t="str">
        <f t="array" aca="1" ref="BT51" ca="1">IFERROR(BN51*(1+INDEX(FrontEndData,MATCH(BT$10,IF(FrontEndType=$B51,FrontEndCampus),0),MATCH(BT$9,FrontEndYear,0))),"")</f>
        <v/>
      </c>
      <c r="BU51" s="529" t="str">
        <f t="array" aca="1" ref="BU51" ca="1">IFERROR(BO51*(1+INDEX(FrontEndData,MATCH(BU$10,IF(FrontEndType=$B51,FrontEndCampus),0),MATCH(BU$9,FrontEndYear,0))),"")</f>
        <v/>
      </c>
      <c r="BV51" s="529" t="str">
        <f t="array" aca="1" ref="BV51" ca="1">IFERROR(BP51*(1+INDEX(FrontEndData,MATCH(BV$10,IF(FrontEndType=$B51,FrontEndCampus),0),MATCH(BV$9,FrontEndYear,0))),"")</f>
        <v/>
      </c>
      <c r="BW51" s="529" t="str">
        <f t="array" aca="1" ref="BW51" ca="1">IFERROR(BQ51*(1+INDEX(FrontEndData,MATCH(BW$10,IF(FrontEndType=$B51,FrontEndCampus),0),MATCH(BW$9,FrontEndYear,0))),"")</f>
        <v/>
      </c>
      <c r="BX51" s="529" t="str">
        <f t="array" aca="1" ref="BX51" ca="1">IFERROR(BR51*(1+INDEX(FrontEndData,MATCH(BX$10,IF(FrontEndType=$B51,FrontEndCampus),0),MATCH(BX$9,FrontEndYear,0))),"")</f>
        <v/>
      </c>
    </row>
    <row r="52" spans="2:76" x14ac:dyDescent="0.25">
      <c r="B52" s="525" t="s">
        <v>412</v>
      </c>
      <c r="C52" s="526" t="s">
        <v>377</v>
      </c>
      <c r="D52" s="527" t="s">
        <v>226</v>
      </c>
      <c r="E52" s="528">
        <f t="array" aca="1" ref="E52" ca="1">IFERROR(IF(INDEX(EndUseMatrixData,MATCH($B52,IF(EndUseMatrixEndUse=$D52,EndUseMatrixAllocation),0),MATCH($C52,EndUseMatrixEmissionSource,0))=Lists!$Q$9,INDEX(CFPTableEmissionsData,MATCH($C52,CFPTableEmissionsEmissionSource,0),MATCH(E$10,CFPTableEmissionsCampus,0))*INDEX(EndUseAssumptionsData,MATCH($C52,IF(EndUseAssumptionsEndUse=$D52,EndUseAssumptionsEmissionsSource),0),MATCH(E$10,EndUseAssumptionsCampus,0))*IF(COUNTIF(PeopleList,$B52)&gt;0,INDEX(SpacePeopleAllocationsPercentData,MATCH($B52,SpacePeopleAllocationsPercentType,0),MATCH(E$10,SpacePeopleAllocationsPercentCampus,0))/SUM(IF(INDEX(EndUseMatrixPeopleData,0,MATCH($C52,EndUseMatrixEmissionSource,0))=Lists!$Q$9,IF(EndUseMatrixPeopleEndUse=$D52,INDEX(EndUseMatrixPeopleSplitData,0,MATCH(E$10,EndUseMatrixPeopleSplitCampus,0))))),1),0),0)</f>
        <v>0</v>
      </c>
      <c r="F52" s="528">
        <f t="array" aca="1" ref="F52" ca="1">IFERROR(IF(INDEX(EndUseMatrixData,MATCH($B52,IF(EndUseMatrixEndUse=$D52,EndUseMatrixAllocation),0),MATCH($C52,EndUseMatrixEmissionSource,0))=Lists!$Q$9,INDEX(CFPTableEmissionsData,MATCH($C52,CFPTableEmissionsEmissionSource,0),MATCH(F$10,CFPTableEmissionsCampus,0))*INDEX(EndUseAssumptionsData,MATCH($C52,IF(EndUseAssumptionsEndUse=$D52,EndUseAssumptionsEmissionsSource),0),MATCH(F$10,EndUseAssumptionsCampus,0))*IF(COUNTIF(PeopleList,$B52)&gt;0,INDEX(SpacePeopleAllocationsPercentData,MATCH($B52,SpacePeopleAllocationsPercentType,0),MATCH(F$10,SpacePeopleAllocationsPercentCampus,0))/SUM(IF(INDEX(EndUseMatrixPeopleData,0,MATCH($C52,EndUseMatrixEmissionSource,0))=Lists!$Q$9,IF(EndUseMatrixPeopleEndUse=$D52,INDEX(EndUseMatrixPeopleSplitData,0,MATCH(F$10,EndUseMatrixPeopleSplitCampus,0))))),1),0),0)</f>
        <v>0</v>
      </c>
      <c r="G52" s="528">
        <f t="array" aca="1" ref="G52" ca="1">IFERROR(IF(INDEX(EndUseMatrixData,MATCH($B52,IF(EndUseMatrixEndUse=$D52,EndUseMatrixAllocation),0),MATCH($C52,EndUseMatrixEmissionSource,0))=Lists!$Q$9,INDEX(CFPTableEmissionsData,MATCH($C52,CFPTableEmissionsEmissionSource,0),MATCH(G$10,CFPTableEmissionsCampus,0))*INDEX(EndUseAssumptionsData,MATCH($C52,IF(EndUseAssumptionsEndUse=$D52,EndUseAssumptionsEmissionsSource),0),MATCH(G$10,EndUseAssumptionsCampus,0))*IF(COUNTIF(PeopleList,$B52)&gt;0,INDEX(SpacePeopleAllocationsPercentData,MATCH($B52,SpacePeopleAllocationsPercentType,0),MATCH(G$10,SpacePeopleAllocationsPercentCampus,0))/SUM(IF(INDEX(EndUseMatrixPeopleData,0,MATCH($C52,EndUseMatrixEmissionSource,0))=Lists!$Q$9,IF(EndUseMatrixPeopleEndUse=$D52,INDEX(EndUseMatrixPeopleSplitData,0,MATCH(G$10,EndUseMatrixPeopleSplitCampus,0))))),1),0),0)</f>
        <v>0</v>
      </c>
      <c r="H52" s="528">
        <f t="array" aca="1" ref="H52" ca="1">IFERROR(IF(INDEX(EndUseMatrixData,MATCH($B52,IF(EndUseMatrixEndUse=$D52,EndUseMatrixAllocation),0),MATCH($C52,EndUseMatrixEmissionSource,0))=Lists!$Q$9,INDEX(CFPTableEmissionsData,MATCH($C52,CFPTableEmissionsEmissionSource,0),MATCH(H$10,CFPTableEmissionsCampus,0))*INDEX(EndUseAssumptionsData,MATCH($C52,IF(EndUseAssumptionsEndUse=$D52,EndUseAssumptionsEmissionsSource),0),MATCH(H$10,EndUseAssumptionsCampus,0))*IF(COUNTIF(PeopleList,$B52)&gt;0,INDEX(SpacePeopleAllocationsPercentData,MATCH($B52,SpacePeopleAllocationsPercentType,0),MATCH(H$10,SpacePeopleAllocationsPercentCampus,0))/SUM(IF(INDEX(EndUseMatrixPeopleData,0,MATCH($C52,EndUseMatrixEmissionSource,0))=Lists!$Q$9,IF(EndUseMatrixPeopleEndUse=$D52,INDEX(EndUseMatrixPeopleSplitData,0,MATCH(H$10,EndUseMatrixPeopleSplitCampus,0))))),1),0),0)</f>
        <v>0</v>
      </c>
      <c r="I52" s="528">
        <f t="array" aca="1" ref="I52" ca="1">IFERROR(IF(INDEX(EndUseMatrixData,MATCH($B52,IF(EndUseMatrixEndUse=$D52,EndUseMatrixAllocation),0),MATCH($C52,EndUseMatrixEmissionSource,0))=Lists!$Q$9,INDEX(CFPTableEmissionsData,MATCH($C52,CFPTableEmissionsEmissionSource,0),MATCH(I$10,CFPTableEmissionsCampus,0))*INDEX(EndUseAssumptionsData,MATCH($C52,IF(EndUseAssumptionsEndUse=$D52,EndUseAssumptionsEmissionsSource),0),MATCH(I$10,EndUseAssumptionsCampus,0))*IF(COUNTIF(PeopleList,$B52)&gt;0,INDEX(SpacePeopleAllocationsPercentData,MATCH($B52,SpacePeopleAllocationsPercentType,0),MATCH(I$10,SpacePeopleAllocationsPercentCampus,0))/SUM(IF(INDEX(EndUseMatrixPeopleData,0,MATCH($C52,EndUseMatrixEmissionSource,0))=Lists!$Q$9,IF(EndUseMatrixPeopleEndUse=$D52,INDEX(EndUseMatrixPeopleSplitData,0,MATCH(I$10,EndUseMatrixPeopleSplitCampus,0))))),1),0),0)</f>
        <v>0</v>
      </c>
      <c r="J52" s="528">
        <f t="array" aca="1" ref="J52" ca="1">IFERROR(IF(INDEX(EndUseMatrixData,MATCH($B52,IF(EndUseMatrixEndUse=$D52,EndUseMatrixAllocation),0),MATCH($C52,EndUseMatrixEmissionSource,0))=Lists!$Q$9,INDEX(CFPTableEmissionsData,MATCH($C52,CFPTableEmissionsEmissionSource,0),MATCH(J$10,CFPTableEmissionsCampus,0))*INDEX(EndUseAssumptionsData,MATCH($C52,IF(EndUseAssumptionsEndUse=$D52,EndUseAssumptionsEmissionsSource),0),MATCH(J$10,EndUseAssumptionsCampus,0))*IF(COUNTIF(PeopleList,$B52)&gt;0,INDEX(SpacePeopleAllocationsPercentData,MATCH($B52,SpacePeopleAllocationsPercentType,0),MATCH(J$10,SpacePeopleAllocationsPercentCampus,0))/SUM(IF(INDEX(EndUseMatrixPeopleData,0,MATCH($C52,EndUseMatrixEmissionSource,0))=Lists!$Q$9,IF(EndUseMatrixPeopleEndUse=$D52,INDEX(EndUseMatrixPeopleSplitData,0,MATCH(J$10,EndUseMatrixPeopleSplitCampus,0))))),1),0),0)</f>
        <v>0</v>
      </c>
      <c r="K52" s="529" t="str">
        <f t="array" aca="1" ref="K52" ca="1">IFERROR(E52*(1+INDEX(FrontEndData,MATCH(K$10,IF(FrontEndType=$B52,FrontEndCampus),0),MATCH(K$9,FrontEndYear,0))),"")</f>
        <v/>
      </c>
      <c r="L52" s="529" t="str">
        <f t="array" aca="1" ref="L52" ca="1">IFERROR(F52*(1+INDEX(FrontEndData,MATCH(L$10,IF(FrontEndType=$B52,FrontEndCampus),0),MATCH(L$9,FrontEndYear,0))),"")</f>
        <v/>
      </c>
      <c r="M52" s="529" t="str">
        <f t="array" aca="1" ref="M52" ca="1">IFERROR(G52*(1+INDEX(FrontEndData,MATCH(M$10,IF(FrontEndType=$B52,FrontEndCampus),0),MATCH(M$9,FrontEndYear,0))),"")</f>
        <v/>
      </c>
      <c r="N52" s="529" t="str">
        <f t="array" aca="1" ref="N52" ca="1">IFERROR(H52*(1+INDEX(FrontEndData,MATCH(N$10,IF(FrontEndType=$B52,FrontEndCampus),0),MATCH(N$9,FrontEndYear,0))),"")</f>
        <v/>
      </c>
      <c r="O52" s="529" t="str">
        <f t="array" aca="1" ref="O52" ca="1">IFERROR(I52*(1+INDEX(FrontEndData,MATCH(O$10,IF(FrontEndType=$B52,FrontEndCampus),0),MATCH(O$9,FrontEndYear,0))),"")</f>
        <v/>
      </c>
      <c r="P52" s="529" t="str">
        <f t="array" aca="1" ref="P52" ca="1">IFERROR(J52*(1+INDEX(FrontEndData,MATCH(P$10,IF(FrontEndType=$B52,FrontEndCampus),0),MATCH(P$9,FrontEndYear,0))),"")</f>
        <v/>
      </c>
      <c r="Q52" s="529" t="str">
        <f t="array" aca="1" ref="Q52" ca="1">IFERROR(K52*(1+INDEX(FrontEndData,MATCH(Q$10,IF(FrontEndType=$B52,FrontEndCampus),0),MATCH(Q$9,FrontEndYear,0))),"")</f>
        <v/>
      </c>
      <c r="R52" s="529" t="str">
        <f t="array" aca="1" ref="R52" ca="1">IFERROR(L52*(1+INDEX(FrontEndData,MATCH(R$10,IF(FrontEndType=$B52,FrontEndCampus),0),MATCH(R$9,FrontEndYear,0))),"")</f>
        <v/>
      </c>
      <c r="S52" s="529" t="str">
        <f t="array" aca="1" ref="S52" ca="1">IFERROR(M52*(1+INDEX(FrontEndData,MATCH(S$10,IF(FrontEndType=$B52,FrontEndCampus),0),MATCH(S$9,FrontEndYear,0))),"")</f>
        <v/>
      </c>
      <c r="T52" s="529" t="str">
        <f t="array" aca="1" ref="T52" ca="1">IFERROR(N52*(1+INDEX(FrontEndData,MATCH(T$10,IF(FrontEndType=$B52,FrontEndCampus),0),MATCH(T$9,FrontEndYear,0))),"")</f>
        <v/>
      </c>
      <c r="U52" s="529" t="str">
        <f t="array" aca="1" ref="U52" ca="1">IFERROR(O52*(1+INDEX(FrontEndData,MATCH(U$10,IF(FrontEndType=$B52,FrontEndCampus),0),MATCH(U$9,FrontEndYear,0))),"")</f>
        <v/>
      </c>
      <c r="V52" s="529" t="str">
        <f t="array" aca="1" ref="V52" ca="1">IFERROR(P52*(1+INDEX(FrontEndData,MATCH(V$10,IF(FrontEndType=$B52,FrontEndCampus),0),MATCH(V$9,FrontEndYear,0))),"")</f>
        <v/>
      </c>
      <c r="W52" s="529" t="str">
        <f t="array" aca="1" ref="W52" ca="1">IFERROR(Q52*(1+INDEX(FrontEndData,MATCH(W$10,IF(FrontEndType=$B52,FrontEndCampus),0),MATCH(W$9,FrontEndYear,0))),"")</f>
        <v/>
      </c>
      <c r="X52" s="529" t="str">
        <f t="array" aca="1" ref="X52" ca="1">IFERROR(R52*(1+INDEX(FrontEndData,MATCH(X$10,IF(FrontEndType=$B52,FrontEndCampus),0),MATCH(X$9,FrontEndYear,0))),"")</f>
        <v/>
      </c>
      <c r="Y52" s="529" t="str">
        <f t="array" aca="1" ref="Y52" ca="1">IFERROR(S52*(1+INDEX(FrontEndData,MATCH(Y$10,IF(FrontEndType=$B52,FrontEndCampus),0),MATCH(Y$9,FrontEndYear,0))),"")</f>
        <v/>
      </c>
      <c r="Z52" s="529" t="str">
        <f t="array" aca="1" ref="Z52" ca="1">IFERROR(T52*(1+INDEX(FrontEndData,MATCH(Z$10,IF(FrontEndType=$B52,FrontEndCampus),0),MATCH(Z$9,FrontEndYear,0))),"")</f>
        <v/>
      </c>
      <c r="AA52" s="529" t="str">
        <f t="array" aca="1" ref="AA52" ca="1">IFERROR(U52*(1+INDEX(FrontEndData,MATCH(AA$10,IF(FrontEndType=$B52,FrontEndCampus),0),MATCH(AA$9,FrontEndYear,0))),"")</f>
        <v/>
      </c>
      <c r="AB52" s="529" t="str">
        <f t="array" aca="1" ref="AB52" ca="1">IFERROR(V52*(1+INDEX(FrontEndData,MATCH(AB$10,IF(FrontEndType=$B52,FrontEndCampus),0),MATCH(AB$9,FrontEndYear,0))),"")</f>
        <v/>
      </c>
      <c r="AC52" s="529" t="str">
        <f t="array" aca="1" ref="AC52" ca="1">IFERROR(W52*(1+INDEX(FrontEndData,MATCH(AC$10,IF(FrontEndType=$B52,FrontEndCampus),0),MATCH(AC$9,FrontEndYear,0))),"")</f>
        <v/>
      </c>
      <c r="AD52" s="529" t="str">
        <f t="array" aca="1" ref="AD52" ca="1">IFERROR(X52*(1+INDEX(FrontEndData,MATCH(AD$10,IF(FrontEndType=$B52,FrontEndCampus),0),MATCH(AD$9,FrontEndYear,0))),"")</f>
        <v/>
      </c>
      <c r="AE52" s="529" t="str">
        <f t="array" aca="1" ref="AE52" ca="1">IFERROR(Y52*(1+INDEX(FrontEndData,MATCH(AE$10,IF(FrontEndType=$B52,FrontEndCampus),0),MATCH(AE$9,FrontEndYear,0))),"")</f>
        <v/>
      </c>
      <c r="AF52" s="529" t="str">
        <f t="array" aca="1" ref="AF52" ca="1">IFERROR(Z52*(1+INDEX(FrontEndData,MATCH(AF$10,IF(FrontEndType=$B52,FrontEndCampus),0),MATCH(AF$9,FrontEndYear,0))),"")</f>
        <v/>
      </c>
      <c r="AG52" s="529" t="str">
        <f t="array" aca="1" ref="AG52" ca="1">IFERROR(AA52*(1+INDEX(FrontEndData,MATCH(AG$10,IF(FrontEndType=$B52,FrontEndCampus),0),MATCH(AG$9,FrontEndYear,0))),"")</f>
        <v/>
      </c>
      <c r="AH52" s="529" t="str">
        <f t="array" aca="1" ref="AH52" ca="1">IFERROR(AB52*(1+INDEX(FrontEndData,MATCH(AH$10,IF(FrontEndType=$B52,FrontEndCampus),0),MATCH(AH$9,FrontEndYear,0))),"")</f>
        <v/>
      </c>
      <c r="AI52" s="529" t="str">
        <f t="array" aca="1" ref="AI52" ca="1">IFERROR(AC52*(1+INDEX(FrontEndData,MATCH(AI$10,IF(FrontEndType=$B52,FrontEndCampus),0),MATCH(AI$9,FrontEndYear,0))),"")</f>
        <v/>
      </c>
      <c r="AJ52" s="529" t="str">
        <f t="array" aca="1" ref="AJ52" ca="1">IFERROR(AD52*(1+INDEX(FrontEndData,MATCH(AJ$10,IF(FrontEndType=$B52,FrontEndCampus),0),MATCH(AJ$9,FrontEndYear,0))),"")</f>
        <v/>
      </c>
      <c r="AK52" s="529" t="str">
        <f t="array" aca="1" ref="AK52" ca="1">IFERROR(AE52*(1+INDEX(FrontEndData,MATCH(AK$10,IF(FrontEndType=$B52,FrontEndCampus),0),MATCH(AK$9,FrontEndYear,0))),"")</f>
        <v/>
      </c>
      <c r="AL52" s="529" t="str">
        <f t="array" aca="1" ref="AL52" ca="1">IFERROR(AF52*(1+INDEX(FrontEndData,MATCH(AL$10,IF(FrontEndType=$B52,FrontEndCampus),0),MATCH(AL$9,FrontEndYear,0))),"")</f>
        <v/>
      </c>
      <c r="AM52" s="529" t="str">
        <f t="array" aca="1" ref="AM52" ca="1">IFERROR(AG52*(1+INDEX(FrontEndData,MATCH(AM$10,IF(FrontEndType=$B52,FrontEndCampus),0),MATCH(AM$9,FrontEndYear,0))),"")</f>
        <v/>
      </c>
      <c r="AN52" s="529" t="str">
        <f t="array" aca="1" ref="AN52" ca="1">IFERROR(AH52*(1+INDEX(FrontEndData,MATCH(AN$10,IF(FrontEndType=$B52,FrontEndCampus),0),MATCH(AN$9,FrontEndYear,0))),"")</f>
        <v/>
      </c>
      <c r="AO52" s="529" t="str">
        <f t="array" aca="1" ref="AO52" ca="1">IFERROR(AI52*(1+INDEX(FrontEndData,MATCH(AO$10,IF(FrontEndType=$B52,FrontEndCampus),0),MATCH(AO$9,FrontEndYear,0))),"")</f>
        <v/>
      </c>
      <c r="AP52" s="529" t="str">
        <f t="array" aca="1" ref="AP52" ca="1">IFERROR(AJ52*(1+INDEX(FrontEndData,MATCH(AP$10,IF(FrontEndType=$B52,FrontEndCampus),0),MATCH(AP$9,FrontEndYear,0))),"")</f>
        <v/>
      </c>
      <c r="AQ52" s="529" t="str">
        <f t="array" aca="1" ref="AQ52" ca="1">IFERROR(AK52*(1+INDEX(FrontEndData,MATCH(AQ$10,IF(FrontEndType=$B52,FrontEndCampus),0),MATCH(AQ$9,FrontEndYear,0))),"")</f>
        <v/>
      </c>
      <c r="AR52" s="529" t="str">
        <f t="array" aca="1" ref="AR52" ca="1">IFERROR(AL52*(1+INDEX(FrontEndData,MATCH(AR$10,IF(FrontEndType=$B52,FrontEndCampus),0),MATCH(AR$9,FrontEndYear,0))),"")</f>
        <v/>
      </c>
      <c r="AS52" s="529" t="str">
        <f t="array" aca="1" ref="AS52" ca="1">IFERROR(AM52*(1+INDEX(FrontEndData,MATCH(AS$10,IF(FrontEndType=$B52,FrontEndCampus),0),MATCH(AS$9,FrontEndYear,0))),"")</f>
        <v/>
      </c>
      <c r="AT52" s="529" t="str">
        <f t="array" aca="1" ref="AT52" ca="1">IFERROR(AN52*(1+INDEX(FrontEndData,MATCH(AT$10,IF(FrontEndType=$B52,FrontEndCampus),0),MATCH(AT$9,FrontEndYear,0))),"")</f>
        <v/>
      </c>
      <c r="AU52" s="529" t="str">
        <f t="array" aca="1" ref="AU52" ca="1">IFERROR(AO52*(1+INDEX(FrontEndData,MATCH(AU$10,IF(FrontEndType=$B52,FrontEndCampus),0),MATCH(AU$9,FrontEndYear,0))),"")</f>
        <v/>
      </c>
      <c r="AV52" s="529" t="str">
        <f t="array" aca="1" ref="AV52" ca="1">IFERROR(AP52*(1+INDEX(FrontEndData,MATCH(AV$10,IF(FrontEndType=$B52,FrontEndCampus),0),MATCH(AV$9,FrontEndYear,0))),"")</f>
        <v/>
      </c>
      <c r="AW52" s="529" t="str">
        <f t="array" aca="1" ref="AW52" ca="1">IFERROR(AQ52*(1+INDEX(FrontEndData,MATCH(AW$10,IF(FrontEndType=$B52,FrontEndCampus),0),MATCH(AW$9,FrontEndYear,0))),"")</f>
        <v/>
      </c>
      <c r="AX52" s="529" t="str">
        <f t="array" aca="1" ref="AX52" ca="1">IFERROR(AR52*(1+INDEX(FrontEndData,MATCH(AX$10,IF(FrontEndType=$B52,FrontEndCampus),0),MATCH(AX$9,FrontEndYear,0))),"")</f>
        <v/>
      </c>
      <c r="AY52" s="529" t="str">
        <f t="array" aca="1" ref="AY52" ca="1">IFERROR(AS52*(1+INDEX(FrontEndData,MATCH(AY$10,IF(FrontEndType=$B52,FrontEndCampus),0),MATCH(AY$9,FrontEndYear,0))),"")</f>
        <v/>
      </c>
      <c r="AZ52" s="529" t="str">
        <f t="array" aca="1" ref="AZ52" ca="1">IFERROR(AT52*(1+INDEX(FrontEndData,MATCH(AZ$10,IF(FrontEndType=$B52,FrontEndCampus),0),MATCH(AZ$9,FrontEndYear,0))),"")</f>
        <v/>
      </c>
      <c r="BA52" s="529" t="str">
        <f t="array" aca="1" ref="BA52" ca="1">IFERROR(AU52*(1+INDEX(FrontEndData,MATCH(BA$10,IF(FrontEndType=$B52,FrontEndCampus),0),MATCH(BA$9,FrontEndYear,0))),"")</f>
        <v/>
      </c>
      <c r="BB52" s="529" t="str">
        <f t="array" aca="1" ref="BB52" ca="1">IFERROR(AV52*(1+INDEX(FrontEndData,MATCH(BB$10,IF(FrontEndType=$B52,FrontEndCampus),0),MATCH(BB$9,FrontEndYear,0))),"")</f>
        <v/>
      </c>
      <c r="BC52" s="529" t="str">
        <f t="array" aca="1" ref="BC52" ca="1">IFERROR(AW52*(1+INDEX(FrontEndData,MATCH(BC$10,IF(FrontEndType=$B52,FrontEndCampus),0),MATCH(BC$9,FrontEndYear,0))),"")</f>
        <v/>
      </c>
      <c r="BD52" s="529" t="str">
        <f t="array" aca="1" ref="BD52" ca="1">IFERROR(AX52*(1+INDEX(FrontEndData,MATCH(BD$10,IF(FrontEndType=$B52,FrontEndCampus),0),MATCH(BD$9,FrontEndYear,0))),"")</f>
        <v/>
      </c>
      <c r="BE52" s="529" t="str">
        <f t="array" aca="1" ref="BE52" ca="1">IFERROR(AY52*(1+INDEX(FrontEndData,MATCH(BE$10,IF(FrontEndType=$B52,FrontEndCampus),0),MATCH(BE$9,FrontEndYear,0))),"")</f>
        <v/>
      </c>
      <c r="BF52" s="529" t="str">
        <f t="array" aca="1" ref="BF52" ca="1">IFERROR(AZ52*(1+INDEX(FrontEndData,MATCH(BF$10,IF(FrontEndType=$B52,FrontEndCampus),0),MATCH(BF$9,FrontEndYear,0))),"")</f>
        <v/>
      </c>
      <c r="BG52" s="529" t="str">
        <f t="array" aca="1" ref="BG52" ca="1">IFERROR(BA52*(1+INDEX(FrontEndData,MATCH(BG$10,IF(FrontEndType=$B52,FrontEndCampus),0),MATCH(BG$9,FrontEndYear,0))),"")</f>
        <v/>
      </c>
      <c r="BH52" s="529" t="str">
        <f t="array" aca="1" ref="BH52" ca="1">IFERROR(BB52*(1+INDEX(FrontEndData,MATCH(BH$10,IF(FrontEndType=$B52,FrontEndCampus),0),MATCH(BH$9,FrontEndYear,0))),"")</f>
        <v/>
      </c>
      <c r="BI52" s="529" t="str">
        <f t="array" aca="1" ref="BI52" ca="1">IFERROR(BC52*(1+INDEX(FrontEndData,MATCH(BI$10,IF(FrontEndType=$B52,FrontEndCampus),0),MATCH(BI$9,FrontEndYear,0))),"")</f>
        <v/>
      </c>
      <c r="BJ52" s="529" t="str">
        <f t="array" aca="1" ref="BJ52" ca="1">IFERROR(BD52*(1+INDEX(FrontEndData,MATCH(BJ$10,IF(FrontEndType=$B52,FrontEndCampus),0),MATCH(BJ$9,FrontEndYear,0))),"")</f>
        <v/>
      </c>
      <c r="BK52" s="529" t="str">
        <f t="array" aca="1" ref="BK52" ca="1">IFERROR(BE52*(1+INDEX(FrontEndData,MATCH(BK$10,IF(FrontEndType=$B52,FrontEndCampus),0),MATCH(BK$9,FrontEndYear,0))),"")</f>
        <v/>
      </c>
      <c r="BL52" s="529" t="str">
        <f t="array" aca="1" ref="BL52" ca="1">IFERROR(BF52*(1+INDEX(FrontEndData,MATCH(BL$10,IF(FrontEndType=$B52,FrontEndCampus),0),MATCH(BL$9,FrontEndYear,0))),"")</f>
        <v/>
      </c>
      <c r="BM52" s="529" t="str">
        <f t="array" aca="1" ref="BM52" ca="1">IFERROR(BG52*(1+INDEX(FrontEndData,MATCH(BM$10,IF(FrontEndType=$B52,FrontEndCampus),0),MATCH(BM$9,FrontEndYear,0))),"")</f>
        <v/>
      </c>
      <c r="BN52" s="529" t="str">
        <f t="array" aca="1" ref="BN52" ca="1">IFERROR(BH52*(1+INDEX(FrontEndData,MATCH(BN$10,IF(FrontEndType=$B52,FrontEndCampus),0),MATCH(BN$9,FrontEndYear,0))),"")</f>
        <v/>
      </c>
      <c r="BO52" s="529" t="str">
        <f t="array" aca="1" ref="BO52" ca="1">IFERROR(BI52*(1+INDEX(FrontEndData,MATCH(BO$10,IF(FrontEndType=$B52,FrontEndCampus),0),MATCH(BO$9,FrontEndYear,0))),"")</f>
        <v/>
      </c>
      <c r="BP52" s="529" t="str">
        <f t="array" aca="1" ref="BP52" ca="1">IFERROR(BJ52*(1+INDEX(FrontEndData,MATCH(BP$10,IF(FrontEndType=$B52,FrontEndCampus),0),MATCH(BP$9,FrontEndYear,0))),"")</f>
        <v/>
      </c>
      <c r="BQ52" s="529" t="str">
        <f t="array" aca="1" ref="BQ52" ca="1">IFERROR(BK52*(1+INDEX(FrontEndData,MATCH(BQ$10,IF(FrontEndType=$B52,FrontEndCampus),0),MATCH(BQ$9,FrontEndYear,0))),"")</f>
        <v/>
      </c>
      <c r="BR52" s="529" t="str">
        <f t="array" aca="1" ref="BR52" ca="1">IFERROR(BL52*(1+INDEX(FrontEndData,MATCH(BR$10,IF(FrontEndType=$B52,FrontEndCampus),0),MATCH(BR$9,FrontEndYear,0))),"")</f>
        <v/>
      </c>
      <c r="BS52" s="529" t="str">
        <f t="array" aca="1" ref="BS52" ca="1">IFERROR(BM52*(1+INDEX(FrontEndData,MATCH(BS$10,IF(FrontEndType=$B52,FrontEndCampus),0),MATCH(BS$9,FrontEndYear,0))),"")</f>
        <v/>
      </c>
      <c r="BT52" s="529" t="str">
        <f t="array" aca="1" ref="BT52" ca="1">IFERROR(BN52*(1+INDEX(FrontEndData,MATCH(BT$10,IF(FrontEndType=$B52,FrontEndCampus),0),MATCH(BT$9,FrontEndYear,0))),"")</f>
        <v/>
      </c>
      <c r="BU52" s="529" t="str">
        <f t="array" aca="1" ref="BU52" ca="1">IFERROR(BO52*(1+INDEX(FrontEndData,MATCH(BU$10,IF(FrontEndType=$B52,FrontEndCampus),0),MATCH(BU$9,FrontEndYear,0))),"")</f>
        <v/>
      </c>
      <c r="BV52" s="529" t="str">
        <f t="array" aca="1" ref="BV52" ca="1">IFERROR(BP52*(1+INDEX(FrontEndData,MATCH(BV$10,IF(FrontEndType=$B52,FrontEndCampus),0),MATCH(BV$9,FrontEndYear,0))),"")</f>
        <v/>
      </c>
      <c r="BW52" s="529" t="str">
        <f t="array" aca="1" ref="BW52" ca="1">IFERROR(BQ52*(1+INDEX(FrontEndData,MATCH(BW$10,IF(FrontEndType=$B52,FrontEndCampus),0),MATCH(BW$9,FrontEndYear,0))),"")</f>
        <v/>
      </c>
      <c r="BX52" s="529" t="str">
        <f t="array" aca="1" ref="BX52" ca="1">IFERROR(BR52*(1+INDEX(FrontEndData,MATCH(BX$10,IF(FrontEndType=$B52,FrontEndCampus),0),MATCH(BX$9,FrontEndYear,0))),"")</f>
        <v/>
      </c>
    </row>
    <row r="53" spans="2:76" x14ac:dyDescent="0.25">
      <c r="B53" s="525" t="s">
        <v>411</v>
      </c>
      <c r="C53" s="526" t="s">
        <v>377</v>
      </c>
      <c r="D53" s="527" t="s">
        <v>400</v>
      </c>
      <c r="E53" s="528">
        <f t="array" aca="1" ref="E53" ca="1">IFERROR(IF(INDEX(EndUseMatrixData,MATCH($B53,IF(EndUseMatrixEndUse=$D53,EndUseMatrixAllocation),0),MATCH($C53,EndUseMatrixEmissionSource,0))=Lists!$Q$9,INDEX(CFPTableEmissionsData,MATCH($C53,CFPTableEmissionsEmissionSource,0),MATCH(E$10,CFPTableEmissionsCampus,0))*INDEX(EndUseAssumptionsData,MATCH($C53,IF(EndUseAssumptionsEndUse=$D53,EndUseAssumptionsEmissionsSource),0),MATCH(E$10,EndUseAssumptionsCampus,0))*IF(COUNTIF(PeopleList,$B53)&gt;0,INDEX(SpacePeopleAllocationsPercentData,MATCH($B53,SpacePeopleAllocationsPercentType,0),MATCH(E$10,SpacePeopleAllocationsPercentCampus,0))/SUM(IF(INDEX(EndUseMatrixPeopleData,0,MATCH($C53,EndUseMatrixEmissionSource,0))=Lists!$Q$9,IF(EndUseMatrixPeopleEndUse=$D53,INDEX(EndUseMatrixPeopleSplitData,0,MATCH(E$10,EndUseMatrixPeopleSplitCampus,0))))),1),0),0)</f>
        <v>0</v>
      </c>
      <c r="F53" s="528">
        <f t="array" aca="1" ref="F53" ca="1">IFERROR(IF(INDEX(EndUseMatrixData,MATCH($B53,IF(EndUseMatrixEndUse=$D53,EndUseMatrixAllocation),0),MATCH($C53,EndUseMatrixEmissionSource,0))=Lists!$Q$9,INDEX(CFPTableEmissionsData,MATCH($C53,CFPTableEmissionsEmissionSource,0),MATCH(F$10,CFPTableEmissionsCampus,0))*INDEX(EndUseAssumptionsData,MATCH($C53,IF(EndUseAssumptionsEndUse=$D53,EndUseAssumptionsEmissionsSource),0),MATCH(F$10,EndUseAssumptionsCampus,0))*IF(COUNTIF(PeopleList,$B53)&gt;0,INDEX(SpacePeopleAllocationsPercentData,MATCH($B53,SpacePeopleAllocationsPercentType,0),MATCH(F$10,SpacePeopleAllocationsPercentCampus,0))/SUM(IF(INDEX(EndUseMatrixPeopleData,0,MATCH($C53,EndUseMatrixEmissionSource,0))=Lists!$Q$9,IF(EndUseMatrixPeopleEndUse=$D53,INDEX(EndUseMatrixPeopleSplitData,0,MATCH(F$10,EndUseMatrixPeopleSplitCampus,0))))),1),0),0)</f>
        <v>0</v>
      </c>
      <c r="G53" s="528">
        <f t="array" aca="1" ref="G53" ca="1">IFERROR(IF(INDEX(EndUseMatrixData,MATCH($B53,IF(EndUseMatrixEndUse=$D53,EndUseMatrixAllocation),0),MATCH($C53,EndUseMatrixEmissionSource,0))=Lists!$Q$9,INDEX(CFPTableEmissionsData,MATCH($C53,CFPTableEmissionsEmissionSource,0),MATCH(G$10,CFPTableEmissionsCampus,0))*INDEX(EndUseAssumptionsData,MATCH($C53,IF(EndUseAssumptionsEndUse=$D53,EndUseAssumptionsEmissionsSource),0),MATCH(G$10,EndUseAssumptionsCampus,0))*IF(COUNTIF(PeopleList,$B53)&gt;0,INDEX(SpacePeopleAllocationsPercentData,MATCH($B53,SpacePeopleAllocationsPercentType,0),MATCH(G$10,SpacePeopleAllocationsPercentCampus,0))/SUM(IF(INDEX(EndUseMatrixPeopleData,0,MATCH($C53,EndUseMatrixEmissionSource,0))=Lists!$Q$9,IF(EndUseMatrixPeopleEndUse=$D53,INDEX(EndUseMatrixPeopleSplitData,0,MATCH(G$10,EndUseMatrixPeopleSplitCampus,0))))),1),0),0)</f>
        <v>0</v>
      </c>
      <c r="H53" s="528">
        <f t="array" aca="1" ref="H53" ca="1">IFERROR(IF(INDEX(EndUseMatrixData,MATCH($B53,IF(EndUseMatrixEndUse=$D53,EndUseMatrixAllocation),0),MATCH($C53,EndUseMatrixEmissionSource,0))=Lists!$Q$9,INDEX(CFPTableEmissionsData,MATCH($C53,CFPTableEmissionsEmissionSource,0),MATCH(H$10,CFPTableEmissionsCampus,0))*INDEX(EndUseAssumptionsData,MATCH($C53,IF(EndUseAssumptionsEndUse=$D53,EndUseAssumptionsEmissionsSource),0),MATCH(H$10,EndUseAssumptionsCampus,0))*IF(COUNTIF(PeopleList,$B53)&gt;0,INDEX(SpacePeopleAllocationsPercentData,MATCH($B53,SpacePeopleAllocationsPercentType,0),MATCH(H$10,SpacePeopleAllocationsPercentCampus,0))/SUM(IF(INDEX(EndUseMatrixPeopleData,0,MATCH($C53,EndUseMatrixEmissionSource,0))=Lists!$Q$9,IF(EndUseMatrixPeopleEndUse=$D53,INDEX(EndUseMatrixPeopleSplitData,0,MATCH(H$10,EndUseMatrixPeopleSplitCampus,0))))),1),0),0)</f>
        <v>0</v>
      </c>
      <c r="I53" s="528">
        <f t="array" aca="1" ref="I53" ca="1">IFERROR(IF(INDEX(EndUseMatrixData,MATCH($B53,IF(EndUseMatrixEndUse=$D53,EndUseMatrixAllocation),0),MATCH($C53,EndUseMatrixEmissionSource,0))=Lists!$Q$9,INDEX(CFPTableEmissionsData,MATCH($C53,CFPTableEmissionsEmissionSource,0),MATCH(I$10,CFPTableEmissionsCampus,0))*INDEX(EndUseAssumptionsData,MATCH($C53,IF(EndUseAssumptionsEndUse=$D53,EndUseAssumptionsEmissionsSource),0),MATCH(I$10,EndUseAssumptionsCampus,0))*IF(COUNTIF(PeopleList,$B53)&gt;0,INDEX(SpacePeopleAllocationsPercentData,MATCH($B53,SpacePeopleAllocationsPercentType,0),MATCH(I$10,SpacePeopleAllocationsPercentCampus,0))/SUM(IF(INDEX(EndUseMatrixPeopleData,0,MATCH($C53,EndUseMatrixEmissionSource,0))=Lists!$Q$9,IF(EndUseMatrixPeopleEndUse=$D53,INDEX(EndUseMatrixPeopleSplitData,0,MATCH(I$10,EndUseMatrixPeopleSplitCampus,0))))),1),0),0)</f>
        <v>0</v>
      </c>
      <c r="J53" s="528">
        <f t="array" aca="1" ref="J53" ca="1">IFERROR(IF(INDEX(EndUseMatrixData,MATCH($B53,IF(EndUseMatrixEndUse=$D53,EndUseMatrixAllocation),0),MATCH($C53,EndUseMatrixEmissionSource,0))=Lists!$Q$9,INDEX(CFPTableEmissionsData,MATCH($C53,CFPTableEmissionsEmissionSource,0),MATCH(J$10,CFPTableEmissionsCampus,0))*INDEX(EndUseAssumptionsData,MATCH($C53,IF(EndUseAssumptionsEndUse=$D53,EndUseAssumptionsEmissionsSource),0),MATCH(J$10,EndUseAssumptionsCampus,0))*IF(COUNTIF(PeopleList,$B53)&gt;0,INDEX(SpacePeopleAllocationsPercentData,MATCH($B53,SpacePeopleAllocationsPercentType,0),MATCH(J$10,SpacePeopleAllocationsPercentCampus,0))/SUM(IF(INDEX(EndUseMatrixPeopleData,0,MATCH($C53,EndUseMatrixEmissionSource,0))=Lists!$Q$9,IF(EndUseMatrixPeopleEndUse=$D53,INDEX(EndUseMatrixPeopleSplitData,0,MATCH(J$10,EndUseMatrixPeopleSplitCampus,0))))),1),0),0)</f>
        <v>0</v>
      </c>
      <c r="K53" s="529" t="str">
        <f t="array" aca="1" ref="K53" ca="1">IFERROR(E53*(1+INDEX(FrontEndData,MATCH(K$10,IF(FrontEndType=$B53,FrontEndCampus),0),MATCH(K$9,FrontEndYear,0))),"")</f>
        <v/>
      </c>
      <c r="L53" s="529" t="str">
        <f t="array" aca="1" ref="L53" ca="1">IFERROR(F53*(1+INDEX(FrontEndData,MATCH(L$10,IF(FrontEndType=$B53,FrontEndCampus),0),MATCH(L$9,FrontEndYear,0))),"")</f>
        <v/>
      </c>
      <c r="M53" s="529" t="str">
        <f t="array" aca="1" ref="M53" ca="1">IFERROR(G53*(1+INDEX(FrontEndData,MATCH(M$10,IF(FrontEndType=$B53,FrontEndCampus),0),MATCH(M$9,FrontEndYear,0))),"")</f>
        <v/>
      </c>
      <c r="N53" s="529" t="str">
        <f t="array" aca="1" ref="N53" ca="1">IFERROR(H53*(1+INDEX(FrontEndData,MATCH(N$10,IF(FrontEndType=$B53,FrontEndCampus),0),MATCH(N$9,FrontEndYear,0))),"")</f>
        <v/>
      </c>
      <c r="O53" s="529" t="str">
        <f t="array" aca="1" ref="O53" ca="1">IFERROR(I53*(1+INDEX(FrontEndData,MATCH(O$10,IF(FrontEndType=$B53,FrontEndCampus),0),MATCH(O$9,FrontEndYear,0))),"")</f>
        <v/>
      </c>
      <c r="P53" s="529" t="str">
        <f t="array" aca="1" ref="P53" ca="1">IFERROR(J53*(1+INDEX(FrontEndData,MATCH(P$10,IF(FrontEndType=$B53,FrontEndCampus),0),MATCH(P$9,FrontEndYear,0))),"")</f>
        <v/>
      </c>
      <c r="Q53" s="529" t="str">
        <f t="array" aca="1" ref="Q53" ca="1">IFERROR(K53*(1+INDEX(FrontEndData,MATCH(Q$10,IF(FrontEndType=$B53,FrontEndCampus),0),MATCH(Q$9,FrontEndYear,0))),"")</f>
        <v/>
      </c>
      <c r="R53" s="529" t="str">
        <f t="array" aca="1" ref="R53" ca="1">IFERROR(L53*(1+INDEX(FrontEndData,MATCH(R$10,IF(FrontEndType=$B53,FrontEndCampus),0),MATCH(R$9,FrontEndYear,0))),"")</f>
        <v/>
      </c>
      <c r="S53" s="529" t="str">
        <f t="array" aca="1" ref="S53" ca="1">IFERROR(M53*(1+INDEX(FrontEndData,MATCH(S$10,IF(FrontEndType=$B53,FrontEndCampus),0),MATCH(S$9,FrontEndYear,0))),"")</f>
        <v/>
      </c>
      <c r="T53" s="529" t="str">
        <f t="array" aca="1" ref="T53" ca="1">IFERROR(N53*(1+INDEX(FrontEndData,MATCH(T$10,IF(FrontEndType=$B53,FrontEndCampus),0),MATCH(T$9,FrontEndYear,0))),"")</f>
        <v/>
      </c>
      <c r="U53" s="529" t="str">
        <f t="array" aca="1" ref="U53" ca="1">IFERROR(O53*(1+INDEX(FrontEndData,MATCH(U$10,IF(FrontEndType=$B53,FrontEndCampus),0),MATCH(U$9,FrontEndYear,0))),"")</f>
        <v/>
      </c>
      <c r="V53" s="529" t="str">
        <f t="array" aca="1" ref="V53" ca="1">IFERROR(P53*(1+INDEX(FrontEndData,MATCH(V$10,IF(FrontEndType=$B53,FrontEndCampus),0),MATCH(V$9,FrontEndYear,0))),"")</f>
        <v/>
      </c>
      <c r="W53" s="529" t="str">
        <f t="array" aca="1" ref="W53" ca="1">IFERROR(Q53*(1+INDEX(FrontEndData,MATCH(W$10,IF(FrontEndType=$B53,FrontEndCampus),0),MATCH(W$9,FrontEndYear,0))),"")</f>
        <v/>
      </c>
      <c r="X53" s="529" t="str">
        <f t="array" aca="1" ref="X53" ca="1">IFERROR(R53*(1+INDEX(FrontEndData,MATCH(X$10,IF(FrontEndType=$B53,FrontEndCampus),0),MATCH(X$9,FrontEndYear,0))),"")</f>
        <v/>
      </c>
      <c r="Y53" s="529" t="str">
        <f t="array" aca="1" ref="Y53" ca="1">IFERROR(S53*(1+INDEX(FrontEndData,MATCH(Y$10,IF(FrontEndType=$B53,FrontEndCampus),0),MATCH(Y$9,FrontEndYear,0))),"")</f>
        <v/>
      </c>
      <c r="Z53" s="529" t="str">
        <f t="array" aca="1" ref="Z53" ca="1">IFERROR(T53*(1+INDEX(FrontEndData,MATCH(Z$10,IF(FrontEndType=$B53,FrontEndCampus),0),MATCH(Z$9,FrontEndYear,0))),"")</f>
        <v/>
      </c>
      <c r="AA53" s="529" t="str">
        <f t="array" aca="1" ref="AA53" ca="1">IFERROR(U53*(1+INDEX(FrontEndData,MATCH(AA$10,IF(FrontEndType=$B53,FrontEndCampus),0),MATCH(AA$9,FrontEndYear,0))),"")</f>
        <v/>
      </c>
      <c r="AB53" s="529" t="str">
        <f t="array" aca="1" ref="AB53" ca="1">IFERROR(V53*(1+INDEX(FrontEndData,MATCH(AB$10,IF(FrontEndType=$B53,FrontEndCampus),0),MATCH(AB$9,FrontEndYear,0))),"")</f>
        <v/>
      </c>
      <c r="AC53" s="529" t="str">
        <f t="array" aca="1" ref="AC53" ca="1">IFERROR(W53*(1+INDEX(FrontEndData,MATCH(AC$10,IF(FrontEndType=$B53,FrontEndCampus),0),MATCH(AC$9,FrontEndYear,0))),"")</f>
        <v/>
      </c>
      <c r="AD53" s="529" t="str">
        <f t="array" aca="1" ref="AD53" ca="1">IFERROR(X53*(1+INDEX(FrontEndData,MATCH(AD$10,IF(FrontEndType=$B53,FrontEndCampus),0),MATCH(AD$9,FrontEndYear,0))),"")</f>
        <v/>
      </c>
      <c r="AE53" s="529" t="str">
        <f t="array" aca="1" ref="AE53" ca="1">IFERROR(Y53*(1+INDEX(FrontEndData,MATCH(AE$10,IF(FrontEndType=$B53,FrontEndCampus),0),MATCH(AE$9,FrontEndYear,0))),"")</f>
        <v/>
      </c>
      <c r="AF53" s="529" t="str">
        <f t="array" aca="1" ref="AF53" ca="1">IFERROR(Z53*(1+INDEX(FrontEndData,MATCH(AF$10,IF(FrontEndType=$B53,FrontEndCampus),0),MATCH(AF$9,FrontEndYear,0))),"")</f>
        <v/>
      </c>
      <c r="AG53" s="529" t="str">
        <f t="array" aca="1" ref="AG53" ca="1">IFERROR(AA53*(1+INDEX(FrontEndData,MATCH(AG$10,IF(FrontEndType=$B53,FrontEndCampus),0),MATCH(AG$9,FrontEndYear,0))),"")</f>
        <v/>
      </c>
      <c r="AH53" s="529" t="str">
        <f t="array" aca="1" ref="AH53" ca="1">IFERROR(AB53*(1+INDEX(FrontEndData,MATCH(AH$10,IF(FrontEndType=$B53,FrontEndCampus),0),MATCH(AH$9,FrontEndYear,0))),"")</f>
        <v/>
      </c>
      <c r="AI53" s="529" t="str">
        <f t="array" aca="1" ref="AI53" ca="1">IFERROR(AC53*(1+INDEX(FrontEndData,MATCH(AI$10,IF(FrontEndType=$B53,FrontEndCampus),0),MATCH(AI$9,FrontEndYear,0))),"")</f>
        <v/>
      </c>
      <c r="AJ53" s="529" t="str">
        <f t="array" aca="1" ref="AJ53" ca="1">IFERROR(AD53*(1+INDEX(FrontEndData,MATCH(AJ$10,IF(FrontEndType=$B53,FrontEndCampus),0),MATCH(AJ$9,FrontEndYear,0))),"")</f>
        <v/>
      </c>
      <c r="AK53" s="529" t="str">
        <f t="array" aca="1" ref="AK53" ca="1">IFERROR(AE53*(1+INDEX(FrontEndData,MATCH(AK$10,IF(FrontEndType=$B53,FrontEndCampus),0),MATCH(AK$9,FrontEndYear,0))),"")</f>
        <v/>
      </c>
      <c r="AL53" s="529" t="str">
        <f t="array" aca="1" ref="AL53" ca="1">IFERROR(AF53*(1+INDEX(FrontEndData,MATCH(AL$10,IF(FrontEndType=$B53,FrontEndCampus),0),MATCH(AL$9,FrontEndYear,0))),"")</f>
        <v/>
      </c>
      <c r="AM53" s="529" t="str">
        <f t="array" aca="1" ref="AM53" ca="1">IFERROR(AG53*(1+INDEX(FrontEndData,MATCH(AM$10,IF(FrontEndType=$B53,FrontEndCampus),0),MATCH(AM$9,FrontEndYear,0))),"")</f>
        <v/>
      </c>
      <c r="AN53" s="529" t="str">
        <f t="array" aca="1" ref="AN53" ca="1">IFERROR(AH53*(1+INDEX(FrontEndData,MATCH(AN$10,IF(FrontEndType=$B53,FrontEndCampus),0),MATCH(AN$9,FrontEndYear,0))),"")</f>
        <v/>
      </c>
      <c r="AO53" s="529" t="str">
        <f t="array" aca="1" ref="AO53" ca="1">IFERROR(AI53*(1+INDEX(FrontEndData,MATCH(AO$10,IF(FrontEndType=$B53,FrontEndCampus),0),MATCH(AO$9,FrontEndYear,0))),"")</f>
        <v/>
      </c>
      <c r="AP53" s="529" t="str">
        <f t="array" aca="1" ref="AP53" ca="1">IFERROR(AJ53*(1+INDEX(FrontEndData,MATCH(AP$10,IF(FrontEndType=$B53,FrontEndCampus),0),MATCH(AP$9,FrontEndYear,0))),"")</f>
        <v/>
      </c>
      <c r="AQ53" s="529" t="str">
        <f t="array" aca="1" ref="AQ53" ca="1">IFERROR(AK53*(1+INDEX(FrontEndData,MATCH(AQ$10,IF(FrontEndType=$B53,FrontEndCampus),0),MATCH(AQ$9,FrontEndYear,0))),"")</f>
        <v/>
      </c>
      <c r="AR53" s="529" t="str">
        <f t="array" aca="1" ref="AR53" ca="1">IFERROR(AL53*(1+INDEX(FrontEndData,MATCH(AR$10,IF(FrontEndType=$B53,FrontEndCampus),0),MATCH(AR$9,FrontEndYear,0))),"")</f>
        <v/>
      </c>
      <c r="AS53" s="529" t="str">
        <f t="array" aca="1" ref="AS53" ca="1">IFERROR(AM53*(1+INDEX(FrontEndData,MATCH(AS$10,IF(FrontEndType=$B53,FrontEndCampus),0),MATCH(AS$9,FrontEndYear,0))),"")</f>
        <v/>
      </c>
      <c r="AT53" s="529" t="str">
        <f t="array" aca="1" ref="AT53" ca="1">IFERROR(AN53*(1+INDEX(FrontEndData,MATCH(AT$10,IF(FrontEndType=$B53,FrontEndCampus),0),MATCH(AT$9,FrontEndYear,0))),"")</f>
        <v/>
      </c>
      <c r="AU53" s="529" t="str">
        <f t="array" aca="1" ref="AU53" ca="1">IFERROR(AO53*(1+INDEX(FrontEndData,MATCH(AU$10,IF(FrontEndType=$B53,FrontEndCampus),0),MATCH(AU$9,FrontEndYear,0))),"")</f>
        <v/>
      </c>
      <c r="AV53" s="529" t="str">
        <f t="array" aca="1" ref="AV53" ca="1">IFERROR(AP53*(1+INDEX(FrontEndData,MATCH(AV$10,IF(FrontEndType=$B53,FrontEndCampus),0),MATCH(AV$9,FrontEndYear,0))),"")</f>
        <v/>
      </c>
      <c r="AW53" s="529" t="str">
        <f t="array" aca="1" ref="AW53" ca="1">IFERROR(AQ53*(1+INDEX(FrontEndData,MATCH(AW$10,IF(FrontEndType=$B53,FrontEndCampus),0),MATCH(AW$9,FrontEndYear,0))),"")</f>
        <v/>
      </c>
      <c r="AX53" s="529" t="str">
        <f t="array" aca="1" ref="AX53" ca="1">IFERROR(AR53*(1+INDEX(FrontEndData,MATCH(AX$10,IF(FrontEndType=$B53,FrontEndCampus),0),MATCH(AX$9,FrontEndYear,0))),"")</f>
        <v/>
      </c>
      <c r="AY53" s="529" t="str">
        <f t="array" aca="1" ref="AY53" ca="1">IFERROR(AS53*(1+INDEX(FrontEndData,MATCH(AY$10,IF(FrontEndType=$B53,FrontEndCampus),0),MATCH(AY$9,FrontEndYear,0))),"")</f>
        <v/>
      </c>
      <c r="AZ53" s="529" t="str">
        <f t="array" aca="1" ref="AZ53" ca="1">IFERROR(AT53*(1+INDEX(FrontEndData,MATCH(AZ$10,IF(FrontEndType=$B53,FrontEndCampus),0),MATCH(AZ$9,FrontEndYear,0))),"")</f>
        <v/>
      </c>
      <c r="BA53" s="529" t="str">
        <f t="array" aca="1" ref="BA53" ca="1">IFERROR(AU53*(1+INDEX(FrontEndData,MATCH(BA$10,IF(FrontEndType=$B53,FrontEndCampus),0),MATCH(BA$9,FrontEndYear,0))),"")</f>
        <v/>
      </c>
      <c r="BB53" s="529" t="str">
        <f t="array" aca="1" ref="BB53" ca="1">IFERROR(AV53*(1+INDEX(FrontEndData,MATCH(BB$10,IF(FrontEndType=$B53,FrontEndCampus),0),MATCH(BB$9,FrontEndYear,0))),"")</f>
        <v/>
      </c>
      <c r="BC53" s="529" t="str">
        <f t="array" aca="1" ref="BC53" ca="1">IFERROR(AW53*(1+INDEX(FrontEndData,MATCH(BC$10,IF(FrontEndType=$B53,FrontEndCampus),0),MATCH(BC$9,FrontEndYear,0))),"")</f>
        <v/>
      </c>
      <c r="BD53" s="529" t="str">
        <f t="array" aca="1" ref="BD53" ca="1">IFERROR(AX53*(1+INDEX(FrontEndData,MATCH(BD$10,IF(FrontEndType=$B53,FrontEndCampus),0),MATCH(BD$9,FrontEndYear,0))),"")</f>
        <v/>
      </c>
      <c r="BE53" s="529" t="str">
        <f t="array" aca="1" ref="BE53" ca="1">IFERROR(AY53*(1+INDEX(FrontEndData,MATCH(BE$10,IF(FrontEndType=$B53,FrontEndCampus),0),MATCH(BE$9,FrontEndYear,0))),"")</f>
        <v/>
      </c>
      <c r="BF53" s="529" t="str">
        <f t="array" aca="1" ref="BF53" ca="1">IFERROR(AZ53*(1+INDEX(FrontEndData,MATCH(BF$10,IF(FrontEndType=$B53,FrontEndCampus),0),MATCH(BF$9,FrontEndYear,0))),"")</f>
        <v/>
      </c>
      <c r="BG53" s="529" t="str">
        <f t="array" aca="1" ref="BG53" ca="1">IFERROR(BA53*(1+INDEX(FrontEndData,MATCH(BG$10,IF(FrontEndType=$B53,FrontEndCampus),0),MATCH(BG$9,FrontEndYear,0))),"")</f>
        <v/>
      </c>
      <c r="BH53" s="529" t="str">
        <f t="array" aca="1" ref="BH53" ca="1">IFERROR(BB53*(1+INDEX(FrontEndData,MATCH(BH$10,IF(FrontEndType=$B53,FrontEndCampus),0),MATCH(BH$9,FrontEndYear,0))),"")</f>
        <v/>
      </c>
      <c r="BI53" s="529" t="str">
        <f t="array" aca="1" ref="BI53" ca="1">IFERROR(BC53*(1+INDEX(FrontEndData,MATCH(BI$10,IF(FrontEndType=$B53,FrontEndCampus),0),MATCH(BI$9,FrontEndYear,0))),"")</f>
        <v/>
      </c>
      <c r="BJ53" s="529" t="str">
        <f t="array" aca="1" ref="BJ53" ca="1">IFERROR(BD53*(1+INDEX(FrontEndData,MATCH(BJ$10,IF(FrontEndType=$B53,FrontEndCampus),0),MATCH(BJ$9,FrontEndYear,0))),"")</f>
        <v/>
      </c>
      <c r="BK53" s="529" t="str">
        <f t="array" aca="1" ref="BK53" ca="1">IFERROR(BE53*(1+INDEX(FrontEndData,MATCH(BK$10,IF(FrontEndType=$B53,FrontEndCampus),0),MATCH(BK$9,FrontEndYear,0))),"")</f>
        <v/>
      </c>
      <c r="BL53" s="529" t="str">
        <f t="array" aca="1" ref="BL53" ca="1">IFERROR(BF53*(1+INDEX(FrontEndData,MATCH(BL$10,IF(FrontEndType=$B53,FrontEndCampus),0),MATCH(BL$9,FrontEndYear,0))),"")</f>
        <v/>
      </c>
      <c r="BM53" s="529" t="str">
        <f t="array" aca="1" ref="BM53" ca="1">IFERROR(BG53*(1+INDEX(FrontEndData,MATCH(BM$10,IF(FrontEndType=$B53,FrontEndCampus),0),MATCH(BM$9,FrontEndYear,0))),"")</f>
        <v/>
      </c>
      <c r="BN53" s="529" t="str">
        <f t="array" aca="1" ref="BN53" ca="1">IFERROR(BH53*(1+INDEX(FrontEndData,MATCH(BN$10,IF(FrontEndType=$B53,FrontEndCampus),0),MATCH(BN$9,FrontEndYear,0))),"")</f>
        <v/>
      </c>
      <c r="BO53" s="529" t="str">
        <f t="array" aca="1" ref="BO53" ca="1">IFERROR(BI53*(1+INDEX(FrontEndData,MATCH(BO$10,IF(FrontEndType=$B53,FrontEndCampus),0),MATCH(BO$9,FrontEndYear,0))),"")</f>
        <v/>
      </c>
      <c r="BP53" s="529" t="str">
        <f t="array" aca="1" ref="BP53" ca="1">IFERROR(BJ53*(1+INDEX(FrontEndData,MATCH(BP$10,IF(FrontEndType=$B53,FrontEndCampus),0),MATCH(BP$9,FrontEndYear,0))),"")</f>
        <v/>
      </c>
      <c r="BQ53" s="529" t="str">
        <f t="array" aca="1" ref="BQ53" ca="1">IFERROR(BK53*(1+INDEX(FrontEndData,MATCH(BQ$10,IF(FrontEndType=$B53,FrontEndCampus),0),MATCH(BQ$9,FrontEndYear,0))),"")</f>
        <v/>
      </c>
      <c r="BR53" s="529" t="str">
        <f t="array" aca="1" ref="BR53" ca="1">IFERROR(BL53*(1+INDEX(FrontEndData,MATCH(BR$10,IF(FrontEndType=$B53,FrontEndCampus),0),MATCH(BR$9,FrontEndYear,0))),"")</f>
        <v/>
      </c>
      <c r="BS53" s="529" t="str">
        <f t="array" aca="1" ref="BS53" ca="1">IFERROR(BM53*(1+INDEX(FrontEndData,MATCH(BS$10,IF(FrontEndType=$B53,FrontEndCampus),0),MATCH(BS$9,FrontEndYear,0))),"")</f>
        <v/>
      </c>
      <c r="BT53" s="529" t="str">
        <f t="array" aca="1" ref="BT53" ca="1">IFERROR(BN53*(1+INDEX(FrontEndData,MATCH(BT$10,IF(FrontEndType=$B53,FrontEndCampus),0),MATCH(BT$9,FrontEndYear,0))),"")</f>
        <v/>
      </c>
      <c r="BU53" s="529" t="str">
        <f t="array" aca="1" ref="BU53" ca="1">IFERROR(BO53*(1+INDEX(FrontEndData,MATCH(BU$10,IF(FrontEndType=$B53,FrontEndCampus),0),MATCH(BU$9,FrontEndYear,0))),"")</f>
        <v/>
      </c>
      <c r="BV53" s="529" t="str">
        <f t="array" aca="1" ref="BV53" ca="1">IFERROR(BP53*(1+INDEX(FrontEndData,MATCH(BV$10,IF(FrontEndType=$B53,FrontEndCampus),0),MATCH(BV$9,FrontEndYear,0))),"")</f>
        <v/>
      </c>
      <c r="BW53" s="529" t="str">
        <f t="array" aca="1" ref="BW53" ca="1">IFERROR(BQ53*(1+INDEX(FrontEndData,MATCH(BW$10,IF(FrontEndType=$B53,FrontEndCampus),0),MATCH(BW$9,FrontEndYear,0))),"")</f>
        <v/>
      </c>
      <c r="BX53" s="529" t="str">
        <f t="array" aca="1" ref="BX53" ca="1">IFERROR(BR53*(1+INDEX(FrontEndData,MATCH(BX$10,IF(FrontEndType=$B53,FrontEndCampus),0),MATCH(BX$9,FrontEndYear,0))),"")</f>
        <v/>
      </c>
    </row>
    <row r="54" spans="2:76" x14ac:dyDescent="0.25">
      <c r="B54" s="525" t="s">
        <v>411</v>
      </c>
      <c r="C54" s="526" t="s">
        <v>377</v>
      </c>
      <c r="D54" s="527" t="s">
        <v>399</v>
      </c>
      <c r="E54" s="528">
        <f t="array" ref="E54">IFERROR(IF(INDEX(EndUseMatrixData,MATCH($B54,IF(EndUseMatrixEndUse=$D54,EndUseMatrixAllocation),0),MATCH($C54,EndUseMatrixEmissionSource,0))=Lists!$Q$9,INDEX(CFPTableEmissionsData,MATCH($C54,CFPTableEmissionsEmissionSource,0),MATCH(E$10,CFPTableEmissionsCampus,0))*INDEX(EndUseAssumptionsData,MATCH($C54,IF(EndUseAssumptionsEndUse=$D54,EndUseAssumptionsEmissionsSource),0),MATCH(E$10,EndUseAssumptionsCampus,0))*IF(COUNTIF(PeopleList,$B54)&gt;0,INDEX(SpacePeopleAllocationsPercentData,MATCH($B54,SpacePeopleAllocationsPercentType,0),MATCH(E$10,SpacePeopleAllocationsPercentCampus,0))/SUM(IF(INDEX(EndUseMatrixPeopleData,0,MATCH($C54,EndUseMatrixEmissionSource,0))=Lists!$Q$9,IF(EndUseMatrixPeopleEndUse=$D54,INDEX(EndUseMatrixPeopleSplitData,0,MATCH(E$10,EndUseMatrixPeopleSplitCampus,0))))),1),0),0)</f>
        <v>0</v>
      </c>
      <c r="F54" s="528">
        <f t="array" ref="F54">IFERROR(IF(INDEX(EndUseMatrixData,MATCH($B54,IF(EndUseMatrixEndUse=$D54,EndUseMatrixAllocation),0),MATCH($C54,EndUseMatrixEmissionSource,0))=Lists!$Q$9,INDEX(CFPTableEmissionsData,MATCH($C54,CFPTableEmissionsEmissionSource,0),MATCH(F$10,CFPTableEmissionsCampus,0))*INDEX(EndUseAssumptionsData,MATCH($C54,IF(EndUseAssumptionsEndUse=$D54,EndUseAssumptionsEmissionsSource),0),MATCH(F$10,EndUseAssumptionsCampus,0))*IF(COUNTIF(PeopleList,$B54)&gt;0,INDEX(SpacePeopleAllocationsPercentData,MATCH($B54,SpacePeopleAllocationsPercentType,0),MATCH(F$10,SpacePeopleAllocationsPercentCampus,0))/SUM(IF(INDEX(EndUseMatrixPeopleData,0,MATCH($C54,EndUseMatrixEmissionSource,0))=Lists!$Q$9,IF(EndUseMatrixPeopleEndUse=$D54,INDEX(EndUseMatrixPeopleSplitData,0,MATCH(F$10,EndUseMatrixPeopleSplitCampus,0))))),1),0),0)</f>
        <v>0</v>
      </c>
      <c r="G54" s="528">
        <f t="array" ref="G54">IFERROR(IF(INDEX(EndUseMatrixData,MATCH($B54,IF(EndUseMatrixEndUse=$D54,EndUseMatrixAllocation),0),MATCH($C54,EndUseMatrixEmissionSource,0))=Lists!$Q$9,INDEX(CFPTableEmissionsData,MATCH($C54,CFPTableEmissionsEmissionSource,0),MATCH(G$10,CFPTableEmissionsCampus,0))*INDEX(EndUseAssumptionsData,MATCH($C54,IF(EndUseAssumptionsEndUse=$D54,EndUseAssumptionsEmissionsSource),0),MATCH(G$10,EndUseAssumptionsCampus,0))*IF(COUNTIF(PeopleList,$B54)&gt;0,INDEX(SpacePeopleAllocationsPercentData,MATCH($B54,SpacePeopleAllocationsPercentType,0),MATCH(G$10,SpacePeopleAllocationsPercentCampus,0))/SUM(IF(INDEX(EndUseMatrixPeopleData,0,MATCH($C54,EndUseMatrixEmissionSource,0))=Lists!$Q$9,IF(EndUseMatrixPeopleEndUse=$D54,INDEX(EndUseMatrixPeopleSplitData,0,MATCH(G$10,EndUseMatrixPeopleSplitCampus,0))))),1),0),0)</f>
        <v>0</v>
      </c>
      <c r="H54" s="528">
        <f t="array" ref="H54">IFERROR(IF(INDEX(EndUseMatrixData,MATCH($B54,IF(EndUseMatrixEndUse=$D54,EndUseMatrixAllocation),0),MATCH($C54,EndUseMatrixEmissionSource,0))=Lists!$Q$9,INDEX(CFPTableEmissionsData,MATCH($C54,CFPTableEmissionsEmissionSource,0),MATCH(H$10,CFPTableEmissionsCampus,0))*INDEX(EndUseAssumptionsData,MATCH($C54,IF(EndUseAssumptionsEndUse=$D54,EndUseAssumptionsEmissionsSource),0),MATCH(H$10,EndUseAssumptionsCampus,0))*IF(COUNTIF(PeopleList,$B54)&gt;0,INDEX(SpacePeopleAllocationsPercentData,MATCH($B54,SpacePeopleAllocationsPercentType,0),MATCH(H$10,SpacePeopleAllocationsPercentCampus,0))/SUM(IF(INDEX(EndUseMatrixPeopleData,0,MATCH($C54,EndUseMatrixEmissionSource,0))=Lists!$Q$9,IF(EndUseMatrixPeopleEndUse=$D54,INDEX(EndUseMatrixPeopleSplitData,0,MATCH(H$10,EndUseMatrixPeopleSplitCampus,0))))),1),0),0)</f>
        <v>0</v>
      </c>
      <c r="I54" s="528">
        <f t="array" ref="I54">IFERROR(IF(INDEX(EndUseMatrixData,MATCH($B54,IF(EndUseMatrixEndUse=$D54,EndUseMatrixAllocation),0),MATCH($C54,EndUseMatrixEmissionSource,0))=Lists!$Q$9,INDEX(CFPTableEmissionsData,MATCH($C54,CFPTableEmissionsEmissionSource,0),MATCH(I$10,CFPTableEmissionsCampus,0))*INDEX(EndUseAssumptionsData,MATCH($C54,IF(EndUseAssumptionsEndUse=$D54,EndUseAssumptionsEmissionsSource),0),MATCH(I$10,EndUseAssumptionsCampus,0))*IF(COUNTIF(PeopleList,$B54)&gt;0,INDEX(SpacePeopleAllocationsPercentData,MATCH($B54,SpacePeopleAllocationsPercentType,0),MATCH(I$10,SpacePeopleAllocationsPercentCampus,0))/SUM(IF(INDEX(EndUseMatrixPeopleData,0,MATCH($C54,EndUseMatrixEmissionSource,0))=Lists!$Q$9,IF(EndUseMatrixPeopleEndUse=$D54,INDEX(EndUseMatrixPeopleSplitData,0,MATCH(I$10,EndUseMatrixPeopleSplitCampus,0))))),1),0),0)</f>
        <v>0</v>
      </c>
      <c r="J54" s="528">
        <f t="array" ref="J54">IFERROR(IF(INDEX(EndUseMatrixData,MATCH($B54,IF(EndUseMatrixEndUse=$D54,EndUseMatrixAllocation),0),MATCH($C54,EndUseMatrixEmissionSource,0))=Lists!$Q$9,INDEX(CFPTableEmissionsData,MATCH($C54,CFPTableEmissionsEmissionSource,0),MATCH(J$10,CFPTableEmissionsCampus,0))*INDEX(EndUseAssumptionsData,MATCH($C54,IF(EndUseAssumptionsEndUse=$D54,EndUseAssumptionsEmissionsSource),0),MATCH(J$10,EndUseAssumptionsCampus,0))*IF(COUNTIF(PeopleList,$B54)&gt;0,INDEX(SpacePeopleAllocationsPercentData,MATCH($B54,SpacePeopleAllocationsPercentType,0),MATCH(J$10,SpacePeopleAllocationsPercentCampus,0))/SUM(IF(INDEX(EndUseMatrixPeopleData,0,MATCH($C54,EndUseMatrixEmissionSource,0))=Lists!$Q$9,IF(EndUseMatrixPeopleEndUse=$D54,INDEX(EndUseMatrixPeopleSplitData,0,MATCH(J$10,EndUseMatrixPeopleSplitCampus,0))))),1),0),0)</f>
        <v>0</v>
      </c>
      <c r="K54" s="529" t="str">
        <f t="array" aca="1" ref="K54" ca="1">IFERROR(E54*(1+INDEX(FrontEndData,MATCH(K$10,IF(FrontEndType=$B54,FrontEndCampus),0),MATCH(K$9,FrontEndYear,0))),"")</f>
        <v/>
      </c>
      <c r="L54" s="529" t="str">
        <f t="array" aca="1" ref="L54" ca="1">IFERROR(F54*(1+INDEX(FrontEndData,MATCH(L$10,IF(FrontEndType=$B54,FrontEndCampus),0),MATCH(L$9,FrontEndYear,0))),"")</f>
        <v/>
      </c>
      <c r="M54" s="529" t="str">
        <f t="array" aca="1" ref="M54" ca="1">IFERROR(G54*(1+INDEX(FrontEndData,MATCH(M$10,IF(FrontEndType=$B54,FrontEndCampus),0),MATCH(M$9,FrontEndYear,0))),"")</f>
        <v/>
      </c>
      <c r="N54" s="529" t="str">
        <f t="array" aca="1" ref="N54" ca="1">IFERROR(H54*(1+INDEX(FrontEndData,MATCH(N$10,IF(FrontEndType=$B54,FrontEndCampus),0),MATCH(N$9,FrontEndYear,0))),"")</f>
        <v/>
      </c>
      <c r="O54" s="529" t="str">
        <f t="array" aca="1" ref="O54" ca="1">IFERROR(I54*(1+INDEX(FrontEndData,MATCH(O$10,IF(FrontEndType=$B54,FrontEndCampus),0),MATCH(O$9,FrontEndYear,0))),"")</f>
        <v/>
      </c>
      <c r="P54" s="529" t="str">
        <f t="array" aca="1" ref="P54" ca="1">IFERROR(J54*(1+INDEX(FrontEndData,MATCH(P$10,IF(FrontEndType=$B54,FrontEndCampus),0),MATCH(P$9,FrontEndYear,0))),"")</f>
        <v/>
      </c>
      <c r="Q54" s="529" t="str">
        <f t="array" aca="1" ref="Q54" ca="1">IFERROR(K54*(1+INDEX(FrontEndData,MATCH(Q$10,IF(FrontEndType=$B54,FrontEndCampus),0),MATCH(Q$9,FrontEndYear,0))),"")</f>
        <v/>
      </c>
      <c r="R54" s="529" t="str">
        <f t="array" aca="1" ref="R54" ca="1">IFERROR(L54*(1+INDEX(FrontEndData,MATCH(R$10,IF(FrontEndType=$B54,FrontEndCampus),0),MATCH(R$9,FrontEndYear,0))),"")</f>
        <v/>
      </c>
      <c r="S54" s="529" t="str">
        <f t="array" aca="1" ref="S54" ca="1">IFERROR(M54*(1+INDEX(FrontEndData,MATCH(S$10,IF(FrontEndType=$B54,FrontEndCampus),0),MATCH(S$9,FrontEndYear,0))),"")</f>
        <v/>
      </c>
      <c r="T54" s="529" t="str">
        <f t="array" aca="1" ref="T54" ca="1">IFERROR(N54*(1+INDEX(FrontEndData,MATCH(T$10,IF(FrontEndType=$B54,FrontEndCampus),0),MATCH(T$9,FrontEndYear,0))),"")</f>
        <v/>
      </c>
      <c r="U54" s="529" t="str">
        <f t="array" aca="1" ref="U54" ca="1">IFERROR(O54*(1+INDEX(FrontEndData,MATCH(U$10,IF(FrontEndType=$B54,FrontEndCampus),0),MATCH(U$9,FrontEndYear,0))),"")</f>
        <v/>
      </c>
      <c r="V54" s="529" t="str">
        <f t="array" aca="1" ref="V54" ca="1">IFERROR(P54*(1+INDEX(FrontEndData,MATCH(V$10,IF(FrontEndType=$B54,FrontEndCampus),0),MATCH(V$9,FrontEndYear,0))),"")</f>
        <v/>
      </c>
      <c r="W54" s="529" t="str">
        <f t="array" aca="1" ref="W54" ca="1">IFERROR(Q54*(1+INDEX(FrontEndData,MATCH(W$10,IF(FrontEndType=$B54,FrontEndCampus),0),MATCH(W$9,FrontEndYear,0))),"")</f>
        <v/>
      </c>
      <c r="X54" s="529" t="str">
        <f t="array" aca="1" ref="X54" ca="1">IFERROR(R54*(1+INDEX(FrontEndData,MATCH(X$10,IF(FrontEndType=$B54,FrontEndCampus),0),MATCH(X$9,FrontEndYear,0))),"")</f>
        <v/>
      </c>
      <c r="Y54" s="529" t="str">
        <f t="array" aca="1" ref="Y54" ca="1">IFERROR(S54*(1+INDEX(FrontEndData,MATCH(Y$10,IF(FrontEndType=$B54,FrontEndCampus),0),MATCH(Y$9,FrontEndYear,0))),"")</f>
        <v/>
      </c>
      <c r="Z54" s="529" t="str">
        <f t="array" aca="1" ref="Z54" ca="1">IFERROR(T54*(1+INDEX(FrontEndData,MATCH(Z$10,IF(FrontEndType=$B54,FrontEndCampus),0),MATCH(Z$9,FrontEndYear,0))),"")</f>
        <v/>
      </c>
      <c r="AA54" s="529" t="str">
        <f t="array" aca="1" ref="AA54" ca="1">IFERROR(U54*(1+INDEX(FrontEndData,MATCH(AA$10,IF(FrontEndType=$B54,FrontEndCampus),0),MATCH(AA$9,FrontEndYear,0))),"")</f>
        <v/>
      </c>
      <c r="AB54" s="529" t="str">
        <f t="array" aca="1" ref="AB54" ca="1">IFERROR(V54*(1+INDEX(FrontEndData,MATCH(AB$10,IF(FrontEndType=$B54,FrontEndCampus),0),MATCH(AB$9,FrontEndYear,0))),"")</f>
        <v/>
      </c>
      <c r="AC54" s="529" t="str">
        <f t="array" aca="1" ref="AC54" ca="1">IFERROR(W54*(1+INDEX(FrontEndData,MATCH(AC$10,IF(FrontEndType=$B54,FrontEndCampus),0),MATCH(AC$9,FrontEndYear,0))),"")</f>
        <v/>
      </c>
      <c r="AD54" s="529" t="str">
        <f t="array" aca="1" ref="AD54" ca="1">IFERROR(X54*(1+INDEX(FrontEndData,MATCH(AD$10,IF(FrontEndType=$B54,FrontEndCampus),0),MATCH(AD$9,FrontEndYear,0))),"")</f>
        <v/>
      </c>
      <c r="AE54" s="529" t="str">
        <f t="array" aca="1" ref="AE54" ca="1">IFERROR(Y54*(1+INDEX(FrontEndData,MATCH(AE$10,IF(FrontEndType=$B54,FrontEndCampus),0),MATCH(AE$9,FrontEndYear,0))),"")</f>
        <v/>
      </c>
      <c r="AF54" s="529" t="str">
        <f t="array" aca="1" ref="AF54" ca="1">IFERROR(Z54*(1+INDEX(FrontEndData,MATCH(AF$10,IF(FrontEndType=$B54,FrontEndCampus),0),MATCH(AF$9,FrontEndYear,0))),"")</f>
        <v/>
      </c>
      <c r="AG54" s="529" t="str">
        <f t="array" aca="1" ref="AG54" ca="1">IFERROR(AA54*(1+INDEX(FrontEndData,MATCH(AG$10,IF(FrontEndType=$B54,FrontEndCampus),0),MATCH(AG$9,FrontEndYear,0))),"")</f>
        <v/>
      </c>
      <c r="AH54" s="529" t="str">
        <f t="array" aca="1" ref="AH54" ca="1">IFERROR(AB54*(1+INDEX(FrontEndData,MATCH(AH$10,IF(FrontEndType=$B54,FrontEndCampus),0),MATCH(AH$9,FrontEndYear,0))),"")</f>
        <v/>
      </c>
      <c r="AI54" s="529" t="str">
        <f t="array" aca="1" ref="AI54" ca="1">IFERROR(AC54*(1+INDEX(FrontEndData,MATCH(AI$10,IF(FrontEndType=$B54,FrontEndCampus),0),MATCH(AI$9,FrontEndYear,0))),"")</f>
        <v/>
      </c>
      <c r="AJ54" s="529" t="str">
        <f t="array" aca="1" ref="AJ54" ca="1">IFERROR(AD54*(1+INDEX(FrontEndData,MATCH(AJ$10,IF(FrontEndType=$B54,FrontEndCampus),0),MATCH(AJ$9,FrontEndYear,0))),"")</f>
        <v/>
      </c>
      <c r="AK54" s="529" t="str">
        <f t="array" aca="1" ref="AK54" ca="1">IFERROR(AE54*(1+INDEX(FrontEndData,MATCH(AK$10,IF(FrontEndType=$B54,FrontEndCampus),0),MATCH(AK$9,FrontEndYear,0))),"")</f>
        <v/>
      </c>
      <c r="AL54" s="529" t="str">
        <f t="array" aca="1" ref="AL54" ca="1">IFERROR(AF54*(1+INDEX(FrontEndData,MATCH(AL$10,IF(FrontEndType=$B54,FrontEndCampus),0),MATCH(AL$9,FrontEndYear,0))),"")</f>
        <v/>
      </c>
      <c r="AM54" s="529" t="str">
        <f t="array" aca="1" ref="AM54" ca="1">IFERROR(AG54*(1+INDEX(FrontEndData,MATCH(AM$10,IF(FrontEndType=$B54,FrontEndCampus),0),MATCH(AM$9,FrontEndYear,0))),"")</f>
        <v/>
      </c>
      <c r="AN54" s="529" t="str">
        <f t="array" aca="1" ref="AN54" ca="1">IFERROR(AH54*(1+INDEX(FrontEndData,MATCH(AN$10,IF(FrontEndType=$B54,FrontEndCampus),0),MATCH(AN$9,FrontEndYear,0))),"")</f>
        <v/>
      </c>
      <c r="AO54" s="529" t="str">
        <f t="array" aca="1" ref="AO54" ca="1">IFERROR(AI54*(1+INDEX(FrontEndData,MATCH(AO$10,IF(FrontEndType=$B54,FrontEndCampus),0),MATCH(AO$9,FrontEndYear,0))),"")</f>
        <v/>
      </c>
      <c r="AP54" s="529" t="str">
        <f t="array" aca="1" ref="AP54" ca="1">IFERROR(AJ54*(1+INDEX(FrontEndData,MATCH(AP$10,IF(FrontEndType=$B54,FrontEndCampus),0),MATCH(AP$9,FrontEndYear,0))),"")</f>
        <v/>
      </c>
      <c r="AQ54" s="529" t="str">
        <f t="array" aca="1" ref="AQ54" ca="1">IFERROR(AK54*(1+INDEX(FrontEndData,MATCH(AQ$10,IF(FrontEndType=$B54,FrontEndCampus),0),MATCH(AQ$9,FrontEndYear,0))),"")</f>
        <v/>
      </c>
      <c r="AR54" s="529" t="str">
        <f t="array" aca="1" ref="AR54" ca="1">IFERROR(AL54*(1+INDEX(FrontEndData,MATCH(AR$10,IF(FrontEndType=$B54,FrontEndCampus),0),MATCH(AR$9,FrontEndYear,0))),"")</f>
        <v/>
      </c>
      <c r="AS54" s="529" t="str">
        <f t="array" aca="1" ref="AS54" ca="1">IFERROR(AM54*(1+INDEX(FrontEndData,MATCH(AS$10,IF(FrontEndType=$B54,FrontEndCampus),0),MATCH(AS$9,FrontEndYear,0))),"")</f>
        <v/>
      </c>
      <c r="AT54" s="529" t="str">
        <f t="array" aca="1" ref="AT54" ca="1">IFERROR(AN54*(1+INDEX(FrontEndData,MATCH(AT$10,IF(FrontEndType=$B54,FrontEndCampus),0),MATCH(AT$9,FrontEndYear,0))),"")</f>
        <v/>
      </c>
      <c r="AU54" s="529" t="str">
        <f t="array" aca="1" ref="AU54" ca="1">IFERROR(AO54*(1+INDEX(FrontEndData,MATCH(AU$10,IF(FrontEndType=$B54,FrontEndCampus),0),MATCH(AU$9,FrontEndYear,0))),"")</f>
        <v/>
      </c>
      <c r="AV54" s="529" t="str">
        <f t="array" aca="1" ref="AV54" ca="1">IFERROR(AP54*(1+INDEX(FrontEndData,MATCH(AV$10,IF(FrontEndType=$B54,FrontEndCampus),0),MATCH(AV$9,FrontEndYear,0))),"")</f>
        <v/>
      </c>
      <c r="AW54" s="529" t="str">
        <f t="array" aca="1" ref="AW54" ca="1">IFERROR(AQ54*(1+INDEX(FrontEndData,MATCH(AW$10,IF(FrontEndType=$B54,FrontEndCampus),0),MATCH(AW$9,FrontEndYear,0))),"")</f>
        <v/>
      </c>
      <c r="AX54" s="529" t="str">
        <f t="array" aca="1" ref="AX54" ca="1">IFERROR(AR54*(1+INDEX(FrontEndData,MATCH(AX$10,IF(FrontEndType=$B54,FrontEndCampus),0),MATCH(AX$9,FrontEndYear,0))),"")</f>
        <v/>
      </c>
      <c r="AY54" s="529" t="str">
        <f t="array" aca="1" ref="AY54" ca="1">IFERROR(AS54*(1+INDEX(FrontEndData,MATCH(AY$10,IF(FrontEndType=$B54,FrontEndCampus),0),MATCH(AY$9,FrontEndYear,0))),"")</f>
        <v/>
      </c>
      <c r="AZ54" s="529" t="str">
        <f t="array" aca="1" ref="AZ54" ca="1">IFERROR(AT54*(1+INDEX(FrontEndData,MATCH(AZ$10,IF(FrontEndType=$B54,FrontEndCampus),0),MATCH(AZ$9,FrontEndYear,0))),"")</f>
        <v/>
      </c>
      <c r="BA54" s="529" t="str">
        <f t="array" aca="1" ref="BA54" ca="1">IFERROR(AU54*(1+INDEX(FrontEndData,MATCH(BA$10,IF(FrontEndType=$B54,FrontEndCampus),0),MATCH(BA$9,FrontEndYear,0))),"")</f>
        <v/>
      </c>
      <c r="BB54" s="529" t="str">
        <f t="array" aca="1" ref="BB54" ca="1">IFERROR(AV54*(1+INDEX(FrontEndData,MATCH(BB$10,IF(FrontEndType=$B54,FrontEndCampus),0),MATCH(BB$9,FrontEndYear,0))),"")</f>
        <v/>
      </c>
      <c r="BC54" s="529" t="str">
        <f t="array" aca="1" ref="BC54" ca="1">IFERROR(AW54*(1+INDEX(FrontEndData,MATCH(BC$10,IF(FrontEndType=$B54,FrontEndCampus),0),MATCH(BC$9,FrontEndYear,0))),"")</f>
        <v/>
      </c>
      <c r="BD54" s="529" t="str">
        <f t="array" aca="1" ref="BD54" ca="1">IFERROR(AX54*(1+INDEX(FrontEndData,MATCH(BD$10,IF(FrontEndType=$B54,FrontEndCampus),0),MATCH(BD$9,FrontEndYear,0))),"")</f>
        <v/>
      </c>
      <c r="BE54" s="529" t="str">
        <f t="array" aca="1" ref="BE54" ca="1">IFERROR(AY54*(1+INDEX(FrontEndData,MATCH(BE$10,IF(FrontEndType=$B54,FrontEndCampus),0),MATCH(BE$9,FrontEndYear,0))),"")</f>
        <v/>
      </c>
      <c r="BF54" s="529" t="str">
        <f t="array" aca="1" ref="BF54" ca="1">IFERROR(AZ54*(1+INDEX(FrontEndData,MATCH(BF$10,IF(FrontEndType=$B54,FrontEndCampus),0),MATCH(BF$9,FrontEndYear,0))),"")</f>
        <v/>
      </c>
      <c r="BG54" s="529" t="str">
        <f t="array" aca="1" ref="BG54" ca="1">IFERROR(BA54*(1+INDEX(FrontEndData,MATCH(BG$10,IF(FrontEndType=$B54,FrontEndCampus),0),MATCH(BG$9,FrontEndYear,0))),"")</f>
        <v/>
      </c>
      <c r="BH54" s="529" t="str">
        <f t="array" aca="1" ref="BH54" ca="1">IFERROR(BB54*(1+INDEX(FrontEndData,MATCH(BH$10,IF(FrontEndType=$B54,FrontEndCampus),0),MATCH(BH$9,FrontEndYear,0))),"")</f>
        <v/>
      </c>
      <c r="BI54" s="529" t="str">
        <f t="array" aca="1" ref="BI54" ca="1">IFERROR(BC54*(1+INDEX(FrontEndData,MATCH(BI$10,IF(FrontEndType=$B54,FrontEndCampus),0),MATCH(BI$9,FrontEndYear,0))),"")</f>
        <v/>
      </c>
      <c r="BJ54" s="529" t="str">
        <f t="array" aca="1" ref="BJ54" ca="1">IFERROR(BD54*(1+INDEX(FrontEndData,MATCH(BJ$10,IF(FrontEndType=$B54,FrontEndCampus),0),MATCH(BJ$9,FrontEndYear,0))),"")</f>
        <v/>
      </c>
      <c r="BK54" s="529" t="str">
        <f t="array" aca="1" ref="BK54" ca="1">IFERROR(BE54*(1+INDEX(FrontEndData,MATCH(BK$10,IF(FrontEndType=$B54,FrontEndCampus),0),MATCH(BK$9,FrontEndYear,0))),"")</f>
        <v/>
      </c>
      <c r="BL54" s="529" t="str">
        <f t="array" aca="1" ref="BL54" ca="1">IFERROR(BF54*(1+INDEX(FrontEndData,MATCH(BL$10,IF(FrontEndType=$B54,FrontEndCampus),0),MATCH(BL$9,FrontEndYear,0))),"")</f>
        <v/>
      </c>
      <c r="BM54" s="529" t="str">
        <f t="array" aca="1" ref="BM54" ca="1">IFERROR(BG54*(1+INDEX(FrontEndData,MATCH(BM$10,IF(FrontEndType=$B54,FrontEndCampus),0),MATCH(BM$9,FrontEndYear,0))),"")</f>
        <v/>
      </c>
      <c r="BN54" s="529" t="str">
        <f t="array" aca="1" ref="BN54" ca="1">IFERROR(BH54*(1+INDEX(FrontEndData,MATCH(BN$10,IF(FrontEndType=$B54,FrontEndCampus),0),MATCH(BN$9,FrontEndYear,0))),"")</f>
        <v/>
      </c>
      <c r="BO54" s="529" t="str">
        <f t="array" aca="1" ref="BO54" ca="1">IFERROR(BI54*(1+INDEX(FrontEndData,MATCH(BO$10,IF(FrontEndType=$B54,FrontEndCampus),0),MATCH(BO$9,FrontEndYear,0))),"")</f>
        <v/>
      </c>
      <c r="BP54" s="529" t="str">
        <f t="array" aca="1" ref="BP54" ca="1">IFERROR(BJ54*(1+INDEX(FrontEndData,MATCH(BP$10,IF(FrontEndType=$B54,FrontEndCampus),0),MATCH(BP$9,FrontEndYear,0))),"")</f>
        <v/>
      </c>
      <c r="BQ54" s="529" t="str">
        <f t="array" aca="1" ref="BQ54" ca="1">IFERROR(BK54*(1+INDEX(FrontEndData,MATCH(BQ$10,IF(FrontEndType=$B54,FrontEndCampus),0),MATCH(BQ$9,FrontEndYear,0))),"")</f>
        <v/>
      </c>
      <c r="BR54" s="529" t="str">
        <f t="array" aca="1" ref="BR54" ca="1">IFERROR(BL54*(1+INDEX(FrontEndData,MATCH(BR$10,IF(FrontEndType=$B54,FrontEndCampus),0),MATCH(BR$9,FrontEndYear,0))),"")</f>
        <v/>
      </c>
      <c r="BS54" s="529" t="str">
        <f t="array" aca="1" ref="BS54" ca="1">IFERROR(BM54*(1+INDEX(FrontEndData,MATCH(BS$10,IF(FrontEndType=$B54,FrontEndCampus),0),MATCH(BS$9,FrontEndYear,0))),"")</f>
        <v/>
      </c>
      <c r="BT54" s="529" t="str">
        <f t="array" aca="1" ref="BT54" ca="1">IFERROR(BN54*(1+INDEX(FrontEndData,MATCH(BT$10,IF(FrontEndType=$B54,FrontEndCampus),0),MATCH(BT$9,FrontEndYear,0))),"")</f>
        <v/>
      </c>
      <c r="BU54" s="529" t="str">
        <f t="array" aca="1" ref="BU54" ca="1">IFERROR(BO54*(1+INDEX(FrontEndData,MATCH(BU$10,IF(FrontEndType=$B54,FrontEndCampus),0),MATCH(BU$9,FrontEndYear,0))),"")</f>
        <v/>
      </c>
      <c r="BV54" s="529" t="str">
        <f t="array" aca="1" ref="BV54" ca="1">IFERROR(BP54*(1+INDEX(FrontEndData,MATCH(BV$10,IF(FrontEndType=$B54,FrontEndCampus),0),MATCH(BV$9,FrontEndYear,0))),"")</f>
        <v/>
      </c>
      <c r="BW54" s="529" t="str">
        <f t="array" aca="1" ref="BW54" ca="1">IFERROR(BQ54*(1+INDEX(FrontEndData,MATCH(BW$10,IF(FrontEndType=$B54,FrontEndCampus),0),MATCH(BW$9,FrontEndYear,0))),"")</f>
        <v/>
      </c>
      <c r="BX54" s="529" t="str">
        <f t="array" aca="1" ref="BX54" ca="1">IFERROR(BR54*(1+INDEX(FrontEndData,MATCH(BX$10,IF(FrontEndType=$B54,FrontEndCampus),0),MATCH(BX$9,FrontEndYear,0))),"")</f>
        <v/>
      </c>
    </row>
    <row r="55" spans="2:76" x14ac:dyDescent="0.25">
      <c r="B55" s="525" t="s">
        <v>411</v>
      </c>
      <c r="C55" s="526" t="s">
        <v>377</v>
      </c>
      <c r="D55" s="527" t="s">
        <v>398</v>
      </c>
      <c r="E55" s="528">
        <f t="array" ref="E55">IFERROR(IF(INDEX(EndUseMatrixData,MATCH($B55,IF(EndUseMatrixEndUse=$D55,EndUseMatrixAllocation),0),MATCH($C55,EndUseMatrixEmissionSource,0))=Lists!$Q$9,INDEX(CFPTableEmissionsData,MATCH($C55,CFPTableEmissionsEmissionSource,0),MATCH(E$10,CFPTableEmissionsCampus,0))*INDEX(EndUseAssumptionsData,MATCH($C55,IF(EndUseAssumptionsEndUse=$D55,EndUseAssumptionsEmissionsSource),0),MATCH(E$10,EndUseAssumptionsCampus,0))*IF(COUNTIF(PeopleList,$B55)&gt;0,INDEX(SpacePeopleAllocationsPercentData,MATCH($B55,SpacePeopleAllocationsPercentType,0),MATCH(E$10,SpacePeopleAllocationsPercentCampus,0))/SUM(IF(INDEX(EndUseMatrixPeopleData,0,MATCH($C55,EndUseMatrixEmissionSource,0))=Lists!$Q$9,IF(EndUseMatrixPeopleEndUse=$D55,INDEX(EndUseMatrixPeopleSplitData,0,MATCH(E$10,EndUseMatrixPeopleSplitCampus,0))))),1),0),0)</f>
        <v>0</v>
      </c>
      <c r="F55" s="528">
        <f t="array" ref="F55">IFERROR(IF(INDEX(EndUseMatrixData,MATCH($B55,IF(EndUseMatrixEndUse=$D55,EndUseMatrixAllocation),0),MATCH($C55,EndUseMatrixEmissionSource,0))=Lists!$Q$9,INDEX(CFPTableEmissionsData,MATCH($C55,CFPTableEmissionsEmissionSource,0),MATCH(F$10,CFPTableEmissionsCampus,0))*INDEX(EndUseAssumptionsData,MATCH($C55,IF(EndUseAssumptionsEndUse=$D55,EndUseAssumptionsEmissionsSource),0),MATCH(F$10,EndUseAssumptionsCampus,0))*IF(COUNTIF(PeopleList,$B55)&gt;0,INDEX(SpacePeopleAllocationsPercentData,MATCH($B55,SpacePeopleAllocationsPercentType,0),MATCH(F$10,SpacePeopleAllocationsPercentCampus,0))/SUM(IF(INDEX(EndUseMatrixPeopleData,0,MATCH($C55,EndUseMatrixEmissionSource,0))=Lists!$Q$9,IF(EndUseMatrixPeopleEndUse=$D55,INDEX(EndUseMatrixPeopleSplitData,0,MATCH(F$10,EndUseMatrixPeopleSplitCampus,0))))),1),0),0)</f>
        <v>0</v>
      </c>
      <c r="G55" s="528">
        <f t="array" ref="G55">IFERROR(IF(INDEX(EndUseMatrixData,MATCH($B55,IF(EndUseMatrixEndUse=$D55,EndUseMatrixAllocation),0),MATCH($C55,EndUseMatrixEmissionSource,0))=Lists!$Q$9,INDEX(CFPTableEmissionsData,MATCH($C55,CFPTableEmissionsEmissionSource,0),MATCH(G$10,CFPTableEmissionsCampus,0))*INDEX(EndUseAssumptionsData,MATCH($C55,IF(EndUseAssumptionsEndUse=$D55,EndUseAssumptionsEmissionsSource),0),MATCH(G$10,EndUseAssumptionsCampus,0))*IF(COUNTIF(PeopleList,$B55)&gt;0,INDEX(SpacePeopleAllocationsPercentData,MATCH($B55,SpacePeopleAllocationsPercentType,0),MATCH(G$10,SpacePeopleAllocationsPercentCampus,0))/SUM(IF(INDEX(EndUseMatrixPeopleData,0,MATCH($C55,EndUseMatrixEmissionSource,0))=Lists!$Q$9,IF(EndUseMatrixPeopleEndUse=$D55,INDEX(EndUseMatrixPeopleSplitData,0,MATCH(G$10,EndUseMatrixPeopleSplitCampus,0))))),1),0),0)</f>
        <v>0</v>
      </c>
      <c r="H55" s="528">
        <f t="array" ref="H55">IFERROR(IF(INDEX(EndUseMatrixData,MATCH($B55,IF(EndUseMatrixEndUse=$D55,EndUseMatrixAllocation),0),MATCH($C55,EndUseMatrixEmissionSource,0))=Lists!$Q$9,INDEX(CFPTableEmissionsData,MATCH($C55,CFPTableEmissionsEmissionSource,0),MATCH(H$10,CFPTableEmissionsCampus,0))*INDEX(EndUseAssumptionsData,MATCH($C55,IF(EndUseAssumptionsEndUse=$D55,EndUseAssumptionsEmissionsSource),0),MATCH(H$10,EndUseAssumptionsCampus,0))*IF(COUNTIF(PeopleList,$B55)&gt;0,INDEX(SpacePeopleAllocationsPercentData,MATCH($B55,SpacePeopleAllocationsPercentType,0),MATCH(H$10,SpacePeopleAllocationsPercentCampus,0))/SUM(IF(INDEX(EndUseMatrixPeopleData,0,MATCH($C55,EndUseMatrixEmissionSource,0))=Lists!$Q$9,IF(EndUseMatrixPeopleEndUse=$D55,INDEX(EndUseMatrixPeopleSplitData,0,MATCH(H$10,EndUseMatrixPeopleSplitCampus,0))))),1),0),0)</f>
        <v>0</v>
      </c>
      <c r="I55" s="528">
        <f t="array" ref="I55">IFERROR(IF(INDEX(EndUseMatrixData,MATCH($B55,IF(EndUseMatrixEndUse=$D55,EndUseMatrixAllocation),0),MATCH($C55,EndUseMatrixEmissionSource,0))=Lists!$Q$9,INDEX(CFPTableEmissionsData,MATCH($C55,CFPTableEmissionsEmissionSource,0),MATCH(I$10,CFPTableEmissionsCampus,0))*INDEX(EndUseAssumptionsData,MATCH($C55,IF(EndUseAssumptionsEndUse=$D55,EndUseAssumptionsEmissionsSource),0),MATCH(I$10,EndUseAssumptionsCampus,0))*IF(COUNTIF(PeopleList,$B55)&gt;0,INDEX(SpacePeopleAllocationsPercentData,MATCH($B55,SpacePeopleAllocationsPercentType,0),MATCH(I$10,SpacePeopleAllocationsPercentCampus,0))/SUM(IF(INDEX(EndUseMatrixPeopleData,0,MATCH($C55,EndUseMatrixEmissionSource,0))=Lists!$Q$9,IF(EndUseMatrixPeopleEndUse=$D55,INDEX(EndUseMatrixPeopleSplitData,0,MATCH(I$10,EndUseMatrixPeopleSplitCampus,0))))),1),0),0)</f>
        <v>0</v>
      </c>
      <c r="J55" s="528">
        <f t="array" ref="J55">IFERROR(IF(INDEX(EndUseMatrixData,MATCH($B55,IF(EndUseMatrixEndUse=$D55,EndUseMatrixAllocation),0),MATCH($C55,EndUseMatrixEmissionSource,0))=Lists!$Q$9,INDEX(CFPTableEmissionsData,MATCH($C55,CFPTableEmissionsEmissionSource,0),MATCH(J$10,CFPTableEmissionsCampus,0))*INDEX(EndUseAssumptionsData,MATCH($C55,IF(EndUseAssumptionsEndUse=$D55,EndUseAssumptionsEmissionsSource),0),MATCH(J$10,EndUseAssumptionsCampus,0))*IF(COUNTIF(PeopleList,$B55)&gt;0,INDEX(SpacePeopleAllocationsPercentData,MATCH($B55,SpacePeopleAllocationsPercentType,0),MATCH(J$10,SpacePeopleAllocationsPercentCampus,0))/SUM(IF(INDEX(EndUseMatrixPeopleData,0,MATCH($C55,EndUseMatrixEmissionSource,0))=Lists!$Q$9,IF(EndUseMatrixPeopleEndUse=$D55,INDEX(EndUseMatrixPeopleSplitData,0,MATCH(J$10,EndUseMatrixPeopleSplitCampus,0))))),1),0),0)</f>
        <v>0</v>
      </c>
      <c r="K55" s="529" t="str">
        <f t="array" aca="1" ref="K55" ca="1">IFERROR(E55*(1+INDEX(FrontEndData,MATCH(K$10,IF(FrontEndType=$B55,FrontEndCampus),0),MATCH(K$9,FrontEndYear,0))),"")</f>
        <v/>
      </c>
      <c r="L55" s="529" t="str">
        <f t="array" aca="1" ref="L55" ca="1">IFERROR(F55*(1+INDEX(FrontEndData,MATCH(L$10,IF(FrontEndType=$B55,FrontEndCampus),0),MATCH(L$9,FrontEndYear,0))),"")</f>
        <v/>
      </c>
      <c r="M55" s="529" t="str">
        <f t="array" aca="1" ref="M55" ca="1">IFERROR(G55*(1+INDEX(FrontEndData,MATCH(M$10,IF(FrontEndType=$B55,FrontEndCampus),0),MATCH(M$9,FrontEndYear,0))),"")</f>
        <v/>
      </c>
      <c r="N55" s="529" t="str">
        <f t="array" aca="1" ref="N55" ca="1">IFERROR(H55*(1+INDEX(FrontEndData,MATCH(N$10,IF(FrontEndType=$B55,FrontEndCampus),0),MATCH(N$9,FrontEndYear,0))),"")</f>
        <v/>
      </c>
      <c r="O55" s="529" t="str">
        <f t="array" aca="1" ref="O55" ca="1">IFERROR(I55*(1+INDEX(FrontEndData,MATCH(O$10,IF(FrontEndType=$B55,FrontEndCampus),0),MATCH(O$9,FrontEndYear,0))),"")</f>
        <v/>
      </c>
      <c r="P55" s="529" t="str">
        <f t="array" aca="1" ref="P55" ca="1">IFERROR(J55*(1+INDEX(FrontEndData,MATCH(P$10,IF(FrontEndType=$B55,FrontEndCampus),0),MATCH(P$9,FrontEndYear,0))),"")</f>
        <v/>
      </c>
      <c r="Q55" s="529" t="str">
        <f t="array" aca="1" ref="Q55" ca="1">IFERROR(K55*(1+INDEX(FrontEndData,MATCH(Q$10,IF(FrontEndType=$B55,FrontEndCampus),0),MATCH(Q$9,FrontEndYear,0))),"")</f>
        <v/>
      </c>
      <c r="R55" s="529" t="str">
        <f t="array" aca="1" ref="R55" ca="1">IFERROR(L55*(1+INDEX(FrontEndData,MATCH(R$10,IF(FrontEndType=$B55,FrontEndCampus),0),MATCH(R$9,FrontEndYear,0))),"")</f>
        <v/>
      </c>
      <c r="S55" s="529" t="str">
        <f t="array" aca="1" ref="S55" ca="1">IFERROR(M55*(1+INDEX(FrontEndData,MATCH(S$10,IF(FrontEndType=$B55,FrontEndCampus),0),MATCH(S$9,FrontEndYear,0))),"")</f>
        <v/>
      </c>
      <c r="T55" s="529" t="str">
        <f t="array" aca="1" ref="T55" ca="1">IFERROR(N55*(1+INDEX(FrontEndData,MATCH(T$10,IF(FrontEndType=$B55,FrontEndCampus),0),MATCH(T$9,FrontEndYear,0))),"")</f>
        <v/>
      </c>
      <c r="U55" s="529" t="str">
        <f t="array" aca="1" ref="U55" ca="1">IFERROR(O55*(1+INDEX(FrontEndData,MATCH(U$10,IF(FrontEndType=$B55,FrontEndCampus),0),MATCH(U$9,FrontEndYear,0))),"")</f>
        <v/>
      </c>
      <c r="V55" s="529" t="str">
        <f t="array" aca="1" ref="V55" ca="1">IFERROR(P55*(1+INDEX(FrontEndData,MATCH(V$10,IF(FrontEndType=$B55,FrontEndCampus),0),MATCH(V$9,FrontEndYear,0))),"")</f>
        <v/>
      </c>
      <c r="W55" s="529" t="str">
        <f t="array" aca="1" ref="W55" ca="1">IFERROR(Q55*(1+INDEX(FrontEndData,MATCH(W$10,IF(FrontEndType=$B55,FrontEndCampus),0),MATCH(W$9,FrontEndYear,0))),"")</f>
        <v/>
      </c>
      <c r="X55" s="529" t="str">
        <f t="array" aca="1" ref="X55" ca="1">IFERROR(R55*(1+INDEX(FrontEndData,MATCH(X$10,IF(FrontEndType=$B55,FrontEndCampus),0),MATCH(X$9,FrontEndYear,0))),"")</f>
        <v/>
      </c>
      <c r="Y55" s="529" t="str">
        <f t="array" aca="1" ref="Y55" ca="1">IFERROR(S55*(1+INDEX(FrontEndData,MATCH(Y$10,IF(FrontEndType=$B55,FrontEndCampus),0),MATCH(Y$9,FrontEndYear,0))),"")</f>
        <v/>
      </c>
      <c r="Z55" s="529" t="str">
        <f t="array" aca="1" ref="Z55" ca="1">IFERROR(T55*(1+INDEX(FrontEndData,MATCH(Z$10,IF(FrontEndType=$B55,FrontEndCampus),0),MATCH(Z$9,FrontEndYear,0))),"")</f>
        <v/>
      </c>
      <c r="AA55" s="529" t="str">
        <f t="array" aca="1" ref="AA55" ca="1">IFERROR(U55*(1+INDEX(FrontEndData,MATCH(AA$10,IF(FrontEndType=$B55,FrontEndCampus),0),MATCH(AA$9,FrontEndYear,0))),"")</f>
        <v/>
      </c>
      <c r="AB55" s="529" t="str">
        <f t="array" aca="1" ref="AB55" ca="1">IFERROR(V55*(1+INDEX(FrontEndData,MATCH(AB$10,IF(FrontEndType=$B55,FrontEndCampus),0),MATCH(AB$9,FrontEndYear,0))),"")</f>
        <v/>
      </c>
      <c r="AC55" s="529" t="str">
        <f t="array" aca="1" ref="AC55" ca="1">IFERROR(W55*(1+INDEX(FrontEndData,MATCH(AC$10,IF(FrontEndType=$B55,FrontEndCampus),0),MATCH(AC$9,FrontEndYear,0))),"")</f>
        <v/>
      </c>
      <c r="AD55" s="529" t="str">
        <f t="array" aca="1" ref="AD55" ca="1">IFERROR(X55*(1+INDEX(FrontEndData,MATCH(AD$10,IF(FrontEndType=$B55,FrontEndCampus),0),MATCH(AD$9,FrontEndYear,0))),"")</f>
        <v/>
      </c>
      <c r="AE55" s="529" t="str">
        <f t="array" aca="1" ref="AE55" ca="1">IFERROR(Y55*(1+INDEX(FrontEndData,MATCH(AE$10,IF(FrontEndType=$B55,FrontEndCampus),0),MATCH(AE$9,FrontEndYear,0))),"")</f>
        <v/>
      </c>
      <c r="AF55" s="529" t="str">
        <f t="array" aca="1" ref="AF55" ca="1">IFERROR(Z55*(1+INDEX(FrontEndData,MATCH(AF$10,IF(FrontEndType=$B55,FrontEndCampus),0),MATCH(AF$9,FrontEndYear,0))),"")</f>
        <v/>
      </c>
      <c r="AG55" s="529" t="str">
        <f t="array" aca="1" ref="AG55" ca="1">IFERROR(AA55*(1+INDEX(FrontEndData,MATCH(AG$10,IF(FrontEndType=$B55,FrontEndCampus),0),MATCH(AG$9,FrontEndYear,0))),"")</f>
        <v/>
      </c>
      <c r="AH55" s="529" t="str">
        <f t="array" aca="1" ref="AH55" ca="1">IFERROR(AB55*(1+INDEX(FrontEndData,MATCH(AH$10,IF(FrontEndType=$B55,FrontEndCampus),0),MATCH(AH$9,FrontEndYear,0))),"")</f>
        <v/>
      </c>
      <c r="AI55" s="529" t="str">
        <f t="array" aca="1" ref="AI55" ca="1">IFERROR(AC55*(1+INDEX(FrontEndData,MATCH(AI$10,IF(FrontEndType=$B55,FrontEndCampus),0),MATCH(AI$9,FrontEndYear,0))),"")</f>
        <v/>
      </c>
      <c r="AJ55" s="529" t="str">
        <f t="array" aca="1" ref="AJ55" ca="1">IFERROR(AD55*(1+INDEX(FrontEndData,MATCH(AJ$10,IF(FrontEndType=$B55,FrontEndCampus),0),MATCH(AJ$9,FrontEndYear,0))),"")</f>
        <v/>
      </c>
      <c r="AK55" s="529" t="str">
        <f t="array" aca="1" ref="AK55" ca="1">IFERROR(AE55*(1+INDEX(FrontEndData,MATCH(AK$10,IF(FrontEndType=$B55,FrontEndCampus),0),MATCH(AK$9,FrontEndYear,0))),"")</f>
        <v/>
      </c>
      <c r="AL55" s="529" t="str">
        <f t="array" aca="1" ref="AL55" ca="1">IFERROR(AF55*(1+INDEX(FrontEndData,MATCH(AL$10,IF(FrontEndType=$B55,FrontEndCampus),0),MATCH(AL$9,FrontEndYear,0))),"")</f>
        <v/>
      </c>
      <c r="AM55" s="529" t="str">
        <f t="array" aca="1" ref="AM55" ca="1">IFERROR(AG55*(1+INDEX(FrontEndData,MATCH(AM$10,IF(FrontEndType=$B55,FrontEndCampus),0),MATCH(AM$9,FrontEndYear,0))),"")</f>
        <v/>
      </c>
      <c r="AN55" s="529" t="str">
        <f t="array" aca="1" ref="AN55" ca="1">IFERROR(AH55*(1+INDEX(FrontEndData,MATCH(AN$10,IF(FrontEndType=$B55,FrontEndCampus),0),MATCH(AN$9,FrontEndYear,0))),"")</f>
        <v/>
      </c>
      <c r="AO55" s="529" t="str">
        <f t="array" aca="1" ref="AO55" ca="1">IFERROR(AI55*(1+INDEX(FrontEndData,MATCH(AO$10,IF(FrontEndType=$B55,FrontEndCampus),0),MATCH(AO$9,FrontEndYear,0))),"")</f>
        <v/>
      </c>
      <c r="AP55" s="529" t="str">
        <f t="array" aca="1" ref="AP55" ca="1">IFERROR(AJ55*(1+INDEX(FrontEndData,MATCH(AP$10,IF(FrontEndType=$B55,FrontEndCampus),0),MATCH(AP$9,FrontEndYear,0))),"")</f>
        <v/>
      </c>
      <c r="AQ55" s="529" t="str">
        <f t="array" aca="1" ref="AQ55" ca="1">IFERROR(AK55*(1+INDEX(FrontEndData,MATCH(AQ$10,IF(FrontEndType=$B55,FrontEndCampus),0),MATCH(AQ$9,FrontEndYear,0))),"")</f>
        <v/>
      </c>
      <c r="AR55" s="529" t="str">
        <f t="array" aca="1" ref="AR55" ca="1">IFERROR(AL55*(1+INDEX(FrontEndData,MATCH(AR$10,IF(FrontEndType=$B55,FrontEndCampus),0),MATCH(AR$9,FrontEndYear,0))),"")</f>
        <v/>
      </c>
      <c r="AS55" s="529" t="str">
        <f t="array" aca="1" ref="AS55" ca="1">IFERROR(AM55*(1+INDEX(FrontEndData,MATCH(AS$10,IF(FrontEndType=$B55,FrontEndCampus),0),MATCH(AS$9,FrontEndYear,0))),"")</f>
        <v/>
      </c>
      <c r="AT55" s="529" t="str">
        <f t="array" aca="1" ref="AT55" ca="1">IFERROR(AN55*(1+INDEX(FrontEndData,MATCH(AT$10,IF(FrontEndType=$B55,FrontEndCampus),0),MATCH(AT$9,FrontEndYear,0))),"")</f>
        <v/>
      </c>
      <c r="AU55" s="529" t="str">
        <f t="array" aca="1" ref="AU55" ca="1">IFERROR(AO55*(1+INDEX(FrontEndData,MATCH(AU$10,IF(FrontEndType=$B55,FrontEndCampus),0),MATCH(AU$9,FrontEndYear,0))),"")</f>
        <v/>
      </c>
      <c r="AV55" s="529" t="str">
        <f t="array" aca="1" ref="AV55" ca="1">IFERROR(AP55*(1+INDEX(FrontEndData,MATCH(AV$10,IF(FrontEndType=$B55,FrontEndCampus),0),MATCH(AV$9,FrontEndYear,0))),"")</f>
        <v/>
      </c>
      <c r="AW55" s="529" t="str">
        <f t="array" aca="1" ref="AW55" ca="1">IFERROR(AQ55*(1+INDEX(FrontEndData,MATCH(AW$10,IF(FrontEndType=$B55,FrontEndCampus),0),MATCH(AW$9,FrontEndYear,0))),"")</f>
        <v/>
      </c>
      <c r="AX55" s="529" t="str">
        <f t="array" aca="1" ref="AX55" ca="1">IFERROR(AR55*(1+INDEX(FrontEndData,MATCH(AX$10,IF(FrontEndType=$B55,FrontEndCampus),0),MATCH(AX$9,FrontEndYear,0))),"")</f>
        <v/>
      </c>
      <c r="AY55" s="529" t="str">
        <f t="array" aca="1" ref="AY55" ca="1">IFERROR(AS55*(1+INDEX(FrontEndData,MATCH(AY$10,IF(FrontEndType=$B55,FrontEndCampus),0),MATCH(AY$9,FrontEndYear,0))),"")</f>
        <v/>
      </c>
      <c r="AZ55" s="529" t="str">
        <f t="array" aca="1" ref="AZ55" ca="1">IFERROR(AT55*(1+INDEX(FrontEndData,MATCH(AZ$10,IF(FrontEndType=$B55,FrontEndCampus),0),MATCH(AZ$9,FrontEndYear,0))),"")</f>
        <v/>
      </c>
      <c r="BA55" s="529" t="str">
        <f t="array" aca="1" ref="BA55" ca="1">IFERROR(AU55*(1+INDEX(FrontEndData,MATCH(BA$10,IF(FrontEndType=$B55,FrontEndCampus),0),MATCH(BA$9,FrontEndYear,0))),"")</f>
        <v/>
      </c>
      <c r="BB55" s="529" t="str">
        <f t="array" aca="1" ref="BB55" ca="1">IFERROR(AV55*(1+INDEX(FrontEndData,MATCH(BB$10,IF(FrontEndType=$B55,FrontEndCampus),0),MATCH(BB$9,FrontEndYear,0))),"")</f>
        <v/>
      </c>
      <c r="BC55" s="529" t="str">
        <f t="array" aca="1" ref="BC55" ca="1">IFERROR(AW55*(1+INDEX(FrontEndData,MATCH(BC$10,IF(FrontEndType=$B55,FrontEndCampus),0),MATCH(BC$9,FrontEndYear,0))),"")</f>
        <v/>
      </c>
      <c r="BD55" s="529" t="str">
        <f t="array" aca="1" ref="BD55" ca="1">IFERROR(AX55*(1+INDEX(FrontEndData,MATCH(BD$10,IF(FrontEndType=$B55,FrontEndCampus),0),MATCH(BD$9,FrontEndYear,0))),"")</f>
        <v/>
      </c>
      <c r="BE55" s="529" t="str">
        <f t="array" aca="1" ref="BE55" ca="1">IFERROR(AY55*(1+INDEX(FrontEndData,MATCH(BE$10,IF(FrontEndType=$B55,FrontEndCampus),0),MATCH(BE$9,FrontEndYear,0))),"")</f>
        <v/>
      </c>
      <c r="BF55" s="529" t="str">
        <f t="array" aca="1" ref="BF55" ca="1">IFERROR(AZ55*(1+INDEX(FrontEndData,MATCH(BF$10,IF(FrontEndType=$B55,FrontEndCampus),0),MATCH(BF$9,FrontEndYear,0))),"")</f>
        <v/>
      </c>
      <c r="BG55" s="529" t="str">
        <f t="array" aca="1" ref="BG55" ca="1">IFERROR(BA55*(1+INDEX(FrontEndData,MATCH(BG$10,IF(FrontEndType=$B55,FrontEndCampus),0),MATCH(BG$9,FrontEndYear,0))),"")</f>
        <v/>
      </c>
      <c r="BH55" s="529" t="str">
        <f t="array" aca="1" ref="BH55" ca="1">IFERROR(BB55*(1+INDEX(FrontEndData,MATCH(BH$10,IF(FrontEndType=$B55,FrontEndCampus),0),MATCH(BH$9,FrontEndYear,0))),"")</f>
        <v/>
      </c>
      <c r="BI55" s="529" t="str">
        <f t="array" aca="1" ref="BI55" ca="1">IFERROR(BC55*(1+INDEX(FrontEndData,MATCH(BI$10,IF(FrontEndType=$B55,FrontEndCampus),0),MATCH(BI$9,FrontEndYear,0))),"")</f>
        <v/>
      </c>
      <c r="BJ55" s="529" t="str">
        <f t="array" aca="1" ref="BJ55" ca="1">IFERROR(BD55*(1+INDEX(FrontEndData,MATCH(BJ$10,IF(FrontEndType=$B55,FrontEndCampus),0),MATCH(BJ$9,FrontEndYear,0))),"")</f>
        <v/>
      </c>
      <c r="BK55" s="529" t="str">
        <f t="array" aca="1" ref="BK55" ca="1">IFERROR(BE55*(1+INDEX(FrontEndData,MATCH(BK$10,IF(FrontEndType=$B55,FrontEndCampus),0),MATCH(BK$9,FrontEndYear,0))),"")</f>
        <v/>
      </c>
      <c r="BL55" s="529" t="str">
        <f t="array" aca="1" ref="BL55" ca="1">IFERROR(BF55*(1+INDEX(FrontEndData,MATCH(BL$10,IF(FrontEndType=$B55,FrontEndCampus),0),MATCH(BL$9,FrontEndYear,0))),"")</f>
        <v/>
      </c>
      <c r="BM55" s="529" t="str">
        <f t="array" aca="1" ref="BM55" ca="1">IFERROR(BG55*(1+INDEX(FrontEndData,MATCH(BM$10,IF(FrontEndType=$B55,FrontEndCampus),0),MATCH(BM$9,FrontEndYear,0))),"")</f>
        <v/>
      </c>
      <c r="BN55" s="529" t="str">
        <f t="array" aca="1" ref="BN55" ca="1">IFERROR(BH55*(1+INDEX(FrontEndData,MATCH(BN$10,IF(FrontEndType=$B55,FrontEndCampus),0),MATCH(BN$9,FrontEndYear,0))),"")</f>
        <v/>
      </c>
      <c r="BO55" s="529" t="str">
        <f t="array" aca="1" ref="BO55" ca="1">IFERROR(BI55*(1+INDEX(FrontEndData,MATCH(BO$10,IF(FrontEndType=$B55,FrontEndCampus),0),MATCH(BO$9,FrontEndYear,0))),"")</f>
        <v/>
      </c>
      <c r="BP55" s="529" t="str">
        <f t="array" aca="1" ref="BP55" ca="1">IFERROR(BJ55*(1+INDEX(FrontEndData,MATCH(BP$10,IF(FrontEndType=$B55,FrontEndCampus),0),MATCH(BP$9,FrontEndYear,0))),"")</f>
        <v/>
      </c>
      <c r="BQ55" s="529" t="str">
        <f t="array" aca="1" ref="BQ55" ca="1">IFERROR(BK55*(1+INDEX(FrontEndData,MATCH(BQ$10,IF(FrontEndType=$B55,FrontEndCampus),0),MATCH(BQ$9,FrontEndYear,0))),"")</f>
        <v/>
      </c>
      <c r="BR55" s="529" t="str">
        <f t="array" aca="1" ref="BR55" ca="1">IFERROR(BL55*(1+INDEX(FrontEndData,MATCH(BR$10,IF(FrontEndType=$B55,FrontEndCampus),0),MATCH(BR$9,FrontEndYear,0))),"")</f>
        <v/>
      </c>
      <c r="BS55" s="529" t="str">
        <f t="array" aca="1" ref="BS55" ca="1">IFERROR(BM55*(1+INDEX(FrontEndData,MATCH(BS$10,IF(FrontEndType=$B55,FrontEndCampus),0),MATCH(BS$9,FrontEndYear,0))),"")</f>
        <v/>
      </c>
      <c r="BT55" s="529" t="str">
        <f t="array" aca="1" ref="BT55" ca="1">IFERROR(BN55*(1+INDEX(FrontEndData,MATCH(BT$10,IF(FrontEndType=$B55,FrontEndCampus),0),MATCH(BT$9,FrontEndYear,0))),"")</f>
        <v/>
      </c>
      <c r="BU55" s="529" t="str">
        <f t="array" aca="1" ref="BU55" ca="1">IFERROR(BO55*(1+INDEX(FrontEndData,MATCH(BU$10,IF(FrontEndType=$B55,FrontEndCampus),0),MATCH(BU$9,FrontEndYear,0))),"")</f>
        <v/>
      </c>
      <c r="BV55" s="529" t="str">
        <f t="array" aca="1" ref="BV55" ca="1">IFERROR(BP55*(1+INDEX(FrontEndData,MATCH(BV$10,IF(FrontEndType=$B55,FrontEndCampus),0),MATCH(BV$9,FrontEndYear,0))),"")</f>
        <v/>
      </c>
      <c r="BW55" s="529" t="str">
        <f t="array" aca="1" ref="BW55" ca="1">IFERROR(BQ55*(1+INDEX(FrontEndData,MATCH(BW$10,IF(FrontEndType=$B55,FrontEndCampus),0),MATCH(BW$9,FrontEndYear,0))),"")</f>
        <v/>
      </c>
      <c r="BX55" s="529" t="str">
        <f t="array" aca="1" ref="BX55" ca="1">IFERROR(BR55*(1+INDEX(FrontEndData,MATCH(BX$10,IF(FrontEndType=$B55,FrontEndCampus),0),MATCH(BX$9,FrontEndYear,0))),"")</f>
        <v/>
      </c>
    </row>
    <row r="56" spans="2:76" x14ac:dyDescent="0.25">
      <c r="B56" s="525" t="s">
        <v>411</v>
      </c>
      <c r="C56" s="526" t="s">
        <v>377</v>
      </c>
      <c r="D56" s="527" t="s">
        <v>397</v>
      </c>
      <c r="E56" s="528">
        <f t="array" aca="1" ref="E56" ca="1">IFERROR(IF(INDEX(EndUseMatrixData,MATCH($B56,IF(EndUseMatrixEndUse=$D56,EndUseMatrixAllocation),0),MATCH($C56,EndUseMatrixEmissionSource,0))=Lists!$Q$9,INDEX(CFPTableEmissionsData,MATCH($C56,CFPTableEmissionsEmissionSource,0),MATCH(E$10,CFPTableEmissionsCampus,0))*INDEX(EndUseAssumptionsData,MATCH($C56,IF(EndUseAssumptionsEndUse=$D56,EndUseAssumptionsEmissionsSource),0),MATCH(E$10,EndUseAssumptionsCampus,0))*IF(COUNTIF(PeopleList,$B56)&gt;0,INDEX(SpacePeopleAllocationsPercentData,MATCH($B56,SpacePeopleAllocationsPercentType,0),MATCH(E$10,SpacePeopleAllocationsPercentCampus,0))/SUM(IF(INDEX(EndUseMatrixPeopleData,0,MATCH($C56,EndUseMatrixEmissionSource,0))=Lists!$Q$9,IF(EndUseMatrixPeopleEndUse=$D56,INDEX(EndUseMatrixPeopleSplitData,0,MATCH(E$10,EndUseMatrixPeopleSplitCampus,0))))),1),0),0)</f>
        <v>0</v>
      </c>
      <c r="F56" s="528">
        <f t="array" aca="1" ref="F56" ca="1">IFERROR(IF(INDEX(EndUseMatrixData,MATCH($B56,IF(EndUseMatrixEndUse=$D56,EndUseMatrixAllocation),0),MATCH($C56,EndUseMatrixEmissionSource,0))=Lists!$Q$9,INDEX(CFPTableEmissionsData,MATCH($C56,CFPTableEmissionsEmissionSource,0),MATCH(F$10,CFPTableEmissionsCampus,0))*INDEX(EndUseAssumptionsData,MATCH($C56,IF(EndUseAssumptionsEndUse=$D56,EndUseAssumptionsEmissionsSource),0),MATCH(F$10,EndUseAssumptionsCampus,0))*IF(COUNTIF(PeopleList,$B56)&gt;0,INDEX(SpacePeopleAllocationsPercentData,MATCH($B56,SpacePeopleAllocationsPercentType,0),MATCH(F$10,SpacePeopleAllocationsPercentCampus,0))/SUM(IF(INDEX(EndUseMatrixPeopleData,0,MATCH($C56,EndUseMatrixEmissionSource,0))=Lists!$Q$9,IF(EndUseMatrixPeopleEndUse=$D56,INDEX(EndUseMatrixPeopleSplitData,0,MATCH(F$10,EndUseMatrixPeopleSplitCampus,0))))),1),0),0)</f>
        <v>0</v>
      </c>
      <c r="G56" s="528">
        <f t="array" aca="1" ref="G56" ca="1">IFERROR(IF(INDEX(EndUseMatrixData,MATCH($B56,IF(EndUseMatrixEndUse=$D56,EndUseMatrixAllocation),0),MATCH($C56,EndUseMatrixEmissionSource,0))=Lists!$Q$9,INDEX(CFPTableEmissionsData,MATCH($C56,CFPTableEmissionsEmissionSource,0),MATCH(G$10,CFPTableEmissionsCampus,0))*INDEX(EndUseAssumptionsData,MATCH($C56,IF(EndUseAssumptionsEndUse=$D56,EndUseAssumptionsEmissionsSource),0),MATCH(G$10,EndUseAssumptionsCampus,0))*IF(COUNTIF(PeopleList,$B56)&gt;0,INDEX(SpacePeopleAllocationsPercentData,MATCH($B56,SpacePeopleAllocationsPercentType,0),MATCH(G$10,SpacePeopleAllocationsPercentCampus,0))/SUM(IF(INDEX(EndUseMatrixPeopleData,0,MATCH($C56,EndUseMatrixEmissionSource,0))=Lists!$Q$9,IF(EndUseMatrixPeopleEndUse=$D56,INDEX(EndUseMatrixPeopleSplitData,0,MATCH(G$10,EndUseMatrixPeopleSplitCampus,0))))),1),0),0)</f>
        <v>0</v>
      </c>
      <c r="H56" s="528">
        <f t="array" aca="1" ref="H56" ca="1">IFERROR(IF(INDEX(EndUseMatrixData,MATCH($B56,IF(EndUseMatrixEndUse=$D56,EndUseMatrixAllocation),0),MATCH($C56,EndUseMatrixEmissionSource,0))=Lists!$Q$9,INDEX(CFPTableEmissionsData,MATCH($C56,CFPTableEmissionsEmissionSource,0),MATCH(H$10,CFPTableEmissionsCampus,0))*INDEX(EndUseAssumptionsData,MATCH($C56,IF(EndUseAssumptionsEndUse=$D56,EndUseAssumptionsEmissionsSource),0),MATCH(H$10,EndUseAssumptionsCampus,0))*IF(COUNTIF(PeopleList,$B56)&gt;0,INDEX(SpacePeopleAllocationsPercentData,MATCH($B56,SpacePeopleAllocationsPercentType,0),MATCH(H$10,SpacePeopleAllocationsPercentCampus,0))/SUM(IF(INDEX(EndUseMatrixPeopleData,0,MATCH($C56,EndUseMatrixEmissionSource,0))=Lists!$Q$9,IF(EndUseMatrixPeopleEndUse=$D56,INDEX(EndUseMatrixPeopleSplitData,0,MATCH(H$10,EndUseMatrixPeopleSplitCampus,0))))),1),0),0)</f>
        <v>0</v>
      </c>
      <c r="I56" s="528">
        <f t="array" aca="1" ref="I56" ca="1">IFERROR(IF(INDEX(EndUseMatrixData,MATCH($B56,IF(EndUseMatrixEndUse=$D56,EndUseMatrixAllocation),0),MATCH($C56,EndUseMatrixEmissionSource,0))=Lists!$Q$9,INDEX(CFPTableEmissionsData,MATCH($C56,CFPTableEmissionsEmissionSource,0),MATCH(I$10,CFPTableEmissionsCampus,0))*INDEX(EndUseAssumptionsData,MATCH($C56,IF(EndUseAssumptionsEndUse=$D56,EndUseAssumptionsEmissionsSource),0),MATCH(I$10,EndUseAssumptionsCampus,0))*IF(COUNTIF(PeopleList,$B56)&gt;0,INDEX(SpacePeopleAllocationsPercentData,MATCH($B56,SpacePeopleAllocationsPercentType,0),MATCH(I$10,SpacePeopleAllocationsPercentCampus,0))/SUM(IF(INDEX(EndUseMatrixPeopleData,0,MATCH($C56,EndUseMatrixEmissionSource,0))=Lists!$Q$9,IF(EndUseMatrixPeopleEndUse=$D56,INDEX(EndUseMatrixPeopleSplitData,0,MATCH(I$10,EndUseMatrixPeopleSplitCampus,0))))),1),0),0)</f>
        <v>0</v>
      </c>
      <c r="J56" s="528">
        <f t="array" aca="1" ref="J56" ca="1">IFERROR(IF(INDEX(EndUseMatrixData,MATCH($B56,IF(EndUseMatrixEndUse=$D56,EndUseMatrixAllocation),0),MATCH($C56,EndUseMatrixEmissionSource,0))=Lists!$Q$9,INDEX(CFPTableEmissionsData,MATCH($C56,CFPTableEmissionsEmissionSource,0),MATCH(J$10,CFPTableEmissionsCampus,0))*INDEX(EndUseAssumptionsData,MATCH($C56,IF(EndUseAssumptionsEndUse=$D56,EndUseAssumptionsEmissionsSource),0),MATCH(J$10,EndUseAssumptionsCampus,0))*IF(COUNTIF(PeopleList,$B56)&gt;0,INDEX(SpacePeopleAllocationsPercentData,MATCH($B56,SpacePeopleAllocationsPercentType,0),MATCH(J$10,SpacePeopleAllocationsPercentCampus,0))/SUM(IF(INDEX(EndUseMatrixPeopleData,0,MATCH($C56,EndUseMatrixEmissionSource,0))=Lists!$Q$9,IF(EndUseMatrixPeopleEndUse=$D56,INDEX(EndUseMatrixPeopleSplitData,0,MATCH(J$10,EndUseMatrixPeopleSplitCampus,0))))),1),0),0)</f>
        <v>0</v>
      </c>
      <c r="K56" s="529" t="str">
        <f t="array" aca="1" ref="K56" ca="1">IFERROR(E56*(1+INDEX(FrontEndData,MATCH(K$10,IF(FrontEndType=$B56,FrontEndCampus),0),MATCH(K$9,FrontEndYear,0))),"")</f>
        <v/>
      </c>
      <c r="L56" s="529" t="str">
        <f t="array" aca="1" ref="L56" ca="1">IFERROR(F56*(1+INDEX(FrontEndData,MATCH(L$10,IF(FrontEndType=$B56,FrontEndCampus),0),MATCH(L$9,FrontEndYear,0))),"")</f>
        <v/>
      </c>
      <c r="M56" s="529" t="str">
        <f t="array" aca="1" ref="M56" ca="1">IFERROR(G56*(1+INDEX(FrontEndData,MATCH(M$10,IF(FrontEndType=$B56,FrontEndCampus),0),MATCH(M$9,FrontEndYear,0))),"")</f>
        <v/>
      </c>
      <c r="N56" s="529" t="str">
        <f t="array" aca="1" ref="N56" ca="1">IFERROR(H56*(1+INDEX(FrontEndData,MATCH(N$10,IF(FrontEndType=$B56,FrontEndCampus),0),MATCH(N$9,FrontEndYear,0))),"")</f>
        <v/>
      </c>
      <c r="O56" s="529" t="str">
        <f t="array" aca="1" ref="O56" ca="1">IFERROR(I56*(1+INDEX(FrontEndData,MATCH(O$10,IF(FrontEndType=$B56,FrontEndCampus),0),MATCH(O$9,FrontEndYear,0))),"")</f>
        <v/>
      </c>
      <c r="P56" s="529" t="str">
        <f t="array" aca="1" ref="P56" ca="1">IFERROR(J56*(1+INDEX(FrontEndData,MATCH(P$10,IF(FrontEndType=$B56,FrontEndCampus),0),MATCH(P$9,FrontEndYear,0))),"")</f>
        <v/>
      </c>
      <c r="Q56" s="529" t="str">
        <f t="array" aca="1" ref="Q56" ca="1">IFERROR(K56*(1+INDEX(FrontEndData,MATCH(Q$10,IF(FrontEndType=$B56,FrontEndCampus),0),MATCH(Q$9,FrontEndYear,0))),"")</f>
        <v/>
      </c>
      <c r="R56" s="529" t="str">
        <f t="array" aca="1" ref="R56" ca="1">IFERROR(L56*(1+INDEX(FrontEndData,MATCH(R$10,IF(FrontEndType=$B56,FrontEndCampus),0),MATCH(R$9,FrontEndYear,0))),"")</f>
        <v/>
      </c>
      <c r="S56" s="529" t="str">
        <f t="array" aca="1" ref="S56" ca="1">IFERROR(M56*(1+INDEX(FrontEndData,MATCH(S$10,IF(FrontEndType=$B56,FrontEndCampus),0),MATCH(S$9,FrontEndYear,0))),"")</f>
        <v/>
      </c>
      <c r="T56" s="529" t="str">
        <f t="array" aca="1" ref="T56" ca="1">IFERROR(N56*(1+INDEX(FrontEndData,MATCH(T$10,IF(FrontEndType=$B56,FrontEndCampus),0),MATCH(T$9,FrontEndYear,0))),"")</f>
        <v/>
      </c>
      <c r="U56" s="529" t="str">
        <f t="array" aca="1" ref="U56" ca="1">IFERROR(O56*(1+INDEX(FrontEndData,MATCH(U$10,IF(FrontEndType=$B56,FrontEndCampus),0),MATCH(U$9,FrontEndYear,0))),"")</f>
        <v/>
      </c>
      <c r="V56" s="529" t="str">
        <f t="array" aca="1" ref="V56" ca="1">IFERROR(P56*(1+INDEX(FrontEndData,MATCH(V$10,IF(FrontEndType=$B56,FrontEndCampus),0),MATCH(V$9,FrontEndYear,0))),"")</f>
        <v/>
      </c>
      <c r="W56" s="529" t="str">
        <f t="array" aca="1" ref="W56" ca="1">IFERROR(Q56*(1+INDEX(FrontEndData,MATCH(W$10,IF(FrontEndType=$B56,FrontEndCampus),0),MATCH(W$9,FrontEndYear,0))),"")</f>
        <v/>
      </c>
      <c r="X56" s="529" t="str">
        <f t="array" aca="1" ref="X56" ca="1">IFERROR(R56*(1+INDEX(FrontEndData,MATCH(X$10,IF(FrontEndType=$B56,FrontEndCampus),0),MATCH(X$9,FrontEndYear,0))),"")</f>
        <v/>
      </c>
      <c r="Y56" s="529" t="str">
        <f t="array" aca="1" ref="Y56" ca="1">IFERROR(S56*(1+INDEX(FrontEndData,MATCH(Y$10,IF(FrontEndType=$B56,FrontEndCampus),0),MATCH(Y$9,FrontEndYear,0))),"")</f>
        <v/>
      </c>
      <c r="Z56" s="529" t="str">
        <f t="array" aca="1" ref="Z56" ca="1">IFERROR(T56*(1+INDEX(FrontEndData,MATCH(Z$10,IF(FrontEndType=$B56,FrontEndCampus),0),MATCH(Z$9,FrontEndYear,0))),"")</f>
        <v/>
      </c>
      <c r="AA56" s="529" t="str">
        <f t="array" aca="1" ref="AA56" ca="1">IFERROR(U56*(1+INDEX(FrontEndData,MATCH(AA$10,IF(FrontEndType=$B56,FrontEndCampus),0),MATCH(AA$9,FrontEndYear,0))),"")</f>
        <v/>
      </c>
      <c r="AB56" s="529" t="str">
        <f t="array" aca="1" ref="AB56" ca="1">IFERROR(V56*(1+INDEX(FrontEndData,MATCH(AB$10,IF(FrontEndType=$B56,FrontEndCampus),0),MATCH(AB$9,FrontEndYear,0))),"")</f>
        <v/>
      </c>
      <c r="AC56" s="529" t="str">
        <f t="array" aca="1" ref="AC56" ca="1">IFERROR(W56*(1+INDEX(FrontEndData,MATCH(AC$10,IF(FrontEndType=$B56,FrontEndCampus),0),MATCH(AC$9,FrontEndYear,0))),"")</f>
        <v/>
      </c>
      <c r="AD56" s="529" t="str">
        <f t="array" aca="1" ref="AD56" ca="1">IFERROR(X56*(1+INDEX(FrontEndData,MATCH(AD$10,IF(FrontEndType=$B56,FrontEndCampus),0),MATCH(AD$9,FrontEndYear,0))),"")</f>
        <v/>
      </c>
      <c r="AE56" s="529" t="str">
        <f t="array" aca="1" ref="AE56" ca="1">IFERROR(Y56*(1+INDEX(FrontEndData,MATCH(AE$10,IF(FrontEndType=$B56,FrontEndCampus),0),MATCH(AE$9,FrontEndYear,0))),"")</f>
        <v/>
      </c>
      <c r="AF56" s="529" t="str">
        <f t="array" aca="1" ref="AF56" ca="1">IFERROR(Z56*(1+INDEX(FrontEndData,MATCH(AF$10,IF(FrontEndType=$B56,FrontEndCampus),0),MATCH(AF$9,FrontEndYear,0))),"")</f>
        <v/>
      </c>
      <c r="AG56" s="529" t="str">
        <f t="array" aca="1" ref="AG56" ca="1">IFERROR(AA56*(1+INDEX(FrontEndData,MATCH(AG$10,IF(FrontEndType=$B56,FrontEndCampus),0),MATCH(AG$9,FrontEndYear,0))),"")</f>
        <v/>
      </c>
      <c r="AH56" s="529" t="str">
        <f t="array" aca="1" ref="AH56" ca="1">IFERROR(AB56*(1+INDEX(FrontEndData,MATCH(AH$10,IF(FrontEndType=$B56,FrontEndCampus),0),MATCH(AH$9,FrontEndYear,0))),"")</f>
        <v/>
      </c>
      <c r="AI56" s="529" t="str">
        <f t="array" aca="1" ref="AI56" ca="1">IFERROR(AC56*(1+INDEX(FrontEndData,MATCH(AI$10,IF(FrontEndType=$B56,FrontEndCampus),0),MATCH(AI$9,FrontEndYear,0))),"")</f>
        <v/>
      </c>
      <c r="AJ56" s="529" t="str">
        <f t="array" aca="1" ref="AJ56" ca="1">IFERROR(AD56*(1+INDEX(FrontEndData,MATCH(AJ$10,IF(FrontEndType=$B56,FrontEndCampus),0),MATCH(AJ$9,FrontEndYear,0))),"")</f>
        <v/>
      </c>
      <c r="AK56" s="529" t="str">
        <f t="array" aca="1" ref="AK56" ca="1">IFERROR(AE56*(1+INDEX(FrontEndData,MATCH(AK$10,IF(FrontEndType=$B56,FrontEndCampus),0),MATCH(AK$9,FrontEndYear,0))),"")</f>
        <v/>
      </c>
      <c r="AL56" s="529" t="str">
        <f t="array" aca="1" ref="AL56" ca="1">IFERROR(AF56*(1+INDEX(FrontEndData,MATCH(AL$10,IF(FrontEndType=$B56,FrontEndCampus),0),MATCH(AL$9,FrontEndYear,0))),"")</f>
        <v/>
      </c>
      <c r="AM56" s="529" t="str">
        <f t="array" aca="1" ref="AM56" ca="1">IFERROR(AG56*(1+INDEX(FrontEndData,MATCH(AM$10,IF(FrontEndType=$B56,FrontEndCampus),0),MATCH(AM$9,FrontEndYear,0))),"")</f>
        <v/>
      </c>
      <c r="AN56" s="529" t="str">
        <f t="array" aca="1" ref="AN56" ca="1">IFERROR(AH56*(1+INDEX(FrontEndData,MATCH(AN$10,IF(FrontEndType=$B56,FrontEndCampus),0),MATCH(AN$9,FrontEndYear,0))),"")</f>
        <v/>
      </c>
      <c r="AO56" s="529" t="str">
        <f t="array" aca="1" ref="AO56" ca="1">IFERROR(AI56*(1+INDEX(FrontEndData,MATCH(AO$10,IF(FrontEndType=$B56,FrontEndCampus),0),MATCH(AO$9,FrontEndYear,0))),"")</f>
        <v/>
      </c>
      <c r="AP56" s="529" t="str">
        <f t="array" aca="1" ref="AP56" ca="1">IFERROR(AJ56*(1+INDEX(FrontEndData,MATCH(AP$10,IF(FrontEndType=$B56,FrontEndCampus),0),MATCH(AP$9,FrontEndYear,0))),"")</f>
        <v/>
      </c>
      <c r="AQ56" s="529" t="str">
        <f t="array" aca="1" ref="AQ56" ca="1">IFERROR(AK56*(1+INDEX(FrontEndData,MATCH(AQ$10,IF(FrontEndType=$B56,FrontEndCampus),0),MATCH(AQ$9,FrontEndYear,0))),"")</f>
        <v/>
      </c>
      <c r="AR56" s="529" t="str">
        <f t="array" aca="1" ref="AR56" ca="1">IFERROR(AL56*(1+INDEX(FrontEndData,MATCH(AR$10,IF(FrontEndType=$B56,FrontEndCampus),0),MATCH(AR$9,FrontEndYear,0))),"")</f>
        <v/>
      </c>
      <c r="AS56" s="529" t="str">
        <f t="array" aca="1" ref="AS56" ca="1">IFERROR(AM56*(1+INDEX(FrontEndData,MATCH(AS$10,IF(FrontEndType=$B56,FrontEndCampus),0),MATCH(AS$9,FrontEndYear,0))),"")</f>
        <v/>
      </c>
      <c r="AT56" s="529" t="str">
        <f t="array" aca="1" ref="AT56" ca="1">IFERROR(AN56*(1+INDEX(FrontEndData,MATCH(AT$10,IF(FrontEndType=$B56,FrontEndCampus),0),MATCH(AT$9,FrontEndYear,0))),"")</f>
        <v/>
      </c>
      <c r="AU56" s="529" t="str">
        <f t="array" aca="1" ref="AU56" ca="1">IFERROR(AO56*(1+INDEX(FrontEndData,MATCH(AU$10,IF(FrontEndType=$B56,FrontEndCampus),0),MATCH(AU$9,FrontEndYear,0))),"")</f>
        <v/>
      </c>
      <c r="AV56" s="529" t="str">
        <f t="array" aca="1" ref="AV56" ca="1">IFERROR(AP56*(1+INDEX(FrontEndData,MATCH(AV$10,IF(FrontEndType=$B56,FrontEndCampus),0),MATCH(AV$9,FrontEndYear,0))),"")</f>
        <v/>
      </c>
      <c r="AW56" s="529" t="str">
        <f t="array" aca="1" ref="AW56" ca="1">IFERROR(AQ56*(1+INDEX(FrontEndData,MATCH(AW$10,IF(FrontEndType=$B56,FrontEndCampus),0),MATCH(AW$9,FrontEndYear,0))),"")</f>
        <v/>
      </c>
      <c r="AX56" s="529" t="str">
        <f t="array" aca="1" ref="AX56" ca="1">IFERROR(AR56*(1+INDEX(FrontEndData,MATCH(AX$10,IF(FrontEndType=$B56,FrontEndCampus),0),MATCH(AX$9,FrontEndYear,0))),"")</f>
        <v/>
      </c>
      <c r="AY56" s="529" t="str">
        <f t="array" aca="1" ref="AY56" ca="1">IFERROR(AS56*(1+INDEX(FrontEndData,MATCH(AY$10,IF(FrontEndType=$B56,FrontEndCampus),0),MATCH(AY$9,FrontEndYear,0))),"")</f>
        <v/>
      </c>
      <c r="AZ56" s="529" t="str">
        <f t="array" aca="1" ref="AZ56" ca="1">IFERROR(AT56*(1+INDEX(FrontEndData,MATCH(AZ$10,IF(FrontEndType=$B56,FrontEndCampus),0),MATCH(AZ$9,FrontEndYear,0))),"")</f>
        <v/>
      </c>
      <c r="BA56" s="529" t="str">
        <f t="array" aca="1" ref="BA56" ca="1">IFERROR(AU56*(1+INDEX(FrontEndData,MATCH(BA$10,IF(FrontEndType=$B56,FrontEndCampus),0),MATCH(BA$9,FrontEndYear,0))),"")</f>
        <v/>
      </c>
      <c r="BB56" s="529" t="str">
        <f t="array" aca="1" ref="BB56" ca="1">IFERROR(AV56*(1+INDEX(FrontEndData,MATCH(BB$10,IF(FrontEndType=$B56,FrontEndCampus),0),MATCH(BB$9,FrontEndYear,0))),"")</f>
        <v/>
      </c>
      <c r="BC56" s="529" t="str">
        <f t="array" aca="1" ref="BC56" ca="1">IFERROR(AW56*(1+INDEX(FrontEndData,MATCH(BC$10,IF(FrontEndType=$B56,FrontEndCampus),0),MATCH(BC$9,FrontEndYear,0))),"")</f>
        <v/>
      </c>
      <c r="BD56" s="529" t="str">
        <f t="array" aca="1" ref="BD56" ca="1">IFERROR(AX56*(1+INDEX(FrontEndData,MATCH(BD$10,IF(FrontEndType=$B56,FrontEndCampus),0),MATCH(BD$9,FrontEndYear,0))),"")</f>
        <v/>
      </c>
      <c r="BE56" s="529" t="str">
        <f t="array" aca="1" ref="BE56" ca="1">IFERROR(AY56*(1+INDEX(FrontEndData,MATCH(BE$10,IF(FrontEndType=$B56,FrontEndCampus),0),MATCH(BE$9,FrontEndYear,0))),"")</f>
        <v/>
      </c>
      <c r="BF56" s="529" t="str">
        <f t="array" aca="1" ref="BF56" ca="1">IFERROR(AZ56*(1+INDEX(FrontEndData,MATCH(BF$10,IF(FrontEndType=$B56,FrontEndCampus),0),MATCH(BF$9,FrontEndYear,0))),"")</f>
        <v/>
      </c>
      <c r="BG56" s="529" t="str">
        <f t="array" aca="1" ref="BG56" ca="1">IFERROR(BA56*(1+INDEX(FrontEndData,MATCH(BG$10,IF(FrontEndType=$B56,FrontEndCampus),0),MATCH(BG$9,FrontEndYear,0))),"")</f>
        <v/>
      </c>
      <c r="BH56" s="529" t="str">
        <f t="array" aca="1" ref="BH56" ca="1">IFERROR(BB56*(1+INDEX(FrontEndData,MATCH(BH$10,IF(FrontEndType=$B56,FrontEndCampus),0),MATCH(BH$9,FrontEndYear,0))),"")</f>
        <v/>
      </c>
      <c r="BI56" s="529" t="str">
        <f t="array" aca="1" ref="BI56" ca="1">IFERROR(BC56*(1+INDEX(FrontEndData,MATCH(BI$10,IF(FrontEndType=$B56,FrontEndCampus),0),MATCH(BI$9,FrontEndYear,0))),"")</f>
        <v/>
      </c>
      <c r="BJ56" s="529" t="str">
        <f t="array" aca="1" ref="BJ56" ca="1">IFERROR(BD56*(1+INDEX(FrontEndData,MATCH(BJ$10,IF(FrontEndType=$B56,FrontEndCampus),0),MATCH(BJ$9,FrontEndYear,0))),"")</f>
        <v/>
      </c>
      <c r="BK56" s="529" t="str">
        <f t="array" aca="1" ref="BK56" ca="1">IFERROR(BE56*(1+INDEX(FrontEndData,MATCH(BK$10,IF(FrontEndType=$B56,FrontEndCampus),0),MATCH(BK$9,FrontEndYear,0))),"")</f>
        <v/>
      </c>
      <c r="BL56" s="529" t="str">
        <f t="array" aca="1" ref="BL56" ca="1">IFERROR(BF56*(1+INDEX(FrontEndData,MATCH(BL$10,IF(FrontEndType=$B56,FrontEndCampus),0),MATCH(BL$9,FrontEndYear,0))),"")</f>
        <v/>
      </c>
      <c r="BM56" s="529" t="str">
        <f t="array" aca="1" ref="BM56" ca="1">IFERROR(BG56*(1+INDEX(FrontEndData,MATCH(BM$10,IF(FrontEndType=$B56,FrontEndCampus),0),MATCH(BM$9,FrontEndYear,0))),"")</f>
        <v/>
      </c>
      <c r="BN56" s="529" t="str">
        <f t="array" aca="1" ref="BN56" ca="1">IFERROR(BH56*(1+INDEX(FrontEndData,MATCH(BN$10,IF(FrontEndType=$B56,FrontEndCampus),0),MATCH(BN$9,FrontEndYear,0))),"")</f>
        <v/>
      </c>
      <c r="BO56" s="529" t="str">
        <f t="array" aca="1" ref="BO56" ca="1">IFERROR(BI56*(1+INDEX(FrontEndData,MATCH(BO$10,IF(FrontEndType=$B56,FrontEndCampus),0),MATCH(BO$9,FrontEndYear,0))),"")</f>
        <v/>
      </c>
      <c r="BP56" s="529" t="str">
        <f t="array" aca="1" ref="BP56" ca="1">IFERROR(BJ56*(1+INDEX(FrontEndData,MATCH(BP$10,IF(FrontEndType=$B56,FrontEndCampus),0),MATCH(BP$9,FrontEndYear,0))),"")</f>
        <v/>
      </c>
      <c r="BQ56" s="529" t="str">
        <f t="array" aca="1" ref="BQ56" ca="1">IFERROR(BK56*(1+INDEX(FrontEndData,MATCH(BQ$10,IF(FrontEndType=$B56,FrontEndCampus),0),MATCH(BQ$9,FrontEndYear,0))),"")</f>
        <v/>
      </c>
      <c r="BR56" s="529" t="str">
        <f t="array" aca="1" ref="BR56" ca="1">IFERROR(BL56*(1+INDEX(FrontEndData,MATCH(BR$10,IF(FrontEndType=$B56,FrontEndCampus),0),MATCH(BR$9,FrontEndYear,0))),"")</f>
        <v/>
      </c>
      <c r="BS56" s="529" t="str">
        <f t="array" aca="1" ref="BS56" ca="1">IFERROR(BM56*(1+INDEX(FrontEndData,MATCH(BS$10,IF(FrontEndType=$B56,FrontEndCampus),0),MATCH(BS$9,FrontEndYear,0))),"")</f>
        <v/>
      </c>
      <c r="BT56" s="529" t="str">
        <f t="array" aca="1" ref="BT56" ca="1">IFERROR(BN56*(1+INDEX(FrontEndData,MATCH(BT$10,IF(FrontEndType=$B56,FrontEndCampus),0),MATCH(BT$9,FrontEndYear,0))),"")</f>
        <v/>
      </c>
      <c r="BU56" s="529" t="str">
        <f t="array" aca="1" ref="BU56" ca="1">IFERROR(BO56*(1+INDEX(FrontEndData,MATCH(BU$10,IF(FrontEndType=$B56,FrontEndCampus),0),MATCH(BU$9,FrontEndYear,0))),"")</f>
        <v/>
      </c>
      <c r="BV56" s="529" t="str">
        <f t="array" aca="1" ref="BV56" ca="1">IFERROR(BP56*(1+INDEX(FrontEndData,MATCH(BV$10,IF(FrontEndType=$B56,FrontEndCampus),0),MATCH(BV$9,FrontEndYear,0))),"")</f>
        <v/>
      </c>
      <c r="BW56" s="529" t="str">
        <f t="array" aca="1" ref="BW56" ca="1">IFERROR(BQ56*(1+INDEX(FrontEndData,MATCH(BW$10,IF(FrontEndType=$B56,FrontEndCampus),0),MATCH(BW$9,FrontEndYear,0))),"")</f>
        <v/>
      </c>
      <c r="BX56" s="529" t="str">
        <f t="array" aca="1" ref="BX56" ca="1">IFERROR(BR56*(1+INDEX(FrontEndData,MATCH(BX$10,IF(FrontEndType=$B56,FrontEndCampus),0),MATCH(BX$9,FrontEndYear,0))),"")</f>
        <v/>
      </c>
    </row>
    <row r="57" spans="2:76" x14ac:dyDescent="0.25">
      <c r="B57" s="525" t="s">
        <v>411</v>
      </c>
      <c r="C57" s="526" t="s">
        <v>377</v>
      </c>
      <c r="D57" s="527" t="s">
        <v>396</v>
      </c>
      <c r="E57" s="528">
        <f t="array" ref="E57">IFERROR(IF(INDEX(EndUseMatrixData,MATCH($B57,IF(EndUseMatrixEndUse=$D57,EndUseMatrixAllocation),0),MATCH($C57,EndUseMatrixEmissionSource,0))=Lists!$Q$9,INDEX(CFPTableEmissionsData,MATCH($C57,CFPTableEmissionsEmissionSource,0),MATCH(E$10,CFPTableEmissionsCampus,0))*INDEX(EndUseAssumptionsData,MATCH($C57,IF(EndUseAssumptionsEndUse=$D57,EndUseAssumptionsEmissionsSource),0),MATCH(E$10,EndUseAssumptionsCampus,0))*IF(COUNTIF(PeopleList,$B57)&gt;0,INDEX(SpacePeopleAllocationsPercentData,MATCH($B57,SpacePeopleAllocationsPercentType,0),MATCH(E$10,SpacePeopleAllocationsPercentCampus,0))/SUM(IF(INDEX(EndUseMatrixPeopleData,0,MATCH($C57,EndUseMatrixEmissionSource,0))=Lists!$Q$9,IF(EndUseMatrixPeopleEndUse=$D57,INDEX(EndUseMatrixPeopleSplitData,0,MATCH(E$10,EndUseMatrixPeopleSplitCampus,0))))),1),0),0)</f>
        <v>0</v>
      </c>
      <c r="F57" s="528">
        <f t="array" ref="F57">IFERROR(IF(INDEX(EndUseMatrixData,MATCH($B57,IF(EndUseMatrixEndUse=$D57,EndUseMatrixAllocation),0),MATCH($C57,EndUseMatrixEmissionSource,0))=Lists!$Q$9,INDEX(CFPTableEmissionsData,MATCH($C57,CFPTableEmissionsEmissionSource,0),MATCH(F$10,CFPTableEmissionsCampus,0))*INDEX(EndUseAssumptionsData,MATCH($C57,IF(EndUseAssumptionsEndUse=$D57,EndUseAssumptionsEmissionsSource),0),MATCH(F$10,EndUseAssumptionsCampus,0))*IF(COUNTIF(PeopleList,$B57)&gt;0,INDEX(SpacePeopleAllocationsPercentData,MATCH($B57,SpacePeopleAllocationsPercentType,0),MATCH(F$10,SpacePeopleAllocationsPercentCampus,0))/SUM(IF(INDEX(EndUseMatrixPeopleData,0,MATCH($C57,EndUseMatrixEmissionSource,0))=Lists!$Q$9,IF(EndUseMatrixPeopleEndUse=$D57,INDEX(EndUseMatrixPeopleSplitData,0,MATCH(F$10,EndUseMatrixPeopleSplitCampus,0))))),1),0),0)</f>
        <v>0</v>
      </c>
      <c r="G57" s="528">
        <f t="array" ref="G57">IFERROR(IF(INDEX(EndUseMatrixData,MATCH($B57,IF(EndUseMatrixEndUse=$D57,EndUseMatrixAllocation),0),MATCH($C57,EndUseMatrixEmissionSource,0))=Lists!$Q$9,INDEX(CFPTableEmissionsData,MATCH($C57,CFPTableEmissionsEmissionSource,0),MATCH(G$10,CFPTableEmissionsCampus,0))*INDEX(EndUseAssumptionsData,MATCH($C57,IF(EndUseAssumptionsEndUse=$D57,EndUseAssumptionsEmissionsSource),0),MATCH(G$10,EndUseAssumptionsCampus,0))*IF(COUNTIF(PeopleList,$B57)&gt;0,INDEX(SpacePeopleAllocationsPercentData,MATCH($B57,SpacePeopleAllocationsPercentType,0),MATCH(G$10,SpacePeopleAllocationsPercentCampus,0))/SUM(IF(INDEX(EndUseMatrixPeopleData,0,MATCH($C57,EndUseMatrixEmissionSource,0))=Lists!$Q$9,IF(EndUseMatrixPeopleEndUse=$D57,INDEX(EndUseMatrixPeopleSplitData,0,MATCH(G$10,EndUseMatrixPeopleSplitCampus,0))))),1),0),0)</f>
        <v>0</v>
      </c>
      <c r="H57" s="528">
        <f t="array" ref="H57">IFERROR(IF(INDEX(EndUseMatrixData,MATCH($B57,IF(EndUseMatrixEndUse=$D57,EndUseMatrixAllocation),0),MATCH($C57,EndUseMatrixEmissionSource,0))=Lists!$Q$9,INDEX(CFPTableEmissionsData,MATCH($C57,CFPTableEmissionsEmissionSource,0),MATCH(H$10,CFPTableEmissionsCampus,0))*INDEX(EndUseAssumptionsData,MATCH($C57,IF(EndUseAssumptionsEndUse=$D57,EndUseAssumptionsEmissionsSource),0),MATCH(H$10,EndUseAssumptionsCampus,0))*IF(COUNTIF(PeopleList,$B57)&gt;0,INDEX(SpacePeopleAllocationsPercentData,MATCH($B57,SpacePeopleAllocationsPercentType,0),MATCH(H$10,SpacePeopleAllocationsPercentCampus,0))/SUM(IF(INDEX(EndUseMatrixPeopleData,0,MATCH($C57,EndUseMatrixEmissionSource,0))=Lists!$Q$9,IF(EndUseMatrixPeopleEndUse=$D57,INDEX(EndUseMatrixPeopleSplitData,0,MATCH(H$10,EndUseMatrixPeopleSplitCampus,0))))),1),0),0)</f>
        <v>0</v>
      </c>
      <c r="I57" s="528">
        <f t="array" ref="I57">IFERROR(IF(INDEX(EndUseMatrixData,MATCH($B57,IF(EndUseMatrixEndUse=$D57,EndUseMatrixAllocation),0),MATCH($C57,EndUseMatrixEmissionSource,0))=Lists!$Q$9,INDEX(CFPTableEmissionsData,MATCH($C57,CFPTableEmissionsEmissionSource,0),MATCH(I$10,CFPTableEmissionsCampus,0))*INDEX(EndUseAssumptionsData,MATCH($C57,IF(EndUseAssumptionsEndUse=$D57,EndUseAssumptionsEmissionsSource),0),MATCH(I$10,EndUseAssumptionsCampus,0))*IF(COUNTIF(PeopleList,$B57)&gt;0,INDEX(SpacePeopleAllocationsPercentData,MATCH($B57,SpacePeopleAllocationsPercentType,0),MATCH(I$10,SpacePeopleAllocationsPercentCampus,0))/SUM(IF(INDEX(EndUseMatrixPeopleData,0,MATCH($C57,EndUseMatrixEmissionSource,0))=Lists!$Q$9,IF(EndUseMatrixPeopleEndUse=$D57,INDEX(EndUseMatrixPeopleSplitData,0,MATCH(I$10,EndUseMatrixPeopleSplitCampus,0))))),1),0),0)</f>
        <v>0</v>
      </c>
      <c r="J57" s="528">
        <f t="array" ref="J57">IFERROR(IF(INDEX(EndUseMatrixData,MATCH($B57,IF(EndUseMatrixEndUse=$D57,EndUseMatrixAllocation),0),MATCH($C57,EndUseMatrixEmissionSource,0))=Lists!$Q$9,INDEX(CFPTableEmissionsData,MATCH($C57,CFPTableEmissionsEmissionSource,0),MATCH(J$10,CFPTableEmissionsCampus,0))*INDEX(EndUseAssumptionsData,MATCH($C57,IF(EndUseAssumptionsEndUse=$D57,EndUseAssumptionsEmissionsSource),0),MATCH(J$10,EndUseAssumptionsCampus,0))*IF(COUNTIF(PeopleList,$B57)&gt;0,INDEX(SpacePeopleAllocationsPercentData,MATCH($B57,SpacePeopleAllocationsPercentType,0),MATCH(J$10,SpacePeopleAllocationsPercentCampus,0))/SUM(IF(INDEX(EndUseMatrixPeopleData,0,MATCH($C57,EndUseMatrixEmissionSource,0))=Lists!$Q$9,IF(EndUseMatrixPeopleEndUse=$D57,INDEX(EndUseMatrixPeopleSplitData,0,MATCH(J$10,EndUseMatrixPeopleSplitCampus,0))))),1),0),0)</f>
        <v>0</v>
      </c>
      <c r="K57" s="529" t="str">
        <f t="array" aca="1" ref="K57" ca="1">IFERROR(E57*(1+INDEX(FrontEndData,MATCH(K$10,IF(FrontEndType=$B57,FrontEndCampus),0),MATCH(K$9,FrontEndYear,0))),"")</f>
        <v/>
      </c>
      <c r="L57" s="529" t="str">
        <f t="array" aca="1" ref="L57" ca="1">IFERROR(F57*(1+INDEX(FrontEndData,MATCH(L$10,IF(FrontEndType=$B57,FrontEndCampus),0),MATCH(L$9,FrontEndYear,0))),"")</f>
        <v/>
      </c>
      <c r="M57" s="529" t="str">
        <f t="array" aca="1" ref="M57" ca="1">IFERROR(G57*(1+INDEX(FrontEndData,MATCH(M$10,IF(FrontEndType=$B57,FrontEndCampus),0),MATCH(M$9,FrontEndYear,0))),"")</f>
        <v/>
      </c>
      <c r="N57" s="529" t="str">
        <f t="array" aca="1" ref="N57" ca="1">IFERROR(H57*(1+INDEX(FrontEndData,MATCH(N$10,IF(FrontEndType=$B57,FrontEndCampus),0),MATCH(N$9,FrontEndYear,0))),"")</f>
        <v/>
      </c>
      <c r="O57" s="529" t="str">
        <f t="array" aca="1" ref="O57" ca="1">IFERROR(I57*(1+INDEX(FrontEndData,MATCH(O$10,IF(FrontEndType=$B57,FrontEndCampus),0),MATCH(O$9,FrontEndYear,0))),"")</f>
        <v/>
      </c>
      <c r="P57" s="529" t="str">
        <f t="array" aca="1" ref="P57" ca="1">IFERROR(J57*(1+INDEX(FrontEndData,MATCH(P$10,IF(FrontEndType=$B57,FrontEndCampus),0),MATCH(P$9,FrontEndYear,0))),"")</f>
        <v/>
      </c>
      <c r="Q57" s="529" t="str">
        <f t="array" aca="1" ref="Q57" ca="1">IFERROR(K57*(1+INDEX(FrontEndData,MATCH(Q$10,IF(FrontEndType=$B57,FrontEndCampus),0),MATCH(Q$9,FrontEndYear,0))),"")</f>
        <v/>
      </c>
      <c r="R57" s="529" t="str">
        <f t="array" aca="1" ref="R57" ca="1">IFERROR(L57*(1+INDEX(FrontEndData,MATCH(R$10,IF(FrontEndType=$B57,FrontEndCampus),0),MATCH(R$9,FrontEndYear,0))),"")</f>
        <v/>
      </c>
      <c r="S57" s="529" t="str">
        <f t="array" aca="1" ref="S57" ca="1">IFERROR(M57*(1+INDEX(FrontEndData,MATCH(S$10,IF(FrontEndType=$B57,FrontEndCampus),0),MATCH(S$9,FrontEndYear,0))),"")</f>
        <v/>
      </c>
      <c r="T57" s="529" t="str">
        <f t="array" aca="1" ref="T57" ca="1">IFERROR(N57*(1+INDEX(FrontEndData,MATCH(T$10,IF(FrontEndType=$B57,FrontEndCampus),0),MATCH(T$9,FrontEndYear,0))),"")</f>
        <v/>
      </c>
      <c r="U57" s="529" t="str">
        <f t="array" aca="1" ref="U57" ca="1">IFERROR(O57*(1+INDEX(FrontEndData,MATCH(U$10,IF(FrontEndType=$B57,FrontEndCampus),0),MATCH(U$9,FrontEndYear,0))),"")</f>
        <v/>
      </c>
      <c r="V57" s="529" t="str">
        <f t="array" aca="1" ref="V57" ca="1">IFERROR(P57*(1+INDEX(FrontEndData,MATCH(V$10,IF(FrontEndType=$B57,FrontEndCampus),0),MATCH(V$9,FrontEndYear,0))),"")</f>
        <v/>
      </c>
      <c r="W57" s="529" t="str">
        <f t="array" aca="1" ref="W57" ca="1">IFERROR(Q57*(1+INDEX(FrontEndData,MATCH(W$10,IF(FrontEndType=$B57,FrontEndCampus),0),MATCH(W$9,FrontEndYear,0))),"")</f>
        <v/>
      </c>
      <c r="X57" s="529" t="str">
        <f t="array" aca="1" ref="X57" ca="1">IFERROR(R57*(1+INDEX(FrontEndData,MATCH(X$10,IF(FrontEndType=$B57,FrontEndCampus),0),MATCH(X$9,FrontEndYear,0))),"")</f>
        <v/>
      </c>
      <c r="Y57" s="529" t="str">
        <f t="array" aca="1" ref="Y57" ca="1">IFERROR(S57*(1+INDEX(FrontEndData,MATCH(Y$10,IF(FrontEndType=$B57,FrontEndCampus),0),MATCH(Y$9,FrontEndYear,0))),"")</f>
        <v/>
      </c>
      <c r="Z57" s="529" t="str">
        <f t="array" aca="1" ref="Z57" ca="1">IFERROR(T57*(1+INDEX(FrontEndData,MATCH(Z$10,IF(FrontEndType=$B57,FrontEndCampus),0),MATCH(Z$9,FrontEndYear,0))),"")</f>
        <v/>
      </c>
      <c r="AA57" s="529" t="str">
        <f t="array" aca="1" ref="AA57" ca="1">IFERROR(U57*(1+INDEX(FrontEndData,MATCH(AA$10,IF(FrontEndType=$B57,FrontEndCampus),0),MATCH(AA$9,FrontEndYear,0))),"")</f>
        <v/>
      </c>
      <c r="AB57" s="529" t="str">
        <f t="array" aca="1" ref="AB57" ca="1">IFERROR(V57*(1+INDEX(FrontEndData,MATCH(AB$10,IF(FrontEndType=$B57,FrontEndCampus),0),MATCH(AB$9,FrontEndYear,0))),"")</f>
        <v/>
      </c>
      <c r="AC57" s="529" t="str">
        <f t="array" aca="1" ref="AC57" ca="1">IFERROR(W57*(1+INDEX(FrontEndData,MATCH(AC$10,IF(FrontEndType=$B57,FrontEndCampus),0),MATCH(AC$9,FrontEndYear,0))),"")</f>
        <v/>
      </c>
      <c r="AD57" s="529" t="str">
        <f t="array" aca="1" ref="AD57" ca="1">IFERROR(X57*(1+INDEX(FrontEndData,MATCH(AD$10,IF(FrontEndType=$B57,FrontEndCampus),0),MATCH(AD$9,FrontEndYear,0))),"")</f>
        <v/>
      </c>
      <c r="AE57" s="529" t="str">
        <f t="array" aca="1" ref="AE57" ca="1">IFERROR(Y57*(1+INDEX(FrontEndData,MATCH(AE$10,IF(FrontEndType=$B57,FrontEndCampus),0),MATCH(AE$9,FrontEndYear,0))),"")</f>
        <v/>
      </c>
      <c r="AF57" s="529" t="str">
        <f t="array" aca="1" ref="AF57" ca="1">IFERROR(Z57*(1+INDEX(FrontEndData,MATCH(AF$10,IF(FrontEndType=$B57,FrontEndCampus),0),MATCH(AF$9,FrontEndYear,0))),"")</f>
        <v/>
      </c>
      <c r="AG57" s="529" t="str">
        <f t="array" aca="1" ref="AG57" ca="1">IFERROR(AA57*(1+INDEX(FrontEndData,MATCH(AG$10,IF(FrontEndType=$B57,FrontEndCampus),0),MATCH(AG$9,FrontEndYear,0))),"")</f>
        <v/>
      </c>
      <c r="AH57" s="529" t="str">
        <f t="array" aca="1" ref="AH57" ca="1">IFERROR(AB57*(1+INDEX(FrontEndData,MATCH(AH$10,IF(FrontEndType=$B57,FrontEndCampus),0),MATCH(AH$9,FrontEndYear,0))),"")</f>
        <v/>
      </c>
      <c r="AI57" s="529" t="str">
        <f t="array" aca="1" ref="AI57" ca="1">IFERROR(AC57*(1+INDEX(FrontEndData,MATCH(AI$10,IF(FrontEndType=$B57,FrontEndCampus),0),MATCH(AI$9,FrontEndYear,0))),"")</f>
        <v/>
      </c>
      <c r="AJ57" s="529" t="str">
        <f t="array" aca="1" ref="AJ57" ca="1">IFERROR(AD57*(1+INDEX(FrontEndData,MATCH(AJ$10,IF(FrontEndType=$B57,FrontEndCampus),0),MATCH(AJ$9,FrontEndYear,0))),"")</f>
        <v/>
      </c>
      <c r="AK57" s="529" t="str">
        <f t="array" aca="1" ref="AK57" ca="1">IFERROR(AE57*(1+INDEX(FrontEndData,MATCH(AK$10,IF(FrontEndType=$B57,FrontEndCampus),0),MATCH(AK$9,FrontEndYear,0))),"")</f>
        <v/>
      </c>
      <c r="AL57" s="529" t="str">
        <f t="array" aca="1" ref="AL57" ca="1">IFERROR(AF57*(1+INDEX(FrontEndData,MATCH(AL$10,IF(FrontEndType=$B57,FrontEndCampus),0),MATCH(AL$9,FrontEndYear,0))),"")</f>
        <v/>
      </c>
      <c r="AM57" s="529" t="str">
        <f t="array" aca="1" ref="AM57" ca="1">IFERROR(AG57*(1+INDEX(FrontEndData,MATCH(AM$10,IF(FrontEndType=$B57,FrontEndCampus),0),MATCH(AM$9,FrontEndYear,0))),"")</f>
        <v/>
      </c>
      <c r="AN57" s="529" t="str">
        <f t="array" aca="1" ref="AN57" ca="1">IFERROR(AH57*(1+INDEX(FrontEndData,MATCH(AN$10,IF(FrontEndType=$B57,FrontEndCampus),0),MATCH(AN$9,FrontEndYear,0))),"")</f>
        <v/>
      </c>
      <c r="AO57" s="529" t="str">
        <f t="array" aca="1" ref="AO57" ca="1">IFERROR(AI57*(1+INDEX(FrontEndData,MATCH(AO$10,IF(FrontEndType=$B57,FrontEndCampus),0),MATCH(AO$9,FrontEndYear,0))),"")</f>
        <v/>
      </c>
      <c r="AP57" s="529" t="str">
        <f t="array" aca="1" ref="AP57" ca="1">IFERROR(AJ57*(1+INDEX(FrontEndData,MATCH(AP$10,IF(FrontEndType=$B57,FrontEndCampus),0),MATCH(AP$9,FrontEndYear,0))),"")</f>
        <v/>
      </c>
      <c r="AQ57" s="529" t="str">
        <f t="array" aca="1" ref="AQ57" ca="1">IFERROR(AK57*(1+INDEX(FrontEndData,MATCH(AQ$10,IF(FrontEndType=$B57,FrontEndCampus),0),MATCH(AQ$9,FrontEndYear,0))),"")</f>
        <v/>
      </c>
      <c r="AR57" s="529" t="str">
        <f t="array" aca="1" ref="AR57" ca="1">IFERROR(AL57*(1+INDEX(FrontEndData,MATCH(AR$10,IF(FrontEndType=$B57,FrontEndCampus),0),MATCH(AR$9,FrontEndYear,0))),"")</f>
        <v/>
      </c>
      <c r="AS57" s="529" t="str">
        <f t="array" aca="1" ref="AS57" ca="1">IFERROR(AM57*(1+INDEX(FrontEndData,MATCH(AS$10,IF(FrontEndType=$B57,FrontEndCampus),0),MATCH(AS$9,FrontEndYear,0))),"")</f>
        <v/>
      </c>
      <c r="AT57" s="529" t="str">
        <f t="array" aca="1" ref="AT57" ca="1">IFERROR(AN57*(1+INDEX(FrontEndData,MATCH(AT$10,IF(FrontEndType=$B57,FrontEndCampus),0),MATCH(AT$9,FrontEndYear,0))),"")</f>
        <v/>
      </c>
      <c r="AU57" s="529" t="str">
        <f t="array" aca="1" ref="AU57" ca="1">IFERROR(AO57*(1+INDEX(FrontEndData,MATCH(AU$10,IF(FrontEndType=$B57,FrontEndCampus),0),MATCH(AU$9,FrontEndYear,0))),"")</f>
        <v/>
      </c>
      <c r="AV57" s="529" t="str">
        <f t="array" aca="1" ref="AV57" ca="1">IFERROR(AP57*(1+INDEX(FrontEndData,MATCH(AV$10,IF(FrontEndType=$B57,FrontEndCampus),0),MATCH(AV$9,FrontEndYear,0))),"")</f>
        <v/>
      </c>
      <c r="AW57" s="529" t="str">
        <f t="array" aca="1" ref="AW57" ca="1">IFERROR(AQ57*(1+INDEX(FrontEndData,MATCH(AW$10,IF(FrontEndType=$B57,FrontEndCampus),0),MATCH(AW$9,FrontEndYear,0))),"")</f>
        <v/>
      </c>
      <c r="AX57" s="529" t="str">
        <f t="array" aca="1" ref="AX57" ca="1">IFERROR(AR57*(1+INDEX(FrontEndData,MATCH(AX$10,IF(FrontEndType=$B57,FrontEndCampus),0),MATCH(AX$9,FrontEndYear,0))),"")</f>
        <v/>
      </c>
      <c r="AY57" s="529" t="str">
        <f t="array" aca="1" ref="AY57" ca="1">IFERROR(AS57*(1+INDEX(FrontEndData,MATCH(AY$10,IF(FrontEndType=$B57,FrontEndCampus),0),MATCH(AY$9,FrontEndYear,0))),"")</f>
        <v/>
      </c>
      <c r="AZ57" s="529" t="str">
        <f t="array" aca="1" ref="AZ57" ca="1">IFERROR(AT57*(1+INDEX(FrontEndData,MATCH(AZ$10,IF(FrontEndType=$B57,FrontEndCampus),0),MATCH(AZ$9,FrontEndYear,0))),"")</f>
        <v/>
      </c>
      <c r="BA57" s="529" t="str">
        <f t="array" aca="1" ref="BA57" ca="1">IFERROR(AU57*(1+INDEX(FrontEndData,MATCH(BA$10,IF(FrontEndType=$B57,FrontEndCampus),0),MATCH(BA$9,FrontEndYear,0))),"")</f>
        <v/>
      </c>
      <c r="BB57" s="529" t="str">
        <f t="array" aca="1" ref="BB57" ca="1">IFERROR(AV57*(1+INDEX(FrontEndData,MATCH(BB$10,IF(FrontEndType=$B57,FrontEndCampus),0),MATCH(BB$9,FrontEndYear,0))),"")</f>
        <v/>
      </c>
      <c r="BC57" s="529" t="str">
        <f t="array" aca="1" ref="BC57" ca="1">IFERROR(AW57*(1+INDEX(FrontEndData,MATCH(BC$10,IF(FrontEndType=$B57,FrontEndCampus),0),MATCH(BC$9,FrontEndYear,0))),"")</f>
        <v/>
      </c>
      <c r="BD57" s="529" t="str">
        <f t="array" aca="1" ref="BD57" ca="1">IFERROR(AX57*(1+INDEX(FrontEndData,MATCH(BD$10,IF(FrontEndType=$B57,FrontEndCampus),0),MATCH(BD$9,FrontEndYear,0))),"")</f>
        <v/>
      </c>
      <c r="BE57" s="529" t="str">
        <f t="array" aca="1" ref="BE57" ca="1">IFERROR(AY57*(1+INDEX(FrontEndData,MATCH(BE$10,IF(FrontEndType=$B57,FrontEndCampus),0),MATCH(BE$9,FrontEndYear,0))),"")</f>
        <v/>
      </c>
      <c r="BF57" s="529" t="str">
        <f t="array" aca="1" ref="BF57" ca="1">IFERROR(AZ57*(1+INDEX(FrontEndData,MATCH(BF$10,IF(FrontEndType=$B57,FrontEndCampus),0),MATCH(BF$9,FrontEndYear,0))),"")</f>
        <v/>
      </c>
      <c r="BG57" s="529" t="str">
        <f t="array" aca="1" ref="BG57" ca="1">IFERROR(BA57*(1+INDEX(FrontEndData,MATCH(BG$10,IF(FrontEndType=$B57,FrontEndCampus),0),MATCH(BG$9,FrontEndYear,0))),"")</f>
        <v/>
      </c>
      <c r="BH57" s="529" t="str">
        <f t="array" aca="1" ref="BH57" ca="1">IFERROR(BB57*(1+INDEX(FrontEndData,MATCH(BH$10,IF(FrontEndType=$B57,FrontEndCampus),0),MATCH(BH$9,FrontEndYear,0))),"")</f>
        <v/>
      </c>
      <c r="BI57" s="529" t="str">
        <f t="array" aca="1" ref="BI57" ca="1">IFERROR(BC57*(1+INDEX(FrontEndData,MATCH(BI$10,IF(FrontEndType=$B57,FrontEndCampus),0),MATCH(BI$9,FrontEndYear,0))),"")</f>
        <v/>
      </c>
      <c r="BJ57" s="529" t="str">
        <f t="array" aca="1" ref="BJ57" ca="1">IFERROR(BD57*(1+INDEX(FrontEndData,MATCH(BJ$10,IF(FrontEndType=$B57,FrontEndCampus),0),MATCH(BJ$9,FrontEndYear,0))),"")</f>
        <v/>
      </c>
      <c r="BK57" s="529" t="str">
        <f t="array" aca="1" ref="BK57" ca="1">IFERROR(BE57*(1+INDEX(FrontEndData,MATCH(BK$10,IF(FrontEndType=$B57,FrontEndCampus),0),MATCH(BK$9,FrontEndYear,0))),"")</f>
        <v/>
      </c>
      <c r="BL57" s="529" t="str">
        <f t="array" aca="1" ref="BL57" ca="1">IFERROR(BF57*(1+INDEX(FrontEndData,MATCH(BL$10,IF(FrontEndType=$B57,FrontEndCampus),0),MATCH(BL$9,FrontEndYear,0))),"")</f>
        <v/>
      </c>
      <c r="BM57" s="529" t="str">
        <f t="array" aca="1" ref="BM57" ca="1">IFERROR(BG57*(1+INDEX(FrontEndData,MATCH(BM$10,IF(FrontEndType=$B57,FrontEndCampus),0),MATCH(BM$9,FrontEndYear,0))),"")</f>
        <v/>
      </c>
      <c r="BN57" s="529" t="str">
        <f t="array" aca="1" ref="BN57" ca="1">IFERROR(BH57*(1+INDEX(FrontEndData,MATCH(BN$10,IF(FrontEndType=$B57,FrontEndCampus),0),MATCH(BN$9,FrontEndYear,0))),"")</f>
        <v/>
      </c>
      <c r="BO57" s="529" t="str">
        <f t="array" aca="1" ref="BO57" ca="1">IFERROR(BI57*(1+INDEX(FrontEndData,MATCH(BO$10,IF(FrontEndType=$B57,FrontEndCampus),0),MATCH(BO$9,FrontEndYear,0))),"")</f>
        <v/>
      </c>
      <c r="BP57" s="529" t="str">
        <f t="array" aca="1" ref="BP57" ca="1">IFERROR(BJ57*(1+INDEX(FrontEndData,MATCH(BP$10,IF(FrontEndType=$B57,FrontEndCampus),0),MATCH(BP$9,FrontEndYear,0))),"")</f>
        <v/>
      </c>
      <c r="BQ57" s="529" t="str">
        <f t="array" aca="1" ref="BQ57" ca="1">IFERROR(BK57*(1+INDEX(FrontEndData,MATCH(BQ$10,IF(FrontEndType=$B57,FrontEndCampus),0),MATCH(BQ$9,FrontEndYear,0))),"")</f>
        <v/>
      </c>
      <c r="BR57" s="529" t="str">
        <f t="array" aca="1" ref="BR57" ca="1">IFERROR(BL57*(1+INDEX(FrontEndData,MATCH(BR$10,IF(FrontEndType=$B57,FrontEndCampus),0),MATCH(BR$9,FrontEndYear,0))),"")</f>
        <v/>
      </c>
      <c r="BS57" s="529" t="str">
        <f t="array" aca="1" ref="BS57" ca="1">IFERROR(BM57*(1+INDEX(FrontEndData,MATCH(BS$10,IF(FrontEndType=$B57,FrontEndCampus),0),MATCH(BS$9,FrontEndYear,0))),"")</f>
        <v/>
      </c>
      <c r="BT57" s="529" t="str">
        <f t="array" aca="1" ref="BT57" ca="1">IFERROR(BN57*(1+INDEX(FrontEndData,MATCH(BT$10,IF(FrontEndType=$B57,FrontEndCampus),0),MATCH(BT$9,FrontEndYear,0))),"")</f>
        <v/>
      </c>
      <c r="BU57" s="529" t="str">
        <f t="array" aca="1" ref="BU57" ca="1">IFERROR(BO57*(1+INDEX(FrontEndData,MATCH(BU$10,IF(FrontEndType=$B57,FrontEndCampus),0),MATCH(BU$9,FrontEndYear,0))),"")</f>
        <v/>
      </c>
      <c r="BV57" s="529" t="str">
        <f t="array" aca="1" ref="BV57" ca="1">IFERROR(BP57*(1+INDEX(FrontEndData,MATCH(BV$10,IF(FrontEndType=$B57,FrontEndCampus),0),MATCH(BV$9,FrontEndYear,0))),"")</f>
        <v/>
      </c>
      <c r="BW57" s="529" t="str">
        <f t="array" aca="1" ref="BW57" ca="1">IFERROR(BQ57*(1+INDEX(FrontEndData,MATCH(BW$10,IF(FrontEndType=$B57,FrontEndCampus),0),MATCH(BW$9,FrontEndYear,0))),"")</f>
        <v/>
      </c>
      <c r="BX57" s="529" t="str">
        <f t="array" aca="1" ref="BX57" ca="1">IFERROR(BR57*(1+INDEX(FrontEndData,MATCH(BX$10,IF(FrontEndType=$B57,FrontEndCampus),0),MATCH(BX$9,FrontEndYear,0))),"")</f>
        <v/>
      </c>
    </row>
    <row r="58" spans="2:76" x14ac:dyDescent="0.25">
      <c r="B58" s="525" t="s">
        <v>411</v>
      </c>
      <c r="C58" s="526" t="s">
        <v>377</v>
      </c>
      <c r="D58" s="527" t="s">
        <v>395</v>
      </c>
      <c r="E58" s="528">
        <f t="array" ref="E58">IFERROR(IF(INDEX(EndUseMatrixData,MATCH($B58,IF(EndUseMatrixEndUse=$D58,EndUseMatrixAllocation),0),MATCH($C58,EndUseMatrixEmissionSource,0))=Lists!$Q$9,INDEX(CFPTableEmissionsData,MATCH($C58,CFPTableEmissionsEmissionSource,0),MATCH(E$10,CFPTableEmissionsCampus,0))*INDEX(EndUseAssumptionsData,MATCH($C58,IF(EndUseAssumptionsEndUse=$D58,EndUseAssumptionsEmissionsSource),0),MATCH(E$10,EndUseAssumptionsCampus,0))*IF(COUNTIF(PeopleList,$B58)&gt;0,INDEX(SpacePeopleAllocationsPercentData,MATCH($B58,SpacePeopleAllocationsPercentType,0),MATCH(E$10,SpacePeopleAllocationsPercentCampus,0))/SUM(IF(INDEX(EndUseMatrixPeopleData,0,MATCH($C58,EndUseMatrixEmissionSource,0))=Lists!$Q$9,IF(EndUseMatrixPeopleEndUse=$D58,INDEX(EndUseMatrixPeopleSplitData,0,MATCH(E$10,EndUseMatrixPeopleSplitCampus,0))))),1),0),0)</f>
        <v>0</v>
      </c>
      <c r="F58" s="528">
        <f t="array" ref="F58">IFERROR(IF(INDEX(EndUseMatrixData,MATCH($B58,IF(EndUseMatrixEndUse=$D58,EndUseMatrixAllocation),0),MATCH($C58,EndUseMatrixEmissionSource,0))=Lists!$Q$9,INDEX(CFPTableEmissionsData,MATCH($C58,CFPTableEmissionsEmissionSource,0),MATCH(F$10,CFPTableEmissionsCampus,0))*INDEX(EndUseAssumptionsData,MATCH($C58,IF(EndUseAssumptionsEndUse=$D58,EndUseAssumptionsEmissionsSource),0),MATCH(F$10,EndUseAssumptionsCampus,0))*IF(COUNTIF(PeopleList,$B58)&gt;0,INDEX(SpacePeopleAllocationsPercentData,MATCH($B58,SpacePeopleAllocationsPercentType,0),MATCH(F$10,SpacePeopleAllocationsPercentCampus,0))/SUM(IF(INDEX(EndUseMatrixPeopleData,0,MATCH($C58,EndUseMatrixEmissionSource,0))=Lists!$Q$9,IF(EndUseMatrixPeopleEndUse=$D58,INDEX(EndUseMatrixPeopleSplitData,0,MATCH(F$10,EndUseMatrixPeopleSplitCampus,0))))),1),0),0)</f>
        <v>0</v>
      </c>
      <c r="G58" s="528">
        <f t="array" ref="G58">IFERROR(IF(INDEX(EndUseMatrixData,MATCH($B58,IF(EndUseMatrixEndUse=$D58,EndUseMatrixAllocation),0),MATCH($C58,EndUseMatrixEmissionSource,0))=Lists!$Q$9,INDEX(CFPTableEmissionsData,MATCH($C58,CFPTableEmissionsEmissionSource,0),MATCH(G$10,CFPTableEmissionsCampus,0))*INDEX(EndUseAssumptionsData,MATCH($C58,IF(EndUseAssumptionsEndUse=$D58,EndUseAssumptionsEmissionsSource),0),MATCH(G$10,EndUseAssumptionsCampus,0))*IF(COUNTIF(PeopleList,$B58)&gt;0,INDEX(SpacePeopleAllocationsPercentData,MATCH($B58,SpacePeopleAllocationsPercentType,0),MATCH(G$10,SpacePeopleAllocationsPercentCampus,0))/SUM(IF(INDEX(EndUseMatrixPeopleData,0,MATCH($C58,EndUseMatrixEmissionSource,0))=Lists!$Q$9,IF(EndUseMatrixPeopleEndUse=$D58,INDEX(EndUseMatrixPeopleSplitData,0,MATCH(G$10,EndUseMatrixPeopleSplitCampus,0))))),1),0),0)</f>
        <v>0</v>
      </c>
      <c r="H58" s="528">
        <f t="array" ref="H58">IFERROR(IF(INDEX(EndUseMatrixData,MATCH($B58,IF(EndUseMatrixEndUse=$D58,EndUseMatrixAllocation),0),MATCH($C58,EndUseMatrixEmissionSource,0))=Lists!$Q$9,INDEX(CFPTableEmissionsData,MATCH($C58,CFPTableEmissionsEmissionSource,0),MATCH(H$10,CFPTableEmissionsCampus,0))*INDEX(EndUseAssumptionsData,MATCH($C58,IF(EndUseAssumptionsEndUse=$D58,EndUseAssumptionsEmissionsSource),0),MATCH(H$10,EndUseAssumptionsCampus,0))*IF(COUNTIF(PeopleList,$B58)&gt;0,INDEX(SpacePeopleAllocationsPercentData,MATCH($B58,SpacePeopleAllocationsPercentType,0),MATCH(H$10,SpacePeopleAllocationsPercentCampus,0))/SUM(IF(INDEX(EndUseMatrixPeopleData,0,MATCH($C58,EndUseMatrixEmissionSource,0))=Lists!$Q$9,IF(EndUseMatrixPeopleEndUse=$D58,INDEX(EndUseMatrixPeopleSplitData,0,MATCH(H$10,EndUseMatrixPeopleSplitCampus,0))))),1),0),0)</f>
        <v>0</v>
      </c>
      <c r="I58" s="528">
        <f t="array" ref="I58">IFERROR(IF(INDEX(EndUseMatrixData,MATCH($B58,IF(EndUseMatrixEndUse=$D58,EndUseMatrixAllocation),0),MATCH($C58,EndUseMatrixEmissionSource,0))=Lists!$Q$9,INDEX(CFPTableEmissionsData,MATCH($C58,CFPTableEmissionsEmissionSource,0),MATCH(I$10,CFPTableEmissionsCampus,0))*INDEX(EndUseAssumptionsData,MATCH($C58,IF(EndUseAssumptionsEndUse=$D58,EndUseAssumptionsEmissionsSource),0),MATCH(I$10,EndUseAssumptionsCampus,0))*IF(COUNTIF(PeopleList,$B58)&gt;0,INDEX(SpacePeopleAllocationsPercentData,MATCH($B58,SpacePeopleAllocationsPercentType,0),MATCH(I$10,SpacePeopleAllocationsPercentCampus,0))/SUM(IF(INDEX(EndUseMatrixPeopleData,0,MATCH($C58,EndUseMatrixEmissionSource,0))=Lists!$Q$9,IF(EndUseMatrixPeopleEndUse=$D58,INDEX(EndUseMatrixPeopleSplitData,0,MATCH(I$10,EndUseMatrixPeopleSplitCampus,0))))),1),0),0)</f>
        <v>0</v>
      </c>
      <c r="J58" s="528">
        <f t="array" ref="J58">IFERROR(IF(INDEX(EndUseMatrixData,MATCH($B58,IF(EndUseMatrixEndUse=$D58,EndUseMatrixAllocation),0),MATCH($C58,EndUseMatrixEmissionSource,0))=Lists!$Q$9,INDEX(CFPTableEmissionsData,MATCH($C58,CFPTableEmissionsEmissionSource,0),MATCH(J$10,CFPTableEmissionsCampus,0))*INDEX(EndUseAssumptionsData,MATCH($C58,IF(EndUseAssumptionsEndUse=$D58,EndUseAssumptionsEmissionsSource),0),MATCH(J$10,EndUseAssumptionsCampus,0))*IF(COUNTIF(PeopleList,$B58)&gt;0,INDEX(SpacePeopleAllocationsPercentData,MATCH($B58,SpacePeopleAllocationsPercentType,0),MATCH(J$10,SpacePeopleAllocationsPercentCampus,0))/SUM(IF(INDEX(EndUseMatrixPeopleData,0,MATCH($C58,EndUseMatrixEmissionSource,0))=Lists!$Q$9,IF(EndUseMatrixPeopleEndUse=$D58,INDEX(EndUseMatrixPeopleSplitData,0,MATCH(J$10,EndUseMatrixPeopleSplitCampus,0))))),1),0),0)</f>
        <v>0</v>
      </c>
      <c r="K58" s="529" t="str">
        <f t="array" aca="1" ref="K58" ca="1">IFERROR(E58*(1+INDEX(FrontEndData,MATCH(K$10,IF(FrontEndType=$B58,FrontEndCampus),0),MATCH(K$9,FrontEndYear,0))),"")</f>
        <v/>
      </c>
      <c r="L58" s="529" t="str">
        <f t="array" aca="1" ref="L58" ca="1">IFERROR(F58*(1+INDEX(FrontEndData,MATCH(L$10,IF(FrontEndType=$B58,FrontEndCampus),0),MATCH(L$9,FrontEndYear,0))),"")</f>
        <v/>
      </c>
      <c r="M58" s="529" t="str">
        <f t="array" aca="1" ref="M58" ca="1">IFERROR(G58*(1+INDEX(FrontEndData,MATCH(M$10,IF(FrontEndType=$B58,FrontEndCampus),0),MATCH(M$9,FrontEndYear,0))),"")</f>
        <v/>
      </c>
      <c r="N58" s="529" t="str">
        <f t="array" aca="1" ref="N58" ca="1">IFERROR(H58*(1+INDEX(FrontEndData,MATCH(N$10,IF(FrontEndType=$B58,FrontEndCampus),0),MATCH(N$9,FrontEndYear,0))),"")</f>
        <v/>
      </c>
      <c r="O58" s="529" t="str">
        <f t="array" aca="1" ref="O58" ca="1">IFERROR(I58*(1+INDEX(FrontEndData,MATCH(O$10,IF(FrontEndType=$B58,FrontEndCampus),0),MATCH(O$9,FrontEndYear,0))),"")</f>
        <v/>
      </c>
      <c r="P58" s="529" t="str">
        <f t="array" aca="1" ref="P58" ca="1">IFERROR(J58*(1+INDEX(FrontEndData,MATCH(P$10,IF(FrontEndType=$B58,FrontEndCampus),0),MATCH(P$9,FrontEndYear,0))),"")</f>
        <v/>
      </c>
      <c r="Q58" s="529" t="str">
        <f t="array" aca="1" ref="Q58" ca="1">IFERROR(K58*(1+INDEX(FrontEndData,MATCH(Q$10,IF(FrontEndType=$B58,FrontEndCampus),0),MATCH(Q$9,FrontEndYear,0))),"")</f>
        <v/>
      </c>
      <c r="R58" s="529" t="str">
        <f t="array" aca="1" ref="R58" ca="1">IFERROR(L58*(1+INDEX(FrontEndData,MATCH(R$10,IF(FrontEndType=$B58,FrontEndCampus),0),MATCH(R$9,FrontEndYear,0))),"")</f>
        <v/>
      </c>
      <c r="S58" s="529" t="str">
        <f t="array" aca="1" ref="S58" ca="1">IFERROR(M58*(1+INDEX(FrontEndData,MATCH(S$10,IF(FrontEndType=$B58,FrontEndCampus),0),MATCH(S$9,FrontEndYear,0))),"")</f>
        <v/>
      </c>
      <c r="T58" s="529" t="str">
        <f t="array" aca="1" ref="T58" ca="1">IFERROR(N58*(1+INDEX(FrontEndData,MATCH(T$10,IF(FrontEndType=$B58,FrontEndCampus),0),MATCH(T$9,FrontEndYear,0))),"")</f>
        <v/>
      </c>
      <c r="U58" s="529" t="str">
        <f t="array" aca="1" ref="U58" ca="1">IFERROR(O58*(1+INDEX(FrontEndData,MATCH(U$10,IF(FrontEndType=$B58,FrontEndCampus),0),MATCH(U$9,FrontEndYear,0))),"")</f>
        <v/>
      </c>
      <c r="V58" s="529" t="str">
        <f t="array" aca="1" ref="V58" ca="1">IFERROR(P58*(1+INDEX(FrontEndData,MATCH(V$10,IF(FrontEndType=$B58,FrontEndCampus),0),MATCH(V$9,FrontEndYear,0))),"")</f>
        <v/>
      </c>
      <c r="W58" s="529" t="str">
        <f t="array" aca="1" ref="W58" ca="1">IFERROR(Q58*(1+INDEX(FrontEndData,MATCH(W$10,IF(FrontEndType=$B58,FrontEndCampus),0),MATCH(W$9,FrontEndYear,0))),"")</f>
        <v/>
      </c>
      <c r="X58" s="529" t="str">
        <f t="array" aca="1" ref="X58" ca="1">IFERROR(R58*(1+INDEX(FrontEndData,MATCH(X$10,IF(FrontEndType=$B58,FrontEndCampus),0),MATCH(X$9,FrontEndYear,0))),"")</f>
        <v/>
      </c>
      <c r="Y58" s="529" t="str">
        <f t="array" aca="1" ref="Y58" ca="1">IFERROR(S58*(1+INDEX(FrontEndData,MATCH(Y$10,IF(FrontEndType=$B58,FrontEndCampus),0),MATCH(Y$9,FrontEndYear,0))),"")</f>
        <v/>
      </c>
      <c r="Z58" s="529" t="str">
        <f t="array" aca="1" ref="Z58" ca="1">IFERROR(T58*(1+INDEX(FrontEndData,MATCH(Z$10,IF(FrontEndType=$B58,FrontEndCampus),0),MATCH(Z$9,FrontEndYear,0))),"")</f>
        <v/>
      </c>
      <c r="AA58" s="529" t="str">
        <f t="array" aca="1" ref="AA58" ca="1">IFERROR(U58*(1+INDEX(FrontEndData,MATCH(AA$10,IF(FrontEndType=$B58,FrontEndCampus),0),MATCH(AA$9,FrontEndYear,0))),"")</f>
        <v/>
      </c>
      <c r="AB58" s="529" t="str">
        <f t="array" aca="1" ref="AB58" ca="1">IFERROR(V58*(1+INDEX(FrontEndData,MATCH(AB$10,IF(FrontEndType=$B58,FrontEndCampus),0),MATCH(AB$9,FrontEndYear,0))),"")</f>
        <v/>
      </c>
      <c r="AC58" s="529" t="str">
        <f t="array" aca="1" ref="AC58" ca="1">IFERROR(W58*(1+INDEX(FrontEndData,MATCH(AC$10,IF(FrontEndType=$B58,FrontEndCampus),0),MATCH(AC$9,FrontEndYear,0))),"")</f>
        <v/>
      </c>
      <c r="AD58" s="529" t="str">
        <f t="array" aca="1" ref="AD58" ca="1">IFERROR(X58*(1+INDEX(FrontEndData,MATCH(AD$10,IF(FrontEndType=$B58,FrontEndCampus),0),MATCH(AD$9,FrontEndYear,0))),"")</f>
        <v/>
      </c>
      <c r="AE58" s="529" t="str">
        <f t="array" aca="1" ref="AE58" ca="1">IFERROR(Y58*(1+INDEX(FrontEndData,MATCH(AE$10,IF(FrontEndType=$B58,FrontEndCampus),0),MATCH(AE$9,FrontEndYear,0))),"")</f>
        <v/>
      </c>
      <c r="AF58" s="529" t="str">
        <f t="array" aca="1" ref="AF58" ca="1">IFERROR(Z58*(1+INDEX(FrontEndData,MATCH(AF$10,IF(FrontEndType=$B58,FrontEndCampus),0),MATCH(AF$9,FrontEndYear,0))),"")</f>
        <v/>
      </c>
      <c r="AG58" s="529" t="str">
        <f t="array" aca="1" ref="AG58" ca="1">IFERROR(AA58*(1+INDEX(FrontEndData,MATCH(AG$10,IF(FrontEndType=$B58,FrontEndCampus),0),MATCH(AG$9,FrontEndYear,0))),"")</f>
        <v/>
      </c>
      <c r="AH58" s="529" t="str">
        <f t="array" aca="1" ref="AH58" ca="1">IFERROR(AB58*(1+INDEX(FrontEndData,MATCH(AH$10,IF(FrontEndType=$B58,FrontEndCampus),0),MATCH(AH$9,FrontEndYear,0))),"")</f>
        <v/>
      </c>
      <c r="AI58" s="529" t="str">
        <f t="array" aca="1" ref="AI58" ca="1">IFERROR(AC58*(1+INDEX(FrontEndData,MATCH(AI$10,IF(FrontEndType=$B58,FrontEndCampus),0),MATCH(AI$9,FrontEndYear,0))),"")</f>
        <v/>
      </c>
      <c r="AJ58" s="529" t="str">
        <f t="array" aca="1" ref="AJ58" ca="1">IFERROR(AD58*(1+INDEX(FrontEndData,MATCH(AJ$10,IF(FrontEndType=$B58,FrontEndCampus),0),MATCH(AJ$9,FrontEndYear,0))),"")</f>
        <v/>
      </c>
      <c r="AK58" s="529" t="str">
        <f t="array" aca="1" ref="AK58" ca="1">IFERROR(AE58*(1+INDEX(FrontEndData,MATCH(AK$10,IF(FrontEndType=$B58,FrontEndCampus),0),MATCH(AK$9,FrontEndYear,0))),"")</f>
        <v/>
      </c>
      <c r="AL58" s="529" t="str">
        <f t="array" aca="1" ref="AL58" ca="1">IFERROR(AF58*(1+INDEX(FrontEndData,MATCH(AL$10,IF(FrontEndType=$B58,FrontEndCampus),0),MATCH(AL$9,FrontEndYear,0))),"")</f>
        <v/>
      </c>
      <c r="AM58" s="529" t="str">
        <f t="array" aca="1" ref="AM58" ca="1">IFERROR(AG58*(1+INDEX(FrontEndData,MATCH(AM$10,IF(FrontEndType=$B58,FrontEndCampus),0),MATCH(AM$9,FrontEndYear,0))),"")</f>
        <v/>
      </c>
      <c r="AN58" s="529" t="str">
        <f t="array" aca="1" ref="AN58" ca="1">IFERROR(AH58*(1+INDEX(FrontEndData,MATCH(AN$10,IF(FrontEndType=$B58,FrontEndCampus),0),MATCH(AN$9,FrontEndYear,0))),"")</f>
        <v/>
      </c>
      <c r="AO58" s="529" t="str">
        <f t="array" aca="1" ref="AO58" ca="1">IFERROR(AI58*(1+INDEX(FrontEndData,MATCH(AO$10,IF(FrontEndType=$B58,FrontEndCampus),0),MATCH(AO$9,FrontEndYear,0))),"")</f>
        <v/>
      </c>
      <c r="AP58" s="529" t="str">
        <f t="array" aca="1" ref="AP58" ca="1">IFERROR(AJ58*(1+INDEX(FrontEndData,MATCH(AP$10,IF(FrontEndType=$B58,FrontEndCampus),0),MATCH(AP$9,FrontEndYear,0))),"")</f>
        <v/>
      </c>
      <c r="AQ58" s="529" t="str">
        <f t="array" aca="1" ref="AQ58" ca="1">IFERROR(AK58*(1+INDEX(FrontEndData,MATCH(AQ$10,IF(FrontEndType=$B58,FrontEndCampus),0),MATCH(AQ$9,FrontEndYear,0))),"")</f>
        <v/>
      </c>
      <c r="AR58" s="529" t="str">
        <f t="array" aca="1" ref="AR58" ca="1">IFERROR(AL58*(1+INDEX(FrontEndData,MATCH(AR$10,IF(FrontEndType=$B58,FrontEndCampus),0),MATCH(AR$9,FrontEndYear,0))),"")</f>
        <v/>
      </c>
      <c r="AS58" s="529" t="str">
        <f t="array" aca="1" ref="AS58" ca="1">IFERROR(AM58*(1+INDEX(FrontEndData,MATCH(AS$10,IF(FrontEndType=$B58,FrontEndCampus),0),MATCH(AS$9,FrontEndYear,0))),"")</f>
        <v/>
      </c>
      <c r="AT58" s="529" t="str">
        <f t="array" aca="1" ref="AT58" ca="1">IFERROR(AN58*(1+INDEX(FrontEndData,MATCH(AT$10,IF(FrontEndType=$B58,FrontEndCampus),0),MATCH(AT$9,FrontEndYear,0))),"")</f>
        <v/>
      </c>
      <c r="AU58" s="529" t="str">
        <f t="array" aca="1" ref="AU58" ca="1">IFERROR(AO58*(1+INDEX(FrontEndData,MATCH(AU$10,IF(FrontEndType=$B58,FrontEndCampus),0),MATCH(AU$9,FrontEndYear,0))),"")</f>
        <v/>
      </c>
      <c r="AV58" s="529" t="str">
        <f t="array" aca="1" ref="AV58" ca="1">IFERROR(AP58*(1+INDEX(FrontEndData,MATCH(AV$10,IF(FrontEndType=$B58,FrontEndCampus),0),MATCH(AV$9,FrontEndYear,0))),"")</f>
        <v/>
      </c>
      <c r="AW58" s="529" t="str">
        <f t="array" aca="1" ref="AW58" ca="1">IFERROR(AQ58*(1+INDEX(FrontEndData,MATCH(AW$10,IF(FrontEndType=$B58,FrontEndCampus),0),MATCH(AW$9,FrontEndYear,0))),"")</f>
        <v/>
      </c>
      <c r="AX58" s="529" t="str">
        <f t="array" aca="1" ref="AX58" ca="1">IFERROR(AR58*(1+INDEX(FrontEndData,MATCH(AX$10,IF(FrontEndType=$B58,FrontEndCampus),0),MATCH(AX$9,FrontEndYear,0))),"")</f>
        <v/>
      </c>
      <c r="AY58" s="529" t="str">
        <f t="array" aca="1" ref="AY58" ca="1">IFERROR(AS58*(1+INDEX(FrontEndData,MATCH(AY$10,IF(FrontEndType=$B58,FrontEndCampus),0),MATCH(AY$9,FrontEndYear,0))),"")</f>
        <v/>
      </c>
      <c r="AZ58" s="529" t="str">
        <f t="array" aca="1" ref="AZ58" ca="1">IFERROR(AT58*(1+INDEX(FrontEndData,MATCH(AZ$10,IF(FrontEndType=$B58,FrontEndCampus),0),MATCH(AZ$9,FrontEndYear,0))),"")</f>
        <v/>
      </c>
      <c r="BA58" s="529" t="str">
        <f t="array" aca="1" ref="BA58" ca="1">IFERROR(AU58*(1+INDEX(FrontEndData,MATCH(BA$10,IF(FrontEndType=$B58,FrontEndCampus),0),MATCH(BA$9,FrontEndYear,0))),"")</f>
        <v/>
      </c>
      <c r="BB58" s="529" t="str">
        <f t="array" aca="1" ref="BB58" ca="1">IFERROR(AV58*(1+INDEX(FrontEndData,MATCH(BB$10,IF(FrontEndType=$B58,FrontEndCampus),0),MATCH(BB$9,FrontEndYear,0))),"")</f>
        <v/>
      </c>
      <c r="BC58" s="529" t="str">
        <f t="array" aca="1" ref="BC58" ca="1">IFERROR(AW58*(1+INDEX(FrontEndData,MATCH(BC$10,IF(FrontEndType=$B58,FrontEndCampus),0),MATCH(BC$9,FrontEndYear,0))),"")</f>
        <v/>
      </c>
      <c r="BD58" s="529" t="str">
        <f t="array" aca="1" ref="BD58" ca="1">IFERROR(AX58*(1+INDEX(FrontEndData,MATCH(BD$10,IF(FrontEndType=$B58,FrontEndCampus),0),MATCH(BD$9,FrontEndYear,0))),"")</f>
        <v/>
      </c>
      <c r="BE58" s="529" t="str">
        <f t="array" aca="1" ref="BE58" ca="1">IFERROR(AY58*(1+INDEX(FrontEndData,MATCH(BE$10,IF(FrontEndType=$B58,FrontEndCampus),0),MATCH(BE$9,FrontEndYear,0))),"")</f>
        <v/>
      </c>
      <c r="BF58" s="529" t="str">
        <f t="array" aca="1" ref="BF58" ca="1">IFERROR(AZ58*(1+INDEX(FrontEndData,MATCH(BF$10,IF(FrontEndType=$B58,FrontEndCampus),0),MATCH(BF$9,FrontEndYear,0))),"")</f>
        <v/>
      </c>
      <c r="BG58" s="529" t="str">
        <f t="array" aca="1" ref="BG58" ca="1">IFERROR(BA58*(1+INDEX(FrontEndData,MATCH(BG$10,IF(FrontEndType=$B58,FrontEndCampus),0),MATCH(BG$9,FrontEndYear,0))),"")</f>
        <v/>
      </c>
      <c r="BH58" s="529" t="str">
        <f t="array" aca="1" ref="BH58" ca="1">IFERROR(BB58*(1+INDEX(FrontEndData,MATCH(BH$10,IF(FrontEndType=$B58,FrontEndCampus),0),MATCH(BH$9,FrontEndYear,0))),"")</f>
        <v/>
      </c>
      <c r="BI58" s="529" t="str">
        <f t="array" aca="1" ref="BI58" ca="1">IFERROR(BC58*(1+INDEX(FrontEndData,MATCH(BI$10,IF(FrontEndType=$B58,FrontEndCampus),0),MATCH(BI$9,FrontEndYear,0))),"")</f>
        <v/>
      </c>
      <c r="BJ58" s="529" t="str">
        <f t="array" aca="1" ref="BJ58" ca="1">IFERROR(BD58*(1+INDEX(FrontEndData,MATCH(BJ$10,IF(FrontEndType=$B58,FrontEndCampus),0),MATCH(BJ$9,FrontEndYear,0))),"")</f>
        <v/>
      </c>
      <c r="BK58" s="529" t="str">
        <f t="array" aca="1" ref="BK58" ca="1">IFERROR(BE58*(1+INDEX(FrontEndData,MATCH(BK$10,IF(FrontEndType=$B58,FrontEndCampus),0),MATCH(BK$9,FrontEndYear,0))),"")</f>
        <v/>
      </c>
      <c r="BL58" s="529" t="str">
        <f t="array" aca="1" ref="BL58" ca="1">IFERROR(BF58*(1+INDEX(FrontEndData,MATCH(BL$10,IF(FrontEndType=$B58,FrontEndCampus),0),MATCH(BL$9,FrontEndYear,0))),"")</f>
        <v/>
      </c>
      <c r="BM58" s="529" t="str">
        <f t="array" aca="1" ref="BM58" ca="1">IFERROR(BG58*(1+INDEX(FrontEndData,MATCH(BM$10,IF(FrontEndType=$B58,FrontEndCampus),0),MATCH(BM$9,FrontEndYear,0))),"")</f>
        <v/>
      </c>
      <c r="BN58" s="529" t="str">
        <f t="array" aca="1" ref="BN58" ca="1">IFERROR(BH58*(1+INDEX(FrontEndData,MATCH(BN$10,IF(FrontEndType=$B58,FrontEndCampus),0),MATCH(BN$9,FrontEndYear,0))),"")</f>
        <v/>
      </c>
      <c r="BO58" s="529" t="str">
        <f t="array" aca="1" ref="BO58" ca="1">IFERROR(BI58*(1+INDEX(FrontEndData,MATCH(BO$10,IF(FrontEndType=$B58,FrontEndCampus),0),MATCH(BO$9,FrontEndYear,0))),"")</f>
        <v/>
      </c>
      <c r="BP58" s="529" t="str">
        <f t="array" aca="1" ref="BP58" ca="1">IFERROR(BJ58*(1+INDEX(FrontEndData,MATCH(BP$10,IF(FrontEndType=$B58,FrontEndCampus),0),MATCH(BP$9,FrontEndYear,0))),"")</f>
        <v/>
      </c>
      <c r="BQ58" s="529" t="str">
        <f t="array" aca="1" ref="BQ58" ca="1">IFERROR(BK58*(1+INDEX(FrontEndData,MATCH(BQ$10,IF(FrontEndType=$B58,FrontEndCampus),0),MATCH(BQ$9,FrontEndYear,0))),"")</f>
        <v/>
      </c>
      <c r="BR58" s="529" t="str">
        <f t="array" aca="1" ref="BR58" ca="1">IFERROR(BL58*(1+INDEX(FrontEndData,MATCH(BR$10,IF(FrontEndType=$B58,FrontEndCampus),0),MATCH(BR$9,FrontEndYear,0))),"")</f>
        <v/>
      </c>
      <c r="BS58" s="529" t="str">
        <f t="array" aca="1" ref="BS58" ca="1">IFERROR(BM58*(1+INDEX(FrontEndData,MATCH(BS$10,IF(FrontEndType=$B58,FrontEndCampus),0),MATCH(BS$9,FrontEndYear,0))),"")</f>
        <v/>
      </c>
      <c r="BT58" s="529" t="str">
        <f t="array" aca="1" ref="BT58" ca="1">IFERROR(BN58*(1+INDEX(FrontEndData,MATCH(BT$10,IF(FrontEndType=$B58,FrontEndCampus),0),MATCH(BT$9,FrontEndYear,0))),"")</f>
        <v/>
      </c>
      <c r="BU58" s="529" t="str">
        <f t="array" aca="1" ref="BU58" ca="1">IFERROR(BO58*(1+INDEX(FrontEndData,MATCH(BU$10,IF(FrontEndType=$B58,FrontEndCampus),0),MATCH(BU$9,FrontEndYear,0))),"")</f>
        <v/>
      </c>
      <c r="BV58" s="529" t="str">
        <f t="array" aca="1" ref="BV58" ca="1">IFERROR(BP58*(1+INDEX(FrontEndData,MATCH(BV$10,IF(FrontEndType=$B58,FrontEndCampus),0),MATCH(BV$9,FrontEndYear,0))),"")</f>
        <v/>
      </c>
      <c r="BW58" s="529" t="str">
        <f t="array" aca="1" ref="BW58" ca="1">IFERROR(BQ58*(1+INDEX(FrontEndData,MATCH(BW$10,IF(FrontEndType=$B58,FrontEndCampus),0),MATCH(BW$9,FrontEndYear,0))),"")</f>
        <v/>
      </c>
      <c r="BX58" s="529" t="str">
        <f t="array" aca="1" ref="BX58" ca="1">IFERROR(BR58*(1+INDEX(FrontEndData,MATCH(BX$10,IF(FrontEndType=$B58,FrontEndCampus),0),MATCH(BX$9,FrontEndYear,0))),"")</f>
        <v/>
      </c>
    </row>
    <row r="59" spans="2:76" x14ac:dyDescent="0.25">
      <c r="B59" s="525" t="s">
        <v>411</v>
      </c>
      <c r="C59" s="526" t="s">
        <v>377</v>
      </c>
      <c r="D59" s="527" t="s">
        <v>226</v>
      </c>
      <c r="E59" s="528">
        <f t="array" aca="1" ref="E59" ca="1">IFERROR(IF(INDEX(EndUseMatrixData,MATCH($B59,IF(EndUseMatrixEndUse=$D59,EndUseMatrixAllocation),0),MATCH($C59,EndUseMatrixEmissionSource,0))=Lists!$Q$9,INDEX(CFPTableEmissionsData,MATCH($C59,CFPTableEmissionsEmissionSource,0),MATCH(E$10,CFPTableEmissionsCampus,0))*INDEX(EndUseAssumptionsData,MATCH($C59,IF(EndUseAssumptionsEndUse=$D59,EndUseAssumptionsEmissionsSource),0),MATCH(E$10,EndUseAssumptionsCampus,0))*IF(COUNTIF(PeopleList,$B59)&gt;0,INDEX(SpacePeopleAllocationsPercentData,MATCH($B59,SpacePeopleAllocationsPercentType,0),MATCH(E$10,SpacePeopleAllocationsPercentCampus,0))/SUM(IF(INDEX(EndUseMatrixPeopleData,0,MATCH($C59,EndUseMatrixEmissionSource,0))=Lists!$Q$9,IF(EndUseMatrixPeopleEndUse=$D59,INDEX(EndUseMatrixPeopleSplitData,0,MATCH(E$10,EndUseMatrixPeopleSplitCampus,0))))),1),0),0)</f>
        <v>0</v>
      </c>
      <c r="F59" s="528">
        <f t="array" aca="1" ref="F59" ca="1">IFERROR(IF(INDEX(EndUseMatrixData,MATCH($B59,IF(EndUseMatrixEndUse=$D59,EndUseMatrixAllocation),0),MATCH($C59,EndUseMatrixEmissionSource,0))=Lists!$Q$9,INDEX(CFPTableEmissionsData,MATCH($C59,CFPTableEmissionsEmissionSource,0),MATCH(F$10,CFPTableEmissionsCampus,0))*INDEX(EndUseAssumptionsData,MATCH($C59,IF(EndUseAssumptionsEndUse=$D59,EndUseAssumptionsEmissionsSource),0),MATCH(F$10,EndUseAssumptionsCampus,0))*IF(COUNTIF(PeopleList,$B59)&gt;0,INDEX(SpacePeopleAllocationsPercentData,MATCH($B59,SpacePeopleAllocationsPercentType,0),MATCH(F$10,SpacePeopleAllocationsPercentCampus,0))/SUM(IF(INDEX(EndUseMatrixPeopleData,0,MATCH($C59,EndUseMatrixEmissionSource,0))=Lists!$Q$9,IF(EndUseMatrixPeopleEndUse=$D59,INDEX(EndUseMatrixPeopleSplitData,0,MATCH(F$10,EndUseMatrixPeopleSplitCampus,0))))),1),0),0)</f>
        <v>0</v>
      </c>
      <c r="G59" s="528">
        <f t="array" aca="1" ref="G59" ca="1">IFERROR(IF(INDEX(EndUseMatrixData,MATCH($B59,IF(EndUseMatrixEndUse=$D59,EndUseMatrixAllocation),0),MATCH($C59,EndUseMatrixEmissionSource,0))=Lists!$Q$9,INDEX(CFPTableEmissionsData,MATCH($C59,CFPTableEmissionsEmissionSource,0),MATCH(G$10,CFPTableEmissionsCampus,0))*INDEX(EndUseAssumptionsData,MATCH($C59,IF(EndUseAssumptionsEndUse=$D59,EndUseAssumptionsEmissionsSource),0),MATCH(G$10,EndUseAssumptionsCampus,0))*IF(COUNTIF(PeopleList,$B59)&gt;0,INDEX(SpacePeopleAllocationsPercentData,MATCH($B59,SpacePeopleAllocationsPercentType,0),MATCH(G$10,SpacePeopleAllocationsPercentCampus,0))/SUM(IF(INDEX(EndUseMatrixPeopleData,0,MATCH($C59,EndUseMatrixEmissionSource,0))=Lists!$Q$9,IF(EndUseMatrixPeopleEndUse=$D59,INDEX(EndUseMatrixPeopleSplitData,0,MATCH(G$10,EndUseMatrixPeopleSplitCampus,0))))),1),0),0)</f>
        <v>0</v>
      </c>
      <c r="H59" s="528">
        <f t="array" aca="1" ref="H59" ca="1">IFERROR(IF(INDEX(EndUseMatrixData,MATCH($B59,IF(EndUseMatrixEndUse=$D59,EndUseMatrixAllocation),0),MATCH($C59,EndUseMatrixEmissionSource,0))=Lists!$Q$9,INDEX(CFPTableEmissionsData,MATCH($C59,CFPTableEmissionsEmissionSource,0),MATCH(H$10,CFPTableEmissionsCampus,0))*INDEX(EndUseAssumptionsData,MATCH($C59,IF(EndUseAssumptionsEndUse=$D59,EndUseAssumptionsEmissionsSource),0),MATCH(H$10,EndUseAssumptionsCampus,0))*IF(COUNTIF(PeopleList,$B59)&gt;0,INDEX(SpacePeopleAllocationsPercentData,MATCH($B59,SpacePeopleAllocationsPercentType,0),MATCH(H$10,SpacePeopleAllocationsPercentCampus,0))/SUM(IF(INDEX(EndUseMatrixPeopleData,0,MATCH($C59,EndUseMatrixEmissionSource,0))=Lists!$Q$9,IF(EndUseMatrixPeopleEndUse=$D59,INDEX(EndUseMatrixPeopleSplitData,0,MATCH(H$10,EndUseMatrixPeopleSplitCampus,0))))),1),0),0)</f>
        <v>0</v>
      </c>
      <c r="I59" s="528">
        <f t="array" aca="1" ref="I59" ca="1">IFERROR(IF(INDEX(EndUseMatrixData,MATCH($B59,IF(EndUseMatrixEndUse=$D59,EndUseMatrixAllocation),0),MATCH($C59,EndUseMatrixEmissionSource,0))=Lists!$Q$9,INDEX(CFPTableEmissionsData,MATCH($C59,CFPTableEmissionsEmissionSource,0),MATCH(I$10,CFPTableEmissionsCampus,0))*INDEX(EndUseAssumptionsData,MATCH($C59,IF(EndUseAssumptionsEndUse=$D59,EndUseAssumptionsEmissionsSource),0),MATCH(I$10,EndUseAssumptionsCampus,0))*IF(COUNTIF(PeopleList,$B59)&gt;0,INDEX(SpacePeopleAllocationsPercentData,MATCH($B59,SpacePeopleAllocationsPercentType,0),MATCH(I$10,SpacePeopleAllocationsPercentCampus,0))/SUM(IF(INDEX(EndUseMatrixPeopleData,0,MATCH($C59,EndUseMatrixEmissionSource,0))=Lists!$Q$9,IF(EndUseMatrixPeopleEndUse=$D59,INDEX(EndUseMatrixPeopleSplitData,0,MATCH(I$10,EndUseMatrixPeopleSplitCampus,0))))),1),0),0)</f>
        <v>0</v>
      </c>
      <c r="J59" s="528">
        <f t="array" aca="1" ref="J59" ca="1">IFERROR(IF(INDEX(EndUseMatrixData,MATCH($B59,IF(EndUseMatrixEndUse=$D59,EndUseMatrixAllocation),0),MATCH($C59,EndUseMatrixEmissionSource,0))=Lists!$Q$9,INDEX(CFPTableEmissionsData,MATCH($C59,CFPTableEmissionsEmissionSource,0),MATCH(J$10,CFPTableEmissionsCampus,0))*INDEX(EndUseAssumptionsData,MATCH($C59,IF(EndUseAssumptionsEndUse=$D59,EndUseAssumptionsEmissionsSource),0),MATCH(J$10,EndUseAssumptionsCampus,0))*IF(COUNTIF(PeopleList,$B59)&gt;0,INDEX(SpacePeopleAllocationsPercentData,MATCH($B59,SpacePeopleAllocationsPercentType,0),MATCH(J$10,SpacePeopleAllocationsPercentCampus,0))/SUM(IF(INDEX(EndUseMatrixPeopleData,0,MATCH($C59,EndUseMatrixEmissionSource,0))=Lists!$Q$9,IF(EndUseMatrixPeopleEndUse=$D59,INDEX(EndUseMatrixPeopleSplitData,0,MATCH(J$10,EndUseMatrixPeopleSplitCampus,0))))),1),0),0)</f>
        <v>0</v>
      </c>
      <c r="K59" s="529" t="str">
        <f t="array" aca="1" ref="K59" ca="1">IFERROR(E59*(1+INDEX(FrontEndData,MATCH(K$10,IF(FrontEndType=$B59,FrontEndCampus),0),MATCH(K$9,FrontEndYear,0))),"")</f>
        <v/>
      </c>
      <c r="L59" s="529" t="str">
        <f t="array" aca="1" ref="L59" ca="1">IFERROR(F59*(1+INDEX(FrontEndData,MATCH(L$10,IF(FrontEndType=$B59,FrontEndCampus),0),MATCH(L$9,FrontEndYear,0))),"")</f>
        <v/>
      </c>
      <c r="M59" s="529" t="str">
        <f t="array" aca="1" ref="M59" ca="1">IFERROR(G59*(1+INDEX(FrontEndData,MATCH(M$10,IF(FrontEndType=$B59,FrontEndCampus),0),MATCH(M$9,FrontEndYear,0))),"")</f>
        <v/>
      </c>
      <c r="N59" s="529" t="str">
        <f t="array" aca="1" ref="N59" ca="1">IFERROR(H59*(1+INDEX(FrontEndData,MATCH(N$10,IF(FrontEndType=$B59,FrontEndCampus),0),MATCH(N$9,FrontEndYear,0))),"")</f>
        <v/>
      </c>
      <c r="O59" s="529" t="str">
        <f t="array" aca="1" ref="O59" ca="1">IFERROR(I59*(1+INDEX(FrontEndData,MATCH(O$10,IF(FrontEndType=$B59,FrontEndCampus),0),MATCH(O$9,FrontEndYear,0))),"")</f>
        <v/>
      </c>
      <c r="P59" s="529" t="str">
        <f t="array" aca="1" ref="P59" ca="1">IFERROR(J59*(1+INDEX(FrontEndData,MATCH(P$10,IF(FrontEndType=$B59,FrontEndCampus),0),MATCH(P$9,FrontEndYear,0))),"")</f>
        <v/>
      </c>
      <c r="Q59" s="529" t="str">
        <f t="array" aca="1" ref="Q59" ca="1">IFERROR(K59*(1+INDEX(FrontEndData,MATCH(Q$10,IF(FrontEndType=$B59,FrontEndCampus),0),MATCH(Q$9,FrontEndYear,0))),"")</f>
        <v/>
      </c>
      <c r="R59" s="529" t="str">
        <f t="array" aca="1" ref="R59" ca="1">IFERROR(L59*(1+INDEX(FrontEndData,MATCH(R$10,IF(FrontEndType=$B59,FrontEndCampus),0),MATCH(R$9,FrontEndYear,0))),"")</f>
        <v/>
      </c>
      <c r="S59" s="529" t="str">
        <f t="array" aca="1" ref="S59" ca="1">IFERROR(M59*(1+INDEX(FrontEndData,MATCH(S$10,IF(FrontEndType=$B59,FrontEndCampus),0),MATCH(S$9,FrontEndYear,0))),"")</f>
        <v/>
      </c>
      <c r="T59" s="529" t="str">
        <f t="array" aca="1" ref="T59" ca="1">IFERROR(N59*(1+INDEX(FrontEndData,MATCH(T$10,IF(FrontEndType=$B59,FrontEndCampus),0),MATCH(T$9,FrontEndYear,0))),"")</f>
        <v/>
      </c>
      <c r="U59" s="529" t="str">
        <f t="array" aca="1" ref="U59" ca="1">IFERROR(O59*(1+INDEX(FrontEndData,MATCH(U$10,IF(FrontEndType=$B59,FrontEndCampus),0),MATCH(U$9,FrontEndYear,0))),"")</f>
        <v/>
      </c>
      <c r="V59" s="529" t="str">
        <f t="array" aca="1" ref="V59" ca="1">IFERROR(P59*(1+INDEX(FrontEndData,MATCH(V$10,IF(FrontEndType=$B59,FrontEndCampus),0),MATCH(V$9,FrontEndYear,0))),"")</f>
        <v/>
      </c>
      <c r="W59" s="529" t="str">
        <f t="array" aca="1" ref="W59" ca="1">IFERROR(Q59*(1+INDEX(FrontEndData,MATCH(W$10,IF(FrontEndType=$B59,FrontEndCampus),0),MATCH(W$9,FrontEndYear,0))),"")</f>
        <v/>
      </c>
      <c r="X59" s="529" t="str">
        <f t="array" aca="1" ref="X59" ca="1">IFERROR(R59*(1+INDEX(FrontEndData,MATCH(X$10,IF(FrontEndType=$B59,FrontEndCampus),0),MATCH(X$9,FrontEndYear,0))),"")</f>
        <v/>
      </c>
      <c r="Y59" s="529" t="str">
        <f t="array" aca="1" ref="Y59" ca="1">IFERROR(S59*(1+INDEX(FrontEndData,MATCH(Y$10,IF(FrontEndType=$B59,FrontEndCampus),0),MATCH(Y$9,FrontEndYear,0))),"")</f>
        <v/>
      </c>
      <c r="Z59" s="529" t="str">
        <f t="array" aca="1" ref="Z59" ca="1">IFERROR(T59*(1+INDEX(FrontEndData,MATCH(Z$10,IF(FrontEndType=$B59,FrontEndCampus),0),MATCH(Z$9,FrontEndYear,0))),"")</f>
        <v/>
      </c>
      <c r="AA59" s="529" t="str">
        <f t="array" aca="1" ref="AA59" ca="1">IFERROR(U59*(1+INDEX(FrontEndData,MATCH(AA$10,IF(FrontEndType=$B59,FrontEndCampus),0),MATCH(AA$9,FrontEndYear,0))),"")</f>
        <v/>
      </c>
      <c r="AB59" s="529" t="str">
        <f t="array" aca="1" ref="AB59" ca="1">IFERROR(V59*(1+INDEX(FrontEndData,MATCH(AB$10,IF(FrontEndType=$B59,FrontEndCampus),0),MATCH(AB$9,FrontEndYear,0))),"")</f>
        <v/>
      </c>
      <c r="AC59" s="529" t="str">
        <f t="array" aca="1" ref="AC59" ca="1">IFERROR(W59*(1+INDEX(FrontEndData,MATCH(AC$10,IF(FrontEndType=$B59,FrontEndCampus),0),MATCH(AC$9,FrontEndYear,0))),"")</f>
        <v/>
      </c>
      <c r="AD59" s="529" t="str">
        <f t="array" aca="1" ref="AD59" ca="1">IFERROR(X59*(1+INDEX(FrontEndData,MATCH(AD$10,IF(FrontEndType=$B59,FrontEndCampus),0),MATCH(AD$9,FrontEndYear,0))),"")</f>
        <v/>
      </c>
      <c r="AE59" s="529" t="str">
        <f t="array" aca="1" ref="AE59" ca="1">IFERROR(Y59*(1+INDEX(FrontEndData,MATCH(AE$10,IF(FrontEndType=$B59,FrontEndCampus),0),MATCH(AE$9,FrontEndYear,0))),"")</f>
        <v/>
      </c>
      <c r="AF59" s="529" t="str">
        <f t="array" aca="1" ref="AF59" ca="1">IFERROR(Z59*(1+INDEX(FrontEndData,MATCH(AF$10,IF(FrontEndType=$B59,FrontEndCampus),0),MATCH(AF$9,FrontEndYear,0))),"")</f>
        <v/>
      </c>
      <c r="AG59" s="529" t="str">
        <f t="array" aca="1" ref="AG59" ca="1">IFERROR(AA59*(1+INDEX(FrontEndData,MATCH(AG$10,IF(FrontEndType=$B59,FrontEndCampus),0),MATCH(AG$9,FrontEndYear,0))),"")</f>
        <v/>
      </c>
      <c r="AH59" s="529" t="str">
        <f t="array" aca="1" ref="AH59" ca="1">IFERROR(AB59*(1+INDEX(FrontEndData,MATCH(AH$10,IF(FrontEndType=$B59,FrontEndCampus),0),MATCH(AH$9,FrontEndYear,0))),"")</f>
        <v/>
      </c>
      <c r="AI59" s="529" t="str">
        <f t="array" aca="1" ref="AI59" ca="1">IFERROR(AC59*(1+INDEX(FrontEndData,MATCH(AI$10,IF(FrontEndType=$B59,FrontEndCampus),0),MATCH(AI$9,FrontEndYear,0))),"")</f>
        <v/>
      </c>
      <c r="AJ59" s="529" t="str">
        <f t="array" aca="1" ref="AJ59" ca="1">IFERROR(AD59*(1+INDEX(FrontEndData,MATCH(AJ$10,IF(FrontEndType=$B59,FrontEndCampus),0),MATCH(AJ$9,FrontEndYear,0))),"")</f>
        <v/>
      </c>
      <c r="AK59" s="529" t="str">
        <f t="array" aca="1" ref="AK59" ca="1">IFERROR(AE59*(1+INDEX(FrontEndData,MATCH(AK$10,IF(FrontEndType=$B59,FrontEndCampus),0),MATCH(AK$9,FrontEndYear,0))),"")</f>
        <v/>
      </c>
      <c r="AL59" s="529" t="str">
        <f t="array" aca="1" ref="AL59" ca="1">IFERROR(AF59*(1+INDEX(FrontEndData,MATCH(AL$10,IF(FrontEndType=$B59,FrontEndCampus),0),MATCH(AL$9,FrontEndYear,0))),"")</f>
        <v/>
      </c>
      <c r="AM59" s="529" t="str">
        <f t="array" aca="1" ref="AM59" ca="1">IFERROR(AG59*(1+INDEX(FrontEndData,MATCH(AM$10,IF(FrontEndType=$B59,FrontEndCampus),0),MATCH(AM$9,FrontEndYear,0))),"")</f>
        <v/>
      </c>
      <c r="AN59" s="529" t="str">
        <f t="array" aca="1" ref="AN59" ca="1">IFERROR(AH59*(1+INDEX(FrontEndData,MATCH(AN$10,IF(FrontEndType=$B59,FrontEndCampus),0),MATCH(AN$9,FrontEndYear,0))),"")</f>
        <v/>
      </c>
      <c r="AO59" s="529" t="str">
        <f t="array" aca="1" ref="AO59" ca="1">IFERROR(AI59*(1+INDEX(FrontEndData,MATCH(AO$10,IF(FrontEndType=$B59,FrontEndCampus),0),MATCH(AO$9,FrontEndYear,0))),"")</f>
        <v/>
      </c>
      <c r="AP59" s="529" t="str">
        <f t="array" aca="1" ref="AP59" ca="1">IFERROR(AJ59*(1+INDEX(FrontEndData,MATCH(AP$10,IF(FrontEndType=$B59,FrontEndCampus),0),MATCH(AP$9,FrontEndYear,0))),"")</f>
        <v/>
      </c>
      <c r="AQ59" s="529" t="str">
        <f t="array" aca="1" ref="AQ59" ca="1">IFERROR(AK59*(1+INDEX(FrontEndData,MATCH(AQ$10,IF(FrontEndType=$B59,FrontEndCampus),0),MATCH(AQ$9,FrontEndYear,0))),"")</f>
        <v/>
      </c>
      <c r="AR59" s="529" t="str">
        <f t="array" aca="1" ref="AR59" ca="1">IFERROR(AL59*(1+INDEX(FrontEndData,MATCH(AR$10,IF(FrontEndType=$B59,FrontEndCampus),0),MATCH(AR$9,FrontEndYear,0))),"")</f>
        <v/>
      </c>
      <c r="AS59" s="529" t="str">
        <f t="array" aca="1" ref="AS59" ca="1">IFERROR(AM59*(1+INDEX(FrontEndData,MATCH(AS$10,IF(FrontEndType=$B59,FrontEndCampus),0),MATCH(AS$9,FrontEndYear,0))),"")</f>
        <v/>
      </c>
      <c r="AT59" s="529" t="str">
        <f t="array" aca="1" ref="AT59" ca="1">IFERROR(AN59*(1+INDEX(FrontEndData,MATCH(AT$10,IF(FrontEndType=$B59,FrontEndCampus),0),MATCH(AT$9,FrontEndYear,0))),"")</f>
        <v/>
      </c>
      <c r="AU59" s="529" t="str">
        <f t="array" aca="1" ref="AU59" ca="1">IFERROR(AO59*(1+INDEX(FrontEndData,MATCH(AU$10,IF(FrontEndType=$B59,FrontEndCampus),0),MATCH(AU$9,FrontEndYear,0))),"")</f>
        <v/>
      </c>
      <c r="AV59" s="529" t="str">
        <f t="array" aca="1" ref="AV59" ca="1">IFERROR(AP59*(1+INDEX(FrontEndData,MATCH(AV$10,IF(FrontEndType=$B59,FrontEndCampus),0),MATCH(AV$9,FrontEndYear,0))),"")</f>
        <v/>
      </c>
      <c r="AW59" s="529" t="str">
        <f t="array" aca="1" ref="AW59" ca="1">IFERROR(AQ59*(1+INDEX(FrontEndData,MATCH(AW$10,IF(FrontEndType=$B59,FrontEndCampus),0),MATCH(AW$9,FrontEndYear,0))),"")</f>
        <v/>
      </c>
      <c r="AX59" s="529" t="str">
        <f t="array" aca="1" ref="AX59" ca="1">IFERROR(AR59*(1+INDEX(FrontEndData,MATCH(AX$10,IF(FrontEndType=$B59,FrontEndCampus),0),MATCH(AX$9,FrontEndYear,0))),"")</f>
        <v/>
      </c>
      <c r="AY59" s="529" t="str">
        <f t="array" aca="1" ref="AY59" ca="1">IFERROR(AS59*(1+INDEX(FrontEndData,MATCH(AY$10,IF(FrontEndType=$B59,FrontEndCampus),0),MATCH(AY$9,FrontEndYear,0))),"")</f>
        <v/>
      </c>
      <c r="AZ59" s="529" t="str">
        <f t="array" aca="1" ref="AZ59" ca="1">IFERROR(AT59*(1+INDEX(FrontEndData,MATCH(AZ$10,IF(FrontEndType=$B59,FrontEndCampus),0),MATCH(AZ$9,FrontEndYear,0))),"")</f>
        <v/>
      </c>
      <c r="BA59" s="529" t="str">
        <f t="array" aca="1" ref="BA59" ca="1">IFERROR(AU59*(1+INDEX(FrontEndData,MATCH(BA$10,IF(FrontEndType=$B59,FrontEndCampus),0),MATCH(BA$9,FrontEndYear,0))),"")</f>
        <v/>
      </c>
      <c r="BB59" s="529" t="str">
        <f t="array" aca="1" ref="BB59" ca="1">IFERROR(AV59*(1+INDEX(FrontEndData,MATCH(BB$10,IF(FrontEndType=$B59,FrontEndCampus),0),MATCH(BB$9,FrontEndYear,0))),"")</f>
        <v/>
      </c>
      <c r="BC59" s="529" t="str">
        <f t="array" aca="1" ref="BC59" ca="1">IFERROR(AW59*(1+INDEX(FrontEndData,MATCH(BC$10,IF(FrontEndType=$B59,FrontEndCampus),0),MATCH(BC$9,FrontEndYear,0))),"")</f>
        <v/>
      </c>
      <c r="BD59" s="529" t="str">
        <f t="array" aca="1" ref="BD59" ca="1">IFERROR(AX59*(1+INDEX(FrontEndData,MATCH(BD$10,IF(FrontEndType=$B59,FrontEndCampus),0),MATCH(BD$9,FrontEndYear,0))),"")</f>
        <v/>
      </c>
      <c r="BE59" s="529" t="str">
        <f t="array" aca="1" ref="BE59" ca="1">IFERROR(AY59*(1+INDEX(FrontEndData,MATCH(BE$10,IF(FrontEndType=$B59,FrontEndCampus),0),MATCH(BE$9,FrontEndYear,0))),"")</f>
        <v/>
      </c>
      <c r="BF59" s="529" t="str">
        <f t="array" aca="1" ref="BF59" ca="1">IFERROR(AZ59*(1+INDEX(FrontEndData,MATCH(BF$10,IF(FrontEndType=$B59,FrontEndCampus),0),MATCH(BF$9,FrontEndYear,0))),"")</f>
        <v/>
      </c>
      <c r="BG59" s="529" t="str">
        <f t="array" aca="1" ref="BG59" ca="1">IFERROR(BA59*(1+INDEX(FrontEndData,MATCH(BG$10,IF(FrontEndType=$B59,FrontEndCampus),0),MATCH(BG$9,FrontEndYear,0))),"")</f>
        <v/>
      </c>
      <c r="BH59" s="529" t="str">
        <f t="array" aca="1" ref="BH59" ca="1">IFERROR(BB59*(1+INDEX(FrontEndData,MATCH(BH$10,IF(FrontEndType=$B59,FrontEndCampus),0),MATCH(BH$9,FrontEndYear,0))),"")</f>
        <v/>
      </c>
      <c r="BI59" s="529" t="str">
        <f t="array" aca="1" ref="BI59" ca="1">IFERROR(BC59*(1+INDEX(FrontEndData,MATCH(BI$10,IF(FrontEndType=$B59,FrontEndCampus),0),MATCH(BI$9,FrontEndYear,0))),"")</f>
        <v/>
      </c>
      <c r="BJ59" s="529" t="str">
        <f t="array" aca="1" ref="BJ59" ca="1">IFERROR(BD59*(1+INDEX(FrontEndData,MATCH(BJ$10,IF(FrontEndType=$B59,FrontEndCampus),0),MATCH(BJ$9,FrontEndYear,0))),"")</f>
        <v/>
      </c>
      <c r="BK59" s="529" t="str">
        <f t="array" aca="1" ref="BK59" ca="1">IFERROR(BE59*(1+INDEX(FrontEndData,MATCH(BK$10,IF(FrontEndType=$B59,FrontEndCampus),0),MATCH(BK$9,FrontEndYear,0))),"")</f>
        <v/>
      </c>
      <c r="BL59" s="529" t="str">
        <f t="array" aca="1" ref="BL59" ca="1">IFERROR(BF59*(1+INDEX(FrontEndData,MATCH(BL$10,IF(FrontEndType=$B59,FrontEndCampus),0),MATCH(BL$9,FrontEndYear,0))),"")</f>
        <v/>
      </c>
      <c r="BM59" s="529" t="str">
        <f t="array" aca="1" ref="BM59" ca="1">IFERROR(BG59*(1+INDEX(FrontEndData,MATCH(BM$10,IF(FrontEndType=$B59,FrontEndCampus),0),MATCH(BM$9,FrontEndYear,0))),"")</f>
        <v/>
      </c>
      <c r="BN59" s="529" t="str">
        <f t="array" aca="1" ref="BN59" ca="1">IFERROR(BH59*(1+INDEX(FrontEndData,MATCH(BN$10,IF(FrontEndType=$B59,FrontEndCampus),0),MATCH(BN$9,FrontEndYear,0))),"")</f>
        <v/>
      </c>
      <c r="BO59" s="529" t="str">
        <f t="array" aca="1" ref="BO59" ca="1">IFERROR(BI59*(1+INDEX(FrontEndData,MATCH(BO$10,IF(FrontEndType=$B59,FrontEndCampus),0),MATCH(BO$9,FrontEndYear,0))),"")</f>
        <v/>
      </c>
      <c r="BP59" s="529" t="str">
        <f t="array" aca="1" ref="BP59" ca="1">IFERROR(BJ59*(1+INDEX(FrontEndData,MATCH(BP$10,IF(FrontEndType=$B59,FrontEndCampus),0),MATCH(BP$9,FrontEndYear,0))),"")</f>
        <v/>
      </c>
      <c r="BQ59" s="529" t="str">
        <f t="array" aca="1" ref="BQ59" ca="1">IFERROR(BK59*(1+INDEX(FrontEndData,MATCH(BQ$10,IF(FrontEndType=$B59,FrontEndCampus),0),MATCH(BQ$9,FrontEndYear,0))),"")</f>
        <v/>
      </c>
      <c r="BR59" s="529" t="str">
        <f t="array" aca="1" ref="BR59" ca="1">IFERROR(BL59*(1+INDEX(FrontEndData,MATCH(BR$10,IF(FrontEndType=$B59,FrontEndCampus),0),MATCH(BR$9,FrontEndYear,0))),"")</f>
        <v/>
      </c>
      <c r="BS59" s="529" t="str">
        <f t="array" aca="1" ref="BS59" ca="1">IFERROR(BM59*(1+INDEX(FrontEndData,MATCH(BS$10,IF(FrontEndType=$B59,FrontEndCampus),0),MATCH(BS$9,FrontEndYear,0))),"")</f>
        <v/>
      </c>
      <c r="BT59" s="529" t="str">
        <f t="array" aca="1" ref="BT59" ca="1">IFERROR(BN59*(1+INDEX(FrontEndData,MATCH(BT$10,IF(FrontEndType=$B59,FrontEndCampus),0),MATCH(BT$9,FrontEndYear,0))),"")</f>
        <v/>
      </c>
      <c r="BU59" s="529" t="str">
        <f t="array" aca="1" ref="BU59" ca="1">IFERROR(BO59*(1+INDEX(FrontEndData,MATCH(BU$10,IF(FrontEndType=$B59,FrontEndCampus),0),MATCH(BU$9,FrontEndYear,0))),"")</f>
        <v/>
      </c>
      <c r="BV59" s="529" t="str">
        <f t="array" aca="1" ref="BV59" ca="1">IFERROR(BP59*(1+INDEX(FrontEndData,MATCH(BV$10,IF(FrontEndType=$B59,FrontEndCampus),0),MATCH(BV$9,FrontEndYear,0))),"")</f>
        <v/>
      </c>
      <c r="BW59" s="529" t="str">
        <f t="array" aca="1" ref="BW59" ca="1">IFERROR(BQ59*(1+INDEX(FrontEndData,MATCH(BW$10,IF(FrontEndType=$B59,FrontEndCampus),0),MATCH(BW$9,FrontEndYear,0))),"")</f>
        <v/>
      </c>
      <c r="BX59" s="529" t="str">
        <f t="array" aca="1" ref="BX59" ca="1">IFERROR(BR59*(1+INDEX(FrontEndData,MATCH(BX$10,IF(FrontEndType=$B59,FrontEndCampus),0),MATCH(BX$9,FrontEndYear,0))),"")</f>
        <v/>
      </c>
    </row>
    <row r="60" spans="2:76" x14ac:dyDescent="0.25">
      <c r="B60" s="525" t="s">
        <v>361</v>
      </c>
      <c r="C60" s="526" t="s">
        <v>377</v>
      </c>
      <c r="D60" s="527" t="s">
        <v>400</v>
      </c>
      <c r="E60" s="528">
        <f t="array" aca="1" ref="E60" ca="1">IFERROR(IF(INDEX(EndUseMatrixData,MATCH($B60,IF(EndUseMatrixEndUse=$D60,EndUseMatrixAllocation),0),MATCH($C60,EndUseMatrixEmissionSource,0))=Lists!$Q$9,INDEX(CFPTableEmissionsData,MATCH($C60,CFPTableEmissionsEmissionSource,0),MATCH(E$10,CFPTableEmissionsCampus,0))*INDEX(EndUseAssumptionsData,MATCH($C60,IF(EndUseAssumptionsEndUse=$D60,EndUseAssumptionsEmissionsSource),0),MATCH(E$10,EndUseAssumptionsCampus,0))*IF(COUNTIF(PeopleList,$B60)&gt;0,INDEX(SpacePeopleAllocationsPercentData,MATCH($B60,SpacePeopleAllocationsPercentType,0),MATCH(E$10,SpacePeopleAllocationsPercentCampus,0))/SUM(IF(INDEX(EndUseMatrixPeopleData,0,MATCH($C60,EndUseMatrixEmissionSource,0))=Lists!$Q$9,IF(EndUseMatrixPeopleEndUse=$D60,INDEX(EndUseMatrixPeopleSplitData,0,MATCH(E$10,EndUseMatrixPeopleSplitCampus,0))))),1),0),0)</f>
        <v>0</v>
      </c>
      <c r="F60" s="528">
        <f t="array" aca="1" ref="F60" ca="1">IFERROR(IF(INDEX(EndUseMatrixData,MATCH($B60,IF(EndUseMatrixEndUse=$D60,EndUseMatrixAllocation),0),MATCH($C60,EndUseMatrixEmissionSource,0))=Lists!$Q$9,INDEX(CFPTableEmissionsData,MATCH($C60,CFPTableEmissionsEmissionSource,0),MATCH(F$10,CFPTableEmissionsCampus,0))*INDEX(EndUseAssumptionsData,MATCH($C60,IF(EndUseAssumptionsEndUse=$D60,EndUseAssumptionsEmissionsSource),0),MATCH(F$10,EndUseAssumptionsCampus,0))*IF(COUNTIF(PeopleList,$B60)&gt;0,INDEX(SpacePeopleAllocationsPercentData,MATCH($B60,SpacePeopleAllocationsPercentType,0),MATCH(F$10,SpacePeopleAllocationsPercentCampus,0))/SUM(IF(INDEX(EndUseMatrixPeopleData,0,MATCH($C60,EndUseMatrixEmissionSource,0))=Lists!$Q$9,IF(EndUseMatrixPeopleEndUse=$D60,INDEX(EndUseMatrixPeopleSplitData,0,MATCH(F$10,EndUseMatrixPeopleSplitCampus,0))))),1),0),0)</f>
        <v>0</v>
      </c>
      <c r="G60" s="528">
        <f t="array" aca="1" ref="G60" ca="1">IFERROR(IF(INDEX(EndUseMatrixData,MATCH($B60,IF(EndUseMatrixEndUse=$D60,EndUseMatrixAllocation),0),MATCH($C60,EndUseMatrixEmissionSource,0))=Lists!$Q$9,INDEX(CFPTableEmissionsData,MATCH($C60,CFPTableEmissionsEmissionSource,0),MATCH(G$10,CFPTableEmissionsCampus,0))*INDEX(EndUseAssumptionsData,MATCH($C60,IF(EndUseAssumptionsEndUse=$D60,EndUseAssumptionsEmissionsSource),0),MATCH(G$10,EndUseAssumptionsCampus,0))*IF(COUNTIF(PeopleList,$B60)&gt;0,INDEX(SpacePeopleAllocationsPercentData,MATCH($B60,SpacePeopleAllocationsPercentType,0),MATCH(G$10,SpacePeopleAllocationsPercentCampus,0))/SUM(IF(INDEX(EndUseMatrixPeopleData,0,MATCH($C60,EndUseMatrixEmissionSource,0))=Lists!$Q$9,IF(EndUseMatrixPeopleEndUse=$D60,INDEX(EndUseMatrixPeopleSplitData,0,MATCH(G$10,EndUseMatrixPeopleSplitCampus,0))))),1),0),0)</f>
        <v>0</v>
      </c>
      <c r="H60" s="528">
        <f t="array" aca="1" ref="H60" ca="1">IFERROR(IF(INDEX(EndUseMatrixData,MATCH($B60,IF(EndUseMatrixEndUse=$D60,EndUseMatrixAllocation),0),MATCH($C60,EndUseMatrixEmissionSource,0))=Lists!$Q$9,INDEX(CFPTableEmissionsData,MATCH($C60,CFPTableEmissionsEmissionSource,0),MATCH(H$10,CFPTableEmissionsCampus,0))*INDEX(EndUseAssumptionsData,MATCH($C60,IF(EndUseAssumptionsEndUse=$D60,EndUseAssumptionsEmissionsSource),0),MATCH(H$10,EndUseAssumptionsCampus,0))*IF(COUNTIF(PeopleList,$B60)&gt;0,INDEX(SpacePeopleAllocationsPercentData,MATCH($B60,SpacePeopleAllocationsPercentType,0),MATCH(H$10,SpacePeopleAllocationsPercentCampus,0))/SUM(IF(INDEX(EndUseMatrixPeopleData,0,MATCH($C60,EndUseMatrixEmissionSource,0))=Lists!$Q$9,IF(EndUseMatrixPeopleEndUse=$D60,INDEX(EndUseMatrixPeopleSplitData,0,MATCH(H$10,EndUseMatrixPeopleSplitCampus,0))))),1),0),0)</f>
        <v>0</v>
      </c>
      <c r="I60" s="528">
        <f t="array" aca="1" ref="I60" ca="1">IFERROR(IF(INDEX(EndUseMatrixData,MATCH($B60,IF(EndUseMatrixEndUse=$D60,EndUseMatrixAllocation),0),MATCH($C60,EndUseMatrixEmissionSource,0))=Lists!$Q$9,INDEX(CFPTableEmissionsData,MATCH($C60,CFPTableEmissionsEmissionSource,0),MATCH(I$10,CFPTableEmissionsCampus,0))*INDEX(EndUseAssumptionsData,MATCH($C60,IF(EndUseAssumptionsEndUse=$D60,EndUseAssumptionsEmissionsSource),0),MATCH(I$10,EndUseAssumptionsCampus,0))*IF(COUNTIF(PeopleList,$B60)&gt;0,INDEX(SpacePeopleAllocationsPercentData,MATCH($B60,SpacePeopleAllocationsPercentType,0),MATCH(I$10,SpacePeopleAllocationsPercentCampus,0))/SUM(IF(INDEX(EndUseMatrixPeopleData,0,MATCH($C60,EndUseMatrixEmissionSource,0))=Lists!$Q$9,IF(EndUseMatrixPeopleEndUse=$D60,INDEX(EndUseMatrixPeopleSplitData,0,MATCH(I$10,EndUseMatrixPeopleSplitCampus,0))))),1),0),0)</f>
        <v>0</v>
      </c>
      <c r="J60" s="528">
        <f t="array" aca="1" ref="J60" ca="1">IFERROR(IF(INDEX(EndUseMatrixData,MATCH($B60,IF(EndUseMatrixEndUse=$D60,EndUseMatrixAllocation),0),MATCH($C60,EndUseMatrixEmissionSource,0))=Lists!$Q$9,INDEX(CFPTableEmissionsData,MATCH($C60,CFPTableEmissionsEmissionSource,0),MATCH(J$10,CFPTableEmissionsCampus,0))*INDEX(EndUseAssumptionsData,MATCH($C60,IF(EndUseAssumptionsEndUse=$D60,EndUseAssumptionsEmissionsSource),0),MATCH(J$10,EndUseAssumptionsCampus,0))*IF(COUNTIF(PeopleList,$B60)&gt;0,INDEX(SpacePeopleAllocationsPercentData,MATCH($B60,SpacePeopleAllocationsPercentType,0),MATCH(J$10,SpacePeopleAllocationsPercentCampus,0))/SUM(IF(INDEX(EndUseMatrixPeopleData,0,MATCH($C60,EndUseMatrixEmissionSource,0))=Lists!$Q$9,IF(EndUseMatrixPeopleEndUse=$D60,INDEX(EndUseMatrixPeopleSplitData,0,MATCH(J$10,EndUseMatrixPeopleSplitCampus,0))))),1),0),0)</f>
        <v>0</v>
      </c>
      <c r="K60" s="529" t="str">
        <f t="array" aca="1" ref="K60" ca="1">IFERROR(E60*(1+INDEX(FrontEndData,MATCH(K$10,IF(FrontEndType=$B60,FrontEndCampus),0),MATCH(K$9,FrontEndYear,0))),"")</f>
        <v/>
      </c>
      <c r="L60" s="529" t="str">
        <f t="array" aca="1" ref="L60" ca="1">IFERROR(F60*(1+INDEX(FrontEndData,MATCH(L$10,IF(FrontEndType=$B60,FrontEndCampus),0),MATCH(L$9,FrontEndYear,0))),"")</f>
        <v/>
      </c>
      <c r="M60" s="529" t="str">
        <f t="array" aca="1" ref="M60" ca="1">IFERROR(G60*(1+INDEX(FrontEndData,MATCH(M$10,IF(FrontEndType=$B60,FrontEndCampus),0),MATCH(M$9,FrontEndYear,0))),"")</f>
        <v/>
      </c>
      <c r="N60" s="529" t="str">
        <f t="array" aca="1" ref="N60" ca="1">IFERROR(H60*(1+INDEX(FrontEndData,MATCH(N$10,IF(FrontEndType=$B60,FrontEndCampus),0),MATCH(N$9,FrontEndYear,0))),"")</f>
        <v/>
      </c>
      <c r="O60" s="529" t="str">
        <f t="array" aca="1" ref="O60" ca="1">IFERROR(I60*(1+INDEX(FrontEndData,MATCH(O$10,IF(FrontEndType=$B60,FrontEndCampus),0),MATCH(O$9,FrontEndYear,0))),"")</f>
        <v/>
      </c>
      <c r="P60" s="529" t="str">
        <f t="array" aca="1" ref="P60" ca="1">IFERROR(J60*(1+INDEX(FrontEndData,MATCH(P$10,IF(FrontEndType=$B60,FrontEndCampus),0),MATCH(P$9,FrontEndYear,0))),"")</f>
        <v/>
      </c>
      <c r="Q60" s="529" t="str">
        <f t="array" aca="1" ref="Q60" ca="1">IFERROR(K60*(1+INDEX(FrontEndData,MATCH(Q$10,IF(FrontEndType=$B60,FrontEndCampus),0),MATCH(Q$9,FrontEndYear,0))),"")</f>
        <v/>
      </c>
      <c r="R60" s="529" t="str">
        <f t="array" aca="1" ref="R60" ca="1">IFERROR(L60*(1+INDEX(FrontEndData,MATCH(R$10,IF(FrontEndType=$B60,FrontEndCampus),0),MATCH(R$9,FrontEndYear,0))),"")</f>
        <v/>
      </c>
      <c r="S60" s="529" t="str">
        <f t="array" aca="1" ref="S60" ca="1">IFERROR(M60*(1+INDEX(FrontEndData,MATCH(S$10,IF(FrontEndType=$B60,FrontEndCampus),0),MATCH(S$9,FrontEndYear,0))),"")</f>
        <v/>
      </c>
      <c r="T60" s="529" t="str">
        <f t="array" aca="1" ref="T60" ca="1">IFERROR(N60*(1+INDEX(FrontEndData,MATCH(T$10,IF(FrontEndType=$B60,FrontEndCampus),0),MATCH(T$9,FrontEndYear,0))),"")</f>
        <v/>
      </c>
      <c r="U60" s="529" t="str">
        <f t="array" aca="1" ref="U60" ca="1">IFERROR(O60*(1+INDEX(FrontEndData,MATCH(U$10,IF(FrontEndType=$B60,FrontEndCampus),0),MATCH(U$9,FrontEndYear,0))),"")</f>
        <v/>
      </c>
      <c r="V60" s="529" t="str">
        <f t="array" aca="1" ref="V60" ca="1">IFERROR(P60*(1+INDEX(FrontEndData,MATCH(V$10,IF(FrontEndType=$B60,FrontEndCampus),0),MATCH(V$9,FrontEndYear,0))),"")</f>
        <v/>
      </c>
      <c r="W60" s="529" t="str">
        <f t="array" aca="1" ref="W60" ca="1">IFERROR(Q60*(1+INDEX(FrontEndData,MATCH(W$10,IF(FrontEndType=$B60,FrontEndCampus),0),MATCH(W$9,FrontEndYear,0))),"")</f>
        <v/>
      </c>
      <c r="X60" s="529" t="str">
        <f t="array" aca="1" ref="X60" ca="1">IFERROR(R60*(1+INDEX(FrontEndData,MATCH(X$10,IF(FrontEndType=$B60,FrontEndCampus),0),MATCH(X$9,FrontEndYear,0))),"")</f>
        <v/>
      </c>
      <c r="Y60" s="529" t="str">
        <f t="array" aca="1" ref="Y60" ca="1">IFERROR(S60*(1+INDEX(FrontEndData,MATCH(Y$10,IF(FrontEndType=$B60,FrontEndCampus),0),MATCH(Y$9,FrontEndYear,0))),"")</f>
        <v/>
      </c>
      <c r="Z60" s="529" t="str">
        <f t="array" aca="1" ref="Z60" ca="1">IFERROR(T60*(1+INDEX(FrontEndData,MATCH(Z$10,IF(FrontEndType=$B60,FrontEndCampus),0),MATCH(Z$9,FrontEndYear,0))),"")</f>
        <v/>
      </c>
      <c r="AA60" s="529" t="str">
        <f t="array" aca="1" ref="AA60" ca="1">IFERROR(U60*(1+INDEX(FrontEndData,MATCH(AA$10,IF(FrontEndType=$B60,FrontEndCampus),0),MATCH(AA$9,FrontEndYear,0))),"")</f>
        <v/>
      </c>
      <c r="AB60" s="529" t="str">
        <f t="array" aca="1" ref="AB60" ca="1">IFERROR(V60*(1+INDEX(FrontEndData,MATCH(AB$10,IF(FrontEndType=$B60,FrontEndCampus),0),MATCH(AB$9,FrontEndYear,0))),"")</f>
        <v/>
      </c>
      <c r="AC60" s="529" t="str">
        <f t="array" aca="1" ref="AC60" ca="1">IFERROR(W60*(1+INDEX(FrontEndData,MATCH(AC$10,IF(FrontEndType=$B60,FrontEndCampus),0),MATCH(AC$9,FrontEndYear,0))),"")</f>
        <v/>
      </c>
      <c r="AD60" s="529" t="str">
        <f t="array" aca="1" ref="AD60" ca="1">IFERROR(X60*(1+INDEX(FrontEndData,MATCH(AD$10,IF(FrontEndType=$B60,FrontEndCampus),0),MATCH(AD$9,FrontEndYear,0))),"")</f>
        <v/>
      </c>
      <c r="AE60" s="529" t="str">
        <f t="array" aca="1" ref="AE60" ca="1">IFERROR(Y60*(1+INDEX(FrontEndData,MATCH(AE$10,IF(FrontEndType=$B60,FrontEndCampus),0),MATCH(AE$9,FrontEndYear,0))),"")</f>
        <v/>
      </c>
      <c r="AF60" s="529" t="str">
        <f t="array" aca="1" ref="AF60" ca="1">IFERROR(Z60*(1+INDEX(FrontEndData,MATCH(AF$10,IF(FrontEndType=$B60,FrontEndCampus),0),MATCH(AF$9,FrontEndYear,0))),"")</f>
        <v/>
      </c>
      <c r="AG60" s="529" t="str">
        <f t="array" aca="1" ref="AG60" ca="1">IFERROR(AA60*(1+INDEX(FrontEndData,MATCH(AG$10,IF(FrontEndType=$B60,FrontEndCampus),0),MATCH(AG$9,FrontEndYear,0))),"")</f>
        <v/>
      </c>
      <c r="AH60" s="529" t="str">
        <f t="array" aca="1" ref="AH60" ca="1">IFERROR(AB60*(1+INDEX(FrontEndData,MATCH(AH$10,IF(FrontEndType=$B60,FrontEndCampus),0),MATCH(AH$9,FrontEndYear,0))),"")</f>
        <v/>
      </c>
      <c r="AI60" s="529" t="str">
        <f t="array" aca="1" ref="AI60" ca="1">IFERROR(AC60*(1+INDEX(FrontEndData,MATCH(AI$10,IF(FrontEndType=$B60,FrontEndCampus),0),MATCH(AI$9,FrontEndYear,0))),"")</f>
        <v/>
      </c>
      <c r="AJ60" s="529" t="str">
        <f t="array" aca="1" ref="AJ60" ca="1">IFERROR(AD60*(1+INDEX(FrontEndData,MATCH(AJ$10,IF(FrontEndType=$B60,FrontEndCampus),0),MATCH(AJ$9,FrontEndYear,0))),"")</f>
        <v/>
      </c>
      <c r="AK60" s="529" t="str">
        <f t="array" aca="1" ref="AK60" ca="1">IFERROR(AE60*(1+INDEX(FrontEndData,MATCH(AK$10,IF(FrontEndType=$B60,FrontEndCampus),0),MATCH(AK$9,FrontEndYear,0))),"")</f>
        <v/>
      </c>
      <c r="AL60" s="529" t="str">
        <f t="array" aca="1" ref="AL60" ca="1">IFERROR(AF60*(1+INDEX(FrontEndData,MATCH(AL$10,IF(FrontEndType=$B60,FrontEndCampus),0),MATCH(AL$9,FrontEndYear,0))),"")</f>
        <v/>
      </c>
      <c r="AM60" s="529" t="str">
        <f t="array" aca="1" ref="AM60" ca="1">IFERROR(AG60*(1+INDEX(FrontEndData,MATCH(AM$10,IF(FrontEndType=$B60,FrontEndCampus),0),MATCH(AM$9,FrontEndYear,0))),"")</f>
        <v/>
      </c>
      <c r="AN60" s="529" t="str">
        <f t="array" aca="1" ref="AN60" ca="1">IFERROR(AH60*(1+INDEX(FrontEndData,MATCH(AN$10,IF(FrontEndType=$B60,FrontEndCampus),0),MATCH(AN$9,FrontEndYear,0))),"")</f>
        <v/>
      </c>
      <c r="AO60" s="529" t="str">
        <f t="array" aca="1" ref="AO60" ca="1">IFERROR(AI60*(1+INDEX(FrontEndData,MATCH(AO$10,IF(FrontEndType=$B60,FrontEndCampus),0),MATCH(AO$9,FrontEndYear,0))),"")</f>
        <v/>
      </c>
      <c r="AP60" s="529" t="str">
        <f t="array" aca="1" ref="AP60" ca="1">IFERROR(AJ60*(1+INDEX(FrontEndData,MATCH(AP$10,IF(FrontEndType=$B60,FrontEndCampus),0),MATCH(AP$9,FrontEndYear,0))),"")</f>
        <v/>
      </c>
      <c r="AQ60" s="529" t="str">
        <f t="array" aca="1" ref="AQ60" ca="1">IFERROR(AK60*(1+INDEX(FrontEndData,MATCH(AQ$10,IF(FrontEndType=$B60,FrontEndCampus),0),MATCH(AQ$9,FrontEndYear,0))),"")</f>
        <v/>
      </c>
      <c r="AR60" s="529" t="str">
        <f t="array" aca="1" ref="AR60" ca="1">IFERROR(AL60*(1+INDEX(FrontEndData,MATCH(AR$10,IF(FrontEndType=$B60,FrontEndCampus),0),MATCH(AR$9,FrontEndYear,0))),"")</f>
        <v/>
      </c>
      <c r="AS60" s="529" t="str">
        <f t="array" aca="1" ref="AS60" ca="1">IFERROR(AM60*(1+INDEX(FrontEndData,MATCH(AS$10,IF(FrontEndType=$B60,FrontEndCampus),0),MATCH(AS$9,FrontEndYear,0))),"")</f>
        <v/>
      </c>
      <c r="AT60" s="529" t="str">
        <f t="array" aca="1" ref="AT60" ca="1">IFERROR(AN60*(1+INDEX(FrontEndData,MATCH(AT$10,IF(FrontEndType=$B60,FrontEndCampus),0),MATCH(AT$9,FrontEndYear,0))),"")</f>
        <v/>
      </c>
      <c r="AU60" s="529" t="str">
        <f t="array" aca="1" ref="AU60" ca="1">IFERROR(AO60*(1+INDEX(FrontEndData,MATCH(AU$10,IF(FrontEndType=$B60,FrontEndCampus),0),MATCH(AU$9,FrontEndYear,0))),"")</f>
        <v/>
      </c>
      <c r="AV60" s="529" t="str">
        <f t="array" aca="1" ref="AV60" ca="1">IFERROR(AP60*(1+INDEX(FrontEndData,MATCH(AV$10,IF(FrontEndType=$B60,FrontEndCampus),0),MATCH(AV$9,FrontEndYear,0))),"")</f>
        <v/>
      </c>
      <c r="AW60" s="529" t="str">
        <f t="array" aca="1" ref="AW60" ca="1">IFERROR(AQ60*(1+INDEX(FrontEndData,MATCH(AW$10,IF(FrontEndType=$B60,FrontEndCampus),0),MATCH(AW$9,FrontEndYear,0))),"")</f>
        <v/>
      </c>
      <c r="AX60" s="529" t="str">
        <f t="array" aca="1" ref="AX60" ca="1">IFERROR(AR60*(1+INDEX(FrontEndData,MATCH(AX$10,IF(FrontEndType=$B60,FrontEndCampus),0),MATCH(AX$9,FrontEndYear,0))),"")</f>
        <v/>
      </c>
      <c r="AY60" s="529" t="str">
        <f t="array" aca="1" ref="AY60" ca="1">IFERROR(AS60*(1+INDEX(FrontEndData,MATCH(AY$10,IF(FrontEndType=$B60,FrontEndCampus),0),MATCH(AY$9,FrontEndYear,0))),"")</f>
        <v/>
      </c>
      <c r="AZ60" s="529" t="str">
        <f t="array" aca="1" ref="AZ60" ca="1">IFERROR(AT60*(1+INDEX(FrontEndData,MATCH(AZ$10,IF(FrontEndType=$B60,FrontEndCampus),0),MATCH(AZ$9,FrontEndYear,0))),"")</f>
        <v/>
      </c>
      <c r="BA60" s="529" t="str">
        <f t="array" aca="1" ref="BA60" ca="1">IFERROR(AU60*(1+INDEX(FrontEndData,MATCH(BA$10,IF(FrontEndType=$B60,FrontEndCampus),0),MATCH(BA$9,FrontEndYear,0))),"")</f>
        <v/>
      </c>
      <c r="BB60" s="529" t="str">
        <f t="array" aca="1" ref="BB60" ca="1">IFERROR(AV60*(1+INDEX(FrontEndData,MATCH(BB$10,IF(FrontEndType=$B60,FrontEndCampus),0),MATCH(BB$9,FrontEndYear,0))),"")</f>
        <v/>
      </c>
      <c r="BC60" s="529" t="str">
        <f t="array" aca="1" ref="BC60" ca="1">IFERROR(AW60*(1+INDEX(FrontEndData,MATCH(BC$10,IF(FrontEndType=$B60,FrontEndCampus),0),MATCH(BC$9,FrontEndYear,0))),"")</f>
        <v/>
      </c>
      <c r="BD60" s="529" t="str">
        <f t="array" aca="1" ref="BD60" ca="1">IFERROR(AX60*(1+INDEX(FrontEndData,MATCH(BD$10,IF(FrontEndType=$B60,FrontEndCampus),0),MATCH(BD$9,FrontEndYear,0))),"")</f>
        <v/>
      </c>
      <c r="BE60" s="529" t="str">
        <f t="array" aca="1" ref="BE60" ca="1">IFERROR(AY60*(1+INDEX(FrontEndData,MATCH(BE$10,IF(FrontEndType=$B60,FrontEndCampus),0),MATCH(BE$9,FrontEndYear,0))),"")</f>
        <v/>
      </c>
      <c r="BF60" s="529" t="str">
        <f t="array" aca="1" ref="BF60" ca="1">IFERROR(AZ60*(1+INDEX(FrontEndData,MATCH(BF$10,IF(FrontEndType=$B60,FrontEndCampus),0),MATCH(BF$9,FrontEndYear,0))),"")</f>
        <v/>
      </c>
      <c r="BG60" s="529" t="str">
        <f t="array" aca="1" ref="BG60" ca="1">IFERROR(BA60*(1+INDEX(FrontEndData,MATCH(BG$10,IF(FrontEndType=$B60,FrontEndCampus),0),MATCH(BG$9,FrontEndYear,0))),"")</f>
        <v/>
      </c>
      <c r="BH60" s="529" t="str">
        <f t="array" aca="1" ref="BH60" ca="1">IFERROR(BB60*(1+INDEX(FrontEndData,MATCH(BH$10,IF(FrontEndType=$B60,FrontEndCampus),0),MATCH(BH$9,FrontEndYear,0))),"")</f>
        <v/>
      </c>
      <c r="BI60" s="529" t="str">
        <f t="array" aca="1" ref="BI60" ca="1">IFERROR(BC60*(1+INDEX(FrontEndData,MATCH(BI$10,IF(FrontEndType=$B60,FrontEndCampus),0),MATCH(BI$9,FrontEndYear,0))),"")</f>
        <v/>
      </c>
      <c r="BJ60" s="529" t="str">
        <f t="array" aca="1" ref="BJ60" ca="1">IFERROR(BD60*(1+INDEX(FrontEndData,MATCH(BJ$10,IF(FrontEndType=$B60,FrontEndCampus),0),MATCH(BJ$9,FrontEndYear,0))),"")</f>
        <v/>
      </c>
      <c r="BK60" s="529" t="str">
        <f t="array" aca="1" ref="BK60" ca="1">IFERROR(BE60*(1+INDEX(FrontEndData,MATCH(BK$10,IF(FrontEndType=$B60,FrontEndCampus),0),MATCH(BK$9,FrontEndYear,0))),"")</f>
        <v/>
      </c>
      <c r="BL60" s="529" t="str">
        <f t="array" aca="1" ref="BL60" ca="1">IFERROR(BF60*(1+INDEX(FrontEndData,MATCH(BL$10,IF(FrontEndType=$B60,FrontEndCampus),0),MATCH(BL$9,FrontEndYear,0))),"")</f>
        <v/>
      </c>
      <c r="BM60" s="529" t="str">
        <f t="array" aca="1" ref="BM60" ca="1">IFERROR(BG60*(1+INDEX(FrontEndData,MATCH(BM$10,IF(FrontEndType=$B60,FrontEndCampus),0),MATCH(BM$9,FrontEndYear,0))),"")</f>
        <v/>
      </c>
      <c r="BN60" s="529" t="str">
        <f t="array" aca="1" ref="BN60" ca="1">IFERROR(BH60*(1+INDEX(FrontEndData,MATCH(BN$10,IF(FrontEndType=$B60,FrontEndCampus),0),MATCH(BN$9,FrontEndYear,0))),"")</f>
        <v/>
      </c>
      <c r="BO60" s="529" t="str">
        <f t="array" aca="1" ref="BO60" ca="1">IFERROR(BI60*(1+INDEX(FrontEndData,MATCH(BO$10,IF(FrontEndType=$B60,FrontEndCampus),0),MATCH(BO$9,FrontEndYear,0))),"")</f>
        <v/>
      </c>
      <c r="BP60" s="529" t="str">
        <f t="array" aca="1" ref="BP60" ca="1">IFERROR(BJ60*(1+INDEX(FrontEndData,MATCH(BP$10,IF(FrontEndType=$B60,FrontEndCampus),0),MATCH(BP$9,FrontEndYear,0))),"")</f>
        <v/>
      </c>
      <c r="BQ60" s="529" t="str">
        <f t="array" aca="1" ref="BQ60" ca="1">IFERROR(BK60*(1+INDEX(FrontEndData,MATCH(BQ$10,IF(FrontEndType=$B60,FrontEndCampus),0),MATCH(BQ$9,FrontEndYear,0))),"")</f>
        <v/>
      </c>
      <c r="BR60" s="529" t="str">
        <f t="array" aca="1" ref="BR60" ca="1">IFERROR(BL60*(1+INDEX(FrontEndData,MATCH(BR$10,IF(FrontEndType=$B60,FrontEndCampus),0),MATCH(BR$9,FrontEndYear,0))),"")</f>
        <v/>
      </c>
      <c r="BS60" s="529" t="str">
        <f t="array" aca="1" ref="BS60" ca="1">IFERROR(BM60*(1+INDEX(FrontEndData,MATCH(BS$10,IF(FrontEndType=$B60,FrontEndCampus),0),MATCH(BS$9,FrontEndYear,0))),"")</f>
        <v/>
      </c>
      <c r="BT60" s="529" t="str">
        <f t="array" aca="1" ref="BT60" ca="1">IFERROR(BN60*(1+INDEX(FrontEndData,MATCH(BT$10,IF(FrontEndType=$B60,FrontEndCampus),0),MATCH(BT$9,FrontEndYear,0))),"")</f>
        <v/>
      </c>
      <c r="BU60" s="529" t="str">
        <f t="array" aca="1" ref="BU60" ca="1">IFERROR(BO60*(1+INDEX(FrontEndData,MATCH(BU$10,IF(FrontEndType=$B60,FrontEndCampus),0),MATCH(BU$9,FrontEndYear,0))),"")</f>
        <v/>
      </c>
      <c r="BV60" s="529" t="str">
        <f t="array" aca="1" ref="BV60" ca="1">IFERROR(BP60*(1+INDEX(FrontEndData,MATCH(BV$10,IF(FrontEndType=$B60,FrontEndCampus),0),MATCH(BV$9,FrontEndYear,0))),"")</f>
        <v/>
      </c>
      <c r="BW60" s="529" t="str">
        <f t="array" aca="1" ref="BW60" ca="1">IFERROR(BQ60*(1+INDEX(FrontEndData,MATCH(BW$10,IF(FrontEndType=$B60,FrontEndCampus),0),MATCH(BW$9,FrontEndYear,0))),"")</f>
        <v/>
      </c>
      <c r="BX60" s="529" t="str">
        <f t="array" aca="1" ref="BX60" ca="1">IFERROR(BR60*(1+INDEX(FrontEndData,MATCH(BX$10,IF(FrontEndType=$B60,FrontEndCampus),0),MATCH(BX$9,FrontEndYear,0))),"")</f>
        <v/>
      </c>
    </row>
    <row r="61" spans="2:76" x14ac:dyDescent="0.25">
      <c r="B61" s="525" t="s">
        <v>361</v>
      </c>
      <c r="C61" s="526" t="s">
        <v>377</v>
      </c>
      <c r="D61" s="527" t="s">
        <v>399</v>
      </c>
      <c r="E61" s="528">
        <f t="array" ref="E61">IFERROR(IF(INDEX(EndUseMatrixData,MATCH($B61,IF(EndUseMatrixEndUse=$D61,EndUseMatrixAllocation),0),MATCH($C61,EndUseMatrixEmissionSource,0))=Lists!$Q$9,INDEX(CFPTableEmissionsData,MATCH($C61,CFPTableEmissionsEmissionSource,0),MATCH(E$10,CFPTableEmissionsCampus,0))*INDEX(EndUseAssumptionsData,MATCH($C61,IF(EndUseAssumptionsEndUse=$D61,EndUseAssumptionsEmissionsSource),0),MATCH(E$10,EndUseAssumptionsCampus,0))*IF(COUNTIF(PeopleList,$B61)&gt;0,INDEX(SpacePeopleAllocationsPercentData,MATCH($B61,SpacePeopleAllocationsPercentType,0),MATCH(E$10,SpacePeopleAllocationsPercentCampus,0))/SUM(IF(INDEX(EndUseMatrixPeopleData,0,MATCH($C61,EndUseMatrixEmissionSource,0))=Lists!$Q$9,IF(EndUseMatrixPeopleEndUse=$D61,INDEX(EndUseMatrixPeopleSplitData,0,MATCH(E$10,EndUseMatrixPeopleSplitCampus,0))))),1),0),0)</f>
        <v>0</v>
      </c>
      <c r="F61" s="528">
        <f t="array" ref="F61">IFERROR(IF(INDEX(EndUseMatrixData,MATCH($B61,IF(EndUseMatrixEndUse=$D61,EndUseMatrixAllocation),0),MATCH($C61,EndUseMatrixEmissionSource,0))=Lists!$Q$9,INDEX(CFPTableEmissionsData,MATCH($C61,CFPTableEmissionsEmissionSource,0),MATCH(F$10,CFPTableEmissionsCampus,0))*INDEX(EndUseAssumptionsData,MATCH($C61,IF(EndUseAssumptionsEndUse=$D61,EndUseAssumptionsEmissionsSource),0),MATCH(F$10,EndUseAssumptionsCampus,0))*IF(COUNTIF(PeopleList,$B61)&gt;0,INDEX(SpacePeopleAllocationsPercentData,MATCH($B61,SpacePeopleAllocationsPercentType,0),MATCH(F$10,SpacePeopleAllocationsPercentCampus,0))/SUM(IF(INDEX(EndUseMatrixPeopleData,0,MATCH($C61,EndUseMatrixEmissionSource,0))=Lists!$Q$9,IF(EndUseMatrixPeopleEndUse=$D61,INDEX(EndUseMatrixPeopleSplitData,0,MATCH(F$10,EndUseMatrixPeopleSplitCampus,0))))),1),0),0)</f>
        <v>0</v>
      </c>
      <c r="G61" s="528">
        <f t="array" ref="G61">IFERROR(IF(INDEX(EndUseMatrixData,MATCH($B61,IF(EndUseMatrixEndUse=$D61,EndUseMatrixAllocation),0),MATCH($C61,EndUseMatrixEmissionSource,0))=Lists!$Q$9,INDEX(CFPTableEmissionsData,MATCH($C61,CFPTableEmissionsEmissionSource,0),MATCH(G$10,CFPTableEmissionsCampus,0))*INDEX(EndUseAssumptionsData,MATCH($C61,IF(EndUseAssumptionsEndUse=$D61,EndUseAssumptionsEmissionsSource),0),MATCH(G$10,EndUseAssumptionsCampus,0))*IF(COUNTIF(PeopleList,$B61)&gt;0,INDEX(SpacePeopleAllocationsPercentData,MATCH($B61,SpacePeopleAllocationsPercentType,0),MATCH(G$10,SpacePeopleAllocationsPercentCampus,0))/SUM(IF(INDEX(EndUseMatrixPeopleData,0,MATCH($C61,EndUseMatrixEmissionSource,0))=Lists!$Q$9,IF(EndUseMatrixPeopleEndUse=$D61,INDEX(EndUseMatrixPeopleSplitData,0,MATCH(G$10,EndUseMatrixPeopleSplitCampus,0))))),1),0),0)</f>
        <v>0</v>
      </c>
      <c r="H61" s="528">
        <f t="array" ref="H61">IFERROR(IF(INDEX(EndUseMatrixData,MATCH($B61,IF(EndUseMatrixEndUse=$D61,EndUseMatrixAllocation),0),MATCH($C61,EndUseMatrixEmissionSource,0))=Lists!$Q$9,INDEX(CFPTableEmissionsData,MATCH($C61,CFPTableEmissionsEmissionSource,0),MATCH(H$10,CFPTableEmissionsCampus,0))*INDEX(EndUseAssumptionsData,MATCH($C61,IF(EndUseAssumptionsEndUse=$D61,EndUseAssumptionsEmissionsSource),0),MATCH(H$10,EndUseAssumptionsCampus,0))*IF(COUNTIF(PeopleList,$B61)&gt;0,INDEX(SpacePeopleAllocationsPercentData,MATCH($B61,SpacePeopleAllocationsPercentType,0),MATCH(H$10,SpacePeopleAllocationsPercentCampus,0))/SUM(IF(INDEX(EndUseMatrixPeopleData,0,MATCH($C61,EndUseMatrixEmissionSource,0))=Lists!$Q$9,IF(EndUseMatrixPeopleEndUse=$D61,INDEX(EndUseMatrixPeopleSplitData,0,MATCH(H$10,EndUseMatrixPeopleSplitCampus,0))))),1),0),0)</f>
        <v>0</v>
      </c>
      <c r="I61" s="528">
        <f t="array" ref="I61">IFERROR(IF(INDEX(EndUseMatrixData,MATCH($B61,IF(EndUseMatrixEndUse=$D61,EndUseMatrixAllocation),0),MATCH($C61,EndUseMatrixEmissionSource,0))=Lists!$Q$9,INDEX(CFPTableEmissionsData,MATCH($C61,CFPTableEmissionsEmissionSource,0),MATCH(I$10,CFPTableEmissionsCampus,0))*INDEX(EndUseAssumptionsData,MATCH($C61,IF(EndUseAssumptionsEndUse=$D61,EndUseAssumptionsEmissionsSource),0),MATCH(I$10,EndUseAssumptionsCampus,0))*IF(COUNTIF(PeopleList,$B61)&gt;0,INDEX(SpacePeopleAllocationsPercentData,MATCH($B61,SpacePeopleAllocationsPercentType,0),MATCH(I$10,SpacePeopleAllocationsPercentCampus,0))/SUM(IF(INDEX(EndUseMatrixPeopleData,0,MATCH($C61,EndUseMatrixEmissionSource,0))=Lists!$Q$9,IF(EndUseMatrixPeopleEndUse=$D61,INDEX(EndUseMatrixPeopleSplitData,0,MATCH(I$10,EndUseMatrixPeopleSplitCampus,0))))),1),0),0)</f>
        <v>0</v>
      </c>
      <c r="J61" s="528">
        <f t="array" ref="J61">IFERROR(IF(INDEX(EndUseMatrixData,MATCH($B61,IF(EndUseMatrixEndUse=$D61,EndUseMatrixAllocation),0),MATCH($C61,EndUseMatrixEmissionSource,0))=Lists!$Q$9,INDEX(CFPTableEmissionsData,MATCH($C61,CFPTableEmissionsEmissionSource,0),MATCH(J$10,CFPTableEmissionsCampus,0))*INDEX(EndUseAssumptionsData,MATCH($C61,IF(EndUseAssumptionsEndUse=$D61,EndUseAssumptionsEmissionsSource),0),MATCH(J$10,EndUseAssumptionsCampus,0))*IF(COUNTIF(PeopleList,$B61)&gt;0,INDEX(SpacePeopleAllocationsPercentData,MATCH($B61,SpacePeopleAllocationsPercentType,0),MATCH(J$10,SpacePeopleAllocationsPercentCampus,0))/SUM(IF(INDEX(EndUseMatrixPeopleData,0,MATCH($C61,EndUseMatrixEmissionSource,0))=Lists!$Q$9,IF(EndUseMatrixPeopleEndUse=$D61,INDEX(EndUseMatrixPeopleSplitData,0,MATCH(J$10,EndUseMatrixPeopleSplitCampus,0))))),1),0),0)</f>
        <v>0</v>
      </c>
      <c r="K61" s="529" t="str">
        <f t="array" aca="1" ref="K61" ca="1">IFERROR(E61*(1+INDEX(FrontEndData,MATCH(K$10,IF(FrontEndType=$B61,FrontEndCampus),0),MATCH(K$9,FrontEndYear,0))),"")</f>
        <v/>
      </c>
      <c r="L61" s="529" t="str">
        <f t="array" aca="1" ref="L61" ca="1">IFERROR(F61*(1+INDEX(FrontEndData,MATCH(L$10,IF(FrontEndType=$B61,FrontEndCampus),0),MATCH(L$9,FrontEndYear,0))),"")</f>
        <v/>
      </c>
      <c r="M61" s="529" t="str">
        <f t="array" aca="1" ref="M61" ca="1">IFERROR(G61*(1+INDEX(FrontEndData,MATCH(M$10,IF(FrontEndType=$B61,FrontEndCampus),0),MATCH(M$9,FrontEndYear,0))),"")</f>
        <v/>
      </c>
      <c r="N61" s="529" t="str">
        <f t="array" aca="1" ref="N61" ca="1">IFERROR(H61*(1+INDEX(FrontEndData,MATCH(N$10,IF(FrontEndType=$B61,FrontEndCampus),0),MATCH(N$9,FrontEndYear,0))),"")</f>
        <v/>
      </c>
      <c r="O61" s="529" t="str">
        <f t="array" aca="1" ref="O61" ca="1">IFERROR(I61*(1+INDEX(FrontEndData,MATCH(O$10,IF(FrontEndType=$B61,FrontEndCampus),0),MATCH(O$9,FrontEndYear,0))),"")</f>
        <v/>
      </c>
      <c r="P61" s="529" t="str">
        <f t="array" aca="1" ref="P61" ca="1">IFERROR(J61*(1+INDEX(FrontEndData,MATCH(P$10,IF(FrontEndType=$B61,FrontEndCampus),0),MATCH(P$9,FrontEndYear,0))),"")</f>
        <v/>
      </c>
      <c r="Q61" s="529" t="str">
        <f t="array" aca="1" ref="Q61" ca="1">IFERROR(K61*(1+INDEX(FrontEndData,MATCH(Q$10,IF(FrontEndType=$B61,FrontEndCampus),0),MATCH(Q$9,FrontEndYear,0))),"")</f>
        <v/>
      </c>
      <c r="R61" s="529" t="str">
        <f t="array" aca="1" ref="R61" ca="1">IFERROR(L61*(1+INDEX(FrontEndData,MATCH(R$10,IF(FrontEndType=$B61,FrontEndCampus),0),MATCH(R$9,FrontEndYear,0))),"")</f>
        <v/>
      </c>
      <c r="S61" s="529" t="str">
        <f t="array" aca="1" ref="S61" ca="1">IFERROR(M61*(1+INDEX(FrontEndData,MATCH(S$10,IF(FrontEndType=$B61,FrontEndCampus),0),MATCH(S$9,FrontEndYear,0))),"")</f>
        <v/>
      </c>
      <c r="T61" s="529" t="str">
        <f t="array" aca="1" ref="T61" ca="1">IFERROR(N61*(1+INDEX(FrontEndData,MATCH(T$10,IF(FrontEndType=$B61,FrontEndCampus),0),MATCH(T$9,FrontEndYear,0))),"")</f>
        <v/>
      </c>
      <c r="U61" s="529" t="str">
        <f t="array" aca="1" ref="U61" ca="1">IFERROR(O61*(1+INDEX(FrontEndData,MATCH(U$10,IF(FrontEndType=$B61,FrontEndCampus),0),MATCH(U$9,FrontEndYear,0))),"")</f>
        <v/>
      </c>
      <c r="V61" s="529" t="str">
        <f t="array" aca="1" ref="V61" ca="1">IFERROR(P61*(1+INDEX(FrontEndData,MATCH(V$10,IF(FrontEndType=$B61,FrontEndCampus),0),MATCH(V$9,FrontEndYear,0))),"")</f>
        <v/>
      </c>
      <c r="W61" s="529" t="str">
        <f t="array" aca="1" ref="W61" ca="1">IFERROR(Q61*(1+INDEX(FrontEndData,MATCH(W$10,IF(FrontEndType=$B61,FrontEndCampus),0),MATCH(W$9,FrontEndYear,0))),"")</f>
        <v/>
      </c>
      <c r="X61" s="529" t="str">
        <f t="array" aca="1" ref="X61" ca="1">IFERROR(R61*(1+INDEX(FrontEndData,MATCH(X$10,IF(FrontEndType=$B61,FrontEndCampus),0),MATCH(X$9,FrontEndYear,0))),"")</f>
        <v/>
      </c>
      <c r="Y61" s="529" t="str">
        <f t="array" aca="1" ref="Y61" ca="1">IFERROR(S61*(1+INDEX(FrontEndData,MATCH(Y$10,IF(FrontEndType=$B61,FrontEndCampus),0),MATCH(Y$9,FrontEndYear,0))),"")</f>
        <v/>
      </c>
      <c r="Z61" s="529" t="str">
        <f t="array" aca="1" ref="Z61" ca="1">IFERROR(T61*(1+INDEX(FrontEndData,MATCH(Z$10,IF(FrontEndType=$B61,FrontEndCampus),0),MATCH(Z$9,FrontEndYear,0))),"")</f>
        <v/>
      </c>
      <c r="AA61" s="529" t="str">
        <f t="array" aca="1" ref="AA61" ca="1">IFERROR(U61*(1+INDEX(FrontEndData,MATCH(AA$10,IF(FrontEndType=$B61,FrontEndCampus),0),MATCH(AA$9,FrontEndYear,0))),"")</f>
        <v/>
      </c>
      <c r="AB61" s="529" t="str">
        <f t="array" aca="1" ref="AB61" ca="1">IFERROR(V61*(1+INDEX(FrontEndData,MATCH(AB$10,IF(FrontEndType=$B61,FrontEndCampus),0),MATCH(AB$9,FrontEndYear,0))),"")</f>
        <v/>
      </c>
      <c r="AC61" s="529" t="str">
        <f t="array" aca="1" ref="AC61" ca="1">IFERROR(W61*(1+INDEX(FrontEndData,MATCH(AC$10,IF(FrontEndType=$B61,FrontEndCampus),0),MATCH(AC$9,FrontEndYear,0))),"")</f>
        <v/>
      </c>
      <c r="AD61" s="529" t="str">
        <f t="array" aca="1" ref="AD61" ca="1">IFERROR(X61*(1+INDEX(FrontEndData,MATCH(AD$10,IF(FrontEndType=$B61,FrontEndCampus),0),MATCH(AD$9,FrontEndYear,0))),"")</f>
        <v/>
      </c>
      <c r="AE61" s="529" t="str">
        <f t="array" aca="1" ref="AE61" ca="1">IFERROR(Y61*(1+INDEX(FrontEndData,MATCH(AE$10,IF(FrontEndType=$B61,FrontEndCampus),0),MATCH(AE$9,FrontEndYear,0))),"")</f>
        <v/>
      </c>
      <c r="AF61" s="529" t="str">
        <f t="array" aca="1" ref="AF61" ca="1">IFERROR(Z61*(1+INDEX(FrontEndData,MATCH(AF$10,IF(FrontEndType=$B61,FrontEndCampus),0),MATCH(AF$9,FrontEndYear,0))),"")</f>
        <v/>
      </c>
      <c r="AG61" s="529" t="str">
        <f t="array" aca="1" ref="AG61" ca="1">IFERROR(AA61*(1+INDEX(FrontEndData,MATCH(AG$10,IF(FrontEndType=$B61,FrontEndCampus),0),MATCH(AG$9,FrontEndYear,0))),"")</f>
        <v/>
      </c>
      <c r="AH61" s="529" t="str">
        <f t="array" aca="1" ref="AH61" ca="1">IFERROR(AB61*(1+INDEX(FrontEndData,MATCH(AH$10,IF(FrontEndType=$B61,FrontEndCampus),0),MATCH(AH$9,FrontEndYear,0))),"")</f>
        <v/>
      </c>
      <c r="AI61" s="529" t="str">
        <f t="array" aca="1" ref="AI61" ca="1">IFERROR(AC61*(1+INDEX(FrontEndData,MATCH(AI$10,IF(FrontEndType=$B61,FrontEndCampus),0),MATCH(AI$9,FrontEndYear,0))),"")</f>
        <v/>
      </c>
      <c r="AJ61" s="529" t="str">
        <f t="array" aca="1" ref="AJ61" ca="1">IFERROR(AD61*(1+INDEX(FrontEndData,MATCH(AJ$10,IF(FrontEndType=$B61,FrontEndCampus),0),MATCH(AJ$9,FrontEndYear,0))),"")</f>
        <v/>
      </c>
      <c r="AK61" s="529" t="str">
        <f t="array" aca="1" ref="AK61" ca="1">IFERROR(AE61*(1+INDEX(FrontEndData,MATCH(AK$10,IF(FrontEndType=$B61,FrontEndCampus),0),MATCH(AK$9,FrontEndYear,0))),"")</f>
        <v/>
      </c>
      <c r="AL61" s="529" t="str">
        <f t="array" aca="1" ref="AL61" ca="1">IFERROR(AF61*(1+INDEX(FrontEndData,MATCH(AL$10,IF(FrontEndType=$B61,FrontEndCampus),0),MATCH(AL$9,FrontEndYear,0))),"")</f>
        <v/>
      </c>
      <c r="AM61" s="529" t="str">
        <f t="array" aca="1" ref="AM61" ca="1">IFERROR(AG61*(1+INDEX(FrontEndData,MATCH(AM$10,IF(FrontEndType=$B61,FrontEndCampus),0),MATCH(AM$9,FrontEndYear,0))),"")</f>
        <v/>
      </c>
      <c r="AN61" s="529" t="str">
        <f t="array" aca="1" ref="AN61" ca="1">IFERROR(AH61*(1+INDEX(FrontEndData,MATCH(AN$10,IF(FrontEndType=$B61,FrontEndCampus),0),MATCH(AN$9,FrontEndYear,0))),"")</f>
        <v/>
      </c>
      <c r="AO61" s="529" t="str">
        <f t="array" aca="1" ref="AO61" ca="1">IFERROR(AI61*(1+INDEX(FrontEndData,MATCH(AO$10,IF(FrontEndType=$B61,FrontEndCampus),0),MATCH(AO$9,FrontEndYear,0))),"")</f>
        <v/>
      </c>
      <c r="AP61" s="529" t="str">
        <f t="array" aca="1" ref="AP61" ca="1">IFERROR(AJ61*(1+INDEX(FrontEndData,MATCH(AP$10,IF(FrontEndType=$B61,FrontEndCampus),0),MATCH(AP$9,FrontEndYear,0))),"")</f>
        <v/>
      </c>
      <c r="AQ61" s="529" t="str">
        <f t="array" aca="1" ref="AQ61" ca="1">IFERROR(AK61*(1+INDEX(FrontEndData,MATCH(AQ$10,IF(FrontEndType=$B61,FrontEndCampus),0),MATCH(AQ$9,FrontEndYear,0))),"")</f>
        <v/>
      </c>
      <c r="AR61" s="529" t="str">
        <f t="array" aca="1" ref="AR61" ca="1">IFERROR(AL61*(1+INDEX(FrontEndData,MATCH(AR$10,IF(FrontEndType=$B61,FrontEndCampus),0),MATCH(AR$9,FrontEndYear,0))),"")</f>
        <v/>
      </c>
      <c r="AS61" s="529" t="str">
        <f t="array" aca="1" ref="AS61" ca="1">IFERROR(AM61*(1+INDEX(FrontEndData,MATCH(AS$10,IF(FrontEndType=$B61,FrontEndCampus),0),MATCH(AS$9,FrontEndYear,0))),"")</f>
        <v/>
      </c>
      <c r="AT61" s="529" t="str">
        <f t="array" aca="1" ref="AT61" ca="1">IFERROR(AN61*(1+INDEX(FrontEndData,MATCH(AT$10,IF(FrontEndType=$B61,FrontEndCampus),0),MATCH(AT$9,FrontEndYear,0))),"")</f>
        <v/>
      </c>
      <c r="AU61" s="529" t="str">
        <f t="array" aca="1" ref="AU61" ca="1">IFERROR(AO61*(1+INDEX(FrontEndData,MATCH(AU$10,IF(FrontEndType=$B61,FrontEndCampus),0),MATCH(AU$9,FrontEndYear,0))),"")</f>
        <v/>
      </c>
      <c r="AV61" s="529" t="str">
        <f t="array" aca="1" ref="AV61" ca="1">IFERROR(AP61*(1+INDEX(FrontEndData,MATCH(AV$10,IF(FrontEndType=$B61,FrontEndCampus),0),MATCH(AV$9,FrontEndYear,0))),"")</f>
        <v/>
      </c>
      <c r="AW61" s="529" t="str">
        <f t="array" aca="1" ref="AW61" ca="1">IFERROR(AQ61*(1+INDEX(FrontEndData,MATCH(AW$10,IF(FrontEndType=$B61,FrontEndCampus),0),MATCH(AW$9,FrontEndYear,0))),"")</f>
        <v/>
      </c>
      <c r="AX61" s="529" t="str">
        <f t="array" aca="1" ref="AX61" ca="1">IFERROR(AR61*(1+INDEX(FrontEndData,MATCH(AX$10,IF(FrontEndType=$B61,FrontEndCampus),0),MATCH(AX$9,FrontEndYear,0))),"")</f>
        <v/>
      </c>
      <c r="AY61" s="529" t="str">
        <f t="array" aca="1" ref="AY61" ca="1">IFERROR(AS61*(1+INDEX(FrontEndData,MATCH(AY$10,IF(FrontEndType=$B61,FrontEndCampus),0),MATCH(AY$9,FrontEndYear,0))),"")</f>
        <v/>
      </c>
      <c r="AZ61" s="529" t="str">
        <f t="array" aca="1" ref="AZ61" ca="1">IFERROR(AT61*(1+INDEX(FrontEndData,MATCH(AZ$10,IF(FrontEndType=$B61,FrontEndCampus),0),MATCH(AZ$9,FrontEndYear,0))),"")</f>
        <v/>
      </c>
      <c r="BA61" s="529" t="str">
        <f t="array" aca="1" ref="BA61" ca="1">IFERROR(AU61*(1+INDEX(FrontEndData,MATCH(BA$10,IF(FrontEndType=$B61,FrontEndCampus),0),MATCH(BA$9,FrontEndYear,0))),"")</f>
        <v/>
      </c>
      <c r="BB61" s="529" t="str">
        <f t="array" aca="1" ref="BB61" ca="1">IFERROR(AV61*(1+INDEX(FrontEndData,MATCH(BB$10,IF(FrontEndType=$B61,FrontEndCampus),0),MATCH(BB$9,FrontEndYear,0))),"")</f>
        <v/>
      </c>
      <c r="BC61" s="529" t="str">
        <f t="array" aca="1" ref="BC61" ca="1">IFERROR(AW61*(1+INDEX(FrontEndData,MATCH(BC$10,IF(FrontEndType=$B61,FrontEndCampus),0),MATCH(BC$9,FrontEndYear,0))),"")</f>
        <v/>
      </c>
      <c r="BD61" s="529" t="str">
        <f t="array" aca="1" ref="BD61" ca="1">IFERROR(AX61*(1+INDEX(FrontEndData,MATCH(BD$10,IF(FrontEndType=$B61,FrontEndCampus),0),MATCH(BD$9,FrontEndYear,0))),"")</f>
        <v/>
      </c>
      <c r="BE61" s="529" t="str">
        <f t="array" aca="1" ref="BE61" ca="1">IFERROR(AY61*(1+INDEX(FrontEndData,MATCH(BE$10,IF(FrontEndType=$B61,FrontEndCampus),0),MATCH(BE$9,FrontEndYear,0))),"")</f>
        <v/>
      </c>
      <c r="BF61" s="529" t="str">
        <f t="array" aca="1" ref="BF61" ca="1">IFERROR(AZ61*(1+INDEX(FrontEndData,MATCH(BF$10,IF(FrontEndType=$B61,FrontEndCampus),0),MATCH(BF$9,FrontEndYear,0))),"")</f>
        <v/>
      </c>
      <c r="BG61" s="529" t="str">
        <f t="array" aca="1" ref="BG61" ca="1">IFERROR(BA61*(1+INDEX(FrontEndData,MATCH(BG$10,IF(FrontEndType=$B61,FrontEndCampus),0),MATCH(BG$9,FrontEndYear,0))),"")</f>
        <v/>
      </c>
      <c r="BH61" s="529" t="str">
        <f t="array" aca="1" ref="BH61" ca="1">IFERROR(BB61*(1+INDEX(FrontEndData,MATCH(BH$10,IF(FrontEndType=$B61,FrontEndCampus),0),MATCH(BH$9,FrontEndYear,0))),"")</f>
        <v/>
      </c>
      <c r="BI61" s="529" t="str">
        <f t="array" aca="1" ref="BI61" ca="1">IFERROR(BC61*(1+INDEX(FrontEndData,MATCH(BI$10,IF(FrontEndType=$B61,FrontEndCampus),0),MATCH(BI$9,FrontEndYear,0))),"")</f>
        <v/>
      </c>
      <c r="BJ61" s="529" t="str">
        <f t="array" aca="1" ref="BJ61" ca="1">IFERROR(BD61*(1+INDEX(FrontEndData,MATCH(BJ$10,IF(FrontEndType=$B61,FrontEndCampus),0),MATCH(BJ$9,FrontEndYear,0))),"")</f>
        <v/>
      </c>
      <c r="BK61" s="529" t="str">
        <f t="array" aca="1" ref="BK61" ca="1">IFERROR(BE61*(1+INDEX(FrontEndData,MATCH(BK$10,IF(FrontEndType=$B61,FrontEndCampus),0),MATCH(BK$9,FrontEndYear,0))),"")</f>
        <v/>
      </c>
      <c r="BL61" s="529" t="str">
        <f t="array" aca="1" ref="BL61" ca="1">IFERROR(BF61*(1+INDEX(FrontEndData,MATCH(BL$10,IF(FrontEndType=$B61,FrontEndCampus),0),MATCH(BL$9,FrontEndYear,0))),"")</f>
        <v/>
      </c>
      <c r="BM61" s="529" t="str">
        <f t="array" aca="1" ref="BM61" ca="1">IFERROR(BG61*(1+INDEX(FrontEndData,MATCH(BM$10,IF(FrontEndType=$B61,FrontEndCampus),0),MATCH(BM$9,FrontEndYear,0))),"")</f>
        <v/>
      </c>
      <c r="BN61" s="529" t="str">
        <f t="array" aca="1" ref="BN61" ca="1">IFERROR(BH61*(1+INDEX(FrontEndData,MATCH(BN$10,IF(FrontEndType=$B61,FrontEndCampus),0),MATCH(BN$9,FrontEndYear,0))),"")</f>
        <v/>
      </c>
      <c r="BO61" s="529" t="str">
        <f t="array" aca="1" ref="BO61" ca="1">IFERROR(BI61*(1+INDEX(FrontEndData,MATCH(BO$10,IF(FrontEndType=$B61,FrontEndCampus),0),MATCH(BO$9,FrontEndYear,0))),"")</f>
        <v/>
      </c>
      <c r="BP61" s="529" t="str">
        <f t="array" aca="1" ref="BP61" ca="1">IFERROR(BJ61*(1+INDEX(FrontEndData,MATCH(BP$10,IF(FrontEndType=$B61,FrontEndCampus),0),MATCH(BP$9,FrontEndYear,0))),"")</f>
        <v/>
      </c>
      <c r="BQ61" s="529" t="str">
        <f t="array" aca="1" ref="BQ61" ca="1">IFERROR(BK61*(1+INDEX(FrontEndData,MATCH(BQ$10,IF(FrontEndType=$B61,FrontEndCampus),0),MATCH(BQ$9,FrontEndYear,0))),"")</f>
        <v/>
      </c>
      <c r="BR61" s="529" t="str">
        <f t="array" aca="1" ref="BR61" ca="1">IFERROR(BL61*(1+INDEX(FrontEndData,MATCH(BR$10,IF(FrontEndType=$B61,FrontEndCampus),0),MATCH(BR$9,FrontEndYear,0))),"")</f>
        <v/>
      </c>
      <c r="BS61" s="529" t="str">
        <f t="array" aca="1" ref="BS61" ca="1">IFERROR(BM61*(1+INDEX(FrontEndData,MATCH(BS$10,IF(FrontEndType=$B61,FrontEndCampus),0),MATCH(BS$9,FrontEndYear,0))),"")</f>
        <v/>
      </c>
      <c r="BT61" s="529" t="str">
        <f t="array" aca="1" ref="BT61" ca="1">IFERROR(BN61*(1+INDEX(FrontEndData,MATCH(BT$10,IF(FrontEndType=$B61,FrontEndCampus),0),MATCH(BT$9,FrontEndYear,0))),"")</f>
        <v/>
      </c>
      <c r="BU61" s="529" t="str">
        <f t="array" aca="1" ref="BU61" ca="1">IFERROR(BO61*(1+INDEX(FrontEndData,MATCH(BU$10,IF(FrontEndType=$B61,FrontEndCampus),0),MATCH(BU$9,FrontEndYear,0))),"")</f>
        <v/>
      </c>
      <c r="BV61" s="529" t="str">
        <f t="array" aca="1" ref="BV61" ca="1">IFERROR(BP61*(1+INDEX(FrontEndData,MATCH(BV$10,IF(FrontEndType=$B61,FrontEndCampus),0),MATCH(BV$9,FrontEndYear,0))),"")</f>
        <v/>
      </c>
      <c r="BW61" s="529" t="str">
        <f t="array" aca="1" ref="BW61" ca="1">IFERROR(BQ61*(1+INDEX(FrontEndData,MATCH(BW$10,IF(FrontEndType=$B61,FrontEndCampus),0),MATCH(BW$9,FrontEndYear,0))),"")</f>
        <v/>
      </c>
      <c r="BX61" s="529" t="str">
        <f t="array" aca="1" ref="BX61" ca="1">IFERROR(BR61*(1+INDEX(FrontEndData,MATCH(BX$10,IF(FrontEndType=$B61,FrontEndCampus),0),MATCH(BX$9,FrontEndYear,0))),"")</f>
        <v/>
      </c>
    </row>
    <row r="62" spans="2:76" x14ac:dyDescent="0.25">
      <c r="B62" s="525" t="s">
        <v>361</v>
      </c>
      <c r="C62" s="526" t="s">
        <v>377</v>
      </c>
      <c r="D62" s="527" t="s">
        <v>398</v>
      </c>
      <c r="E62" s="528">
        <f t="array" ref="E62">IFERROR(IF(INDEX(EndUseMatrixData,MATCH($B62,IF(EndUseMatrixEndUse=$D62,EndUseMatrixAllocation),0),MATCH($C62,EndUseMatrixEmissionSource,0))=Lists!$Q$9,INDEX(CFPTableEmissionsData,MATCH($C62,CFPTableEmissionsEmissionSource,0),MATCH(E$10,CFPTableEmissionsCampus,0))*INDEX(EndUseAssumptionsData,MATCH($C62,IF(EndUseAssumptionsEndUse=$D62,EndUseAssumptionsEmissionsSource),0),MATCH(E$10,EndUseAssumptionsCampus,0))*IF(COUNTIF(PeopleList,$B62)&gt;0,INDEX(SpacePeopleAllocationsPercentData,MATCH($B62,SpacePeopleAllocationsPercentType,0),MATCH(E$10,SpacePeopleAllocationsPercentCampus,0))/SUM(IF(INDEX(EndUseMatrixPeopleData,0,MATCH($C62,EndUseMatrixEmissionSource,0))=Lists!$Q$9,IF(EndUseMatrixPeopleEndUse=$D62,INDEX(EndUseMatrixPeopleSplitData,0,MATCH(E$10,EndUseMatrixPeopleSplitCampus,0))))),1),0),0)</f>
        <v>0</v>
      </c>
      <c r="F62" s="528">
        <f t="array" ref="F62">IFERROR(IF(INDEX(EndUseMatrixData,MATCH($B62,IF(EndUseMatrixEndUse=$D62,EndUseMatrixAllocation),0),MATCH($C62,EndUseMatrixEmissionSource,0))=Lists!$Q$9,INDEX(CFPTableEmissionsData,MATCH($C62,CFPTableEmissionsEmissionSource,0),MATCH(F$10,CFPTableEmissionsCampus,0))*INDEX(EndUseAssumptionsData,MATCH($C62,IF(EndUseAssumptionsEndUse=$D62,EndUseAssumptionsEmissionsSource),0),MATCH(F$10,EndUseAssumptionsCampus,0))*IF(COUNTIF(PeopleList,$B62)&gt;0,INDEX(SpacePeopleAllocationsPercentData,MATCH($B62,SpacePeopleAllocationsPercentType,0),MATCH(F$10,SpacePeopleAllocationsPercentCampus,0))/SUM(IF(INDEX(EndUseMatrixPeopleData,0,MATCH($C62,EndUseMatrixEmissionSource,0))=Lists!$Q$9,IF(EndUseMatrixPeopleEndUse=$D62,INDEX(EndUseMatrixPeopleSplitData,0,MATCH(F$10,EndUseMatrixPeopleSplitCampus,0))))),1),0),0)</f>
        <v>0</v>
      </c>
      <c r="G62" s="528">
        <f t="array" ref="G62">IFERROR(IF(INDEX(EndUseMatrixData,MATCH($B62,IF(EndUseMatrixEndUse=$D62,EndUseMatrixAllocation),0),MATCH($C62,EndUseMatrixEmissionSource,0))=Lists!$Q$9,INDEX(CFPTableEmissionsData,MATCH($C62,CFPTableEmissionsEmissionSource,0),MATCH(G$10,CFPTableEmissionsCampus,0))*INDEX(EndUseAssumptionsData,MATCH($C62,IF(EndUseAssumptionsEndUse=$D62,EndUseAssumptionsEmissionsSource),0),MATCH(G$10,EndUseAssumptionsCampus,0))*IF(COUNTIF(PeopleList,$B62)&gt;0,INDEX(SpacePeopleAllocationsPercentData,MATCH($B62,SpacePeopleAllocationsPercentType,0),MATCH(G$10,SpacePeopleAllocationsPercentCampus,0))/SUM(IF(INDEX(EndUseMatrixPeopleData,0,MATCH($C62,EndUseMatrixEmissionSource,0))=Lists!$Q$9,IF(EndUseMatrixPeopleEndUse=$D62,INDEX(EndUseMatrixPeopleSplitData,0,MATCH(G$10,EndUseMatrixPeopleSplitCampus,0))))),1),0),0)</f>
        <v>0</v>
      </c>
      <c r="H62" s="528">
        <f t="array" ref="H62">IFERROR(IF(INDEX(EndUseMatrixData,MATCH($B62,IF(EndUseMatrixEndUse=$D62,EndUseMatrixAllocation),0),MATCH($C62,EndUseMatrixEmissionSource,0))=Lists!$Q$9,INDEX(CFPTableEmissionsData,MATCH($C62,CFPTableEmissionsEmissionSource,0),MATCH(H$10,CFPTableEmissionsCampus,0))*INDEX(EndUseAssumptionsData,MATCH($C62,IF(EndUseAssumptionsEndUse=$D62,EndUseAssumptionsEmissionsSource),0),MATCH(H$10,EndUseAssumptionsCampus,0))*IF(COUNTIF(PeopleList,$B62)&gt;0,INDEX(SpacePeopleAllocationsPercentData,MATCH($B62,SpacePeopleAllocationsPercentType,0),MATCH(H$10,SpacePeopleAllocationsPercentCampus,0))/SUM(IF(INDEX(EndUseMatrixPeopleData,0,MATCH($C62,EndUseMatrixEmissionSource,0))=Lists!$Q$9,IF(EndUseMatrixPeopleEndUse=$D62,INDEX(EndUseMatrixPeopleSplitData,0,MATCH(H$10,EndUseMatrixPeopleSplitCampus,0))))),1),0),0)</f>
        <v>0</v>
      </c>
      <c r="I62" s="528">
        <f t="array" ref="I62">IFERROR(IF(INDEX(EndUseMatrixData,MATCH($B62,IF(EndUseMatrixEndUse=$D62,EndUseMatrixAllocation),0),MATCH($C62,EndUseMatrixEmissionSource,0))=Lists!$Q$9,INDEX(CFPTableEmissionsData,MATCH($C62,CFPTableEmissionsEmissionSource,0),MATCH(I$10,CFPTableEmissionsCampus,0))*INDEX(EndUseAssumptionsData,MATCH($C62,IF(EndUseAssumptionsEndUse=$D62,EndUseAssumptionsEmissionsSource),0),MATCH(I$10,EndUseAssumptionsCampus,0))*IF(COUNTIF(PeopleList,$B62)&gt;0,INDEX(SpacePeopleAllocationsPercentData,MATCH($B62,SpacePeopleAllocationsPercentType,0),MATCH(I$10,SpacePeopleAllocationsPercentCampus,0))/SUM(IF(INDEX(EndUseMatrixPeopleData,0,MATCH($C62,EndUseMatrixEmissionSource,0))=Lists!$Q$9,IF(EndUseMatrixPeopleEndUse=$D62,INDEX(EndUseMatrixPeopleSplitData,0,MATCH(I$10,EndUseMatrixPeopleSplitCampus,0))))),1),0),0)</f>
        <v>0</v>
      </c>
      <c r="J62" s="528">
        <f t="array" ref="J62">IFERROR(IF(INDEX(EndUseMatrixData,MATCH($B62,IF(EndUseMatrixEndUse=$D62,EndUseMatrixAllocation),0),MATCH($C62,EndUseMatrixEmissionSource,0))=Lists!$Q$9,INDEX(CFPTableEmissionsData,MATCH($C62,CFPTableEmissionsEmissionSource,0),MATCH(J$10,CFPTableEmissionsCampus,0))*INDEX(EndUseAssumptionsData,MATCH($C62,IF(EndUseAssumptionsEndUse=$D62,EndUseAssumptionsEmissionsSource),0),MATCH(J$10,EndUseAssumptionsCampus,0))*IF(COUNTIF(PeopleList,$B62)&gt;0,INDEX(SpacePeopleAllocationsPercentData,MATCH($B62,SpacePeopleAllocationsPercentType,0),MATCH(J$10,SpacePeopleAllocationsPercentCampus,0))/SUM(IF(INDEX(EndUseMatrixPeopleData,0,MATCH($C62,EndUseMatrixEmissionSource,0))=Lists!$Q$9,IF(EndUseMatrixPeopleEndUse=$D62,INDEX(EndUseMatrixPeopleSplitData,0,MATCH(J$10,EndUseMatrixPeopleSplitCampus,0))))),1),0),0)</f>
        <v>0</v>
      </c>
      <c r="K62" s="529" t="str">
        <f t="array" aca="1" ref="K62" ca="1">IFERROR(E62*(1+INDEX(FrontEndData,MATCH(K$10,IF(FrontEndType=$B62,FrontEndCampus),0),MATCH(K$9,FrontEndYear,0))),"")</f>
        <v/>
      </c>
      <c r="L62" s="529" t="str">
        <f t="array" aca="1" ref="L62" ca="1">IFERROR(F62*(1+INDEX(FrontEndData,MATCH(L$10,IF(FrontEndType=$B62,FrontEndCampus),0),MATCH(L$9,FrontEndYear,0))),"")</f>
        <v/>
      </c>
      <c r="M62" s="529" t="str">
        <f t="array" aca="1" ref="M62" ca="1">IFERROR(G62*(1+INDEX(FrontEndData,MATCH(M$10,IF(FrontEndType=$B62,FrontEndCampus),0),MATCH(M$9,FrontEndYear,0))),"")</f>
        <v/>
      </c>
      <c r="N62" s="529" t="str">
        <f t="array" aca="1" ref="N62" ca="1">IFERROR(H62*(1+INDEX(FrontEndData,MATCH(N$10,IF(FrontEndType=$B62,FrontEndCampus),0),MATCH(N$9,FrontEndYear,0))),"")</f>
        <v/>
      </c>
      <c r="O62" s="529" t="str">
        <f t="array" aca="1" ref="O62" ca="1">IFERROR(I62*(1+INDEX(FrontEndData,MATCH(O$10,IF(FrontEndType=$B62,FrontEndCampus),0),MATCH(O$9,FrontEndYear,0))),"")</f>
        <v/>
      </c>
      <c r="P62" s="529" t="str">
        <f t="array" aca="1" ref="P62" ca="1">IFERROR(J62*(1+INDEX(FrontEndData,MATCH(P$10,IF(FrontEndType=$B62,FrontEndCampus),0),MATCH(P$9,FrontEndYear,0))),"")</f>
        <v/>
      </c>
      <c r="Q62" s="529" t="str">
        <f t="array" aca="1" ref="Q62" ca="1">IFERROR(K62*(1+INDEX(FrontEndData,MATCH(Q$10,IF(FrontEndType=$B62,FrontEndCampus),0),MATCH(Q$9,FrontEndYear,0))),"")</f>
        <v/>
      </c>
      <c r="R62" s="529" t="str">
        <f t="array" aca="1" ref="R62" ca="1">IFERROR(L62*(1+INDEX(FrontEndData,MATCH(R$10,IF(FrontEndType=$B62,FrontEndCampus),0),MATCH(R$9,FrontEndYear,0))),"")</f>
        <v/>
      </c>
      <c r="S62" s="529" t="str">
        <f t="array" aca="1" ref="S62" ca="1">IFERROR(M62*(1+INDEX(FrontEndData,MATCH(S$10,IF(FrontEndType=$B62,FrontEndCampus),0),MATCH(S$9,FrontEndYear,0))),"")</f>
        <v/>
      </c>
      <c r="T62" s="529" t="str">
        <f t="array" aca="1" ref="T62" ca="1">IFERROR(N62*(1+INDEX(FrontEndData,MATCH(T$10,IF(FrontEndType=$B62,FrontEndCampus),0),MATCH(T$9,FrontEndYear,0))),"")</f>
        <v/>
      </c>
      <c r="U62" s="529" t="str">
        <f t="array" aca="1" ref="U62" ca="1">IFERROR(O62*(1+INDEX(FrontEndData,MATCH(U$10,IF(FrontEndType=$B62,FrontEndCampus),0),MATCH(U$9,FrontEndYear,0))),"")</f>
        <v/>
      </c>
      <c r="V62" s="529" t="str">
        <f t="array" aca="1" ref="V62" ca="1">IFERROR(P62*(1+INDEX(FrontEndData,MATCH(V$10,IF(FrontEndType=$B62,FrontEndCampus),0),MATCH(V$9,FrontEndYear,0))),"")</f>
        <v/>
      </c>
      <c r="W62" s="529" t="str">
        <f t="array" aca="1" ref="W62" ca="1">IFERROR(Q62*(1+INDEX(FrontEndData,MATCH(W$10,IF(FrontEndType=$B62,FrontEndCampus),0),MATCH(W$9,FrontEndYear,0))),"")</f>
        <v/>
      </c>
      <c r="X62" s="529" t="str">
        <f t="array" aca="1" ref="X62" ca="1">IFERROR(R62*(1+INDEX(FrontEndData,MATCH(X$10,IF(FrontEndType=$B62,FrontEndCampus),0),MATCH(X$9,FrontEndYear,0))),"")</f>
        <v/>
      </c>
      <c r="Y62" s="529" t="str">
        <f t="array" aca="1" ref="Y62" ca="1">IFERROR(S62*(1+INDEX(FrontEndData,MATCH(Y$10,IF(FrontEndType=$B62,FrontEndCampus),0),MATCH(Y$9,FrontEndYear,0))),"")</f>
        <v/>
      </c>
      <c r="Z62" s="529" t="str">
        <f t="array" aca="1" ref="Z62" ca="1">IFERROR(T62*(1+INDEX(FrontEndData,MATCH(Z$10,IF(FrontEndType=$B62,FrontEndCampus),0),MATCH(Z$9,FrontEndYear,0))),"")</f>
        <v/>
      </c>
      <c r="AA62" s="529" t="str">
        <f t="array" aca="1" ref="AA62" ca="1">IFERROR(U62*(1+INDEX(FrontEndData,MATCH(AA$10,IF(FrontEndType=$B62,FrontEndCampus),0),MATCH(AA$9,FrontEndYear,0))),"")</f>
        <v/>
      </c>
      <c r="AB62" s="529" t="str">
        <f t="array" aca="1" ref="AB62" ca="1">IFERROR(V62*(1+INDEX(FrontEndData,MATCH(AB$10,IF(FrontEndType=$B62,FrontEndCampus),0),MATCH(AB$9,FrontEndYear,0))),"")</f>
        <v/>
      </c>
      <c r="AC62" s="529" t="str">
        <f t="array" aca="1" ref="AC62" ca="1">IFERROR(W62*(1+INDEX(FrontEndData,MATCH(AC$10,IF(FrontEndType=$B62,FrontEndCampus),0),MATCH(AC$9,FrontEndYear,0))),"")</f>
        <v/>
      </c>
      <c r="AD62" s="529" t="str">
        <f t="array" aca="1" ref="AD62" ca="1">IFERROR(X62*(1+INDEX(FrontEndData,MATCH(AD$10,IF(FrontEndType=$B62,FrontEndCampus),0),MATCH(AD$9,FrontEndYear,0))),"")</f>
        <v/>
      </c>
      <c r="AE62" s="529" t="str">
        <f t="array" aca="1" ref="AE62" ca="1">IFERROR(Y62*(1+INDEX(FrontEndData,MATCH(AE$10,IF(FrontEndType=$B62,FrontEndCampus),0),MATCH(AE$9,FrontEndYear,0))),"")</f>
        <v/>
      </c>
      <c r="AF62" s="529" t="str">
        <f t="array" aca="1" ref="AF62" ca="1">IFERROR(Z62*(1+INDEX(FrontEndData,MATCH(AF$10,IF(FrontEndType=$B62,FrontEndCampus),0),MATCH(AF$9,FrontEndYear,0))),"")</f>
        <v/>
      </c>
      <c r="AG62" s="529" t="str">
        <f t="array" aca="1" ref="AG62" ca="1">IFERROR(AA62*(1+INDEX(FrontEndData,MATCH(AG$10,IF(FrontEndType=$B62,FrontEndCampus),0),MATCH(AG$9,FrontEndYear,0))),"")</f>
        <v/>
      </c>
      <c r="AH62" s="529" t="str">
        <f t="array" aca="1" ref="AH62" ca="1">IFERROR(AB62*(1+INDEX(FrontEndData,MATCH(AH$10,IF(FrontEndType=$B62,FrontEndCampus),0),MATCH(AH$9,FrontEndYear,0))),"")</f>
        <v/>
      </c>
      <c r="AI62" s="529" t="str">
        <f t="array" aca="1" ref="AI62" ca="1">IFERROR(AC62*(1+INDEX(FrontEndData,MATCH(AI$10,IF(FrontEndType=$B62,FrontEndCampus),0),MATCH(AI$9,FrontEndYear,0))),"")</f>
        <v/>
      </c>
      <c r="AJ62" s="529" t="str">
        <f t="array" aca="1" ref="AJ62" ca="1">IFERROR(AD62*(1+INDEX(FrontEndData,MATCH(AJ$10,IF(FrontEndType=$B62,FrontEndCampus),0),MATCH(AJ$9,FrontEndYear,0))),"")</f>
        <v/>
      </c>
      <c r="AK62" s="529" t="str">
        <f t="array" aca="1" ref="AK62" ca="1">IFERROR(AE62*(1+INDEX(FrontEndData,MATCH(AK$10,IF(FrontEndType=$B62,FrontEndCampus),0),MATCH(AK$9,FrontEndYear,0))),"")</f>
        <v/>
      </c>
      <c r="AL62" s="529" t="str">
        <f t="array" aca="1" ref="AL62" ca="1">IFERROR(AF62*(1+INDEX(FrontEndData,MATCH(AL$10,IF(FrontEndType=$B62,FrontEndCampus),0),MATCH(AL$9,FrontEndYear,0))),"")</f>
        <v/>
      </c>
      <c r="AM62" s="529" t="str">
        <f t="array" aca="1" ref="AM62" ca="1">IFERROR(AG62*(1+INDEX(FrontEndData,MATCH(AM$10,IF(FrontEndType=$B62,FrontEndCampus),0),MATCH(AM$9,FrontEndYear,0))),"")</f>
        <v/>
      </c>
      <c r="AN62" s="529" t="str">
        <f t="array" aca="1" ref="AN62" ca="1">IFERROR(AH62*(1+INDEX(FrontEndData,MATCH(AN$10,IF(FrontEndType=$B62,FrontEndCampus),0),MATCH(AN$9,FrontEndYear,0))),"")</f>
        <v/>
      </c>
      <c r="AO62" s="529" t="str">
        <f t="array" aca="1" ref="AO62" ca="1">IFERROR(AI62*(1+INDEX(FrontEndData,MATCH(AO$10,IF(FrontEndType=$B62,FrontEndCampus),0),MATCH(AO$9,FrontEndYear,0))),"")</f>
        <v/>
      </c>
      <c r="AP62" s="529" t="str">
        <f t="array" aca="1" ref="AP62" ca="1">IFERROR(AJ62*(1+INDEX(FrontEndData,MATCH(AP$10,IF(FrontEndType=$B62,FrontEndCampus),0),MATCH(AP$9,FrontEndYear,0))),"")</f>
        <v/>
      </c>
      <c r="AQ62" s="529" t="str">
        <f t="array" aca="1" ref="AQ62" ca="1">IFERROR(AK62*(1+INDEX(FrontEndData,MATCH(AQ$10,IF(FrontEndType=$B62,FrontEndCampus),0),MATCH(AQ$9,FrontEndYear,0))),"")</f>
        <v/>
      </c>
      <c r="AR62" s="529" t="str">
        <f t="array" aca="1" ref="AR62" ca="1">IFERROR(AL62*(1+INDEX(FrontEndData,MATCH(AR$10,IF(FrontEndType=$B62,FrontEndCampus),0),MATCH(AR$9,FrontEndYear,0))),"")</f>
        <v/>
      </c>
      <c r="AS62" s="529" t="str">
        <f t="array" aca="1" ref="AS62" ca="1">IFERROR(AM62*(1+INDEX(FrontEndData,MATCH(AS$10,IF(FrontEndType=$B62,FrontEndCampus),0),MATCH(AS$9,FrontEndYear,0))),"")</f>
        <v/>
      </c>
      <c r="AT62" s="529" t="str">
        <f t="array" aca="1" ref="AT62" ca="1">IFERROR(AN62*(1+INDEX(FrontEndData,MATCH(AT$10,IF(FrontEndType=$B62,FrontEndCampus),0),MATCH(AT$9,FrontEndYear,0))),"")</f>
        <v/>
      </c>
      <c r="AU62" s="529" t="str">
        <f t="array" aca="1" ref="AU62" ca="1">IFERROR(AO62*(1+INDEX(FrontEndData,MATCH(AU$10,IF(FrontEndType=$B62,FrontEndCampus),0),MATCH(AU$9,FrontEndYear,0))),"")</f>
        <v/>
      </c>
      <c r="AV62" s="529" t="str">
        <f t="array" aca="1" ref="AV62" ca="1">IFERROR(AP62*(1+INDEX(FrontEndData,MATCH(AV$10,IF(FrontEndType=$B62,FrontEndCampus),0),MATCH(AV$9,FrontEndYear,0))),"")</f>
        <v/>
      </c>
      <c r="AW62" s="529" t="str">
        <f t="array" aca="1" ref="AW62" ca="1">IFERROR(AQ62*(1+INDEX(FrontEndData,MATCH(AW$10,IF(FrontEndType=$B62,FrontEndCampus),0),MATCH(AW$9,FrontEndYear,0))),"")</f>
        <v/>
      </c>
      <c r="AX62" s="529" t="str">
        <f t="array" aca="1" ref="AX62" ca="1">IFERROR(AR62*(1+INDEX(FrontEndData,MATCH(AX$10,IF(FrontEndType=$B62,FrontEndCampus),0),MATCH(AX$9,FrontEndYear,0))),"")</f>
        <v/>
      </c>
      <c r="AY62" s="529" t="str">
        <f t="array" aca="1" ref="AY62" ca="1">IFERROR(AS62*(1+INDEX(FrontEndData,MATCH(AY$10,IF(FrontEndType=$B62,FrontEndCampus),0),MATCH(AY$9,FrontEndYear,0))),"")</f>
        <v/>
      </c>
      <c r="AZ62" s="529" t="str">
        <f t="array" aca="1" ref="AZ62" ca="1">IFERROR(AT62*(1+INDEX(FrontEndData,MATCH(AZ$10,IF(FrontEndType=$B62,FrontEndCampus),0),MATCH(AZ$9,FrontEndYear,0))),"")</f>
        <v/>
      </c>
      <c r="BA62" s="529" t="str">
        <f t="array" aca="1" ref="BA62" ca="1">IFERROR(AU62*(1+INDEX(FrontEndData,MATCH(BA$10,IF(FrontEndType=$B62,FrontEndCampus),0),MATCH(BA$9,FrontEndYear,0))),"")</f>
        <v/>
      </c>
      <c r="BB62" s="529" t="str">
        <f t="array" aca="1" ref="BB62" ca="1">IFERROR(AV62*(1+INDEX(FrontEndData,MATCH(BB$10,IF(FrontEndType=$B62,FrontEndCampus),0),MATCH(BB$9,FrontEndYear,0))),"")</f>
        <v/>
      </c>
      <c r="BC62" s="529" t="str">
        <f t="array" aca="1" ref="BC62" ca="1">IFERROR(AW62*(1+INDEX(FrontEndData,MATCH(BC$10,IF(FrontEndType=$B62,FrontEndCampus),0),MATCH(BC$9,FrontEndYear,0))),"")</f>
        <v/>
      </c>
      <c r="BD62" s="529" t="str">
        <f t="array" aca="1" ref="BD62" ca="1">IFERROR(AX62*(1+INDEX(FrontEndData,MATCH(BD$10,IF(FrontEndType=$B62,FrontEndCampus),0),MATCH(BD$9,FrontEndYear,0))),"")</f>
        <v/>
      </c>
      <c r="BE62" s="529" t="str">
        <f t="array" aca="1" ref="BE62" ca="1">IFERROR(AY62*(1+INDEX(FrontEndData,MATCH(BE$10,IF(FrontEndType=$B62,FrontEndCampus),0),MATCH(BE$9,FrontEndYear,0))),"")</f>
        <v/>
      </c>
      <c r="BF62" s="529" t="str">
        <f t="array" aca="1" ref="BF62" ca="1">IFERROR(AZ62*(1+INDEX(FrontEndData,MATCH(BF$10,IF(FrontEndType=$B62,FrontEndCampus),0),MATCH(BF$9,FrontEndYear,0))),"")</f>
        <v/>
      </c>
      <c r="BG62" s="529" t="str">
        <f t="array" aca="1" ref="BG62" ca="1">IFERROR(BA62*(1+INDEX(FrontEndData,MATCH(BG$10,IF(FrontEndType=$B62,FrontEndCampus),0),MATCH(BG$9,FrontEndYear,0))),"")</f>
        <v/>
      </c>
      <c r="BH62" s="529" t="str">
        <f t="array" aca="1" ref="BH62" ca="1">IFERROR(BB62*(1+INDEX(FrontEndData,MATCH(BH$10,IF(FrontEndType=$B62,FrontEndCampus),0),MATCH(BH$9,FrontEndYear,0))),"")</f>
        <v/>
      </c>
      <c r="BI62" s="529" t="str">
        <f t="array" aca="1" ref="BI62" ca="1">IFERROR(BC62*(1+INDEX(FrontEndData,MATCH(BI$10,IF(FrontEndType=$B62,FrontEndCampus),0),MATCH(BI$9,FrontEndYear,0))),"")</f>
        <v/>
      </c>
      <c r="BJ62" s="529" t="str">
        <f t="array" aca="1" ref="BJ62" ca="1">IFERROR(BD62*(1+INDEX(FrontEndData,MATCH(BJ$10,IF(FrontEndType=$B62,FrontEndCampus),0),MATCH(BJ$9,FrontEndYear,0))),"")</f>
        <v/>
      </c>
      <c r="BK62" s="529" t="str">
        <f t="array" aca="1" ref="BK62" ca="1">IFERROR(BE62*(1+INDEX(FrontEndData,MATCH(BK$10,IF(FrontEndType=$B62,FrontEndCampus),0),MATCH(BK$9,FrontEndYear,0))),"")</f>
        <v/>
      </c>
      <c r="BL62" s="529" t="str">
        <f t="array" aca="1" ref="BL62" ca="1">IFERROR(BF62*(1+INDEX(FrontEndData,MATCH(BL$10,IF(FrontEndType=$B62,FrontEndCampus),0),MATCH(BL$9,FrontEndYear,0))),"")</f>
        <v/>
      </c>
      <c r="BM62" s="529" t="str">
        <f t="array" aca="1" ref="BM62" ca="1">IFERROR(BG62*(1+INDEX(FrontEndData,MATCH(BM$10,IF(FrontEndType=$B62,FrontEndCampus),0),MATCH(BM$9,FrontEndYear,0))),"")</f>
        <v/>
      </c>
      <c r="BN62" s="529" t="str">
        <f t="array" aca="1" ref="BN62" ca="1">IFERROR(BH62*(1+INDEX(FrontEndData,MATCH(BN$10,IF(FrontEndType=$B62,FrontEndCampus),0),MATCH(BN$9,FrontEndYear,0))),"")</f>
        <v/>
      </c>
      <c r="BO62" s="529" t="str">
        <f t="array" aca="1" ref="BO62" ca="1">IFERROR(BI62*(1+INDEX(FrontEndData,MATCH(BO$10,IF(FrontEndType=$B62,FrontEndCampus),0),MATCH(BO$9,FrontEndYear,0))),"")</f>
        <v/>
      </c>
      <c r="BP62" s="529" t="str">
        <f t="array" aca="1" ref="BP62" ca="1">IFERROR(BJ62*(1+INDEX(FrontEndData,MATCH(BP$10,IF(FrontEndType=$B62,FrontEndCampus),0),MATCH(BP$9,FrontEndYear,0))),"")</f>
        <v/>
      </c>
      <c r="BQ62" s="529" t="str">
        <f t="array" aca="1" ref="BQ62" ca="1">IFERROR(BK62*(1+INDEX(FrontEndData,MATCH(BQ$10,IF(FrontEndType=$B62,FrontEndCampus),0),MATCH(BQ$9,FrontEndYear,0))),"")</f>
        <v/>
      </c>
      <c r="BR62" s="529" t="str">
        <f t="array" aca="1" ref="BR62" ca="1">IFERROR(BL62*(1+INDEX(FrontEndData,MATCH(BR$10,IF(FrontEndType=$B62,FrontEndCampus),0),MATCH(BR$9,FrontEndYear,0))),"")</f>
        <v/>
      </c>
      <c r="BS62" s="529" t="str">
        <f t="array" aca="1" ref="BS62" ca="1">IFERROR(BM62*(1+INDEX(FrontEndData,MATCH(BS$10,IF(FrontEndType=$B62,FrontEndCampus),0),MATCH(BS$9,FrontEndYear,0))),"")</f>
        <v/>
      </c>
      <c r="BT62" s="529" t="str">
        <f t="array" aca="1" ref="BT62" ca="1">IFERROR(BN62*(1+INDEX(FrontEndData,MATCH(BT$10,IF(FrontEndType=$B62,FrontEndCampus),0),MATCH(BT$9,FrontEndYear,0))),"")</f>
        <v/>
      </c>
      <c r="BU62" s="529" t="str">
        <f t="array" aca="1" ref="BU62" ca="1">IFERROR(BO62*(1+INDEX(FrontEndData,MATCH(BU$10,IF(FrontEndType=$B62,FrontEndCampus),0),MATCH(BU$9,FrontEndYear,0))),"")</f>
        <v/>
      </c>
      <c r="BV62" s="529" t="str">
        <f t="array" aca="1" ref="BV62" ca="1">IFERROR(BP62*(1+INDEX(FrontEndData,MATCH(BV$10,IF(FrontEndType=$B62,FrontEndCampus),0),MATCH(BV$9,FrontEndYear,0))),"")</f>
        <v/>
      </c>
      <c r="BW62" s="529" t="str">
        <f t="array" aca="1" ref="BW62" ca="1">IFERROR(BQ62*(1+INDEX(FrontEndData,MATCH(BW$10,IF(FrontEndType=$B62,FrontEndCampus),0),MATCH(BW$9,FrontEndYear,0))),"")</f>
        <v/>
      </c>
      <c r="BX62" s="529" t="str">
        <f t="array" aca="1" ref="BX62" ca="1">IFERROR(BR62*(1+INDEX(FrontEndData,MATCH(BX$10,IF(FrontEndType=$B62,FrontEndCampus),0),MATCH(BX$9,FrontEndYear,0))),"")</f>
        <v/>
      </c>
    </row>
    <row r="63" spans="2:76" x14ac:dyDescent="0.25">
      <c r="B63" s="525" t="s">
        <v>361</v>
      </c>
      <c r="C63" s="526" t="s">
        <v>377</v>
      </c>
      <c r="D63" s="527" t="s">
        <v>397</v>
      </c>
      <c r="E63" s="528">
        <f t="array" aca="1" ref="E63" ca="1">IFERROR(IF(INDEX(EndUseMatrixData,MATCH($B63,IF(EndUseMatrixEndUse=$D63,EndUseMatrixAllocation),0),MATCH($C63,EndUseMatrixEmissionSource,0))=Lists!$Q$9,INDEX(CFPTableEmissionsData,MATCH($C63,CFPTableEmissionsEmissionSource,0),MATCH(E$10,CFPTableEmissionsCampus,0))*INDEX(EndUseAssumptionsData,MATCH($C63,IF(EndUseAssumptionsEndUse=$D63,EndUseAssumptionsEmissionsSource),0),MATCH(E$10,EndUseAssumptionsCampus,0))*IF(COUNTIF(PeopleList,$B63)&gt;0,INDEX(SpacePeopleAllocationsPercentData,MATCH($B63,SpacePeopleAllocationsPercentType,0),MATCH(E$10,SpacePeopleAllocationsPercentCampus,0))/SUM(IF(INDEX(EndUseMatrixPeopleData,0,MATCH($C63,EndUseMatrixEmissionSource,0))=Lists!$Q$9,IF(EndUseMatrixPeopleEndUse=$D63,INDEX(EndUseMatrixPeopleSplitData,0,MATCH(E$10,EndUseMatrixPeopleSplitCampus,0))))),1),0),0)</f>
        <v>0</v>
      </c>
      <c r="F63" s="528">
        <f t="array" aca="1" ref="F63" ca="1">IFERROR(IF(INDEX(EndUseMatrixData,MATCH($B63,IF(EndUseMatrixEndUse=$D63,EndUseMatrixAllocation),0),MATCH($C63,EndUseMatrixEmissionSource,0))=Lists!$Q$9,INDEX(CFPTableEmissionsData,MATCH($C63,CFPTableEmissionsEmissionSource,0),MATCH(F$10,CFPTableEmissionsCampus,0))*INDEX(EndUseAssumptionsData,MATCH($C63,IF(EndUseAssumptionsEndUse=$D63,EndUseAssumptionsEmissionsSource),0),MATCH(F$10,EndUseAssumptionsCampus,0))*IF(COUNTIF(PeopleList,$B63)&gt;0,INDEX(SpacePeopleAllocationsPercentData,MATCH($B63,SpacePeopleAllocationsPercentType,0),MATCH(F$10,SpacePeopleAllocationsPercentCampus,0))/SUM(IF(INDEX(EndUseMatrixPeopleData,0,MATCH($C63,EndUseMatrixEmissionSource,0))=Lists!$Q$9,IF(EndUseMatrixPeopleEndUse=$D63,INDEX(EndUseMatrixPeopleSplitData,0,MATCH(F$10,EndUseMatrixPeopleSplitCampus,0))))),1),0),0)</f>
        <v>0</v>
      </c>
      <c r="G63" s="528">
        <f t="array" aca="1" ref="G63" ca="1">IFERROR(IF(INDEX(EndUseMatrixData,MATCH($B63,IF(EndUseMatrixEndUse=$D63,EndUseMatrixAllocation),0),MATCH($C63,EndUseMatrixEmissionSource,0))=Lists!$Q$9,INDEX(CFPTableEmissionsData,MATCH($C63,CFPTableEmissionsEmissionSource,0),MATCH(G$10,CFPTableEmissionsCampus,0))*INDEX(EndUseAssumptionsData,MATCH($C63,IF(EndUseAssumptionsEndUse=$D63,EndUseAssumptionsEmissionsSource),0),MATCH(G$10,EndUseAssumptionsCampus,0))*IF(COUNTIF(PeopleList,$B63)&gt;0,INDEX(SpacePeopleAllocationsPercentData,MATCH($B63,SpacePeopleAllocationsPercentType,0),MATCH(G$10,SpacePeopleAllocationsPercentCampus,0))/SUM(IF(INDEX(EndUseMatrixPeopleData,0,MATCH($C63,EndUseMatrixEmissionSource,0))=Lists!$Q$9,IF(EndUseMatrixPeopleEndUse=$D63,INDEX(EndUseMatrixPeopleSplitData,0,MATCH(G$10,EndUseMatrixPeopleSplitCampus,0))))),1),0),0)</f>
        <v>0</v>
      </c>
      <c r="H63" s="528">
        <f t="array" aca="1" ref="H63" ca="1">IFERROR(IF(INDEX(EndUseMatrixData,MATCH($B63,IF(EndUseMatrixEndUse=$D63,EndUseMatrixAllocation),0),MATCH($C63,EndUseMatrixEmissionSource,0))=Lists!$Q$9,INDEX(CFPTableEmissionsData,MATCH($C63,CFPTableEmissionsEmissionSource,0),MATCH(H$10,CFPTableEmissionsCampus,0))*INDEX(EndUseAssumptionsData,MATCH($C63,IF(EndUseAssumptionsEndUse=$D63,EndUseAssumptionsEmissionsSource),0),MATCH(H$10,EndUseAssumptionsCampus,0))*IF(COUNTIF(PeopleList,$B63)&gt;0,INDEX(SpacePeopleAllocationsPercentData,MATCH($B63,SpacePeopleAllocationsPercentType,0),MATCH(H$10,SpacePeopleAllocationsPercentCampus,0))/SUM(IF(INDEX(EndUseMatrixPeopleData,0,MATCH($C63,EndUseMatrixEmissionSource,0))=Lists!$Q$9,IF(EndUseMatrixPeopleEndUse=$D63,INDEX(EndUseMatrixPeopleSplitData,0,MATCH(H$10,EndUseMatrixPeopleSplitCampus,0))))),1),0),0)</f>
        <v>0</v>
      </c>
      <c r="I63" s="528">
        <f t="array" aca="1" ref="I63" ca="1">IFERROR(IF(INDEX(EndUseMatrixData,MATCH($B63,IF(EndUseMatrixEndUse=$D63,EndUseMatrixAllocation),0),MATCH($C63,EndUseMatrixEmissionSource,0))=Lists!$Q$9,INDEX(CFPTableEmissionsData,MATCH($C63,CFPTableEmissionsEmissionSource,0),MATCH(I$10,CFPTableEmissionsCampus,0))*INDEX(EndUseAssumptionsData,MATCH($C63,IF(EndUseAssumptionsEndUse=$D63,EndUseAssumptionsEmissionsSource),0),MATCH(I$10,EndUseAssumptionsCampus,0))*IF(COUNTIF(PeopleList,$B63)&gt;0,INDEX(SpacePeopleAllocationsPercentData,MATCH($B63,SpacePeopleAllocationsPercentType,0),MATCH(I$10,SpacePeopleAllocationsPercentCampus,0))/SUM(IF(INDEX(EndUseMatrixPeopleData,0,MATCH($C63,EndUseMatrixEmissionSource,0))=Lists!$Q$9,IF(EndUseMatrixPeopleEndUse=$D63,INDEX(EndUseMatrixPeopleSplitData,0,MATCH(I$10,EndUseMatrixPeopleSplitCampus,0))))),1),0),0)</f>
        <v>0</v>
      </c>
      <c r="J63" s="528">
        <f t="array" aca="1" ref="J63" ca="1">IFERROR(IF(INDEX(EndUseMatrixData,MATCH($B63,IF(EndUseMatrixEndUse=$D63,EndUseMatrixAllocation),0),MATCH($C63,EndUseMatrixEmissionSource,0))=Lists!$Q$9,INDEX(CFPTableEmissionsData,MATCH($C63,CFPTableEmissionsEmissionSource,0),MATCH(J$10,CFPTableEmissionsCampus,0))*INDEX(EndUseAssumptionsData,MATCH($C63,IF(EndUseAssumptionsEndUse=$D63,EndUseAssumptionsEmissionsSource),0),MATCH(J$10,EndUseAssumptionsCampus,0))*IF(COUNTIF(PeopleList,$B63)&gt;0,INDEX(SpacePeopleAllocationsPercentData,MATCH($B63,SpacePeopleAllocationsPercentType,0),MATCH(J$10,SpacePeopleAllocationsPercentCampus,0))/SUM(IF(INDEX(EndUseMatrixPeopleData,0,MATCH($C63,EndUseMatrixEmissionSource,0))=Lists!$Q$9,IF(EndUseMatrixPeopleEndUse=$D63,INDEX(EndUseMatrixPeopleSplitData,0,MATCH(J$10,EndUseMatrixPeopleSplitCampus,0))))),1),0),0)</f>
        <v>0</v>
      </c>
      <c r="K63" s="529" t="str">
        <f t="array" aca="1" ref="K63" ca="1">IFERROR(E63*(1+INDEX(FrontEndData,MATCH(K$10,IF(FrontEndType=$B63,FrontEndCampus),0),MATCH(K$9,FrontEndYear,0))),"")</f>
        <v/>
      </c>
      <c r="L63" s="529" t="str">
        <f t="array" aca="1" ref="L63" ca="1">IFERROR(F63*(1+INDEX(FrontEndData,MATCH(L$10,IF(FrontEndType=$B63,FrontEndCampus),0),MATCH(L$9,FrontEndYear,0))),"")</f>
        <v/>
      </c>
      <c r="M63" s="529" t="str">
        <f t="array" aca="1" ref="M63" ca="1">IFERROR(G63*(1+INDEX(FrontEndData,MATCH(M$10,IF(FrontEndType=$B63,FrontEndCampus),0),MATCH(M$9,FrontEndYear,0))),"")</f>
        <v/>
      </c>
      <c r="N63" s="529" t="str">
        <f t="array" aca="1" ref="N63" ca="1">IFERROR(H63*(1+INDEX(FrontEndData,MATCH(N$10,IF(FrontEndType=$B63,FrontEndCampus),0),MATCH(N$9,FrontEndYear,0))),"")</f>
        <v/>
      </c>
      <c r="O63" s="529" t="str">
        <f t="array" aca="1" ref="O63" ca="1">IFERROR(I63*(1+INDEX(FrontEndData,MATCH(O$10,IF(FrontEndType=$B63,FrontEndCampus),0),MATCH(O$9,FrontEndYear,0))),"")</f>
        <v/>
      </c>
      <c r="P63" s="529" t="str">
        <f t="array" aca="1" ref="P63" ca="1">IFERROR(J63*(1+INDEX(FrontEndData,MATCH(P$10,IF(FrontEndType=$B63,FrontEndCampus),0),MATCH(P$9,FrontEndYear,0))),"")</f>
        <v/>
      </c>
      <c r="Q63" s="529" t="str">
        <f t="array" aca="1" ref="Q63" ca="1">IFERROR(K63*(1+INDEX(FrontEndData,MATCH(Q$10,IF(FrontEndType=$B63,FrontEndCampus),0),MATCH(Q$9,FrontEndYear,0))),"")</f>
        <v/>
      </c>
      <c r="R63" s="529" t="str">
        <f t="array" aca="1" ref="R63" ca="1">IFERROR(L63*(1+INDEX(FrontEndData,MATCH(R$10,IF(FrontEndType=$B63,FrontEndCampus),0),MATCH(R$9,FrontEndYear,0))),"")</f>
        <v/>
      </c>
      <c r="S63" s="529" t="str">
        <f t="array" aca="1" ref="S63" ca="1">IFERROR(M63*(1+INDEX(FrontEndData,MATCH(S$10,IF(FrontEndType=$B63,FrontEndCampus),0),MATCH(S$9,FrontEndYear,0))),"")</f>
        <v/>
      </c>
      <c r="T63" s="529" t="str">
        <f t="array" aca="1" ref="T63" ca="1">IFERROR(N63*(1+INDEX(FrontEndData,MATCH(T$10,IF(FrontEndType=$B63,FrontEndCampus),0),MATCH(T$9,FrontEndYear,0))),"")</f>
        <v/>
      </c>
      <c r="U63" s="529" t="str">
        <f t="array" aca="1" ref="U63" ca="1">IFERROR(O63*(1+INDEX(FrontEndData,MATCH(U$10,IF(FrontEndType=$B63,FrontEndCampus),0),MATCH(U$9,FrontEndYear,0))),"")</f>
        <v/>
      </c>
      <c r="V63" s="529" t="str">
        <f t="array" aca="1" ref="V63" ca="1">IFERROR(P63*(1+INDEX(FrontEndData,MATCH(V$10,IF(FrontEndType=$B63,FrontEndCampus),0),MATCH(V$9,FrontEndYear,0))),"")</f>
        <v/>
      </c>
      <c r="W63" s="529" t="str">
        <f t="array" aca="1" ref="W63" ca="1">IFERROR(Q63*(1+INDEX(FrontEndData,MATCH(W$10,IF(FrontEndType=$B63,FrontEndCampus),0),MATCH(W$9,FrontEndYear,0))),"")</f>
        <v/>
      </c>
      <c r="X63" s="529" t="str">
        <f t="array" aca="1" ref="X63" ca="1">IFERROR(R63*(1+INDEX(FrontEndData,MATCH(X$10,IF(FrontEndType=$B63,FrontEndCampus),0),MATCH(X$9,FrontEndYear,0))),"")</f>
        <v/>
      </c>
      <c r="Y63" s="529" t="str">
        <f t="array" aca="1" ref="Y63" ca="1">IFERROR(S63*(1+INDEX(FrontEndData,MATCH(Y$10,IF(FrontEndType=$B63,FrontEndCampus),0),MATCH(Y$9,FrontEndYear,0))),"")</f>
        <v/>
      </c>
      <c r="Z63" s="529" t="str">
        <f t="array" aca="1" ref="Z63" ca="1">IFERROR(T63*(1+INDEX(FrontEndData,MATCH(Z$10,IF(FrontEndType=$B63,FrontEndCampus),0),MATCH(Z$9,FrontEndYear,0))),"")</f>
        <v/>
      </c>
      <c r="AA63" s="529" t="str">
        <f t="array" aca="1" ref="AA63" ca="1">IFERROR(U63*(1+INDEX(FrontEndData,MATCH(AA$10,IF(FrontEndType=$B63,FrontEndCampus),0),MATCH(AA$9,FrontEndYear,0))),"")</f>
        <v/>
      </c>
      <c r="AB63" s="529" t="str">
        <f t="array" aca="1" ref="AB63" ca="1">IFERROR(V63*(1+INDEX(FrontEndData,MATCH(AB$10,IF(FrontEndType=$B63,FrontEndCampus),0),MATCH(AB$9,FrontEndYear,0))),"")</f>
        <v/>
      </c>
      <c r="AC63" s="529" t="str">
        <f t="array" aca="1" ref="AC63" ca="1">IFERROR(W63*(1+INDEX(FrontEndData,MATCH(AC$10,IF(FrontEndType=$B63,FrontEndCampus),0),MATCH(AC$9,FrontEndYear,0))),"")</f>
        <v/>
      </c>
      <c r="AD63" s="529" t="str">
        <f t="array" aca="1" ref="AD63" ca="1">IFERROR(X63*(1+INDEX(FrontEndData,MATCH(AD$10,IF(FrontEndType=$B63,FrontEndCampus),0),MATCH(AD$9,FrontEndYear,0))),"")</f>
        <v/>
      </c>
      <c r="AE63" s="529" t="str">
        <f t="array" aca="1" ref="AE63" ca="1">IFERROR(Y63*(1+INDEX(FrontEndData,MATCH(AE$10,IF(FrontEndType=$B63,FrontEndCampus),0),MATCH(AE$9,FrontEndYear,0))),"")</f>
        <v/>
      </c>
      <c r="AF63" s="529" t="str">
        <f t="array" aca="1" ref="AF63" ca="1">IFERROR(Z63*(1+INDEX(FrontEndData,MATCH(AF$10,IF(FrontEndType=$B63,FrontEndCampus),0),MATCH(AF$9,FrontEndYear,0))),"")</f>
        <v/>
      </c>
      <c r="AG63" s="529" t="str">
        <f t="array" aca="1" ref="AG63" ca="1">IFERROR(AA63*(1+INDEX(FrontEndData,MATCH(AG$10,IF(FrontEndType=$B63,FrontEndCampus),0),MATCH(AG$9,FrontEndYear,0))),"")</f>
        <v/>
      </c>
      <c r="AH63" s="529" t="str">
        <f t="array" aca="1" ref="AH63" ca="1">IFERROR(AB63*(1+INDEX(FrontEndData,MATCH(AH$10,IF(FrontEndType=$B63,FrontEndCampus),0),MATCH(AH$9,FrontEndYear,0))),"")</f>
        <v/>
      </c>
      <c r="AI63" s="529" t="str">
        <f t="array" aca="1" ref="AI63" ca="1">IFERROR(AC63*(1+INDEX(FrontEndData,MATCH(AI$10,IF(FrontEndType=$B63,FrontEndCampus),0),MATCH(AI$9,FrontEndYear,0))),"")</f>
        <v/>
      </c>
      <c r="AJ63" s="529" t="str">
        <f t="array" aca="1" ref="AJ63" ca="1">IFERROR(AD63*(1+INDEX(FrontEndData,MATCH(AJ$10,IF(FrontEndType=$B63,FrontEndCampus),0),MATCH(AJ$9,FrontEndYear,0))),"")</f>
        <v/>
      </c>
      <c r="AK63" s="529" t="str">
        <f t="array" aca="1" ref="AK63" ca="1">IFERROR(AE63*(1+INDEX(FrontEndData,MATCH(AK$10,IF(FrontEndType=$B63,FrontEndCampus),0),MATCH(AK$9,FrontEndYear,0))),"")</f>
        <v/>
      </c>
      <c r="AL63" s="529" t="str">
        <f t="array" aca="1" ref="AL63" ca="1">IFERROR(AF63*(1+INDEX(FrontEndData,MATCH(AL$10,IF(FrontEndType=$B63,FrontEndCampus),0),MATCH(AL$9,FrontEndYear,0))),"")</f>
        <v/>
      </c>
      <c r="AM63" s="529" t="str">
        <f t="array" aca="1" ref="AM63" ca="1">IFERROR(AG63*(1+INDEX(FrontEndData,MATCH(AM$10,IF(FrontEndType=$B63,FrontEndCampus),0),MATCH(AM$9,FrontEndYear,0))),"")</f>
        <v/>
      </c>
      <c r="AN63" s="529" t="str">
        <f t="array" aca="1" ref="AN63" ca="1">IFERROR(AH63*(1+INDEX(FrontEndData,MATCH(AN$10,IF(FrontEndType=$B63,FrontEndCampus),0),MATCH(AN$9,FrontEndYear,0))),"")</f>
        <v/>
      </c>
      <c r="AO63" s="529" t="str">
        <f t="array" aca="1" ref="AO63" ca="1">IFERROR(AI63*(1+INDEX(FrontEndData,MATCH(AO$10,IF(FrontEndType=$B63,FrontEndCampus),0),MATCH(AO$9,FrontEndYear,0))),"")</f>
        <v/>
      </c>
      <c r="AP63" s="529" t="str">
        <f t="array" aca="1" ref="AP63" ca="1">IFERROR(AJ63*(1+INDEX(FrontEndData,MATCH(AP$10,IF(FrontEndType=$B63,FrontEndCampus),0),MATCH(AP$9,FrontEndYear,0))),"")</f>
        <v/>
      </c>
      <c r="AQ63" s="529" t="str">
        <f t="array" aca="1" ref="AQ63" ca="1">IFERROR(AK63*(1+INDEX(FrontEndData,MATCH(AQ$10,IF(FrontEndType=$B63,FrontEndCampus),0),MATCH(AQ$9,FrontEndYear,0))),"")</f>
        <v/>
      </c>
      <c r="AR63" s="529" t="str">
        <f t="array" aca="1" ref="AR63" ca="1">IFERROR(AL63*(1+INDEX(FrontEndData,MATCH(AR$10,IF(FrontEndType=$B63,FrontEndCampus),0),MATCH(AR$9,FrontEndYear,0))),"")</f>
        <v/>
      </c>
      <c r="AS63" s="529" t="str">
        <f t="array" aca="1" ref="AS63" ca="1">IFERROR(AM63*(1+INDEX(FrontEndData,MATCH(AS$10,IF(FrontEndType=$B63,FrontEndCampus),0),MATCH(AS$9,FrontEndYear,0))),"")</f>
        <v/>
      </c>
      <c r="AT63" s="529" t="str">
        <f t="array" aca="1" ref="AT63" ca="1">IFERROR(AN63*(1+INDEX(FrontEndData,MATCH(AT$10,IF(FrontEndType=$B63,FrontEndCampus),0),MATCH(AT$9,FrontEndYear,0))),"")</f>
        <v/>
      </c>
      <c r="AU63" s="529" t="str">
        <f t="array" aca="1" ref="AU63" ca="1">IFERROR(AO63*(1+INDEX(FrontEndData,MATCH(AU$10,IF(FrontEndType=$B63,FrontEndCampus),0),MATCH(AU$9,FrontEndYear,0))),"")</f>
        <v/>
      </c>
      <c r="AV63" s="529" t="str">
        <f t="array" aca="1" ref="AV63" ca="1">IFERROR(AP63*(1+INDEX(FrontEndData,MATCH(AV$10,IF(FrontEndType=$B63,FrontEndCampus),0),MATCH(AV$9,FrontEndYear,0))),"")</f>
        <v/>
      </c>
      <c r="AW63" s="529" t="str">
        <f t="array" aca="1" ref="AW63" ca="1">IFERROR(AQ63*(1+INDEX(FrontEndData,MATCH(AW$10,IF(FrontEndType=$B63,FrontEndCampus),0),MATCH(AW$9,FrontEndYear,0))),"")</f>
        <v/>
      </c>
      <c r="AX63" s="529" t="str">
        <f t="array" aca="1" ref="AX63" ca="1">IFERROR(AR63*(1+INDEX(FrontEndData,MATCH(AX$10,IF(FrontEndType=$B63,FrontEndCampus),0),MATCH(AX$9,FrontEndYear,0))),"")</f>
        <v/>
      </c>
      <c r="AY63" s="529" t="str">
        <f t="array" aca="1" ref="AY63" ca="1">IFERROR(AS63*(1+INDEX(FrontEndData,MATCH(AY$10,IF(FrontEndType=$B63,FrontEndCampus),0),MATCH(AY$9,FrontEndYear,0))),"")</f>
        <v/>
      </c>
      <c r="AZ63" s="529" t="str">
        <f t="array" aca="1" ref="AZ63" ca="1">IFERROR(AT63*(1+INDEX(FrontEndData,MATCH(AZ$10,IF(FrontEndType=$B63,FrontEndCampus),0),MATCH(AZ$9,FrontEndYear,0))),"")</f>
        <v/>
      </c>
      <c r="BA63" s="529" t="str">
        <f t="array" aca="1" ref="BA63" ca="1">IFERROR(AU63*(1+INDEX(FrontEndData,MATCH(BA$10,IF(FrontEndType=$B63,FrontEndCampus),0),MATCH(BA$9,FrontEndYear,0))),"")</f>
        <v/>
      </c>
      <c r="BB63" s="529" t="str">
        <f t="array" aca="1" ref="BB63" ca="1">IFERROR(AV63*(1+INDEX(FrontEndData,MATCH(BB$10,IF(FrontEndType=$B63,FrontEndCampus),0),MATCH(BB$9,FrontEndYear,0))),"")</f>
        <v/>
      </c>
      <c r="BC63" s="529" t="str">
        <f t="array" aca="1" ref="BC63" ca="1">IFERROR(AW63*(1+INDEX(FrontEndData,MATCH(BC$10,IF(FrontEndType=$B63,FrontEndCampus),0),MATCH(BC$9,FrontEndYear,0))),"")</f>
        <v/>
      </c>
      <c r="BD63" s="529" t="str">
        <f t="array" aca="1" ref="BD63" ca="1">IFERROR(AX63*(1+INDEX(FrontEndData,MATCH(BD$10,IF(FrontEndType=$B63,FrontEndCampus),0),MATCH(BD$9,FrontEndYear,0))),"")</f>
        <v/>
      </c>
      <c r="BE63" s="529" t="str">
        <f t="array" aca="1" ref="BE63" ca="1">IFERROR(AY63*(1+INDEX(FrontEndData,MATCH(BE$10,IF(FrontEndType=$B63,FrontEndCampus),0),MATCH(BE$9,FrontEndYear,0))),"")</f>
        <v/>
      </c>
      <c r="BF63" s="529" t="str">
        <f t="array" aca="1" ref="BF63" ca="1">IFERROR(AZ63*(1+INDEX(FrontEndData,MATCH(BF$10,IF(FrontEndType=$B63,FrontEndCampus),0),MATCH(BF$9,FrontEndYear,0))),"")</f>
        <v/>
      </c>
      <c r="BG63" s="529" t="str">
        <f t="array" aca="1" ref="BG63" ca="1">IFERROR(BA63*(1+INDEX(FrontEndData,MATCH(BG$10,IF(FrontEndType=$B63,FrontEndCampus),0),MATCH(BG$9,FrontEndYear,0))),"")</f>
        <v/>
      </c>
      <c r="BH63" s="529" t="str">
        <f t="array" aca="1" ref="BH63" ca="1">IFERROR(BB63*(1+INDEX(FrontEndData,MATCH(BH$10,IF(FrontEndType=$B63,FrontEndCampus),0),MATCH(BH$9,FrontEndYear,0))),"")</f>
        <v/>
      </c>
      <c r="BI63" s="529" t="str">
        <f t="array" aca="1" ref="BI63" ca="1">IFERROR(BC63*(1+INDEX(FrontEndData,MATCH(BI$10,IF(FrontEndType=$B63,FrontEndCampus),0),MATCH(BI$9,FrontEndYear,0))),"")</f>
        <v/>
      </c>
      <c r="BJ63" s="529" t="str">
        <f t="array" aca="1" ref="BJ63" ca="1">IFERROR(BD63*(1+INDEX(FrontEndData,MATCH(BJ$10,IF(FrontEndType=$B63,FrontEndCampus),0),MATCH(BJ$9,FrontEndYear,0))),"")</f>
        <v/>
      </c>
      <c r="BK63" s="529" t="str">
        <f t="array" aca="1" ref="BK63" ca="1">IFERROR(BE63*(1+INDEX(FrontEndData,MATCH(BK$10,IF(FrontEndType=$B63,FrontEndCampus),0),MATCH(BK$9,FrontEndYear,0))),"")</f>
        <v/>
      </c>
      <c r="BL63" s="529" t="str">
        <f t="array" aca="1" ref="BL63" ca="1">IFERROR(BF63*(1+INDEX(FrontEndData,MATCH(BL$10,IF(FrontEndType=$B63,FrontEndCampus),0),MATCH(BL$9,FrontEndYear,0))),"")</f>
        <v/>
      </c>
      <c r="BM63" s="529" t="str">
        <f t="array" aca="1" ref="BM63" ca="1">IFERROR(BG63*(1+INDEX(FrontEndData,MATCH(BM$10,IF(FrontEndType=$B63,FrontEndCampus),0),MATCH(BM$9,FrontEndYear,0))),"")</f>
        <v/>
      </c>
      <c r="BN63" s="529" t="str">
        <f t="array" aca="1" ref="BN63" ca="1">IFERROR(BH63*(1+INDEX(FrontEndData,MATCH(BN$10,IF(FrontEndType=$B63,FrontEndCampus),0),MATCH(BN$9,FrontEndYear,0))),"")</f>
        <v/>
      </c>
      <c r="BO63" s="529" t="str">
        <f t="array" aca="1" ref="BO63" ca="1">IFERROR(BI63*(1+INDEX(FrontEndData,MATCH(BO$10,IF(FrontEndType=$B63,FrontEndCampus),0),MATCH(BO$9,FrontEndYear,0))),"")</f>
        <v/>
      </c>
      <c r="BP63" s="529" t="str">
        <f t="array" aca="1" ref="BP63" ca="1">IFERROR(BJ63*(1+INDEX(FrontEndData,MATCH(BP$10,IF(FrontEndType=$B63,FrontEndCampus),0),MATCH(BP$9,FrontEndYear,0))),"")</f>
        <v/>
      </c>
      <c r="BQ63" s="529" t="str">
        <f t="array" aca="1" ref="BQ63" ca="1">IFERROR(BK63*(1+INDEX(FrontEndData,MATCH(BQ$10,IF(FrontEndType=$B63,FrontEndCampus),0),MATCH(BQ$9,FrontEndYear,0))),"")</f>
        <v/>
      </c>
      <c r="BR63" s="529" t="str">
        <f t="array" aca="1" ref="BR63" ca="1">IFERROR(BL63*(1+INDEX(FrontEndData,MATCH(BR$10,IF(FrontEndType=$B63,FrontEndCampus),0),MATCH(BR$9,FrontEndYear,0))),"")</f>
        <v/>
      </c>
      <c r="BS63" s="529" t="str">
        <f t="array" aca="1" ref="BS63" ca="1">IFERROR(BM63*(1+INDEX(FrontEndData,MATCH(BS$10,IF(FrontEndType=$B63,FrontEndCampus),0),MATCH(BS$9,FrontEndYear,0))),"")</f>
        <v/>
      </c>
      <c r="BT63" s="529" t="str">
        <f t="array" aca="1" ref="BT63" ca="1">IFERROR(BN63*(1+INDEX(FrontEndData,MATCH(BT$10,IF(FrontEndType=$B63,FrontEndCampus),0),MATCH(BT$9,FrontEndYear,0))),"")</f>
        <v/>
      </c>
      <c r="BU63" s="529" t="str">
        <f t="array" aca="1" ref="BU63" ca="1">IFERROR(BO63*(1+INDEX(FrontEndData,MATCH(BU$10,IF(FrontEndType=$B63,FrontEndCampus),0),MATCH(BU$9,FrontEndYear,0))),"")</f>
        <v/>
      </c>
      <c r="BV63" s="529" t="str">
        <f t="array" aca="1" ref="BV63" ca="1">IFERROR(BP63*(1+INDEX(FrontEndData,MATCH(BV$10,IF(FrontEndType=$B63,FrontEndCampus),0),MATCH(BV$9,FrontEndYear,0))),"")</f>
        <v/>
      </c>
      <c r="BW63" s="529" t="str">
        <f t="array" aca="1" ref="BW63" ca="1">IFERROR(BQ63*(1+INDEX(FrontEndData,MATCH(BW$10,IF(FrontEndType=$B63,FrontEndCampus),0),MATCH(BW$9,FrontEndYear,0))),"")</f>
        <v/>
      </c>
      <c r="BX63" s="529" t="str">
        <f t="array" aca="1" ref="BX63" ca="1">IFERROR(BR63*(1+INDEX(FrontEndData,MATCH(BX$10,IF(FrontEndType=$B63,FrontEndCampus),0),MATCH(BX$9,FrontEndYear,0))),"")</f>
        <v/>
      </c>
    </row>
    <row r="64" spans="2:76" x14ac:dyDescent="0.25">
      <c r="B64" s="525" t="s">
        <v>361</v>
      </c>
      <c r="C64" s="526" t="s">
        <v>377</v>
      </c>
      <c r="D64" s="527" t="s">
        <v>396</v>
      </c>
      <c r="E64" s="528">
        <f t="array" ref="E64">IFERROR(IF(INDEX(EndUseMatrixData,MATCH($B64,IF(EndUseMatrixEndUse=$D64,EndUseMatrixAllocation),0),MATCH($C64,EndUseMatrixEmissionSource,0))=Lists!$Q$9,INDEX(CFPTableEmissionsData,MATCH($C64,CFPTableEmissionsEmissionSource,0),MATCH(E$10,CFPTableEmissionsCampus,0))*INDEX(EndUseAssumptionsData,MATCH($C64,IF(EndUseAssumptionsEndUse=$D64,EndUseAssumptionsEmissionsSource),0),MATCH(E$10,EndUseAssumptionsCampus,0))*IF(COUNTIF(PeopleList,$B64)&gt;0,INDEX(SpacePeopleAllocationsPercentData,MATCH($B64,SpacePeopleAllocationsPercentType,0),MATCH(E$10,SpacePeopleAllocationsPercentCampus,0))/SUM(IF(INDEX(EndUseMatrixPeopleData,0,MATCH($C64,EndUseMatrixEmissionSource,0))=Lists!$Q$9,IF(EndUseMatrixPeopleEndUse=$D64,INDEX(EndUseMatrixPeopleSplitData,0,MATCH(E$10,EndUseMatrixPeopleSplitCampus,0))))),1),0),0)</f>
        <v>0</v>
      </c>
      <c r="F64" s="528">
        <f t="array" ref="F64">IFERROR(IF(INDEX(EndUseMatrixData,MATCH($B64,IF(EndUseMatrixEndUse=$D64,EndUseMatrixAllocation),0),MATCH($C64,EndUseMatrixEmissionSource,0))=Lists!$Q$9,INDEX(CFPTableEmissionsData,MATCH($C64,CFPTableEmissionsEmissionSource,0),MATCH(F$10,CFPTableEmissionsCampus,0))*INDEX(EndUseAssumptionsData,MATCH($C64,IF(EndUseAssumptionsEndUse=$D64,EndUseAssumptionsEmissionsSource),0),MATCH(F$10,EndUseAssumptionsCampus,0))*IF(COUNTIF(PeopleList,$B64)&gt;0,INDEX(SpacePeopleAllocationsPercentData,MATCH($B64,SpacePeopleAllocationsPercentType,0),MATCH(F$10,SpacePeopleAllocationsPercentCampus,0))/SUM(IF(INDEX(EndUseMatrixPeopleData,0,MATCH($C64,EndUseMatrixEmissionSource,0))=Lists!$Q$9,IF(EndUseMatrixPeopleEndUse=$D64,INDEX(EndUseMatrixPeopleSplitData,0,MATCH(F$10,EndUseMatrixPeopleSplitCampus,0))))),1),0),0)</f>
        <v>0</v>
      </c>
      <c r="G64" s="528">
        <f t="array" ref="G64">IFERROR(IF(INDEX(EndUseMatrixData,MATCH($B64,IF(EndUseMatrixEndUse=$D64,EndUseMatrixAllocation),0),MATCH($C64,EndUseMatrixEmissionSource,0))=Lists!$Q$9,INDEX(CFPTableEmissionsData,MATCH($C64,CFPTableEmissionsEmissionSource,0),MATCH(G$10,CFPTableEmissionsCampus,0))*INDEX(EndUseAssumptionsData,MATCH($C64,IF(EndUseAssumptionsEndUse=$D64,EndUseAssumptionsEmissionsSource),0),MATCH(G$10,EndUseAssumptionsCampus,0))*IF(COUNTIF(PeopleList,$B64)&gt;0,INDEX(SpacePeopleAllocationsPercentData,MATCH($B64,SpacePeopleAllocationsPercentType,0),MATCH(G$10,SpacePeopleAllocationsPercentCampus,0))/SUM(IF(INDEX(EndUseMatrixPeopleData,0,MATCH($C64,EndUseMatrixEmissionSource,0))=Lists!$Q$9,IF(EndUseMatrixPeopleEndUse=$D64,INDEX(EndUseMatrixPeopleSplitData,0,MATCH(G$10,EndUseMatrixPeopleSplitCampus,0))))),1),0),0)</f>
        <v>0</v>
      </c>
      <c r="H64" s="528">
        <f t="array" ref="H64">IFERROR(IF(INDEX(EndUseMatrixData,MATCH($B64,IF(EndUseMatrixEndUse=$D64,EndUseMatrixAllocation),0),MATCH($C64,EndUseMatrixEmissionSource,0))=Lists!$Q$9,INDEX(CFPTableEmissionsData,MATCH($C64,CFPTableEmissionsEmissionSource,0),MATCH(H$10,CFPTableEmissionsCampus,0))*INDEX(EndUseAssumptionsData,MATCH($C64,IF(EndUseAssumptionsEndUse=$D64,EndUseAssumptionsEmissionsSource),0),MATCH(H$10,EndUseAssumptionsCampus,0))*IF(COUNTIF(PeopleList,$B64)&gt;0,INDEX(SpacePeopleAllocationsPercentData,MATCH($B64,SpacePeopleAllocationsPercentType,0),MATCH(H$10,SpacePeopleAllocationsPercentCampus,0))/SUM(IF(INDEX(EndUseMatrixPeopleData,0,MATCH($C64,EndUseMatrixEmissionSource,0))=Lists!$Q$9,IF(EndUseMatrixPeopleEndUse=$D64,INDEX(EndUseMatrixPeopleSplitData,0,MATCH(H$10,EndUseMatrixPeopleSplitCampus,0))))),1),0),0)</f>
        <v>0</v>
      </c>
      <c r="I64" s="528">
        <f t="array" ref="I64">IFERROR(IF(INDEX(EndUseMatrixData,MATCH($B64,IF(EndUseMatrixEndUse=$D64,EndUseMatrixAllocation),0),MATCH($C64,EndUseMatrixEmissionSource,0))=Lists!$Q$9,INDEX(CFPTableEmissionsData,MATCH($C64,CFPTableEmissionsEmissionSource,0),MATCH(I$10,CFPTableEmissionsCampus,0))*INDEX(EndUseAssumptionsData,MATCH($C64,IF(EndUseAssumptionsEndUse=$D64,EndUseAssumptionsEmissionsSource),0),MATCH(I$10,EndUseAssumptionsCampus,0))*IF(COUNTIF(PeopleList,$B64)&gt;0,INDEX(SpacePeopleAllocationsPercentData,MATCH($B64,SpacePeopleAllocationsPercentType,0),MATCH(I$10,SpacePeopleAllocationsPercentCampus,0))/SUM(IF(INDEX(EndUseMatrixPeopleData,0,MATCH($C64,EndUseMatrixEmissionSource,0))=Lists!$Q$9,IF(EndUseMatrixPeopleEndUse=$D64,INDEX(EndUseMatrixPeopleSplitData,0,MATCH(I$10,EndUseMatrixPeopleSplitCampus,0))))),1),0),0)</f>
        <v>0</v>
      </c>
      <c r="J64" s="528">
        <f t="array" ref="J64">IFERROR(IF(INDEX(EndUseMatrixData,MATCH($B64,IF(EndUseMatrixEndUse=$D64,EndUseMatrixAllocation),0),MATCH($C64,EndUseMatrixEmissionSource,0))=Lists!$Q$9,INDEX(CFPTableEmissionsData,MATCH($C64,CFPTableEmissionsEmissionSource,0),MATCH(J$10,CFPTableEmissionsCampus,0))*INDEX(EndUseAssumptionsData,MATCH($C64,IF(EndUseAssumptionsEndUse=$D64,EndUseAssumptionsEmissionsSource),0),MATCH(J$10,EndUseAssumptionsCampus,0))*IF(COUNTIF(PeopleList,$B64)&gt;0,INDEX(SpacePeopleAllocationsPercentData,MATCH($B64,SpacePeopleAllocationsPercentType,0),MATCH(J$10,SpacePeopleAllocationsPercentCampus,0))/SUM(IF(INDEX(EndUseMatrixPeopleData,0,MATCH($C64,EndUseMatrixEmissionSource,0))=Lists!$Q$9,IF(EndUseMatrixPeopleEndUse=$D64,INDEX(EndUseMatrixPeopleSplitData,0,MATCH(J$10,EndUseMatrixPeopleSplitCampus,0))))),1),0),0)</f>
        <v>0</v>
      </c>
      <c r="K64" s="529" t="str">
        <f t="array" aca="1" ref="K64" ca="1">IFERROR(E64*(1+INDEX(FrontEndData,MATCH(K$10,IF(FrontEndType=$B64,FrontEndCampus),0),MATCH(K$9,FrontEndYear,0))),"")</f>
        <v/>
      </c>
      <c r="L64" s="529" t="str">
        <f t="array" aca="1" ref="L64" ca="1">IFERROR(F64*(1+INDEX(FrontEndData,MATCH(L$10,IF(FrontEndType=$B64,FrontEndCampus),0),MATCH(L$9,FrontEndYear,0))),"")</f>
        <v/>
      </c>
      <c r="M64" s="529" t="str">
        <f t="array" aca="1" ref="M64" ca="1">IFERROR(G64*(1+INDEX(FrontEndData,MATCH(M$10,IF(FrontEndType=$B64,FrontEndCampus),0),MATCH(M$9,FrontEndYear,0))),"")</f>
        <v/>
      </c>
      <c r="N64" s="529" t="str">
        <f t="array" aca="1" ref="N64" ca="1">IFERROR(H64*(1+INDEX(FrontEndData,MATCH(N$10,IF(FrontEndType=$B64,FrontEndCampus),0),MATCH(N$9,FrontEndYear,0))),"")</f>
        <v/>
      </c>
      <c r="O64" s="529" t="str">
        <f t="array" aca="1" ref="O64" ca="1">IFERROR(I64*(1+INDEX(FrontEndData,MATCH(O$10,IF(FrontEndType=$B64,FrontEndCampus),0),MATCH(O$9,FrontEndYear,0))),"")</f>
        <v/>
      </c>
      <c r="P64" s="529" t="str">
        <f t="array" aca="1" ref="P64" ca="1">IFERROR(J64*(1+INDEX(FrontEndData,MATCH(P$10,IF(FrontEndType=$B64,FrontEndCampus),0),MATCH(P$9,FrontEndYear,0))),"")</f>
        <v/>
      </c>
      <c r="Q64" s="529" t="str">
        <f t="array" aca="1" ref="Q64" ca="1">IFERROR(K64*(1+INDEX(FrontEndData,MATCH(Q$10,IF(FrontEndType=$B64,FrontEndCampus),0),MATCH(Q$9,FrontEndYear,0))),"")</f>
        <v/>
      </c>
      <c r="R64" s="529" t="str">
        <f t="array" aca="1" ref="R64" ca="1">IFERROR(L64*(1+INDEX(FrontEndData,MATCH(R$10,IF(FrontEndType=$B64,FrontEndCampus),0),MATCH(R$9,FrontEndYear,0))),"")</f>
        <v/>
      </c>
      <c r="S64" s="529" t="str">
        <f t="array" aca="1" ref="S64" ca="1">IFERROR(M64*(1+INDEX(FrontEndData,MATCH(S$10,IF(FrontEndType=$B64,FrontEndCampus),0),MATCH(S$9,FrontEndYear,0))),"")</f>
        <v/>
      </c>
      <c r="T64" s="529" t="str">
        <f t="array" aca="1" ref="T64" ca="1">IFERROR(N64*(1+INDEX(FrontEndData,MATCH(T$10,IF(FrontEndType=$B64,FrontEndCampus),0),MATCH(T$9,FrontEndYear,0))),"")</f>
        <v/>
      </c>
      <c r="U64" s="529" t="str">
        <f t="array" aca="1" ref="U64" ca="1">IFERROR(O64*(1+INDEX(FrontEndData,MATCH(U$10,IF(FrontEndType=$B64,FrontEndCampus),0),MATCH(U$9,FrontEndYear,0))),"")</f>
        <v/>
      </c>
      <c r="V64" s="529" t="str">
        <f t="array" aca="1" ref="V64" ca="1">IFERROR(P64*(1+INDEX(FrontEndData,MATCH(V$10,IF(FrontEndType=$B64,FrontEndCampus),0),MATCH(V$9,FrontEndYear,0))),"")</f>
        <v/>
      </c>
      <c r="W64" s="529" t="str">
        <f t="array" aca="1" ref="W64" ca="1">IFERROR(Q64*(1+INDEX(FrontEndData,MATCH(W$10,IF(FrontEndType=$B64,FrontEndCampus),0),MATCH(W$9,FrontEndYear,0))),"")</f>
        <v/>
      </c>
      <c r="X64" s="529" t="str">
        <f t="array" aca="1" ref="X64" ca="1">IFERROR(R64*(1+INDEX(FrontEndData,MATCH(X$10,IF(FrontEndType=$B64,FrontEndCampus),0),MATCH(X$9,FrontEndYear,0))),"")</f>
        <v/>
      </c>
      <c r="Y64" s="529" t="str">
        <f t="array" aca="1" ref="Y64" ca="1">IFERROR(S64*(1+INDEX(FrontEndData,MATCH(Y$10,IF(FrontEndType=$B64,FrontEndCampus),0),MATCH(Y$9,FrontEndYear,0))),"")</f>
        <v/>
      </c>
      <c r="Z64" s="529" t="str">
        <f t="array" aca="1" ref="Z64" ca="1">IFERROR(T64*(1+INDEX(FrontEndData,MATCH(Z$10,IF(FrontEndType=$B64,FrontEndCampus),0),MATCH(Z$9,FrontEndYear,0))),"")</f>
        <v/>
      </c>
      <c r="AA64" s="529" t="str">
        <f t="array" aca="1" ref="AA64" ca="1">IFERROR(U64*(1+INDEX(FrontEndData,MATCH(AA$10,IF(FrontEndType=$B64,FrontEndCampus),0),MATCH(AA$9,FrontEndYear,0))),"")</f>
        <v/>
      </c>
      <c r="AB64" s="529" t="str">
        <f t="array" aca="1" ref="AB64" ca="1">IFERROR(V64*(1+INDEX(FrontEndData,MATCH(AB$10,IF(FrontEndType=$B64,FrontEndCampus),0),MATCH(AB$9,FrontEndYear,0))),"")</f>
        <v/>
      </c>
      <c r="AC64" s="529" t="str">
        <f t="array" aca="1" ref="AC64" ca="1">IFERROR(W64*(1+INDEX(FrontEndData,MATCH(AC$10,IF(FrontEndType=$B64,FrontEndCampus),0),MATCH(AC$9,FrontEndYear,0))),"")</f>
        <v/>
      </c>
      <c r="AD64" s="529" t="str">
        <f t="array" aca="1" ref="AD64" ca="1">IFERROR(X64*(1+INDEX(FrontEndData,MATCH(AD$10,IF(FrontEndType=$B64,FrontEndCampus),0),MATCH(AD$9,FrontEndYear,0))),"")</f>
        <v/>
      </c>
      <c r="AE64" s="529" t="str">
        <f t="array" aca="1" ref="AE64" ca="1">IFERROR(Y64*(1+INDEX(FrontEndData,MATCH(AE$10,IF(FrontEndType=$B64,FrontEndCampus),0),MATCH(AE$9,FrontEndYear,0))),"")</f>
        <v/>
      </c>
      <c r="AF64" s="529" t="str">
        <f t="array" aca="1" ref="AF64" ca="1">IFERROR(Z64*(1+INDEX(FrontEndData,MATCH(AF$10,IF(FrontEndType=$B64,FrontEndCampus),0),MATCH(AF$9,FrontEndYear,0))),"")</f>
        <v/>
      </c>
      <c r="AG64" s="529" t="str">
        <f t="array" aca="1" ref="AG64" ca="1">IFERROR(AA64*(1+INDEX(FrontEndData,MATCH(AG$10,IF(FrontEndType=$B64,FrontEndCampus),0),MATCH(AG$9,FrontEndYear,0))),"")</f>
        <v/>
      </c>
      <c r="AH64" s="529" t="str">
        <f t="array" aca="1" ref="AH64" ca="1">IFERROR(AB64*(1+INDEX(FrontEndData,MATCH(AH$10,IF(FrontEndType=$B64,FrontEndCampus),0),MATCH(AH$9,FrontEndYear,0))),"")</f>
        <v/>
      </c>
      <c r="AI64" s="529" t="str">
        <f t="array" aca="1" ref="AI64" ca="1">IFERROR(AC64*(1+INDEX(FrontEndData,MATCH(AI$10,IF(FrontEndType=$B64,FrontEndCampus),0),MATCH(AI$9,FrontEndYear,0))),"")</f>
        <v/>
      </c>
      <c r="AJ64" s="529" t="str">
        <f t="array" aca="1" ref="AJ64" ca="1">IFERROR(AD64*(1+INDEX(FrontEndData,MATCH(AJ$10,IF(FrontEndType=$B64,FrontEndCampus),0),MATCH(AJ$9,FrontEndYear,0))),"")</f>
        <v/>
      </c>
      <c r="AK64" s="529" t="str">
        <f t="array" aca="1" ref="AK64" ca="1">IFERROR(AE64*(1+INDEX(FrontEndData,MATCH(AK$10,IF(FrontEndType=$B64,FrontEndCampus),0),MATCH(AK$9,FrontEndYear,0))),"")</f>
        <v/>
      </c>
      <c r="AL64" s="529" t="str">
        <f t="array" aca="1" ref="AL64" ca="1">IFERROR(AF64*(1+INDEX(FrontEndData,MATCH(AL$10,IF(FrontEndType=$B64,FrontEndCampus),0),MATCH(AL$9,FrontEndYear,0))),"")</f>
        <v/>
      </c>
      <c r="AM64" s="529" t="str">
        <f t="array" aca="1" ref="AM64" ca="1">IFERROR(AG64*(1+INDEX(FrontEndData,MATCH(AM$10,IF(FrontEndType=$B64,FrontEndCampus),0),MATCH(AM$9,FrontEndYear,0))),"")</f>
        <v/>
      </c>
      <c r="AN64" s="529" t="str">
        <f t="array" aca="1" ref="AN64" ca="1">IFERROR(AH64*(1+INDEX(FrontEndData,MATCH(AN$10,IF(FrontEndType=$B64,FrontEndCampus),0),MATCH(AN$9,FrontEndYear,0))),"")</f>
        <v/>
      </c>
      <c r="AO64" s="529" t="str">
        <f t="array" aca="1" ref="AO64" ca="1">IFERROR(AI64*(1+INDEX(FrontEndData,MATCH(AO$10,IF(FrontEndType=$B64,FrontEndCampus),0),MATCH(AO$9,FrontEndYear,0))),"")</f>
        <v/>
      </c>
      <c r="AP64" s="529" t="str">
        <f t="array" aca="1" ref="AP64" ca="1">IFERROR(AJ64*(1+INDEX(FrontEndData,MATCH(AP$10,IF(FrontEndType=$B64,FrontEndCampus),0),MATCH(AP$9,FrontEndYear,0))),"")</f>
        <v/>
      </c>
      <c r="AQ64" s="529" t="str">
        <f t="array" aca="1" ref="AQ64" ca="1">IFERROR(AK64*(1+INDEX(FrontEndData,MATCH(AQ$10,IF(FrontEndType=$B64,FrontEndCampus),0),MATCH(AQ$9,FrontEndYear,0))),"")</f>
        <v/>
      </c>
      <c r="AR64" s="529" t="str">
        <f t="array" aca="1" ref="AR64" ca="1">IFERROR(AL64*(1+INDEX(FrontEndData,MATCH(AR$10,IF(FrontEndType=$B64,FrontEndCampus),0),MATCH(AR$9,FrontEndYear,0))),"")</f>
        <v/>
      </c>
      <c r="AS64" s="529" t="str">
        <f t="array" aca="1" ref="AS64" ca="1">IFERROR(AM64*(1+INDEX(FrontEndData,MATCH(AS$10,IF(FrontEndType=$B64,FrontEndCampus),0),MATCH(AS$9,FrontEndYear,0))),"")</f>
        <v/>
      </c>
      <c r="AT64" s="529" t="str">
        <f t="array" aca="1" ref="AT64" ca="1">IFERROR(AN64*(1+INDEX(FrontEndData,MATCH(AT$10,IF(FrontEndType=$B64,FrontEndCampus),0),MATCH(AT$9,FrontEndYear,0))),"")</f>
        <v/>
      </c>
      <c r="AU64" s="529" t="str">
        <f t="array" aca="1" ref="AU64" ca="1">IFERROR(AO64*(1+INDEX(FrontEndData,MATCH(AU$10,IF(FrontEndType=$B64,FrontEndCampus),0),MATCH(AU$9,FrontEndYear,0))),"")</f>
        <v/>
      </c>
      <c r="AV64" s="529" t="str">
        <f t="array" aca="1" ref="AV64" ca="1">IFERROR(AP64*(1+INDEX(FrontEndData,MATCH(AV$10,IF(FrontEndType=$B64,FrontEndCampus),0),MATCH(AV$9,FrontEndYear,0))),"")</f>
        <v/>
      </c>
      <c r="AW64" s="529" t="str">
        <f t="array" aca="1" ref="AW64" ca="1">IFERROR(AQ64*(1+INDEX(FrontEndData,MATCH(AW$10,IF(FrontEndType=$B64,FrontEndCampus),0),MATCH(AW$9,FrontEndYear,0))),"")</f>
        <v/>
      </c>
      <c r="AX64" s="529" t="str">
        <f t="array" aca="1" ref="AX64" ca="1">IFERROR(AR64*(1+INDEX(FrontEndData,MATCH(AX$10,IF(FrontEndType=$B64,FrontEndCampus),0),MATCH(AX$9,FrontEndYear,0))),"")</f>
        <v/>
      </c>
      <c r="AY64" s="529" t="str">
        <f t="array" aca="1" ref="AY64" ca="1">IFERROR(AS64*(1+INDEX(FrontEndData,MATCH(AY$10,IF(FrontEndType=$B64,FrontEndCampus),0),MATCH(AY$9,FrontEndYear,0))),"")</f>
        <v/>
      </c>
      <c r="AZ64" s="529" t="str">
        <f t="array" aca="1" ref="AZ64" ca="1">IFERROR(AT64*(1+INDEX(FrontEndData,MATCH(AZ$10,IF(FrontEndType=$B64,FrontEndCampus),0),MATCH(AZ$9,FrontEndYear,0))),"")</f>
        <v/>
      </c>
      <c r="BA64" s="529" t="str">
        <f t="array" aca="1" ref="BA64" ca="1">IFERROR(AU64*(1+INDEX(FrontEndData,MATCH(BA$10,IF(FrontEndType=$B64,FrontEndCampus),0),MATCH(BA$9,FrontEndYear,0))),"")</f>
        <v/>
      </c>
      <c r="BB64" s="529" t="str">
        <f t="array" aca="1" ref="BB64" ca="1">IFERROR(AV64*(1+INDEX(FrontEndData,MATCH(BB$10,IF(FrontEndType=$B64,FrontEndCampus),0),MATCH(BB$9,FrontEndYear,0))),"")</f>
        <v/>
      </c>
      <c r="BC64" s="529" t="str">
        <f t="array" aca="1" ref="BC64" ca="1">IFERROR(AW64*(1+INDEX(FrontEndData,MATCH(BC$10,IF(FrontEndType=$B64,FrontEndCampus),0),MATCH(BC$9,FrontEndYear,0))),"")</f>
        <v/>
      </c>
      <c r="BD64" s="529" t="str">
        <f t="array" aca="1" ref="BD64" ca="1">IFERROR(AX64*(1+INDEX(FrontEndData,MATCH(BD$10,IF(FrontEndType=$B64,FrontEndCampus),0),MATCH(BD$9,FrontEndYear,0))),"")</f>
        <v/>
      </c>
      <c r="BE64" s="529" t="str">
        <f t="array" aca="1" ref="BE64" ca="1">IFERROR(AY64*(1+INDEX(FrontEndData,MATCH(BE$10,IF(FrontEndType=$B64,FrontEndCampus),0),MATCH(BE$9,FrontEndYear,0))),"")</f>
        <v/>
      </c>
      <c r="BF64" s="529" t="str">
        <f t="array" aca="1" ref="BF64" ca="1">IFERROR(AZ64*(1+INDEX(FrontEndData,MATCH(BF$10,IF(FrontEndType=$B64,FrontEndCampus),0),MATCH(BF$9,FrontEndYear,0))),"")</f>
        <v/>
      </c>
      <c r="BG64" s="529" t="str">
        <f t="array" aca="1" ref="BG64" ca="1">IFERROR(BA64*(1+INDEX(FrontEndData,MATCH(BG$10,IF(FrontEndType=$B64,FrontEndCampus),0),MATCH(BG$9,FrontEndYear,0))),"")</f>
        <v/>
      </c>
      <c r="BH64" s="529" t="str">
        <f t="array" aca="1" ref="BH64" ca="1">IFERROR(BB64*(1+INDEX(FrontEndData,MATCH(BH$10,IF(FrontEndType=$B64,FrontEndCampus),0),MATCH(BH$9,FrontEndYear,0))),"")</f>
        <v/>
      </c>
      <c r="BI64" s="529" t="str">
        <f t="array" aca="1" ref="BI64" ca="1">IFERROR(BC64*(1+INDEX(FrontEndData,MATCH(BI$10,IF(FrontEndType=$B64,FrontEndCampus),0),MATCH(BI$9,FrontEndYear,0))),"")</f>
        <v/>
      </c>
      <c r="BJ64" s="529" t="str">
        <f t="array" aca="1" ref="BJ64" ca="1">IFERROR(BD64*(1+INDEX(FrontEndData,MATCH(BJ$10,IF(FrontEndType=$B64,FrontEndCampus),0),MATCH(BJ$9,FrontEndYear,0))),"")</f>
        <v/>
      </c>
      <c r="BK64" s="529" t="str">
        <f t="array" aca="1" ref="BK64" ca="1">IFERROR(BE64*(1+INDEX(FrontEndData,MATCH(BK$10,IF(FrontEndType=$B64,FrontEndCampus),0),MATCH(BK$9,FrontEndYear,0))),"")</f>
        <v/>
      </c>
      <c r="BL64" s="529" t="str">
        <f t="array" aca="1" ref="BL64" ca="1">IFERROR(BF64*(1+INDEX(FrontEndData,MATCH(BL$10,IF(FrontEndType=$B64,FrontEndCampus),0),MATCH(BL$9,FrontEndYear,0))),"")</f>
        <v/>
      </c>
      <c r="BM64" s="529" t="str">
        <f t="array" aca="1" ref="BM64" ca="1">IFERROR(BG64*(1+INDEX(FrontEndData,MATCH(BM$10,IF(FrontEndType=$B64,FrontEndCampus),0),MATCH(BM$9,FrontEndYear,0))),"")</f>
        <v/>
      </c>
      <c r="BN64" s="529" t="str">
        <f t="array" aca="1" ref="BN64" ca="1">IFERROR(BH64*(1+INDEX(FrontEndData,MATCH(BN$10,IF(FrontEndType=$B64,FrontEndCampus),0),MATCH(BN$9,FrontEndYear,0))),"")</f>
        <v/>
      </c>
      <c r="BO64" s="529" t="str">
        <f t="array" aca="1" ref="BO64" ca="1">IFERROR(BI64*(1+INDEX(FrontEndData,MATCH(BO$10,IF(FrontEndType=$B64,FrontEndCampus),0),MATCH(BO$9,FrontEndYear,0))),"")</f>
        <v/>
      </c>
      <c r="BP64" s="529" t="str">
        <f t="array" aca="1" ref="BP64" ca="1">IFERROR(BJ64*(1+INDEX(FrontEndData,MATCH(BP$10,IF(FrontEndType=$B64,FrontEndCampus),0),MATCH(BP$9,FrontEndYear,0))),"")</f>
        <v/>
      </c>
      <c r="BQ64" s="529" t="str">
        <f t="array" aca="1" ref="BQ64" ca="1">IFERROR(BK64*(1+INDEX(FrontEndData,MATCH(BQ$10,IF(FrontEndType=$B64,FrontEndCampus),0),MATCH(BQ$9,FrontEndYear,0))),"")</f>
        <v/>
      </c>
      <c r="BR64" s="529" t="str">
        <f t="array" aca="1" ref="BR64" ca="1">IFERROR(BL64*(1+INDEX(FrontEndData,MATCH(BR$10,IF(FrontEndType=$B64,FrontEndCampus),0),MATCH(BR$9,FrontEndYear,0))),"")</f>
        <v/>
      </c>
      <c r="BS64" s="529" t="str">
        <f t="array" aca="1" ref="BS64" ca="1">IFERROR(BM64*(1+INDEX(FrontEndData,MATCH(BS$10,IF(FrontEndType=$B64,FrontEndCampus),0),MATCH(BS$9,FrontEndYear,0))),"")</f>
        <v/>
      </c>
      <c r="BT64" s="529" t="str">
        <f t="array" aca="1" ref="BT64" ca="1">IFERROR(BN64*(1+INDEX(FrontEndData,MATCH(BT$10,IF(FrontEndType=$B64,FrontEndCampus),0),MATCH(BT$9,FrontEndYear,0))),"")</f>
        <v/>
      </c>
      <c r="BU64" s="529" t="str">
        <f t="array" aca="1" ref="BU64" ca="1">IFERROR(BO64*(1+INDEX(FrontEndData,MATCH(BU$10,IF(FrontEndType=$B64,FrontEndCampus),0),MATCH(BU$9,FrontEndYear,0))),"")</f>
        <v/>
      </c>
      <c r="BV64" s="529" t="str">
        <f t="array" aca="1" ref="BV64" ca="1">IFERROR(BP64*(1+INDEX(FrontEndData,MATCH(BV$10,IF(FrontEndType=$B64,FrontEndCampus),0),MATCH(BV$9,FrontEndYear,0))),"")</f>
        <v/>
      </c>
      <c r="BW64" s="529" t="str">
        <f t="array" aca="1" ref="BW64" ca="1">IFERROR(BQ64*(1+INDEX(FrontEndData,MATCH(BW$10,IF(FrontEndType=$B64,FrontEndCampus),0),MATCH(BW$9,FrontEndYear,0))),"")</f>
        <v/>
      </c>
      <c r="BX64" s="529" t="str">
        <f t="array" aca="1" ref="BX64" ca="1">IFERROR(BR64*(1+INDEX(FrontEndData,MATCH(BX$10,IF(FrontEndType=$B64,FrontEndCampus),0),MATCH(BX$9,FrontEndYear,0))),"")</f>
        <v/>
      </c>
    </row>
    <row r="65" spans="2:76" x14ac:dyDescent="0.25">
      <c r="B65" s="525" t="s">
        <v>361</v>
      </c>
      <c r="C65" s="526" t="s">
        <v>377</v>
      </c>
      <c r="D65" s="527" t="s">
        <v>395</v>
      </c>
      <c r="E65" s="528">
        <f t="array" ref="E65">IFERROR(IF(INDEX(EndUseMatrixData,MATCH($B65,IF(EndUseMatrixEndUse=$D65,EndUseMatrixAllocation),0),MATCH($C65,EndUseMatrixEmissionSource,0))=Lists!$Q$9,INDEX(CFPTableEmissionsData,MATCH($C65,CFPTableEmissionsEmissionSource,0),MATCH(E$10,CFPTableEmissionsCampus,0))*INDEX(EndUseAssumptionsData,MATCH($C65,IF(EndUseAssumptionsEndUse=$D65,EndUseAssumptionsEmissionsSource),0),MATCH(E$10,EndUseAssumptionsCampus,0))*IF(COUNTIF(PeopleList,$B65)&gt;0,INDEX(SpacePeopleAllocationsPercentData,MATCH($B65,SpacePeopleAllocationsPercentType,0),MATCH(E$10,SpacePeopleAllocationsPercentCampus,0))/SUM(IF(INDEX(EndUseMatrixPeopleData,0,MATCH($C65,EndUseMatrixEmissionSource,0))=Lists!$Q$9,IF(EndUseMatrixPeopleEndUse=$D65,INDEX(EndUseMatrixPeopleSplitData,0,MATCH(E$10,EndUseMatrixPeopleSplitCampus,0))))),1),0),0)</f>
        <v>0</v>
      </c>
      <c r="F65" s="528">
        <f t="array" ref="F65">IFERROR(IF(INDEX(EndUseMatrixData,MATCH($B65,IF(EndUseMatrixEndUse=$D65,EndUseMatrixAllocation),0),MATCH($C65,EndUseMatrixEmissionSource,0))=Lists!$Q$9,INDEX(CFPTableEmissionsData,MATCH($C65,CFPTableEmissionsEmissionSource,0),MATCH(F$10,CFPTableEmissionsCampus,0))*INDEX(EndUseAssumptionsData,MATCH($C65,IF(EndUseAssumptionsEndUse=$D65,EndUseAssumptionsEmissionsSource),0),MATCH(F$10,EndUseAssumptionsCampus,0))*IF(COUNTIF(PeopleList,$B65)&gt;0,INDEX(SpacePeopleAllocationsPercentData,MATCH($B65,SpacePeopleAllocationsPercentType,0),MATCH(F$10,SpacePeopleAllocationsPercentCampus,0))/SUM(IF(INDEX(EndUseMatrixPeopleData,0,MATCH($C65,EndUseMatrixEmissionSource,0))=Lists!$Q$9,IF(EndUseMatrixPeopleEndUse=$D65,INDEX(EndUseMatrixPeopleSplitData,0,MATCH(F$10,EndUseMatrixPeopleSplitCampus,0))))),1),0),0)</f>
        <v>0</v>
      </c>
      <c r="G65" s="528">
        <f t="array" ref="G65">IFERROR(IF(INDEX(EndUseMatrixData,MATCH($B65,IF(EndUseMatrixEndUse=$D65,EndUseMatrixAllocation),0),MATCH($C65,EndUseMatrixEmissionSource,0))=Lists!$Q$9,INDEX(CFPTableEmissionsData,MATCH($C65,CFPTableEmissionsEmissionSource,0),MATCH(G$10,CFPTableEmissionsCampus,0))*INDEX(EndUseAssumptionsData,MATCH($C65,IF(EndUseAssumptionsEndUse=$D65,EndUseAssumptionsEmissionsSource),0),MATCH(G$10,EndUseAssumptionsCampus,0))*IF(COUNTIF(PeopleList,$B65)&gt;0,INDEX(SpacePeopleAllocationsPercentData,MATCH($B65,SpacePeopleAllocationsPercentType,0),MATCH(G$10,SpacePeopleAllocationsPercentCampus,0))/SUM(IF(INDEX(EndUseMatrixPeopleData,0,MATCH($C65,EndUseMatrixEmissionSource,0))=Lists!$Q$9,IF(EndUseMatrixPeopleEndUse=$D65,INDEX(EndUseMatrixPeopleSplitData,0,MATCH(G$10,EndUseMatrixPeopleSplitCampus,0))))),1),0),0)</f>
        <v>0</v>
      </c>
      <c r="H65" s="528">
        <f t="array" ref="H65">IFERROR(IF(INDEX(EndUseMatrixData,MATCH($B65,IF(EndUseMatrixEndUse=$D65,EndUseMatrixAllocation),0),MATCH($C65,EndUseMatrixEmissionSource,0))=Lists!$Q$9,INDEX(CFPTableEmissionsData,MATCH($C65,CFPTableEmissionsEmissionSource,0),MATCH(H$10,CFPTableEmissionsCampus,0))*INDEX(EndUseAssumptionsData,MATCH($C65,IF(EndUseAssumptionsEndUse=$D65,EndUseAssumptionsEmissionsSource),0),MATCH(H$10,EndUseAssumptionsCampus,0))*IF(COUNTIF(PeopleList,$B65)&gt;0,INDEX(SpacePeopleAllocationsPercentData,MATCH($B65,SpacePeopleAllocationsPercentType,0),MATCH(H$10,SpacePeopleAllocationsPercentCampus,0))/SUM(IF(INDEX(EndUseMatrixPeopleData,0,MATCH($C65,EndUseMatrixEmissionSource,0))=Lists!$Q$9,IF(EndUseMatrixPeopleEndUse=$D65,INDEX(EndUseMatrixPeopleSplitData,0,MATCH(H$10,EndUseMatrixPeopleSplitCampus,0))))),1),0),0)</f>
        <v>0</v>
      </c>
      <c r="I65" s="528">
        <f t="array" ref="I65">IFERROR(IF(INDEX(EndUseMatrixData,MATCH($B65,IF(EndUseMatrixEndUse=$D65,EndUseMatrixAllocation),0),MATCH($C65,EndUseMatrixEmissionSource,0))=Lists!$Q$9,INDEX(CFPTableEmissionsData,MATCH($C65,CFPTableEmissionsEmissionSource,0),MATCH(I$10,CFPTableEmissionsCampus,0))*INDEX(EndUseAssumptionsData,MATCH($C65,IF(EndUseAssumptionsEndUse=$D65,EndUseAssumptionsEmissionsSource),0),MATCH(I$10,EndUseAssumptionsCampus,0))*IF(COUNTIF(PeopleList,$B65)&gt;0,INDEX(SpacePeopleAllocationsPercentData,MATCH($B65,SpacePeopleAllocationsPercentType,0),MATCH(I$10,SpacePeopleAllocationsPercentCampus,0))/SUM(IF(INDEX(EndUseMatrixPeopleData,0,MATCH($C65,EndUseMatrixEmissionSource,0))=Lists!$Q$9,IF(EndUseMatrixPeopleEndUse=$D65,INDEX(EndUseMatrixPeopleSplitData,0,MATCH(I$10,EndUseMatrixPeopleSplitCampus,0))))),1),0),0)</f>
        <v>0</v>
      </c>
      <c r="J65" s="528">
        <f t="array" ref="J65">IFERROR(IF(INDEX(EndUseMatrixData,MATCH($B65,IF(EndUseMatrixEndUse=$D65,EndUseMatrixAllocation),0),MATCH($C65,EndUseMatrixEmissionSource,0))=Lists!$Q$9,INDEX(CFPTableEmissionsData,MATCH($C65,CFPTableEmissionsEmissionSource,0),MATCH(J$10,CFPTableEmissionsCampus,0))*INDEX(EndUseAssumptionsData,MATCH($C65,IF(EndUseAssumptionsEndUse=$D65,EndUseAssumptionsEmissionsSource),0),MATCH(J$10,EndUseAssumptionsCampus,0))*IF(COUNTIF(PeopleList,$B65)&gt;0,INDEX(SpacePeopleAllocationsPercentData,MATCH($B65,SpacePeopleAllocationsPercentType,0),MATCH(J$10,SpacePeopleAllocationsPercentCampus,0))/SUM(IF(INDEX(EndUseMatrixPeopleData,0,MATCH($C65,EndUseMatrixEmissionSource,0))=Lists!$Q$9,IF(EndUseMatrixPeopleEndUse=$D65,INDEX(EndUseMatrixPeopleSplitData,0,MATCH(J$10,EndUseMatrixPeopleSplitCampus,0))))),1),0),0)</f>
        <v>0</v>
      </c>
      <c r="K65" s="529" t="str">
        <f t="array" aca="1" ref="K65" ca="1">IFERROR(E65*(1+INDEX(FrontEndData,MATCH(K$10,IF(FrontEndType=$B65,FrontEndCampus),0),MATCH(K$9,FrontEndYear,0))),"")</f>
        <v/>
      </c>
      <c r="L65" s="529" t="str">
        <f t="array" aca="1" ref="L65" ca="1">IFERROR(F65*(1+INDEX(FrontEndData,MATCH(L$10,IF(FrontEndType=$B65,FrontEndCampus),0),MATCH(L$9,FrontEndYear,0))),"")</f>
        <v/>
      </c>
      <c r="M65" s="529" t="str">
        <f t="array" aca="1" ref="M65" ca="1">IFERROR(G65*(1+INDEX(FrontEndData,MATCH(M$10,IF(FrontEndType=$B65,FrontEndCampus),0),MATCH(M$9,FrontEndYear,0))),"")</f>
        <v/>
      </c>
      <c r="N65" s="529" t="str">
        <f t="array" aca="1" ref="N65" ca="1">IFERROR(H65*(1+INDEX(FrontEndData,MATCH(N$10,IF(FrontEndType=$B65,FrontEndCampus),0),MATCH(N$9,FrontEndYear,0))),"")</f>
        <v/>
      </c>
      <c r="O65" s="529" t="str">
        <f t="array" aca="1" ref="O65" ca="1">IFERROR(I65*(1+INDEX(FrontEndData,MATCH(O$10,IF(FrontEndType=$B65,FrontEndCampus),0),MATCH(O$9,FrontEndYear,0))),"")</f>
        <v/>
      </c>
      <c r="P65" s="529" t="str">
        <f t="array" aca="1" ref="P65" ca="1">IFERROR(J65*(1+INDEX(FrontEndData,MATCH(P$10,IF(FrontEndType=$B65,FrontEndCampus),0),MATCH(P$9,FrontEndYear,0))),"")</f>
        <v/>
      </c>
      <c r="Q65" s="529" t="str">
        <f t="array" aca="1" ref="Q65" ca="1">IFERROR(K65*(1+INDEX(FrontEndData,MATCH(Q$10,IF(FrontEndType=$B65,FrontEndCampus),0),MATCH(Q$9,FrontEndYear,0))),"")</f>
        <v/>
      </c>
      <c r="R65" s="529" t="str">
        <f t="array" aca="1" ref="R65" ca="1">IFERROR(L65*(1+INDEX(FrontEndData,MATCH(R$10,IF(FrontEndType=$B65,FrontEndCampus),0),MATCH(R$9,FrontEndYear,0))),"")</f>
        <v/>
      </c>
      <c r="S65" s="529" t="str">
        <f t="array" aca="1" ref="S65" ca="1">IFERROR(M65*(1+INDEX(FrontEndData,MATCH(S$10,IF(FrontEndType=$B65,FrontEndCampus),0),MATCH(S$9,FrontEndYear,0))),"")</f>
        <v/>
      </c>
      <c r="T65" s="529" t="str">
        <f t="array" aca="1" ref="T65" ca="1">IFERROR(N65*(1+INDEX(FrontEndData,MATCH(T$10,IF(FrontEndType=$B65,FrontEndCampus),0),MATCH(T$9,FrontEndYear,0))),"")</f>
        <v/>
      </c>
      <c r="U65" s="529" t="str">
        <f t="array" aca="1" ref="U65" ca="1">IFERROR(O65*(1+INDEX(FrontEndData,MATCH(U$10,IF(FrontEndType=$B65,FrontEndCampus),0),MATCH(U$9,FrontEndYear,0))),"")</f>
        <v/>
      </c>
      <c r="V65" s="529" t="str">
        <f t="array" aca="1" ref="V65" ca="1">IFERROR(P65*(1+INDEX(FrontEndData,MATCH(V$10,IF(FrontEndType=$B65,FrontEndCampus),0),MATCH(V$9,FrontEndYear,0))),"")</f>
        <v/>
      </c>
      <c r="W65" s="529" t="str">
        <f t="array" aca="1" ref="W65" ca="1">IFERROR(Q65*(1+INDEX(FrontEndData,MATCH(W$10,IF(FrontEndType=$B65,FrontEndCampus),0),MATCH(W$9,FrontEndYear,0))),"")</f>
        <v/>
      </c>
      <c r="X65" s="529" t="str">
        <f t="array" aca="1" ref="X65" ca="1">IFERROR(R65*(1+INDEX(FrontEndData,MATCH(X$10,IF(FrontEndType=$B65,FrontEndCampus),0),MATCH(X$9,FrontEndYear,0))),"")</f>
        <v/>
      </c>
      <c r="Y65" s="529" t="str">
        <f t="array" aca="1" ref="Y65" ca="1">IFERROR(S65*(1+INDEX(FrontEndData,MATCH(Y$10,IF(FrontEndType=$B65,FrontEndCampus),0),MATCH(Y$9,FrontEndYear,0))),"")</f>
        <v/>
      </c>
      <c r="Z65" s="529" t="str">
        <f t="array" aca="1" ref="Z65" ca="1">IFERROR(T65*(1+INDEX(FrontEndData,MATCH(Z$10,IF(FrontEndType=$B65,FrontEndCampus),0),MATCH(Z$9,FrontEndYear,0))),"")</f>
        <v/>
      </c>
      <c r="AA65" s="529" t="str">
        <f t="array" aca="1" ref="AA65" ca="1">IFERROR(U65*(1+INDEX(FrontEndData,MATCH(AA$10,IF(FrontEndType=$B65,FrontEndCampus),0),MATCH(AA$9,FrontEndYear,0))),"")</f>
        <v/>
      </c>
      <c r="AB65" s="529" t="str">
        <f t="array" aca="1" ref="AB65" ca="1">IFERROR(V65*(1+INDEX(FrontEndData,MATCH(AB$10,IF(FrontEndType=$B65,FrontEndCampus),0),MATCH(AB$9,FrontEndYear,0))),"")</f>
        <v/>
      </c>
      <c r="AC65" s="529" t="str">
        <f t="array" aca="1" ref="AC65" ca="1">IFERROR(W65*(1+INDEX(FrontEndData,MATCH(AC$10,IF(FrontEndType=$B65,FrontEndCampus),0),MATCH(AC$9,FrontEndYear,0))),"")</f>
        <v/>
      </c>
      <c r="AD65" s="529" t="str">
        <f t="array" aca="1" ref="AD65" ca="1">IFERROR(X65*(1+INDEX(FrontEndData,MATCH(AD$10,IF(FrontEndType=$B65,FrontEndCampus),0),MATCH(AD$9,FrontEndYear,0))),"")</f>
        <v/>
      </c>
      <c r="AE65" s="529" t="str">
        <f t="array" aca="1" ref="AE65" ca="1">IFERROR(Y65*(1+INDEX(FrontEndData,MATCH(AE$10,IF(FrontEndType=$B65,FrontEndCampus),0),MATCH(AE$9,FrontEndYear,0))),"")</f>
        <v/>
      </c>
      <c r="AF65" s="529" t="str">
        <f t="array" aca="1" ref="AF65" ca="1">IFERROR(Z65*(1+INDEX(FrontEndData,MATCH(AF$10,IF(FrontEndType=$B65,FrontEndCampus),0),MATCH(AF$9,FrontEndYear,0))),"")</f>
        <v/>
      </c>
      <c r="AG65" s="529" t="str">
        <f t="array" aca="1" ref="AG65" ca="1">IFERROR(AA65*(1+INDEX(FrontEndData,MATCH(AG$10,IF(FrontEndType=$B65,FrontEndCampus),0),MATCH(AG$9,FrontEndYear,0))),"")</f>
        <v/>
      </c>
      <c r="AH65" s="529" t="str">
        <f t="array" aca="1" ref="AH65" ca="1">IFERROR(AB65*(1+INDEX(FrontEndData,MATCH(AH$10,IF(FrontEndType=$B65,FrontEndCampus),0),MATCH(AH$9,FrontEndYear,0))),"")</f>
        <v/>
      </c>
      <c r="AI65" s="529" t="str">
        <f t="array" aca="1" ref="AI65" ca="1">IFERROR(AC65*(1+INDEX(FrontEndData,MATCH(AI$10,IF(FrontEndType=$B65,FrontEndCampus),0),MATCH(AI$9,FrontEndYear,0))),"")</f>
        <v/>
      </c>
      <c r="AJ65" s="529" t="str">
        <f t="array" aca="1" ref="AJ65" ca="1">IFERROR(AD65*(1+INDEX(FrontEndData,MATCH(AJ$10,IF(FrontEndType=$B65,FrontEndCampus),0),MATCH(AJ$9,FrontEndYear,0))),"")</f>
        <v/>
      </c>
      <c r="AK65" s="529" t="str">
        <f t="array" aca="1" ref="AK65" ca="1">IFERROR(AE65*(1+INDEX(FrontEndData,MATCH(AK$10,IF(FrontEndType=$B65,FrontEndCampus),0),MATCH(AK$9,FrontEndYear,0))),"")</f>
        <v/>
      </c>
      <c r="AL65" s="529" t="str">
        <f t="array" aca="1" ref="AL65" ca="1">IFERROR(AF65*(1+INDEX(FrontEndData,MATCH(AL$10,IF(FrontEndType=$B65,FrontEndCampus),0),MATCH(AL$9,FrontEndYear,0))),"")</f>
        <v/>
      </c>
      <c r="AM65" s="529" t="str">
        <f t="array" aca="1" ref="AM65" ca="1">IFERROR(AG65*(1+INDEX(FrontEndData,MATCH(AM$10,IF(FrontEndType=$B65,FrontEndCampus),0),MATCH(AM$9,FrontEndYear,0))),"")</f>
        <v/>
      </c>
      <c r="AN65" s="529" t="str">
        <f t="array" aca="1" ref="AN65" ca="1">IFERROR(AH65*(1+INDEX(FrontEndData,MATCH(AN$10,IF(FrontEndType=$B65,FrontEndCampus),0),MATCH(AN$9,FrontEndYear,0))),"")</f>
        <v/>
      </c>
      <c r="AO65" s="529" t="str">
        <f t="array" aca="1" ref="AO65" ca="1">IFERROR(AI65*(1+INDEX(FrontEndData,MATCH(AO$10,IF(FrontEndType=$B65,FrontEndCampus),0),MATCH(AO$9,FrontEndYear,0))),"")</f>
        <v/>
      </c>
      <c r="AP65" s="529" t="str">
        <f t="array" aca="1" ref="AP65" ca="1">IFERROR(AJ65*(1+INDEX(FrontEndData,MATCH(AP$10,IF(FrontEndType=$B65,FrontEndCampus),0),MATCH(AP$9,FrontEndYear,0))),"")</f>
        <v/>
      </c>
      <c r="AQ65" s="529" t="str">
        <f t="array" aca="1" ref="AQ65" ca="1">IFERROR(AK65*(1+INDEX(FrontEndData,MATCH(AQ$10,IF(FrontEndType=$B65,FrontEndCampus),0),MATCH(AQ$9,FrontEndYear,0))),"")</f>
        <v/>
      </c>
      <c r="AR65" s="529" t="str">
        <f t="array" aca="1" ref="AR65" ca="1">IFERROR(AL65*(1+INDEX(FrontEndData,MATCH(AR$10,IF(FrontEndType=$B65,FrontEndCampus),0),MATCH(AR$9,FrontEndYear,0))),"")</f>
        <v/>
      </c>
      <c r="AS65" s="529" t="str">
        <f t="array" aca="1" ref="AS65" ca="1">IFERROR(AM65*(1+INDEX(FrontEndData,MATCH(AS$10,IF(FrontEndType=$B65,FrontEndCampus),0),MATCH(AS$9,FrontEndYear,0))),"")</f>
        <v/>
      </c>
      <c r="AT65" s="529" t="str">
        <f t="array" aca="1" ref="AT65" ca="1">IFERROR(AN65*(1+INDEX(FrontEndData,MATCH(AT$10,IF(FrontEndType=$B65,FrontEndCampus),0),MATCH(AT$9,FrontEndYear,0))),"")</f>
        <v/>
      </c>
      <c r="AU65" s="529" t="str">
        <f t="array" aca="1" ref="AU65" ca="1">IFERROR(AO65*(1+INDEX(FrontEndData,MATCH(AU$10,IF(FrontEndType=$B65,FrontEndCampus),0),MATCH(AU$9,FrontEndYear,0))),"")</f>
        <v/>
      </c>
      <c r="AV65" s="529" t="str">
        <f t="array" aca="1" ref="AV65" ca="1">IFERROR(AP65*(1+INDEX(FrontEndData,MATCH(AV$10,IF(FrontEndType=$B65,FrontEndCampus),0),MATCH(AV$9,FrontEndYear,0))),"")</f>
        <v/>
      </c>
      <c r="AW65" s="529" t="str">
        <f t="array" aca="1" ref="AW65" ca="1">IFERROR(AQ65*(1+INDEX(FrontEndData,MATCH(AW$10,IF(FrontEndType=$B65,FrontEndCampus),0),MATCH(AW$9,FrontEndYear,0))),"")</f>
        <v/>
      </c>
      <c r="AX65" s="529" t="str">
        <f t="array" aca="1" ref="AX65" ca="1">IFERROR(AR65*(1+INDEX(FrontEndData,MATCH(AX$10,IF(FrontEndType=$B65,FrontEndCampus),0),MATCH(AX$9,FrontEndYear,0))),"")</f>
        <v/>
      </c>
      <c r="AY65" s="529" t="str">
        <f t="array" aca="1" ref="AY65" ca="1">IFERROR(AS65*(1+INDEX(FrontEndData,MATCH(AY$10,IF(FrontEndType=$B65,FrontEndCampus),0),MATCH(AY$9,FrontEndYear,0))),"")</f>
        <v/>
      </c>
      <c r="AZ65" s="529" t="str">
        <f t="array" aca="1" ref="AZ65" ca="1">IFERROR(AT65*(1+INDEX(FrontEndData,MATCH(AZ$10,IF(FrontEndType=$B65,FrontEndCampus),0),MATCH(AZ$9,FrontEndYear,0))),"")</f>
        <v/>
      </c>
      <c r="BA65" s="529" t="str">
        <f t="array" aca="1" ref="BA65" ca="1">IFERROR(AU65*(1+INDEX(FrontEndData,MATCH(BA$10,IF(FrontEndType=$B65,FrontEndCampus),0),MATCH(BA$9,FrontEndYear,0))),"")</f>
        <v/>
      </c>
      <c r="BB65" s="529" t="str">
        <f t="array" aca="1" ref="BB65" ca="1">IFERROR(AV65*(1+INDEX(FrontEndData,MATCH(BB$10,IF(FrontEndType=$B65,FrontEndCampus),0),MATCH(BB$9,FrontEndYear,0))),"")</f>
        <v/>
      </c>
      <c r="BC65" s="529" t="str">
        <f t="array" aca="1" ref="BC65" ca="1">IFERROR(AW65*(1+INDEX(FrontEndData,MATCH(BC$10,IF(FrontEndType=$B65,FrontEndCampus),0),MATCH(BC$9,FrontEndYear,0))),"")</f>
        <v/>
      </c>
      <c r="BD65" s="529" t="str">
        <f t="array" aca="1" ref="BD65" ca="1">IFERROR(AX65*(1+INDEX(FrontEndData,MATCH(BD$10,IF(FrontEndType=$B65,FrontEndCampus),0),MATCH(BD$9,FrontEndYear,0))),"")</f>
        <v/>
      </c>
      <c r="BE65" s="529" t="str">
        <f t="array" aca="1" ref="BE65" ca="1">IFERROR(AY65*(1+INDEX(FrontEndData,MATCH(BE$10,IF(FrontEndType=$B65,FrontEndCampus),0),MATCH(BE$9,FrontEndYear,0))),"")</f>
        <v/>
      </c>
      <c r="BF65" s="529" t="str">
        <f t="array" aca="1" ref="BF65" ca="1">IFERROR(AZ65*(1+INDEX(FrontEndData,MATCH(BF$10,IF(FrontEndType=$B65,FrontEndCampus),0),MATCH(BF$9,FrontEndYear,0))),"")</f>
        <v/>
      </c>
      <c r="BG65" s="529" t="str">
        <f t="array" aca="1" ref="BG65" ca="1">IFERROR(BA65*(1+INDEX(FrontEndData,MATCH(BG$10,IF(FrontEndType=$B65,FrontEndCampus),0),MATCH(BG$9,FrontEndYear,0))),"")</f>
        <v/>
      </c>
      <c r="BH65" s="529" t="str">
        <f t="array" aca="1" ref="BH65" ca="1">IFERROR(BB65*(1+INDEX(FrontEndData,MATCH(BH$10,IF(FrontEndType=$B65,FrontEndCampus),0),MATCH(BH$9,FrontEndYear,0))),"")</f>
        <v/>
      </c>
      <c r="BI65" s="529" t="str">
        <f t="array" aca="1" ref="BI65" ca="1">IFERROR(BC65*(1+INDEX(FrontEndData,MATCH(BI$10,IF(FrontEndType=$B65,FrontEndCampus),0),MATCH(BI$9,FrontEndYear,0))),"")</f>
        <v/>
      </c>
      <c r="BJ65" s="529" t="str">
        <f t="array" aca="1" ref="BJ65" ca="1">IFERROR(BD65*(1+INDEX(FrontEndData,MATCH(BJ$10,IF(FrontEndType=$B65,FrontEndCampus),0),MATCH(BJ$9,FrontEndYear,0))),"")</f>
        <v/>
      </c>
      <c r="BK65" s="529" t="str">
        <f t="array" aca="1" ref="BK65" ca="1">IFERROR(BE65*(1+INDEX(FrontEndData,MATCH(BK$10,IF(FrontEndType=$B65,FrontEndCampus),0),MATCH(BK$9,FrontEndYear,0))),"")</f>
        <v/>
      </c>
      <c r="BL65" s="529" t="str">
        <f t="array" aca="1" ref="BL65" ca="1">IFERROR(BF65*(1+INDEX(FrontEndData,MATCH(BL$10,IF(FrontEndType=$B65,FrontEndCampus),0),MATCH(BL$9,FrontEndYear,0))),"")</f>
        <v/>
      </c>
      <c r="BM65" s="529" t="str">
        <f t="array" aca="1" ref="BM65" ca="1">IFERROR(BG65*(1+INDEX(FrontEndData,MATCH(BM$10,IF(FrontEndType=$B65,FrontEndCampus),0),MATCH(BM$9,FrontEndYear,0))),"")</f>
        <v/>
      </c>
      <c r="BN65" s="529" t="str">
        <f t="array" aca="1" ref="BN65" ca="1">IFERROR(BH65*(1+INDEX(FrontEndData,MATCH(BN$10,IF(FrontEndType=$B65,FrontEndCampus),0),MATCH(BN$9,FrontEndYear,0))),"")</f>
        <v/>
      </c>
      <c r="BO65" s="529" t="str">
        <f t="array" aca="1" ref="BO65" ca="1">IFERROR(BI65*(1+INDEX(FrontEndData,MATCH(BO$10,IF(FrontEndType=$B65,FrontEndCampus),0),MATCH(BO$9,FrontEndYear,0))),"")</f>
        <v/>
      </c>
      <c r="BP65" s="529" t="str">
        <f t="array" aca="1" ref="BP65" ca="1">IFERROR(BJ65*(1+INDEX(FrontEndData,MATCH(BP$10,IF(FrontEndType=$B65,FrontEndCampus),0),MATCH(BP$9,FrontEndYear,0))),"")</f>
        <v/>
      </c>
      <c r="BQ65" s="529" t="str">
        <f t="array" aca="1" ref="BQ65" ca="1">IFERROR(BK65*(1+INDEX(FrontEndData,MATCH(BQ$10,IF(FrontEndType=$B65,FrontEndCampus),0),MATCH(BQ$9,FrontEndYear,0))),"")</f>
        <v/>
      </c>
      <c r="BR65" s="529" t="str">
        <f t="array" aca="1" ref="BR65" ca="1">IFERROR(BL65*(1+INDEX(FrontEndData,MATCH(BR$10,IF(FrontEndType=$B65,FrontEndCampus),0),MATCH(BR$9,FrontEndYear,0))),"")</f>
        <v/>
      </c>
      <c r="BS65" s="529" t="str">
        <f t="array" aca="1" ref="BS65" ca="1">IFERROR(BM65*(1+INDEX(FrontEndData,MATCH(BS$10,IF(FrontEndType=$B65,FrontEndCampus),0),MATCH(BS$9,FrontEndYear,0))),"")</f>
        <v/>
      </c>
      <c r="BT65" s="529" t="str">
        <f t="array" aca="1" ref="BT65" ca="1">IFERROR(BN65*(1+INDEX(FrontEndData,MATCH(BT$10,IF(FrontEndType=$B65,FrontEndCampus),0),MATCH(BT$9,FrontEndYear,0))),"")</f>
        <v/>
      </c>
      <c r="BU65" s="529" t="str">
        <f t="array" aca="1" ref="BU65" ca="1">IFERROR(BO65*(1+INDEX(FrontEndData,MATCH(BU$10,IF(FrontEndType=$B65,FrontEndCampus),0),MATCH(BU$9,FrontEndYear,0))),"")</f>
        <v/>
      </c>
      <c r="BV65" s="529" t="str">
        <f t="array" aca="1" ref="BV65" ca="1">IFERROR(BP65*(1+INDEX(FrontEndData,MATCH(BV$10,IF(FrontEndType=$B65,FrontEndCampus),0),MATCH(BV$9,FrontEndYear,0))),"")</f>
        <v/>
      </c>
      <c r="BW65" s="529" t="str">
        <f t="array" aca="1" ref="BW65" ca="1">IFERROR(BQ65*(1+INDEX(FrontEndData,MATCH(BW$10,IF(FrontEndType=$B65,FrontEndCampus),0),MATCH(BW$9,FrontEndYear,0))),"")</f>
        <v/>
      </c>
      <c r="BX65" s="529" t="str">
        <f t="array" aca="1" ref="BX65" ca="1">IFERROR(BR65*(1+INDEX(FrontEndData,MATCH(BX$10,IF(FrontEndType=$B65,FrontEndCampus),0),MATCH(BX$9,FrontEndYear,0))),"")</f>
        <v/>
      </c>
    </row>
    <row r="66" spans="2:76" x14ac:dyDescent="0.25">
      <c r="B66" s="525" t="s">
        <v>361</v>
      </c>
      <c r="C66" s="526" t="s">
        <v>377</v>
      </c>
      <c r="D66" s="527" t="s">
        <v>226</v>
      </c>
      <c r="E66" s="528">
        <f t="array" aca="1" ref="E66" ca="1">IFERROR(IF(INDEX(EndUseMatrixData,MATCH($B66,IF(EndUseMatrixEndUse=$D66,EndUseMatrixAllocation),0),MATCH($C66,EndUseMatrixEmissionSource,0))=Lists!$Q$9,INDEX(CFPTableEmissionsData,MATCH($C66,CFPTableEmissionsEmissionSource,0),MATCH(E$10,CFPTableEmissionsCampus,0))*INDEX(EndUseAssumptionsData,MATCH($C66,IF(EndUseAssumptionsEndUse=$D66,EndUseAssumptionsEmissionsSource),0),MATCH(E$10,EndUseAssumptionsCampus,0))*IF(COUNTIF(PeopleList,$B66)&gt;0,INDEX(SpacePeopleAllocationsPercentData,MATCH($B66,SpacePeopleAllocationsPercentType,0),MATCH(E$10,SpacePeopleAllocationsPercentCampus,0))/SUM(IF(INDEX(EndUseMatrixPeopleData,0,MATCH($C66,EndUseMatrixEmissionSource,0))=Lists!$Q$9,IF(EndUseMatrixPeopleEndUse=$D66,INDEX(EndUseMatrixPeopleSplitData,0,MATCH(E$10,EndUseMatrixPeopleSplitCampus,0))))),1),0),0)</f>
        <v>0</v>
      </c>
      <c r="F66" s="528">
        <f t="array" aca="1" ref="F66" ca="1">IFERROR(IF(INDEX(EndUseMatrixData,MATCH($B66,IF(EndUseMatrixEndUse=$D66,EndUseMatrixAllocation),0),MATCH($C66,EndUseMatrixEmissionSource,0))=Lists!$Q$9,INDEX(CFPTableEmissionsData,MATCH($C66,CFPTableEmissionsEmissionSource,0),MATCH(F$10,CFPTableEmissionsCampus,0))*INDEX(EndUseAssumptionsData,MATCH($C66,IF(EndUseAssumptionsEndUse=$D66,EndUseAssumptionsEmissionsSource),0),MATCH(F$10,EndUseAssumptionsCampus,0))*IF(COUNTIF(PeopleList,$B66)&gt;0,INDEX(SpacePeopleAllocationsPercentData,MATCH($B66,SpacePeopleAllocationsPercentType,0),MATCH(F$10,SpacePeopleAllocationsPercentCampus,0))/SUM(IF(INDEX(EndUseMatrixPeopleData,0,MATCH($C66,EndUseMatrixEmissionSource,0))=Lists!$Q$9,IF(EndUseMatrixPeopleEndUse=$D66,INDEX(EndUseMatrixPeopleSplitData,0,MATCH(F$10,EndUseMatrixPeopleSplitCampus,0))))),1),0),0)</f>
        <v>0</v>
      </c>
      <c r="G66" s="528">
        <f t="array" aca="1" ref="G66" ca="1">IFERROR(IF(INDEX(EndUseMatrixData,MATCH($B66,IF(EndUseMatrixEndUse=$D66,EndUseMatrixAllocation),0),MATCH($C66,EndUseMatrixEmissionSource,0))=Lists!$Q$9,INDEX(CFPTableEmissionsData,MATCH($C66,CFPTableEmissionsEmissionSource,0),MATCH(G$10,CFPTableEmissionsCampus,0))*INDEX(EndUseAssumptionsData,MATCH($C66,IF(EndUseAssumptionsEndUse=$D66,EndUseAssumptionsEmissionsSource),0),MATCH(G$10,EndUseAssumptionsCampus,0))*IF(COUNTIF(PeopleList,$B66)&gt;0,INDEX(SpacePeopleAllocationsPercentData,MATCH($B66,SpacePeopleAllocationsPercentType,0),MATCH(G$10,SpacePeopleAllocationsPercentCampus,0))/SUM(IF(INDEX(EndUseMatrixPeopleData,0,MATCH($C66,EndUseMatrixEmissionSource,0))=Lists!$Q$9,IF(EndUseMatrixPeopleEndUse=$D66,INDEX(EndUseMatrixPeopleSplitData,0,MATCH(G$10,EndUseMatrixPeopleSplitCampus,0))))),1),0),0)</f>
        <v>0</v>
      </c>
      <c r="H66" s="528">
        <f t="array" aca="1" ref="H66" ca="1">IFERROR(IF(INDEX(EndUseMatrixData,MATCH($B66,IF(EndUseMatrixEndUse=$D66,EndUseMatrixAllocation),0),MATCH($C66,EndUseMatrixEmissionSource,0))=Lists!$Q$9,INDEX(CFPTableEmissionsData,MATCH($C66,CFPTableEmissionsEmissionSource,0),MATCH(H$10,CFPTableEmissionsCampus,0))*INDEX(EndUseAssumptionsData,MATCH($C66,IF(EndUseAssumptionsEndUse=$D66,EndUseAssumptionsEmissionsSource),0),MATCH(H$10,EndUseAssumptionsCampus,0))*IF(COUNTIF(PeopleList,$B66)&gt;0,INDEX(SpacePeopleAllocationsPercentData,MATCH($B66,SpacePeopleAllocationsPercentType,0),MATCH(H$10,SpacePeopleAllocationsPercentCampus,0))/SUM(IF(INDEX(EndUseMatrixPeopleData,0,MATCH($C66,EndUseMatrixEmissionSource,0))=Lists!$Q$9,IF(EndUseMatrixPeopleEndUse=$D66,INDEX(EndUseMatrixPeopleSplitData,0,MATCH(H$10,EndUseMatrixPeopleSplitCampus,0))))),1),0),0)</f>
        <v>0</v>
      </c>
      <c r="I66" s="528">
        <f t="array" aca="1" ref="I66" ca="1">IFERROR(IF(INDEX(EndUseMatrixData,MATCH($B66,IF(EndUseMatrixEndUse=$D66,EndUseMatrixAllocation),0),MATCH($C66,EndUseMatrixEmissionSource,0))=Lists!$Q$9,INDEX(CFPTableEmissionsData,MATCH($C66,CFPTableEmissionsEmissionSource,0),MATCH(I$10,CFPTableEmissionsCampus,0))*INDEX(EndUseAssumptionsData,MATCH($C66,IF(EndUseAssumptionsEndUse=$D66,EndUseAssumptionsEmissionsSource),0),MATCH(I$10,EndUseAssumptionsCampus,0))*IF(COUNTIF(PeopleList,$B66)&gt;0,INDEX(SpacePeopleAllocationsPercentData,MATCH($B66,SpacePeopleAllocationsPercentType,0),MATCH(I$10,SpacePeopleAllocationsPercentCampus,0))/SUM(IF(INDEX(EndUseMatrixPeopleData,0,MATCH($C66,EndUseMatrixEmissionSource,0))=Lists!$Q$9,IF(EndUseMatrixPeopleEndUse=$D66,INDEX(EndUseMatrixPeopleSplitData,0,MATCH(I$10,EndUseMatrixPeopleSplitCampus,0))))),1),0),0)</f>
        <v>0</v>
      </c>
      <c r="J66" s="528">
        <f t="array" aca="1" ref="J66" ca="1">IFERROR(IF(INDEX(EndUseMatrixData,MATCH($B66,IF(EndUseMatrixEndUse=$D66,EndUseMatrixAllocation),0),MATCH($C66,EndUseMatrixEmissionSource,0))=Lists!$Q$9,INDEX(CFPTableEmissionsData,MATCH($C66,CFPTableEmissionsEmissionSource,0),MATCH(J$10,CFPTableEmissionsCampus,0))*INDEX(EndUseAssumptionsData,MATCH($C66,IF(EndUseAssumptionsEndUse=$D66,EndUseAssumptionsEmissionsSource),0),MATCH(J$10,EndUseAssumptionsCampus,0))*IF(COUNTIF(PeopleList,$B66)&gt;0,INDEX(SpacePeopleAllocationsPercentData,MATCH($B66,SpacePeopleAllocationsPercentType,0),MATCH(J$10,SpacePeopleAllocationsPercentCampus,0))/SUM(IF(INDEX(EndUseMatrixPeopleData,0,MATCH($C66,EndUseMatrixEmissionSource,0))=Lists!$Q$9,IF(EndUseMatrixPeopleEndUse=$D66,INDEX(EndUseMatrixPeopleSplitData,0,MATCH(J$10,EndUseMatrixPeopleSplitCampus,0))))),1),0),0)</f>
        <v>0</v>
      </c>
      <c r="K66" s="529" t="str">
        <f t="array" aca="1" ref="K66" ca="1">IFERROR(E66*(1+INDEX(FrontEndData,MATCH(K$10,IF(FrontEndType=$B66,FrontEndCampus),0),MATCH(K$9,FrontEndYear,0))),"")</f>
        <v/>
      </c>
      <c r="L66" s="529" t="str">
        <f t="array" aca="1" ref="L66" ca="1">IFERROR(F66*(1+INDEX(FrontEndData,MATCH(L$10,IF(FrontEndType=$B66,FrontEndCampus),0),MATCH(L$9,FrontEndYear,0))),"")</f>
        <v/>
      </c>
      <c r="M66" s="529" t="str">
        <f t="array" aca="1" ref="M66" ca="1">IFERROR(G66*(1+INDEX(FrontEndData,MATCH(M$10,IF(FrontEndType=$B66,FrontEndCampus),0),MATCH(M$9,FrontEndYear,0))),"")</f>
        <v/>
      </c>
      <c r="N66" s="529" t="str">
        <f t="array" aca="1" ref="N66" ca="1">IFERROR(H66*(1+INDEX(FrontEndData,MATCH(N$10,IF(FrontEndType=$B66,FrontEndCampus),0),MATCH(N$9,FrontEndYear,0))),"")</f>
        <v/>
      </c>
      <c r="O66" s="529" t="str">
        <f t="array" aca="1" ref="O66" ca="1">IFERROR(I66*(1+INDEX(FrontEndData,MATCH(O$10,IF(FrontEndType=$B66,FrontEndCampus),0),MATCH(O$9,FrontEndYear,0))),"")</f>
        <v/>
      </c>
      <c r="P66" s="529" t="str">
        <f t="array" aca="1" ref="P66" ca="1">IFERROR(J66*(1+INDEX(FrontEndData,MATCH(P$10,IF(FrontEndType=$B66,FrontEndCampus),0),MATCH(P$9,FrontEndYear,0))),"")</f>
        <v/>
      </c>
      <c r="Q66" s="529" t="str">
        <f t="array" aca="1" ref="Q66" ca="1">IFERROR(K66*(1+INDEX(FrontEndData,MATCH(Q$10,IF(FrontEndType=$B66,FrontEndCampus),0),MATCH(Q$9,FrontEndYear,0))),"")</f>
        <v/>
      </c>
      <c r="R66" s="529" t="str">
        <f t="array" aca="1" ref="R66" ca="1">IFERROR(L66*(1+INDEX(FrontEndData,MATCH(R$10,IF(FrontEndType=$B66,FrontEndCampus),0),MATCH(R$9,FrontEndYear,0))),"")</f>
        <v/>
      </c>
      <c r="S66" s="529" t="str">
        <f t="array" aca="1" ref="S66" ca="1">IFERROR(M66*(1+INDEX(FrontEndData,MATCH(S$10,IF(FrontEndType=$B66,FrontEndCampus),0),MATCH(S$9,FrontEndYear,0))),"")</f>
        <v/>
      </c>
      <c r="T66" s="529" t="str">
        <f t="array" aca="1" ref="T66" ca="1">IFERROR(N66*(1+INDEX(FrontEndData,MATCH(T$10,IF(FrontEndType=$B66,FrontEndCampus),0),MATCH(T$9,FrontEndYear,0))),"")</f>
        <v/>
      </c>
      <c r="U66" s="529" t="str">
        <f t="array" aca="1" ref="U66" ca="1">IFERROR(O66*(1+INDEX(FrontEndData,MATCH(U$10,IF(FrontEndType=$B66,FrontEndCampus),0),MATCH(U$9,FrontEndYear,0))),"")</f>
        <v/>
      </c>
      <c r="V66" s="529" t="str">
        <f t="array" aca="1" ref="V66" ca="1">IFERROR(P66*(1+INDEX(FrontEndData,MATCH(V$10,IF(FrontEndType=$B66,FrontEndCampus),0),MATCH(V$9,FrontEndYear,0))),"")</f>
        <v/>
      </c>
      <c r="W66" s="529" t="str">
        <f t="array" aca="1" ref="W66" ca="1">IFERROR(Q66*(1+INDEX(FrontEndData,MATCH(W$10,IF(FrontEndType=$B66,FrontEndCampus),0),MATCH(W$9,FrontEndYear,0))),"")</f>
        <v/>
      </c>
      <c r="X66" s="529" t="str">
        <f t="array" aca="1" ref="X66" ca="1">IFERROR(R66*(1+INDEX(FrontEndData,MATCH(X$10,IF(FrontEndType=$B66,FrontEndCampus),0),MATCH(X$9,FrontEndYear,0))),"")</f>
        <v/>
      </c>
      <c r="Y66" s="529" t="str">
        <f t="array" aca="1" ref="Y66" ca="1">IFERROR(S66*(1+INDEX(FrontEndData,MATCH(Y$10,IF(FrontEndType=$B66,FrontEndCampus),0),MATCH(Y$9,FrontEndYear,0))),"")</f>
        <v/>
      </c>
      <c r="Z66" s="529" t="str">
        <f t="array" aca="1" ref="Z66" ca="1">IFERROR(T66*(1+INDEX(FrontEndData,MATCH(Z$10,IF(FrontEndType=$B66,FrontEndCampus),0),MATCH(Z$9,FrontEndYear,0))),"")</f>
        <v/>
      </c>
      <c r="AA66" s="529" t="str">
        <f t="array" aca="1" ref="AA66" ca="1">IFERROR(U66*(1+INDEX(FrontEndData,MATCH(AA$10,IF(FrontEndType=$B66,FrontEndCampus),0),MATCH(AA$9,FrontEndYear,0))),"")</f>
        <v/>
      </c>
      <c r="AB66" s="529" t="str">
        <f t="array" aca="1" ref="AB66" ca="1">IFERROR(V66*(1+INDEX(FrontEndData,MATCH(AB$10,IF(FrontEndType=$B66,FrontEndCampus),0),MATCH(AB$9,FrontEndYear,0))),"")</f>
        <v/>
      </c>
      <c r="AC66" s="529" t="str">
        <f t="array" aca="1" ref="AC66" ca="1">IFERROR(W66*(1+INDEX(FrontEndData,MATCH(AC$10,IF(FrontEndType=$B66,FrontEndCampus),0),MATCH(AC$9,FrontEndYear,0))),"")</f>
        <v/>
      </c>
      <c r="AD66" s="529" t="str">
        <f t="array" aca="1" ref="AD66" ca="1">IFERROR(X66*(1+INDEX(FrontEndData,MATCH(AD$10,IF(FrontEndType=$B66,FrontEndCampus),0),MATCH(AD$9,FrontEndYear,0))),"")</f>
        <v/>
      </c>
      <c r="AE66" s="529" t="str">
        <f t="array" aca="1" ref="AE66" ca="1">IFERROR(Y66*(1+INDEX(FrontEndData,MATCH(AE$10,IF(FrontEndType=$B66,FrontEndCampus),0),MATCH(AE$9,FrontEndYear,0))),"")</f>
        <v/>
      </c>
      <c r="AF66" s="529" t="str">
        <f t="array" aca="1" ref="AF66" ca="1">IFERROR(Z66*(1+INDEX(FrontEndData,MATCH(AF$10,IF(FrontEndType=$B66,FrontEndCampus),0),MATCH(AF$9,FrontEndYear,0))),"")</f>
        <v/>
      </c>
      <c r="AG66" s="529" t="str">
        <f t="array" aca="1" ref="AG66" ca="1">IFERROR(AA66*(1+INDEX(FrontEndData,MATCH(AG$10,IF(FrontEndType=$B66,FrontEndCampus),0),MATCH(AG$9,FrontEndYear,0))),"")</f>
        <v/>
      </c>
      <c r="AH66" s="529" t="str">
        <f t="array" aca="1" ref="AH66" ca="1">IFERROR(AB66*(1+INDEX(FrontEndData,MATCH(AH$10,IF(FrontEndType=$B66,FrontEndCampus),0),MATCH(AH$9,FrontEndYear,0))),"")</f>
        <v/>
      </c>
      <c r="AI66" s="529" t="str">
        <f t="array" aca="1" ref="AI66" ca="1">IFERROR(AC66*(1+INDEX(FrontEndData,MATCH(AI$10,IF(FrontEndType=$B66,FrontEndCampus),0),MATCH(AI$9,FrontEndYear,0))),"")</f>
        <v/>
      </c>
      <c r="AJ66" s="529" t="str">
        <f t="array" aca="1" ref="AJ66" ca="1">IFERROR(AD66*(1+INDEX(FrontEndData,MATCH(AJ$10,IF(FrontEndType=$B66,FrontEndCampus),0),MATCH(AJ$9,FrontEndYear,0))),"")</f>
        <v/>
      </c>
      <c r="AK66" s="529" t="str">
        <f t="array" aca="1" ref="AK66" ca="1">IFERROR(AE66*(1+INDEX(FrontEndData,MATCH(AK$10,IF(FrontEndType=$B66,FrontEndCampus),0),MATCH(AK$9,FrontEndYear,0))),"")</f>
        <v/>
      </c>
      <c r="AL66" s="529" t="str">
        <f t="array" aca="1" ref="AL66" ca="1">IFERROR(AF66*(1+INDEX(FrontEndData,MATCH(AL$10,IF(FrontEndType=$B66,FrontEndCampus),0),MATCH(AL$9,FrontEndYear,0))),"")</f>
        <v/>
      </c>
      <c r="AM66" s="529" t="str">
        <f t="array" aca="1" ref="AM66" ca="1">IFERROR(AG66*(1+INDEX(FrontEndData,MATCH(AM$10,IF(FrontEndType=$B66,FrontEndCampus),0),MATCH(AM$9,FrontEndYear,0))),"")</f>
        <v/>
      </c>
      <c r="AN66" s="529" t="str">
        <f t="array" aca="1" ref="AN66" ca="1">IFERROR(AH66*(1+INDEX(FrontEndData,MATCH(AN$10,IF(FrontEndType=$B66,FrontEndCampus),0),MATCH(AN$9,FrontEndYear,0))),"")</f>
        <v/>
      </c>
      <c r="AO66" s="529" t="str">
        <f t="array" aca="1" ref="AO66" ca="1">IFERROR(AI66*(1+INDEX(FrontEndData,MATCH(AO$10,IF(FrontEndType=$B66,FrontEndCampus),0),MATCH(AO$9,FrontEndYear,0))),"")</f>
        <v/>
      </c>
      <c r="AP66" s="529" t="str">
        <f t="array" aca="1" ref="AP66" ca="1">IFERROR(AJ66*(1+INDEX(FrontEndData,MATCH(AP$10,IF(FrontEndType=$B66,FrontEndCampus),0),MATCH(AP$9,FrontEndYear,0))),"")</f>
        <v/>
      </c>
      <c r="AQ66" s="529" t="str">
        <f t="array" aca="1" ref="AQ66" ca="1">IFERROR(AK66*(1+INDEX(FrontEndData,MATCH(AQ$10,IF(FrontEndType=$B66,FrontEndCampus),0),MATCH(AQ$9,FrontEndYear,0))),"")</f>
        <v/>
      </c>
      <c r="AR66" s="529" t="str">
        <f t="array" aca="1" ref="AR66" ca="1">IFERROR(AL66*(1+INDEX(FrontEndData,MATCH(AR$10,IF(FrontEndType=$B66,FrontEndCampus),0),MATCH(AR$9,FrontEndYear,0))),"")</f>
        <v/>
      </c>
      <c r="AS66" s="529" t="str">
        <f t="array" aca="1" ref="AS66" ca="1">IFERROR(AM66*(1+INDEX(FrontEndData,MATCH(AS$10,IF(FrontEndType=$B66,FrontEndCampus),0),MATCH(AS$9,FrontEndYear,0))),"")</f>
        <v/>
      </c>
      <c r="AT66" s="529" t="str">
        <f t="array" aca="1" ref="AT66" ca="1">IFERROR(AN66*(1+INDEX(FrontEndData,MATCH(AT$10,IF(FrontEndType=$B66,FrontEndCampus),0),MATCH(AT$9,FrontEndYear,0))),"")</f>
        <v/>
      </c>
      <c r="AU66" s="529" t="str">
        <f t="array" aca="1" ref="AU66" ca="1">IFERROR(AO66*(1+INDEX(FrontEndData,MATCH(AU$10,IF(FrontEndType=$B66,FrontEndCampus),0),MATCH(AU$9,FrontEndYear,0))),"")</f>
        <v/>
      </c>
      <c r="AV66" s="529" t="str">
        <f t="array" aca="1" ref="AV66" ca="1">IFERROR(AP66*(1+INDEX(FrontEndData,MATCH(AV$10,IF(FrontEndType=$B66,FrontEndCampus),0),MATCH(AV$9,FrontEndYear,0))),"")</f>
        <v/>
      </c>
      <c r="AW66" s="529" t="str">
        <f t="array" aca="1" ref="AW66" ca="1">IFERROR(AQ66*(1+INDEX(FrontEndData,MATCH(AW$10,IF(FrontEndType=$B66,FrontEndCampus),0),MATCH(AW$9,FrontEndYear,0))),"")</f>
        <v/>
      </c>
      <c r="AX66" s="529" t="str">
        <f t="array" aca="1" ref="AX66" ca="1">IFERROR(AR66*(1+INDEX(FrontEndData,MATCH(AX$10,IF(FrontEndType=$B66,FrontEndCampus),0),MATCH(AX$9,FrontEndYear,0))),"")</f>
        <v/>
      </c>
      <c r="AY66" s="529" t="str">
        <f t="array" aca="1" ref="AY66" ca="1">IFERROR(AS66*(1+INDEX(FrontEndData,MATCH(AY$10,IF(FrontEndType=$B66,FrontEndCampus),0),MATCH(AY$9,FrontEndYear,0))),"")</f>
        <v/>
      </c>
      <c r="AZ66" s="529" t="str">
        <f t="array" aca="1" ref="AZ66" ca="1">IFERROR(AT66*(1+INDEX(FrontEndData,MATCH(AZ$10,IF(FrontEndType=$B66,FrontEndCampus),0),MATCH(AZ$9,FrontEndYear,0))),"")</f>
        <v/>
      </c>
      <c r="BA66" s="529" t="str">
        <f t="array" aca="1" ref="BA66" ca="1">IFERROR(AU66*(1+INDEX(FrontEndData,MATCH(BA$10,IF(FrontEndType=$B66,FrontEndCampus),0),MATCH(BA$9,FrontEndYear,0))),"")</f>
        <v/>
      </c>
      <c r="BB66" s="529" t="str">
        <f t="array" aca="1" ref="BB66" ca="1">IFERROR(AV66*(1+INDEX(FrontEndData,MATCH(BB$10,IF(FrontEndType=$B66,FrontEndCampus),0),MATCH(BB$9,FrontEndYear,0))),"")</f>
        <v/>
      </c>
      <c r="BC66" s="529" t="str">
        <f t="array" aca="1" ref="BC66" ca="1">IFERROR(AW66*(1+INDEX(FrontEndData,MATCH(BC$10,IF(FrontEndType=$B66,FrontEndCampus),0),MATCH(BC$9,FrontEndYear,0))),"")</f>
        <v/>
      </c>
      <c r="BD66" s="529" t="str">
        <f t="array" aca="1" ref="BD66" ca="1">IFERROR(AX66*(1+INDEX(FrontEndData,MATCH(BD$10,IF(FrontEndType=$B66,FrontEndCampus),0),MATCH(BD$9,FrontEndYear,0))),"")</f>
        <v/>
      </c>
      <c r="BE66" s="529" t="str">
        <f t="array" aca="1" ref="BE66" ca="1">IFERROR(AY66*(1+INDEX(FrontEndData,MATCH(BE$10,IF(FrontEndType=$B66,FrontEndCampus),0),MATCH(BE$9,FrontEndYear,0))),"")</f>
        <v/>
      </c>
      <c r="BF66" s="529" t="str">
        <f t="array" aca="1" ref="BF66" ca="1">IFERROR(AZ66*(1+INDEX(FrontEndData,MATCH(BF$10,IF(FrontEndType=$B66,FrontEndCampus),0),MATCH(BF$9,FrontEndYear,0))),"")</f>
        <v/>
      </c>
      <c r="BG66" s="529" t="str">
        <f t="array" aca="1" ref="BG66" ca="1">IFERROR(BA66*(1+INDEX(FrontEndData,MATCH(BG$10,IF(FrontEndType=$B66,FrontEndCampus),0),MATCH(BG$9,FrontEndYear,0))),"")</f>
        <v/>
      </c>
      <c r="BH66" s="529" t="str">
        <f t="array" aca="1" ref="BH66" ca="1">IFERROR(BB66*(1+INDEX(FrontEndData,MATCH(BH$10,IF(FrontEndType=$B66,FrontEndCampus),0),MATCH(BH$9,FrontEndYear,0))),"")</f>
        <v/>
      </c>
      <c r="BI66" s="529" t="str">
        <f t="array" aca="1" ref="BI66" ca="1">IFERROR(BC66*(1+INDEX(FrontEndData,MATCH(BI$10,IF(FrontEndType=$B66,FrontEndCampus),0),MATCH(BI$9,FrontEndYear,0))),"")</f>
        <v/>
      </c>
      <c r="BJ66" s="529" t="str">
        <f t="array" aca="1" ref="BJ66" ca="1">IFERROR(BD66*(1+INDEX(FrontEndData,MATCH(BJ$10,IF(FrontEndType=$B66,FrontEndCampus),0),MATCH(BJ$9,FrontEndYear,0))),"")</f>
        <v/>
      </c>
      <c r="BK66" s="529" t="str">
        <f t="array" aca="1" ref="BK66" ca="1">IFERROR(BE66*(1+INDEX(FrontEndData,MATCH(BK$10,IF(FrontEndType=$B66,FrontEndCampus),0),MATCH(BK$9,FrontEndYear,0))),"")</f>
        <v/>
      </c>
      <c r="BL66" s="529" t="str">
        <f t="array" aca="1" ref="BL66" ca="1">IFERROR(BF66*(1+INDEX(FrontEndData,MATCH(BL$10,IF(FrontEndType=$B66,FrontEndCampus),0),MATCH(BL$9,FrontEndYear,0))),"")</f>
        <v/>
      </c>
      <c r="BM66" s="529" t="str">
        <f t="array" aca="1" ref="BM66" ca="1">IFERROR(BG66*(1+INDEX(FrontEndData,MATCH(BM$10,IF(FrontEndType=$B66,FrontEndCampus),0),MATCH(BM$9,FrontEndYear,0))),"")</f>
        <v/>
      </c>
      <c r="BN66" s="529" t="str">
        <f t="array" aca="1" ref="BN66" ca="1">IFERROR(BH66*(1+INDEX(FrontEndData,MATCH(BN$10,IF(FrontEndType=$B66,FrontEndCampus),0),MATCH(BN$9,FrontEndYear,0))),"")</f>
        <v/>
      </c>
      <c r="BO66" s="529" t="str">
        <f t="array" aca="1" ref="BO66" ca="1">IFERROR(BI66*(1+INDEX(FrontEndData,MATCH(BO$10,IF(FrontEndType=$B66,FrontEndCampus),0),MATCH(BO$9,FrontEndYear,0))),"")</f>
        <v/>
      </c>
      <c r="BP66" s="529" t="str">
        <f t="array" aca="1" ref="BP66" ca="1">IFERROR(BJ66*(1+INDEX(FrontEndData,MATCH(BP$10,IF(FrontEndType=$B66,FrontEndCampus),0),MATCH(BP$9,FrontEndYear,0))),"")</f>
        <v/>
      </c>
      <c r="BQ66" s="529" t="str">
        <f t="array" aca="1" ref="BQ66" ca="1">IFERROR(BK66*(1+INDEX(FrontEndData,MATCH(BQ$10,IF(FrontEndType=$B66,FrontEndCampus),0),MATCH(BQ$9,FrontEndYear,0))),"")</f>
        <v/>
      </c>
      <c r="BR66" s="529" t="str">
        <f t="array" aca="1" ref="BR66" ca="1">IFERROR(BL66*(1+INDEX(FrontEndData,MATCH(BR$10,IF(FrontEndType=$B66,FrontEndCampus),0),MATCH(BR$9,FrontEndYear,0))),"")</f>
        <v/>
      </c>
      <c r="BS66" s="529" t="str">
        <f t="array" aca="1" ref="BS66" ca="1">IFERROR(BM66*(1+INDEX(FrontEndData,MATCH(BS$10,IF(FrontEndType=$B66,FrontEndCampus),0),MATCH(BS$9,FrontEndYear,0))),"")</f>
        <v/>
      </c>
      <c r="BT66" s="529" t="str">
        <f t="array" aca="1" ref="BT66" ca="1">IFERROR(BN66*(1+INDEX(FrontEndData,MATCH(BT$10,IF(FrontEndType=$B66,FrontEndCampus),0),MATCH(BT$9,FrontEndYear,0))),"")</f>
        <v/>
      </c>
      <c r="BU66" s="529" t="str">
        <f t="array" aca="1" ref="BU66" ca="1">IFERROR(BO66*(1+INDEX(FrontEndData,MATCH(BU$10,IF(FrontEndType=$B66,FrontEndCampus),0),MATCH(BU$9,FrontEndYear,0))),"")</f>
        <v/>
      </c>
      <c r="BV66" s="529" t="str">
        <f t="array" aca="1" ref="BV66" ca="1">IFERROR(BP66*(1+INDEX(FrontEndData,MATCH(BV$10,IF(FrontEndType=$B66,FrontEndCampus),0),MATCH(BV$9,FrontEndYear,0))),"")</f>
        <v/>
      </c>
      <c r="BW66" s="529" t="str">
        <f t="array" aca="1" ref="BW66" ca="1">IFERROR(BQ66*(1+INDEX(FrontEndData,MATCH(BW$10,IF(FrontEndType=$B66,FrontEndCampus),0),MATCH(BW$9,FrontEndYear,0))),"")</f>
        <v/>
      </c>
      <c r="BX66" s="529" t="str">
        <f t="array" aca="1" ref="BX66" ca="1">IFERROR(BR66*(1+INDEX(FrontEndData,MATCH(BX$10,IF(FrontEndType=$B66,FrontEndCampus),0),MATCH(BX$9,FrontEndYear,0))),"")</f>
        <v/>
      </c>
    </row>
    <row r="67" spans="2:76" x14ac:dyDescent="0.25">
      <c r="B67" s="525" t="s">
        <v>360</v>
      </c>
      <c r="C67" s="526" t="s">
        <v>377</v>
      </c>
      <c r="D67" s="527" t="s">
        <v>400</v>
      </c>
      <c r="E67" s="528">
        <f t="array" aca="1" ref="E67" ca="1">IFERROR(IF(INDEX(EndUseMatrixData,MATCH($B67,IF(EndUseMatrixEndUse=$D67,EndUseMatrixAllocation),0),MATCH($C67,EndUseMatrixEmissionSource,0))=Lists!$Q$9,INDEX(CFPTableEmissionsData,MATCH($C67,CFPTableEmissionsEmissionSource,0),MATCH(E$10,CFPTableEmissionsCampus,0))*INDEX(EndUseAssumptionsData,MATCH($C67,IF(EndUseAssumptionsEndUse=$D67,EndUseAssumptionsEmissionsSource),0),MATCH(E$10,EndUseAssumptionsCampus,0))*IF(COUNTIF(PeopleList,$B67)&gt;0,INDEX(SpacePeopleAllocationsPercentData,MATCH($B67,SpacePeopleAllocationsPercentType,0),MATCH(E$10,SpacePeopleAllocationsPercentCampus,0))/SUM(IF(INDEX(EndUseMatrixPeopleData,0,MATCH($C67,EndUseMatrixEmissionSource,0))=Lists!$Q$9,IF(EndUseMatrixPeopleEndUse=$D67,INDEX(EndUseMatrixPeopleSplitData,0,MATCH(E$10,EndUseMatrixPeopleSplitCampus,0))))),1),0),0)</f>
        <v>0</v>
      </c>
      <c r="F67" s="528">
        <f t="array" aca="1" ref="F67" ca="1">IFERROR(IF(INDEX(EndUseMatrixData,MATCH($B67,IF(EndUseMatrixEndUse=$D67,EndUseMatrixAllocation),0),MATCH($C67,EndUseMatrixEmissionSource,0))=Lists!$Q$9,INDEX(CFPTableEmissionsData,MATCH($C67,CFPTableEmissionsEmissionSource,0),MATCH(F$10,CFPTableEmissionsCampus,0))*INDEX(EndUseAssumptionsData,MATCH($C67,IF(EndUseAssumptionsEndUse=$D67,EndUseAssumptionsEmissionsSource),0),MATCH(F$10,EndUseAssumptionsCampus,0))*IF(COUNTIF(PeopleList,$B67)&gt;0,INDEX(SpacePeopleAllocationsPercentData,MATCH($B67,SpacePeopleAllocationsPercentType,0),MATCH(F$10,SpacePeopleAllocationsPercentCampus,0))/SUM(IF(INDEX(EndUseMatrixPeopleData,0,MATCH($C67,EndUseMatrixEmissionSource,0))=Lists!$Q$9,IF(EndUseMatrixPeopleEndUse=$D67,INDEX(EndUseMatrixPeopleSplitData,0,MATCH(F$10,EndUseMatrixPeopleSplitCampus,0))))),1),0),0)</f>
        <v>0</v>
      </c>
      <c r="G67" s="528">
        <f t="array" aca="1" ref="G67" ca="1">IFERROR(IF(INDEX(EndUseMatrixData,MATCH($B67,IF(EndUseMatrixEndUse=$D67,EndUseMatrixAllocation),0),MATCH($C67,EndUseMatrixEmissionSource,0))=Lists!$Q$9,INDEX(CFPTableEmissionsData,MATCH($C67,CFPTableEmissionsEmissionSource,0),MATCH(G$10,CFPTableEmissionsCampus,0))*INDEX(EndUseAssumptionsData,MATCH($C67,IF(EndUseAssumptionsEndUse=$D67,EndUseAssumptionsEmissionsSource),0),MATCH(G$10,EndUseAssumptionsCampus,0))*IF(COUNTIF(PeopleList,$B67)&gt;0,INDEX(SpacePeopleAllocationsPercentData,MATCH($B67,SpacePeopleAllocationsPercentType,0),MATCH(G$10,SpacePeopleAllocationsPercentCampus,0))/SUM(IF(INDEX(EndUseMatrixPeopleData,0,MATCH($C67,EndUseMatrixEmissionSource,0))=Lists!$Q$9,IF(EndUseMatrixPeopleEndUse=$D67,INDEX(EndUseMatrixPeopleSplitData,0,MATCH(G$10,EndUseMatrixPeopleSplitCampus,0))))),1),0),0)</f>
        <v>0</v>
      </c>
      <c r="H67" s="528">
        <f t="array" aca="1" ref="H67" ca="1">IFERROR(IF(INDEX(EndUseMatrixData,MATCH($B67,IF(EndUseMatrixEndUse=$D67,EndUseMatrixAllocation),0),MATCH($C67,EndUseMatrixEmissionSource,0))=Lists!$Q$9,INDEX(CFPTableEmissionsData,MATCH($C67,CFPTableEmissionsEmissionSource,0),MATCH(H$10,CFPTableEmissionsCampus,0))*INDEX(EndUseAssumptionsData,MATCH($C67,IF(EndUseAssumptionsEndUse=$D67,EndUseAssumptionsEmissionsSource),0),MATCH(H$10,EndUseAssumptionsCampus,0))*IF(COUNTIF(PeopleList,$B67)&gt;0,INDEX(SpacePeopleAllocationsPercentData,MATCH($B67,SpacePeopleAllocationsPercentType,0),MATCH(H$10,SpacePeopleAllocationsPercentCampus,0))/SUM(IF(INDEX(EndUseMatrixPeopleData,0,MATCH($C67,EndUseMatrixEmissionSource,0))=Lists!$Q$9,IF(EndUseMatrixPeopleEndUse=$D67,INDEX(EndUseMatrixPeopleSplitData,0,MATCH(H$10,EndUseMatrixPeopleSplitCampus,0))))),1),0),0)</f>
        <v>0</v>
      </c>
      <c r="I67" s="528">
        <f t="array" aca="1" ref="I67" ca="1">IFERROR(IF(INDEX(EndUseMatrixData,MATCH($B67,IF(EndUseMatrixEndUse=$D67,EndUseMatrixAllocation),0),MATCH($C67,EndUseMatrixEmissionSource,0))=Lists!$Q$9,INDEX(CFPTableEmissionsData,MATCH($C67,CFPTableEmissionsEmissionSource,0),MATCH(I$10,CFPTableEmissionsCampus,0))*INDEX(EndUseAssumptionsData,MATCH($C67,IF(EndUseAssumptionsEndUse=$D67,EndUseAssumptionsEmissionsSource),0),MATCH(I$10,EndUseAssumptionsCampus,0))*IF(COUNTIF(PeopleList,$B67)&gt;0,INDEX(SpacePeopleAllocationsPercentData,MATCH($B67,SpacePeopleAllocationsPercentType,0),MATCH(I$10,SpacePeopleAllocationsPercentCampus,0))/SUM(IF(INDEX(EndUseMatrixPeopleData,0,MATCH($C67,EndUseMatrixEmissionSource,0))=Lists!$Q$9,IF(EndUseMatrixPeopleEndUse=$D67,INDEX(EndUseMatrixPeopleSplitData,0,MATCH(I$10,EndUseMatrixPeopleSplitCampus,0))))),1),0),0)</f>
        <v>0</v>
      </c>
      <c r="J67" s="528">
        <f t="array" aca="1" ref="J67" ca="1">IFERROR(IF(INDEX(EndUseMatrixData,MATCH($B67,IF(EndUseMatrixEndUse=$D67,EndUseMatrixAllocation),0),MATCH($C67,EndUseMatrixEmissionSource,0))=Lists!$Q$9,INDEX(CFPTableEmissionsData,MATCH($C67,CFPTableEmissionsEmissionSource,0),MATCH(J$10,CFPTableEmissionsCampus,0))*INDEX(EndUseAssumptionsData,MATCH($C67,IF(EndUseAssumptionsEndUse=$D67,EndUseAssumptionsEmissionsSource),0),MATCH(J$10,EndUseAssumptionsCampus,0))*IF(COUNTIF(PeopleList,$B67)&gt;0,INDEX(SpacePeopleAllocationsPercentData,MATCH($B67,SpacePeopleAllocationsPercentType,0),MATCH(J$10,SpacePeopleAllocationsPercentCampus,0))/SUM(IF(INDEX(EndUseMatrixPeopleData,0,MATCH($C67,EndUseMatrixEmissionSource,0))=Lists!$Q$9,IF(EndUseMatrixPeopleEndUse=$D67,INDEX(EndUseMatrixPeopleSplitData,0,MATCH(J$10,EndUseMatrixPeopleSplitCampus,0))))),1),0),0)</f>
        <v>0</v>
      </c>
      <c r="K67" s="529" t="str">
        <f t="array" aca="1" ref="K67" ca="1">IFERROR(E67*(1+INDEX(FrontEndData,MATCH(K$10,IF(FrontEndType=$B67,FrontEndCampus),0),MATCH(K$9,FrontEndYear,0))),"")</f>
        <v/>
      </c>
      <c r="L67" s="529" t="str">
        <f t="array" aca="1" ref="L67" ca="1">IFERROR(F67*(1+INDEX(FrontEndData,MATCH(L$10,IF(FrontEndType=$B67,FrontEndCampus),0),MATCH(L$9,FrontEndYear,0))),"")</f>
        <v/>
      </c>
      <c r="M67" s="529" t="str">
        <f t="array" aca="1" ref="M67" ca="1">IFERROR(G67*(1+INDEX(FrontEndData,MATCH(M$10,IF(FrontEndType=$B67,FrontEndCampus),0),MATCH(M$9,FrontEndYear,0))),"")</f>
        <v/>
      </c>
      <c r="N67" s="529" t="str">
        <f t="array" aca="1" ref="N67" ca="1">IFERROR(H67*(1+INDEX(FrontEndData,MATCH(N$10,IF(FrontEndType=$B67,FrontEndCampus),0),MATCH(N$9,FrontEndYear,0))),"")</f>
        <v/>
      </c>
      <c r="O67" s="529" t="str">
        <f t="array" aca="1" ref="O67" ca="1">IFERROR(I67*(1+INDEX(FrontEndData,MATCH(O$10,IF(FrontEndType=$B67,FrontEndCampus),0),MATCH(O$9,FrontEndYear,0))),"")</f>
        <v/>
      </c>
      <c r="P67" s="529" t="str">
        <f t="array" aca="1" ref="P67" ca="1">IFERROR(J67*(1+INDEX(FrontEndData,MATCH(P$10,IF(FrontEndType=$B67,FrontEndCampus),0),MATCH(P$9,FrontEndYear,0))),"")</f>
        <v/>
      </c>
      <c r="Q67" s="529" t="str">
        <f t="array" aca="1" ref="Q67" ca="1">IFERROR(K67*(1+INDEX(FrontEndData,MATCH(Q$10,IF(FrontEndType=$B67,FrontEndCampus),0),MATCH(Q$9,FrontEndYear,0))),"")</f>
        <v/>
      </c>
      <c r="R67" s="529" t="str">
        <f t="array" aca="1" ref="R67" ca="1">IFERROR(L67*(1+INDEX(FrontEndData,MATCH(R$10,IF(FrontEndType=$B67,FrontEndCampus),0),MATCH(R$9,FrontEndYear,0))),"")</f>
        <v/>
      </c>
      <c r="S67" s="529" t="str">
        <f t="array" aca="1" ref="S67" ca="1">IFERROR(M67*(1+INDEX(FrontEndData,MATCH(S$10,IF(FrontEndType=$B67,FrontEndCampus),0),MATCH(S$9,FrontEndYear,0))),"")</f>
        <v/>
      </c>
      <c r="T67" s="529" t="str">
        <f t="array" aca="1" ref="T67" ca="1">IFERROR(N67*(1+INDEX(FrontEndData,MATCH(T$10,IF(FrontEndType=$B67,FrontEndCampus),0),MATCH(T$9,FrontEndYear,0))),"")</f>
        <v/>
      </c>
      <c r="U67" s="529" t="str">
        <f t="array" aca="1" ref="U67" ca="1">IFERROR(O67*(1+INDEX(FrontEndData,MATCH(U$10,IF(FrontEndType=$B67,FrontEndCampus),0),MATCH(U$9,FrontEndYear,0))),"")</f>
        <v/>
      </c>
      <c r="V67" s="529" t="str">
        <f t="array" aca="1" ref="V67" ca="1">IFERROR(P67*(1+INDEX(FrontEndData,MATCH(V$10,IF(FrontEndType=$B67,FrontEndCampus),0),MATCH(V$9,FrontEndYear,0))),"")</f>
        <v/>
      </c>
      <c r="W67" s="529" t="str">
        <f t="array" aca="1" ref="W67" ca="1">IFERROR(Q67*(1+INDEX(FrontEndData,MATCH(W$10,IF(FrontEndType=$B67,FrontEndCampus),0),MATCH(W$9,FrontEndYear,0))),"")</f>
        <v/>
      </c>
      <c r="X67" s="529" t="str">
        <f t="array" aca="1" ref="X67" ca="1">IFERROR(R67*(1+INDEX(FrontEndData,MATCH(X$10,IF(FrontEndType=$B67,FrontEndCampus),0),MATCH(X$9,FrontEndYear,0))),"")</f>
        <v/>
      </c>
      <c r="Y67" s="529" t="str">
        <f t="array" aca="1" ref="Y67" ca="1">IFERROR(S67*(1+INDEX(FrontEndData,MATCH(Y$10,IF(FrontEndType=$B67,FrontEndCampus),0),MATCH(Y$9,FrontEndYear,0))),"")</f>
        <v/>
      </c>
      <c r="Z67" s="529" t="str">
        <f t="array" aca="1" ref="Z67" ca="1">IFERROR(T67*(1+INDEX(FrontEndData,MATCH(Z$10,IF(FrontEndType=$B67,FrontEndCampus),0),MATCH(Z$9,FrontEndYear,0))),"")</f>
        <v/>
      </c>
      <c r="AA67" s="529" t="str">
        <f t="array" aca="1" ref="AA67" ca="1">IFERROR(U67*(1+INDEX(FrontEndData,MATCH(AA$10,IF(FrontEndType=$B67,FrontEndCampus),0),MATCH(AA$9,FrontEndYear,0))),"")</f>
        <v/>
      </c>
      <c r="AB67" s="529" t="str">
        <f t="array" aca="1" ref="AB67" ca="1">IFERROR(V67*(1+INDEX(FrontEndData,MATCH(AB$10,IF(FrontEndType=$B67,FrontEndCampus),0),MATCH(AB$9,FrontEndYear,0))),"")</f>
        <v/>
      </c>
      <c r="AC67" s="529" t="str">
        <f t="array" aca="1" ref="AC67" ca="1">IFERROR(W67*(1+INDEX(FrontEndData,MATCH(AC$10,IF(FrontEndType=$B67,FrontEndCampus),0),MATCH(AC$9,FrontEndYear,0))),"")</f>
        <v/>
      </c>
      <c r="AD67" s="529" t="str">
        <f t="array" aca="1" ref="AD67" ca="1">IFERROR(X67*(1+INDEX(FrontEndData,MATCH(AD$10,IF(FrontEndType=$B67,FrontEndCampus),0),MATCH(AD$9,FrontEndYear,0))),"")</f>
        <v/>
      </c>
      <c r="AE67" s="529" t="str">
        <f t="array" aca="1" ref="AE67" ca="1">IFERROR(Y67*(1+INDEX(FrontEndData,MATCH(AE$10,IF(FrontEndType=$B67,FrontEndCampus),0),MATCH(AE$9,FrontEndYear,0))),"")</f>
        <v/>
      </c>
      <c r="AF67" s="529" t="str">
        <f t="array" aca="1" ref="AF67" ca="1">IFERROR(Z67*(1+INDEX(FrontEndData,MATCH(AF$10,IF(FrontEndType=$B67,FrontEndCampus),0),MATCH(AF$9,FrontEndYear,0))),"")</f>
        <v/>
      </c>
      <c r="AG67" s="529" t="str">
        <f t="array" aca="1" ref="AG67" ca="1">IFERROR(AA67*(1+INDEX(FrontEndData,MATCH(AG$10,IF(FrontEndType=$B67,FrontEndCampus),0),MATCH(AG$9,FrontEndYear,0))),"")</f>
        <v/>
      </c>
      <c r="AH67" s="529" t="str">
        <f t="array" aca="1" ref="AH67" ca="1">IFERROR(AB67*(1+INDEX(FrontEndData,MATCH(AH$10,IF(FrontEndType=$B67,FrontEndCampus),0),MATCH(AH$9,FrontEndYear,0))),"")</f>
        <v/>
      </c>
      <c r="AI67" s="529" t="str">
        <f t="array" aca="1" ref="AI67" ca="1">IFERROR(AC67*(1+INDEX(FrontEndData,MATCH(AI$10,IF(FrontEndType=$B67,FrontEndCampus),0),MATCH(AI$9,FrontEndYear,0))),"")</f>
        <v/>
      </c>
      <c r="AJ67" s="529" t="str">
        <f t="array" aca="1" ref="AJ67" ca="1">IFERROR(AD67*(1+INDEX(FrontEndData,MATCH(AJ$10,IF(FrontEndType=$B67,FrontEndCampus),0),MATCH(AJ$9,FrontEndYear,0))),"")</f>
        <v/>
      </c>
      <c r="AK67" s="529" t="str">
        <f t="array" aca="1" ref="AK67" ca="1">IFERROR(AE67*(1+INDEX(FrontEndData,MATCH(AK$10,IF(FrontEndType=$B67,FrontEndCampus),0),MATCH(AK$9,FrontEndYear,0))),"")</f>
        <v/>
      </c>
      <c r="AL67" s="529" t="str">
        <f t="array" aca="1" ref="AL67" ca="1">IFERROR(AF67*(1+INDEX(FrontEndData,MATCH(AL$10,IF(FrontEndType=$B67,FrontEndCampus),0),MATCH(AL$9,FrontEndYear,0))),"")</f>
        <v/>
      </c>
      <c r="AM67" s="529" t="str">
        <f t="array" aca="1" ref="AM67" ca="1">IFERROR(AG67*(1+INDEX(FrontEndData,MATCH(AM$10,IF(FrontEndType=$B67,FrontEndCampus),0),MATCH(AM$9,FrontEndYear,0))),"")</f>
        <v/>
      </c>
      <c r="AN67" s="529" t="str">
        <f t="array" aca="1" ref="AN67" ca="1">IFERROR(AH67*(1+INDEX(FrontEndData,MATCH(AN$10,IF(FrontEndType=$B67,FrontEndCampus),0),MATCH(AN$9,FrontEndYear,0))),"")</f>
        <v/>
      </c>
      <c r="AO67" s="529" t="str">
        <f t="array" aca="1" ref="AO67" ca="1">IFERROR(AI67*(1+INDEX(FrontEndData,MATCH(AO$10,IF(FrontEndType=$B67,FrontEndCampus),0),MATCH(AO$9,FrontEndYear,0))),"")</f>
        <v/>
      </c>
      <c r="AP67" s="529" t="str">
        <f t="array" aca="1" ref="AP67" ca="1">IFERROR(AJ67*(1+INDEX(FrontEndData,MATCH(AP$10,IF(FrontEndType=$B67,FrontEndCampus),0),MATCH(AP$9,FrontEndYear,0))),"")</f>
        <v/>
      </c>
      <c r="AQ67" s="529" t="str">
        <f t="array" aca="1" ref="AQ67" ca="1">IFERROR(AK67*(1+INDEX(FrontEndData,MATCH(AQ$10,IF(FrontEndType=$B67,FrontEndCampus),0),MATCH(AQ$9,FrontEndYear,0))),"")</f>
        <v/>
      </c>
      <c r="AR67" s="529" t="str">
        <f t="array" aca="1" ref="AR67" ca="1">IFERROR(AL67*(1+INDEX(FrontEndData,MATCH(AR$10,IF(FrontEndType=$B67,FrontEndCampus),0),MATCH(AR$9,FrontEndYear,0))),"")</f>
        <v/>
      </c>
      <c r="AS67" s="529" t="str">
        <f t="array" aca="1" ref="AS67" ca="1">IFERROR(AM67*(1+INDEX(FrontEndData,MATCH(AS$10,IF(FrontEndType=$B67,FrontEndCampus),0),MATCH(AS$9,FrontEndYear,0))),"")</f>
        <v/>
      </c>
      <c r="AT67" s="529" t="str">
        <f t="array" aca="1" ref="AT67" ca="1">IFERROR(AN67*(1+INDEX(FrontEndData,MATCH(AT$10,IF(FrontEndType=$B67,FrontEndCampus),0),MATCH(AT$9,FrontEndYear,0))),"")</f>
        <v/>
      </c>
      <c r="AU67" s="529" t="str">
        <f t="array" aca="1" ref="AU67" ca="1">IFERROR(AO67*(1+INDEX(FrontEndData,MATCH(AU$10,IF(FrontEndType=$B67,FrontEndCampus),0),MATCH(AU$9,FrontEndYear,0))),"")</f>
        <v/>
      </c>
      <c r="AV67" s="529" t="str">
        <f t="array" aca="1" ref="AV67" ca="1">IFERROR(AP67*(1+INDEX(FrontEndData,MATCH(AV$10,IF(FrontEndType=$B67,FrontEndCampus),0),MATCH(AV$9,FrontEndYear,0))),"")</f>
        <v/>
      </c>
      <c r="AW67" s="529" t="str">
        <f t="array" aca="1" ref="AW67" ca="1">IFERROR(AQ67*(1+INDEX(FrontEndData,MATCH(AW$10,IF(FrontEndType=$B67,FrontEndCampus),0),MATCH(AW$9,FrontEndYear,0))),"")</f>
        <v/>
      </c>
      <c r="AX67" s="529" t="str">
        <f t="array" aca="1" ref="AX67" ca="1">IFERROR(AR67*(1+INDEX(FrontEndData,MATCH(AX$10,IF(FrontEndType=$B67,FrontEndCampus),0),MATCH(AX$9,FrontEndYear,0))),"")</f>
        <v/>
      </c>
      <c r="AY67" s="529" t="str">
        <f t="array" aca="1" ref="AY67" ca="1">IFERROR(AS67*(1+INDEX(FrontEndData,MATCH(AY$10,IF(FrontEndType=$B67,FrontEndCampus),0),MATCH(AY$9,FrontEndYear,0))),"")</f>
        <v/>
      </c>
      <c r="AZ67" s="529" t="str">
        <f t="array" aca="1" ref="AZ67" ca="1">IFERROR(AT67*(1+INDEX(FrontEndData,MATCH(AZ$10,IF(FrontEndType=$B67,FrontEndCampus),0),MATCH(AZ$9,FrontEndYear,0))),"")</f>
        <v/>
      </c>
      <c r="BA67" s="529" t="str">
        <f t="array" aca="1" ref="BA67" ca="1">IFERROR(AU67*(1+INDEX(FrontEndData,MATCH(BA$10,IF(FrontEndType=$B67,FrontEndCampus),0),MATCH(BA$9,FrontEndYear,0))),"")</f>
        <v/>
      </c>
      <c r="BB67" s="529" t="str">
        <f t="array" aca="1" ref="BB67" ca="1">IFERROR(AV67*(1+INDEX(FrontEndData,MATCH(BB$10,IF(FrontEndType=$B67,FrontEndCampus),0),MATCH(BB$9,FrontEndYear,0))),"")</f>
        <v/>
      </c>
      <c r="BC67" s="529" t="str">
        <f t="array" aca="1" ref="BC67" ca="1">IFERROR(AW67*(1+INDEX(FrontEndData,MATCH(BC$10,IF(FrontEndType=$B67,FrontEndCampus),0),MATCH(BC$9,FrontEndYear,0))),"")</f>
        <v/>
      </c>
      <c r="BD67" s="529" t="str">
        <f t="array" aca="1" ref="BD67" ca="1">IFERROR(AX67*(1+INDEX(FrontEndData,MATCH(BD$10,IF(FrontEndType=$B67,FrontEndCampus),0),MATCH(BD$9,FrontEndYear,0))),"")</f>
        <v/>
      </c>
      <c r="BE67" s="529" t="str">
        <f t="array" aca="1" ref="BE67" ca="1">IFERROR(AY67*(1+INDEX(FrontEndData,MATCH(BE$10,IF(FrontEndType=$B67,FrontEndCampus),0),MATCH(BE$9,FrontEndYear,0))),"")</f>
        <v/>
      </c>
      <c r="BF67" s="529" t="str">
        <f t="array" aca="1" ref="BF67" ca="1">IFERROR(AZ67*(1+INDEX(FrontEndData,MATCH(BF$10,IF(FrontEndType=$B67,FrontEndCampus),0),MATCH(BF$9,FrontEndYear,0))),"")</f>
        <v/>
      </c>
      <c r="BG67" s="529" t="str">
        <f t="array" aca="1" ref="BG67" ca="1">IFERROR(BA67*(1+INDEX(FrontEndData,MATCH(BG$10,IF(FrontEndType=$B67,FrontEndCampus),0),MATCH(BG$9,FrontEndYear,0))),"")</f>
        <v/>
      </c>
      <c r="BH67" s="529" t="str">
        <f t="array" aca="1" ref="BH67" ca="1">IFERROR(BB67*(1+INDEX(FrontEndData,MATCH(BH$10,IF(FrontEndType=$B67,FrontEndCampus),0),MATCH(BH$9,FrontEndYear,0))),"")</f>
        <v/>
      </c>
      <c r="BI67" s="529" t="str">
        <f t="array" aca="1" ref="BI67" ca="1">IFERROR(BC67*(1+INDEX(FrontEndData,MATCH(BI$10,IF(FrontEndType=$B67,FrontEndCampus),0),MATCH(BI$9,FrontEndYear,0))),"")</f>
        <v/>
      </c>
      <c r="BJ67" s="529" t="str">
        <f t="array" aca="1" ref="BJ67" ca="1">IFERROR(BD67*(1+INDEX(FrontEndData,MATCH(BJ$10,IF(FrontEndType=$B67,FrontEndCampus),0),MATCH(BJ$9,FrontEndYear,0))),"")</f>
        <v/>
      </c>
      <c r="BK67" s="529" t="str">
        <f t="array" aca="1" ref="BK67" ca="1">IFERROR(BE67*(1+INDEX(FrontEndData,MATCH(BK$10,IF(FrontEndType=$B67,FrontEndCampus),0),MATCH(BK$9,FrontEndYear,0))),"")</f>
        <v/>
      </c>
      <c r="BL67" s="529" t="str">
        <f t="array" aca="1" ref="BL67" ca="1">IFERROR(BF67*(1+INDEX(FrontEndData,MATCH(BL$10,IF(FrontEndType=$B67,FrontEndCampus),0),MATCH(BL$9,FrontEndYear,0))),"")</f>
        <v/>
      </c>
      <c r="BM67" s="529" t="str">
        <f t="array" aca="1" ref="BM67" ca="1">IFERROR(BG67*(1+INDEX(FrontEndData,MATCH(BM$10,IF(FrontEndType=$B67,FrontEndCampus),0),MATCH(BM$9,FrontEndYear,0))),"")</f>
        <v/>
      </c>
      <c r="BN67" s="529" t="str">
        <f t="array" aca="1" ref="BN67" ca="1">IFERROR(BH67*(1+INDEX(FrontEndData,MATCH(BN$10,IF(FrontEndType=$B67,FrontEndCampus),0),MATCH(BN$9,FrontEndYear,0))),"")</f>
        <v/>
      </c>
      <c r="BO67" s="529" t="str">
        <f t="array" aca="1" ref="BO67" ca="1">IFERROR(BI67*(1+INDEX(FrontEndData,MATCH(BO$10,IF(FrontEndType=$B67,FrontEndCampus),0),MATCH(BO$9,FrontEndYear,0))),"")</f>
        <v/>
      </c>
      <c r="BP67" s="529" t="str">
        <f t="array" aca="1" ref="BP67" ca="1">IFERROR(BJ67*(1+INDEX(FrontEndData,MATCH(BP$10,IF(FrontEndType=$B67,FrontEndCampus),0),MATCH(BP$9,FrontEndYear,0))),"")</f>
        <v/>
      </c>
      <c r="BQ67" s="529" t="str">
        <f t="array" aca="1" ref="BQ67" ca="1">IFERROR(BK67*(1+INDEX(FrontEndData,MATCH(BQ$10,IF(FrontEndType=$B67,FrontEndCampus),0),MATCH(BQ$9,FrontEndYear,0))),"")</f>
        <v/>
      </c>
      <c r="BR67" s="529" t="str">
        <f t="array" aca="1" ref="BR67" ca="1">IFERROR(BL67*(1+INDEX(FrontEndData,MATCH(BR$10,IF(FrontEndType=$B67,FrontEndCampus),0),MATCH(BR$9,FrontEndYear,0))),"")</f>
        <v/>
      </c>
      <c r="BS67" s="529" t="str">
        <f t="array" aca="1" ref="BS67" ca="1">IFERROR(BM67*(1+INDEX(FrontEndData,MATCH(BS$10,IF(FrontEndType=$B67,FrontEndCampus),0),MATCH(BS$9,FrontEndYear,0))),"")</f>
        <v/>
      </c>
      <c r="BT67" s="529" t="str">
        <f t="array" aca="1" ref="BT67" ca="1">IFERROR(BN67*(1+INDEX(FrontEndData,MATCH(BT$10,IF(FrontEndType=$B67,FrontEndCampus),0),MATCH(BT$9,FrontEndYear,0))),"")</f>
        <v/>
      </c>
      <c r="BU67" s="529" t="str">
        <f t="array" aca="1" ref="BU67" ca="1">IFERROR(BO67*(1+INDEX(FrontEndData,MATCH(BU$10,IF(FrontEndType=$B67,FrontEndCampus),0),MATCH(BU$9,FrontEndYear,0))),"")</f>
        <v/>
      </c>
      <c r="BV67" s="529" t="str">
        <f t="array" aca="1" ref="BV67" ca="1">IFERROR(BP67*(1+INDEX(FrontEndData,MATCH(BV$10,IF(FrontEndType=$B67,FrontEndCampus),0),MATCH(BV$9,FrontEndYear,0))),"")</f>
        <v/>
      </c>
      <c r="BW67" s="529" t="str">
        <f t="array" aca="1" ref="BW67" ca="1">IFERROR(BQ67*(1+INDEX(FrontEndData,MATCH(BW$10,IF(FrontEndType=$B67,FrontEndCampus),0),MATCH(BW$9,FrontEndYear,0))),"")</f>
        <v/>
      </c>
      <c r="BX67" s="529" t="str">
        <f t="array" aca="1" ref="BX67" ca="1">IFERROR(BR67*(1+INDEX(FrontEndData,MATCH(BX$10,IF(FrontEndType=$B67,FrontEndCampus),0),MATCH(BX$9,FrontEndYear,0))),"")</f>
        <v/>
      </c>
    </row>
    <row r="68" spans="2:76" x14ac:dyDescent="0.25">
      <c r="B68" s="525" t="s">
        <v>360</v>
      </c>
      <c r="C68" s="526" t="s">
        <v>377</v>
      </c>
      <c r="D68" s="527" t="s">
        <v>399</v>
      </c>
      <c r="E68" s="528">
        <f t="array" ref="E68">IFERROR(IF(INDEX(EndUseMatrixData,MATCH($B68,IF(EndUseMatrixEndUse=$D68,EndUseMatrixAllocation),0),MATCH($C68,EndUseMatrixEmissionSource,0))=Lists!$Q$9,INDEX(CFPTableEmissionsData,MATCH($C68,CFPTableEmissionsEmissionSource,0),MATCH(E$10,CFPTableEmissionsCampus,0))*INDEX(EndUseAssumptionsData,MATCH($C68,IF(EndUseAssumptionsEndUse=$D68,EndUseAssumptionsEmissionsSource),0),MATCH(E$10,EndUseAssumptionsCampus,0))*IF(COUNTIF(PeopleList,$B68)&gt;0,INDEX(SpacePeopleAllocationsPercentData,MATCH($B68,SpacePeopleAllocationsPercentType,0),MATCH(E$10,SpacePeopleAllocationsPercentCampus,0))/SUM(IF(INDEX(EndUseMatrixPeopleData,0,MATCH($C68,EndUseMatrixEmissionSource,0))=Lists!$Q$9,IF(EndUseMatrixPeopleEndUse=$D68,INDEX(EndUseMatrixPeopleSplitData,0,MATCH(E$10,EndUseMatrixPeopleSplitCampus,0))))),1),0),0)</f>
        <v>0</v>
      </c>
      <c r="F68" s="528">
        <f t="array" ref="F68">IFERROR(IF(INDEX(EndUseMatrixData,MATCH($B68,IF(EndUseMatrixEndUse=$D68,EndUseMatrixAllocation),0),MATCH($C68,EndUseMatrixEmissionSource,0))=Lists!$Q$9,INDEX(CFPTableEmissionsData,MATCH($C68,CFPTableEmissionsEmissionSource,0),MATCH(F$10,CFPTableEmissionsCampus,0))*INDEX(EndUseAssumptionsData,MATCH($C68,IF(EndUseAssumptionsEndUse=$D68,EndUseAssumptionsEmissionsSource),0),MATCH(F$10,EndUseAssumptionsCampus,0))*IF(COUNTIF(PeopleList,$B68)&gt;0,INDEX(SpacePeopleAllocationsPercentData,MATCH($B68,SpacePeopleAllocationsPercentType,0),MATCH(F$10,SpacePeopleAllocationsPercentCampus,0))/SUM(IF(INDEX(EndUseMatrixPeopleData,0,MATCH($C68,EndUseMatrixEmissionSource,0))=Lists!$Q$9,IF(EndUseMatrixPeopleEndUse=$D68,INDEX(EndUseMatrixPeopleSplitData,0,MATCH(F$10,EndUseMatrixPeopleSplitCampus,0))))),1),0),0)</f>
        <v>0</v>
      </c>
      <c r="G68" s="528">
        <f t="array" ref="G68">IFERROR(IF(INDEX(EndUseMatrixData,MATCH($B68,IF(EndUseMatrixEndUse=$D68,EndUseMatrixAllocation),0),MATCH($C68,EndUseMatrixEmissionSource,0))=Lists!$Q$9,INDEX(CFPTableEmissionsData,MATCH($C68,CFPTableEmissionsEmissionSource,0),MATCH(G$10,CFPTableEmissionsCampus,0))*INDEX(EndUseAssumptionsData,MATCH($C68,IF(EndUseAssumptionsEndUse=$D68,EndUseAssumptionsEmissionsSource),0),MATCH(G$10,EndUseAssumptionsCampus,0))*IF(COUNTIF(PeopleList,$B68)&gt;0,INDEX(SpacePeopleAllocationsPercentData,MATCH($B68,SpacePeopleAllocationsPercentType,0),MATCH(G$10,SpacePeopleAllocationsPercentCampus,0))/SUM(IF(INDEX(EndUseMatrixPeopleData,0,MATCH($C68,EndUseMatrixEmissionSource,0))=Lists!$Q$9,IF(EndUseMatrixPeopleEndUse=$D68,INDEX(EndUseMatrixPeopleSplitData,0,MATCH(G$10,EndUseMatrixPeopleSplitCampus,0))))),1),0),0)</f>
        <v>0</v>
      </c>
      <c r="H68" s="528">
        <f t="array" ref="H68">IFERROR(IF(INDEX(EndUseMatrixData,MATCH($B68,IF(EndUseMatrixEndUse=$D68,EndUseMatrixAllocation),0),MATCH($C68,EndUseMatrixEmissionSource,0))=Lists!$Q$9,INDEX(CFPTableEmissionsData,MATCH($C68,CFPTableEmissionsEmissionSource,0),MATCH(H$10,CFPTableEmissionsCampus,0))*INDEX(EndUseAssumptionsData,MATCH($C68,IF(EndUseAssumptionsEndUse=$D68,EndUseAssumptionsEmissionsSource),0),MATCH(H$10,EndUseAssumptionsCampus,0))*IF(COUNTIF(PeopleList,$B68)&gt;0,INDEX(SpacePeopleAllocationsPercentData,MATCH($B68,SpacePeopleAllocationsPercentType,0),MATCH(H$10,SpacePeopleAllocationsPercentCampus,0))/SUM(IF(INDEX(EndUseMatrixPeopleData,0,MATCH($C68,EndUseMatrixEmissionSource,0))=Lists!$Q$9,IF(EndUseMatrixPeopleEndUse=$D68,INDEX(EndUseMatrixPeopleSplitData,0,MATCH(H$10,EndUseMatrixPeopleSplitCampus,0))))),1),0),0)</f>
        <v>0</v>
      </c>
      <c r="I68" s="528">
        <f t="array" ref="I68">IFERROR(IF(INDEX(EndUseMatrixData,MATCH($B68,IF(EndUseMatrixEndUse=$D68,EndUseMatrixAllocation),0),MATCH($C68,EndUseMatrixEmissionSource,0))=Lists!$Q$9,INDEX(CFPTableEmissionsData,MATCH($C68,CFPTableEmissionsEmissionSource,0),MATCH(I$10,CFPTableEmissionsCampus,0))*INDEX(EndUseAssumptionsData,MATCH($C68,IF(EndUseAssumptionsEndUse=$D68,EndUseAssumptionsEmissionsSource),0),MATCH(I$10,EndUseAssumptionsCampus,0))*IF(COUNTIF(PeopleList,$B68)&gt;0,INDEX(SpacePeopleAllocationsPercentData,MATCH($B68,SpacePeopleAllocationsPercentType,0),MATCH(I$10,SpacePeopleAllocationsPercentCampus,0))/SUM(IF(INDEX(EndUseMatrixPeopleData,0,MATCH($C68,EndUseMatrixEmissionSource,0))=Lists!$Q$9,IF(EndUseMatrixPeopleEndUse=$D68,INDEX(EndUseMatrixPeopleSplitData,0,MATCH(I$10,EndUseMatrixPeopleSplitCampus,0))))),1),0),0)</f>
        <v>0</v>
      </c>
      <c r="J68" s="528">
        <f t="array" ref="J68">IFERROR(IF(INDEX(EndUseMatrixData,MATCH($B68,IF(EndUseMatrixEndUse=$D68,EndUseMatrixAllocation),0),MATCH($C68,EndUseMatrixEmissionSource,0))=Lists!$Q$9,INDEX(CFPTableEmissionsData,MATCH($C68,CFPTableEmissionsEmissionSource,0),MATCH(J$10,CFPTableEmissionsCampus,0))*INDEX(EndUseAssumptionsData,MATCH($C68,IF(EndUseAssumptionsEndUse=$D68,EndUseAssumptionsEmissionsSource),0),MATCH(J$10,EndUseAssumptionsCampus,0))*IF(COUNTIF(PeopleList,$B68)&gt;0,INDEX(SpacePeopleAllocationsPercentData,MATCH($B68,SpacePeopleAllocationsPercentType,0),MATCH(J$10,SpacePeopleAllocationsPercentCampus,0))/SUM(IF(INDEX(EndUseMatrixPeopleData,0,MATCH($C68,EndUseMatrixEmissionSource,0))=Lists!$Q$9,IF(EndUseMatrixPeopleEndUse=$D68,INDEX(EndUseMatrixPeopleSplitData,0,MATCH(J$10,EndUseMatrixPeopleSplitCampus,0))))),1),0),0)</f>
        <v>0</v>
      </c>
      <c r="K68" s="529" t="str">
        <f t="array" aca="1" ref="K68" ca="1">IFERROR(E68*(1+INDEX(FrontEndData,MATCH(K$10,IF(FrontEndType=$B68,FrontEndCampus),0),MATCH(K$9,FrontEndYear,0))),"")</f>
        <v/>
      </c>
      <c r="L68" s="529" t="str">
        <f t="array" aca="1" ref="L68" ca="1">IFERROR(F68*(1+INDEX(FrontEndData,MATCH(L$10,IF(FrontEndType=$B68,FrontEndCampus),0),MATCH(L$9,FrontEndYear,0))),"")</f>
        <v/>
      </c>
      <c r="M68" s="529" t="str">
        <f t="array" aca="1" ref="M68" ca="1">IFERROR(G68*(1+INDEX(FrontEndData,MATCH(M$10,IF(FrontEndType=$B68,FrontEndCampus),0),MATCH(M$9,FrontEndYear,0))),"")</f>
        <v/>
      </c>
      <c r="N68" s="529" t="str">
        <f t="array" aca="1" ref="N68" ca="1">IFERROR(H68*(1+INDEX(FrontEndData,MATCH(N$10,IF(FrontEndType=$B68,FrontEndCampus),0),MATCH(N$9,FrontEndYear,0))),"")</f>
        <v/>
      </c>
      <c r="O68" s="529" t="str">
        <f t="array" aca="1" ref="O68" ca="1">IFERROR(I68*(1+INDEX(FrontEndData,MATCH(O$10,IF(FrontEndType=$B68,FrontEndCampus),0),MATCH(O$9,FrontEndYear,0))),"")</f>
        <v/>
      </c>
      <c r="P68" s="529" t="str">
        <f t="array" aca="1" ref="P68" ca="1">IFERROR(J68*(1+INDEX(FrontEndData,MATCH(P$10,IF(FrontEndType=$B68,FrontEndCampus),0),MATCH(P$9,FrontEndYear,0))),"")</f>
        <v/>
      </c>
      <c r="Q68" s="529" t="str">
        <f t="array" aca="1" ref="Q68" ca="1">IFERROR(K68*(1+INDEX(FrontEndData,MATCH(Q$10,IF(FrontEndType=$B68,FrontEndCampus),0),MATCH(Q$9,FrontEndYear,0))),"")</f>
        <v/>
      </c>
      <c r="R68" s="529" t="str">
        <f t="array" aca="1" ref="R68" ca="1">IFERROR(L68*(1+INDEX(FrontEndData,MATCH(R$10,IF(FrontEndType=$B68,FrontEndCampus),0),MATCH(R$9,FrontEndYear,0))),"")</f>
        <v/>
      </c>
      <c r="S68" s="529" t="str">
        <f t="array" aca="1" ref="S68" ca="1">IFERROR(M68*(1+INDEX(FrontEndData,MATCH(S$10,IF(FrontEndType=$B68,FrontEndCampus),0),MATCH(S$9,FrontEndYear,0))),"")</f>
        <v/>
      </c>
      <c r="T68" s="529" t="str">
        <f t="array" aca="1" ref="T68" ca="1">IFERROR(N68*(1+INDEX(FrontEndData,MATCH(T$10,IF(FrontEndType=$B68,FrontEndCampus),0),MATCH(T$9,FrontEndYear,0))),"")</f>
        <v/>
      </c>
      <c r="U68" s="529" t="str">
        <f t="array" aca="1" ref="U68" ca="1">IFERROR(O68*(1+INDEX(FrontEndData,MATCH(U$10,IF(FrontEndType=$B68,FrontEndCampus),0),MATCH(U$9,FrontEndYear,0))),"")</f>
        <v/>
      </c>
      <c r="V68" s="529" t="str">
        <f t="array" aca="1" ref="V68" ca="1">IFERROR(P68*(1+INDEX(FrontEndData,MATCH(V$10,IF(FrontEndType=$B68,FrontEndCampus),0),MATCH(V$9,FrontEndYear,0))),"")</f>
        <v/>
      </c>
      <c r="W68" s="529" t="str">
        <f t="array" aca="1" ref="W68" ca="1">IFERROR(Q68*(1+INDEX(FrontEndData,MATCH(W$10,IF(FrontEndType=$B68,FrontEndCampus),0),MATCH(W$9,FrontEndYear,0))),"")</f>
        <v/>
      </c>
      <c r="X68" s="529" t="str">
        <f t="array" aca="1" ref="X68" ca="1">IFERROR(R68*(1+INDEX(FrontEndData,MATCH(X$10,IF(FrontEndType=$B68,FrontEndCampus),0),MATCH(X$9,FrontEndYear,0))),"")</f>
        <v/>
      </c>
      <c r="Y68" s="529" t="str">
        <f t="array" aca="1" ref="Y68" ca="1">IFERROR(S68*(1+INDEX(FrontEndData,MATCH(Y$10,IF(FrontEndType=$B68,FrontEndCampus),0),MATCH(Y$9,FrontEndYear,0))),"")</f>
        <v/>
      </c>
      <c r="Z68" s="529" t="str">
        <f t="array" aca="1" ref="Z68" ca="1">IFERROR(T68*(1+INDEX(FrontEndData,MATCH(Z$10,IF(FrontEndType=$B68,FrontEndCampus),0),MATCH(Z$9,FrontEndYear,0))),"")</f>
        <v/>
      </c>
      <c r="AA68" s="529" t="str">
        <f t="array" aca="1" ref="AA68" ca="1">IFERROR(U68*(1+INDEX(FrontEndData,MATCH(AA$10,IF(FrontEndType=$B68,FrontEndCampus),0),MATCH(AA$9,FrontEndYear,0))),"")</f>
        <v/>
      </c>
      <c r="AB68" s="529" t="str">
        <f t="array" aca="1" ref="AB68" ca="1">IFERROR(V68*(1+INDEX(FrontEndData,MATCH(AB$10,IF(FrontEndType=$B68,FrontEndCampus),0),MATCH(AB$9,FrontEndYear,0))),"")</f>
        <v/>
      </c>
      <c r="AC68" s="529" t="str">
        <f t="array" aca="1" ref="AC68" ca="1">IFERROR(W68*(1+INDEX(FrontEndData,MATCH(AC$10,IF(FrontEndType=$B68,FrontEndCampus),0),MATCH(AC$9,FrontEndYear,0))),"")</f>
        <v/>
      </c>
      <c r="AD68" s="529" t="str">
        <f t="array" aca="1" ref="AD68" ca="1">IFERROR(X68*(1+INDEX(FrontEndData,MATCH(AD$10,IF(FrontEndType=$B68,FrontEndCampus),0),MATCH(AD$9,FrontEndYear,0))),"")</f>
        <v/>
      </c>
      <c r="AE68" s="529" t="str">
        <f t="array" aca="1" ref="AE68" ca="1">IFERROR(Y68*(1+INDEX(FrontEndData,MATCH(AE$10,IF(FrontEndType=$B68,FrontEndCampus),0),MATCH(AE$9,FrontEndYear,0))),"")</f>
        <v/>
      </c>
      <c r="AF68" s="529" t="str">
        <f t="array" aca="1" ref="AF68" ca="1">IFERROR(Z68*(1+INDEX(FrontEndData,MATCH(AF$10,IF(FrontEndType=$B68,FrontEndCampus),0),MATCH(AF$9,FrontEndYear,0))),"")</f>
        <v/>
      </c>
      <c r="AG68" s="529" t="str">
        <f t="array" aca="1" ref="AG68" ca="1">IFERROR(AA68*(1+INDEX(FrontEndData,MATCH(AG$10,IF(FrontEndType=$B68,FrontEndCampus),0),MATCH(AG$9,FrontEndYear,0))),"")</f>
        <v/>
      </c>
      <c r="AH68" s="529" t="str">
        <f t="array" aca="1" ref="AH68" ca="1">IFERROR(AB68*(1+INDEX(FrontEndData,MATCH(AH$10,IF(FrontEndType=$B68,FrontEndCampus),0),MATCH(AH$9,FrontEndYear,0))),"")</f>
        <v/>
      </c>
      <c r="AI68" s="529" t="str">
        <f t="array" aca="1" ref="AI68" ca="1">IFERROR(AC68*(1+INDEX(FrontEndData,MATCH(AI$10,IF(FrontEndType=$B68,FrontEndCampus),0),MATCH(AI$9,FrontEndYear,0))),"")</f>
        <v/>
      </c>
      <c r="AJ68" s="529" t="str">
        <f t="array" aca="1" ref="AJ68" ca="1">IFERROR(AD68*(1+INDEX(FrontEndData,MATCH(AJ$10,IF(FrontEndType=$B68,FrontEndCampus),0),MATCH(AJ$9,FrontEndYear,0))),"")</f>
        <v/>
      </c>
      <c r="AK68" s="529" t="str">
        <f t="array" aca="1" ref="AK68" ca="1">IFERROR(AE68*(1+INDEX(FrontEndData,MATCH(AK$10,IF(FrontEndType=$B68,FrontEndCampus),0),MATCH(AK$9,FrontEndYear,0))),"")</f>
        <v/>
      </c>
      <c r="AL68" s="529" t="str">
        <f t="array" aca="1" ref="AL68" ca="1">IFERROR(AF68*(1+INDEX(FrontEndData,MATCH(AL$10,IF(FrontEndType=$B68,FrontEndCampus),0),MATCH(AL$9,FrontEndYear,0))),"")</f>
        <v/>
      </c>
      <c r="AM68" s="529" t="str">
        <f t="array" aca="1" ref="AM68" ca="1">IFERROR(AG68*(1+INDEX(FrontEndData,MATCH(AM$10,IF(FrontEndType=$B68,FrontEndCampus),0),MATCH(AM$9,FrontEndYear,0))),"")</f>
        <v/>
      </c>
      <c r="AN68" s="529" t="str">
        <f t="array" aca="1" ref="AN68" ca="1">IFERROR(AH68*(1+INDEX(FrontEndData,MATCH(AN$10,IF(FrontEndType=$B68,FrontEndCampus),0),MATCH(AN$9,FrontEndYear,0))),"")</f>
        <v/>
      </c>
      <c r="AO68" s="529" t="str">
        <f t="array" aca="1" ref="AO68" ca="1">IFERROR(AI68*(1+INDEX(FrontEndData,MATCH(AO$10,IF(FrontEndType=$B68,FrontEndCampus),0),MATCH(AO$9,FrontEndYear,0))),"")</f>
        <v/>
      </c>
      <c r="AP68" s="529" t="str">
        <f t="array" aca="1" ref="AP68" ca="1">IFERROR(AJ68*(1+INDEX(FrontEndData,MATCH(AP$10,IF(FrontEndType=$B68,FrontEndCampus),0),MATCH(AP$9,FrontEndYear,0))),"")</f>
        <v/>
      </c>
      <c r="AQ68" s="529" t="str">
        <f t="array" aca="1" ref="AQ68" ca="1">IFERROR(AK68*(1+INDEX(FrontEndData,MATCH(AQ$10,IF(FrontEndType=$B68,FrontEndCampus),0),MATCH(AQ$9,FrontEndYear,0))),"")</f>
        <v/>
      </c>
      <c r="AR68" s="529" t="str">
        <f t="array" aca="1" ref="AR68" ca="1">IFERROR(AL68*(1+INDEX(FrontEndData,MATCH(AR$10,IF(FrontEndType=$B68,FrontEndCampus),0),MATCH(AR$9,FrontEndYear,0))),"")</f>
        <v/>
      </c>
      <c r="AS68" s="529" t="str">
        <f t="array" aca="1" ref="AS68" ca="1">IFERROR(AM68*(1+INDEX(FrontEndData,MATCH(AS$10,IF(FrontEndType=$B68,FrontEndCampus),0),MATCH(AS$9,FrontEndYear,0))),"")</f>
        <v/>
      </c>
      <c r="AT68" s="529" t="str">
        <f t="array" aca="1" ref="AT68" ca="1">IFERROR(AN68*(1+INDEX(FrontEndData,MATCH(AT$10,IF(FrontEndType=$B68,FrontEndCampus),0),MATCH(AT$9,FrontEndYear,0))),"")</f>
        <v/>
      </c>
      <c r="AU68" s="529" t="str">
        <f t="array" aca="1" ref="AU68" ca="1">IFERROR(AO68*(1+INDEX(FrontEndData,MATCH(AU$10,IF(FrontEndType=$B68,FrontEndCampus),0),MATCH(AU$9,FrontEndYear,0))),"")</f>
        <v/>
      </c>
      <c r="AV68" s="529" t="str">
        <f t="array" aca="1" ref="AV68" ca="1">IFERROR(AP68*(1+INDEX(FrontEndData,MATCH(AV$10,IF(FrontEndType=$B68,FrontEndCampus),0),MATCH(AV$9,FrontEndYear,0))),"")</f>
        <v/>
      </c>
      <c r="AW68" s="529" t="str">
        <f t="array" aca="1" ref="AW68" ca="1">IFERROR(AQ68*(1+INDEX(FrontEndData,MATCH(AW$10,IF(FrontEndType=$B68,FrontEndCampus),0),MATCH(AW$9,FrontEndYear,0))),"")</f>
        <v/>
      </c>
      <c r="AX68" s="529" t="str">
        <f t="array" aca="1" ref="AX68" ca="1">IFERROR(AR68*(1+INDEX(FrontEndData,MATCH(AX$10,IF(FrontEndType=$B68,FrontEndCampus),0),MATCH(AX$9,FrontEndYear,0))),"")</f>
        <v/>
      </c>
      <c r="AY68" s="529" t="str">
        <f t="array" aca="1" ref="AY68" ca="1">IFERROR(AS68*(1+INDEX(FrontEndData,MATCH(AY$10,IF(FrontEndType=$B68,FrontEndCampus),0),MATCH(AY$9,FrontEndYear,0))),"")</f>
        <v/>
      </c>
      <c r="AZ68" s="529" t="str">
        <f t="array" aca="1" ref="AZ68" ca="1">IFERROR(AT68*(1+INDEX(FrontEndData,MATCH(AZ$10,IF(FrontEndType=$B68,FrontEndCampus),0),MATCH(AZ$9,FrontEndYear,0))),"")</f>
        <v/>
      </c>
      <c r="BA68" s="529" t="str">
        <f t="array" aca="1" ref="BA68" ca="1">IFERROR(AU68*(1+INDEX(FrontEndData,MATCH(BA$10,IF(FrontEndType=$B68,FrontEndCampus),0),MATCH(BA$9,FrontEndYear,0))),"")</f>
        <v/>
      </c>
      <c r="BB68" s="529" t="str">
        <f t="array" aca="1" ref="BB68" ca="1">IFERROR(AV68*(1+INDEX(FrontEndData,MATCH(BB$10,IF(FrontEndType=$B68,FrontEndCampus),0),MATCH(BB$9,FrontEndYear,0))),"")</f>
        <v/>
      </c>
      <c r="BC68" s="529" t="str">
        <f t="array" aca="1" ref="BC68" ca="1">IFERROR(AW68*(1+INDEX(FrontEndData,MATCH(BC$10,IF(FrontEndType=$B68,FrontEndCampus),0),MATCH(BC$9,FrontEndYear,0))),"")</f>
        <v/>
      </c>
      <c r="BD68" s="529" t="str">
        <f t="array" aca="1" ref="BD68" ca="1">IFERROR(AX68*(1+INDEX(FrontEndData,MATCH(BD$10,IF(FrontEndType=$B68,FrontEndCampus),0),MATCH(BD$9,FrontEndYear,0))),"")</f>
        <v/>
      </c>
      <c r="BE68" s="529" t="str">
        <f t="array" aca="1" ref="BE68" ca="1">IFERROR(AY68*(1+INDEX(FrontEndData,MATCH(BE$10,IF(FrontEndType=$B68,FrontEndCampus),0),MATCH(BE$9,FrontEndYear,0))),"")</f>
        <v/>
      </c>
      <c r="BF68" s="529" t="str">
        <f t="array" aca="1" ref="BF68" ca="1">IFERROR(AZ68*(1+INDEX(FrontEndData,MATCH(BF$10,IF(FrontEndType=$B68,FrontEndCampus),0),MATCH(BF$9,FrontEndYear,0))),"")</f>
        <v/>
      </c>
      <c r="BG68" s="529" t="str">
        <f t="array" aca="1" ref="BG68" ca="1">IFERROR(BA68*(1+INDEX(FrontEndData,MATCH(BG$10,IF(FrontEndType=$B68,FrontEndCampus),0),MATCH(BG$9,FrontEndYear,0))),"")</f>
        <v/>
      </c>
      <c r="BH68" s="529" t="str">
        <f t="array" aca="1" ref="BH68" ca="1">IFERROR(BB68*(1+INDEX(FrontEndData,MATCH(BH$10,IF(FrontEndType=$B68,FrontEndCampus),0),MATCH(BH$9,FrontEndYear,0))),"")</f>
        <v/>
      </c>
      <c r="BI68" s="529" t="str">
        <f t="array" aca="1" ref="BI68" ca="1">IFERROR(BC68*(1+INDEX(FrontEndData,MATCH(BI$10,IF(FrontEndType=$B68,FrontEndCampus),0),MATCH(BI$9,FrontEndYear,0))),"")</f>
        <v/>
      </c>
      <c r="BJ68" s="529" t="str">
        <f t="array" aca="1" ref="BJ68" ca="1">IFERROR(BD68*(1+INDEX(FrontEndData,MATCH(BJ$10,IF(FrontEndType=$B68,FrontEndCampus),0),MATCH(BJ$9,FrontEndYear,0))),"")</f>
        <v/>
      </c>
      <c r="BK68" s="529" t="str">
        <f t="array" aca="1" ref="BK68" ca="1">IFERROR(BE68*(1+INDEX(FrontEndData,MATCH(BK$10,IF(FrontEndType=$B68,FrontEndCampus),0),MATCH(BK$9,FrontEndYear,0))),"")</f>
        <v/>
      </c>
      <c r="BL68" s="529" t="str">
        <f t="array" aca="1" ref="BL68" ca="1">IFERROR(BF68*(1+INDEX(FrontEndData,MATCH(BL$10,IF(FrontEndType=$B68,FrontEndCampus),0),MATCH(BL$9,FrontEndYear,0))),"")</f>
        <v/>
      </c>
      <c r="BM68" s="529" t="str">
        <f t="array" aca="1" ref="BM68" ca="1">IFERROR(BG68*(1+INDEX(FrontEndData,MATCH(BM$10,IF(FrontEndType=$B68,FrontEndCampus),0),MATCH(BM$9,FrontEndYear,0))),"")</f>
        <v/>
      </c>
      <c r="BN68" s="529" t="str">
        <f t="array" aca="1" ref="BN68" ca="1">IFERROR(BH68*(1+INDEX(FrontEndData,MATCH(BN$10,IF(FrontEndType=$B68,FrontEndCampus),0),MATCH(BN$9,FrontEndYear,0))),"")</f>
        <v/>
      </c>
      <c r="BO68" s="529" t="str">
        <f t="array" aca="1" ref="BO68" ca="1">IFERROR(BI68*(1+INDEX(FrontEndData,MATCH(BO$10,IF(FrontEndType=$B68,FrontEndCampus),0),MATCH(BO$9,FrontEndYear,0))),"")</f>
        <v/>
      </c>
      <c r="BP68" s="529" t="str">
        <f t="array" aca="1" ref="BP68" ca="1">IFERROR(BJ68*(1+INDEX(FrontEndData,MATCH(BP$10,IF(FrontEndType=$B68,FrontEndCampus),0),MATCH(BP$9,FrontEndYear,0))),"")</f>
        <v/>
      </c>
      <c r="BQ68" s="529" t="str">
        <f t="array" aca="1" ref="BQ68" ca="1">IFERROR(BK68*(1+INDEX(FrontEndData,MATCH(BQ$10,IF(FrontEndType=$B68,FrontEndCampus),0),MATCH(BQ$9,FrontEndYear,0))),"")</f>
        <v/>
      </c>
      <c r="BR68" s="529" t="str">
        <f t="array" aca="1" ref="BR68" ca="1">IFERROR(BL68*(1+INDEX(FrontEndData,MATCH(BR$10,IF(FrontEndType=$B68,FrontEndCampus),0),MATCH(BR$9,FrontEndYear,0))),"")</f>
        <v/>
      </c>
      <c r="BS68" s="529" t="str">
        <f t="array" aca="1" ref="BS68" ca="1">IFERROR(BM68*(1+INDEX(FrontEndData,MATCH(BS$10,IF(FrontEndType=$B68,FrontEndCampus),0),MATCH(BS$9,FrontEndYear,0))),"")</f>
        <v/>
      </c>
      <c r="BT68" s="529" t="str">
        <f t="array" aca="1" ref="BT68" ca="1">IFERROR(BN68*(1+INDEX(FrontEndData,MATCH(BT$10,IF(FrontEndType=$B68,FrontEndCampus),0),MATCH(BT$9,FrontEndYear,0))),"")</f>
        <v/>
      </c>
      <c r="BU68" s="529" t="str">
        <f t="array" aca="1" ref="BU68" ca="1">IFERROR(BO68*(1+INDEX(FrontEndData,MATCH(BU$10,IF(FrontEndType=$B68,FrontEndCampus),0),MATCH(BU$9,FrontEndYear,0))),"")</f>
        <v/>
      </c>
      <c r="BV68" s="529" t="str">
        <f t="array" aca="1" ref="BV68" ca="1">IFERROR(BP68*(1+INDEX(FrontEndData,MATCH(BV$10,IF(FrontEndType=$B68,FrontEndCampus),0),MATCH(BV$9,FrontEndYear,0))),"")</f>
        <v/>
      </c>
      <c r="BW68" s="529" t="str">
        <f t="array" aca="1" ref="BW68" ca="1">IFERROR(BQ68*(1+INDEX(FrontEndData,MATCH(BW$10,IF(FrontEndType=$B68,FrontEndCampus),0),MATCH(BW$9,FrontEndYear,0))),"")</f>
        <v/>
      </c>
      <c r="BX68" s="529" t="str">
        <f t="array" aca="1" ref="BX68" ca="1">IFERROR(BR68*(1+INDEX(FrontEndData,MATCH(BX$10,IF(FrontEndType=$B68,FrontEndCampus),0),MATCH(BX$9,FrontEndYear,0))),"")</f>
        <v/>
      </c>
    </row>
    <row r="69" spans="2:76" x14ac:dyDescent="0.25">
      <c r="B69" s="525" t="s">
        <v>360</v>
      </c>
      <c r="C69" s="526" t="s">
        <v>377</v>
      </c>
      <c r="D69" s="527" t="s">
        <v>398</v>
      </c>
      <c r="E69" s="528">
        <f t="array" ref="E69">IFERROR(IF(INDEX(EndUseMatrixData,MATCH($B69,IF(EndUseMatrixEndUse=$D69,EndUseMatrixAllocation),0),MATCH($C69,EndUseMatrixEmissionSource,0))=Lists!$Q$9,INDEX(CFPTableEmissionsData,MATCH($C69,CFPTableEmissionsEmissionSource,0),MATCH(E$10,CFPTableEmissionsCampus,0))*INDEX(EndUseAssumptionsData,MATCH($C69,IF(EndUseAssumptionsEndUse=$D69,EndUseAssumptionsEmissionsSource),0),MATCH(E$10,EndUseAssumptionsCampus,0))*IF(COUNTIF(PeopleList,$B69)&gt;0,INDEX(SpacePeopleAllocationsPercentData,MATCH($B69,SpacePeopleAllocationsPercentType,0),MATCH(E$10,SpacePeopleAllocationsPercentCampus,0))/SUM(IF(INDEX(EndUseMatrixPeopleData,0,MATCH($C69,EndUseMatrixEmissionSource,0))=Lists!$Q$9,IF(EndUseMatrixPeopleEndUse=$D69,INDEX(EndUseMatrixPeopleSplitData,0,MATCH(E$10,EndUseMatrixPeopleSplitCampus,0))))),1),0),0)</f>
        <v>0</v>
      </c>
      <c r="F69" s="528">
        <f t="array" ref="F69">IFERROR(IF(INDEX(EndUseMatrixData,MATCH($B69,IF(EndUseMatrixEndUse=$D69,EndUseMatrixAllocation),0),MATCH($C69,EndUseMatrixEmissionSource,0))=Lists!$Q$9,INDEX(CFPTableEmissionsData,MATCH($C69,CFPTableEmissionsEmissionSource,0),MATCH(F$10,CFPTableEmissionsCampus,0))*INDEX(EndUseAssumptionsData,MATCH($C69,IF(EndUseAssumptionsEndUse=$D69,EndUseAssumptionsEmissionsSource),0),MATCH(F$10,EndUseAssumptionsCampus,0))*IF(COUNTIF(PeopleList,$B69)&gt;0,INDEX(SpacePeopleAllocationsPercentData,MATCH($B69,SpacePeopleAllocationsPercentType,0),MATCH(F$10,SpacePeopleAllocationsPercentCampus,0))/SUM(IF(INDEX(EndUseMatrixPeopleData,0,MATCH($C69,EndUseMatrixEmissionSource,0))=Lists!$Q$9,IF(EndUseMatrixPeopleEndUse=$D69,INDEX(EndUseMatrixPeopleSplitData,0,MATCH(F$10,EndUseMatrixPeopleSplitCampus,0))))),1),0),0)</f>
        <v>0</v>
      </c>
      <c r="G69" s="528">
        <f t="array" ref="G69">IFERROR(IF(INDEX(EndUseMatrixData,MATCH($B69,IF(EndUseMatrixEndUse=$D69,EndUseMatrixAllocation),0),MATCH($C69,EndUseMatrixEmissionSource,0))=Lists!$Q$9,INDEX(CFPTableEmissionsData,MATCH($C69,CFPTableEmissionsEmissionSource,0),MATCH(G$10,CFPTableEmissionsCampus,0))*INDEX(EndUseAssumptionsData,MATCH($C69,IF(EndUseAssumptionsEndUse=$D69,EndUseAssumptionsEmissionsSource),0),MATCH(G$10,EndUseAssumptionsCampus,0))*IF(COUNTIF(PeopleList,$B69)&gt;0,INDEX(SpacePeopleAllocationsPercentData,MATCH($B69,SpacePeopleAllocationsPercentType,0),MATCH(G$10,SpacePeopleAllocationsPercentCampus,0))/SUM(IF(INDEX(EndUseMatrixPeopleData,0,MATCH($C69,EndUseMatrixEmissionSource,0))=Lists!$Q$9,IF(EndUseMatrixPeopleEndUse=$D69,INDEX(EndUseMatrixPeopleSplitData,0,MATCH(G$10,EndUseMatrixPeopleSplitCampus,0))))),1),0),0)</f>
        <v>0</v>
      </c>
      <c r="H69" s="528">
        <f t="array" ref="H69">IFERROR(IF(INDEX(EndUseMatrixData,MATCH($B69,IF(EndUseMatrixEndUse=$D69,EndUseMatrixAllocation),0),MATCH($C69,EndUseMatrixEmissionSource,0))=Lists!$Q$9,INDEX(CFPTableEmissionsData,MATCH($C69,CFPTableEmissionsEmissionSource,0),MATCH(H$10,CFPTableEmissionsCampus,0))*INDEX(EndUseAssumptionsData,MATCH($C69,IF(EndUseAssumptionsEndUse=$D69,EndUseAssumptionsEmissionsSource),0),MATCH(H$10,EndUseAssumptionsCampus,0))*IF(COUNTIF(PeopleList,$B69)&gt;0,INDEX(SpacePeopleAllocationsPercentData,MATCH($B69,SpacePeopleAllocationsPercentType,0),MATCH(H$10,SpacePeopleAllocationsPercentCampus,0))/SUM(IF(INDEX(EndUseMatrixPeopleData,0,MATCH($C69,EndUseMatrixEmissionSource,0))=Lists!$Q$9,IF(EndUseMatrixPeopleEndUse=$D69,INDEX(EndUseMatrixPeopleSplitData,0,MATCH(H$10,EndUseMatrixPeopleSplitCampus,0))))),1),0),0)</f>
        <v>0</v>
      </c>
      <c r="I69" s="528">
        <f t="array" ref="I69">IFERROR(IF(INDEX(EndUseMatrixData,MATCH($B69,IF(EndUseMatrixEndUse=$D69,EndUseMatrixAllocation),0),MATCH($C69,EndUseMatrixEmissionSource,0))=Lists!$Q$9,INDEX(CFPTableEmissionsData,MATCH($C69,CFPTableEmissionsEmissionSource,0),MATCH(I$10,CFPTableEmissionsCampus,0))*INDEX(EndUseAssumptionsData,MATCH($C69,IF(EndUseAssumptionsEndUse=$D69,EndUseAssumptionsEmissionsSource),0),MATCH(I$10,EndUseAssumptionsCampus,0))*IF(COUNTIF(PeopleList,$B69)&gt;0,INDEX(SpacePeopleAllocationsPercentData,MATCH($B69,SpacePeopleAllocationsPercentType,0),MATCH(I$10,SpacePeopleAllocationsPercentCampus,0))/SUM(IF(INDEX(EndUseMatrixPeopleData,0,MATCH($C69,EndUseMatrixEmissionSource,0))=Lists!$Q$9,IF(EndUseMatrixPeopleEndUse=$D69,INDEX(EndUseMatrixPeopleSplitData,0,MATCH(I$10,EndUseMatrixPeopleSplitCampus,0))))),1),0),0)</f>
        <v>0</v>
      </c>
      <c r="J69" s="528">
        <f t="array" ref="J69">IFERROR(IF(INDEX(EndUseMatrixData,MATCH($B69,IF(EndUseMatrixEndUse=$D69,EndUseMatrixAllocation),0),MATCH($C69,EndUseMatrixEmissionSource,0))=Lists!$Q$9,INDEX(CFPTableEmissionsData,MATCH($C69,CFPTableEmissionsEmissionSource,0),MATCH(J$10,CFPTableEmissionsCampus,0))*INDEX(EndUseAssumptionsData,MATCH($C69,IF(EndUseAssumptionsEndUse=$D69,EndUseAssumptionsEmissionsSource),0),MATCH(J$10,EndUseAssumptionsCampus,0))*IF(COUNTIF(PeopleList,$B69)&gt;0,INDEX(SpacePeopleAllocationsPercentData,MATCH($B69,SpacePeopleAllocationsPercentType,0),MATCH(J$10,SpacePeopleAllocationsPercentCampus,0))/SUM(IF(INDEX(EndUseMatrixPeopleData,0,MATCH($C69,EndUseMatrixEmissionSource,0))=Lists!$Q$9,IF(EndUseMatrixPeopleEndUse=$D69,INDEX(EndUseMatrixPeopleSplitData,0,MATCH(J$10,EndUseMatrixPeopleSplitCampus,0))))),1),0),0)</f>
        <v>0</v>
      </c>
      <c r="K69" s="529" t="str">
        <f t="array" aca="1" ref="K69" ca="1">IFERROR(E69*(1+INDEX(FrontEndData,MATCH(K$10,IF(FrontEndType=$B69,FrontEndCampus),0),MATCH(K$9,FrontEndYear,0))),"")</f>
        <v/>
      </c>
      <c r="L69" s="529" t="str">
        <f t="array" aca="1" ref="L69" ca="1">IFERROR(F69*(1+INDEX(FrontEndData,MATCH(L$10,IF(FrontEndType=$B69,FrontEndCampus),0),MATCH(L$9,FrontEndYear,0))),"")</f>
        <v/>
      </c>
      <c r="M69" s="529" t="str">
        <f t="array" aca="1" ref="M69" ca="1">IFERROR(G69*(1+INDEX(FrontEndData,MATCH(M$10,IF(FrontEndType=$B69,FrontEndCampus),0),MATCH(M$9,FrontEndYear,0))),"")</f>
        <v/>
      </c>
      <c r="N69" s="529" t="str">
        <f t="array" aca="1" ref="N69" ca="1">IFERROR(H69*(1+INDEX(FrontEndData,MATCH(N$10,IF(FrontEndType=$B69,FrontEndCampus),0),MATCH(N$9,FrontEndYear,0))),"")</f>
        <v/>
      </c>
      <c r="O69" s="529" t="str">
        <f t="array" aca="1" ref="O69" ca="1">IFERROR(I69*(1+INDEX(FrontEndData,MATCH(O$10,IF(FrontEndType=$B69,FrontEndCampus),0),MATCH(O$9,FrontEndYear,0))),"")</f>
        <v/>
      </c>
      <c r="P69" s="529" t="str">
        <f t="array" aca="1" ref="P69" ca="1">IFERROR(J69*(1+INDEX(FrontEndData,MATCH(P$10,IF(FrontEndType=$B69,FrontEndCampus),0),MATCH(P$9,FrontEndYear,0))),"")</f>
        <v/>
      </c>
      <c r="Q69" s="529" t="str">
        <f t="array" aca="1" ref="Q69" ca="1">IFERROR(K69*(1+INDEX(FrontEndData,MATCH(Q$10,IF(FrontEndType=$B69,FrontEndCampus),0),MATCH(Q$9,FrontEndYear,0))),"")</f>
        <v/>
      </c>
      <c r="R69" s="529" t="str">
        <f t="array" aca="1" ref="R69" ca="1">IFERROR(L69*(1+INDEX(FrontEndData,MATCH(R$10,IF(FrontEndType=$B69,FrontEndCampus),0),MATCH(R$9,FrontEndYear,0))),"")</f>
        <v/>
      </c>
      <c r="S69" s="529" t="str">
        <f t="array" aca="1" ref="S69" ca="1">IFERROR(M69*(1+INDEX(FrontEndData,MATCH(S$10,IF(FrontEndType=$B69,FrontEndCampus),0),MATCH(S$9,FrontEndYear,0))),"")</f>
        <v/>
      </c>
      <c r="T69" s="529" t="str">
        <f t="array" aca="1" ref="T69" ca="1">IFERROR(N69*(1+INDEX(FrontEndData,MATCH(T$10,IF(FrontEndType=$B69,FrontEndCampus),0),MATCH(T$9,FrontEndYear,0))),"")</f>
        <v/>
      </c>
      <c r="U69" s="529" t="str">
        <f t="array" aca="1" ref="U69" ca="1">IFERROR(O69*(1+INDEX(FrontEndData,MATCH(U$10,IF(FrontEndType=$B69,FrontEndCampus),0),MATCH(U$9,FrontEndYear,0))),"")</f>
        <v/>
      </c>
      <c r="V69" s="529" t="str">
        <f t="array" aca="1" ref="V69" ca="1">IFERROR(P69*(1+INDEX(FrontEndData,MATCH(V$10,IF(FrontEndType=$B69,FrontEndCampus),0),MATCH(V$9,FrontEndYear,0))),"")</f>
        <v/>
      </c>
      <c r="W69" s="529" t="str">
        <f t="array" aca="1" ref="W69" ca="1">IFERROR(Q69*(1+INDEX(FrontEndData,MATCH(W$10,IF(FrontEndType=$B69,FrontEndCampus),0),MATCH(W$9,FrontEndYear,0))),"")</f>
        <v/>
      </c>
      <c r="X69" s="529" t="str">
        <f t="array" aca="1" ref="X69" ca="1">IFERROR(R69*(1+INDEX(FrontEndData,MATCH(X$10,IF(FrontEndType=$B69,FrontEndCampus),0),MATCH(X$9,FrontEndYear,0))),"")</f>
        <v/>
      </c>
      <c r="Y69" s="529" t="str">
        <f t="array" aca="1" ref="Y69" ca="1">IFERROR(S69*(1+INDEX(FrontEndData,MATCH(Y$10,IF(FrontEndType=$B69,FrontEndCampus),0),MATCH(Y$9,FrontEndYear,0))),"")</f>
        <v/>
      </c>
      <c r="Z69" s="529" t="str">
        <f t="array" aca="1" ref="Z69" ca="1">IFERROR(T69*(1+INDEX(FrontEndData,MATCH(Z$10,IF(FrontEndType=$B69,FrontEndCampus),0),MATCH(Z$9,FrontEndYear,0))),"")</f>
        <v/>
      </c>
      <c r="AA69" s="529" t="str">
        <f t="array" aca="1" ref="AA69" ca="1">IFERROR(U69*(1+INDEX(FrontEndData,MATCH(AA$10,IF(FrontEndType=$B69,FrontEndCampus),0),MATCH(AA$9,FrontEndYear,0))),"")</f>
        <v/>
      </c>
      <c r="AB69" s="529" t="str">
        <f t="array" aca="1" ref="AB69" ca="1">IFERROR(V69*(1+INDEX(FrontEndData,MATCH(AB$10,IF(FrontEndType=$B69,FrontEndCampus),0),MATCH(AB$9,FrontEndYear,0))),"")</f>
        <v/>
      </c>
      <c r="AC69" s="529" t="str">
        <f t="array" aca="1" ref="AC69" ca="1">IFERROR(W69*(1+INDEX(FrontEndData,MATCH(AC$10,IF(FrontEndType=$B69,FrontEndCampus),0),MATCH(AC$9,FrontEndYear,0))),"")</f>
        <v/>
      </c>
      <c r="AD69" s="529" t="str">
        <f t="array" aca="1" ref="AD69" ca="1">IFERROR(X69*(1+INDEX(FrontEndData,MATCH(AD$10,IF(FrontEndType=$B69,FrontEndCampus),0),MATCH(AD$9,FrontEndYear,0))),"")</f>
        <v/>
      </c>
      <c r="AE69" s="529" t="str">
        <f t="array" aca="1" ref="AE69" ca="1">IFERROR(Y69*(1+INDEX(FrontEndData,MATCH(AE$10,IF(FrontEndType=$B69,FrontEndCampus),0),MATCH(AE$9,FrontEndYear,0))),"")</f>
        <v/>
      </c>
      <c r="AF69" s="529" t="str">
        <f t="array" aca="1" ref="AF69" ca="1">IFERROR(Z69*(1+INDEX(FrontEndData,MATCH(AF$10,IF(FrontEndType=$B69,FrontEndCampus),0),MATCH(AF$9,FrontEndYear,0))),"")</f>
        <v/>
      </c>
      <c r="AG69" s="529" t="str">
        <f t="array" aca="1" ref="AG69" ca="1">IFERROR(AA69*(1+INDEX(FrontEndData,MATCH(AG$10,IF(FrontEndType=$B69,FrontEndCampus),0),MATCH(AG$9,FrontEndYear,0))),"")</f>
        <v/>
      </c>
      <c r="AH69" s="529" t="str">
        <f t="array" aca="1" ref="AH69" ca="1">IFERROR(AB69*(1+INDEX(FrontEndData,MATCH(AH$10,IF(FrontEndType=$B69,FrontEndCampus),0),MATCH(AH$9,FrontEndYear,0))),"")</f>
        <v/>
      </c>
      <c r="AI69" s="529" t="str">
        <f t="array" aca="1" ref="AI69" ca="1">IFERROR(AC69*(1+INDEX(FrontEndData,MATCH(AI$10,IF(FrontEndType=$B69,FrontEndCampus),0),MATCH(AI$9,FrontEndYear,0))),"")</f>
        <v/>
      </c>
      <c r="AJ69" s="529" t="str">
        <f t="array" aca="1" ref="AJ69" ca="1">IFERROR(AD69*(1+INDEX(FrontEndData,MATCH(AJ$10,IF(FrontEndType=$B69,FrontEndCampus),0),MATCH(AJ$9,FrontEndYear,0))),"")</f>
        <v/>
      </c>
      <c r="AK69" s="529" t="str">
        <f t="array" aca="1" ref="AK69" ca="1">IFERROR(AE69*(1+INDEX(FrontEndData,MATCH(AK$10,IF(FrontEndType=$B69,FrontEndCampus),0),MATCH(AK$9,FrontEndYear,0))),"")</f>
        <v/>
      </c>
      <c r="AL69" s="529" t="str">
        <f t="array" aca="1" ref="AL69" ca="1">IFERROR(AF69*(1+INDEX(FrontEndData,MATCH(AL$10,IF(FrontEndType=$B69,FrontEndCampus),0),MATCH(AL$9,FrontEndYear,0))),"")</f>
        <v/>
      </c>
      <c r="AM69" s="529" t="str">
        <f t="array" aca="1" ref="AM69" ca="1">IFERROR(AG69*(1+INDEX(FrontEndData,MATCH(AM$10,IF(FrontEndType=$B69,FrontEndCampus),0),MATCH(AM$9,FrontEndYear,0))),"")</f>
        <v/>
      </c>
      <c r="AN69" s="529" t="str">
        <f t="array" aca="1" ref="AN69" ca="1">IFERROR(AH69*(1+INDEX(FrontEndData,MATCH(AN$10,IF(FrontEndType=$B69,FrontEndCampus),0),MATCH(AN$9,FrontEndYear,0))),"")</f>
        <v/>
      </c>
      <c r="AO69" s="529" t="str">
        <f t="array" aca="1" ref="AO69" ca="1">IFERROR(AI69*(1+INDEX(FrontEndData,MATCH(AO$10,IF(FrontEndType=$B69,FrontEndCampus),0),MATCH(AO$9,FrontEndYear,0))),"")</f>
        <v/>
      </c>
      <c r="AP69" s="529" t="str">
        <f t="array" aca="1" ref="AP69" ca="1">IFERROR(AJ69*(1+INDEX(FrontEndData,MATCH(AP$10,IF(FrontEndType=$B69,FrontEndCampus),0),MATCH(AP$9,FrontEndYear,0))),"")</f>
        <v/>
      </c>
      <c r="AQ69" s="529" t="str">
        <f t="array" aca="1" ref="AQ69" ca="1">IFERROR(AK69*(1+INDEX(FrontEndData,MATCH(AQ$10,IF(FrontEndType=$B69,FrontEndCampus),0),MATCH(AQ$9,FrontEndYear,0))),"")</f>
        <v/>
      </c>
      <c r="AR69" s="529" t="str">
        <f t="array" aca="1" ref="AR69" ca="1">IFERROR(AL69*(1+INDEX(FrontEndData,MATCH(AR$10,IF(FrontEndType=$B69,FrontEndCampus),0),MATCH(AR$9,FrontEndYear,0))),"")</f>
        <v/>
      </c>
      <c r="AS69" s="529" t="str">
        <f t="array" aca="1" ref="AS69" ca="1">IFERROR(AM69*(1+INDEX(FrontEndData,MATCH(AS$10,IF(FrontEndType=$B69,FrontEndCampus),0),MATCH(AS$9,FrontEndYear,0))),"")</f>
        <v/>
      </c>
      <c r="AT69" s="529" t="str">
        <f t="array" aca="1" ref="AT69" ca="1">IFERROR(AN69*(1+INDEX(FrontEndData,MATCH(AT$10,IF(FrontEndType=$B69,FrontEndCampus),0),MATCH(AT$9,FrontEndYear,0))),"")</f>
        <v/>
      </c>
      <c r="AU69" s="529" t="str">
        <f t="array" aca="1" ref="AU69" ca="1">IFERROR(AO69*(1+INDEX(FrontEndData,MATCH(AU$10,IF(FrontEndType=$B69,FrontEndCampus),0),MATCH(AU$9,FrontEndYear,0))),"")</f>
        <v/>
      </c>
      <c r="AV69" s="529" t="str">
        <f t="array" aca="1" ref="AV69" ca="1">IFERROR(AP69*(1+INDEX(FrontEndData,MATCH(AV$10,IF(FrontEndType=$B69,FrontEndCampus),0),MATCH(AV$9,FrontEndYear,0))),"")</f>
        <v/>
      </c>
      <c r="AW69" s="529" t="str">
        <f t="array" aca="1" ref="AW69" ca="1">IFERROR(AQ69*(1+INDEX(FrontEndData,MATCH(AW$10,IF(FrontEndType=$B69,FrontEndCampus),0),MATCH(AW$9,FrontEndYear,0))),"")</f>
        <v/>
      </c>
      <c r="AX69" s="529" t="str">
        <f t="array" aca="1" ref="AX69" ca="1">IFERROR(AR69*(1+INDEX(FrontEndData,MATCH(AX$10,IF(FrontEndType=$B69,FrontEndCampus),0),MATCH(AX$9,FrontEndYear,0))),"")</f>
        <v/>
      </c>
      <c r="AY69" s="529" t="str">
        <f t="array" aca="1" ref="AY69" ca="1">IFERROR(AS69*(1+INDEX(FrontEndData,MATCH(AY$10,IF(FrontEndType=$B69,FrontEndCampus),0),MATCH(AY$9,FrontEndYear,0))),"")</f>
        <v/>
      </c>
      <c r="AZ69" s="529" t="str">
        <f t="array" aca="1" ref="AZ69" ca="1">IFERROR(AT69*(1+INDEX(FrontEndData,MATCH(AZ$10,IF(FrontEndType=$B69,FrontEndCampus),0),MATCH(AZ$9,FrontEndYear,0))),"")</f>
        <v/>
      </c>
      <c r="BA69" s="529" t="str">
        <f t="array" aca="1" ref="BA69" ca="1">IFERROR(AU69*(1+INDEX(FrontEndData,MATCH(BA$10,IF(FrontEndType=$B69,FrontEndCampus),0),MATCH(BA$9,FrontEndYear,0))),"")</f>
        <v/>
      </c>
      <c r="BB69" s="529" t="str">
        <f t="array" aca="1" ref="BB69" ca="1">IFERROR(AV69*(1+INDEX(FrontEndData,MATCH(BB$10,IF(FrontEndType=$B69,FrontEndCampus),0),MATCH(BB$9,FrontEndYear,0))),"")</f>
        <v/>
      </c>
      <c r="BC69" s="529" t="str">
        <f t="array" aca="1" ref="BC69" ca="1">IFERROR(AW69*(1+INDEX(FrontEndData,MATCH(BC$10,IF(FrontEndType=$B69,FrontEndCampus),0),MATCH(BC$9,FrontEndYear,0))),"")</f>
        <v/>
      </c>
      <c r="BD69" s="529" t="str">
        <f t="array" aca="1" ref="BD69" ca="1">IFERROR(AX69*(1+INDEX(FrontEndData,MATCH(BD$10,IF(FrontEndType=$B69,FrontEndCampus),0),MATCH(BD$9,FrontEndYear,0))),"")</f>
        <v/>
      </c>
      <c r="BE69" s="529" t="str">
        <f t="array" aca="1" ref="BE69" ca="1">IFERROR(AY69*(1+INDEX(FrontEndData,MATCH(BE$10,IF(FrontEndType=$B69,FrontEndCampus),0),MATCH(BE$9,FrontEndYear,0))),"")</f>
        <v/>
      </c>
      <c r="BF69" s="529" t="str">
        <f t="array" aca="1" ref="BF69" ca="1">IFERROR(AZ69*(1+INDEX(FrontEndData,MATCH(BF$10,IF(FrontEndType=$B69,FrontEndCampus),0),MATCH(BF$9,FrontEndYear,0))),"")</f>
        <v/>
      </c>
      <c r="BG69" s="529" t="str">
        <f t="array" aca="1" ref="BG69" ca="1">IFERROR(BA69*(1+INDEX(FrontEndData,MATCH(BG$10,IF(FrontEndType=$B69,FrontEndCampus),0),MATCH(BG$9,FrontEndYear,0))),"")</f>
        <v/>
      </c>
      <c r="BH69" s="529" t="str">
        <f t="array" aca="1" ref="BH69" ca="1">IFERROR(BB69*(1+INDEX(FrontEndData,MATCH(BH$10,IF(FrontEndType=$B69,FrontEndCampus),0),MATCH(BH$9,FrontEndYear,0))),"")</f>
        <v/>
      </c>
      <c r="BI69" s="529" t="str">
        <f t="array" aca="1" ref="BI69" ca="1">IFERROR(BC69*(1+INDEX(FrontEndData,MATCH(BI$10,IF(FrontEndType=$B69,FrontEndCampus),0),MATCH(BI$9,FrontEndYear,0))),"")</f>
        <v/>
      </c>
      <c r="BJ69" s="529" t="str">
        <f t="array" aca="1" ref="BJ69" ca="1">IFERROR(BD69*(1+INDEX(FrontEndData,MATCH(BJ$10,IF(FrontEndType=$B69,FrontEndCampus),0),MATCH(BJ$9,FrontEndYear,0))),"")</f>
        <v/>
      </c>
      <c r="BK69" s="529" t="str">
        <f t="array" aca="1" ref="BK69" ca="1">IFERROR(BE69*(1+INDEX(FrontEndData,MATCH(BK$10,IF(FrontEndType=$B69,FrontEndCampus),0),MATCH(BK$9,FrontEndYear,0))),"")</f>
        <v/>
      </c>
      <c r="BL69" s="529" t="str">
        <f t="array" aca="1" ref="BL69" ca="1">IFERROR(BF69*(1+INDEX(FrontEndData,MATCH(BL$10,IF(FrontEndType=$B69,FrontEndCampus),0),MATCH(BL$9,FrontEndYear,0))),"")</f>
        <v/>
      </c>
      <c r="BM69" s="529" t="str">
        <f t="array" aca="1" ref="BM69" ca="1">IFERROR(BG69*(1+INDEX(FrontEndData,MATCH(BM$10,IF(FrontEndType=$B69,FrontEndCampus),0),MATCH(BM$9,FrontEndYear,0))),"")</f>
        <v/>
      </c>
      <c r="BN69" s="529" t="str">
        <f t="array" aca="1" ref="BN69" ca="1">IFERROR(BH69*(1+INDEX(FrontEndData,MATCH(BN$10,IF(FrontEndType=$B69,FrontEndCampus),0),MATCH(BN$9,FrontEndYear,0))),"")</f>
        <v/>
      </c>
      <c r="BO69" s="529" t="str">
        <f t="array" aca="1" ref="BO69" ca="1">IFERROR(BI69*(1+INDEX(FrontEndData,MATCH(BO$10,IF(FrontEndType=$B69,FrontEndCampus),0),MATCH(BO$9,FrontEndYear,0))),"")</f>
        <v/>
      </c>
      <c r="BP69" s="529" t="str">
        <f t="array" aca="1" ref="BP69" ca="1">IFERROR(BJ69*(1+INDEX(FrontEndData,MATCH(BP$10,IF(FrontEndType=$B69,FrontEndCampus),0),MATCH(BP$9,FrontEndYear,0))),"")</f>
        <v/>
      </c>
      <c r="BQ69" s="529" t="str">
        <f t="array" aca="1" ref="BQ69" ca="1">IFERROR(BK69*(1+INDEX(FrontEndData,MATCH(BQ$10,IF(FrontEndType=$B69,FrontEndCampus),0),MATCH(BQ$9,FrontEndYear,0))),"")</f>
        <v/>
      </c>
      <c r="BR69" s="529" t="str">
        <f t="array" aca="1" ref="BR69" ca="1">IFERROR(BL69*(1+INDEX(FrontEndData,MATCH(BR$10,IF(FrontEndType=$B69,FrontEndCampus),0),MATCH(BR$9,FrontEndYear,0))),"")</f>
        <v/>
      </c>
      <c r="BS69" s="529" t="str">
        <f t="array" aca="1" ref="BS69" ca="1">IFERROR(BM69*(1+INDEX(FrontEndData,MATCH(BS$10,IF(FrontEndType=$B69,FrontEndCampus),0),MATCH(BS$9,FrontEndYear,0))),"")</f>
        <v/>
      </c>
      <c r="BT69" s="529" t="str">
        <f t="array" aca="1" ref="BT69" ca="1">IFERROR(BN69*(1+INDEX(FrontEndData,MATCH(BT$10,IF(FrontEndType=$B69,FrontEndCampus),0),MATCH(BT$9,FrontEndYear,0))),"")</f>
        <v/>
      </c>
      <c r="BU69" s="529" t="str">
        <f t="array" aca="1" ref="BU69" ca="1">IFERROR(BO69*(1+INDEX(FrontEndData,MATCH(BU$10,IF(FrontEndType=$B69,FrontEndCampus),0),MATCH(BU$9,FrontEndYear,0))),"")</f>
        <v/>
      </c>
      <c r="BV69" s="529" t="str">
        <f t="array" aca="1" ref="BV69" ca="1">IFERROR(BP69*(1+INDEX(FrontEndData,MATCH(BV$10,IF(FrontEndType=$B69,FrontEndCampus),0),MATCH(BV$9,FrontEndYear,0))),"")</f>
        <v/>
      </c>
      <c r="BW69" s="529" t="str">
        <f t="array" aca="1" ref="BW69" ca="1">IFERROR(BQ69*(1+INDEX(FrontEndData,MATCH(BW$10,IF(FrontEndType=$B69,FrontEndCampus),0),MATCH(BW$9,FrontEndYear,0))),"")</f>
        <v/>
      </c>
      <c r="BX69" s="529" t="str">
        <f t="array" aca="1" ref="BX69" ca="1">IFERROR(BR69*(1+INDEX(FrontEndData,MATCH(BX$10,IF(FrontEndType=$B69,FrontEndCampus),0),MATCH(BX$9,FrontEndYear,0))),"")</f>
        <v/>
      </c>
    </row>
    <row r="70" spans="2:76" x14ac:dyDescent="0.25">
      <c r="B70" s="525" t="s">
        <v>360</v>
      </c>
      <c r="C70" s="526" t="s">
        <v>377</v>
      </c>
      <c r="D70" s="527" t="s">
        <v>397</v>
      </c>
      <c r="E70" s="528">
        <f t="array" aca="1" ref="E70" ca="1">IFERROR(IF(INDEX(EndUseMatrixData,MATCH($B70,IF(EndUseMatrixEndUse=$D70,EndUseMatrixAllocation),0),MATCH($C70,EndUseMatrixEmissionSource,0))=Lists!$Q$9,INDEX(CFPTableEmissionsData,MATCH($C70,CFPTableEmissionsEmissionSource,0),MATCH(E$10,CFPTableEmissionsCampus,0))*INDEX(EndUseAssumptionsData,MATCH($C70,IF(EndUseAssumptionsEndUse=$D70,EndUseAssumptionsEmissionsSource),0),MATCH(E$10,EndUseAssumptionsCampus,0))*IF(COUNTIF(PeopleList,$B70)&gt;0,INDEX(SpacePeopleAllocationsPercentData,MATCH($B70,SpacePeopleAllocationsPercentType,0),MATCH(E$10,SpacePeopleAllocationsPercentCampus,0))/SUM(IF(INDEX(EndUseMatrixPeopleData,0,MATCH($C70,EndUseMatrixEmissionSource,0))=Lists!$Q$9,IF(EndUseMatrixPeopleEndUse=$D70,INDEX(EndUseMatrixPeopleSplitData,0,MATCH(E$10,EndUseMatrixPeopleSplitCampus,0))))),1),0),0)</f>
        <v>0</v>
      </c>
      <c r="F70" s="528">
        <f t="array" aca="1" ref="F70" ca="1">IFERROR(IF(INDEX(EndUseMatrixData,MATCH($B70,IF(EndUseMatrixEndUse=$D70,EndUseMatrixAllocation),0),MATCH($C70,EndUseMatrixEmissionSource,0))=Lists!$Q$9,INDEX(CFPTableEmissionsData,MATCH($C70,CFPTableEmissionsEmissionSource,0),MATCH(F$10,CFPTableEmissionsCampus,0))*INDEX(EndUseAssumptionsData,MATCH($C70,IF(EndUseAssumptionsEndUse=$D70,EndUseAssumptionsEmissionsSource),0),MATCH(F$10,EndUseAssumptionsCampus,0))*IF(COUNTIF(PeopleList,$B70)&gt;0,INDEX(SpacePeopleAllocationsPercentData,MATCH($B70,SpacePeopleAllocationsPercentType,0),MATCH(F$10,SpacePeopleAllocationsPercentCampus,0))/SUM(IF(INDEX(EndUseMatrixPeopleData,0,MATCH($C70,EndUseMatrixEmissionSource,0))=Lists!$Q$9,IF(EndUseMatrixPeopleEndUse=$D70,INDEX(EndUseMatrixPeopleSplitData,0,MATCH(F$10,EndUseMatrixPeopleSplitCampus,0))))),1),0),0)</f>
        <v>0</v>
      </c>
      <c r="G70" s="528">
        <f t="array" aca="1" ref="G70" ca="1">IFERROR(IF(INDEX(EndUseMatrixData,MATCH($B70,IF(EndUseMatrixEndUse=$D70,EndUseMatrixAllocation),0),MATCH($C70,EndUseMatrixEmissionSource,0))=Lists!$Q$9,INDEX(CFPTableEmissionsData,MATCH($C70,CFPTableEmissionsEmissionSource,0),MATCH(G$10,CFPTableEmissionsCampus,0))*INDEX(EndUseAssumptionsData,MATCH($C70,IF(EndUseAssumptionsEndUse=$D70,EndUseAssumptionsEmissionsSource),0),MATCH(G$10,EndUseAssumptionsCampus,0))*IF(COUNTIF(PeopleList,$B70)&gt;0,INDEX(SpacePeopleAllocationsPercentData,MATCH($B70,SpacePeopleAllocationsPercentType,0),MATCH(G$10,SpacePeopleAllocationsPercentCampus,0))/SUM(IF(INDEX(EndUseMatrixPeopleData,0,MATCH($C70,EndUseMatrixEmissionSource,0))=Lists!$Q$9,IF(EndUseMatrixPeopleEndUse=$D70,INDEX(EndUseMatrixPeopleSplitData,0,MATCH(G$10,EndUseMatrixPeopleSplitCampus,0))))),1),0),0)</f>
        <v>0</v>
      </c>
      <c r="H70" s="528">
        <f t="array" aca="1" ref="H70" ca="1">IFERROR(IF(INDEX(EndUseMatrixData,MATCH($B70,IF(EndUseMatrixEndUse=$D70,EndUseMatrixAllocation),0),MATCH($C70,EndUseMatrixEmissionSource,0))=Lists!$Q$9,INDEX(CFPTableEmissionsData,MATCH($C70,CFPTableEmissionsEmissionSource,0),MATCH(H$10,CFPTableEmissionsCampus,0))*INDEX(EndUseAssumptionsData,MATCH($C70,IF(EndUseAssumptionsEndUse=$D70,EndUseAssumptionsEmissionsSource),0),MATCH(H$10,EndUseAssumptionsCampus,0))*IF(COUNTIF(PeopleList,$B70)&gt;0,INDEX(SpacePeopleAllocationsPercentData,MATCH($B70,SpacePeopleAllocationsPercentType,0),MATCH(H$10,SpacePeopleAllocationsPercentCampus,0))/SUM(IF(INDEX(EndUseMatrixPeopleData,0,MATCH($C70,EndUseMatrixEmissionSource,0))=Lists!$Q$9,IF(EndUseMatrixPeopleEndUse=$D70,INDEX(EndUseMatrixPeopleSplitData,0,MATCH(H$10,EndUseMatrixPeopleSplitCampus,0))))),1),0),0)</f>
        <v>0</v>
      </c>
      <c r="I70" s="528">
        <f t="array" aca="1" ref="I70" ca="1">IFERROR(IF(INDEX(EndUseMatrixData,MATCH($B70,IF(EndUseMatrixEndUse=$D70,EndUseMatrixAllocation),0),MATCH($C70,EndUseMatrixEmissionSource,0))=Lists!$Q$9,INDEX(CFPTableEmissionsData,MATCH($C70,CFPTableEmissionsEmissionSource,0),MATCH(I$10,CFPTableEmissionsCampus,0))*INDEX(EndUseAssumptionsData,MATCH($C70,IF(EndUseAssumptionsEndUse=$D70,EndUseAssumptionsEmissionsSource),0),MATCH(I$10,EndUseAssumptionsCampus,0))*IF(COUNTIF(PeopleList,$B70)&gt;0,INDEX(SpacePeopleAllocationsPercentData,MATCH($B70,SpacePeopleAllocationsPercentType,0),MATCH(I$10,SpacePeopleAllocationsPercentCampus,0))/SUM(IF(INDEX(EndUseMatrixPeopleData,0,MATCH($C70,EndUseMatrixEmissionSource,0))=Lists!$Q$9,IF(EndUseMatrixPeopleEndUse=$D70,INDEX(EndUseMatrixPeopleSplitData,0,MATCH(I$10,EndUseMatrixPeopleSplitCampus,0))))),1),0),0)</f>
        <v>0</v>
      </c>
      <c r="J70" s="528">
        <f t="array" aca="1" ref="J70" ca="1">IFERROR(IF(INDEX(EndUseMatrixData,MATCH($B70,IF(EndUseMatrixEndUse=$D70,EndUseMatrixAllocation),0),MATCH($C70,EndUseMatrixEmissionSource,0))=Lists!$Q$9,INDEX(CFPTableEmissionsData,MATCH($C70,CFPTableEmissionsEmissionSource,0),MATCH(J$10,CFPTableEmissionsCampus,0))*INDEX(EndUseAssumptionsData,MATCH($C70,IF(EndUseAssumptionsEndUse=$D70,EndUseAssumptionsEmissionsSource),0),MATCH(J$10,EndUseAssumptionsCampus,0))*IF(COUNTIF(PeopleList,$B70)&gt;0,INDEX(SpacePeopleAllocationsPercentData,MATCH($B70,SpacePeopleAllocationsPercentType,0),MATCH(J$10,SpacePeopleAllocationsPercentCampus,0))/SUM(IF(INDEX(EndUseMatrixPeopleData,0,MATCH($C70,EndUseMatrixEmissionSource,0))=Lists!$Q$9,IF(EndUseMatrixPeopleEndUse=$D70,INDEX(EndUseMatrixPeopleSplitData,0,MATCH(J$10,EndUseMatrixPeopleSplitCampus,0))))),1),0),0)</f>
        <v>0</v>
      </c>
      <c r="K70" s="529" t="str">
        <f t="array" aca="1" ref="K70" ca="1">IFERROR(E70*(1+INDEX(FrontEndData,MATCH(K$10,IF(FrontEndType=$B70,FrontEndCampus),0),MATCH(K$9,FrontEndYear,0))),"")</f>
        <v/>
      </c>
      <c r="L70" s="529" t="str">
        <f t="array" aca="1" ref="L70" ca="1">IFERROR(F70*(1+INDEX(FrontEndData,MATCH(L$10,IF(FrontEndType=$B70,FrontEndCampus),0),MATCH(L$9,FrontEndYear,0))),"")</f>
        <v/>
      </c>
      <c r="M70" s="529" t="str">
        <f t="array" aca="1" ref="M70" ca="1">IFERROR(G70*(1+INDEX(FrontEndData,MATCH(M$10,IF(FrontEndType=$B70,FrontEndCampus),0),MATCH(M$9,FrontEndYear,0))),"")</f>
        <v/>
      </c>
      <c r="N70" s="529" t="str">
        <f t="array" aca="1" ref="N70" ca="1">IFERROR(H70*(1+INDEX(FrontEndData,MATCH(N$10,IF(FrontEndType=$B70,FrontEndCampus),0),MATCH(N$9,FrontEndYear,0))),"")</f>
        <v/>
      </c>
      <c r="O70" s="529" t="str">
        <f t="array" aca="1" ref="O70" ca="1">IFERROR(I70*(1+INDEX(FrontEndData,MATCH(O$10,IF(FrontEndType=$B70,FrontEndCampus),0),MATCH(O$9,FrontEndYear,0))),"")</f>
        <v/>
      </c>
      <c r="P70" s="529" t="str">
        <f t="array" aca="1" ref="P70" ca="1">IFERROR(J70*(1+INDEX(FrontEndData,MATCH(P$10,IF(FrontEndType=$B70,FrontEndCampus),0),MATCH(P$9,FrontEndYear,0))),"")</f>
        <v/>
      </c>
      <c r="Q70" s="529" t="str">
        <f t="array" aca="1" ref="Q70" ca="1">IFERROR(K70*(1+INDEX(FrontEndData,MATCH(Q$10,IF(FrontEndType=$B70,FrontEndCampus),0),MATCH(Q$9,FrontEndYear,0))),"")</f>
        <v/>
      </c>
      <c r="R70" s="529" t="str">
        <f t="array" aca="1" ref="R70" ca="1">IFERROR(L70*(1+INDEX(FrontEndData,MATCH(R$10,IF(FrontEndType=$B70,FrontEndCampus),0),MATCH(R$9,FrontEndYear,0))),"")</f>
        <v/>
      </c>
      <c r="S70" s="529" t="str">
        <f t="array" aca="1" ref="S70" ca="1">IFERROR(M70*(1+INDEX(FrontEndData,MATCH(S$10,IF(FrontEndType=$B70,FrontEndCampus),0),MATCH(S$9,FrontEndYear,0))),"")</f>
        <v/>
      </c>
      <c r="T70" s="529" t="str">
        <f t="array" aca="1" ref="T70" ca="1">IFERROR(N70*(1+INDEX(FrontEndData,MATCH(T$10,IF(FrontEndType=$B70,FrontEndCampus),0),MATCH(T$9,FrontEndYear,0))),"")</f>
        <v/>
      </c>
      <c r="U70" s="529" t="str">
        <f t="array" aca="1" ref="U70" ca="1">IFERROR(O70*(1+INDEX(FrontEndData,MATCH(U$10,IF(FrontEndType=$B70,FrontEndCampus),0),MATCH(U$9,FrontEndYear,0))),"")</f>
        <v/>
      </c>
      <c r="V70" s="529" t="str">
        <f t="array" aca="1" ref="V70" ca="1">IFERROR(P70*(1+INDEX(FrontEndData,MATCH(V$10,IF(FrontEndType=$B70,FrontEndCampus),0),MATCH(V$9,FrontEndYear,0))),"")</f>
        <v/>
      </c>
      <c r="W70" s="529" t="str">
        <f t="array" aca="1" ref="W70" ca="1">IFERROR(Q70*(1+INDEX(FrontEndData,MATCH(W$10,IF(FrontEndType=$B70,FrontEndCampus),0),MATCH(W$9,FrontEndYear,0))),"")</f>
        <v/>
      </c>
      <c r="X70" s="529" t="str">
        <f t="array" aca="1" ref="X70" ca="1">IFERROR(R70*(1+INDEX(FrontEndData,MATCH(X$10,IF(FrontEndType=$B70,FrontEndCampus),0),MATCH(X$9,FrontEndYear,0))),"")</f>
        <v/>
      </c>
      <c r="Y70" s="529" t="str">
        <f t="array" aca="1" ref="Y70" ca="1">IFERROR(S70*(1+INDEX(FrontEndData,MATCH(Y$10,IF(FrontEndType=$B70,FrontEndCampus),0),MATCH(Y$9,FrontEndYear,0))),"")</f>
        <v/>
      </c>
      <c r="Z70" s="529" t="str">
        <f t="array" aca="1" ref="Z70" ca="1">IFERROR(T70*(1+INDEX(FrontEndData,MATCH(Z$10,IF(FrontEndType=$B70,FrontEndCampus),0),MATCH(Z$9,FrontEndYear,0))),"")</f>
        <v/>
      </c>
      <c r="AA70" s="529" t="str">
        <f t="array" aca="1" ref="AA70" ca="1">IFERROR(U70*(1+INDEX(FrontEndData,MATCH(AA$10,IF(FrontEndType=$B70,FrontEndCampus),0),MATCH(AA$9,FrontEndYear,0))),"")</f>
        <v/>
      </c>
      <c r="AB70" s="529" t="str">
        <f t="array" aca="1" ref="AB70" ca="1">IFERROR(V70*(1+INDEX(FrontEndData,MATCH(AB$10,IF(FrontEndType=$B70,FrontEndCampus),0),MATCH(AB$9,FrontEndYear,0))),"")</f>
        <v/>
      </c>
      <c r="AC70" s="529" t="str">
        <f t="array" aca="1" ref="AC70" ca="1">IFERROR(W70*(1+INDEX(FrontEndData,MATCH(AC$10,IF(FrontEndType=$B70,FrontEndCampus),0),MATCH(AC$9,FrontEndYear,0))),"")</f>
        <v/>
      </c>
      <c r="AD70" s="529" t="str">
        <f t="array" aca="1" ref="AD70" ca="1">IFERROR(X70*(1+INDEX(FrontEndData,MATCH(AD$10,IF(FrontEndType=$B70,FrontEndCampus),0),MATCH(AD$9,FrontEndYear,0))),"")</f>
        <v/>
      </c>
      <c r="AE70" s="529" t="str">
        <f t="array" aca="1" ref="AE70" ca="1">IFERROR(Y70*(1+INDEX(FrontEndData,MATCH(AE$10,IF(FrontEndType=$B70,FrontEndCampus),0),MATCH(AE$9,FrontEndYear,0))),"")</f>
        <v/>
      </c>
      <c r="AF70" s="529" t="str">
        <f t="array" aca="1" ref="AF70" ca="1">IFERROR(Z70*(1+INDEX(FrontEndData,MATCH(AF$10,IF(FrontEndType=$B70,FrontEndCampus),0),MATCH(AF$9,FrontEndYear,0))),"")</f>
        <v/>
      </c>
      <c r="AG70" s="529" t="str">
        <f t="array" aca="1" ref="AG70" ca="1">IFERROR(AA70*(1+INDEX(FrontEndData,MATCH(AG$10,IF(FrontEndType=$B70,FrontEndCampus),0),MATCH(AG$9,FrontEndYear,0))),"")</f>
        <v/>
      </c>
      <c r="AH70" s="529" t="str">
        <f t="array" aca="1" ref="AH70" ca="1">IFERROR(AB70*(1+INDEX(FrontEndData,MATCH(AH$10,IF(FrontEndType=$B70,FrontEndCampus),0),MATCH(AH$9,FrontEndYear,0))),"")</f>
        <v/>
      </c>
      <c r="AI70" s="529" t="str">
        <f t="array" aca="1" ref="AI70" ca="1">IFERROR(AC70*(1+INDEX(FrontEndData,MATCH(AI$10,IF(FrontEndType=$B70,FrontEndCampus),0),MATCH(AI$9,FrontEndYear,0))),"")</f>
        <v/>
      </c>
      <c r="AJ70" s="529" t="str">
        <f t="array" aca="1" ref="AJ70" ca="1">IFERROR(AD70*(1+INDEX(FrontEndData,MATCH(AJ$10,IF(FrontEndType=$B70,FrontEndCampus),0),MATCH(AJ$9,FrontEndYear,0))),"")</f>
        <v/>
      </c>
      <c r="AK70" s="529" t="str">
        <f t="array" aca="1" ref="AK70" ca="1">IFERROR(AE70*(1+INDEX(FrontEndData,MATCH(AK$10,IF(FrontEndType=$B70,FrontEndCampus),0),MATCH(AK$9,FrontEndYear,0))),"")</f>
        <v/>
      </c>
      <c r="AL70" s="529" t="str">
        <f t="array" aca="1" ref="AL70" ca="1">IFERROR(AF70*(1+INDEX(FrontEndData,MATCH(AL$10,IF(FrontEndType=$B70,FrontEndCampus),0),MATCH(AL$9,FrontEndYear,0))),"")</f>
        <v/>
      </c>
      <c r="AM70" s="529" t="str">
        <f t="array" aca="1" ref="AM70" ca="1">IFERROR(AG70*(1+INDEX(FrontEndData,MATCH(AM$10,IF(FrontEndType=$B70,FrontEndCampus),0),MATCH(AM$9,FrontEndYear,0))),"")</f>
        <v/>
      </c>
      <c r="AN70" s="529" t="str">
        <f t="array" aca="1" ref="AN70" ca="1">IFERROR(AH70*(1+INDEX(FrontEndData,MATCH(AN$10,IF(FrontEndType=$B70,FrontEndCampus),0),MATCH(AN$9,FrontEndYear,0))),"")</f>
        <v/>
      </c>
      <c r="AO70" s="529" t="str">
        <f t="array" aca="1" ref="AO70" ca="1">IFERROR(AI70*(1+INDEX(FrontEndData,MATCH(AO$10,IF(FrontEndType=$B70,FrontEndCampus),0),MATCH(AO$9,FrontEndYear,0))),"")</f>
        <v/>
      </c>
      <c r="AP70" s="529" t="str">
        <f t="array" aca="1" ref="AP70" ca="1">IFERROR(AJ70*(1+INDEX(FrontEndData,MATCH(AP$10,IF(FrontEndType=$B70,FrontEndCampus),0),MATCH(AP$9,FrontEndYear,0))),"")</f>
        <v/>
      </c>
      <c r="AQ70" s="529" t="str">
        <f t="array" aca="1" ref="AQ70" ca="1">IFERROR(AK70*(1+INDEX(FrontEndData,MATCH(AQ$10,IF(FrontEndType=$B70,FrontEndCampus),0),MATCH(AQ$9,FrontEndYear,0))),"")</f>
        <v/>
      </c>
      <c r="AR70" s="529" t="str">
        <f t="array" aca="1" ref="AR70" ca="1">IFERROR(AL70*(1+INDEX(FrontEndData,MATCH(AR$10,IF(FrontEndType=$B70,FrontEndCampus),0),MATCH(AR$9,FrontEndYear,0))),"")</f>
        <v/>
      </c>
      <c r="AS70" s="529" t="str">
        <f t="array" aca="1" ref="AS70" ca="1">IFERROR(AM70*(1+INDEX(FrontEndData,MATCH(AS$10,IF(FrontEndType=$B70,FrontEndCampus),0),MATCH(AS$9,FrontEndYear,0))),"")</f>
        <v/>
      </c>
      <c r="AT70" s="529" t="str">
        <f t="array" aca="1" ref="AT70" ca="1">IFERROR(AN70*(1+INDEX(FrontEndData,MATCH(AT$10,IF(FrontEndType=$B70,FrontEndCampus),0),MATCH(AT$9,FrontEndYear,0))),"")</f>
        <v/>
      </c>
      <c r="AU70" s="529" t="str">
        <f t="array" aca="1" ref="AU70" ca="1">IFERROR(AO70*(1+INDEX(FrontEndData,MATCH(AU$10,IF(FrontEndType=$B70,FrontEndCampus),0),MATCH(AU$9,FrontEndYear,0))),"")</f>
        <v/>
      </c>
      <c r="AV70" s="529" t="str">
        <f t="array" aca="1" ref="AV70" ca="1">IFERROR(AP70*(1+INDEX(FrontEndData,MATCH(AV$10,IF(FrontEndType=$B70,FrontEndCampus),0),MATCH(AV$9,FrontEndYear,0))),"")</f>
        <v/>
      </c>
      <c r="AW70" s="529" t="str">
        <f t="array" aca="1" ref="AW70" ca="1">IFERROR(AQ70*(1+INDEX(FrontEndData,MATCH(AW$10,IF(FrontEndType=$B70,FrontEndCampus),0),MATCH(AW$9,FrontEndYear,0))),"")</f>
        <v/>
      </c>
      <c r="AX70" s="529" t="str">
        <f t="array" aca="1" ref="AX70" ca="1">IFERROR(AR70*(1+INDEX(FrontEndData,MATCH(AX$10,IF(FrontEndType=$B70,FrontEndCampus),0),MATCH(AX$9,FrontEndYear,0))),"")</f>
        <v/>
      </c>
      <c r="AY70" s="529" t="str">
        <f t="array" aca="1" ref="AY70" ca="1">IFERROR(AS70*(1+INDEX(FrontEndData,MATCH(AY$10,IF(FrontEndType=$B70,FrontEndCampus),0),MATCH(AY$9,FrontEndYear,0))),"")</f>
        <v/>
      </c>
      <c r="AZ70" s="529" t="str">
        <f t="array" aca="1" ref="AZ70" ca="1">IFERROR(AT70*(1+INDEX(FrontEndData,MATCH(AZ$10,IF(FrontEndType=$B70,FrontEndCampus),0),MATCH(AZ$9,FrontEndYear,0))),"")</f>
        <v/>
      </c>
      <c r="BA70" s="529" t="str">
        <f t="array" aca="1" ref="BA70" ca="1">IFERROR(AU70*(1+INDEX(FrontEndData,MATCH(BA$10,IF(FrontEndType=$B70,FrontEndCampus),0),MATCH(BA$9,FrontEndYear,0))),"")</f>
        <v/>
      </c>
      <c r="BB70" s="529" t="str">
        <f t="array" aca="1" ref="BB70" ca="1">IFERROR(AV70*(1+INDEX(FrontEndData,MATCH(BB$10,IF(FrontEndType=$B70,FrontEndCampus),0),MATCH(BB$9,FrontEndYear,0))),"")</f>
        <v/>
      </c>
      <c r="BC70" s="529" t="str">
        <f t="array" aca="1" ref="BC70" ca="1">IFERROR(AW70*(1+INDEX(FrontEndData,MATCH(BC$10,IF(FrontEndType=$B70,FrontEndCampus),0),MATCH(BC$9,FrontEndYear,0))),"")</f>
        <v/>
      </c>
      <c r="BD70" s="529" t="str">
        <f t="array" aca="1" ref="BD70" ca="1">IFERROR(AX70*(1+INDEX(FrontEndData,MATCH(BD$10,IF(FrontEndType=$B70,FrontEndCampus),0),MATCH(BD$9,FrontEndYear,0))),"")</f>
        <v/>
      </c>
      <c r="BE70" s="529" t="str">
        <f t="array" aca="1" ref="BE70" ca="1">IFERROR(AY70*(1+INDEX(FrontEndData,MATCH(BE$10,IF(FrontEndType=$B70,FrontEndCampus),0),MATCH(BE$9,FrontEndYear,0))),"")</f>
        <v/>
      </c>
      <c r="BF70" s="529" t="str">
        <f t="array" aca="1" ref="BF70" ca="1">IFERROR(AZ70*(1+INDEX(FrontEndData,MATCH(BF$10,IF(FrontEndType=$B70,FrontEndCampus),0),MATCH(BF$9,FrontEndYear,0))),"")</f>
        <v/>
      </c>
      <c r="BG70" s="529" t="str">
        <f t="array" aca="1" ref="BG70" ca="1">IFERROR(BA70*(1+INDEX(FrontEndData,MATCH(BG$10,IF(FrontEndType=$B70,FrontEndCampus),0),MATCH(BG$9,FrontEndYear,0))),"")</f>
        <v/>
      </c>
      <c r="BH70" s="529" t="str">
        <f t="array" aca="1" ref="BH70" ca="1">IFERROR(BB70*(1+INDEX(FrontEndData,MATCH(BH$10,IF(FrontEndType=$B70,FrontEndCampus),0),MATCH(BH$9,FrontEndYear,0))),"")</f>
        <v/>
      </c>
      <c r="BI70" s="529" t="str">
        <f t="array" aca="1" ref="BI70" ca="1">IFERROR(BC70*(1+INDEX(FrontEndData,MATCH(BI$10,IF(FrontEndType=$B70,FrontEndCampus),0),MATCH(BI$9,FrontEndYear,0))),"")</f>
        <v/>
      </c>
      <c r="BJ70" s="529" t="str">
        <f t="array" aca="1" ref="BJ70" ca="1">IFERROR(BD70*(1+INDEX(FrontEndData,MATCH(BJ$10,IF(FrontEndType=$B70,FrontEndCampus),0),MATCH(BJ$9,FrontEndYear,0))),"")</f>
        <v/>
      </c>
      <c r="BK70" s="529" t="str">
        <f t="array" aca="1" ref="BK70" ca="1">IFERROR(BE70*(1+INDEX(FrontEndData,MATCH(BK$10,IF(FrontEndType=$B70,FrontEndCampus),0),MATCH(BK$9,FrontEndYear,0))),"")</f>
        <v/>
      </c>
      <c r="BL70" s="529" t="str">
        <f t="array" aca="1" ref="BL70" ca="1">IFERROR(BF70*(1+INDEX(FrontEndData,MATCH(BL$10,IF(FrontEndType=$B70,FrontEndCampus),0),MATCH(BL$9,FrontEndYear,0))),"")</f>
        <v/>
      </c>
      <c r="BM70" s="529" t="str">
        <f t="array" aca="1" ref="BM70" ca="1">IFERROR(BG70*(1+INDEX(FrontEndData,MATCH(BM$10,IF(FrontEndType=$B70,FrontEndCampus),0),MATCH(BM$9,FrontEndYear,0))),"")</f>
        <v/>
      </c>
      <c r="BN70" s="529" t="str">
        <f t="array" aca="1" ref="BN70" ca="1">IFERROR(BH70*(1+INDEX(FrontEndData,MATCH(BN$10,IF(FrontEndType=$B70,FrontEndCampus),0),MATCH(BN$9,FrontEndYear,0))),"")</f>
        <v/>
      </c>
      <c r="BO70" s="529" t="str">
        <f t="array" aca="1" ref="BO70" ca="1">IFERROR(BI70*(1+INDEX(FrontEndData,MATCH(BO$10,IF(FrontEndType=$B70,FrontEndCampus),0),MATCH(BO$9,FrontEndYear,0))),"")</f>
        <v/>
      </c>
      <c r="BP70" s="529" t="str">
        <f t="array" aca="1" ref="BP70" ca="1">IFERROR(BJ70*(1+INDEX(FrontEndData,MATCH(BP$10,IF(FrontEndType=$B70,FrontEndCampus),0),MATCH(BP$9,FrontEndYear,0))),"")</f>
        <v/>
      </c>
      <c r="BQ70" s="529" t="str">
        <f t="array" aca="1" ref="BQ70" ca="1">IFERROR(BK70*(1+INDEX(FrontEndData,MATCH(BQ$10,IF(FrontEndType=$B70,FrontEndCampus),0),MATCH(BQ$9,FrontEndYear,0))),"")</f>
        <v/>
      </c>
      <c r="BR70" s="529" t="str">
        <f t="array" aca="1" ref="BR70" ca="1">IFERROR(BL70*(1+INDEX(FrontEndData,MATCH(BR$10,IF(FrontEndType=$B70,FrontEndCampus),0),MATCH(BR$9,FrontEndYear,0))),"")</f>
        <v/>
      </c>
      <c r="BS70" s="529" t="str">
        <f t="array" aca="1" ref="BS70" ca="1">IFERROR(BM70*(1+INDEX(FrontEndData,MATCH(BS$10,IF(FrontEndType=$B70,FrontEndCampus),0),MATCH(BS$9,FrontEndYear,0))),"")</f>
        <v/>
      </c>
      <c r="BT70" s="529" t="str">
        <f t="array" aca="1" ref="BT70" ca="1">IFERROR(BN70*(1+INDEX(FrontEndData,MATCH(BT$10,IF(FrontEndType=$B70,FrontEndCampus),0),MATCH(BT$9,FrontEndYear,0))),"")</f>
        <v/>
      </c>
      <c r="BU70" s="529" t="str">
        <f t="array" aca="1" ref="BU70" ca="1">IFERROR(BO70*(1+INDEX(FrontEndData,MATCH(BU$10,IF(FrontEndType=$B70,FrontEndCampus),0),MATCH(BU$9,FrontEndYear,0))),"")</f>
        <v/>
      </c>
      <c r="BV70" s="529" t="str">
        <f t="array" aca="1" ref="BV70" ca="1">IFERROR(BP70*(1+INDEX(FrontEndData,MATCH(BV$10,IF(FrontEndType=$B70,FrontEndCampus),0),MATCH(BV$9,FrontEndYear,0))),"")</f>
        <v/>
      </c>
      <c r="BW70" s="529" t="str">
        <f t="array" aca="1" ref="BW70" ca="1">IFERROR(BQ70*(1+INDEX(FrontEndData,MATCH(BW$10,IF(FrontEndType=$B70,FrontEndCampus),0),MATCH(BW$9,FrontEndYear,0))),"")</f>
        <v/>
      </c>
      <c r="BX70" s="529" t="str">
        <f t="array" aca="1" ref="BX70" ca="1">IFERROR(BR70*(1+INDEX(FrontEndData,MATCH(BX$10,IF(FrontEndType=$B70,FrontEndCampus),0),MATCH(BX$9,FrontEndYear,0))),"")</f>
        <v/>
      </c>
    </row>
    <row r="71" spans="2:76" x14ac:dyDescent="0.25">
      <c r="B71" s="525" t="s">
        <v>360</v>
      </c>
      <c r="C71" s="526" t="s">
        <v>377</v>
      </c>
      <c r="D71" s="527" t="s">
        <v>396</v>
      </c>
      <c r="E71" s="528">
        <f t="array" ref="E71">IFERROR(IF(INDEX(EndUseMatrixData,MATCH($B71,IF(EndUseMatrixEndUse=$D71,EndUseMatrixAllocation),0),MATCH($C71,EndUseMatrixEmissionSource,0))=Lists!$Q$9,INDEX(CFPTableEmissionsData,MATCH($C71,CFPTableEmissionsEmissionSource,0),MATCH(E$10,CFPTableEmissionsCampus,0))*INDEX(EndUseAssumptionsData,MATCH($C71,IF(EndUseAssumptionsEndUse=$D71,EndUseAssumptionsEmissionsSource),0),MATCH(E$10,EndUseAssumptionsCampus,0))*IF(COUNTIF(PeopleList,$B71)&gt;0,INDEX(SpacePeopleAllocationsPercentData,MATCH($B71,SpacePeopleAllocationsPercentType,0),MATCH(E$10,SpacePeopleAllocationsPercentCampus,0))/SUM(IF(INDEX(EndUseMatrixPeopleData,0,MATCH($C71,EndUseMatrixEmissionSource,0))=Lists!$Q$9,IF(EndUseMatrixPeopleEndUse=$D71,INDEX(EndUseMatrixPeopleSplitData,0,MATCH(E$10,EndUseMatrixPeopleSplitCampus,0))))),1),0),0)</f>
        <v>0</v>
      </c>
      <c r="F71" s="528">
        <f t="array" ref="F71">IFERROR(IF(INDEX(EndUseMatrixData,MATCH($B71,IF(EndUseMatrixEndUse=$D71,EndUseMatrixAllocation),0),MATCH($C71,EndUseMatrixEmissionSource,0))=Lists!$Q$9,INDEX(CFPTableEmissionsData,MATCH($C71,CFPTableEmissionsEmissionSource,0),MATCH(F$10,CFPTableEmissionsCampus,0))*INDEX(EndUseAssumptionsData,MATCH($C71,IF(EndUseAssumptionsEndUse=$D71,EndUseAssumptionsEmissionsSource),0),MATCH(F$10,EndUseAssumptionsCampus,0))*IF(COUNTIF(PeopleList,$B71)&gt;0,INDEX(SpacePeopleAllocationsPercentData,MATCH($B71,SpacePeopleAllocationsPercentType,0),MATCH(F$10,SpacePeopleAllocationsPercentCampus,0))/SUM(IF(INDEX(EndUseMatrixPeopleData,0,MATCH($C71,EndUseMatrixEmissionSource,0))=Lists!$Q$9,IF(EndUseMatrixPeopleEndUse=$D71,INDEX(EndUseMatrixPeopleSplitData,0,MATCH(F$10,EndUseMatrixPeopleSplitCampus,0))))),1),0),0)</f>
        <v>0</v>
      </c>
      <c r="G71" s="528">
        <f t="array" ref="G71">IFERROR(IF(INDEX(EndUseMatrixData,MATCH($B71,IF(EndUseMatrixEndUse=$D71,EndUseMatrixAllocation),0),MATCH($C71,EndUseMatrixEmissionSource,0))=Lists!$Q$9,INDEX(CFPTableEmissionsData,MATCH($C71,CFPTableEmissionsEmissionSource,0),MATCH(G$10,CFPTableEmissionsCampus,0))*INDEX(EndUseAssumptionsData,MATCH($C71,IF(EndUseAssumptionsEndUse=$D71,EndUseAssumptionsEmissionsSource),0),MATCH(G$10,EndUseAssumptionsCampus,0))*IF(COUNTIF(PeopleList,$B71)&gt;0,INDEX(SpacePeopleAllocationsPercentData,MATCH($B71,SpacePeopleAllocationsPercentType,0),MATCH(G$10,SpacePeopleAllocationsPercentCampus,0))/SUM(IF(INDEX(EndUseMatrixPeopleData,0,MATCH($C71,EndUseMatrixEmissionSource,0))=Lists!$Q$9,IF(EndUseMatrixPeopleEndUse=$D71,INDEX(EndUseMatrixPeopleSplitData,0,MATCH(G$10,EndUseMatrixPeopleSplitCampus,0))))),1),0),0)</f>
        <v>0</v>
      </c>
      <c r="H71" s="528">
        <f t="array" ref="H71">IFERROR(IF(INDEX(EndUseMatrixData,MATCH($B71,IF(EndUseMatrixEndUse=$D71,EndUseMatrixAllocation),0),MATCH($C71,EndUseMatrixEmissionSource,0))=Lists!$Q$9,INDEX(CFPTableEmissionsData,MATCH($C71,CFPTableEmissionsEmissionSource,0),MATCH(H$10,CFPTableEmissionsCampus,0))*INDEX(EndUseAssumptionsData,MATCH($C71,IF(EndUseAssumptionsEndUse=$D71,EndUseAssumptionsEmissionsSource),0),MATCH(H$10,EndUseAssumptionsCampus,0))*IF(COUNTIF(PeopleList,$B71)&gt;0,INDEX(SpacePeopleAllocationsPercentData,MATCH($B71,SpacePeopleAllocationsPercentType,0),MATCH(H$10,SpacePeopleAllocationsPercentCampus,0))/SUM(IF(INDEX(EndUseMatrixPeopleData,0,MATCH($C71,EndUseMatrixEmissionSource,0))=Lists!$Q$9,IF(EndUseMatrixPeopleEndUse=$D71,INDEX(EndUseMatrixPeopleSplitData,0,MATCH(H$10,EndUseMatrixPeopleSplitCampus,0))))),1),0),0)</f>
        <v>0</v>
      </c>
      <c r="I71" s="528">
        <f t="array" ref="I71">IFERROR(IF(INDEX(EndUseMatrixData,MATCH($B71,IF(EndUseMatrixEndUse=$D71,EndUseMatrixAllocation),0),MATCH($C71,EndUseMatrixEmissionSource,0))=Lists!$Q$9,INDEX(CFPTableEmissionsData,MATCH($C71,CFPTableEmissionsEmissionSource,0),MATCH(I$10,CFPTableEmissionsCampus,0))*INDEX(EndUseAssumptionsData,MATCH($C71,IF(EndUseAssumptionsEndUse=$D71,EndUseAssumptionsEmissionsSource),0),MATCH(I$10,EndUseAssumptionsCampus,0))*IF(COUNTIF(PeopleList,$B71)&gt;0,INDEX(SpacePeopleAllocationsPercentData,MATCH($B71,SpacePeopleAllocationsPercentType,0),MATCH(I$10,SpacePeopleAllocationsPercentCampus,0))/SUM(IF(INDEX(EndUseMatrixPeopleData,0,MATCH($C71,EndUseMatrixEmissionSource,0))=Lists!$Q$9,IF(EndUseMatrixPeopleEndUse=$D71,INDEX(EndUseMatrixPeopleSplitData,0,MATCH(I$10,EndUseMatrixPeopleSplitCampus,0))))),1),0),0)</f>
        <v>0</v>
      </c>
      <c r="J71" s="528">
        <f t="array" ref="J71">IFERROR(IF(INDEX(EndUseMatrixData,MATCH($B71,IF(EndUseMatrixEndUse=$D71,EndUseMatrixAllocation),0),MATCH($C71,EndUseMatrixEmissionSource,0))=Lists!$Q$9,INDEX(CFPTableEmissionsData,MATCH($C71,CFPTableEmissionsEmissionSource,0),MATCH(J$10,CFPTableEmissionsCampus,0))*INDEX(EndUseAssumptionsData,MATCH($C71,IF(EndUseAssumptionsEndUse=$D71,EndUseAssumptionsEmissionsSource),0),MATCH(J$10,EndUseAssumptionsCampus,0))*IF(COUNTIF(PeopleList,$B71)&gt;0,INDEX(SpacePeopleAllocationsPercentData,MATCH($B71,SpacePeopleAllocationsPercentType,0),MATCH(J$10,SpacePeopleAllocationsPercentCampus,0))/SUM(IF(INDEX(EndUseMatrixPeopleData,0,MATCH($C71,EndUseMatrixEmissionSource,0))=Lists!$Q$9,IF(EndUseMatrixPeopleEndUse=$D71,INDEX(EndUseMatrixPeopleSplitData,0,MATCH(J$10,EndUseMatrixPeopleSplitCampus,0))))),1),0),0)</f>
        <v>0</v>
      </c>
      <c r="K71" s="529" t="str">
        <f t="array" aca="1" ref="K71" ca="1">IFERROR(E71*(1+INDEX(FrontEndData,MATCH(K$10,IF(FrontEndType=$B71,FrontEndCampus),0),MATCH(K$9,FrontEndYear,0))),"")</f>
        <v/>
      </c>
      <c r="L71" s="529" t="str">
        <f t="array" aca="1" ref="L71" ca="1">IFERROR(F71*(1+INDEX(FrontEndData,MATCH(L$10,IF(FrontEndType=$B71,FrontEndCampus),0),MATCH(L$9,FrontEndYear,0))),"")</f>
        <v/>
      </c>
      <c r="M71" s="529" t="str">
        <f t="array" aca="1" ref="M71" ca="1">IFERROR(G71*(1+INDEX(FrontEndData,MATCH(M$10,IF(FrontEndType=$B71,FrontEndCampus),0),MATCH(M$9,FrontEndYear,0))),"")</f>
        <v/>
      </c>
      <c r="N71" s="529" t="str">
        <f t="array" aca="1" ref="N71" ca="1">IFERROR(H71*(1+INDEX(FrontEndData,MATCH(N$10,IF(FrontEndType=$B71,FrontEndCampus),0),MATCH(N$9,FrontEndYear,0))),"")</f>
        <v/>
      </c>
      <c r="O71" s="529" t="str">
        <f t="array" aca="1" ref="O71" ca="1">IFERROR(I71*(1+INDEX(FrontEndData,MATCH(O$10,IF(FrontEndType=$B71,FrontEndCampus),0),MATCH(O$9,FrontEndYear,0))),"")</f>
        <v/>
      </c>
      <c r="P71" s="529" t="str">
        <f t="array" aca="1" ref="P71" ca="1">IFERROR(J71*(1+INDEX(FrontEndData,MATCH(P$10,IF(FrontEndType=$B71,FrontEndCampus),0),MATCH(P$9,FrontEndYear,0))),"")</f>
        <v/>
      </c>
      <c r="Q71" s="529" t="str">
        <f t="array" aca="1" ref="Q71" ca="1">IFERROR(K71*(1+INDEX(FrontEndData,MATCH(Q$10,IF(FrontEndType=$B71,FrontEndCampus),0),MATCH(Q$9,FrontEndYear,0))),"")</f>
        <v/>
      </c>
      <c r="R71" s="529" t="str">
        <f t="array" aca="1" ref="R71" ca="1">IFERROR(L71*(1+INDEX(FrontEndData,MATCH(R$10,IF(FrontEndType=$B71,FrontEndCampus),0),MATCH(R$9,FrontEndYear,0))),"")</f>
        <v/>
      </c>
      <c r="S71" s="529" t="str">
        <f t="array" aca="1" ref="S71" ca="1">IFERROR(M71*(1+INDEX(FrontEndData,MATCH(S$10,IF(FrontEndType=$B71,FrontEndCampus),0),MATCH(S$9,FrontEndYear,0))),"")</f>
        <v/>
      </c>
      <c r="T71" s="529" t="str">
        <f t="array" aca="1" ref="T71" ca="1">IFERROR(N71*(1+INDEX(FrontEndData,MATCH(T$10,IF(FrontEndType=$B71,FrontEndCampus),0),MATCH(T$9,FrontEndYear,0))),"")</f>
        <v/>
      </c>
      <c r="U71" s="529" t="str">
        <f t="array" aca="1" ref="U71" ca="1">IFERROR(O71*(1+INDEX(FrontEndData,MATCH(U$10,IF(FrontEndType=$B71,FrontEndCampus),0),MATCH(U$9,FrontEndYear,0))),"")</f>
        <v/>
      </c>
      <c r="V71" s="529" t="str">
        <f t="array" aca="1" ref="V71" ca="1">IFERROR(P71*(1+INDEX(FrontEndData,MATCH(V$10,IF(FrontEndType=$B71,FrontEndCampus),0),MATCH(V$9,FrontEndYear,0))),"")</f>
        <v/>
      </c>
      <c r="W71" s="529" t="str">
        <f t="array" aca="1" ref="W71" ca="1">IFERROR(Q71*(1+INDEX(FrontEndData,MATCH(W$10,IF(FrontEndType=$B71,FrontEndCampus),0),MATCH(W$9,FrontEndYear,0))),"")</f>
        <v/>
      </c>
      <c r="X71" s="529" t="str">
        <f t="array" aca="1" ref="X71" ca="1">IFERROR(R71*(1+INDEX(FrontEndData,MATCH(X$10,IF(FrontEndType=$B71,FrontEndCampus),0),MATCH(X$9,FrontEndYear,0))),"")</f>
        <v/>
      </c>
      <c r="Y71" s="529" t="str">
        <f t="array" aca="1" ref="Y71" ca="1">IFERROR(S71*(1+INDEX(FrontEndData,MATCH(Y$10,IF(FrontEndType=$B71,FrontEndCampus),0),MATCH(Y$9,FrontEndYear,0))),"")</f>
        <v/>
      </c>
      <c r="Z71" s="529" t="str">
        <f t="array" aca="1" ref="Z71" ca="1">IFERROR(T71*(1+INDEX(FrontEndData,MATCH(Z$10,IF(FrontEndType=$B71,FrontEndCampus),0),MATCH(Z$9,FrontEndYear,0))),"")</f>
        <v/>
      </c>
      <c r="AA71" s="529" t="str">
        <f t="array" aca="1" ref="AA71" ca="1">IFERROR(U71*(1+INDEX(FrontEndData,MATCH(AA$10,IF(FrontEndType=$B71,FrontEndCampus),0),MATCH(AA$9,FrontEndYear,0))),"")</f>
        <v/>
      </c>
      <c r="AB71" s="529" t="str">
        <f t="array" aca="1" ref="AB71" ca="1">IFERROR(V71*(1+INDEX(FrontEndData,MATCH(AB$10,IF(FrontEndType=$B71,FrontEndCampus),0),MATCH(AB$9,FrontEndYear,0))),"")</f>
        <v/>
      </c>
      <c r="AC71" s="529" t="str">
        <f t="array" aca="1" ref="AC71" ca="1">IFERROR(W71*(1+INDEX(FrontEndData,MATCH(AC$10,IF(FrontEndType=$B71,FrontEndCampus),0),MATCH(AC$9,FrontEndYear,0))),"")</f>
        <v/>
      </c>
      <c r="AD71" s="529" t="str">
        <f t="array" aca="1" ref="AD71" ca="1">IFERROR(X71*(1+INDEX(FrontEndData,MATCH(AD$10,IF(FrontEndType=$B71,FrontEndCampus),0),MATCH(AD$9,FrontEndYear,0))),"")</f>
        <v/>
      </c>
      <c r="AE71" s="529" t="str">
        <f t="array" aca="1" ref="AE71" ca="1">IFERROR(Y71*(1+INDEX(FrontEndData,MATCH(AE$10,IF(FrontEndType=$B71,FrontEndCampus),0),MATCH(AE$9,FrontEndYear,0))),"")</f>
        <v/>
      </c>
      <c r="AF71" s="529" t="str">
        <f t="array" aca="1" ref="AF71" ca="1">IFERROR(Z71*(1+INDEX(FrontEndData,MATCH(AF$10,IF(FrontEndType=$B71,FrontEndCampus),0),MATCH(AF$9,FrontEndYear,0))),"")</f>
        <v/>
      </c>
      <c r="AG71" s="529" t="str">
        <f t="array" aca="1" ref="AG71" ca="1">IFERROR(AA71*(1+INDEX(FrontEndData,MATCH(AG$10,IF(FrontEndType=$B71,FrontEndCampus),0),MATCH(AG$9,FrontEndYear,0))),"")</f>
        <v/>
      </c>
      <c r="AH71" s="529" t="str">
        <f t="array" aca="1" ref="AH71" ca="1">IFERROR(AB71*(1+INDEX(FrontEndData,MATCH(AH$10,IF(FrontEndType=$B71,FrontEndCampus),0),MATCH(AH$9,FrontEndYear,0))),"")</f>
        <v/>
      </c>
      <c r="AI71" s="529" t="str">
        <f t="array" aca="1" ref="AI71" ca="1">IFERROR(AC71*(1+INDEX(FrontEndData,MATCH(AI$10,IF(FrontEndType=$B71,FrontEndCampus),0),MATCH(AI$9,FrontEndYear,0))),"")</f>
        <v/>
      </c>
      <c r="AJ71" s="529" t="str">
        <f t="array" aca="1" ref="AJ71" ca="1">IFERROR(AD71*(1+INDEX(FrontEndData,MATCH(AJ$10,IF(FrontEndType=$B71,FrontEndCampus),0),MATCH(AJ$9,FrontEndYear,0))),"")</f>
        <v/>
      </c>
      <c r="AK71" s="529" t="str">
        <f t="array" aca="1" ref="AK71" ca="1">IFERROR(AE71*(1+INDEX(FrontEndData,MATCH(AK$10,IF(FrontEndType=$B71,FrontEndCampus),0),MATCH(AK$9,FrontEndYear,0))),"")</f>
        <v/>
      </c>
      <c r="AL71" s="529" t="str">
        <f t="array" aca="1" ref="AL71" ca="1">IFERROR(AF71*(1+INDEX(FrontEndData,MATCH(AL$10,IF(FrontEndType=$B71,FrontEndCampus),0),MATCH(AL$9,FrontEndYear,0))),"")</f>
        <v/>
      </c>
      <c r="AM71" s="529" t="str">
        <f t="array" aca="1" ref="AM71" ca="1">IFERROR(AG71*(1+INDEX(FrontEndData,MATCH(AM$10,IF(FrontEndType=$B71,FrontEndCampus),0),MATCH(AM$9,FrontEndYear,0))),"")</f>
        <v/>
      </c>
      <c r="AN71" s="529" t="str">
        <f t="array" aca="1" ref="AN71" ca="1">IFERROR(AH71*(1+INDEX(FrontEndData,MATCH(AN$10,IF(FrontEndType=$B71,FrontEndCampus),0),MATCH(AN$9,FrontEndYear,0))),"")</f>
        <v/>
      </c>
      <c r="AO71" s="529" t="str">
        <f t="array" aca="1" ref="AO71" ca="1">IFERROR(AI71*(1+INDEX(FrontEndData,MATCH(AO$10,IF(FrontEndType=$B71,FrontEndCampus),0),MATCH(AO$9,FrontEndYear,0))),"")</f>
        <v/>
      </c>
      <c r="AP71" s="529" t="str">
        <f t="array" aca="1" ref="AP71" ca="1">IFERROR(AJ71*(1+INDEX(FrontEndData,MATCH(AP$10,IF(FrontEndType=$B71,FrontEndCampus),0),MATCH(AP$9,FrontEndYear,0))),"")</f>
        <v/>
      </c>
      <c r="AQ71" s="529" t="str">
        <f t="array" aca="1" ref="AQ71" ca="1">IFERROR(AK71*(1+INDEX(FrontEndData,MATCH(AQ$10,IF(FrontEndType=$B71,FrontEndCampus),0),MATCH(AQ$9,FrontEndYear,0))),"")</f>
        <v/>
      </c>
      <c r="AR71" s="529" t="str">
        <f t="array" aca="1" ref="AR71" ca="1">IFERROR(AL71*(1+INDEX(FrontEndData,MATCH(AR$10,IF(FrontEndType=$B71,FrontEndCampus),0),MATCH(AR$9,FrontEndYear,0))),"")</f>
        <v/>
      </c>
      <c r="AS71" s="529" t="str">
        <f t="array" aca="1" ref="AS71" ca="1">IFERROR(AM71*(1+INDEX(FrontEndData,MATCH(AS$10,IF(FrontEndType=$B71,FrontEndCampus),0),MATCH(AS$9,FrontEndYear,0))),"")</f>
        <v/>
      </c>
      <c r="AT71" s="529" t="str">
        <f t="array" aca="1" ref="AT71" ca="1">IFERROR(AN71*(1+INDEX(FrontEndData,MATCH(AT$10,IF(FrontEndType=$B71,FrontEndCampus),0),MATCH(AT$9,FrontEndYear,0))),"")</f>
        <v/>
      </c>
      <c r="AU71" s="529" t="str">
        <f t="array" aca="1" ref="AU71" ca="1">IFERROR(AO71*(1+INDEX(FrontEndData,MATCH(AU$10,IF(FrontEndType=$B71,FrontEndCampus),0),MATCH(AU$9,FrontEndYear,0))),"")</f>
        <v/>
      </c>
      <c r="AV71" s="529" t="str">
        <f t="array" aca="1" ref="AV71" ca="1">IFERROR(AP71*(1+INDEX(FrontEndData,MATCH(AV$10,IF(FrontEndType=$B71,FrontEndCampus),0),MATCH(AV$9,FrontEndYear,0))),"")</f>
        <v/>
      </c>
      <c r="AW71" s="529" t="str">
        <f t="array" aca="1" ref="AW71" ca="1">IFERROR(AQ71*(1+INDEX(FrontEndData,MATCH(AW$10,IF(FrontEndType=$B71,FrontEndCampus),0),MATCH(AW$9,FrontEndYear,0))),"")</f>
        <v/>
      </c>
      <c r="AX71" s="529" t="str">
        <f t="array" aca="1" ref="AX71" ca="1">IFERROR(AR71*(1+INDEX(FrontEndData,MATCH(AX$10,IF(FrontEndType=$B71,FrontEndCampus),0),MATCH(AX$9,FrontEndYear,0))),"")</f>
        <v/>
      </c>
      <c r="AY71" s="529" t="str">
        <f t="array" aca="1" ref="AY71" ca="1">IFERROR(AS71*(1+INDEX(FrontEndData,MATCH(AY$10,IF(FrontEndType=$B71,FrontEndCampus),0),MATCH(AY$9,FrontEndYear,0))),"")</f>
        <v/>
      </c>
      <c r="AZ71" s="529" t="str">
        <f t="array" aca="1" ref="AZ71" ca="1">IFERROR(AT71*(1+INDEX(FrontEndData,MATCH(AZ$10,IF(FrontEndType=$B71,FrontEndCampus),0),MATCH(AZ$9,FrontEndYear,0))),"")</f>
        <v/>
      </c>
      <c r="BA71" s="529" t="str">
        <f t="array" aca="1" ref="BA71" ca="1">IFERROR(AU71*(1+INDEX(FrontEndData,MATCH(BA$10,IF(FrontEndType=$B71,FrontEndCampus),0),MATCH(BA$9,FrontEndYear,0))),"")</f>
        <v/>
      </c>
      <c r="BB71" s="529" t="str">
        <f t="array" aca="1" ref="BB71" ca="1">IFERROR(AV71*(1+INDEX(FrontEndData,MATCH(BB$10,IF(FrontEndType=$B71,FrontEndCampus),0),MATCH(BB$9,FrontEndYear,0))),"")</f>
        <v/>
      </c>
      <c r="BC71" s="529" t="str">
        <f t="array" aca="1" ref="BC71" ca="1">IFERROR(AW71*(1+INDEX(FrontEndData,MATCH(BC$10,IF(FrontEndType=$B71,FrontEndCampus),0),MATCH(BC$9,FrontEndYear,0))),"")</f>
        <v/>
      </c>
      <c r="BD71" s="529" t="str">
        <f t="array" aca="1" ref="BD71" ca="1">IFERROR(AX71*(1+INDEX(FrontEndData,MATCH(BD$10,IF(FrontEndType=$B71,FrontEndCampus),0),MATCH(BD$9,FrontEndYear,0))),"")</f>
        <v/>
      </c>
      <c r="BE71" s="529" t="str">
        <f t="array" aca="1" ref="BE71" ca="1">IFERROR(AY71*(1+INDEX(FrontEndData,MATCH(BE$10,IF(FrontEndType=$B71,FrontEndCampus),0),MATCH(BE$9,FrontEndYear,0))),"")</f>
        <v/>
      </c>
      <c r="BF71" s="529" t="str">
        <f t="array" aca="1" ref="BF71" ca="1">IFERROR(AZ71*(1+INDEX(FrontEndData,MATCH(BF$10,IF(FrontEndType=$B71,FrontEndCampus),0),MATCH(BF$9,FrontEndYear,0))),"")</f>
        <v/>
      </c>
      <c r="BG71" s="529" t="str">
        <f t="array" aca="1" ref="BG71" ca="1">IFERROR(BA71*(1+INDEX(FrontEndData,MATCH(BG$10,IF(FrontEndType=$B71,FrontEndCampus),0),MATCH(BG$9,FrontEndYear,0))),"")</f>
        <v/>
      </c>
      <c r="BH71" s="529" t="str">
        <f t="array" aca="1" ref="BH71" ca="1">IFERROR(BB71*(1+INDEX(FrontEndData,MATCH(BH$10,IF(FrontEndType=$B71,FrontEndCampus),0),MATCH(BH$9,FrontEndYear,0))),"")</f>
        <v/>
      </c>
      <c r="BI71" s="529" t="str">
        <f t="array" aca="1" ref="BI71" ca="1">IFERROR(BC71*(1+INDEX(FrontEndData,MATCH(BI$10,IF(FrontEndType=$B71,FrontEndCampus),0),MATCH(BI$9,FrontEndYear,0))),"")</f>
        <v/>
      </c>
      <c r="BJ71" s="529" t="str">
        <f t="array" aca="1" ref="BJ71" ca="1">IFERROR(BD71*(1+INDEX(FrontEndData,MATCH(BJ$10,IF(FrontEndType=$B71,FrontEndCampus),0),MATCH(BJ$9,FrontEndYear,0))),"")</f>
        <v/>
      </c>
      <c r="BK71" s="529" t="str">
        <f t="array" aca="1" ref="BK71" ca="1">IFERROR(BE71*(1+INDEX(FrontEndData,MATCH(BK$10,IF(FrontEndType=$B71,FrontEndCampus),0),MATCH(BK$9,FrontEndYear,0))),"")</f>
        <v/>
      </c>
      <c r="BL71" s="529" t="str">
        <f t="array" aca="1" ref="BL71" ca="1">IFERROR(BF71*(1+INDEX(FrontEndData,MATCH(BL$10,IF(FrontEndType=$B71,FrontEndCampus),0),MATCH(BL$9,FrontEndYear,0))),"")</f>
        <v/>
      </c>
      <c r="BM71" s="529" t="str">
        <f t="array" aca="1" ref="BM71" ca="1">IFERROR(BG71*(1+INDEX(FrontEndData,MATCH(BM$10,IF(FrontEndType=$B71,FrontEndCampus),0),MATCH(BM$9,FrontEndYear,0))),"")</f>
        <v/>
      </c>
      <c r="BN71" s="529" t="str">
        <f t="array" aca="1" ref="BN71" ca="1">IFERROR(BH71*(1+INDEX(FrontEndData,MATCH(BN$10,IF(FrontEndType=$B71,FrontEndCampus),0),MATCH(BN$9,FrontEndYear,0))),"")</f>
        <v/>
      </c>
      <c r="BO71" s="529" t="str">
        <f t="array" aca="1" ref="BO71" ca="1">IFERROR(BI71*(1+INDEX(FrontEndData,MATCH(BO$10,IF(FrontEndType=$B71,FrontEndCampus),0),MATCH(BO$9,FrontEndYear,0))),"")</f>
        <v/>
      </c>
      <c r="BP71" s="529" t="str">
        <f t="array" aca="1" ref="BP71" ca="1">IFERROR(BJ71*(1+INDEX(FrontEndData,MATCH(BP$10,IF(FrontEndType=$B71,FrontEndCampus),0),MATCH(BP$9,FrontEndYear,0))),"")</f>
        <v/>
      </c>
      <c r="BQ71" s="529" t="str">
        <f t="array" aca="1" ref="BQ71" ca="1">IFERROR(BK71*(1+INDEX(FrontEndData,MATCH(BQ$10,IF(FrontEndType=$B71,FrontEndCampus),0),MATCH(BQ$9,FrontEndYear,0))),"")</f>
        <v/>
      </c>
      <c r="BR71" s="529" t="str">
        <f t="array" aca="1" ref="BR71" ca="1">IFERROR(BL71*(1+INDEX(FrontEndData,MATCH(BR$10,IF(FrontEndType=$B71,FrontEndCampus),0),MATCH(BR$9,FrontEndYear,0))),"")</f>
        <v/>
      </c>
      <c r="BS71" s="529" t="str">
        <f t="array" aca="1" ref="BS71" ca="1">IFERROR(BM71*(1+INDEX(FrontEndData,MATCH(BS$10,IF(FrontEndType=$B71,FrontEndCampus),0),MATCH(BS$9,FrontEndYear,0))),"")</f>
        <v/>
      </c>
      <c r="BT71" s="529" t="str">
        <f t="array" aca="1" ref="BT71" ca="1">IFERROR(BN71*(1+INDEX(FrontEndData,MATCH(BT$10,IF(FrontEndType=$B71,FrontEndCampus),0),MATCH(BT$9,FrontEndYear,0))),"")</f>
        <v/>
      </c>
      <c r="BU71" s="529" t="str">
        <f t="array" aca="1" ref="BU71" ca="1">IFERROR(BO71*(1+INDEX(FrontEndData,MATCH(BU$10,IF(FrontEndType=$B71,FrontEndCampus),0),MATCH(BU$9,FrontEndYear,0))),"")</f>
        <v/>
      </c>
      <c r="BV71" s="529" t="str">
        <f t="array" aca="1" ref="BV71" ca="1">IFERROR(BP71*(1+INDEX(FrontEndData,MATCH(BV$10,IF(FrontEndType=$B71,FrontEndCampus),0),MATCH(BV$9,FrontEndYear,0))),"")</f>
        <v/>
      </c>
      <c r="BW71" s="529" t="str">
        <f t="array" aca="1" ref="BW71" ca="1">IFERROR(BQ71*(1+INDEX(FrontEndData,MATCH(BW$10,IF(FrontEndType=$B71,FrontEndCampus),0),MATCH(BW$9,FrontEndYear,0))),"")</f>
        <v/>
      </c>
      <c r="BX71" s="529" t="str">
        <f t="array" aca="1" ref="BX71" ca="1">IFERROR(BR71*(1+INDEX(FrontEndData,MATCH(BX$10,IF(FrontEndType=$B71,FrontEndCampus),0),MATCH(BX$9,FrontEndYear,0))),"")</f>
        <v/>
      </c>
    </row>
    <row r="72" spans="2:76" x14ac:dyDescent="0.25">
      <c r="B72" s="525" t="s">
        <v>360</v>
      </c>
      <c r="C72" s="526" t="s">
        <v>377</v>
      </c>
      <c r="D72" s="527" t="s">
        <v>395</v>
      </c>
      <c r="E72" s="528">
        <f t="array" ref="E72">IFERROR(IF(INDEX(EndUseMatrixData,MATCH($B72,IF(EndUseMatrixEndUse=$D72,EndUseMatrixAllocation),0),MATCH($C72,EndUseMatrixEmissionSource,0))=Lists!$Q$9,INDEX(CFPTableEmissionsData,MATCH($C72,CFPTableEmissionsEmissionSource,0),MATCH(E$10,CFPTableEmissionsCampus,0))*INDEX(EndUseAssumptionsData,MATCH($C72,IF(EndUseAssumptionsEndUse=$D72,EndUseAssumptionsEmissionsSource),0),MATCH(E$10,EndUseAssumptionsCampus,0))*IF(COUNTIF(PeopleList,$B72)&gt;0,INDEX(SpacePeopleAllocationsPercentData,MATCH($B72,SpacePeopleAllocationsPercentType,0),MATCH(E$10,SpacePeopleAllocationsPercentCampus,0))/SUM(IF(INDEX(EndUseMatrixPeopleData,0,MATCH($C72,EndUseMatrixEmissionSource,0))=Lists!$Q$9,IF(EndUseMatrixPeopleEndUse=$D72,INDEX(EndUseMatrixPeopleSplitData,0,MATCH(E$10,EndUseMatrixPeopleSplitCampus,0))))),1),0),0)</f>
        <v>0</v>
      </c>
      <c r="F72" s="528">
        <f t="array" ref="F72">IFERROR(IF(INDEX(EndUseMatrixData,MATCH($B72,IF(EndUseMatrixEndUse=$D72,EndUseMatrixAllocation),0),MATCH($C72,EndUseMatrixEmissionSource,0))=Lists!$Q$9,INDEX(CFPTableEmissionsData,MATCH($C72,CFPTableEmissionsEmissionSource,0),MATCH(F$10,CFPTableEmissionsCampus,0))*INDEX(EndUseAssumptionsData,MATCH($C72,IF(EndUseAssumptionsEndUse=$D72,EndUseAssumptionsEmissionsSource),0),MATCH(F$10,EndUseAssumptionsCampus,0))*IF(COUNTIF(PeopleList,$B72)&gt;0,INDEX(SpacePeopleAllocationsPercentData,MATCH($B72,SpacePeopleAllocationsPercentType,0),MATCH(F$10,SpacePeopleAllocationsPercentCampus,0))/SUM(IF(INDEX(EndUseMatrixPeopleData,0,MATCH($C72,EndUseMatrixEmissionSource,0))=Lists!$Q$9,IF(EndUseMatrixPeopleEndUse=$D72,INDEX(EndUseMatrixPeopleSplitData,0,MATCH(F$10,EndUseMatrixPeopleSplitCampus,0))))),1),0),0)</f>
        <v>0</v>
      </c>
      <c r="G72" s="528">
        <f t="array" ref="G72">IFERROR(IF(INDEX(EndUseMatrixData,MATCH($B72,IF(EndUseMatrixEndUse=$D72,EndUseMatrixAllocation),0),MATCH($C72,EndUseMatrixEmissionSource,0))=Lists!$Q$9,INDEX(CFPTableEmissionsData,MATCH($C72,CFPTableEmissionsEmissionSource,0),MATCH(G$10,CFPTableEmissionsCampus,0))*INDEX(EndUseAssumptionsData,MATCH($C72,IF(EndUseAssumptionsEndUse=$D72,EndUseAssumptionsEmissionsSource),0),MATCH(G$10,EndUseAssumptionsCampus,0))*IF(COUNTIF(PeopleList,$B72)&gt;0,INDEX(SpacePeopleAllocationsPercentData,MATCH($B72,SpacePeopleAllocationsPercentType,0),MATCH(G$10,SpacePeopleAllocationsPercentCampus,0))/SUM(IF(INDEX(EndUseMatrixPeopleData,0,MATCH($C72,EndUseMatrixEmissionSource,0))=Lists!$Q$9,IF(EndUseMatrixPeopleEndUse=$D72,INDEX(EndUseMatrixPeopleSplitData,0,MATCH(G$10,EndUseMatrixPeopleSplitCampus,0))))),1),0),0)</f>
        <v>0</v>
      </c>
      <c r="H72" s="528">
        <f t="array" ref="H72">IFERROR(IF(INDEX(EndUseMatrixData,MATCH($B72,IF(EndUseMatrixEndUse=$D72,EndUseMatrixAllocation),0),MATCH($C72,EndUseMatrixEmissionSource,0))=Lists!$Q$9,INDEX(CFPTableEmissionsData,MATCH($C72,CFPTableEmissionsEmissionSource,0),MATCH(H$10,CFPTableEmissionsCampus,0))*INDEX(EndUseAssumptionsData,MATCH($C72,IF(EndUseAssumptionsEndUse=$D72,EndUseAssumptionsEmissionsSource),0),MATCH(H$10,EndUseAssumptionsCampus,0))*IF(COUNTIF(PeopleList,$B72)&gt;0,INDEX(SpacePeopleAllocationsPercentData,MATCH($B72,SpacePeopleAllocationsPercentType,0),MATCH(H$10,SpacePeopleAllocationsPercentCampus,0))/SUM(IF(INDEX(EndUseMatrixPeopleData,0,MATCH($C72,EndUseMatrixEmissionSource,0))=Lists!$Q$9,IF(EndUseMatrixPeopleEndUse=$D72,INDEX(EndUseMatrixPeopleSplitData,0,MATCH(H$10,EndUseMatrixPeopleSplitCampus,0))))),1),0),0)</f>
        <v>0</v>
      </c>
      <c r="I72" s="528">
        <f t="array" ref="I72">IFERROR(IF(INDEX(EndUseMatrixData,MATCH($B72,IF(EndUseMatrixEndUse=$D72,EndUseMatrixAllocation),0),MATCH($C72,EndUseMatrixEmissionSource,0))=Lists!$Q$9,INDEX(CFPTableEmissionsData,MATCH($C72,CFPTableEmissionsEmissionSource,0),MATCH(I$10,CFPTableEmissionsCampus,0))*INDEX(EndUseAssumptionsData,MATCH($C72,IF(EndUseAssumptionsEndUse=$D72,EndUseAssumptionsEmissionsSource),0),MATCH(I$10,EndUseAssumptionsCampus,0))*IF(COUNTIF(PeopleList,$B72)&gt;0,INDEX(SpacePeopleAllocationsPercentData,MATCH($B72,SpacePeopleAllocationsPercentType,0),MATCH(I$10,SpacePeopleAllocationsPercentCampus,0))/SUM(IF(INDEX(EndUseMatrixPeopleData,0,MATCH($C72,EndUseMatrixEmissionSource,0))=Lists!$Q$9,IF(EndUseMatrixPeopleEndUse=$D72,INDEX(EndUseMatrixPeopleSplitData,0,MATCH(I$10,EndUseMatrixPeopleSplitCampus,0))))),1),0),0)</f>
        <v>0</v>
      </c>
      <c r="J72" s="528">
        <f t="array" ref="J72">IFERROR(IF(INDEX(EndUseMatrixData,MATCH($B72,IF(EndUseMatrixEndUse=$D72,EndUseMatrixAllocation),0),MATCH($C72,EndUseMatrixEmissionSource,0))=Lists!$Q$9,INDEX(CFPTableEmissionsData,MATCH($C72,CFPTableEmissionsEmissionSource,0),MATCH(J$10,CFPTableEmissionsCampus,0))*INDEX(EndUseAssumptionsData,MATCH($C72,IF(EndUseAssumptionsEndUse=$D72,EndUseAssumptionsEmissionsSource),0),MATCH(J$10,EndUseAssumptionsCampus,0))*IF(COUNTIF(PeopleList,$B72)&gt;0,INDEX(SpacePeopleAllocationsPercentData,MATCH($B72,SpacePeopleAllocationsPercentType,0),MATCH(J$10,SpacePeopleAllocationsPercentCampus,0))/SUM(IF(INDEX(EndUseMatrixPeopleData,0,MATCH($C72,EndUseMatrixEmissionSource,0))=Lists!$Q$9,IF(EndUseMatrixPeopleEndUse=$D72,INDEX(EndUseMatrixPeopleSplitData,0,MATCH(J$10,EndUseMatrixPeopleSplitCampus,0))))),1),0),0)</f>
        <v>0</v>
      </c>
      <c r="K72" s="529" t="str">
        <f t="array" aca="1" ref="K72" ca="1">IFERROR(E72*(1+INDEX(FrontEndData,MATCH(K$10,IF(FrontEndType=$B72,FrontEndCampus),0),MATCH(K$9,FrontEndYear,0))),"")</f>
        <v/>
      </c>
      <c r="L72" s="529" t="str">
        <f t="array" aca="1" ref="L72" ca="1">IFERROR(F72*(1+INDEX(FrontEndData,MATCH(L$10,IF(FrontEndType=$B72,FrontEndCampus),0),MATCH(L$9,FrontEndYear,0))),"")</f>
        <v/>
      </c>
      <c r="M72" s="529" t="str">
        <f t="array" aca="1" ref="M72" ca="1">IFERROR(G72*(1+INDEX(FrontEndData,MATCH(M$10,IF(FrontEndType=$B72,FrontEndCampus),0),MATCH(M$9,FrontEndYear,0))),"")</f>
        <v/>
      </c>
      <c r="N72" s="529" t="str">
        <f t="array" aca="1" ref="N72" ca="1">IFERROR(H72*(1+INDEX(FrontEndData,MATCH(N$10,IF(FrontEndType=$B72,FrontEndCampus),0),MATCH(N$9,FrontEndYear,0))),"")</f>
        <v/>
      </c>
      <c r="O72" s="529" t="str">
        <f t="array" aca="1" ref="O72" ca="1">IFERROR(I72*(1+INDEX(FrontEndData,MATCH(O$10,IF(FrontEndType=$B72,FrontEndCampus),0),MATCH(O$9,FrontEndYear,0))),"")</f>
        <v/>
      </c>
      <c r="P72" s="529" t="str">
        <f t="array" aca="1" ref="P72" ca="1">IFERROR(J72*(1+INDEX(FrontEndData,MATCH(P$10,IF(FrontEndType=$B72,FrontEndCampus),0),MATCH(P$9,FrontEndYear,0))),"")</f>
        <v/>
      </c>
      <c r="Q72" s="529" t="str">
        <f t="array" aca="1" ref="Q72" ca="1">IFERROR(K72*(1+INDEX(FrontEndData,MATCH(Q$10,IF(FrontEndType=$B72,FrontEndCampus),0),MATCH(Q$9,FrontEndYear,0))),"")</f>
        <v/>
      </c>
      <c r="R72" s="529" t="str">
        <f t="array" aca="1" ref="R72" ca="1">IFERROR(L72*(1+INDEX(FrontEndData,MATCH(R$10,IF(FrontEndType=$B72,FrontEndCampus),0),MATCH(R$9,FrontEndYear,0))),"")</f>
        <v/>
      </c>
      <c r="S72" s="529" t="str">
        <f t="array" aca="1" ref="S72" ca="1">IFERROR(M72*(1+INDEX(FrontEndData,MATCH(S$10,IF(FrontEndType=$B72,FrontEndCampus),0),MATCH(S$9,FrontEndYear,0))),"")</f>
        <v/>
      </c>
      <c r="T72" s="529" t="str">
        <f t="array" aca="1" ref="T72" ca="1">IFERROR(N72*(1+INDEX(FrontEndData,MATCH(T$10,IF(FrontEndType=$B72,FrontEndCampus),0),MATCH(T$9,FrontEndYear,0))),"")</f>
        <v/>
      </c>
      <c r="U72" s="529" t="str">
        <f t="array" aca="1" ref="U72" ca="1">IFERROR(O72*(1+INDEX(FrontEndData,MATCH(U$10,IF(FrontEndType=$B72,FrontEndCampus),0),MATCH(U$9,FrontEndYear,0))),"")</f>
        <v/>
      </c>
      <c r="V72" s="529" t="str">
        <f t="array" aca="1" ref="V72" ca="1">IFERROR(P72*(1+INDEX(FrontEndData,MATCH(V$10,IF(FrontEndType=$B72,FrontEndCampus),0),MATCH(V$9,FrontEndYear,0))),"")</f>
        <v/>
      </c>
      <c r="W72" s="529" t="str">
        <f t="array" aca="1" ref="W72" ca="1">IFERROR(Q72*(1+INDEX(FrontEndData,MATCH(W$10,IF(FrontEndType=$B72,FrontEndCampus),0),MATCH(W$9,FrontEndYear,0))),"")</f>
        <v/>
      </c>
      <c r="X72" s="529" t="str">
        <f t="array" aca="1" ref="X72" ca="1">IFERROR(R72*(1+INDEX(FrontEndData,MATCH(X$10,IF(FrontEndType=$B72,FrontEndCampus),0),MATCH(X$9,FrontEndYear,0))),"")</f>
        <v/>
      </c>
      <c r="Y72" s="529" t="str">
        <f t="array" aca="1" ref="Y72" ca="1">IFERROR(S72*(1+INDEX(FrontEndData,MATCH(Y$10,IF(FrontEndType=$B72,FrontEndCampus),0),MATCH(Y$9,FrontEndYear,0))),"")</f>
        <v/>
      </c>
      <c r="Z72" s="529" t="str">
        <f t="array" aca="1" ref="Z72" ca="1">IFERROR(T72*(1+INDEX(FrontEndData,MATCH(Z$10,IF(FrontEndType=$B72,FrontEndCampus),0),MATCH(Z$9,FrontEndYear,0))),"")</f>
        <v/>
      </c>
      <c r="AA72" s="529" t="str">
        <f t="array" aca="1" ref="AA72" ca="1">IFERROR(U72*(1+INDEX(FrontEndData,MATCH(AA$10,IF(FrontEndType=$B72,FrontEndCampus),0),MATCH(AA$9,FrontEndYear,0))),"")</f>
        <v/>
      </c>
      <c r="AB72" s="529" t="str">
        <f t="array" aca="1" ref="AB72" ca="1">IFERROR(V72*(1+INDEX(FrontEndData,MATCH(AB$10,IF(FrontEndType=$B72,FrontEndCampus),0),MATCH(AB$9,FrontEndYear,0))),"")</f>
        <v/>
      </c>
      <c r="AC72" s="529" t="str">
        <f t="array" aca="1" ref="AC72" ca="1">IFERROR(W72*(1+INDEX(FrontEndData,MATCH(AC$10,IF(FrontEndType=$B72,FrontEndCampus),0),MATCH(AC$9,FrontEndYear,0))),"")</f>
        <v/>
      </c>
      <c r="AD72" s="529" t="str">
        <f t="array" aca="1" ref="AD72" ca="1">IFERROR(X72*(1+INDEX(FrontEndData,MATCH(AD$10,IF(FrontEndType=$B72,FrontEndCampus),0),MATCH(AD$9,FrontEndYear,0))),"")</f>
        <v/>
      </c>
      <c r="AE72" s="529" t="str">
        <f t="array" aca="1" ref="AE72" ca="1">IFERROR(Y72*(1+INDEX(FrontEndData,MATCH(AE$10,IF(FrontEndType=$B72,FrontEndCampus),0),MATCH(AE$9,FrontEndYear,0))),"")</f>
        <v/>
      </c>
      <c r="AF72" s="529" t="str">
        <f t="array" aca="1" ref="AF72" ca="1">IFERROR(Z72*(1+INDEX(FrontEndData,MATCH(AF$10,IF(FrontEndType=$B72,FrontEndCampus),0),MATCH(AF$9,FrontEndYear,0))),"")</f>
        <v/>
      </c>
      <c r="AG72" s="529" t="str">
        <f t="array" aca="1" ref="AG72" ca="1">IFERROR(AA72*(1+INDEX(FrontEndData,MATCH(AG$10,IF(FrontEndType=$B72,FrontEndCampus),0),MATCH(AG$9,FrontEndYear,0))),"")</f>
        <v/>
      </c>
      <c r="AH72" s="529" t="str">
        <f t="array" aca="1" ref="AH72" ca="1">IFERROR(AB72*(1+INDEX(FrontEndData,MATCH(AH$10,IF(FrontEndType=$B72,FrontEndCampus),0),MATCH(AH$9,FrontEndYear,0))),"")</f>
        <v/>
      </c>
      <c r="AI72" s="529" t="str">
        <f t="array" aca="1" ref="AI72" ca="1">IFERROR(AC72*(1+INDEX(FrontEndData,MATCH(AI$10,IF(FrontEndType=$B72,FrontEndCampus),0),MATCH(AI$9,FrontEndYear,0))),"")</f>
        <v/>
      </c>
      <c r="AJ72" s="529" t="str">
        <f t="array" aca="1" ref="AJ72" ca="1">IFERROR(AD72*(1+INDEX(FrontEndData,MATCH(AJ$10,IF(FrontEndType=$B72,FrontEndCampus),0),MATCH(AJ$9,FrontEndYear,0))),"")</f>
        <v/>
      </c>
      <c r="AK72" s="529" t="str">
        <f t="array" aca="1" ref="AK72" ca="1">IFERROR(AE72*(1+INDEX(FrontEndData,MATCH(AK$10,IF(FrontEndType=$B72,FrontEndCampus),0),MATCH(AK$9,FrontEndYear,0))),"")</f>
        <v/>
      </c>
      <c r="AL72" s="529" t="str">
        <f t="array" aca="1" ref="AL72" ca="1">IFERROR(AF72*(1+INDEX(FrontEndData,MATCH(AL$10,IF(FrontEndType=$B72,FrontEndCampus),0),MATCH(AL$9,FrontEndYear,0))),"")</f>
        <v/>
      </c>
      <c r="AM72" s="529" t="str">
        <f t="array" aca="1" ref="AM72" ca="1">IFERROR(AG72*(1+INDEX(FrontEndData,MATCH(AM$10,IF(FrontEndType=$B72,FrontEndCampus),0),MATCH(AM$9,FrontEndYear,0))),"")</f>
        <v/>
      </c>
      <c r="AN72" s="529" t="str">
        <f t="array" aca="1" ref="AN72" ca="1">IFERROR(AH72*(1+INDEX(FrontEndData,MATCH(AN$10,IF(FrontEndType=$B72,FrontEndCampus),0),MATCH(AN$9,FrontEndYear,0))),"")</f>
        <v/>
      </c>
      <c r="AO72" s="529" t="str">
        <f t="array" aca="1" ref="AO72" ca="1">IFERROR(AI72*(1+INDEX(FrontEndData,MATCH(AO$10,IF(FrontEndType=$B72,FrontEndCampus),0),MATCH(AO$9,FrontEndYear,0))),"")</f>
        <v/>
      </c>
      <c r="AP72" s="529" t="str">
        <f t="array" aca="1" ref="AP72" ca="1">IFERROR(AJ72*(1+INDEX(FrontEndData,MATCH(AP$10,IF(FrontEndType=$B72,FrontEndCampus),0),MATCH(AP$9,FrontEndYear,0))),"")</f>
        <v/>
      </c>
      <c r="AQ72" s="529" t="str">
        <f t="array" aca="1" ref="AQ72" ca="1">IFERROR(AK72*(1+INDEX(FrontEndData,MATCH(AQ$10,IF(FrontEndType=$B72,FrontEndCampus),0),MATCH(AQ$9,FrontEndYear,0))),"")</f>
        <v/>
      </c>
      <c r="AR72" s="529" t="str">
        <f t="array" aca="1" ref="AR72" ca="1">IFERROR(AL72*(1+INDEX(FrontEndData,MATCH(AR$10,IF(FrontEndType=$B72,FrontEndCampus),0),MATCH(AR$9,FrontEndYear,0))),"")</f>
        <v/>
      </c>
      <c r="AS72" s="529" t="str">
        <f t="array" aca="1" ref="AS72" ca="1">IFERROR(AM72*(1+INDEX(FrontEndData,MATCH(AS$10,IF(FrontEndType=$B72,FrontEndCampus),0),MATCH(AS$9,FrontEndYear,0))),"")</f>
        <v/>
      </c>
      <c r="AT72" s="529" t="str">
        <f t="array" aca="1" ref="AT72" ca="1">IFERROR(AN72*(1+INDEX(FrontEndData,MATCH(AT$10,IF(FrontEndType=$B72,FrontEndCampus),0),MATCH(AT$9,FrontEndYear,0))),"")</f>
        <v/>
      </c>
      <c r="AU72" s="529" t="str">
        <f t="array" aca="1" ref="AU72" ca="1">IFERROR(AO72*(1+INDEX(FrontEndData,MATCH(AU$10,IF(FrontEndType=$B72,FrontEndCampus),0),MATCH(AU$9,FrontEndYear,0))),"")</f>
        <v/>
      </c>
      <c r="AV72" s="529" t="str">
        <f t="array" aca="1" ref="AV72" ca="1">IFERROR(AP72*(1+INDEX(FrontEndData,MATCH(AV$10,IF(FrontEndType=$B72,FrontEndCampus),0),MATCH(AV$9,FrontEndYear,0))),"")</f>
        <v/>
      </c>
      <c r="AW72" s="529" t="str">
        <f t="array" aca="1" ref="AW72" ca="1">IFERROR(AQ72*(1+INDEX(FrontEndData,MATCH(AW$10,IF(FrontEndType=$B72,FrontEndCampus),0),MATCH(AW$9,FrontEndYear,0))),"")</f>
        <v/>
      </c>
      <c r="AX72" s="529" t="str">
        <f t="array" aca="1" ref="AX72" ca="1">IFERROR(AR72*(1+INDEX(FrontEndData,MATCH(AX$10,IF(FrontEndType=$B72,FrontEndCampus),0),MATCH(AX$9,FrontEndYear,0))),"")</f>
        <v/>
      </c>
      <c r="AY72" s="529" t="str">
        <f t="array" aca="1" ref="AY72" ca="1">IFERROR(AS72*(1+INDEX(FrontEndData,MATCH(AY$10,IF(FrontEndType=$B72,FrontEndCampus),0),MATCH(AY$9,FrontEndYear,0))),"")</f>
        <v/>
      </c>
      <c r="AZ72" s="529" t="str">
        <f t="array" aca="1" ref="AZ72" ca="1">IFERROR(AT72*(1+INDEX(FrontEndData,MATCH(AZ$10,IF(FrontEndType=$B72,FrontEndCampus),0),MATCH(AZ$9,FrontEndYear,0))),"")</f>
        <v/>
      </c>
      <c r="BA72" s="529" t="str">
        <f t="array" aca="1" ref="BA72" ca="1">IFERROR(AU72*(1+INDEX(FrontEndData,MATCH(BA$10,IF(FrontEndType=$B72,FrontEndCampus),0),MATCH(BA$9,FrontEndYear,0))),"")</f>
        <v/>
      </c>
      <c r="BB72" s="529" t="str">
        <f t="array" aca="1" ref="BB72" ca="1">IFERROR(AV72*(1+INDEX(FrontEndData,MATCH(BB$10,IF(FrontEndType=$B72,FrontEndCampus),0),MATCH(BB$9,FrontEndYear,0))),"")</f>
        <v/>
      </c>
      <c r="BC72" s="529" t="str">
        <f t="array" aca="1" ref="BC72" ca="1">IFERROR(AW72*(1+INDEX(FrontEndData,MATCH(BC$10,IF(FrontEndType=$B72,FrontEndCampus),0),MATCH(BC$9,FrontEndYear,0))),"")</f>
        <v/>
      </c>
      <c r="BD72" s="529" t="str">
        <f t="array" aca="1" ref="BD72" ca="1">IFERROR(AX72*(1+INDEX(FrontEndData,MATCH(BD$10,IF(FrontEndType=$B72,FrontEndCampus),0),MATCH(BD$9,FrontEndYear,0))),"")</f>
        <v/>
      </c>
      <c r="BE72" s="529" t="str">
        <f t="array" aca="1" ref="BE72" ca="1">IFERROR(AY72*(1+INDEX(FrontEndData,MATCH(BE$10,IF(FrontEndType=$B72,FrontEndCampus),0),MATCH(BE$9,FrontEndYear,0))),"")</f>
        <v/>
      </c>
      <c r="BF72" s="529" t="str">
        <f t="array" aca="1" ref="BF72" ca="1">IFERROR(AZ72*(1+INDEX(FrontEndData,MATCH(BF$10,IF(FrontEndType=$B72,FrontEndCampus),0),MATCH(BF$9,FrontEndYear,0))),"")</f>
        <v/>
      </c>
      <c r="BG72" s="529" t="str">
        <f t="array" aca="1" ref="BG72" ca="1">IFERROR(BA72*(1+INDEX(FrontEndData,MATCH(BG$10,IF(FrontEndType=$B72,FrontEndCampus),0),MATCH(BG$9,FrontEndYear,0))),"")</f>
        <v/>
      </c>
      <c r="BH72" s="529" t="str">
        <f t="array" aca="1" ref="BH72" ca="1">IFERROR(BB72*(1+INDEX(FrontEndData,MATCH(BH$10,IF(FrontEndType=$B72,FrontEndCampus),0),MATCH(BH$9,FrontEndYear,0))),"")</f>
        <v/>
      </c>
      <c r="BI72" s="529" t="str">
        <f t="array" aca="1" ref="BI72" ca="1">IFERROR(BC72*(1+INDEX(FrontEndData,MATCH(BI$10,IF(FrontEndType=$B72,FrontEndCampus),0),MATCH(BI$9,FrontEndYear,0))),"")</f>
        <v/>
      </c>
      <c r="BJ72" s="529" t="str">
        <f t="array" aca="1" ref="BJ72" ca="1">IFERROR(BD72*(1+INDEX(FrontEndData,MATCH(BJ$10,IF(FrontEndType=$B72,FrontEndCampus),0),MATCH(BJ$9,FrontEndYear,0))),"")</f>
        <v/>
      </c>
      <c r="BK72" s="529" t="str">
        <f t="array" aca="1" ref="BK72" ca="1">IFERROR(BE72*(1+INDEX(FrontEndData,MATCH(BK$10,IF(FrontEndType=$B72,FrontEndCampus),0),MATCH(BK$9,FrontEndYear,0))),"")</f>
        <v/>
      </c>
      <c r="BL72" s="529" t="str">
        <f t="array" aca="1" ref="BL72" ca="1">IFERROR(BF72*(1+INDEX(FrontEndData,MATCH(BL$10,IF(FrontEndType=$B72,FrontEndCampus),0),MATCH(BL$9,FrontEndYear,0))),"")</f>
        <v/>
      </c>
      <c r="BM72" s="529" t="str">
        <f t="array" aca="1" ref="BM72" ca="1">IFERROR(BG72*(1+INDEX(FrontEndData,MATCH(BM$10,IF(FrontEndType=$B72,FrontEndCampus),0),MATCH(BM$9,FrontEndYear,0))),"")</f>
        <v/>
      </c>
      <c r="BN72" s="529" t="str">
        <f t="array" aca="1" ref="BN72" ca="1">IFERROR(BH72*(1+INDEX(FrontEndData,MATCH(BN$10,IF(FrontEndType=$B72,FrontEndCampus),0),MATCH(BN$9,FrontEndYear,0))),"")</f>
        <v/>
      </c>
      <c r="BO72" s="529" t="str">
        <f t="array" aca="1" ref="BO72" ca="1">IFERROR(BI72*(1+INDEX(FrontEndData,MATCH(BO$10,IF(FrontEndType=$B72,FrontEndCampus),0),MATCH(BO$9,FrontEndYear,0))),"")</f>
        <v/>
      </c>
      <c r="BP72" s="529" t="str">
        <f t="array" aca="1" ref="BP72" ca="1">IFERROR(BJ72*(1+INDEX(FrontEndData,MATCH(BP$10,IF(FrontEndType=$B72,FrontEndCampus),0),MATCH(BP$9,FrontEndYear,0))),"")</f>
        <v/>
      </c>
      <c r="BQ72" s="529" t="str">
        <f t="array" aca="1" ref="BQ72" ca="1">IFERROR(BK72*(1+INDEX(FrontEndData,MATCH(BQ$10,IF(FrontEndType=$B72,FrontEndCampus),0),MATCH(BQ$9,FrontEndYear,0))),"")</f>
        <v/>
      </c>
      <c r="BR72" s="529" t="str">
        <f t="array" aca="1" ref="BR72" ca="1">IFERROR(BL72*(1+INDEX(FrontEndData,MATCH(BR$10,IF(FrontEndType=$B72,FrontEndCampus),0),MATCH(BR$9,FrontEndYear,0))),"")</f>
        <v/>
      </c>
      <c r="BS72" s="529" t="str">
        <f t="array" aca="1" ref="BS72" ca="1">IFERROR(BM72*(1+INDEX(FrontEndData,MATCH(BS$10,IF(FrontEndType=$B72,FrontEndCampus),0),MATCH(BS$9,FrontEndYear,0))),"")</f>
        <v/>
      </c>
      <c r="BT72" s="529" t="str">
        <f t="array" aca="1" ref="BT72" ca="1">IFERROR(BN72*(1+INDEX(FrontEndData,MATCH(BT$10,IF(FrontEndType=$B72,FrontEndCampus),0),MATCH(BT$9,FrontEndYear,0))),"")</f>
        <v/>
      </c>
      <c r="BU72" s="529" t="str">
        <f t="array" aca="1" ref="BU72" ca="1">IFERROR(BO72*(1+INDEX(FrontEndData,MATCH(BU$10,IF(FrontEndType=$B72,FrontEndCampus),0),MATCH(BU$9,FrontEndYear,0))),"")</f>
        <v/>
      </c>
      <c r="BV72" s="529" t="str">
        <f t="array" aca="1" ref="BV72" ca="1">IFERROR(BP72*(1+INDEX(FrontEndData,MATCH(BV$10,IF(FrontEndType=$B72,FrontEndCampus),0),MATCH(BV$9,FrontEndYear,0))),"")</f>
        <v/>
      </c>
      <c r="BW72" s="529" t="str">
        <f t="array" aca="1" ref="BW72" ca="1">IFERROR(BQ72*(1+INDEX(FrontEndData,MATCH(BW$10,IF(FrontEndType=$B72,FrontEndCampus),0),MATCH(BW$9,FrontEndYear,0))),"")</f>
        <v/>
      </c>
      <c r="BX72" s="529" t="str">
        <f t="array" aca="1" ref="BX72" ca="1">IFERROR(BR72*(1+INDEX(FrontEndData,MATCH(BX$10,IF(FrontEndType=$B72,FrontEndCampus),0),MATCH(BX$9,FrontEndYear,0))),"")</f>
        <v/>
      </c>
    </row>
    <row r="73" spans="2:76" x14ac:dyDescent="0.25">
      <c r="B73" s="525" t="s">
        <v>360</v>
      </c>
      <c r="C73" s="526" t="s">
        <v>377</v>
      </c>
      <c r="D73" s="527" t="s">
        <v>226</v>
      </c>
      <c r="E73" s="528">
        <f t="array" aca="1" ref="E73" ca="1">IFERROR(IF(INDEX(EndUseMatrixData,MATCH($B73,IF(EndUseMatrixEndUse=$D73,EndUseMatrixAllocation),0),MATCH($C73,EndUseMatrixEmissionSource,0))=Lists!$Q$9,INDEX(CFPTableEmissionsData,MATCH($C73,CFPTableEmissionsEmissionSource,0),MATCH(E$10,CFPTableEmissionsCampus,0))*INDEX(EndUseAssumptionsData,MATCH($C73,IF(EndUseAssumptionsEndUse=$D73,EndUseAssumptionsEmissionsSource),0),MATCH(E$10,EndUseAssumptionsCampus,0))*IF(COUNTIF(PeopleList,$B73)&gt;0,INDEX(SpacePeopleAllocationsPercentData,MATCH($B73,SpacePeopleAllocationsPercentType,0),MATCH(E$10,SpacePeopleAllocationsPercentCampus,0))/SUM(IF(INDEX(EndUseMatrixPeopleData,0,MATCH($C73,EndUseMatrixEmissionSource,0))=Lists!$Q$9,IF(EndUseMatrixPeopleEndUse=$D73,INDEX(EndUseMatrixPeopleSplitData,0,MATCH(E$10,EndUseMatrixPeopleSplitCampus,0))))),1),0),0)</f>
        <v>0</v>
      </c>
      <c r="F73" s="528">
        <f t="array" aca="1" ref="F73" ca="1">IFERROR(IF(INDEX(EndUseMatrixData,MATCH($B73,IF(EndUseMatrixEndUse=$D73,EndUseMatrixAllocation),0),MATCH($C73,EndUseMatrixEmissionSource,0))=Lists!$Q$9,INDEX(CFPTableEmissionsData,MATCH($C73,CFPTableEmissionsEmissionSource,0),MATCH(F$10,CFPTableEmissionsCampus,0))*INDEX(EndUseAssumptionsData,MATCH($C73,IF(EndUseAssumptionsEndUse=$D73,EndUseAssumptionsEmissionsSource),0),MATCH(F$10,EndUseAssumptionsCampus,0))*IF(COUNTIF(PeopleList,$B73)&gt;0,INDEX(SpacePeopleAllocationsPercentData,MATCH($B73,SpacePeopleAllocationsPercentType,0),MATCH(F$10,SpacePeopleAllocationsPercentCampus,0))/SUM(IF(INDEX(EndUseMatrixPeopleData,0,MATCH($C73,EndUseMatrixEmissionSource,0))=Lists!$Q$9,IF(EndUseMatrixPeopleEndUse=$D73,INDEX(EndUseMatrixPeopleSplitData,0,MATCH(F$10,EndUseMatrixPeopleSplitCampus,0))))),1),0),0)</f>
        <v>0</v>
      </c>
      <c r="G73" s="528">
        <f t="array" aca="1" ref="G73" ca="1">IFERROR(IF(INDEX(EndUseMatrixData,MATCH($B73,IF(EndUseMatrixEndUse=$D73,EndUseMatrixAllocation),0),MATCH($C73,EndUseMatrixEmissionSource,0))=Lists!$Q$9,INDEX(CFPTableEmissionsData,MATCH($C73,CFPTableEmissionsEmissionSource,0),MATCH(G$10,CFPTableEmissionsCampus,0))*INDEX(EndUseAssumptionsData,MATCH($C73,IF(EndUseAssumptionsEndUse=$D73,EndUseAssumptionsEmissionsSource),0),MATCH(G$10,EndUseAssumptionsCampus,0))*IF(COUNTIF(PeopleList,$B73)&gt;0,INDEX(SpacePeopleAllocationsPercentData,MATCH($B73,SpacePeopleAllocationsPercentType,0),MATCH(G$10,SpacePeopleAllocationsPercentCampus,0))/SUM(IF(INDEX(EndUseMatrixPeopleData,0,MATCH($C73,EndUseMatrixEmissionSource,0))=Lists!$Q$9,IF(EndUseMatrixPeopleEndUse=$D73,INDEX(EndUseMatrixPeopleSplitData,0,MATCH(G$10,EndUseMatrixPeopleSplitCampus,0))))),1),0),0)</f>
        <v>0</v>
      </c>
      <c r="H73" s="528">
        <f t="array" aca="1" ref="H73" ca="1">IFERROR(IF(INDEX(EndUseMatrixData,MATCH($B73,IF(EndUseMatrixEndUse=$D73,EndUseMatrixAllocation),0),MATCH($C73,EndUseMatrixEmissionSource,0))=Lists!$Q$9,INDEX(CFPTableEmissionsData,MATCH($C73,CFPTableEmissionsEmissionSource,0),MATCH(H$10,CFPTableEmissionsCampus,0))*INDEX(EndUseAssumptionsData,MATCH($C73,IF(EndUseAssumptionsEndUse=$D73,EndUseAssumptionsEmissionsSource),0),MATCH(H$10,EndUseAssumptionsCampus,0))*IF(COUNTIF(PeopleList,$B73)&gt;0,INDEX(SpacePeopleAllocationsPercentData,MATCH($B73,SpacePeopleAllocationsPercentType,0),MATCH(H$10,SpacePeopleAllocationsPercentCampus,0))/SUM(IF(INDEX(EndUseMatrixPeopleData,0,MATCH($C73,EndUseMatrixEmissionSource,0))=Lists!$Q$9,IF(EndUseMatrixPeopleEndUse=$D73,INDEX(EndUseMatrixPeopleSplitData,0,MATCH(H$10,EndUseMatrixPeopleSplitCampus,0))))),1),0),0)</f>
        <v>0</v>
      </c>
      <c r="I73" s="528">
        <f t="array" aca="1" ref="I73" ca="1">IFERROR(IF(INDEX(EndUseMatrixData,MATCH($B73,IF(EndUseMatrixEndUse=$D73,EndUseMatrixAllocation),0),MATCH($C73,EndUseMatrixEmissionSource,0))=Lists!$Q$9,INDEX(CFPTableEmissionsData,MATCH($C73,CFPTableEmissionsEmissionSource,0),MATCH(I$10,CFPTableEmissionsCampus,0))*INDEX(EndUseAssumptionsData,MATCH($C73,IF(EndUseAssumptionsEndUse=$D73,EndUseAssumptionsEmissionsSource),0),MATCH(I$10,EndUseAssumptionsCampus,0))*IF(COUNTIF(PeopleList,$B73)&gt;0,INDEX(SpacePeopleAllocationsPercentData,MATCH($B73,SpacePeopleAllocationsPercentType,0),MATCH(I$10,SpacePeopleAllocationsPercentCampus,0))/SUM(IF(INDEX(EndUseMatrixPeopleData,0,MATCH($C73,EndUseMatrixEmissionSource,0))=Lists!$Q$9,IF(EndUseMatrixPeopleEndUse=$D73,INDEX(EndUseMatrixPeopleSplitData,0,MATCH(I$10,EndUseMatrixPeopleSplitCampus,0))))),1),0),0)</f>
        <v>0</v>
      </c>
      <c r="J73" s="528">
        <f t="array" aca="1" ref="J73" ca="1">IFERROR(IF(INDEX(EndUseMatrixData,MATCH($B73,IF(EndUseMatrixEndUse=$D73,EndUseMatrixAllocation),0),MATCH($C73,EndUseMatrixEmissionSource,0))=Lists!$Q$9,INDEX(CFPTableEmissionsData,MATCH($C73,CFPTableEmissionsEmissionSource,0),MATCH(J$10,CFPTableEmissionsCampus,0))*INDEX(EndUseAssumptionsData,MATCH($C73,IF(EndUseAssumptionsEndUse=$D73,EndUseAssumptionsEmissionsSource),0),MATCH(J$10,EndUseAssumptionsCampus,0))*IF(COUNTIF(PeopleList,$B73)&gt;0,INDEX(SpacePeopleAllocationsPercentData,MATCH($B73,SpacePeopleAllocationsPercentType,0),MATCH(J$10,SpacePeopleAllocationsPercentCampus,0))/SUM(IF(INDEX(EndUseMatrixPeopleData,0,MATCH($C73,EndUseMatrixEmissionSource,0))=Lists!$Q$9,IF(EndUseMatrixPeopleEndUse=$D73,INDEX(EndUseMatrixPeopleSplitData,0,MATCH(J$10,EndUseMatrixPeopleSplitCampus,0))))),1),0),0)</f>
        <v>0</v>
      </c>
      <c r="K73" s="529" t="str">
        <f t="array" aca="1" ref="K73" ca="1">IFERROR(E73*(1+INDEX(FrontEndData,MATCH(K$10,IF(FrontEndType=$B73,FrontEndCampus),0),MATCH(K$9,FrontEndYear,0))),"")</f>
        <v/>
      </c>
      <c r="L73" s="529" t="str">
        <f t="array" aca="1" ref="L73" ca="1">IFERROR(F73*(1+INDEX(FrontEndData,MATCH(L$10,IF(FrontEndType=$B73,FrontEndCampus),0),MATCH(L$9,FrontEndYear,0))),"")</f>
        <v/>
      </c>
      <c r="M73" s="529" t="str">
        <f t="array" aca="1" ref="M73" ca="1">IFERROR(G73*(1+INDEX(FrontEndData,MATCH(M$10,IF(FrontEndType=$B73,FrontEndCampus),0),MATCH(M$9,FrontEndYear,0))),"")</f>
        <v/>
      </c>
      <c r="N73" s="529" t="str">
        <f t="array" aca="1" ref="N73" ca="1">IFERROR(H73*(1+INDEX(FrontEndData,MATCH(N$10,IF(FrontEndType=$B73,FrontEndCampus),0),MATCH(N$9,FrontEndYear,0))),"")</f>
        <v/>
      </c>
      <c r="O73" s="529" t="str">
        <f t="array" aca="1" ref="O73" ca="1">IFERROR(I73*(1+INDEX(FrontEndData,MATCH(O$10,IF(FrontEndType=$B73,FrontEndCampus),0),MATCH(O$9,FrontEndYear,0))),"")</f>
        <v/>
      </c>
      <c r="P73" s="529" t="str">
        <f t="array" aca="1" ref="P73" ca="1">IFERROR(J73*(1+INDEX(FrontEndData,MATCH(P$10,IF(FrontEndType=$B73,FrontEndCampus),0),MATCH(P$9,FrontEndYear,0))),"")</f>
        <v/>
      </c>
      <c r="Q73" s="529" t="str">
        <f t="array" aca="1" ref="Q73" ca="1">IFERROR(K73*(1+INDEX(FrontEndData,MATCH(Q$10,IF(FrontEndType=$B73,FrontEndCampus),0),MATCH(Q$9,FrontEndYear,0))),"")</f>
        <v/>
      </c>
      <c r="R73" s="529" t="str">
        <f t="array" aca="1" ref="R73" ca="1">IFERROR(L73*(1+INDEX(FrontEndData,MATCH(R$10,IF(FrontEndType=$B73,FrontEndCampus),0),MATCH(R$9,FrontEndYear,0))),"")</f>
        <v/>
      </c>
      <c r="S73" s="529" t="str">
        <f t="array" aca="1" ref="S73" ca="1">IFERROR(M73*(1+INDEX(FrontEndData,MATCH(S$10,IF(FrontEndType=$B73,FrontEndCampus),0),MATCH(S$9,FrontEndYear,0))),"")</f>
        <v/>
      </c>
      <c r="T73" s="529" t="str">
        <f t="array" aca="1" ref="T73" ca="1">IFERROR(N73*(1+INDEX(FrontEndData,MATCH(T$10,IF(FrontEndType=$B73,FrontEndCampus),0),MATCH(T$9,FrontEndYear,0))),"")</f>
        <v/>
      </c>
      <c r="U73" s="529" t="str">
        <f t="array" aca="1" ref="U73" ca="1">IFERROR(O73*(1+INDEX(FrontEndData,MATCH(U$10,IF(FrontEndType=$B73,FrontEndCampus),0),MATCH(U$9,FrontEndYear,0))),"")</f>
        <v/>
      </c>
      <c r="V73" s="529" t="str">
        <f t="array" aca="1" ref="V73" ca="1">IFERROR(P73*(1+INDEX(FrontEndData,MATCH(V$10,IF(FrontEndType=$B73,FrontEndCampus),0),MATCH(V$9,FrontEndYear,0))),"")</f>
        <v/>
      </c>
      <c r="W73" s="529" t="str">
        <f t="array" aca="1" ref="W73" ca="1">IFERROR(Q73*(1+INDEX(FrontEndData,MATCH(W$10,IF(FrontEndType=$B73,FrontEndCampus),0),MATCH(W$9,FrontEndYear,0))),"")</f>
        <v/>
      </c>
      <c r="X73" s="529" t="str">
        <f t="array" aca="1" ref="X73" ca="1">IFERROR(R73*(1+INDEX(FrontEndData,MATCH(X$10,IF(FrontEndType=$B73,FrontEndCampus),0),MATCH(X$9,FrontEndYear,0))),"")</f>
        <v/>
      </c>
      <c r="Y73" s="529" t="str">
        <f t="array" aca="1" ref="Y73" ca="1">IFERROR(S73*(1+INDEX(FrontEndData,MATCH(Y$10,IF(FrontEndType=$B73,FrontEndCampus),0),MATCH(Y$9,FrontEndYear,0))),"")</f>
        <v/>
      </c>
      <c r="Z73" s="529" t="str">
        <f t="array" aca="1" ref="Z73" ca="1">IFERROR(T73*(1+INDEX(FrontEndData,MATCH(Z$10,IF(FrontEndType=$B73,FrontEndCampus),0),MATCH(Z$9,FrontEndYear,0))),"")</f>
        <v/>
      </c>
      <c r="AA73" s="529" t="str">
        <f t="array" aca="1" ref="AA73" ca="1">IFERROR(U73*(1+INDEX(FrontEndData,MATCH(AA$10,IF(FrontEndType=$B73,FrontEndCampus),0),MATCH(AA$9,FrontEndYear,0))),"")</f>
        <v/>
      </c>
      <c r="AB73" s="529" t="str">
        <f t="array" aca="1" ref="AB73" ca="1">IFERROR(V73*(1+INDEX(FrontEndData,MATCH(AB$10,IF(FrontEndType=$B73,FrontEndCampus),0),MATCH(AB$9,FrontEndYear,0))),"")</f>
        <v/>
      </c>
      <c r="AC73" s="529" t="str">
        <f t="array" aca="1" ref="AC73" ca="1">IFERROR(W73*(1+INDEX(FrontEndData,MATCH(AC$10,IF(FrontEndType=$B73,FrontEndCampus),0),MATCH(AC$9,FrontEndYear,0))),"")</f>
        <v/>
      </c>
      <c r="AD73" s="529" t="str">
        <f t="array" aca="1" ref="AD73" ca="1">IFERROR(X73*(1+INDEX(FrontEndData,MATCH(AD$10,IF(FrontEndType=$B73,FrontEndCampus),0),MATCH(AD$9,FrontEndYear,0))),"")</f>
        <v/>
      </c>
      <c r="AE73" s="529" t="str">
        <f t="array" aca="1" ref="AE73" ca="1">IFERROR(Y73*(1+INDEX(FrontEndData,MATCH(AE$10,IF(FrontEndType=$B73,FrontEndCampus),0),MATCH(AE$9,FrontEndYear,0))),"")</f>
        <v/>
      </c>
      <c r="AF73" s="529" t="str">
        <f t="array" aca="1" ref="AF73" ca="1">IFERROR(Z73*(1+INDEX(FrontEndData,MATCH(AF$10,IF(FrontEndType=$B73,FrontEndCampus),0),MATCH(AF$9,FrontEndYear,0))),"")</f>
        <v/>
      </c>
      <c r="AG73" s="529" t="str">
        <f t="array" aca="1" ref="AG73" ca="1">IFERROR(AA73*(1+INDEX(FrontEndData,MATCH(AG$10,IF(FrontEndType=$B73,FrontEndCampus),0),MATCH(AG$9,FrontEndYear,0))),"")</f>
        <v/>
      </c>
      <c r="AH73" s="529" t="str">
        <f t="array" aca="1" ref="AH73" ca="1">IFERROR(AB73*(1+INDEX(FrontEndData,MATCH(AH$10,IF(FrontEndType=$B73,FrontEndCampus),0),MATCH(AH$9,FrontEndYear,0))),"")</f>
        <v/>
      </c>
      <c r="AI73" s="529" t="str">
        <f t="array" aca="1" ref="AI73" ca="1">IFERROR(AC73*(1+INDEX(FrontEndData,MATCH(AI$10,IF(FrontEndType=$B73,FrontEndCampus),0),MATCH(AI$9,FrontEndYear,0))),"")</f>
        <v/>
      </c>
      <c r="AJ73" s="529" t="str">
        <f t="array" aca="1" ref="AJ73" ca="1">IFERROR(AD73*(1+INDEX(FrontEndData,MATCH(AJ$10,IF(FrontEndType=$B73,FrontEndCampus),0),MATCH(AJ$9,FrontEndYear,0))),"")</f>
        <v/>
      </c>
      <c r="AK73" s="529" t="str">
        <f t="array" aca="1" ref="AK73" ca="1">IFERROR(AE73*(1+INDEX(FrontEndData,MATCH(AK$10,IF(FrontEndType=$B73,FrontEndCampus),0),MATCH(AK$9,FrontEndYear,0))),"")</f>
        <v/>
      </c>
      <c r="AL73" s="529" t="str">
        <f t="array" aca="1" ref="AL73" ca="1">IFERROR(AF73*(1+INDEX(FrontEndData,MATCH(AL$10,IF(FrontEndType=$B73,FrontEndCampus),0),MATCH(AL$9,FrontEndYear,0))),"")</f>
        <v/>
      </c>
      <c r="AM73" s="529" t="str">
        <f t="array" aca="1" ref="AM73" ca="1">IFERROR(AG73*(1+INDEX(FrontEndData,MATCH(AM$10,IF(FrontEndType=$B73,FrontEndCampus),0),MATCH(AM$9,FrontEndYear,0))),"")</f>
        <v/>
      </c>
      <c r="AN73" s="529" t="str">
        <f t="array" aca="1" ref="AN73" ca="1">IFERROR(AH73*(1+INDEX(FrontEndData,MATCH(AN$10,IF(FrontEndType=$B73,FrontEndCampus),0),MATCH(AN$9,FrontEndYear,0))),"")</f>
        <v/>
      </c>
      <c r="AO73" s="529" t="str">
        <f t="array" aca="1" ref="AO73" ca="1">IFERROR(AI73*(1+INDEX(FrontEndData,MATCH(AO$10,IF(FrontEndType=$B73,FrontEndCampus),0),MATCH(AO$9,FrontEndYear,0))),"")</f>
        <v/>
      </c>
      <c r="AP73" s="529" t="str">
        <f t="array" aca="1" ref="AP73" ca="1">IFERROR(AJ73*(1+INDEX(FrontEndData,MATCH(AP$10,IF(FrontEndType=$B73,FrontEndCampus),0),MATCH(AP$9,FrontEndYear,0))),"")</f>
        <v/>
      </c>
      <c r="AQ73" s="529" t="str">
        <f t="array" aca="1" ref="AQ73" ca="1">IFERROR(AK73*(1+INDEX(FrontEndData,MATCH(AQ$10,IF(FrontEndType=$B73,FrontEndCampus),0),MATCH(AQ$9,FrontEndYear,0))),"")</f>
        <v/>
      </c>
      <c r="AR73" s="529" t="str">
        <f t="array" aca="1" ref="AR73" ca="1">IFERROR(AL73*(1+INDEX(FrontEndData,MATCH(AR$10,IF(FrontEndType=$B73,FrontEndCampus),0),MATCH(AR$9,FrontEndYear,0))),"")</f>
        <v/>
      </c>
      <c r="AS73" s="529" t="str">
        <f t="array" aca="1" ref="AS73" ca="1">IFERROR(AM73*(1+INDEX(FrontEndData,MATCH(AS$10,IF(FrontEndType=$B73,FrontEndCampus),0),MATCH(AS$9,FrontEndYear,0))),"")</f>
        <v/>
      </c>
      <c r="AT73" s="529" t="str">
        <f t="array" aca="1" ref="AT73" ca="1">IFERROR(AN73*(1+INDEX(FrontEndData,MATCH(AT$10,IF(FrontEndType=$B73,FrontEndCampus),0),MATCH(AT$9,FrontEndYear,0))),"")</f>
        <v/>
      </c>
      <c r="AU73" s="529" t="str">
        <f t="array" aca="1" ref="AU73" ca="1">IFERROR(AO73*(1+INDEX(FrontEndData,MATCH(AU$10,IF(FrontEndType=$B73,FrontEndCampus),0),MATCH(AU$9,FrontEndYear,0))),"")</f>
        <v/>
      </c>
      <c r="AV73" s="529" t="str">
        <f t="array" aca="1" ref="AV73" ca="1">IFERROR(AP73*(1+INDEX(FrontEndData,MATCH(AV$10,IF(FrontEndType=$B73,FrontEndCampus),0),MATCH(AV$9,FrontEndYear,0))),"")</f>
        <v/>
      </c>
      <c r="AW73" s="529" t="str">
        <f t="array" aca="1" ref="AW73" ca="1">IFERROR(AQ73*(1+INDEX(FrontEndData,MATCH(AW$10,IF(FrontEndType=$B73,FrontEndCampus),0),MATCH(AW$9,FrontEndYear,0))),"")</f>
        <v/>
      </c>
      <c r="AX73" s="529" t="str">
        <f t="array" aca="1" ref="AX73" ca="1">IFERROR(AR73*(1+INDEX(FrontEndData,MATCH(AX$10,IF(FrontEndType=$B73,FrontEndCampus),0),MATCH(AX$9,FrontEndYear,0))),"")</f>
        <v/>
      </c>
      <c r="AY73" s="529" t="str">
        <f t="array" aca="1" ref="AY73" ca="1">IFERROR(AS73*(1+INDEX(FrontEndData,MATCH(AY$10,IF(FrontEndType=$B73,FrontEndCampus),0),MATCH(AY$9,FrontEndYear,0))),"")</f>
        <v/>
      </c>
      <c r="AZ73" s="529" t="str">
        <f t="array" aca="1" ref="AZ73" ca="1">IFERROR(AT73*(1+INDEX(FrontEndData,MATCH(AZ$10,IF(FrontEndType=$B73,FrontEndCampus),0),MATCH(AZ$9,FrontEndYear,0))),"")</f>
        <v/>
      </c>
      <c r="BA73" s="529" t="str">
        <f t="array" aca="1" ref="BA73" ca="1">IFERROR(AU73*(1+INDEX(FrontEndData,MATCH(BA$10,IF(FrontEndType=$B73,FrontEndCampus),0),MATCH(BA$9,FrontEndYear,0))),"")</f>
        <v/>
      </c>
      <c r="BB73" s="529" t="str">
        <f t="array" aca="1" ref="BB73" ca="1">IFERROR(AV73*(1+INDEX(FrontEndData,MATCH(BB$10,IF(FrontEndType=$B73,FrontEndCampus),0),MATCH(BB$9,FrontEndYear,0))),"")</f>
        <v/>
      </c>
      <c r="BC73" s="529" t="str">
        <f t="array" aca="1" ref="BC73" ca="1">IFERROR(AW73*(1+INDEX(FrontEndData,MATCH(BC$10,IF(FrontEndType=$B73,FrontEndCampus),0),MATCH(BC$9,FrontEndYear,0))),"")</f>
        <v/>
      </c>
      <c r="BD73" s="529" t="str">
        <f t="array" aca="1" ref="BD73" ca="1">IFERROR(AX73*(1+INDEX(FrontEndData,MATCH(BD$10,IF(FrontEndType=$B73,FrontEndCampus),0),MATCH(BD$9,FrontEndYear,0))),"")</f>
        <v/>
      </c>
      <c r="BE73" s="529" t="str">
        <f t="array" aca="1" ref="BE73" ca="1">IFERROR(AY73*(1+INDEX(FrontEndData,MATCH(BE$10,IF(FrontEndType=$B73,FrontEndCampus),0),MATCH(BE$9,FrontEndYear,0))),"")</f>
        <v/>
      </c>
      <c r="BF73" s="529" t="str">
        <f t="array" aca="1" ref="BF73" ca="1">IFERROR(AZ73*(1+INDEX(FrontEndData,MATCH(BF$10,IF(FrontEndType=$B73,FrontEndCampus),0),MATCH(BF$9,FrontEndYear,0))),"")</f>
        <v/>
      </c>
      <c r="BG73" s="529" t="str">
        <f t="array" aca="1" ref="BG73" ca="1">IFERROR(BA73*(1+INDEX(FrontEndData,MATCH(BG$10,IF(FrontEndType=$B73,FrontEndCampus),0),MATCH(BG$9,FrontEndYear,0))),"")</f>
        <v/>
      </c>
      <c r="BH73" s="529" t="str">
        <f t="array" aca="1" ref="BH73" ca="1">IFERROR(BB73*(1+INDEX(FrontEndData,MATCH(BH$10,IF(FrontEndType=$B73,FrontEndCampus),0),MATCH(BH$9,FrontEndYear,0))),"")</f>
        <v/>
      </c>
      <c r="BI73" s="529" t="str">
        <f t="array" aca="1" ref="BI73" ca="1">IFERROR(BC73*(1+INDEX(FrontEndData,MATCH(BI$10,IF(FrontEndType=$B73,FrontEndCampus),0),MATCH(BI$9,FrontEndYear,0))),"")</f>
        <v/>
      </c>
      <c r="BJ73" s="529" t="str">
        <f t="array" aca="1" ref="BJ73" ca="1">IFERROR(BD73*(1+INDEX(FrontEndData,MATCH(BJ$10,IF(FrontEndType=$B73,FrontEndCampus),0),MATCH(BJ$9,FrontEndYear,0))),"")</f>
        <v/>
      </c>
      <c r="BK73" s="529" t="str">
        <f t="array" aca="1" ref="BK73" ca="1">IFERROR(BE73*(1+INDEX(FrontEndData,MATCH(BK$10,IF(FrontEndType=$B73,FrontEndCampus),0),MATCH(BK$9,FrontEndYear,0))),"")</f>
        <v/>
      </c>
      <c r="BL73" s="529" t="str">
        <f t="array" aca="1" ref="BL73" ca="1">IFERROR(BF73*(1+INDEX(FrontEndData,MATCH(BL$10,IF(FrontEndType=$B73,FrontEndCampus),0),MATCH(BL$9,FrontEndYear,0))),"")</f>
        <v/>
      </c>
      <c r="BM73" s="529" t="str">
        <f t="array" aca="1" ref="BM73" ca="1">IFERROR(BG73*(1+INDEX(FrontEndData,MATCH(BM$10,IF(FrontEndType=$B73,FrontEndCampus),0),MATCH(BM$9,FrontEndYear,0))),"")</f>
        <v/>
      </c>
      <c r="BN73" s="529" t="str">
        <f t="array" aca="1" ref="BN73" ca="1">IFERROR(BH73*(1+INDEX(FrontEndData,MATCH(BN$10,IF(FrontEndType=$B73,FrontEndCampus),0),MATCH(BN$9,FrontEndYear,0))),"")</f>
        <v/>
      </c>
      <c r="BO73" s="529" t="str">
        <f t="array" aca="1" ref="BO73" ca="1">IFERROR(BI73*(1+INDEX(FrontEndData,MATCH(BO$10,IF(FrontEndType=$B73,FrontEndCampus),0),MATCH(BO$9,FrontEndYear,0))),"")</f>
        <v/>
      </c>
      <c r="BP73" s="529" t="str">
        <f t="array" aca="1" ref="BP73" ca="1">IFERROR(BJ73*(1+INDEX(FrontEndData,MATCH(BP$10,IF(FrontEndType=$B73,FrontEndCampus),0),MATCH(BP$9,FrontEndYear,0))),"")</f>
        <v/>
      </c>
      <c r="BQ73" s="529" t="str">
        <f t="array" aca="1" ref="BQ73" ca="1">IFERROR(BK73*(1+INDEX(FrontEndData,MATCH(BQ$10,IF(FrontEndType=$B73,FrontEndCampus),0),MATCH(BQ$9,FrontEndYear,0))),"")</f>
        <v/>
      </c>
      <c r="BR73" s="529" t="str">
        <f t="array" aca="1" ref="BR73" ca="1">IFERROR(BL73*(1+INDEX(FrontEndData,MATCH(BR$10,IF(FrontEndType=$B73,FrontEndCampus),0),MATCH(BR$9,FrontEndYear,0))),"")</f>
        <v/>
      </c>
      <c r="BS73" s="529" t="str">
        <f t="array" aca="1" ref="BS73" ca="1">IFERROR(BM73*(1+INDEX(FrontEndData,MATCH(BS$10,IF(FrontEndType=$B73,FrontEndCampus),0),MATCH(BS$9,FrontEndYear,0))),"")</f>
        <v/>
      </c>
      <c r="BT73" s="529" t="str">
        <f t="array" aca="1" ref="BT73" ca="1">IFERROR(BN73*(1+INDEX(FrontEndData,MATCH(BT$10,IF(FrontEndType=$B73,FrontEndCampus),0),MATCH(BT$9,FrontEndYear,0))),"")</f>
        <v/>
      </c>
      <c r="BU73" s="529" t="str">
        <f t="array" aca="1" ref="BU73" ca="1">IFERROR(BO73*(1+INDEX(FrontEndData,MATCH(BU$10,IF(FrontEndType=$B73,FrontEndCampus),0),MATCH(BU$9,FrontEndYear,0))),"")</f>
        <v/>
      </c>
      <c r="BV73" s="529" t="str">
        <f t="array" aca="1" ref="BV73" ca="1">IFERROR(BP73*(1+INDEX(FrontEndData,MATCH(BV$10,IF(FrontEndType=$B73,FrontEndCampus),0),MATCH(BV$9,FrontEndYear,0))),"")</f>
        <v/>
      </c>
      <c r="BW73" s="529" t="str">
        <f t="array" aca="1" ref="BW73" ca="1">IFERROR(BQ73*(1+INDEX(FrontEndData,MATCH(BW$10,IF(FrontEndType=$B73,FrontEndCampus),0),MATCH(BW$9,FrontEndYear,0))),"")</f>
        <v/>
      </c>
      <c r="BX73" s="529" t="str">
        <f t="array" aca="1" ref="BX73" ca="1">IFERROR(BR73*(1+INDEX(FrontEndData,MATCH(BX$10,IF(FrontEndType=$B73,FrontEndCampus),0),MATCH(BX$9,FrontEndYear,0))),"")</f>
        <v/>
      </c>
    </row>
    <row r="74" spans="2:76" x14ac:dyDescent="0.25">
      <c r="B74" s="525" t="s">
        <v>358</v>
      </c>
      <c r="C74" s="526" t="s">
        <v>377</v>
      </c>
      <c r="D74" s="527" t="s">
        <v>400</v>
      </c>
      <c r="E74" s="528">
        <f t="array" ref="E74">IFERROR(IF(INDEX(EndUseMatrixData,MATCH($B74,IF(EndUseMatrixEndUse=$D74,EndUseMatrixAllocation),0),MATCH($C74,EndUseMatrixEmissionSource,0))=Lists!$Q$9,INDEX(CFPTableEmissionsData,MATCH($C74,CFPTableEmissionsEmissionSource,0),MATCH(E$10,CFPTableEmissionsCampus,0))*INDEX(EndUseAssumptionsData,MATCH($C74,IF(EndUseAssumptionsEndUse=$D74,EndUseAssumptionsEmissionsSource),0),MATCH(E$10,EndUseAssumptionsCampus,0))*IF(COUNTIF(PeopleList,$B74)&gt;0,INDEX(SpacePeopleAllocationsPercentData,MATCH($B74,SpacePeopleAllocationsPercentType,0),MATCH(E$10,SpacePeopleAllocationsPercentCampus,0))/SUM(IF(INDEX(EndUseMatrixPeopleData,0,MATCH($C74,EndUseMatrixEmissionSource,0))=Lists!$Q$9,IF(EndUseMatrixPeopleEndUse=$D74,INDEX(EndUseMatrixPeopleSplitData,0,MATCH(E$10,EndUseMatrixPeopleSplitCampus,0))))),1),0),0)</f>
        <v>0</v>
      </c>
      <c r="F74" s="528">
        <f t="array" ref="F74">IFERROR(IF(INDEX(EndUseMatrixData,MATCH($B74,IF(EndUseMatrixEndUse=$D74,EndUseMatrixAllocation),0),MATCH($C74,EndUseMatrixEmissionSource,0))=Lists!$Q$9,INDEX(CFPTableEmissionsData,MATCH($C74,CFPTableEmissionsEmissionSource,0),MATCH(F$10,CFPTableEmissionsCampus,0))*INDEX(EndUseAssumptionsData,MATCH($C74,IF(EndUseAssumptionsEndUse=$D74,EndUseAssumptionsEmissionsSource),0),MATCH(F$10,EndUseAssumptionsCampus,0))*IF(COUNTIF(PeopleList,$B74)&gt;0,INDEX(SpacePeopleAllocationsPercentData,MATCH($B74,SpacePeopleAllocationsPercentType,0),MATCH(F$10,SpacePeopleAllocationsPercentCampus,0))/SUM(IF(INDEX(EndUseMatrixPeopleData,0,MATCH($C74,EndUseMatrixEmissionSource,0))=Lists!$Q$9,IF(EndUseMatrixPeopleEndUse=$D74,INDEX(EndUseMatrixPeopleSplitData,0,MATCH(F$10,EndUseMatrixPeopleSplitCampus,0))))),1),0),0)</f>
        <v>0</v>
      </c>
      <c r="G74" s="528">
        <f t="array" ref="G74">IFERROR(IF(INDEX(EndUseMatrixData,MATCH($B74,IF(EndUseMatrixEndUse=$D74,EndUseMatrixAllocation),0),MATCH($C74,EndUseMatrixEmissionSource,0))=Lists!$Q$9,INDEX(CFPTableEmissionsData,MATCH($C74,CFPTableEmissionsEmissionSource,0),MATCH(G$10,CFPTableEmissionsCampus,0))*INDEX(EndUseAssumptionsData,MATCH($C74,IF(EndUseAssumptionsEndUse=$D74,EndUseAssumptionsEmissionsSource),0),MATCH(G$10,EndUseAssumptionsCampus,0))*IF(COUNTIF(PeopleList,$B74)&gt;0,INDEX(SpacePeopleAllocationsPercentData,MATCH($B74,SpacePeopleAllocationsPercentType,0),MATCH(G$10,SpacePeopleAllocationsPercentCampus,0))/SUM(IF(INDEX(EndUseMatrixPeopleData,0,MATCH($C74,EndUseMatrixEmissionSource,0))=Lists!$Q$9,IF(EndUseMatrixPeopleEndUse=$D74,INDEX(EndUseMatrixPeopleSplitData,0,MATCH(G$10,EndUseMatrixPeopleSplitCampus,0))))),1),0),0)</f>
        <v>0</v>
      </c>
      <c r="H74" s="528">
        <f t="array" ref="H74">IFERROR(IF(INDEX(EndUseMatrixData,MATCH($B74,IF(EndUseMatrixEndUse=$D74,EndUseMatrixAllocation),0),MATCH($C74,EndUseMatrixEmissionSource,0))=Lists!$Q$9,INDEX(CFPTableEmissionsData,MATCH($C74,CFPTableEmissionsEmissionSource,0),MATCH(H$10,CFPTableEmissionsCampus,0))*INDEX(EndUseAssumptionsData,MATCH($C74,IF(EndUseAssumptionsEndUse=$D74,EndUseAssumptionsEmissionsSource),0),MATCH(H$10,EndUseAssumptionsCampus,0))*IF(COUNTIF(PeopleList,$B74)&gt;0,INDEX(SpacePeopleAllocationsPercentData,MATCH($B74,SpacePeopleAllocationsPercentType,0),MATCH(H$10,SpacePeopleAllocationsPercentCampus,0))/SUM(IF(INDEX(EndUseMatrixPeopleData,0,MATCH($C74,EndUseMatrixEmissionSource,0))=Lists!$Q$9,IF(EndUseMatrixPeopleEndUse=$D74,INDEX(EndUseMatrixPeopleSplitData,0,MATCH(H$10,EndUseMatrixPeopleSplitCampus,0))))),1),0),0)</f>
        <v>0</v>
      </c>
      <c r="I74" s="528">
        <f t="array" ref="I74">IFERROR(IF(INDEX(EndUseMatrixData,MATCH($B74,IF(EndUseMatrixEndUse=$D74,EndUseMatrixAllocation),0),MATCH($C74,EndUseMatrixEmissionSource,0))=Lists!$Q$9,INDEX(CFPTableEmissionsData,MATCH($C74,CFPTableEmissionsEmissionSource,0),MATCH(I$10,CFPTableEmissionsCampus,0))*INDEX(EndUseAssumptionsData,MATCH($C74,IF(EndUseAssumptionsEndUse=$D74,EndUseAssumptionsEmissionsSource),0),MATCH(I$10,EndUseAssumptionsCampus,0))*IF(COUNTIF(PeopleList,$B74)&gt;0,INDEX(SpacePeopleAllocationsPercentData,MATCH($B74,SpacePeopleAllocationsPercentType,0),MATCH(I$10,SpacePeopleAllocationsPercentCampus,0))/SUM(IF(INDEX(EndUseMatrixPeopleData,0,MATCH($C74,EndUseMatrixEmissionSource,0))=Lists!$Q$9,IF(EndUseMatrixPeopleEndUse=$D74,INDEX(EndUseMatrixPeopleSplitData,0,MATCH(I$10,EndUseMatrixPeopleSplitCampus,0))))),1),0),0)</f>
        <v>0</v>
      </c>
      <c r="J74" s="528">
        <f t="array" ref="J74">IFERROR(IF(INDEX(EndUseMatrixData,MATCH($B74,IF(EndUseMatrixEndUse=$D74,EndUseMatrixAllocation),0),MATCH($C74,EndUseMatrixEmissionSource,0))=Lists!$Q$9,INDEX(CFPTableEmissionsData,MATCH($C74,CFPTableEmissionsEmissionSource,0),MATCH(J$10,CFPTableEmissionsCampus,0))*INDEX(EndUseAssumptionsData,MATCH($C74,IF(EndUseAssumptionsEndUse=$D74,EndUseAssumptionsEmissionsSource),0),MATCH(J$10,EndUseAssumptionsCampus,0))*IF(COUNTIF(PeopleList,$B74)&gt;0,INDEX(SpacePeopleAllocationsPercentData,MATCH($B74,SpacePeopleAllocationsPercentType,0),MATCH(J$10,SpacePeopleAllocationsPercentCampus,0))/SUM(IF(INDEX(EndUseMatrixPeopleData,0,MATCH($C74,EndUseMatrixEmissionSource,0))=Lists!$Q$9,IF(EndUseMatrixPeopleEndUse=$D74,INDEX(EndUseMatrixPeopleSplitData,0,MATCH(J$10,EndUseMatrixPeopleSplitCampus,0))))),1),0),0)</f>
        <v>0</v>
      </c>
      <c r="K74" s="529" t="str">
        <f t="array" aca="1" ref="K74" ca="1">IFERROR(E74*(1+INDEX(FrontEndData,MATCH(K$10,IF(FrontEndType=$B74,FrontEndCampus),0),MATCH(K$9,FrontEndYear,0))),"")</f>
        <v/>
      </c>
      <c r="L74" s="529" t="str">
        <f t="array" aca="1" ref="L74" ca="1">IFERROR(F74*(1+INDEX(FrontEndData,MATCH(L$10,IF(FrontEndType=$B74,FrontEndCampus),0),MATCH(L$9,FrontEndYear,0))),"")</f>
        <v/>
      </c>
      <c r="M74" s="529" t="str">
        <f t="array" aca="1" ref="M74" ca="1">IFERROR(G74*(1+INDEX(FrontEndData,MATCH(M$10,IF(FrontEndType=$B74,FrontEndCampus),0),MATCH(M$9,FrontEndYear,0))),"")</f>
        <v/>
      </c>
      <c r="N74" s="529" t="str">
        <f t="array" aca="1" ref="N74" ca="1">IFERROR(H74*(1+INDEX(FrontEndData,MATCH(N$10,IF(FrontEndType=$B74,FrontEndCampus),0),MATCH(N$9,FrontEndYear,0))),"")</f>
        <v/>
      </c>
      <c r="O74" s="529" t="str">
        <f t="array" aca="1" ref="O74" ca="1">IFERROR(I74*(1+INDEX(FrontEndData,MATCH(O$10,IF(FrontEndType=$B74,FrontEndCampus),0),MATCH(O$9,FrontEndYear,0))),"")</f>
        <v/>
      </c>
      <c r="P74" s="529" t="str">
        <f t="array" aca="1" ref="P74" ca="1">IFERROR(J74*(1+INDEX(FrontEndData,MATCH(P$10,IF(FrontEndType=$B74,FrontEndCampus),0),MATCH(P$9,FrontEndYear,0))),"")</f>
        <v/>
      </c>
      <c r="Q74" s="529" t="str">
        <f t="array" aca="1" ref="Q74" ca="1">IFERROR(K74*(1+INDEX(FrontEndData,MATCH(Q$10,IF(FrontEndType=$B74,FrontEndCampus),0),MATCH(Q$9,FrontEndYear,0))),"")</f>
        <v/>
      </c>
      <c r="R74" s="529" t="str">
        <f t="array" aca="1" ref="R74" ca="1">IFERROR(L74*(1+INDEX(FrontEndData,MATCH(R$10,IF(FrontEndType=$B74,FrontEndCampus),0),MATCH(R$9,FrontEndYear,0))),"")</f>
        <v/>
      </c>
      <c r="S74" s="529" t="str">
        <f t="array" aca="1" ref="S74" ca="1">IFERROR(M74*(1+INDEX(FrontEndData,MATCH(S$10,IF(FrontEndType=$B74,FrontEndCampus),0),MATCH(S$9,FrontEndYear,0))),"")</f>
        <v/>
      </c>
      <c r="T74" s="529" t="str">
        <f t="array" aca="1" ref="T74" ca="1">IFERROR(N74*(1+INDEX(FrontEndData,MATCH(T$10,IF(FrontEndType=$B74,FrontEndCampus),0),MATCH(T$9,FrontEndYear,0))),"")</f>
        <v/>
      </c>
      <c r="U74" s="529" t="str">
        <f t="array" aca="1" ref="U74" ca="1">IFERROR(O74*(1+INDEX(FrontEndData,MATCH(U$10,IF(FrontEndType=$B74,FrontEndCampus),0),MATCH(U$9,FrontEndYear,0))),"")</f>
        <v/>
      </c>
      <c r="V74" s="529" t="str">
        <f t="array" aca="1" ref="V74" ca="1">IFERROR(P74*(1+INDEX(FrontEndData,MATCH(V$10,IF(FrontEndType=$B74,FrontEndCampus),0),MATCH(V$9,FrontEndYear,0))),"")</f>
        <v/>
      </c>
      <c r="W74" s="529" t="str">
        <f t="array" aca="1" ref="W74" ca="1">IFERROR(Q74*(1+INDEX(FrontEndData,MATCH(W$10,IF(FrontEndType=$B74,FrontEndCampus),0),MATCH(W$9,FrontEndYear,0))),"")</f>
        <v/>
      </c>
      <c r="X74" s="529" t="str">
        <f t="array" aca="1" ref="X74" ca="1">IFERROR(R74*(1+INDEX(FrontEndData,MATCH(X$10,IF(FrontEndType=$B74,FrontEndCampus),0),MATCH(X$9,FrontEndYear,0))),"")</f>
        <v/>
      </c>
      <c r="Y74" s="529" t="str">
        <f t="array" aca="1" ref="Y74" ca="1">IFERROR(S74*(1+INDEX(FrontEndData,MATCH(Y$10,IF(FrontEndType=$B74,FrontEndCampus),0),MATCH(Y$9,FrontEndYear,0))),"")</f>
        <v/>
      </c>
      <c r="Z74" s="529" t="str">
        <f t="array" aca="1" ref="Z74" ca="1">IFERROR(T74*(1+INDEX(FrontEndData,MATCH(Z$10,IF(FrontEndType=$B74,FrontEndCampus),0),MATCH(Z$9,FrontEndYear,0))),"")</f>
        <v/>
      </c>
      <c r="AA74" s="529" t="str">
        <f t="array" aca="1" ref="AA74" ca="1">IFERROR(U74*(1+INDEX(FrontEndData,MATCH(AA$10,IF(FrontEndType=$B74,FrontEndCampus),0),MATCH(AA$9,FrontEndYear,0))),"")</f>
        <v/>
      </c>
      <c r="AB74" s="529" t="str">
        <f t="array" aca="1" ref="AB74" ca="1">IFERROR(V74*(1+INDEX(FrontEndData,MATCH(AB$10,IF(FrontEndType=$B74,FrontEndCampus),0),MATCH(AB$9,FrontEndYear,0))),"")</f>
        <v/>
      </c>
      <c r="AC74" s="529" t="str">
        <f t="array" aca="1" ref="AC74" ca="1">IFERROR(W74*(1+INDEX(FrontEndData,MATCH(AC$10,IF(FrontEndType=$B74,FrontEndCampus),0),MATCH(AC$9,FrontEndYear,0))),"")</f>
        <v/>
      </c>
      <c r="AD74" s="529" t="str">
        <f t="array" aca="1" ref="AD74" ca="1">IFERROR(X74*(1+INDEX(FrontEndData,MATCH(AD$10,IF(FrontEndType=$B74,FrontEndCampus),0),MATCH(AD$9,FrontEndYear,0))),"")</f>
        <v/>
      </c>
      <c r="AE74" s="529" t="str">
        <f t="array" aca="1" ref="AE74" ca="1">IFERROR(Y74*(1+INDEX(FrontEndData,MATCH(AE$10,IF(FrontEndType=$B74,FrontEndCampus),0),MATCH(AE$9,FrontEndYear,0))),"")</f>
        <v/>
      </c>
      <c r="AF74" s="529" t="str">
        <f t="array" aca="1" ref="AF74" ca="1">IFERROR(Z74*(1+INDEX(FrontEndData,MATCH(AF$10,IF(FrontEndType=$B74,FrontEndCampus),0),MATCH(AF$9,FrontEndYear,0))),"")</f>
        <v/>
      </c>
      <c r="AG74" s="529" t="str">
        <f t="array" aca="1" ref="AG74" ca="1">IFERROR(AA74*(1+INDEX(FrontEndData,MATCH(AG$10,IF(FrontEndType=$B74,FrontEndCampus),0),MATCH(AG$9,FrontEndYear,0))),"")</f>
        <v/>
      </c>
      <c r="AH74" s="529" t="str">
        <f t="array" aca="1" ref="AH74" ca="1">IFERROR(AB74*(1+INDEX(FrontEndData,MATCH(AH$10,IF(FrontEndType=$B74,FrontEndCampus),0),MATCH(AH$9,FrontEndYear,0))),"")</f>
        <v/>
      </c>
      <c r="AI74" s="529" t="str">
        <f t="array" aca="1" ref="AI74" ca="1">IFERROR(AC74*(1+INDEX(FrontEndData,MATCH(AI$10,IF(FrontEndType=$B74,FrontEndCampus),0),MATCH(AI$9,FrontEndYear,0))),"")</f>
        <v/>
      </c>
      <c r="AJ74" s="529" t="str">
        <f t="array" aca="1" ref="AJ74" ca="1">IFERROR(AD74*(1+INDEX(FrontEndData,MATCH(AJ$10,IF(FrontEndType=$B74,FrontEndCampus),0),MATCH(AJ$9,FrontEndYear,0))),"")</f>
        <v/>
      </c>
      <c r="AK74" s="529" t="str">
        <f t="array" aca="1" ref="AK74" ca="1">IFERROR(AE74*(1+INDEX(FrontEndData,MATCH(AK$10,IF(FrontEndType=$B74,FrontEndCampus),0),MATCH(AK$9,FrontEndYear,0))),"")</f>
        <v/>
      </c>
      <c r="AL74" s="529" t="str">
        <f t="array" aca="1" ref="AL74" ca="1">IFERROR(AF74*(1+INDEX(FrontEndData,MATCH(AL$10,IF(FrontEndType=$B74,FrontEndCampus),0),MATCH(AL$9,FrontEndYear,0))),"")</f>
        <v/>
      </c>
      <c r="AM74" s="529" t="str">
        <f t="array" aca="1" ref="AM74" ca="1">IFERROR(AG74*(1+INDEX(FrontEndData,MATCH(AM$10,IF(FrontEndType=$B74,FrontEndCampus),0),MATCH(AM$9,FrontEndYear,0))),"")</f>
        <v/>
      </c>
      <c r="AN74" s="529" t="str">
        <f t="array" aca="1" ref="AN74" ca="1">IFERROR(AH74*(1+INDEX(FrontEndData,MATCH(AN$10,IF(FrontEndType=$B74,FrontEndCampus),0),MATCH(AN$9,FrontEndYear,0))),"")</f>
        <v/>
      </c>
      <c r="AO74" s="529" t="str">
        <f t="array" aca="1" ref="AO74" ca="1">IFERROR(AI74*(1+INDEX(FrontEndData,MATCH(AO$10,IF(FrontEndType=$B74,FrontEndCampus),0),MATCH(AO$9,FrontEndYear,0))),"")</f>
        <v/>
      </c>
      <c r="AP74" s="529" t="str">
        <f t="array" aca="1" ref="AP74" ca="1">IFERROR(AJ74*(1+INDEX(FrontEndData,MATCH(AP$10,IF(FrontEndType=$B74,FrontEndCampus),0),MATCH(AP$9,FrontEndYear,0))),"")</f>
        <v/>
      </c>
      <c r="AQ74" s="529" t="str">
        <f t="array" aca="1" ref="AQ74" ca="1">IFERROR(AK74*(1+INDEX(FrontEndData,MATCH(AQ$10,IF(FrontEndType=$B74,FrontEndCampus),0),MATCH(AQ$9,FrontEndYear,0))),"")</f>
        <v/>
      </c>
      <c r="AR74" s="529" t="str">
        <f t="array" aca="1" ref="AR74" ca="1">IFERROR(AL74*(1+INDEX(FrontEndData,MATCH(AR$10,IF(FrontEndType=$B74,FrontEndCampus),0),MATCH(AR$9,FrontEndYear,0))),"")</f>
        <v/>
      </c>
      <c r="AS74" s="529" t="str">
        <f t="array" aca="1" ref="AS74" ca="1">IFERROR(AM74*(1+INDEX(FrontEndData,MATCH(AS$10,IF(FrontEndType=$B74,FrontEndCampus),0),MATCH(AS$9,FrontEndYear,0))),"")</f>
        <v/>
      </c>
      <c r="AT74" s="529" t="str">
        <f t="array" aca="1" ref="AT74" ca="1">IFERROR(AN74*(1+INDEX(FrontEndData,MATCH(AT$10,IF(FrontEndType=$B74,FrontEndCampus),0),MATCH(AT$9,FrontEndYear,0))),"")</f>
        <v/>
      </c>
      <c r="AU74" s="529" t="str">
        <f t="array" aca="1" ref="AU74" ca="1">IFERROR(AO74*(1+INDEX(FrontEndData,MATCH(AU$10,IF(FrontEndType=$B74,FrontEndCampus),0),MATCH(AU$9,FrontEndYear,0))),"")</f>
        <v/>
      </c>
      <c r="AV74" s="529" t="str">
        <f t="array" aca="1" ref="AV74" ca="1">IFERROR(AP74*(1+INDEX(FrontEndData,MATCH(AV$10,IF(FrontEndType=$B74,FrontEndCampus),0),MATCH(AV$9,FrontEndYear,0))),"")</f>
        <v/>
      </c>
      <c r="AW74" s="529" t="str">
        <f t="array" aca="1" ref="AW74" ca="1">IFERROR(AQ74*(1+INDEX(FrontEndData,MATCH(AW$10,IF(FrontEndType=$B74,FrontEndCampus),0),MATCH(AW$9,FrontEndYear,0))),"")</f>
        <v/>
      </c>
      <c r="AX74" s="529" t="str">
        <f t="array" aca="1" ref="AX74" ca="1">IFERROR(AR74*(1+INDEX(FrontEndData,MATCH(AX$10,IF(FrontEndType=$B74,FrontEndCampus),0),MATCH(AX$9,FrontEndYear,0))),"")</f>
        <v/>
      </c>
      <c r="AY74" s="529" t="str">
        <f t="array" aca="1" ref="AY74" ca="1">IFERROR(AS74*(1+INDEX(FrontEndData,MATCH(AY$10,IF(FrontEndType=$B74,FrontEndCampus),0),MATCH(AY$9,FrontEndYear,0))),"")</f>
        <v/>
      </c>
      <c r="AZ74" s="529" t="str">
        <f t="array" aca="1" ref="AZ74" ca="1">IFERROR(AT74*(1+INDEX(FrontEndData,MATCH(AZ$10,IF(FrontEndType=$B74,FrontEndCampus),0),MATCH(AZ$9,FrontEndYear,0))),"")</f>
        <v/>
      </c>
      <c r="BA74" s="529" t="str">
        <f t="array" aca="1" ref="BA74" ca="1">IFERROR(AU74*(1+INDEX(FrontEndData,MATCH(BA$10,IF(FrontEndType=$B74,FrontEndCampus),0),MATCH(BA$9,FrontEndYear,0))),"")</f>
        <v/>
      </c>
      <c r="BB74" s="529" t="str">
        <f t="array" aca="1" ref="BB74" ca="1">IFERROR(AV74*(1+INDEX(FrontEndData,MATCH(BB$10,IF(FrontEndType=$B74,FrontEndCampus),0),MATCH(BB$9,FrontEndYear,0))),"")</f>
        <v/>
      </c>
      <c r="BC74" s="529" t="str">
        <f t="array" aca="1" ref="BC74" ca="1">IFERROR(AW74*(1+INDEX(FrontEndData,MATCH(BC$10,IF(FrontEndType=$B74,FrontEndCampus),0),MATCH(BC$9,FrontEndYear,0))),"")</f>
        <v/>
      </c>
      <c r="BD74" s="529" t="str">
        <f t="array" aca="1" ref="BD74" ca="1">IFERROR(AX74*(1+INDEX(FrontEndData,MATCH(BD$10,IF(FrontEndType=$B74,FrontEndCampus),0),MATCH(BD$9,FrontEndYear,0))),"")</f>
        <v/>
      </c>
      <c r="BE74" s="529" t="str">
        <f t="array" aca="1" ref="BE74" ca="1">IFERROR(AY74*(1+INDEX(FrontEndData,MATCH(BE$10,IF(FrontEndType=$B74,FrontEndCampus),0),MATCH(BE$9,FrontEndYear,0))),"")</f>
        <v/>
      </c>
      <c r="BF74" s="529" t="str">
        <f t="array" aca="1" ref="BF74" ca="1">IFERROR(AZ74*(1+INDEX(FrontEndData,MATCH(BF$10,IF(FrontEndType=$B74,FrontEndCampus),0),MATCH(BF$9,FrontEndYear,0))),"")</f>
        <v/>
      </c>
      <c r="BG74" s="529" t="str">
        <f t="array" aca="1" ref="BG74" ca="1">IFERROR(BA74*(1+INDEX(FrontEndData,MATCH(BG$10,IF(FrontEndType=$B74,FrontEndCampus),0),MATCH(BG$9,FrontEndYear,0))),"")</f>
        <v/>
      </c>
      <c r="BH74" s="529" t="str">
        <f t="array" aca="1" ref="BH74" ca="1">IFERROR(BB74*(1+INDEX(FrontEndData,MATCH(BH$10,IF(FrontEndType=$B74,FrontEndCampus),0),MATCH(BH$9,FrontEndYear,0))),"")</f>
        <v/>
      </c>
      <c r="BI74" s="529" t="str">
        <f t="array" aca="1" ref="BI74" ca="1">IFERROR(BC74*(1+INDEX(FrontEndData,MATCH(BI$10,IF(FrontEndType=$B74,FrontEndCampus),0),MATCH(BI$9,FrontEndYear,0))),"")</f>
        <v/>
      </c>
      <c r="BJ74" s="529" t="str">
        <f t="array" aca="1" ref="BJ74" ca="1">IFERROR(BD74*(1+INDEX(FrontEndData,MATCH(BJ$10,IF(FrontEndType=$B74,FrontEndCampus),0),MATCH(BJ$9,FrontEndYear,0))),"")</f>
        <v/>
      </c>
      <c r="BK74" s="529" t="str">
        <f t="array" aca="1" ref="BK74" ca="1">IFERROR(BE74*(1+INDEX(FrontEndData,MATCH(BK$10,IF(FrontEndType=$B74,FrontEndCampus),0),MATCH(BK$9,FrontEndYear,0))),"")</f>
        <v/>
      </c>
      <c r="BL74" s="529" t="str">
        <f t="array" aca="1" ref="BL74" ca="1">IFERROR(BF74*(1+INDEX(FrontEndData,MATCH(BL$10,IF(FrontEndType=$B74,FrontEndCampus),0),MATCH(BL$9,FrontEndYear,0))),"")</f>
        <v/>
      </c>
      <c r="BM74" s="529" t="str">
        <f t="array" aca="1" ref="BM74" ca="1">IFERROR(BG74*(1+INDEX(FrontEndData,MATCH(BM$10,IF(FrontEndType=$B74,FrontEndCampus),0),MATCH(BM$9,FrontEndYear,0))),"")</f>
        <v/>
      </c>
      <c r="BN74" s="529" t="str">
        <f t="array" aca="1" ref="BN74" ca="1">IFERROR(BH74*(1+INDEX(FrontEndData,MATCH(BN$10,IF(FrontEndType=$B74,FrontEndCampus),0),MATCH(BN$9,FrontEndYear,0))),"")</f>
        <v/>
      </c>
      <c r="BO74" s="529" t="str">
        <f t="array" aca="1" ref="BO74" ca="1">IFERROR(BI74*(1+INDEX(FrontEndData,MATCH(BO$10,IF(FrontEndType=$B74,FrontEndCampus),0),MATCH(BO$9,FrontEndYear,0))),"")</f>
        <v/>
      </c>
      <c r="BP74" s="529" t="str">
        <f t="array" aca="1" ref="BP74" ca="1">IFERROR(BJ74*(1+INDEX(FrontEndData,MATCH(BP$10,IF(FrontEndType=$B74,FrontEndCampus),0),MATCH(BP$9,FrontEndYear,0))),"")</f>
        <v/>
      </c>
      <c r="BQ74" s="529" t="str">
        <f t="array" aca="1" ref="BQ74" ca="1">IFERROR(BK74*(1+INDEX(FrontEndData,MATCH(BQ$10,IF(FrontEndType=$B74,FrontEndCampus),0),MATCH(BQ$9,FrontEndYear,0))),"")</f>
        <v/>
      </c>
      <c r="BR74" s="529" t="str">
        <f t="array" aca="1" ref="BR74" ca="1">IFERROR(BL74*(1+INDEX(FrontEndData,MATCH(BR$10,IF(FrontEndType=$B74,FrontEndCampus),0),MATCH(BR$9,FrontEndYear,0))),"")</f>
        <v/>
      </c>
      <c r="BS74" s="529" t="str">
        <f t="array" aca="1" ref="BS74" ca="1">IFERROR(BM74*(1+INDEX(FrontEndData,MATCH(BS$10,IF(FrontEndType=$B74,FrontEndCampus),0),MATCH(BS$9,FrontEndYear,0))),"")</f>
        <v/>
      </c>
      <c r="BT74" s="529" t="str">
        <f t="array" aca="1" ref="BT74" ca="1">IFERROR(BN74*(1+INDEX(FrontEndData,MATCH(BT$10,IF(FrontEndType=$B74,FrontEndCampus),0),MATCH(BT$9,FrontEndYear,0))),"")</f>
        <v/>
      </c>
      <c r="BU74" s="529" t="str">
        <f t="array" aca="1" ref="BU74" ca="1">IFERROR(BO74*(1+INDEX(FrontEndData,MATCH(BU$10,IF(FrontEndType=$B74,FrontEndCampus),0),MATCH(BU$9,FrontEndYear,0))),"")</f>
        <v/>
      </c>
      <c r="BV74" s="529" t="str">
        <f t="array" aca="1" ref="BV74" ca="1">IFERROR(BP74*(1+INDEX(FrontEndData,MATCH(BV$10,IF(FrontEndType=$B74,FrontEndCampus),0),MATCH(BV$9,FrontEndYear,0))),"")</f>
        <v/>
      </c>
      <c r="BW74" s="529" t="str">
        <f t="array" aca="1" ref="BW74" ca="1">IFERROR(BQ74*(1+INDEX(FrontEndData,MATCH(BW$10,IF(FrontEndType=$B74,FrontEndCampus),0),MATCH(BW$9,FrontEndYear,0))),"")</f>
        <v/>
      </c>
      <c r="BX74" s="529" t="str">
        <f t="array" aca="1" ref="BX74" ca="1">IFERROR(BR74*(1+INDEX(FrontEndData,MATCH(BX$10,IF(FrontEndType=$B74,FrontEndCampus),0),MATCH(BX$9,FrontEndYear,0))),"")</f>
        <v/>
      </c>
    </row>
    <row r="75" spans="2:76" x14ac:dyDescent="0.25">
      <c r="B75" s="525" t="s">
        <v>358</v>
      </c>
      <c r="C75" s="526" t="s">
        <v>377</v>
      </c>
      <c r="D75" s="527" t="s">
        <v>399</v>
      </c>
      <c r="E75" s="528">
        <f t="array" ref="E75">IFERROR(IF(INDEX(EndUseMatrixData,MATCH($B75,IF(EndUseMatrixEndUse=$D75,EndUseMatrixAllocation),0),MATCH($C75,EndUseMatrixEmissionSource,0))=Lists!$Q$9,INDEX(CFPTableEmissionsData,MATCH($C75,CFPTableEmissionsEmissionSource,0),MATCH(E$10,CFPTableEmissionsCampus,0))*INDEX(EndUseAssumptionsData,MATCH($C75,IF(EndUseAssumptionsEndUse=$D75,EndUseAssumptionsEmissionsSource),0),MATCH(E$10,EndUseAssumptionsCampus,0))*IF(COUNTIF(PeopleList,$B75)&gt;0,INDEX(SpacePeopleAllocationsPercentData,MATCH($B75,SpacePeopleAllocationsPercentType,0),MATCH(E$10,SpacePeopleAllocationsPercentCampus,0))/SUM(IF(INDEX(EndUseMatrixPeopleData,0,MATCH($C75,EndUseMatrixEmissionSource,0))=Lists!$Q$9,IF(EndUseMatrixPeopleEndUse=$D75,INDEX(EndUseMatrixPeopleSplitData,0,MATCH(E$10,EndUseMatrixPeopleSplitCampus,0))))),1),0),0)</f>
        <v>0</v>
      </c>
      <c r="F75" s="528">
        <f t="array" ref="F75">IFERROR(IF(INDEX(EndUseMatrixData,MATCH($B75,IF(EndUseMatrixEndUse=$D75,EndUseMatrixAllocation),0),MATCH($C75,EndUseMatrixEmissionSource,0))=Lists!$Q$9,INDEX(CFPTableEmissionsData,MATCH($C75,CFPTableEmissionsEmissionSource,0),MATCH(F$10,CFPTableEmissionsCampus,0))*INDEX(EndUseAssumptionsData,MATCH($C75,IF(EndUseAssumptionsEndUse=$D75,EndUseAssumptionsEmissionsSource),0),MATCH(F$10,EndUseAssumptionsCampus,0))*IF(COUNTIF(PeopleList,$B75)&gt;0,INDEX(SpacePeopleAllocationsPercentData,MATCH($B75,SpacePeopleAllocationsPercentType,0),MATCH(F$10,SpacePeopleAllocationsPercentCampus,0))/SUM(IF(INDEX(EndUseMatrixPeopleData,0,MATCH($C75,EndUseMatrixEmissionSource,0))=Lists!$Q$9,IF(EndUseMatrixPeopleEndUse=$D75,INDEX(EndUseMatrixPeopleSplitData,0,MATCH(F$10,EndUseMatrixPeopleSplitCampus,0))))),1),0),0)</f>
        <v>0</v>
      </c>
      <c r="G75" s="528">
        <f t="array" ref="G75">IFERROR(IF(INDEX(EndUseMatrixData,MATCH($B75,IF(EndUseMatrixEndUse=$D75,EndUseMatrixAllocation),0),MATCH($C75,EndUseMatrixEmissionSource,0))=Lists!$Q$9,INDEX(CFPTableEmissionsData,MATCH($C75,CFPTableEmissionsEmissionSource,0),MATCH(G$10,CFPTableEmissionsCampus,0))*INDEX(EndUseAssumptionsData,MATCH($C75,IF(EndUseAssumptionsEndUse=$D75,EndUseAssumptionsEmissionsSource),0),MATCH(G$10,EndUseAssumptionsCampus,0))*IF(COUNTIF(PeopleList,$B75)&gt;0,INDEX(SpacePeopleAllocationsPercentData,MATCH($B75,SpacePeopleAllocationsPercentType,0),MATCH(G$10,SpacePeopleAllocationsPercentCampus,0))/SUM(IF(INDEX(EndUseMatrixPeopleData,0,MATCH($C75,EndUseMatrixEmissionSource,0))=Lists!$Q$9,IF(EndUseMatrixPeopleEndUse=$D75,INDEX(EndUseMatrixPeopleSplitData,0,MATCH(G$10,EndUseMatrixPeopleSplitCampus,0))))),1),0),0)</f>
        <v>0</v>
      </c>
      <c r="H75" s="528">
        <f t="array" ref="H75">IFERROR(IF(INDEX(EndUseMatrixData,MATCH($B75,IF(EndUseMatrixEndUse=$D75,EndUseMatrixAllocation),0),MATCH($C75,EndUseMatrixEmissionSource,0))=Lists!$Q$9,INDEX(CFPTableEmissionsData,MATCH($C75,CFPTableEmissionsEmissionSource,0),MATCH(H$10,CFPTableEmissionsCampus,0))*INDEX(EndUseAssumptionsData,MATCH($C75,IF(EndUseAssumptionsEndUse=$D75,EndUseAssumptionsEmissionsSource),0),MATCH(H$10,EndUseAssumptionsCampus,0))*IF(COUNTIF(PeopleList,$B75)&gt;0,INDEX(SpacePeopleAllocationsPercentData,MATCH($B75,SpacePeopleAllocationsPercentType,0),MATCH(H$10,SpacePeopleAllocationsPercentCampus,0))/SUM(IF(INDEX(EndUseMatrixPeopleData,0,MATCH($C75,EndUseMatrixEmissionSource,0))=Lists!$Q$9,IF(EndUseMatrixPeopleEndUse=$D75,INDEX(EndUseMatrixPeopleSplitData,0,MATCH(H$10,EndUseMatrixPeopleSplitCampus,0))))),1),0),0)</f>
        <v>0</v>
      </c>
      <c r="I75" s="528">
        <f t="array" ref="I75">IFERROR(IF(INDEX(EndUseMatrixData,MATCH($B75,IF(EndUseMatrixEndUse=$D75,EndUseMatrixAllocation),0),MATCH($C75,EndUseMatrixEmissionSource,0))=Lists!$Q$9,INDEX(CFPTableEmissionsData,MATCH($C75,CFPTableEmissionsEmissionSource,0),MATCH(I$10,CFPTableEmissionsCampus,0))*INDEX(EndUseAssumptionsData,MATCH($C75,IF(EndUseAssumptionsEndUse=$D75,EndUseAssumptionsEmissionsSource),0),MATCH(I$10,EndUseAssumptionsCampus,0))*IF(COUNTIF(PeopleList,$B75)&gt;0,INDEX(SpacePeopleAllocationsPercentData,MATCH($B75,SpacePeopleAllocationsPercentType,0),MATCH(I$10,SpacePeopleAllocationsPercentCampus,0))/SUM(IF(INDEX(EndUseMatrixPeopleData,0,MATCH($C75,EndUseMatrixEmissionSource,0))=Lists!$Q$9,IF(EndUseMatrixPeopleEndUse=$D75,INDEX(EndUseMatrixPeopleSplitData,0,MATCH(I$10,EndUseMatrixPeopleSplitCampus,0))))),1),0),0)</f>
        <v>0</v>
      </c>
      <c r="J75" s="528">
        <f t="array" ref="J75">IFERROR(IF(INDEX(EndUseMatrixData,MATCH($B75,IF(EndUseMatrixEndUse=$D75,EndUseMatrixAllocation),0),MATCH($C75,EndUseMatrixEmissionSource,0))=Lists!$Q$9,INDEX(CFPTableEmissionsData,MATCH($C75,CFPTableEmissionsEmissionSource,0),MATCH(J$10,CFPTableEmissionsCampus,0))*INDEX(EndUseAssumptionsData,MATCH($C75,IF(EndUseAssumptionsEndUse=$D75,EndUseAssumptionsEmissionsSource),0),MATCH(J$10,EndUseAssumptionsCampus,0))*IF(COUNTIF(PeopleList,$B75)&gt;0,INDEX(SpacePeopleAllocationsPercentData,MATCH($B75,SpacePeopleAllocationsPercentType,0),MATCH(J$10,SpacePeopleAllocationsPercentCampus,0))/SUM(IF(INDEX(EndUseMatrixPeopleData,0,MATCH($C75,EndUseMatrixEmissionSource,0))=Lists!$Q$9,IF(EndUseMatrixPeopleEndUse=$D75,INDEX(EndUseMatrixPeopleSplitData,0,MATCH(J$10,EndUseMatrixPeopleSplitCampus,0))))),1),0),0)</f>
        <v>0</v>
      </c>
      <c r="K75" s="529" t="str">
        <f t="array" aca="1" ref="K75" ca="1">IFERROR(E75*(1+INDEX(FrontEndData,MATCH(K$10,IF(FrontEndType=$B75,FrontEndCampus),0),MATCH(K$9,FrontEndYear,0))),"")</f>
        <v/>
      </c>
      <c r="L75" s="529" t="str">
        <f t="array" aca="1" ref="L75" ca="1">IFERROR(F75*(1+INDEX(FrontEndData,MATCH(L$10,IF(FrontEndType=$B75,FrontEndCampus),0),MATCH(L$9,FrontEndYear,0))),"")</f>
        <v/>
      </c>
      <c r="M75" s="529" t="str">
        <f t="array" aca="1" ref="M75" ca="1">IFERROR(G75*(1+INDEX(FrontEndData,MATCH(M$10,IF(FrontEndType=$B75,FrontEndCampus),0),MATCH(M$9,FrontEndYear,0))),"")</f>
        <v/>
      </c>
      <c r="N75" s="529" t="str">
        <f t="array" aca="1" ref="N75" ca="1">IFERROR(H75*(1+INDEX(FrontEndData,MATCH(N$10,IF(FrontEndType=$B75,FrontEndCampus),0),MATCH(N$9,FrontEndYear,0))),"")</f>
        <v/>
      </c>
      <c r="O75" s="529" t="str">
        <f t="array" aca="1" ref="O75" ca="1">IFERROR(I75*(1+INDEX(FrontEndData,MATCH(O$10,IF(FrontEndType=$B75,FrontEndCampus),0),MATCH(O$9,FrontEndYear,0))),"")</f>
        <v/>
      </c>
      <c r="P75" s="529" t="str">
        <f t="array" aca="1" ref="P75" ca="1">IFERROR(J75*(1+INDEX(FrontEndData,MATCH(P$10,IF(FrontEndType=$B75,FrontEndCampus),0),MATCH(P$9,FrontEndYear,0))),"")</f>
        <v/>
      </c>
      <c r="Q75" s="529" t="str">
        <f t="array" aca="1" ref="Q75" ca="1">IFERROR(K75*(1+INDEX(FrontEndData,MATCH(Q$10,IF(FrontEndType=$B75,FrontEndCampus),0),MATCH(Q$9,FrontEndYear,0))),"")</f>
        <v/>
      </c>
      <c r="R75" s="529" t="str">
        <f t="array" aca="1" ref="R75" ca="1">IFERROR(L75*(1+INDEX(FrontEndData,MATCH(R$10,IF(FrontEndType=$B75,FrontEndCampus),0),MATCH(R$9,FrontEndYear,0))),"")</f>
        <v/>
      </c>
      <c r="S75" s="529" t="str">
        <f t="array" aca="1" ref="S75" ca="1">IFERROR(M75*(1+INDEX(FrontEndData,MATCH(S$10,IF(FrontEndType=$B75,FrontEndCampus),0),MATCH(S$9,FrontEndYear,0))),"")</f>
        <v/>
      </c>
      <c r="T75" s="529" t="str">
        <f t="array" aca="1" ref="T75" ca="1">IFERROR(N75*(1+INDEX(FrontEndData,MATCH(T$10,IF(FrontEndType=$B75,FrontEndCampus),0),MATCH(T$9,FrontEndYear,0))),"")</f>
        <v/>
      </c>
      <c r="U75" s="529" t="str">
        <f t="array" aca="1" ref="U75" ca="1">IFERROR(O75*(1+INDEX(FrontEndData,MATCH(U$10,IF(FrontEndType=$B75,FrontEndCampus),0),MATCH(U$9,FrontEndYear,0))),"")</f>
        <v/>
      </c>
      <c r="V75" s="529" t="str">
        <f t="array" aca="1" ref="V75" ca="1">IFERROR(P75*(1+INDEX(FrontEndData,MATCH(V$10,IF(FrontEndType=$B75,FrontEndCampus),0),MATCH(V$9,FrontEndYear,0))),"")</f>
        <v/>
      </c>
      <c r="W75" s="529" t="str">
        <f t="array" aca="1" ref="W75" ca="1">IFERROR(Q75*(1+INDEX(FrontEndData,MATCH(W$10,IF(FrontEndType=$B75,FrontEndCampus),0),MATCH(W$9,FrontEndYear,0))),"")</f>
        <v/>
      </c>
      <c r="X75" s="529" t="str">
        <f t="array" aca="1" ref="X75" ca="1">IFERROR(R75*(1+INDEX(FrontEndData,MATCH(X$10,IF(FrontEndType=$B75,FrontEndCampus),0),MATCH(X$9,FrontEndYear,0))),"")</f>
        <v/>
      </c>
      <c r="Y75" s="529" t="str">
        <f t="array" aca="1" ref="Y75" ca="1">IFERROR(S75*(1+INDEX(FrontEndData,MATCH(Y$10,IF(FrontEndType=$B75,FrontEndCampus),0),MATCH(Y$9,FrontEndYear,0))),"")</f>
        <v/>
      </c>
      <c r="Z75" s="529" t="str">
        <f t="array" aca="1" ref="Z75" ca="1">IFERROR(T75*(1+INDEX(FrontEndData,MATCH(Z$10,IF(FrontEndType=$B75,FrontEndCampus),0),MATCH(Z$9,FrontEndYear,0))),"")</f>
        <v/>
      </c>
      <c r="AA75" s="529" t="str">
        <f t="array" aca="1" ref="AA75" ca="1">IFERROR(U75*(1+INDEX(FrontEndData,MATCH(AA$10,IF(FrontEndType=$B75,FrontEndCampus),0),MATCH(AA$9,FrontEndYear,0))),"")</f>
        <v/>
      </c>
      <c r="AB75" s="529" t="str">
        <f t="array" aca="1" ref="AB75" ca="1">IFERROR(V75*(1+INDEX(FrontEndData,MATCH(AB$10,IF(FrontEndType=$B75,FrontEndCampus),0),MATCH(AB$9,FrontEndYear,0))),"")</f>
        <v/>
      </c>
      <c r="AC75" s="529" t="str">
        <f t="array" aca="1" ref="AC75" ca="1">IFERROR(W75*(1+INDEX(FrontEndData,MATCH(AC$10,IF(FrontEndType=$B75,FrontEndCampus),0),MATCH(AC$9,FrontEndYear,0))),"")</f>
        <v/>
      </c>
      <c r="AD75" s="529" t="str">
        <f t="array" aca="1" ref="AD75" ca="1">IFERROR(X75*(1+INDEX(FrontEndData,MATCH(AD$10,IF(FrontEndType=$B75,FrontEndCampus),0),MATCH(AD$9,FrontEndYear,0))),"")</f>
        <v/>
      </c>
      <c r="AE75" s="529" t="str">
        <f t="array" aca="1" ref="AE75" ca="1">IFERROR(Y75*(1+INDEX(FrontEndData,MATCH(AE$10,IF(FrontEndType=$B75,FrontEndCampus),0),MATCH(AE$9,FrontEndYear,0))),"")</f>
        <v/>
      </c>
      <c r="AF75" s="529" t="str">
        <f t="array" aca="1" ref="AF75" ca="1">IFERROR(Z75*(1+INDEX(FrontEndData,MATCH(AF$10,IF(FrontEndType=$B75,FrontEndCampus),0),MATCH(AF$9,FrontEndYear,0))),"")</f>
        <v/>
      </c>
      <c r="AG75" s="529" t="str">
        <f t="array" aca="1" ref="AG75" ca="1">IFERROR(AA75*(1+INDEX(FrontEndData,MATCH(AG$10,IF(FrontEndType=$B75,FrontEndCampus),0),MATCH(AG$9,FrontEndYear,0))),"")</f>
        <v/>
      </c>
      <c r="AH75" s="529" t="str">
        <f t="array" aca="1" ref="AH75" ca="1">IFERROR(AB75*(1+INDEX(FrontEndData,MATCH(AH$10,IF(FrontEndType=$B75,FrontEndCampus),0),MATCH(AH$9,FrontEndYear,0))),"")</f>
        <v/>
      </c>
      <c r="AI75" s="529" t="str">
        <f t="array" aca="1" ref="AI75" ca="1">IFERROR(AC75*(1+INDEX(FrontEndData,MATCH(AI$10,IF(FrontEndType=$B75,FrontEndCampus),0),MATCH(AI$9,FrontEndYear,0))),"")</f>
        <v/>
      </c>
      <c r="AJ75" s="529" t="str">
        <f t="array" aca="1" ref="AJ75" ca="1">IFERROR(AD75*(1+INDEX(FrontEndData,MATCH(AJ$10,IF(FrontEndType=$B75,FrontEndCampus),0),MATCH(AJ$9,FrontEndYear,0))),"")</f>
        <v/>
      </c>
      <c r="AK75" s="529" t="str">
        <f t="array" aca="1" ref="AK75" ca="1">IFERROR(AE75*(1+INDEX(FrontEndData,MATCH(AK$10,IF(FrontEndType=$B75,FrontEndCampus),0),MATCH(AK$9,FrontEndYear,0))),"")</f>
        <v/>
      </c>
      <c r="AL75" s="529" t="str">
        <f t="array" aca="1" ref="AL75" ca="1">IFERROR(AF75*(1+INDEX(FrontEndData,MATCH(AL$10,IF(FrontEndType=$B75,FrontEndCampus),0),MATCH(AL$9,FrontEndYear,0))),"")</f>
        <v/>
      </c>
      <c r="AM75" s="529" t="str">
        <f t="array" aca="1" ref="AM75" ca="1">IFERROR(AG75*(1+INDEX(FrontEndData,MATCH(AM$10,IF(FrontEndType=$B75,FrontEndCampus),0),MATCH(AM$9,FrontEndYear,0))),"")</f>
        <v/>
      </c>
      <c r="AN75" s="529" t="str">
        <f t="array" aca="1" ref="AN75" ca="1">IFERROR(AH75*(1+INDEX(FrontEndData,MATCH(AN$10,IF(FrontEndType=$B75,FrontEndCampus),0),MATCH(AN$9,FrontEndYear,0))),"")</f>
        <v/>
      </c>
      <c r="AO75" s="529" t="str">
        <f t="array" aca="1" ref="AO75" ca="1">IFERROR(AI75*(1+INDEX(FrontEndData,MATCH(AO$10,IF(FrontEndType=$B75,FrontEndCampus),0),MATCH(AO$9,FrontEndYear,0))),"")</f>
        <v/>
      </c>
      <c r="AP75" s="529" t="str">
        <f t="array" aca="1" ref="AP75" ca="1">IFERROR(AJ75*(1+INDEX(FrontEndData,MATCH(AP$10,IF(FrontEndType=$B75,FrontEndCampus),0),MATCH(AP$9,FrontEndYear,0))),"")</f>
        <v/>
      </c>
      <c r="AQ75" s="529" t="str">
        <f t="array" aca="1" ref="AQ75" ca="1">IFERROR(AK75*(1+INDEX(FrontEndData,MATCH(AQ$10,IF(FrontEndType=$B75,FrontEndCampus),0),MATCH(AQ$9,FrontEndYear,0))),"")</f>
        <v/>
      </c>
      <c r="AR75" s="529" t="str">
        <f t="array" aca="1" ref="AR75" ca="1">IFERROR(AL75*(1+INDEX(FrontEndData,MATCH(AR$10,IF(FrontEndType=$B75,FrontEndCampus),0),MATCH(AR$9,FrontEndYear,0))),"")</f>
        <v/>
      </c>
      <c r="AS75" s="529" t="str">
        <f t="array" aca="1" ref="AS75" ca="1">IFERROR(AM75*(1+INDEX(FrontEndData,MATCH(AS$10,IF(FrontEndType=$B75,FrontEndCampus),0),MATCH(AS$9,FrontEndYear,0))),"")</f>
        <v/>
      </c>
      <c r="AT75" s="529" t="str">
        <f t="array" aca="1" ref="AT75" ca="1">IFERROR(AN75*(1+INDEX(FrontEndData,MATCH(AT$10,IF(FrontEndType=$B75,FrontEndCampus),0),MATCH(AT$9,FrontEndYear,0))),"")</f>
        <v/>
      </c>
      <c r="AU75" s="529" t="str">
        <f t="array" aca="1" ref="AU75" ca="1">IFERROR(AO75*(1+INDEX(FrontEndData,MATCH(AU$10,IF(FrontEndType=$B75,FrontEndCampus),0),MATCH(AU$9,FrontEndYear,0))),"")</f>
        <v/>
      </c>
      <c r="AV75" s="529" t="str">
        <f t="array" aca="1" ref="AV75" ca="1">IFERROR(AP75*(1+INDEX(FrontEndData,MATCH(AV$10,IF(FrontEndType=$B75,FrontEndCampus),0),MATCH(AV$9,FrontEndYear,0))),"")</f>
        <v/>
      </c>
      <c r="AW75" s="529" t="str">
        <f t="array" aca="1" ref="AW75" ca="1">IFERROR(AQ75*(1+INDEX(FrontEndData,MATCH(AW$10,IF(FrontEndType=$B75,FrontEndCampus),0),MATCH(AW$9,FrontEndYear,0))),"")</f>
        <v/>
      </c>
      <c r="AX75" s="529" t="str">
        <f t="array" aca="1" ref="AX75" ca="1">IFERROR(AR75*(1+INDEX(FrontEndData,MATCH(AX$10,IF(FrontEndType=$B75,FrontEndCampus),0),MATCH(AX$9,FrontEndYear,0))),"")</f>
        <v/>
      </c>
      <c r="AY75" s="529" t="str">
        <f t="array" aca="1" ref="AY75" ca="1">IFERROR(AS75*(1+INDEX(FrontEndData,MATCH(AY$10,IF(FrontEndType=$B75,FrontEndCampus),0),MATCH(AY$9,FrontEndYear,0))),"")</f>
        <v/>
      </c>
      <c r="AZ75" s="529" t="str">
        <f t="array" aca="1" ref="AZ75" ca="1">IFERROR(AT75*(1+INDEX(FrontEndData,MATCH(AZ$10,IF(FrontEndType=$B75,FrontEndCampus),0),MATCH(AZ$9,FrontEndYear,0))),"")</f>
        <v/>
      </c>
      <c r="BA75" s="529" t="str">
        <f t="array" aca="1" ref="BA75" ca="1">IFERROR(AU75*(1+INDEX(FrontEndData,MATCH(BA$10,IF(FrontEndType=$B75,FrontEndCampus),0),MATCH(BA$9,FrontEndYear,0))),"")</f>
        <v/>
      </c>
      <c r="BB75" s="529" t="str">
        <f t="array" aca="1" ref="BB75" ca="1">IFERROR(AV75*(1+INDEX(FrontEndData,MATCH(BB$10,IF(FrontEndType=$B75,FrontEndCampus),0),MATCH(BB$9,FrontEndYear,0))),"")</f>
        <v/>
      </c>
      <c r="BC75" s="529" t="str">
        <f t="array" aca="1" ref="BC75" ca="1">IFERROR(AW75*(1+INDEX(FrontEndData,MATCH(BC$10,IF(FrontEndType=$B75,FrontEndCampus),0),MATCH(BC$9,FrontEndYear,0))),"")</f>
        <v/>
      </c>
      <c r="BD75" s="529" t="str">
        <f t="array" aca="1" ref="BD75" ca="1">IFERROR(AX75*(1+INDEX(FrontEndData,MATCH(BD$10,IF(FrontEndType=$B75,FrontEndCampus),0),MATCH(BD$9,FrontEndYear,0))),"")</f>
        <v/>
      </c>
      <c r="BE75" s="529" t="str">
        <f t="array" aca="1" ref="BE75" ca="1">IFERROR(AY75*(1+INDEX(FrontEndData,MATCH(BE$10,IF(FrontEndType=$B75,FrontEndCampus),0),MATCH(BE$9,FrontEndYear,0))),"")</f>
        <v/>
      </c>
      <c r="BF75" s="529" t="str">
        <f t="array" aca="1" ref="BF75" ca="1">IFERROR(AZ75*(1+INDEX(FrontEndData,MATCH(BF$10,IF(FrontEndType=$B75,FrontEndCampus),0),MATCH(BF$9,FrontEndYear,0))),"")</f>
        <v/>
      </c>
      <c r="BG75" s="529" t="str">
        <f t="array" aca="1" ref="BG75" ca="1">IFERROR(BA75*(1+INDEX(FrontEndData,MATCH(BG$10,IF(FrontEndType=$B75,FrontEndCampus),0),MATCH(BG$9,FrontEndYear,0))),"")</f>
        <v/>
      </c>
      <c r="BH75" s="529" t="str">
        <f t="array" aca="1" ref="BH75" ca="1">IFERROR(BB75*(1+INDEX(FrontEndData,MATCH(BH$10,IF(FrontEndType=$B75,FrontEndCampus),0),MATCH(BH$9,FrontEndYear,0))),"")</f>
        <v/>
      </c>
      <c r="BI75" s="529" t="str">
        <f t="array" aca="1" ref="BI75" ca="1">IFERROR(BC75*(1+INDEX(FrontEndData,MATCH(BI$10,IF(FrontEndType=$B75,FrontEndCampus),0),MATCH(BI$9,FrontEndYear,0))),"")</f>
        <v/>
      </c>
      <c r="BJ75" s="529" t="str">
        <f t="array" aca="1" ref="BJ75" ca="1">IFERROR(BD75*(1+INDEX(FrontEndData,MATCH(BJ$10,IF(FrontEndType=$B75,FrontEndCampus),0),MATCH(BJ$9,FrontEndYear,0))),"")</f>
        <v/>
      </c>
      <c r="BK75" s="529" t="str">
        <f t="array" aca="1" ref="BK75" ca="1">IFERROR(BE75*(1+INDEX(FrontEndData,MATCH(BK$10,IF(FrontEndType=$B75,FrontEndCampus),0),MATCH(BK$9,FrontEndYear,0))),"")</f>
        <v/>
      </c>
      <c r="BL75" s="529" t="str">
        <f t="array" aca="1" ref="BL75" ca="1">IFERROR(BF75*(1+INDEX(FrontEndData,MATCH(BL$10,IF(FrontEndType=$B75,FrontEndCampus),0),MATCH(BL$9,FrontEndYear,0))),"")</f>
        <v/>
      </c>
      <c r="BM75" s="529" t="str">
        <f t="array" aca="1" ref="BM75" ca="1">IFERROR(BG75*(1+INDEX(FrontEndData,MATCH(BM$10,IF(FrontEndType=$B75,FrontEndCampus),0),MATCH(BM$9,FrontEndYear,0))),"")</f>
        <v/>
      </c>
      <c r="BN75" s="529" t="str">
        <f t="array" aca="1" ref="BN75" ca="1">IFERROR(BH75*(1+INDEX(FrontEndData,MATCH(BN$10,IF(FrontEndType=$B75,FrontEndCampus),0),MATCH(BN$9,FrontEndYear,0))),"")</f>
        <v/>
      </c>
      <c r="BO75" s="529" t="str">
        <f t="array" aca="1" ref="BO75" ca="1">IFERROR(BI75*(1+INDEX(FrontEndData,MATCH(BO$10,IF(FrontEndType=$B75,FrontEndCampus),0),MATCH(BO$9,FrontEndYear,0))),"")</f>
        <v/>
      </c>
      <c r="BP75" s="529" t="str">
        <f t="array" aca="1" ref="BP75" ca="1">IFERROR(BJ75*(1+INDEX(FrontEndData,MATCH(BP$10,IF(FrontEndType=$B75,FrontEndCampus),0),MATCH(BP$9,FrontEndYear,0))),"")</f>
        <v/>
      </c>
      <c r="BQ75" s="529" t="str">
        <f t="array" aca="1" ref="BQ75" ca="1">IFERROR(BK75*(1+INDEX(FrontEndData,MATCH(BQ$10,IF(FrontEndType=$B75,FrontEndCampus),0),MATCH(BQ$9,FrontEndYear,0))),"")</f>
        <v/>
      </c>
      <c r="BR75" s="529" t="str">
        <f t="array" aca="1" ref="BR75" ca="1">IFERROR(BL75*(1+INDEX(FrontEndData,MATCH(BR$10,IF(FrontEndType=$B75,FrontEndCampus),0),MATCH(BR$9,FrontEndYear,0))),"")</f>
        <v/>
      </c>
      <c r="BS75" s="529" t="str">
        <f t="array" aca="1" ref="BS75" ca="1">IFERROR(BM75*(1+INDEX(FrontEndData,MATCH(BS$10,IF(FrontEndType=$B75,FrontEndCampus),0),MATCH(BS$9,FrontEndYear,0))),"")</f>
        <v/>
      </c>
      <c r="BT75" s="529" t="str">
        <f t="array" aca="1" ref="BT75" ca="1">IFERROR(BN75*(1+INDEX(FrontEndData,MATCH(BT$10,IF(FrontEndType=$B75,FrontEndCampus),0),MATCH(BT$9,FrontEndYear,0))),"")</f>
        <v/>
      </c>
      <c r="BU75" s="529" t="str">
        <f t="array" aca="1" ref="BU75" ca="1">IFERROR(BO75*(1+INDEX(FrontEndData,MATCH(BU$10,IF(FrontEndType=$B75,FrontEndCampus),0),MATCH(BU$9,FrontEndYear,0))),"")</f>
        <v/>
      </c>
      <c r="BV75" s="529" t="str">
        <f t="array" aca="1" ref="BV75" ca="1">IFERROR(BP75*(1+INDEX(FrontEndData,MATCH(BV$10,IF(FrontEndType=$B75,FrontEndCampus),0),MATCH(BV$9,FrontEndYear,0))),"")</f>
        <v/>
      </c>
      <c r="BW75" s="529" t="str">
        <f t="array" aca="1" ref="BW75" ca="1">IFERROR(BQ75*(1+INDEX(FrontEndData,MATCH(BW$10,IF(FrontEndType=$B75,FrontEndCampus),0),MATCH(BW$9,FrontEndYear,0))),"")</f>
        <v/>
      </c>
      <c r="BX75" s="529" t="str">
        <f t="array" aca="1" ref="BX75" ca="1">IFERROR(BR75*(1+INDEX(FrontEndData,MATCH(BX$10,IF(FrontEndType=$B75,FrontEndCampus),0),MATCH(BX$9,FrontEndYear,0))),"")</f>
        <v/>
      </c>
    </row>
    <row r="76" spans="2:76" x14ac:dyDescent="0.25">
      <c r="B76" s="525" t="s">
        <v>358</v>
      </c>
      <c r="C76" s="526" t="s">
        <v>377</v>
      </c>
      <c r="D76" s="527" t="s">
        <v>398</v>
      </c>
      <c r="E76" s="528">
        <f t="array" ref="E76">IFERROR(IF(INDEX(EndUseMatrixData,MATCH($B76,IF(EndUseMatrixEndUse=$D76,EndUseMatrixAllocation),0),MATCH($C76,EndUseMatrixEmissionSource,0))=Lists!$Q$9,INDEX(CFPTableEmissionsData,MATCH($C76,CFPTableEmissionsEmissionSource,0),MATCH(E$10,CFPTableEmissionsCampus,0))*INDEX(EndUseAssumptionsData,MATCH($C76,IF(EndUseAssumptionsEndUse=$D76,EndUseAssumptionsEmissionsSource),0),MATCH(E$10,EndUseAssumptionsCampus,0))*IF(COUNTIF(PeopleList,$B76)&gt;0,INDEX(SpacePeopleAllocationsPercentData,MATCH($B76,SpacePeopleAllocationsPercentType,0),MATCH(E$10,SpacePeopleAllocationsPercentCampus,0))/SUM(IF(INDEX(EndUseMatrixPeopleData,0,MATCH($C76,EndUseMatrixEmissionSource,0))=Lists!$Q$9,IF(EndUseMatrixPeopleEndUse=$D76,INDEX(EndUseMatrixPeopleSplitData,0,MATCH(E$10,EndUseMatrixPeopleSplitCampus,0))))),1),0),0)</f>
        <v>0</v>
      </c>
      <c r="F76" s="528">
        <f t="array" ref="F76">IFERROR(IF(INDEX(EndUseMatrixData,MATCH($B76,IF(EndUseMatrixEndUse=$D76,EndUseMatrixAllocation),0),MATCH($C76,EndUseMatrixEmissionSource,0))=Lists!$Q$9,INDEX(CFPTableEmissionsData,MATCH($C76,CFPTableEmissionsEmissionSource,0),MATCH(F$10,CFPTableEmissionsCampus,0))*INDEX(EndUseAssumptionsData,MATCH($C76,IF(EndUseAssumptionsEndUse=$D76,EndUseAssumptionsEmissionsSource),0),MATCH(F$10,EndUseAssumptionsCampus,0))*IF(COUNTIF(PeopleList,$B76)&gt;0,INDEX(SpacePeopleAllocationsPercentData,MATCH($B76,SpacePeopleAllocationsPercentType,0),MATCH(F$10,SpacePeopleAllocationsPercentCampus,0))/SUM(IF(INDEX(EndUseMatrixPeopleData,0,MATCH($C76,EndUseMatrixEmissionSource,0))=Lists!$Q$9,IF(EndUseMatrixPeopleEndUse=$D76,INDEX(EndUseMatrixPeopleSplitData,0,MATCH(F$10,EndUseMatrixPeopleSplitCampus,0))))),1),0),0)</f>
        <v>0</v>
      </c>
      <c r="G76" s="528">
        <f t="array" ref="G76">IFERROR(IF(INDEX(EndUseMatrixData,MATCH($B76,IF(EndUseMatrixEndUse=$D76,EndUseMatrixAllocation),0),MATCH($C76,EndUseMatrixEmissionSource,0))=Lists!$Q$9,INDEX(CFPTableEmissionsData,MATCH($C76,CFPTableEmissionsEmissionSource,0),MATCH(G$10,CFPTableEmissionsCampus,0))*INDEX(EndUseAssumptionsData,MATCH($C76,IF(EndUseAssumptionsEndUse=$D76,EndUseAssumptionsEmissionsSource),0),MATCH(G$10,EndUseAssumptionsCampus,0))*IF(COUNTIF(PeopleList,$B76)&gt;0,INDEX(SpacePeopleAllocationsPercentData,MATCH($B76,SpacePeopleAllocationsPercentType,0),MATCH(G$10,SpacePeopleAllocationsPercentCampus,0))/SUM(IF(INDEX(EndUseMatrixPeopleData,0,MATCH($C76,EndUseMatrixEmissionSource,0))=Lists!$Q$9,IF(EndUseMatrixPeopleEndUse=$D76,INDEX(EndUseMatrixPeopleSplitData,0,MATCH(G$10,EndUseMatrixPeopleSplitCampus,0))))),1),0),0)</f>
        <v>0</v>
      </c>
      <c r="H76" s="528">
        <f t="array" ref="H76">IFERROR(IF(INDEX(EndUseMatrixData,MATCH($B76,IF(EndUseMatrixEndUse=$D76,EndUseMatrixAllocation),0),MATCH($C76,EndUseMatrixEmissionSource,0))=Lists!$Q$9,INDEX(CFPTableEmissionsData,MATCH($C76,CFPTableEmissionsEmissionSource,0),MATCH(H$10,CFPTableEmissionsCampus,0))*INDEX(EndUseAssumptionsData,MATCH($C76,IF(EndUseAssumptionsEndUse=$D76,EndUseAssumptionsEmissionsSource),0),MATCH(H$10,EndUseAssumptionsCampus,0))*IF(COUNTIF(PeopleList,$B76)&gt;0,INDEX(SpacePeopleAllocationsPercentData,MATCH($B76,SpacePeopleAllocationsPercentType,0),MATCH(H$10,SpacePeopleAllocationsPercentCampus,0))/SUM(IF(INDEX(EndUseMatrixPeopleData,0,MATCH($C76,EndUseMatrixEmissionSource,0))=Lists!$Q$9,IF(EndUseMatrixPeopleEndUse=$D76,INDEX(EndUseMatrixPeopleSplitData,0,MATCH(H$10,EndUseMatrixPeopleSplitCampus,0))))),1),0),0)</f>
        <v>0</v>
      </c>
      <c r="I76" s="528">
        <f t="array" ref="I76">IFERROR(IF(INDEX(EndUseMatrixData,MATCH($B76,IF(EndUseMatrixEndUse=$D76,EndUseMatrixAllocation),0),MATCH($C76,EndUseMatrixEmissionSource,0))=Lists!$Q$9,INDEX(CFPTableEmissionsData,MATCH($C76,CFPTableEmissionsEmissionSource,0),MATCH(I$10,CFPTableEmissionsCampus,0))*INDEX(EndUseAssumptionsData,MATCH($C76,IF(EndUseAssumptionsEndUse=$D76,EndUseAssumptionsEmissionsSource),0),MATCH(I$10,EndUseAssumptionsCampus,0))*IF(COUNTIF(PeopleList,$B76)&gt;0,INDEX(SpacePeopleAllocationsPercentData,MATCH($B76,SpacePeopleAllocationsPercentType,0),MATCH(I$10,SpacePeopleAllocationsPercentCampus,0))/SUM(IF(INDEX(EndUseMatrixPeopleData,0,MATCH($C76,EndUseMatrixEmissionSource,0))=Lists!$Q$9,IF(EndUseMatrixPeopleEndUse=$D76,INDEX(EndUseMatrixPeopleSplitData,0,MATCH(I$10,EndUseMatrixPeopleSplitCampus,0))))),1),0),0)</f>
        <v>0</v>
      </c>
      <c r="J76" s="528">
        <f t="array" ref="J76">IFERROR(IF(INDEX(EndUseMatrixData,MATCH($B76,IF(EndUseMatrixEndUse=$D76,EndUseMatrixAllocation),0),MATCH($C76,EndUseMatrixEmissionSource,0))=Lists!$Q$9,INDEX(CFPTableEmissionsData,MATCH($C76,CFPTableEmissionsEmissionSource,0),MATCH(J$10,CFPTableEmissionsCampus,0))*INDEX(EndUseAssumptionsData,MATCH($C76,IF(EndUseAssumptionsEndUse=$D76,EndUseAssumptionsEmissionsSource),0),MATCH(J$10,EndUseAssumptionsCampus,0))*IF(COUNTIF(PeopleList,$B76)&gt;0,INDEX(SpacePeopleAllocationsPercentData,MATCH($B76,SpacePeopleAllocationsPercentType,0),MATCH(J$10,SpacePeopleAllocationsPercentCampus,0))/SUM(IF(INDEX(EndUseMatrixPeopleData,0,MATCH($C76,EndUseMatrixEmissionSource,0))=Lists!$Q$9,IF(EndUseMatrixPeopleEndUse=$D76,INDEX(EndUseMatrixPeopleSplitData,0,MATCH(J$10,EndUseMatrixPeopleSplitCampus,0))))),1),0),0)</f>
        <v>0</v>
      </c>
      <c r="K76" s="529" t="str">
        <f t="array" aca="1" ref="K76" ca="1">IFERROR(E76*(1+INDEX(FrontEndData,MATCH(K$10,IF(FrontEndType=$B76,FrontEndCampus),0),MATCH(K$9,FrontEndYear,0))),"")</f>
        <v/>
      </c>
      <c r="L76" s="529" t="str">
        <f t="array" aca="1" ref="L76" ca="1">IFERROR(F76*(1+INDEX(FrontEndData,MATCH(L$10,IF(FrontEndType=$B76,FrontEndCampus),0),MATCH(L$9,FrontEndYear,0))),"")</f>
        <v/>
      </c>
      <c r="M76" s="529" t="str">
        <f t="array" aca="1" ref="M76" ca="1">IFERROR(G76*(1+INDEX(FrontEndData,MATCH(M$10,IF(FrontEndType=$B76,FrontEndCampus),0),MATCH(M$9,FrontEndYear,0))),"")</f>
        <v/>
      </c>
      <c r="N76" s="529" t="str">
        <f t="array" aca="1" ref="N76" ca="1">IFERROR(H76*(1+INDEX(FrontEndData,MATCH(N$10,IF(FrontEndType=$B76,FrontEndCampus),0),MATCH(N$9,FrontEndYear,0))),"")</f>
        <v/>
      </c>
      <c r="O76" s="529" t="str">
        <f t="array" aca="1" ref="O76" ca="1">IFERROR(I76*(1+INDEX(FrontEndData,MATCH(O$10,IF(FrontEndType=$B76,FrontEndCampus),0),MATCH(O$9,FrontEndYear,0))),"")</f>
        <v/>
      </c>
      <c r="P76" s="529" t="str">
        <f t="array" aca="1" ref="P76" ca="1">IFERROR(J76*(1+INDEX(FrontEndData,MATCH(P$10,IF(FrontEndType=$B76,FrontEndCampus),0),MATCH(P$9,FrontEndYear,0))),"")</f>
        <v/>
      </c>
      <c r="Q76" s="529" t="str">
        <f t="array" aca="1" ref="Q76" ca="1">IFERROR(K76*(1+INDEX(FrontEndData,MATCH(Q$10,IF(FrontEndType=$B76,FrontEndCampus),0),MATCH(Q$9,FrontEndYear,0))),"")</f>
        <v/>
      </c>
      <c r="R76" s="529" t="str">
        <f t="array" aca="1" ref="R76" ca="1">IFERROR(L76*(1+INDEX(FrontEndData,MATCH(R$10,IF(FrontEndType=$B76,FrontEndCampus),0),MATCH(R$9,FrontEndYear,0))),"")</f>
        <v/>
      </c>
      <c r="S76" s="529" t="str">
        <f t="array" aca="1" ref="S76" ca="1">IFERROR(M76*(1+INDEX(FrontEndData,MATCH(S$10,IF(FrontEndType=$B76,FrontEndCampus),0),MATCH(S$9,FrontEndYear,0))),"")</f>
        <v/>
      </c>
      <c r="T76" s="529" t="str">
        <f t="array" aca="1" ref="T76" ca="1">IFERROR(N76*(1+INDEX(FrontEndData,MATCH(T$10,IF(FrontEndType=$B76,FrontEndCampus),0),MATCH(T$9,FrontEndYear,0))),"")</f>
        <v/>
      </c>
      <c r="U76" s="529" t="str">
        <f t="array" aca="1" ref="U76" ca="1">IFERROR(O76*(1+INDEX(FrontEndData,MATCH(U$10,IF(FrontEndType=$B76,FrontEndCampus),0),MATCH(U$9,FrontEndYear,0))),"")</f>
        <v/>
      </c>
      <c r="V76" s="529" t="str">
        <f t="array" aca="1" ref="V76" ca="1">IFERROR(P76*(1+INDEX(FrontEndData,MATCH(V$10,IF(FrontEndType=$B76,FrontEndCampus),0),MATCH(V$9,FrontEndYear,0))),"")</f>
        <v/>
      </c>
      <c r="W76" s="529" t="str">
        <f t="array" aca="1" ref="W76" ca="1">IFERROR(Q76*(1+INDEX(FrontEndData,MATCH(W$10,IF(FrontEndType=$B76,FrontEndCampus),0),MATCH(W$9,FrontEndYear,0))),"")</f>
        <v/>
      </c>
      <c r="X76" s="529" t="str">
        <f t="array" aca="1" ref="X76" ca="1">IFERROR(R76*(1+INDEX(FrontEndData,MATCH(X$10,IF(FrontEndType=$B76,FrontEndCampus),0),MATCH(X$9,FrontEndYear,0))),"")</f>
        <v/>
      </c>
      <c r="Y76" s="529" t="str">
        <f t="array" aca="1" ref="Y76" ca="1">IFERROR(S76*(1+INDEX(FrontEndData,MATCH(Y$10,IF(FrontEndType=$B76,FrontEndCampus),0),MATCH(Y$9,FrontEndYear,0))),"")</f>
        <v/>
      </c>
      <c r="Z76" s="529" t="str">
        <f t="array" aca="1" ref="Z76" ca="1">IFERROR(T76*(1+INDEX(FrontEndData,MATCH(Z$10,IF(FrontEndType=$B76,FrontEndCampus),0),MATCH(Z$9,FrontEndYear,0))),"")</f>
        <v/>
      </c>
      <c r="AA76" s="529" t="str">
        <f t="array" aca="1" ref="AA76" ca="1">IFERROR(U76*(1+INDEX(FrontEndData,MATCH(AA$10,IF(FrontEndType=$B76,FrontEndCampus),0),MATCH(AA$9,FrontEndYear,0))),"")</f>
        <v/>
      </c>
      <c r="AB76" s="529" t="str">
        <f t="array" aca="1" ref="AB76" ca="1">IFERROR(V76*(1+INDEX(FrontEndData,MATCH(AB$10,IF(FrontEndType=$B76,FrontEndCampus),0),MATCH(AB$9,FrontEndYear,0))),"")</f>
        <v/>
      </c>
      <c r="AC76" s="529" t="str">
        <f t="array" aca="1" ref="AC76" ca="1">IFERROR(W76*(1+INDEX(FrontEndData,MATCH(AC$10,IF(FrontEndType=$B76,FrontEndCampus),0),MATCH(AC$9,FrontEndYear,0))),"")</f>
        <v/>
      </c>
      <c r="AD76" s="529" t="str">
        <f t="array" aca="1" ref="AD76" ca="1">IFERROR(X76*(1+INDEX(FrontEndData,MATCH(AD$10,IF(FrontEndType=$B76,FrontEndCampus),0),MATCH(AD$9,FrontEndYear,0))),"")</f>
        <v/>
      </c>
      <c r="AE76" s="529" t="str">
        <f t="array" aca="1" ref="AE76" ca="1">IFERROR(Y76*(1+INDEX(FrontEndData,MATCH(AE$10,IF(FrontEndType=$B76,FrontEndCampus),0),MATCH(AE$9,FrontEndYear,0))),"")</f>
        <v/>
      </c>
      <c r="AF76" s="529" t="str">
        <f t="array" aca="1" ref="AF76" ca="1">IFERROR(Z76*(1+INDEX(FrontEndData,MATCH(AF$10,IF(FrontEndType=$B76,FrontEndCampus),0),MATCH(AF$9,FrontEndYear,0))),"")</f>
        <v/>
      </c>
      <c r="AG76" s="529" t="str">
        <f t="array" aca="1" ref="AG76" ca="1">IFERROR(AA76*(1+INDEX(FrontEndData,MATCH(AG$10,IF(FrontEndType=$B76,FrontEndCampus),0),MATCH(AG$9,FrontEndYear,0))),"")</f>
        <v/>
      </c>
      <c r="AH76" s="529" t="str">
        <f t="array" aca="1" ref="AH76" ca="1">IFERROR(AB76*(1+INDEX(FrontEndData,MATCH(AH$10,IF(FrontEndType=$B76,FrontEndCampus),0),MATCH(AH$9,FrontEndYear,0))),"")</f>
        <v/>
      </c>
      <c r="AI76" s="529" t="str">
        <f t="array" aca="1" ref="AI76" ca="1">IFERROR(AC76*(1+INDEX(FrontEndData,MATCH(AI$10,IF(FrontEndType=$B76,FrontEndCampus),0),MATCH(AI$9,FrontEndYear,0))),"")</f>
        <v/>
      </c>
      <c r="AJ76" s="529" t="str">
        <f t="array" aca="1" ref="AJ76" ca="1">IFERROR(AD76*(1+INDEX(FrontEndData,MATCH(AJ$10,IF(FrontEndType=$B76,FrontEndCampus),0),MATCH(AJ$9,FrontEndYear,0))),"")</f>
        <v/>
      </c>
      <c r="AK76" s="529" t="str">
        <f t="array" aca="1" ref="AK76" ca="1">IFERROR(AE76*(1+INDEX(FrontEndData,MATCH(AK$10,IF(FrontEndType=$B76,FrontEndCampus),0),MATCH(AK$9,FrontEndYear,0))),"")</f>
        <v/>
      </c>
      <c r="AL76" s="529" t="str">
        <f t="array" aca="1" ref="AL76" ca="1">IFERROR(AF76*(1+INDEX(FrontEndData,MATCH(AL$10,IF(FrontEndType=$B76,FrontEndCampus),0),MATCH(AL$9,FrontEndYear,0))),"")</f>
        <v/>
      </c>
      <c r="AM76" s="529" t="str">
        <f t="array" aca="1" ref="AM76" ca="1">IFERROR(AG76*(1+INDEX(FrontEndData,MATCH(AM$10,IF(FrontEndType=$B76,FrontEndCampus),0),MATCH(AM$9,FrontEndYear,0))),"")</f>
        <v/>
      </c>
      <c r="AN76" s="529" t="str">
        <f t="array" aca="1" ref="AN76" ca="1">IFERROR(AH76*(1+INDEX(FrontEndData,MATCH(AN$10,IF(FrontEndType=$B76,FrontEndCampus),0),MATCH(AN$9,FrontEndYear,0))),"")</f>
        <v/>
      </c>
      <c r="AO76" s="529" t="str">
        <f t="array" aca="1" ref="AO76" ca="1">IFERROR(AI76*(1+INDEX(FrontEndData,MATCH(AO$10,IF(FrontEndType=$B76,FrontEndCampus),0),MATCH(AO$9,FrontEndYear,0))),"")</f>
        <v/>
      </c>
      <c r="AP76" s="529" t="str">
        <f t="array" aca="1" ref="AP76" ca="1">IFERROR(AJ76*(1+INDEX(FrontEndData,MATCH(AP$10,IF(FrontEndType=$B76,FrontEndCampus),0),MATCH(AP$9,FrontEndYear,0))),"")</f>
        <v/>
      </c>
      <c r="AQ76" s="529" t="str">
        <f t="array" aca="1" ref="AQ76" ca="1">IFERROR(AK76*(1+INDEX(FrontEndData,MATCH(AQ$10,IF(FrontEndType=$B76,FrontEndCampus),0),MATCH(AQ$9,FrontEndYear,0))),"")</f>
        <v/>
      </c>
      <c r="AR76" s="529" t="str">
        <f t="array" aca="1" ref="AR76" ca="1">IFERROR(AL76*(1+INDEX(FrontEndData,MATCH(AR$10,IF(FrontEndType=$B76,FrontEndCampus),0),MATCH(AR$9,FrontEndYear,0))),"")</f>
        <v/>
      </c>
      <c r="AS76" s="529" t="str">
        <f t="array" aca="1" ref="AS76" ca="1">IFERROR(AM76*(1+INDEX(FrontEndData,MATCH(AS$10,IF(FrontEndType=$B76,FrontEndCampus),0),MATCH(AS$9,FrontEndYear,0))),"")</f>
        <v/>
      </c>
      <c r="AT76" s="529" t="str">
        <f t="array" aca="1" ref="AT76" ca="1">IFERROR(AN76*(1+INDEX(FrontEndData,MATCH(AT$10,IF(FrontEndType=$B76,FrontEndCampus),0),MATCH(AT$9,FrontEndYear,0))),"")</f>
        <v/>
      </c>
      <c r="AU76" s="529" t="str">
        <f t="array" aca="1" ref="AU76" ca="1">IFERROR(AO76*(1+INDEX(FrontEndData,MATCH(AU$10,IF(FrontEndType=$B76,FrontEndCampus),0),MATCH(AU$9,FrontEndYear,0))),"")</f>
        <v/>
      </c>
      <c r="AV76" s="529" t="str">
        <f t="array" aca="1" ref="AV76" ca="1">IFERROR(AP76*(1+INDEX(FrontEndData,MATCH(AV$10,IF(FrontEndType=$B76,FrontEndCampus),0),MATCH(AV$9,FrontEndYear,0))),"")</f>
        <v/>
      </c>
      <c r="AW76" s="529" t="str">
        <f t="array" aca="1" ref="AW76" ca="1">IFERROR(AQ76*(1+INDEX(FrontEndData,MATCH(AW$10,IF(FrontEndType=$B76,FrontEndCampus),0),MATCH(AW$9,FrontEndYear,0))),"")</f>
        <v/>
      </c>
      <c r="AX76" s="529" t="str">
        <f t="array" aca="1" ref="AX76" ca="1">IFERROR(AR76*(1+INDEX(FrontEndData,MATCH(AX$10,IF(FrontEndType=$B76,FrontEndCampus),0),MATCH(AX$9,FrontEndYear,0))),"")</f>
        <v/>
      </c>
      <c r="AY76" s="529" t="str">
        <f t="array" aca="1" ref="AY76" ca="1">IFERROR(AS76*(1+INDEX(FrontEndData,MATCH(AY$10,IF(FrontEndType=$B76,FrontEndCampus),0),MATCH(AY$9,FrontEndYear,0))),"")</f>
        <v/>
      </c>
      <c r="AZ76" s="529" t="str">
        <f t="array" aca="1" ref="AZ76" ca="1">IFERROR(AT76*(1+INDEX(FrontEndData,MATCH(AZ$10,IF(FrontEndType=$B76,FrontEndCampus),0),MATCH(AZ$9,FrontEndYear,0))),"")</f>
        <v/>
      </c>
      <c r="BA76" s="529" t="str">
        <f t="array" aca="1" ref="BA76" ca="1">IFERROR(AU76*(1+INDEX(FrontEndData,MATCH(BA$10,IF(FrontEndType=$B76,FrontEndCampus),0),MATCH(BA$9,FrontEndYear,0))),"")</f>
        <v/>
      </c>
      <c r="BB76" s="529" t="str">
        <f t="array" aca="1" ref="BB76" ca="1">IFERROR(AV76*(1+INDEX(FrontEndData,MATCH(BB$10,IF(FrontEndType=$B76,FrontEndCampus),0),MATCH(BB$9,FrontEndYear,0))),"")</f>
        <v/>
      </c>
      <c r="BC76" s="529" t="str">
        <f t="array" aca="1" ref="BC76" ca="1">IFERROR(AW76*(1+INDEX(FrontEndData,MATCH(BC$10,IF(FrontEndType=$B76,FrontEndCampus),0),MATCH(BC$9,FrontEndYear,0))),"")</f>
        <v/>
      </c>
      <c r="BD76" s="529" t="str">
        <f t="array" aca="1" ref="BD76" ca="1">IFERROR(AX76*(1+INDEX(FrontEndData,MATCH(BD$10,IF(FrontEndType=$B76,FrontEndCampus),0),MATCH(BD$9,FrontEndYear,0))),"")</f>
        <v/>
      </c>
      <c r="BE76" s="529" t="str">
        <f t="array" aca="1" ref="BE76" ca="1">IFERROR(AY76*(1+INDEX(FrontEndData,MATCH(BE$10,IF(FrontEndType=$B76,FrontEndCampus),0),MATCH(BE$9,FrontEndYear,0))),"")</f>
        <v/>
      </c>
      <c r="BF76" s="529" t="str">
        <f t="array" aca="1" ref="BF76" ca="1">IFERROR(AZ76*(1+INDEX(FrontEndData,MATCH(BF$10,IF(FrontEndType=$B76,FrontEndCampus),0),MATCH(BF$9,FrontEndYear,0))),"")</f>
        <v/>
      </c>
      <c r="BG76" s="529" t="str">
        <f t="array" aca="1" ref="BG76" ca="1">IFERROR(BA76*(1+INDEX(FrontEndData,MATCH(BG$10,IF(FrontEndType=$B76,FrontEndCampus),0),MATCH(BG$9,FrontEndYear,0))),"")</f>
        <v/>
      </c>
      <c r="BH76" s="529" t="str">
        <f t="array" aca="1" ref="BH76" ca="1">IFERROR(BB76*(1+INDEX(FrontEndData,MATCH(BH$10,IF(FrontEndType=$B76,FrontEndCampus),0),MATCH(BH$9,FrontEndYear,0))),"")</f>
        <v/>
      </c>
      <c r="BI76" s="529" t="str">
        <f t="array" aca="1" ref="BI76" ca="1">IFERROR(BC76*(1+INDEX(FrontEndData,MATCH(BI$10,IF(FrontEndType=$B76,FrontEndCampus),0),MATCH(BI$9,FrontEndYear,0))),"")</f>
        <v/>
      </c>
      <c r="BJ76" s="529" t="str">
        <f t="array" aca="1" ref="BJ76" ca="1">IFERROR(BD76*(1+INDEX(FrontEndData,MATCH(BJ$10,IF(FrontEndType=$B76,FrontEndCampus),0),MATCH(BJ$9,FrontEndYear,0))),"")</f>
        <v/>
      </c>
      <c r="BK76" s="529" t="str">
        <f t="array" aca="1" ref="BK76" ca="1">IFERROR(BE76*(1+INDEX(FrontEndData,MATCH(BK$10,IF(FrontEndType=$B76,FrontEndCampus),0),MATCH(BK$9,FrontEndYear,0))),"")</f>
        <v/>
      </c>
      <c r="BL76" s="529" t="str">
        <f t="array" aca="1" ref="BL76" ca="1">IFERROR(BF76*(1+INDEX(FrontEndData,MATCH(BL$10,IF(FrontEndType=$B76,FrontEndCampus),0),MATCH(BL$9,FrontEndYear,0))),"")</f>
        <v/>
      </c>
      <c r="BM76" s="529" t="str">
        <f t="array" aca="1" ref="BM76" ca="1">IFERROR(BG76*(1+INDEX(FrontEndData,MATCH(BM$10,IF(FrontEndType=$B76,FrontEndCampus),0),MATCH(BM$9,FrontEndYear,0))),"")</f>
        <v/>
      </c>
      <c r="BN76" s="529" t="str">
        <f t="array" aca="1" ref="BN76" ca="1">IFERROR(BH76*(1+INDEX(FrontEndData,MATCH(BN$10,IF(FrontEndType=$B76,FrontEndCampus),0),MATCH(BN$9,FrontEndYear,0))),"")</f>
        <v/>
      </c>
      <c r="BO76" s="529" t="str">
        <f t="array" aca="1" ref="BO76" ca="1">IFERROR(BI76*(1+INDEX(FrontEndData,MATCH(BO$10,IF(FrontEndType=$B76,FrontEndCampus),0),MATCH(BO$9,FrontEndYear,0))),"")</f>
        <v/>
      </c>
      <c r="BP76" s="529" t="str">
        <f t="array" aca="1" ref="BP76" ca="1">IFERROR(BJ76*(1+INDEX(FrontEndData,MATCH(BP$10,IF(FrontEndType=$B76,FrontEndCampus),0),MATCH(BP$9,FrontEndYear,0))),"")</f>
        <v/>
      </c>
      <c r="BQ76" s="529" t="str">
        <f t="array" aca="1" ref="BQ76" ca="1">IFERROR(BK76*(1+INDEX(FrontEndData,MATCH(BQ$10,IF(FrontEndType=$B76,FrontEndCampus),0),MATCH(BQ$9,FrontEndYear,0))),"")</f>
        <v/>
      </c>
      <c r="BR76" s="529" t="str">
        <f t="array" aca="1" ref="BR76" ca="1">IFERROR(BL76*(1+INDEX(FrontEndData,MATCH(BR$10,IF(FrontEndType=$B76,FrontEndCampus),0),MATCH(BR$9,FrontEndYear,0))),"")</f>
        <v/>
      </c>
      <c r="BS76" s="529" t="str">
        <f t="array" aca="1" ref="BS76" ca="1">IFERROR(BM76*(1+INDEX(FrontEndData,MATCH(BS$10,IF(FrontEndType=$B76,FrontEndCampus),0),MATCH(BS$9,FrontEndYear,0))),"")</f>
        <v/>
      </c>
      <c r="BT76" s="529" t="str">
        <f t="array" aca="1" ref="BT76" ca="1">IFERROR(BN76*(1+INDEX(FrontEndData,MATCH(BT$10,IF(FrontEndType=$B76,FrontEndCampus),0),MATCH(BT$9,FrontEndYear,0))),"")</f>
        <v/>
      </c>
      <c r="BU76" s="529" t="str">
        <f t="array" aca="1" ref="BU76" ca="1">IFERROR(BO76*(1+INDEX(FrontEndData,MATCH(BU$10,IF(FrontEndType=$B76,FrontEndCampus),0),MATCH(BU$9,FrontEndYear,0))),"")</f>
        <v/>
      </c>
      <c r="BV76" s="529" t="str">
        <f t="array" aca="1" ref="BV76" ca="1">IFERROR(BP76*(1+INDEX(FrontEndData,MATCH(BV$10,IF(FrontEndType=$B76,FrontEndCampus),0),MATCH(BV$9,FrontEndYear,0))),"")</f>
        <v/>
      </c>
      <c r="BW76" s="529" t="str">
        <f t="array" aca="1" ref="BW76" ca="1">IFERROR(BQ76*(1+INDEX(FrontEndData,MATCH(BW$10,IF(FrontEndType=$B76,FrontEndCampus),0),MATCH(BW$9,FrontEndYear,0))),"")</f>
        <v/>
      </c>
      <c r="BX76" s="529" t="str">
        <f t="array" aca="1" ref="BX76" ca="1">IFERROR(BR76*(1+INDEX(FrontEndData,MATCH(BX$10,IF(FrontEndType=$B76,FrontEndCampus),0),MATCH(BX$9,FrontEndYear,0))),"")</f>
        <v/>
      </c>
    </row>
    <row r="77" spans="2:76" x14ac:dyDescent="0.25">
      <c r="B77" s="525" t="s">
        <v>358</v>
      </c>
      <c r="C77" s="526" t="s">
        <v>377</v>
      </c>
      <c r="D77" s="527" t="s">
        <v>397</v>
      </c>
      <c r="E77" s="528">
        <f t="array" ref="E77">IFERROR(IF(INDEX(EndUseMatrixData,MATCH($B77,IF(EndUseMatrixEndUse=$D77,EndUseMatrixAllocation),0),MATCH($C77,EndUseMatrixEmissionSource,0))=Lists!$Q$9,INDEX(CFPTableEmissionsData,MATCH($C77,CFPTableEmissionsEmissionSource,0),MATCH(E$10,CFPTableEmissionsCampus,0))*INDEX(EndUseAssumptionsData,MATCH($C77,IF(EndUseAssumptionsEndUse=$D77,EndUseAssumptionsEmissionsSource),0),MATCH(E$10,EndUseAssumptionsCampus,0))*IF(COUNTIF(PeopleList,$B77)&gt;0,INDEX(SpacePeopleAllocationsPercentData,MATCH($B77,SpacePeopleAllocationsPercentType,0),MATCH(E$10,SpacePeopleAllocationsPercentCampus,0))/SUM(IF(INDEX(EndUseMatrixPeopleData,0,MATCH($C77,EndUseMatrixEmissionSource,0))=Lists!$Q$9,IF(EndUseMatrixPeopleEndUse=$D77,INDEX(EndUseMatrixPeopleSplitData,0,MATCH(E$10,EndUseMatrixPeopleSplitCampus,0))))),1),0),0)</f>
        <v>0</v>
      </c>
      <c r="F77" s="528">
        <f t="array" ref="F77">IFERROR(IF(INDEX(EndUseMatrixData,MATCH($B77,IF(EndUseMatrixEndUse=$D77,EndUseMatrixAllocation),0),MATCH($C77,EndUseMatrixEmissionSource,0))=Lists!$Q$9,INDEX(CFPTableEmissionsData,MATCH($C77,CFPTableEmissionsEmissionSource,0),MATCH(F$10,CFPTableEmissionsCampus,0))*INDEX(EndUseAssumptionsData,MATCH($C77,IF(EndUseAssumptionsEndUse=$D77,EndUseAssumptionsEmissionsSource),0),MATCH(F$10,EndUseAssumptionsCampus,0))*IF(COUNTIF(PeopleList,$B77)&gt;0,INDEX(SpacePeopleAllocationsPercentData,MATCH($B77,SpacePeopleAllocationsPercentType,0),MATCH(F$10,SpacePeopleAllocationsPercentCampus,0))/SUM(IF(INDEX(EndUseMatrixPeopleData,0,MATCH($C77,EndUseMatrixEmissionSource,0))=Lists!$Q$9,IF(EndUseMatrixPeopleEndUse=$D77,INDEX(EndUseMatrixPeopleSplitData,0,MATCH(F$10,EndUseMatrixPeopleSplitCampus,0))))),1),0),0)</f>
        <v>0</v>
      </c>
      <c r="G77" s="528">
        <f t="array" ref="G77">IFERROR(IF(INDEX(EndUseMatrixData,MATCH($B77,IF(EndUseMatrixEndUse=$D77,EndUseMatrixAllocation),0),MATCH($C77,EndUseMatrixEmissionSource,0))=Lists!$Q$9,INDEX(CFPTableEmissionsData,MATCH($C77,CFPTableEmissionsEmissionSource,0),MATCH(G$10,CFPTableEmissionsCampus,0))*INDEX(EndUseAssumptionsData,MATCH($C77,IF(EndUseAssumptionsEndUse=$D77,EndUseAssumptionsEmissionsSource),0),MATCH(G$10,EndUseAssumptionsCampus,0))*IF(COUNTIF(PeopleList,$B77)&gt;0,INDEX(SpacePeopleAllocationsPercentData,MATCH($B77,SpacePeopleAllocationsPercentType,0),MATCH(G$10,SpacePeopleAllocationsPercentCampus,0))/SUM(IF(INDEX(EndUseMatrixPeopleData,0,MATCH($C77,EndUseMatrixEmissionSource,0))=Lists!$Q$9,IF(EndUseMatrixPeopleEndUse=$D77,INDEX(EndUseMatrixPeopleSplitData,0,MATCH(G$10,EndUseMatrixPeopleSplitCampus,0))))),1),0),0)</f>
        <v>0</v>
      </c>
      <c r="H77" s="528">
        <f t="array" ref="H77">IFERROR(IF(INDEX(EndUseMatrixData,MATCH($B77,IF(EndUseMatrixEndUse=$D77,EndUseMatrixAllocation),0),MATCH($C77,EndUseMatrixEmissionSource,0))=Lists!$Q$9,INDEX(CFPTableEmissionsData,MATCH($C77,CFPTableEmissionsEmissionSource,0),MATCH(H$10,CFPTableEmissionsCampus,0))*INDEX(EndUseAssumptionsData,MATCH($C77,IF(EndUseAssumptionsEndUse=$D77,EndUseAssumptionsEmissionsSource),0),MATCH(H$10,EndUseAssumptionsCampus,0))*IF(COUNTIF(PeopleList,$B77)&gt;0,INDEX(SpacePeopleAllocationsPercentData,MATCH($B77,SpacePeopleAllocationsPercentType,0),MATCH(H$10,SpacePeopleAllocationsPercentCampus,0))/SUM(IF(INDEX(EndUseMatrixPeopleData,0,MATCH($C77,EndUseMatrixEmissionSource,0))=Lists!$Q$9,IF(EndUseMatrixPeopleEndUse=$D77,INDEX(EndUseMatrixPeopleSplitData,0,MATCH(H$10,EndUseMatrixPeopleSplitCampus,0))))),1),0),0)</f>
        <v>0</v>
      </c>
      <c r="I77" s="528">
        <f t="array" ref="I77">IFERROR(IF(INDEX(EndUseMatrixData,MATCH($B77,IF(EndUseMatrixEndUse=$D77,EndUseMatrixAllocation),0),MATCH($C77,EndUseMatrixEmissionSource,0))=Lists!$Q$9,INDEX(CFPTableEmissionsData,MATCH($C77,CFPTableEmissionsEmissionSource,0),MATCH(I$10,CFPTableEmissionsCampus,0))*INDEX(EndUseAssumptionsData,MATCH($C77,IF(EndUseAssumptionsEndUse=$D77,EndUseAssumptionsEmissionsSource),0),MATCH(I$10,EndUseAssumptionsCampus,0))*IF(COUNTIF(PeopleList,$B77)&gt;0,INDEX(SpacePeopleAllocationsPercentData,MATCH($B77,SpacePeopleAllocationsPercentType,0),MATCH(I$10,SpacePeopleAllocationsPercentCampus,0))/SUM(IF(INDEX(EndUseMatrixPeopleData,0,MATCH($C77,EndUseMatrixEmissionSource,0))=Lists!$Q$9,IF(EndUseMatrixPeopleEndUse=$D77,INDEX(EndUseMatrixPeopleSplitData,0,MATCH(I$10,EndUseMatrixPeopleSplitCampus,0))))),1),0),0)</f>
        <v>0</v>
      </c>
      <c r="J77" s="528">
        <f t="array" ref="J77">IFERROR(IF(INDEX(EndUseMatrixData,MATCH($B77,IF(EndUseMatrixEndUse=$D77,EndUseMatrixAllocation),0),MATCH($C77,EndUseMatrixEmissionSource,0))=Lists!$Q$9,INDEX(CFPTableEmissionsData,MATCH($C77,CFPTableEmissionsEmissionSource,0),MATCH(J$10,CFPTableEmissionsCampus,0))*INDEX(EndUseAssumptionsData,MATCH($C77,IF(EndUseAssumptionsEndUse=$D77,EndUseAssumptionsEmissionsSource),0),MATCH(J$10,EndUseAssumptionsCampus,0))*IF(COUNTIF(PeopleList,$B77)&gt;0,INDEX(SpacePeopleAllocationsPercentData,MATCH($B77,SpacePeopleAllocationsPercentType,0),MATCH(J$10,SpacePeopleAllocationsPercentCampus,0))/SUM(IF(INDEX(EndUseMatrixPeopleData,0,MATCH($C77,EndUseMatrixEmissionSource,0))=Lists!$Q$9,IF(EndUseMatrixPeopleEndUse=$D77,INDEX(EndUseMatrixPeopleSplitData,0,MATCH(J$10,EndUseMatrixPeopleSplitCampus,0))))),1),0),0)</f>
        <v>0</v>
      </c>
      <c r="K77" s="529" t="str">
        <f t="array" aca="1" ref="K77" ca="1">IFERROR(E77*(1+INDEX(FrontEndData,MATCH(K$10,IF(FrontEndType=$B77,FrontEndCampus),0),MATCH(K$9,FrontEndYear,0))),"")</f>
        <v/>
      </c>
      <c r="L77" s="529" t="str">
        <f t="array" aca="1" ref="L77" ca="1">IFERROR(F77*(1+INDEX(FrontEndData,MATCH(L$10,IF(FrontEndType=$B77,FrontEndCampus),0),MATCH(L$9,FrontEndYear,0))),"")</f>
        <v/>
      </c>
      <c r="M77" s="529" t="str">
        <f t="array" aca="1" ref="M77" ca="1">IFERROR(G77*(1+INDEX(FrontEndData,MATCH(M$10,IF(FrontEndType=$B77,FrontEndCampus),0),MATCH(M$9,FrontEndYear,0))),"")</f>
        <v/>
      </c>
      <c r="N77" s="529" t="str">
        <f t="array" aca="1" ref="N77" ca="1">IFERROR(H77*(1+INDEX(FrontEndData,MATCH(N$10,IF(FrontEndType=$B77,FrontEndCampus),0),MATCH(N$9,FrontEndYear,0))),"")</f>
        <v/>
      </c>
      <c r="O77" s="529" t="str">
        <f t="array" aca="1" ref="O77" ca="1">IFERROR(I77*(1+INDEX(FrontEndData,MATCH(O$10,IF(FrontEndType=$B77,FrontEndCampus),0),MATCH(O$9,FrontEndYear,0))),"")</f>
        <v/>
      </c>
      <c r="P77" s="529" t="str">
        <f t="array" aca="1" ref="P77" ca="1">IFERROR(J77*(1+INDEX(FrontEndData,MATCH(P$10,IF(FrontEndType=$B77,FrontEndCampus),0),MATCH(P$9,FrontEndYear,0))),"")</f>
        <v/>
      </c>
      <c r="Q77" s="529" t="str">
        <f t="array" aca="1" ref="Q77" ca="1">IFERROR(K77*(1+INDEX(FrontEndData,MATCH(Q$10,IF(FrontEndType=$B77,FrontEndCampus),0),MATCH(Q$9,FrontEndYear,0))),"")</f>
        <v/>
      </c>
      <c r="R77" s="529" t="str">
        <f t="array" aca="1" ref="R77" ca="1">IFERROR(L77*(1+INDEX(FrontEndData,MATCH(R$10,IF(FrontEndType=$B77,FrontEndCampus),0),MATCH(R$9,FrontEndYear,0))),"")</f>
        <v/>
      </c>
      <c r="S77" s="529" t="str">
        <f t="array" aca="1" ref="S77" ca="1">IFERROR(M77*(1+INDEX(FrontEndData,MATCH(S$10,IF(FrontEndType=$B77,FrontEndCampus),0),MATCH(S$9,FrontEndYear,0))),"")</f>
        <v/>
      </c>
      <c r="T77" s="529" t="str">
        <f t="array" aca="1" ref="T77" ca="1">IFERROR(N77*(1+INDEX(FrontEndData,MATCH(T$10,IF(FrontEndType=$B77,FrontEndCampus),0),MATCH(T$9,FrontEndYear,0))),"")</f>
        <v/>
      </c>
      <c r="U77" s="529" t="str">
        <f t="array" aca="1" ref="U77" ca="1">IFERROR(O77*(1+INDEX(FrontEndData,MATCH(U$10,IF(FrontEndType=$B77,FrontEndCampus),0),MATCH(U$9,FrontEndYear,0))),"")</f>
        <v/>
      </c>
      <c r="V77" s="529" t="str">
        <f t="array" aca="1" ref="V77" ca="1">IFERROR(P77*(1+INDEX(FrontEndData,MATCH(V$10,IF(FrontEndType=$B77,FrontEndCampus),0),MATCH(V$9,FrontEndYear,0))),"")</f>
        <v/>
      </c>
      <c r="W77" s="529" t="str">
        <f t="array" aca="1" ref="W77" ca="1">IFERROR(Q77*(1+INDEX(FrontEndData,MATCH(W$10,IF(FrontEndType=$B77,FrontEndCampus),0),MATCH(W$9,FrontEndYear,0))),"")</f>
        <v/>
      </c>
      <c r="X77" s="529" t="str">
        <f t="array" aca="1" ref="X77" ca="1">IFERROR(R77*(1+INDEX(FrontEndData,MATCH(X$10,IF(FrontEndType=$B77,FrontEndCampus),0),MATCH(X$9,FrontEndYear,0))),"")</f>
        <v/>
      </c>
      <c r="Y77" s="529" t="str">
        <f t="array" aca="1" ref="Y77" ca="1">IFERROR(S77*(1+INDEX(FrontEndData,MATCH(Y$10,IF(FrontEndType=$B77,FrontEndCampus),0),MATCH(Y$9,FrontEndYear,0))),"")</f>
        <v/>
      </c>
      <c r="Z77" s="529" t="str">
        <f t="array" aca="1" ref="Z77" ca="1">IFERROR(T77*(1+INDEX(FrontEndData,MATCH(Z$10,IF(FrontEndType=$B77,FrontEndCampus),0),MATCH(Z$9,FrontEndYear,0))),"")</f>
        <v/>
      </c>
      <c r="AA77" s="529" t="str">
        <f t="array" aca="1" ref="AA77" ca="1">IFERROR(U77*(1+INDEX(FrontEndData,MATCH(AA$10,IF(FrontEndType=$B77,FrontEndCampus),0),MATCH(AA$9,FrontEndYear,0))),"")</f>
        <v/>
      </c>
      <c r="AB77" s="529" t="str">
        <f t="array" aca="1" ref="AB77" ca="1">IFERROR(V77*(1+INDEX(FrontEndData,MATCH(AB$10,IF(FrontEndType=$B77,FrontEndCampus),0),MATCH(AB$9,FrontEndYear,0))),"")</f>
        <v/>
      </c>
      <c r="AC77" s="529" t="str">
        <f t="array" aca="1" ref="AC77" ca="1">IFERROR(W77*(1+INDEX(FrontEndData,MATCH(AC$10,IF(FrontEndType=$B77,FrontEndCampus),0),MATCH(AC$9,FrontEndYear,0))),"")</f>
        <v/>
      </c>
      <c r="AD77" s="529" t="str">
        <f t="array" aca="1" ref="AD77" ca="1">IFERROR(X77*(1+INDEX(FrontEndData,MATCH(AD$10,IF(FrontEndType=$B77,FrontEndCampus),0),MATCH(AD$9,FrontEndYear,0))),"")</f>
        <v/>
      </c>
      <c r="AE77" s="529" t="str">
        <f t="array" aca="1" ref="AE77" ca="1">IFERROR(Y77*(1+INDEX(FrontEndData,MATCH(AE$10,IF(FrontEndType=$B77,FrontEndCampus),0),MATCH(AE$9,FrontEndYear,0))),"")</f>
        <v/>
      </c>
      <c r="AF77" s="529" t="str">
        <f t="array" aca="1" ref="AF77" ca="1">IFERROR(Z77*(1+INDEX(FrontEndData,MATCH(AF$10,IF(FrontEndType=$B77,FrontEndCampus),0),MATCH(AF$9,FrontEndYear,0))),"")</f>
        <v/>
      </c>
      <c r="AG77" s="529" t="str">
        <f t="array" aca="1" ref="AG77" ca="1">IFERROR(AA77*(1+INDEX(FrontEndData,MATCH(AG$10,IF(FrontEndType=$B77,FrontEndCampus),0),MATCH(AG$9,FrontEndYear,0))),"")</f>
        <v/>
      </c>
      <c r="AH77" s="529" t="str">
        <f t="array" aca="1" ref="AH77" ca="1">IFERROR(AB77*(1+INDEX(FrontEndData,MATCH(AH$10,IF(FrontEndType=$B77,FrontEndCampus),0),MATCH(AH$9,FrontEndYear,0))),"")</f>
        <v/>
      </c>
      <c r="AI77" s="529" t="str">
        <f t="array" aca="1" ref="AI77" ca="1">IFERROR(AC77*(1+INDEX(FrontEndData,MATCH(AI$10,IF(FrontEndType=$B77,FrontEndCampus),0),MATCH(AI$9,FrontEndYear,0))),"")</f>
        <v/>
      </c>
      <c r="AJ77" s="529" t="str">
        <f t="array" aca="1" ref="AJ77" ca="1">IFERROR(AD77*(1+INDEX(FrontEndData,MATCH(AJ$10,IF(FrontEndType=$B77,FrontEndCampus),0),MATCH(AJ$9,FrontEndYear,0))),"")</f>
        <v/>
      </c>
      <c r="AK77" s="529" t="str">
        <f t="array" aca="1" ref="AK77" ca="1">IFERROR(AE77*(1+INDEX(FrontEndData,MATCH(AK$10,IF(FrontEndType=$B77,FrontEndCampus),0),MATCH(AK$9,FrontEndYear,0))),"")</f>
        <v/>
      </c>
      <c r="AL77" s="529" t="str">
        <f t="array" aca="1" ref="AL77" ca="1">IFERROR(AF77*(1+INDEX(FrontEndData,MATCH(AL$10,IF(FrontEndType=$B77,FrontEndCampus),0),MATCH(AL$9,FrontEndYear,0))),"")</f>
        <v/>
      </c>
      <c r="AM77" s="529" t="str">
        <f t="array" aca="1" ref="AM77" ca="1">IFERROR(AG77*(1+INDEX(FrontEndData,MATCH(AM$10,IF(FrontEndType=$B77,FrontEndCampus),0),MATCH(AM$9,FrontEndYear,0))),"")</f>
        <v/>
      </c>
      <c r="AN77" s="529" t="str">
        <f t="array" aca="1" ref="AN77" ca="1">IFERROR(AH77*(1+INDEX(FrontEndData,MATCH(AN$10,IF(FrontEndType=$B77,FrontEndCampus),0),MATCH(AN$9,FrontEndYear,0))),"")</f>
        <v/>
      </c>
      <c r="AO77" s="529" t="str">
        <f t="array" aca="1" ref="AO77" ca="1">IFERROR(AI77*(1+INDEX(FrontEndData,MATCH(AO$10,IF(FrontEndType=$B77,FrontEndCampus),0),MATCH(AO$9,FrontEndYear,0))),"")</f>
        <v/>
      </c>
      <c r="AP77" s="529" t="str">
        <f t="array" aca="1" ref="AP77" ca="1">IFERROR(AJ77*(1+INDEX(FrontEndData,MATCH(AP$10,IF(FrontEndType=$B77,FrontEndCampus),0),MATCH(AP$9,FrontEndYear,0))),"")</f>
        <v/>
      </c>
      <c r="AQ77" s="529" t="str">
        <f t="array" aca="1" ref="AQ77" ca="1">IFERROR(AK77*(1+INDEX(FrontEndData,MATCH(AQ$10,IF(FrontEndType=$B77,FrontEndCampus),0),MATCH(AQ$9,FrontEndYear,0))),"")</f>
        <v/>
      </c>
      <c r="AR77" s="529" t="str">
        <f t="array" aca="1" ref="AR77" ca="1">IFERROR(AL77*(1+INDEX(FrontEndData,MATCH(AR$10,IF(FrontEndType=$B77,FrontEndCampus),0),MATCH(AR$9,FrontEndYear,0))),"")</f>
        <v/>
      </c>
      <c r="AS77" s="529" t="str">
        <f t="array" aca="1" ref="AS77" ca="1">IFERROR(AM77*(1+INDEX(FrontEndData,MATCH(AS$10,IF(FrontEndType=$B77,FrontEndCampus),0),MATCH(AS$9,FrontEndYear,0))),"")</f>
        <v/>
      </c>
      <c r="AT77" s="529" t="str">
        <f t="array" aca="1" ref="AT77" ca="1">IFERROR(AN77*(1+INDEX(FrontEndData,MATCH(AT$10,IF(FrontEndType=$B77,FrontEndCampus),0),MATCH(AT$9,FrontEndYear,0))),"")</f>
        <v/>
      </c>
      <c r="AU77" s="529" t="str">
        <f t="array" aca="1" ref="AU77" ca="1">IFERROR(AO77*(1+INDEX(FrontEndData,MATCH(AU$10,IF(FrontEndType=$B77,FrontEndCampus),0),MATCH(AU$9,FrontEndYear,0))),"")</f>
        <v/>
      </c>
      <c r="AV77" s="529" t="str">
        <f t="array" aca="1" ref="AV77" ca="1">IFERROR(AP77*(1+INDEX(FrontEndData,MATCH(AV$10,IF(FrontEndType=$B77,FrontEndCampus),0),MATCH(AV$9,FrontEndYear,0))),"")</f>
        <v/>
      </c>
      <c r="AW77" s="529" t="str">
        <f t="array" aca="1" ref="AW77" ca="1">IFERROR(AQ77*(1+INDEX(FrontEndData,MATCH(AW$10,IF(FrontEndType=$B77,FrontEndCampus),0),MATCH(AW$9,FrontEndYear,0))),"")</f>
        <v/>
      </c>
      <c r="AX77" s="529" t="str">
        <f t="array" aca="1" ref="AX77" ca="1">IFERROR(AR77*(1+INDEX(FrontEndData,MATCH(AX$10,IF(FrontEndType=$B77,FrontEndCampus),0),MATCH(AX$9,FrontEndYear,0))),"")</f>
        <v/>
      </c>
      <c r="AY77" s="529" t="str">
        <f t="array" aca="1" ref="AY77" ca="1">IFERROR(AS77*(1+INDEX(FrontEndData,MATCH(AY$10,IF(FrontEndType=$B77,FrontEndCampus),0),MATCH(AY$9,FrontEndYear,0))),"")</f>
        <v/>
      </c>
      <c r="AZ77" s="529" t="str">
        <f t="array" aca="1" ref="AZ77" ca="1">IFERROR(AT77*(1+INDEX(FrontEndData,MATCH(AZ$10,IF(FrontEndType=$B77,FrontEndCampus),0),MATCH(AZ$9,FrontEndYear,0))),"")</f>
        <v/>
      </c>
      <c r="BA77" s="529" t="str">
        <f t="array" aca="1" ref="BA77" ca="1">IFERROR(AU77*(1+INDEX(FrontEndData,MATCH(BA$10,IF(FrontEndType=$B77,FrontEndCampus),0),MATCH(BA$9,FrontEndYear,0))),"")</f>
        <v/>
      </c>
      <c r="BB77" s="529" t="str">
        <f t="array" aca="1" ref="BB77" ca="1">IFERROR(AV77*(1+INDEX(FrontEndData,MATCH(BB$10,IF(FrontEndType=$B77,FrontEndCampus),0),MATCH(BB$9,FrontEndYear,0))),"")</f>
        <v/>
      </c>
      <c r="BC77" s="529" t="str">
        <f t="array" aca="1" ref="BC77" ca="1">IFERROR(AW77*(1+INDEX(FrontEndData,MATCH(BC$10,IF(FrontEndType=$B77,FrontEndCampus),0),MATCH(BC$9,FrontEndYear,0))),"")</f>
        <v/>
      </c>
      <c r="BD77" s="529" t="str">
        <f t="array" aca="1" ref="BD77" ca="1">IFERROR(AX77*(1+INDEX(FrontEndData,MATCH(BD$10,IF(FrontEndType=$B77,FrontEndCampus),0),MATCH(BD$9,FrontEndYear,0))),"")</f>
        <v/>
      </c>
      <c r="BE77" s="529" t="str">
        <f t="array" aca="1" ref="BE77" ca="1">IFERROR(AY77*(1+INDEX(FrontEndData,MATCH(BE$10,IF(FrontEndType=$B77,FrontEndCampus),0),MATCH(BE$9,FrontEndYear,0))),"")</f>
        <v/>
      </c>
      <c r="BF77" s="529" t="str">
        <f t="array" aca="1" ref="BF77" ca="1">IFERROR(AZ77*(1+INDEX(FrontEndData,MATCH(BF$10,IF(FrontEndType=$B77,FrontEndCampus),0),MATCH(BF$9,FrontEndYear,0))),"")</f>
        <v/>
      </c>
      <c r="BG77" s="529" t="str">
        <f t="array" aca="1" ref="BG77" ca="1">IFERROR(BA77*(1+INDEX(FrontEndData,MATCH(BG$10,IF(FrontEndType=$B77,FrontEndCampus),0),MATCH(BG$9,FrontEndYear,0))),"")</f>
        <v/>
      </c>
      <c r="BH77" s="529" t="str">
        <f t="array" aca="1" ref="BH77" ca="1">IFERROR(BB77*(1+INDEX(FrontEndData,MATCH(BH$10,IF(FrontEndType=$B77,FrontEndCampus),0),MATCH(BH$9,FrontEndYear,0))),"")</f>
        <v/>
      </c>
      <c r="BI77" s="529" t="str">
        <f t="array" aca="1" ref="BI77" ca="1">IFERROR(BC77*(1+INDEX(FrontEndData,MATCH(BI$10,IF(FrontEndType=$B77,FrontEndCampus),0),MATCH(BI$9,FrontEndYear,0))),"")</f>
        <v/>
      </c>
      <c r="BJ77" s="529" t="str">
        <f t="array" aca="1" ref="BJ77" ca="1">IFERROR(BD77*(1+INDEX(FrontEndData,MATCH(BJ$10,IF(FrontEndType=$B77,FrontEndCampus),0),MATCH(BJ$9,FrontEndYear,0))),"")</f>
        <v/>
      </c>
      <c r="BK77" s="529" t="str">
        <f t="array" aca="1" ref="BK77" ca="1">IFERROR(BE77*(1+INDEX(FrontEndData,MATCH(BK$10,IF(FrontEndType=$B77,FrontEndCampus),0),MATCH(BK$9,FrontEndYear,0))),"")</f>
        <v/>
      </c>
      <c r="BL77" s="529" t="str">
        <f t="array" aca="1" ref="BL77" ca="1">IFERROR(BF77*(1+INDEX(FrontEndData,MATCH(BL$10,IF(FrontEndType=$B77,FrontEndCampus),0),MATCH(BL$9,FrontEndYear,0))),"")</f>
        <v/>
      </c>
      <c r="BM77" s="529" t="str">
        <f t="array" aca="1" ref="BM77" ca="1">IFERROR(BG77*(1+INDEX(FrontEndData,MATCH(BM$10,IF(FrontEndType=$B77,FrontEndCampus),0),MATCH(BM$9,FrontEndYear,0))),"")</f>
        <v/>
      </c>
      <c r="BN77" s="529" t="str">
        <f t="array" aca="1" ref="BN77" ca="1">IFERROR(BH77*(1+INDEX(FrontEndData,MATCH(BN$10,IF(FrontEndType=$B77,FrontEndCampus),0),MATCH(BN$9,FrontEndYear,0))),"")</f>
        <v/>
      </c>
      <c r="BO77" s="529" t="str">
        <f t="array" aca="1" ref="BO77" ca="1">IFERROR(BI77*(1+INDEX(FrontEndData,MATCH(BO$10,IF(FrontEndType=$B77,FrontEndCampus),0),MATCH(BO$9,FrontEndYear,0))),"")</f>
        <v/>
      </c>
      <c r="BP77" s="529" t="str">
        <f t="array" aca="1" ref="BP77" ca="1">IFERROR(BJ77*(1+INDEX(FrontEndData,MATCH(BP$10,IF(FrontEndType=$B77,FrontEndCampus),0),MATCH(BP$9,FrontEndYear,0))),"")</f>
        <v/>
      </c>
      <c r="BQ77" s="529" t="str">
        <f t="array" aca="1" ref="BQ77" ca="1">IFERROR(BK77*(1+INDEX(FrontEndData,MATCH(BQ$10,IF(FrontEndType=$B77,FrontEndCampus),0),MATCH(BQ$9,FrontEndYear,0))),"")</f>
        <v/>
      </c>
      <c r="BR77" s="529" t="str">
        <f t="array" aca="1" ref="BR77" ca="1">IFERROR(BL77*(1+INDEX(FrontEndData,MATCH(BR$10,IF(FrontEndType=$B77,FrontEndCampus),0),MATCH(BR$9,FrontEndYear,0))),"")</f>
        <v/>
      </c>
      <c r="BS77" s="529" t="str">
        <f t="array" aca="1" ref="BS77" ca="1">IFERROR(BM77*(1+INDEX(FrontEndData,MATCH(BS$10,IF(FrontEndType=$B77,FrontEndCampus),0),MATCH(BS$9,FrontEndYear,0))),"")</f>
        <v/>
      </c>
      <c r="BT77" s="529" t="str">
        <f t="array" aca="1" ref="BT77" ca="1">IFERROR(BN77*(1+INDEX(FrontEndData,MATCH(BT$10,IF(FrontEndType=$B77,FrontEndCampus),0),MATCH(BT$9,FrontEndYear,0))),"")</f>
        <v/>
      </c>
      <c r="BU77" s="529" t="str">
        <f t="array" aca="1" ref="BU77" ca="1">IFERROR(BO77*(1+INDEX(FrontEndData,MATCH(BU$10,IF(FrontEndType=$B77,FrontEndCampus),0),MATCH(BU$9,FrontEndYear,0))),"")</f>
        <v/>
      </c>
      <c r="BV77" s="529" t="str">
        <f t="array" aca="1" ref="BV77" ca="1">IFERROR(BP77*(1+INDEX(FrontEndData,MATCH(BV$10,IF(FrontEndType=$B77,FrontEndCampus),0),MATCH(BV$9,FrontEndYear,0))),"")</f>
        <v/>
      </c>
      <c r="BW77" s="529" t="str">
        <f t="array" aca="1" ref="BW77" ca="1">IFERROR(BQ77*(1+INDEX(FrontEndData,MATCH(BW$10,IF(FrontEndType=$B77,FrontEndCampus),0),MATCH(BW$9,FrontEndYear,0))),"")</f>
        <v/>
      </c>
      <c r="BX77" s="529" t="str">
        <f t="array" aca="1" ref="BX77" ca="1">IFERROR(BR77*(1+INDEX(FrontEndData,MATCH(BX$10,IF(FrontEndType=$B77,FrontEndCampus),0),MATCH(BX$9,FrontEndYear,0))),"")</f>
        <v/>
      </c>
    </row>
    <row r="78" spans="2:76" x14ac:dyDescent="0.25">
      <c r="B78" s="525" t="s">
        <v>358</v>
      </c>
      <c r="C78" s="526" t="s">
        <v>377</v>
      </c>
      <c r="D78" s="527" t="s">
        <v>396</v>
      </c>
      <c r="E78" s="528">
        <f t="array" ref="E78">IFERROR(IF(INDEX(EndUseMatrixData,MATCH($B78,IF(EndUseMatrixEndUse=$D78,EndUseMatrixAllocation),0),MATCH($C78,EndUseMatrixEmissionSource,0))=Lists!$Q$9,INDEX(CFPTableEmissionsData,MATCH($C78,CFPTableEmissionsEmissionSource,0),MATCH(E$10,CFPTableEmissionsCampus,0))*INDEX(EndUseAssumptionsData,MATCH($C78,IF(EndUseAssumptionsEndUse=$D78,EndUseAssumptionsEmissionsSource),0),MATCH(E$10,EndUseAssumptionsCampus,0))*IF(COUNTIF(PeopleList,$B78)&gt;0,INDEX(SpacePeopleAllocationsPercentData,MATCH($B78,SpacePeopleAllocationsPercentType,0),MATCH(E$10,SpacePeopleAllocationsPercentCampus,0))/SUM(IF(INDEX(EndUseMatrixPeopleData,0,MATCH($C78,EndUseMatrixEmissionSource,0))=Lists!$Q$9,IF(EndUseMatrixPeopleEndUse=$D78,INDEX(EndUseMatrixPeopleSplitData,0,MATCH(E$10,EndUseMatrixPeopleSplitCampus,0))))),1),0),0)</f>
        <v>24664142.215911172</v>
      </c>
      <c r="F78" s="528">
        <f t="array" ref="F78">IFERROR(IF(INDEX(EndUseMatrixData,MATCH($B78,IF(EndUseMatrixEndUse=$D78,EndUseMatrixAllocation),0),MATCH($C78,EndUseMatrixEmissionSource,0))=Lists!$Q$9,INDEX(CFPTableEmissionsData,MATCH($C78,CFPTableEmissionsEmissionSource,0),MATCH(F$10,CFPTableEmissionsCampus,0))*INDEX(EndUseAssumptionsData,MATCH($C78,IF(EndUseAssumptionsEndUse=$D78,EndUseAssumptionsEmissionsSource),0),MATCH(F$10,EndUseAssumptionsCampus,0))*IF(COUNTIF(PeopleList,$B78)&gt;0,INDEX(SpacePeopleAllocationsPercentData,MATCH($B78,SpacePeopleAllocationsPercentType,0),MATCH(F$10,SpacePeopleAllocationsPercentCampus,0))/SUM(IF(INDEX(EndUseMatrixPeopleData,0,MATCH($C78,EndUseMatrixEmissionSource,0))=Lists!$Q$9,IF(EndUseMatrixPeopleEndUse=$D78,INDEX(EndUseMatrixPeopleSplitData,0,MATCH(F$10,EndUseMatrixPeopleSplitCampus,0))))),1),0),0)</f>
        <v>11275036.441559393</v>
      </c>
      <c r="G78" s="528">
        <f t="array" ref="G78">IFERROR(IF(INDEX(EndUseMatrixData,MATCH($B78,IF(EndUseMatrixEndUse=$D78,EndUseMatrixAllocation),0),MATCH($C78,EndUseMatrixEmissionSource,0))=Lists!$Q$9,INDEX(CFPTableEmissionsData,MATCH($C78,CFPTableEmissionsEmissionSource,0),MATCH(G$10,CFPTableEmissionsCampus,0))*INDEX(EndUseAssumptionsData,MATCH($C78,IF(EndUseAssumptionsEndUse=$D78,EndUseAssumptionsEmissionsSource),0),MATCH(G$10,EndUseAssumptionsCampus,0))*IF(COUNTIF(PeopleList,$B78)&gt;0,INDEX(SpacePeopleAllocationsPercentData,MATCH($B78,SpacePeopleAllocationsPercentType,0),MATCH(G$10,SpacePeopleAllocationsPercentCampus,0))/SUM(IF(INDEX(EndUseMatrixPeopleData,0,MATCH($C78,EndUseMatrixEmissionSource,0))=Lists!$Q$9,IF(EndUseMatrixPeopleEndUse=$D78,INDEX(EndUseMatrixPeopleSplitData,0,MATCH(G$10,EndUseMatrixPeopleSplitCampus,0))))),1),0),0)</f>
        <v>11275036.441559393</v>
      </c>
      <c r="H78" s="528">
        <f t="array" ref="H78">IFERROR(IF(INDEX(EndUseMatrixData,MATCH($B78,IF(EndUseMatrixEndUse=$D78,EndUseMatrixAllocation),0),MATCH($C78,EndUseMatrixEmissionSource,0))=Lists!$Q$9,INDEX(CFPTableEmissionsData,MATCH($C78,CFPTableEmissionsEmissionSource,0),MATCH(H$10,CFPTableEmissionsCampus,0))*INDEX(EndUseAssumptionsData,MATCH($C78,IF(EndUseAssumptionsEndUse=$D78,EndUseAssumptionsEmissionsSource),0),MATCH(H$10,EndUseAssumptionsCampus,0))*IF(COUNTIF(PeopleList,$B78)&gt;0,INDEX(SpacePeopleAllocationsPercentData,MATCH($B78,SpacePeopleAllocationsPercentType,0),MATCH(H$10,SpacePeopleAllocationsPercentCampus,0))/SUM(IF(INDEX(EndUseMatrixPeopleData,0,MATCH($C78,EndUseMatrixEmissionSource,0))=Lists!$Q$9,IF(EndUseMatrixPeopleEndUse=$D78,INDEX(EndUseMatrixPeopleSplitData,0,MATCH(H$10,EndUseMatrixPeopleSplitCampus,0))))),1),0),0)</f>
        <v>11275036.441559393</v>
      </c>
      <c r="I78" s="528">
        <f t="array" ref="I78">IFERROR(IF(INDEX(EndUseMatrixData,MATCH($B78,IF(EndUseMatrixEndUse=$D78,EndUseMatrixAllocation),0),MATCH($C78,EndUseMatrixEmissionSource,0))=Lists!$Q$9,INDEX(CFPTableEmissionsData,MATCH($C78,CFPTableEmissionsEmissionSource,0),MATCH(I$10,CFPTableEmissionsCampus,0))*INDEX(EndUseAssumptionsData,MATCH($C78,IF(EndUseAssumptionsEndUse=$D78,EndUseAssumptionsEmissionsSource),0),MATCH(I$10,EndUseAssumptionsCampus,0))*IF(COUNTIF(PeopleList,$B78)&gt;0,INDEX(SpacePeopleAllocationsPercentData,MATCH($B78,SpacePeopleAllocationsPercentType,0),MATCH(I$10,SpacePeopleAllocationsPercentCampus,0))/SUM(IF(INDEX(EndUseMatrixPeopleData,0,MATCH($C78,EndUseMatrixEmissionSource,0))=Lists!$Q$9,IF(EndUseMatrixPeopleEndUse=$D78,INDEX(EndUseMatrixPeopleSplitData,0,MATCH(I$10,EndUseMatrixPeopleSplitCampus,0))))),1),0),0)</f>
        <v>0</v>
      </c>
      <c r="J78" s="528">
        <f t="array" ref="J78">IFERROR(IF(INDEX(EndUseMatrixData,MATCH($B78,IF(EndUseMatrixEndUse=$D78,EndUseMatrixAllocation),0),MATCH($C78,EndUseMatrixEmissionSource,0))=Lists!$Q$9,INDEX(CFPTableEmissionsData,MATCH($C78,CFPTableEmissionsEmissionSource,0),MATCH(J$10,CFPTableEmissionsCampus,0))*INDEX(EndUseAssumptionsData,MATCH($C78,IF(EndUseAssumptionsEndUse=$D78,EndUseAssumptionsEmissionsSource),0),MATCH(J$10,EndUseAssumptionsCampus,0))*IF(COUNTIF(PeopleList,$B78)&gt;0,INDEX(SpacePeopleAllocationsPercentData,MATCH($B78,SpacePeopleAllocationsPercentType,0),MATCH(J$10,SpacePeopleAllocationsPercentCampus,0))/SUM(IF(INDEX(EndUseMatrixPeopleData,0,MATCH($C78,EndUseMatrixEmissionSource,0))=Lists!$Q$9,IF(EndUseMatrixPeopleEndUse=$D78,INDEX(EndUseMatrixPeopleSplitData,0,MATCH(J$10,EndUseMatrixPeopleSplitCampus,0))))),1),0),0)</f>
        <v>0</v>
      </c>
      <c r="K78" s="529" t="str">
        <f t="array" aca="1" ref="K78" ca="1">IFERROR(E78*(1+INDEX(FrontEndData,MATCH(K$10,IF(FrontEndType=$B78,FrontEndCampus),0),MATCH(K$9,FrontEndYear,0))),"")</f>
        <v/>
      </c>
      <c r="L78" s="529" t="str">
        <f t="array" aca="1" ref="L78" ca="1">IFERROR(F78*(1+INDEX(FrontEndData,MATCH(L$10,IF(FrontEndType=$B78,FrontEndCampus),0),MATCH(L$9,FrontEndYear,0))),"")</f>
        <v/>
      </c>
      <c r="M78" s="529" t="str">
        <f t="array" aca="1" ref="M78" ca="1">IFERROR(G78*(1+INDEX(FrontEndData,MATCH(M$10,IF(FrontEndType=$B78,FrontEndCampus),0),MATCH(M$9,FrontEndYear,0))),"")</f>
        <v/>
      </c>
      <c r="N78" s="529" t="str">
        <f t="array" aca="1" ref="N78" ca="1">IFERROR(H78*(1+INDEX(FrontEndData,MATCH(N$10,IF(FrontEndType=$B78,FrontEndCampus),0),MATCH(N$9,FrontEndYear,0))),"")</f>
        <v/>
      </c>
      <c r="O78" s="529" t="str">
        <f t="array" aca="1" ref="O78" ca="1">IFERROR(I78*(1+INDEX(FrontEndData,MATCH(O$10,IF(FrontEndType=$B78,FrontEndCampus),0),MATCH(O$9,FrontEndYear,0))),"")</f>
        <v/>
      </c>
      <c r="P78" s="529" t="str">
        <f t="array" aca="1" ref="P78" ca="1">IFERROR(J78*(1+INDEX(FrontEndData,MATCH(P$10,IF(FrontEndType=$B78,FrontEndCampus),0),MATCH(P$9,FrontEndYear,0))),"")</f>
        <v/>
      </c>
      <c r="Q78" s="529" t="str">
        <f t="array" aca="1" ref="Q78" ca="1">IFERROR(K78*(1+INDEX(FrontEndData,MATCH(Q$10,IF(FrontEndType=$B78,FrontEndCampus),0),MATCH(Q$9,FrontEndYear,0))),"")</f>
        <v/>
      </c>
      <c r="R78" s="529" t="str">
        <f t="array" aca="1" ref="R78" ca="1">IFERROR(L78*(1+INDEX(FrontEndData,MATCH(R$10,IF(FrontEndType=$B78,FrontEndCampus),0),MATCH(R$9,FrontEndYear,0))),"")</f>
        <v/>
      </c>
      <c r="S78" s="529" t="str">
        <f t="array" aca="1" ref="S78" ca="1">IFERROR(M78*(1+INDEX(FrontEndData,MATCH(S$10,IF(FrontEndType=$B78,FrontEndCampus),0),MATCH(S$9,FrontEndYear,0))),"")</f>
        <v/>
      </c>
      <c r="T78" s="529" t="str">
        <f t="array" aca="1" ref="T78" ca="1">IFERROR(N78*(1+INDEX(FrontEndData,MATCH(T$10,IF(FrontEndType=$B78,FrontEndCampus),0),MATCH(T$9,FrontEndYear,0))),"")</f>
        <v/>
      </c>
      <c r="U78" s="529" t="str">
        <f t="array" aca="1" ref="U78" ca="1">IFERROR(O78*(1+INDEX(FrontEndData,MATCH(U$10,IF(FrontEndType=$B78,FrontEndCampus),0),MATCH(U$9,FrontEndYear,0))),"")</f>
        <v/>
      </c>
      <c r="V78" s="529" t="str">
        <f t="array" aca="1" ref="V78" ca="1">IFERROR(P78*(1+INDEX(FrontEndData,MATCH(V$10,IF(FrontEndType=$B78,FrontEndCampus),0),MATCH(V$9,FrontEndYear,0))),"")</f>
        <v/>
      </c>
      <c r="W78" s="529" t="str">
        <f t="array" aca="1" ref="W78" ca="1">IFERROR(Q78*(1+INDEX(FrontEndData,MATCH(W$10,IF(FrontEndType=$B78,FrontEndCampus),0),MATCH(W$9,FrontEndYear,0))),"")</f>
        <v/>
      </c>
      <c r="X78" s="529" t="str">
        <f t="array" aca="1" ref="X78" ca="1">IFERROR(R78*(1+INDEX(FrontEndData,MATCH(X$10,IF(FrontEndType=$B78,FrontEndCampus),0),MATCH(X$9,FrontEndYear,0))),"")</f>
        <v/>
      </c>
      <c r="Y78" s="529" t="str">
        <f t="array" aca="1" ref="Y78" ca="1">IFERROR(S78*(1+INDEX(FrontEndData,MATCH(Y$10,IF(FrontEndType=$B78,FrontEndCampus),0),MATCH(Y$9,FrontEndYear,0))),"")</f>
        <v/>
      </c>
      <c r="Z78" s="529" t="str">
        <f t="array" aca="1" ref="Z78" ca="1">IFERROR(T78*(1+INDEX(FrontEndData,MATCH(Z$10,IF(FrontEndType=$B78,FrontEndCampus),0),MATCH(Z$9,FrontEndYear,0))),"")</f>
        <v/>
      </c>
      <c r="AA78" s="529" t="str">
        <f t="array" aca="1" ref="AA78" ca="1">IFERROR(U78*(1+INDEX(FrontEndData,MATCH(AA$10,IF(FrontEndType=$B78,FrontEndCampus),0),MATCH(AA$9,FrontEndYear,0))),"")</f>
        <v/>
      </c>
      <c r="AB78" s="529" t="str">
        <f t="array" aca="1" ref="AB78" ca="1">IFERROR(V78*(1+INDEX(FrontEndData,MATCH(AB$10,IF(FrontEndType=$B78,FrontEndCampus),0),MATCH(AB$9,FrontEndYear,0))),"")</f>
        <v/>
      </c>
      <c r="AC78" s="529" t="str">
        <f t="array" aca="1" ref="AC78" ca="1">IFERROR(W78*(1+INDEX(FrontEndData,MATCH(AC$10,IF(FrontEndType=$B78,FrontEndCampus),0),MATCH(AC$9,FrontEndYear,0))),"")</f>
        <v/>
      </c>
      <c r="AD78" s="529" t="str">
        <f t="array" aca="1" ref="AD78" ca="1">IFERROR(X78*(1+INDEX(FrontEndData,MATCH(AD$10,IF(FrontEndType=$B78,FrontEndCampus),0),MATCH(AD$9,FrontEndYear,0))),"")</f>
        <v/>
      </c>
      <c r="AE78" s="529" t="str">
        <f t="array" aca="1" ref="AE78" ca="1">IFERROR(Y78*(1+INDEX(FrontEndData,MATCH(AE$10,IF(FrontEndType=$B78,FrontEndCampus),0),MATCH(AE$9,FrontEndYear,0))),"")</f>
        <v/>
      </c>
      <c r="AF78" s="529" t="str">
        <f t="array" aca="1" ref="AF78" ca="1">IFERROR(Z78*(1+INDEX(FrontEndData,MATCH(AF$10,IF(FrontEndType=$B78,FrontEndCampus),0),MATCH(AF$9,FrontEndYear,0))),"")</f>
        <v/>
      </c>
      <c r="AG78" s="529" t="str">
        <f t="array" aca="1" ref="AG78" ca="1">IFERROR(AA78*(1+INDEX(FrontEndData,MATCH(AG$10,IF(FrontEndType=$B78,FrontEndCampus),0),MATCH(AG$9,FrontEndYear,0))),"")</f>
        <v/>
      </c>
      <c r="AH78" s="529" t="str">
        <f t="array" aca="1" ref="AH78" ca="1">IFERROR(AB78*(1+INDEX(FrontEndData,MATCH(AH$10,IF(FrontEndType=$B78,FrontEndCampus),0),MATCH(AH$9,FrontEndYear,0))),"")</f>
        <v/>
      </c>
      <c r="AI78" s="529" t="str">
        <f t="array" aca="1" ref="AI78" ca="1">IFERROR(AC78*(1+INDEX(FrontEndData,MATCH(AI$10,IF(FrontEndType=$B78,FrontEndCampus),0),MATCH(AI$9,FrontEndYear,0))),"")</f>
        <v/>
      </c>
      <c r="AJ78" s="529" t="str">
        <f t="array" aca="1" ref="AJ78" ca="1">IFERROR(AD78*(1+INDEX(FrontEndData,MATCH(AJ$10,IF(FrontEndType=$B78,FrontEndCampus),0),MATCH(AJ$9,FrontEndYear,0))),"")</f>
        <v/>
      </c>
      <c r="AK78" s="529" t="str">
        <f t="array" aca="1" ref="AK78" ca="1">IFERROR(AE78*(1+INDEX(FrontEndData,MATCH(AK$10,IF(FrontEndType=$B78,FrontEndCampus),0),MATCH(AK$9,FrontEndYear,0))),"")</f>
        <v/>
      </c>
      <c r="AL78" s="529" t="str">
        <f t="array" aca="1" ref="AL78" ca="1">IFERROR(AF78*(1+INDEX(FrontEndData,MATCH(AL$10,IF(FrontEndType=$B78,FrontEndCampus),0),MATCH(AL$9,FrontEndYear,0))),"")</f>
        <v/>
      </c>
      <c r="AM78" s="529" t="str">
        <f t="array" aca="1" ref="AM78" ca="1">IFERROR(AG78*(1+INDEX(FrontEndData,MATCH(AM$10,IF(FrontEndType=$B78,FrontEndCampus),0),MATCH(AM$9,FrontEndYear,0))),"")</f>
        <v/>
      </c>
      <c r="AN78" s="529" t="str">
        <f t="array" aca="1" ref="AN78" ca="1">IFERROR(AH78*(1+INDEX(FrontEndData,MATCH(AN$10,IF(FrontEndType=$B78,FrontEndCampus),0),MATCH(AN$9,FrontEndYear,0))),"")</f>
        <v/>
      </c>
      <c r="AO78" s="529" t="str">
        <f t="array" aca="1" ref="AO78" ca="1">IFERROR(AI78*(1+INDEX(FrontEndData,MATCH(AO$10,IF(FrontEndType=$B78,FrontEndCampus),0),MATCH(AO$9,FrontEndYear,0))),"")</f>
        <v/>
      </c>
      <c r="AP78" s="529" t="str">
        <f t="array" aca="1" ref="AP78" ca="1">IFERROR(AJ78*(1+INDEX(FrontEndData,MATCH(AP$10,IF(FrontEndType=$B78,FrontEndCampus),0),MATCH(AP$9,FrontEndYear,0))),"")</f>
        <v/>
      </c>
      <c r="AQ78" s="529" t="str">
        <f t="array" aca="1" ref="AQ78" ca="1">IFERROR(AK78*(1+INDEX(FrontEndData,MATCH(AQ$10,IF(FrontEndType=$B78,FrontEndCampus),0),MATCH(AQ$9,FrontEndYear,0))),"")</f>
        <v/>
      </c>
      <c r="AR78" s="529" t="str">
        <f t="array" aca="1" ref="AR78" ca="1">IFERROR(AL78*(1+INDEX(FrontEndData,MATCH(AR$10,IF(FrontEndType=$B78,FrontEndCampus),0),MATCH(AR$9,FrontEndYear,0))),"")</f>
        <v/>
      </c>
      <c r="AS78" s="529" t="str">
        <f t="array" aca="1" ref="AS78" ca="1">IFERROR(AM78*(1+INDEX(FrontEndData,MATCH(AS$10,IF(FrontEndType=$B78,FrontEndCampus),0),MATCH(AS$9,FrontEndYear,0))),"")</f>
        <v/>
      </c>
      <c r="AT78" s="529" t="str">
        <f t="array" aca="1" ref="AT78" ca="1">IFERROR(AN78*(1+INDEX(FrontEndData,MATCH(AT$10,IF(FrontEndType=$B78,FrontEndCampus),0),MATCH(AT$9,FrontEndYear,0))),"")</f>
        <v/>
      </c>
      <c r="AU78" s="529" t="str">
        <f t="array" aca="1" ref="AU78" ca="1">IFERROR(AO78*(1+INDEX(FrontEndData,MATCH(AU$10,IF(FrontEndType=$B78,FrontEndCampus),0),MATCH(AU$9,FrontEndYear,0))),"")</f>
        <v/>
      </c>
      <c r="AV78" s="529" t="str">
        <f t="array" aca="1" ref="AV78" ca="1">IFERROR(AP78*(1+INDEX(FrontEndData,MATCH(AV$10,IF(FrontEndType=$B78,FrontEndCampus),0),MATCH(AV$9,FrontEndYear,0))),"")</f>
        <v/>
      </c>
      <c r="AW78" s="529" t="str">
        <f t="array" aca="1" ref="AW78" ca="1">IFERROR(AQ78*(1+INDEX(FrontEndData,MATCH(AW$10,IF(FrontEndType=$B78,FrontEndCampus),0),MATCH(AW$9,FrontEndYear,0))),"")</f>
        <v/>
      </c>
      <c r="AX78" s="529" t="str">
        <f t="array" aca="1" ref="AX78" ca="1">IFERROR(AR78*(1+INDEX(FrontEndData,MATCH(AX$10,IF(FrontEndType=$B78,FrontEndCampus),0),MATCH(AX$9,FrontEndYear,0))),"")</f>
        <v/>
      </c>
      <c r="AY78" s="529" t="str">
        <f t="array" aca="1" ref="AY78" ca="1">IFERROR(AS78*(1+INDEX(FrontEndData,MATCH(AY$10,IF(FrontEndType=$B78,FrontEndCampus),0),MATCH(AY$9,FrontEndYear,0))),"")</f>
        <v/>
      </c>
      <c r="AZ78" s="529" t="str">
        <f t="array" aca="1" ref="AZ78" ca="1">IFERROR(AT78*(1+INDEX(FrontEndData,MATCH(AZ$10,IF(FrontEndType=$B78,FrontEndCampus),0),MATCH(AZ$9,FrontEndYear,0))),"")</f>
        <v/>
      </c>
      <c r="BA78" s="529" t="str">
        <f t="array" aca="1" ref="BA78" ca="1">IFERROR(AU78*(1+INDEX(FrontEndData,MATCH(BA$10,IF(FrontEndType=$B78,FrontEndCampus),0),MATCH(BA$9,FrontEndYear,0))),"")</f>
        <v/>
      </c>
      <c r="BB78" s="529" t="str">
        <f t="array" aca="1" ref="BB78" ca="1">IFERROR(AV78*(1+INDEX(FrontEndData,MATCH(BB$10,IF(FrontEndType=$B78,FrontEndCampus),0),MATCH(BB$9,FrontEndYear,0))),"")</f>
        <v/>
      </c>
      <c r="BC78" s="529" t="str">
        <f t="array" aca="1" ref="BC78" ca="1">IFERROR(AW78*(1+INDEX(FrontEndData,MATCH(BC$10,IF(FrontEndType=$B78,FrontEndCampus),0),MATCH(BC$9,FrontEndYear,0))),"")</f>
        <v/>
      </c>
      <c r="BD78" s="529" t="str">
        <f t="array" aca="1" ref="BD78" ca="1">IFERROR(AX78*(1+INDEX(FrontEndData,MATCH(BD$10,IF(FrontEndType=$B78,FrontEndCampus),0),MATCH(BD$9,FrontEndYear,0))),"")</f>
        <v/>
      </c>
      <c r="BE78" s="529" t="str">
        <f t="array" aca="1" ref="BE78" ca="1">IFERROR(AY78*(1+INDEX(FrontEndData,MATCH(BE$10,IF(FrontEndType=$B78,FrontEndCampus),0),MATCH(BE$9,FrontEndYear,0))),"")</f>
        <v/>
      </c>
      <c r="BF78" s="529" t="str">
        <f t="array" aca="1" ref="BF78" ca="1">IFERROR(AZ78*(1+INDEX(FrontEndData,MATCH(BF$10,IF(FrontEndType=$B78,FrontEndCampus),0),MATCH(BF$9,FrontEndYear,0))),"")</f>
        <v/>
      </c>
      <c r="BG78" s="529" t="str">
        <f t="array" aca="1" ref="BG78" ca="1">IFERROR(BA78*(1+INDEX(FrontEndData,MATCH(BG$10,IF(FrontEndType=$B78,FrontEndCampus),0),MATCH(BG$9,FrontEndYear,0))),"")</f>
        <v/>
      </c>
      <c r="BH78" s="529" t="str">
        <f t="array" aca="1" ref="BH78" ca="1">IFERROR(BB78*(1+INDEX(FrontEndData,MATCH(BH$10,IF(FrontEndType=$B78,FrontEndCampus),0),MATCH(BH$9,FrontEndYear,0))),"")</f>
        <v/>
      </c>
      <c r="BI78" s="529" t="str">
        <f t="array" aca="1" ref="BI78" ca="1">IFERROR(BC78*(1+INDEX(FrontEndData,MATCH(BI$10,IF(FrontEndType=$B78,FrontEndCampus),0),MATCH(BI$9,FrontEndYear,0))),"")</f>
        <v/>
      </c>
      <c r="BJ78" s="529" t="str">
        <f t="array" aca="1" ref="BJ78" ca="1">IFERROR(BD78*(1+INDEX(FrontEndData,MATCH(BJ$10,IF(FrontEndType=$B78,FrontEndCampus),0),MATCH(BJ$9,FrontEndYear,0))),"")</f>
        <v/>
      </c>
      <c r="BK78" s="529" t="str">
        <f t="array" aca="1" ref="BK78" ca="1">IFERROR(BE78*(1+INDEX(FrontEndData,MATCH(BK$10,IF(FrontEndType=$B78,FrontEndCampus),0),MATCH(BK$9,FrontEndYear,0))),"")</f>
        <v/>
      </c>
      <c r="BL78" s="529" t="str">
        <f t="array" aca="1" ref="BL78" ca="1">IFERROR(BF78*(1+INDEX(FrontEndData,MATCH(BL$10,IF(FrontEndType=$B78,FrontEndCampus),0),MATCH(BL$9,FrontEndYear,0))),"")</f>
        <v/>
      </c>
      <c r="BM78" s="529" t="str">
        <f t="array" aca="1" ref="BM78" ca="1">IFERROR(BG78*(1+INDEX(FrontEndData,MATCH(BM$10,IF(FrontEndType=$B78,FrontEndCampus),0),MATCH(BM$9,FrontEndYear,0))),"")</f>
        <v/>
      </c>
      <c r="BN78" s="529" t="str">
        <f t="array" aca="1" ref="BN78" ca="1">IFERROR(BH78*(1+INDEX(FrontEndData,MATCH(BN$10,IF(FrontEndType=$B78,FrontEndCampus),0),MATCH(BN$9,FrontEndYear,0))),"")</f>
        <v/>
      </c>
      <c r="BO78" s="529" t="str">
        <f t="array" aca="1" ref="BO78" ca="1">IFERROR(BI78*(1+INDEX(FrontEndData,MATCH(BO$10,IF(FrontEndType=$B78,FrontEndCampus),0),MATCH(BO$9,FrontEndYear,0))),"")</f>
        <v/>
      </c>
      <c r="BP78" s="529" t="str">
        <f t="array" aca="1" ref="BP78" ca="1">IFERROR(BJ78*(1+INDEX(FrontEndData,MATCH(BP$10,IF(FrontEndType=$B78,FrontEndCampus),0),MATCH(BP$9,FrontEndYear,0))),"")</f>
        <v/>
      </c>
      <c r="BQ78" s="529" t="str">
        <f t="array" aca="1" ref="BQ78" ca="1">IFERROR(BK78*(1+INDEX(FrontEndData,MATCH(BQ$10,IF(FrontEndType=$B78,FrontEndCampus),0),MATCH(BQ$9,FrontEndYear,0))),"")</f>
        <v/>
      </c>
      <c r="BR78" s="529" t="str">
        <f t="array" aca="1" ref="BR78" ca="1">IFERROR(BL78*(1+INDEX(FrontEndData,MATCH(BR$10,IF(FrontEndType=$B78,FrontEndCampus),0),MATCH(BR$9,FrontEndYear,0))),"")</f>
        <v/>
      </c>
      <c r="BS78" s="529" t="str">
        <f t="array" aca="1" ref="BS78" ca="1">IFERROR(BM78*(1+INDEX(FrontEndData,MATCH(BS$10,IF(FrontEndType=$B78,FrontEndCampus),0),MATCH(BS$9,FrontEndYear,0))),"")</f>
        <v/>
      </c>
      <c r="BT78" s="529" t="str">
        <f t="array" aca="1" ref="BT78" ca="1">IFERROR(BN78*(1+INDEX(FrontEndData,MATCH(BT$10,IF(FrontEndType=$B78,FrontEndCampus),0),MATCH(BT$9,FrontEndYear,0))),"")</f>
        <v/>
      </c>
      <c r="BU78" s="529" t="str">
        <f t="array" aca="1" ref="BU78" ca="1">IFERROR(BO78*(1+INDEX(FrontEndData,MATCH(BU$10,IF(FrontEndType=$B78,FrontEndCampus),0),MATCH(BU$9,FrontEndYear,0))),"")</f>
        <v/>
      </c>
      <c r="BV78" s="529" t="str">
        <f t="array" aca="1" ref="BV78" ca="1">IFERROR(BP78*(1+INDEX(FrontEndData,MATCH(BV$10,IF(FrontEndType=$B78,FrontEndCampus),0),MATCH(BV$9,FrontEndYear,0))),"")</f>
        <v/>
      </c>
      <c r="BW78" s="529" t="str">
        <f t="array" aca="1" ref="BW78" ca="1">IFERROR(BQ78*(1+INDEX(FrontEndData,MATCH(BW$10,IF(FrontEndType=$B78,FrontEndCampus),0),MATCH(BW$9,FrontEndYear,0))),"")</f>
        <v/>
      </c>
      <c r="BX78" s="529" t="str">
        <f t="array" aca="1" ref="BX78" ca="1">IFERROR(BR78*(1+INDEX(FrontEndData,MATCH(BX$10,IF(FrontEndType=$B78,FrontEndCampus),0),MATCH(BX$9,FrontEndYear,0))),"")</f>
        <v/>
      </c>
    </row>
    <row r="79" spans="2:76" x14ac:dyDescent="0.25">
      <c r="B79" s="525" t="s">
        <v>358</v>
      </c>
      <c r="C79" s="526" t="s">
        <v>377</v>
      </c>
      <c r="D79" s="527" t="s">
        <v>395</v>
      </c>
      <c r="E79" s="528">
        <f t="array" ref="E79">IFERROR(IF(INDEX(EndUseMatrixData,MATCH($B79,IF(EndUseMatrixEndUse=$D79,EndUseMatrixAllocation),0),MATCH($C79,EndUseMatrixEmissionSource,0))=Lists!$Q$9,INDEX(CFPTableEmissionsData,MATCH($C79,CFPTableEmissionsEmissionSource,0),MATCH(E$10,CFPTableEmissionsCampus,0))*INDEX(EndUseAssumptionsData,MATCH($C79,IF(EndUseAssumptionsEndUse=$D79,EndUseAssumptionsEmissionsSource),0),MATCH(E$10,EndUseAssumptionsCampus,0))*IF(COUNTIF(PeopleList,$B79)&gt;0,INDEX(SpacePeopleAllocationsPercentData,MATCH($B79,SpacePeopleAllocationsPercentType,0),MATCH(E$10,SpacePeopleAllocationsPercentCampus,0))/SUM(IF(INDEX(EndUseMatrixPeopleData,0,MATCH($C79,EndUseMatrixEmissionSource,0))=Lists!$Q$9,IF(EndUseMatrixPeopleEndUse=$D79,INDEX(EndUseMatrixPeopleSplitData,0,MATCH(E$10,EndUseMatrixPeopleSplitCampus,0))))),1),0),0)</f>
        <v>0</v>
      </c>
      <c r="F79" s="528">
        <f t="array" ref="F79">IFERROR(IF(INDEX(EndUseMatrixData,MATCH($B79,IF(EndUseMatrixEndUse=$D79,EndUseMatrixAllocation),0),MATCH($C79,EndUseMatrixEmissionSource,0))=Lists!$Q$9,INDEX(CFPTableEmissionsData,MATCH($C79,CFPTableEmissionsEmissionSource,0),MATCH(F$10,CFPTableEmissionsCampus,0))*INDEX(EndUseAssumptionsData,MATCH($C79,IF(EndUseAssumptionsEndUse=$D79,EndUseAssumptionsEmissionsSource),0),MATCH(F$10,EndUseAssumptionsCampus,0))*IF(COUNTIF(PeopleList,$B79)&gt;0,INDEX(SpacePeopleAllocationsPercentData,MATCH($B79,SpacePeopleAllocationsPercentType,0),MATCH(F$10,SpacePeopleAllocationsPercentCampus,0))/SUM(IF(INDEX(EndUseMatrixPeopleData,0,MATCH($C79,EndUseMatrixEmissionSource,0))=Lists!$Q$9,IF(EndUseMatrixPeopleEndUse=$D79,INDEX(EndUseMatrixPeopleSplitData,0,MATCH(F$10,EndUseMatrixPeopleSplitCampus,0))))),1),0),0)</f>
        <v>0</v>
      </c>
      <c r="G79" s="528">
        <f t="array" ref="G79">IFERROR(IF(INDEX(EndUseMatrixData,MATCH($B79,IF(EndUseMatrixEndUse=$D79,EndUseMatrixAllocation),0),MATCH($C79,EndUseMatrixEmissionSource,0))=Lists!$Q$9,INDEX(CFPTableEmissionsData,MATCH($C79,CFPTableEmissionsEmissionSource,0),MATCH(G$10,CFPTableEmissionsCampus,0))*INDEX(EndUseAssumptionsData,MATCH($C79,IF(EndUseAssumptionsEndUse=$D79,EndUseAssumptionsEmissionsSource),0),MATCH(G$10,EndUseAssumptionsCampus,0))*IF(COUNTIF(PeopleList,$B79)&gt;0,INDEX(SpacePeopleAllocationsPercentData,MATCH($B79,SpacePeopleAllocationsPercentType,0),MATCH(G$10,SpacePeopleAllocationsPercentCampus,0))/SUM(IF(INDEX(EndUseMatrixPeopleData,0,MATCH($C79,EndUseMatrixEmissionSource,0))=Lists!$Q$9,IF(EndUseMatrixPeopleEndUse=$D79,INDEX(EndUseMatrixPeopleSplitData,0,MATCH(G$10,EndUseMatrixPeopleSplitCampus,0))))),1),0),0)</f>
        <v>0</v>
      </c>
      <c r="H79" s="528">
        <f t="array" ref="H79">IFERROR(IF(INDEX(EndUseMatrixData,MATCH($B79,IF(EndUseMatrixEndUse=$D79,EndUseMatrixAllocation),0),MATCH($C79,EndUseMatrixEmissionSource,0))=Lists!$Q$9,INDEX(CFPTableEmissionsData,MATCH($C79,CFPTableEmissionsEmissionSource,0),MATCH(H$10,CFPTableEmissionsCampus,0))*INDEX(EndUseAssumptionsData,MATCH($C79,IF(EndUseAssumptionsEndUse=$D79,EndUseAssumptionsEmissionsSource),0),MATCH(H$10,EndUseAssumptionsCampus,0))*IF(COUNTIF(PeopleList,$B79)&gt;0,INDEX(SpacePeopleAllocationsPercentData,MATCH($B79,SpacePeopleAllocationsPercentType,0),MATCH(H$10,SpacePeopleAllocationsPercentCampus,0))/SUM(IF(INDEX(EndUseMatrixPeopleData,0,MATCH($C79,EndUseMatrixEmissionSource,0))=Lists!$Q$9,IF(EndUseMatrixPeopleEndUse=$D79,INDEX(EndUseMatrixPeopleSplitData,0,MATCH(H$10,EndUseMatrixPeopleSplitCampus,0))))),1),0),0)</f>
        <v>0</v>
      </c>
      <c r="I79" s="528">
        <f t="array" ref="I79">IFERROR(IF(INDEX(EndUseMatrixData,MATCH($B79,IF(EndUseMatrixEndUse=$D79,EndUseMatrixAllocation),0),MATCH($C79,EndUseMatrixEmissionSource,0))=Lists!$Q$9,INDEX(CFPTableEmissionsData,MATCH($C79,CFPTableEmissionsEmissionSource,0),MATCH(I$10,CFPTableEmissionsCampus,0))*INDEX(EndUseAssumptionsData,MATCH($C79,IF(EndUseAssumptionsEndUse=$D79,EndUseAssumptionsEmissionsSource),0),MATCH(I$10,EndUseAssumptionsCampus,0))*IF(COUNTIF(PeopleList,$B79)&gt;0,INDEX(SpacePeopleAllocationsPercentData,MATCH($B79,SpacePeopleAllocationsPercentType,0),MATCH(I$10,SpacePeopleAllocationsPercentCampus,0))/SUM(IF(INDEX(EndUseMatrixPeopleData,0,MATCH($C79,EndUseMatrixEmissionSource,0))=Lists!$Q$9,IF(EndUseMatrixPeopleEndUse=$D79,INDEX(EndUseMatrixPeopleSplitData,0,MATCH(I$10,EndUseMatrixPeopleSplitCampus,0))))),1),0),0)</f>
        <v>0</v>
      </c>
      <c r="J79" s="528">
        <f t="array" ref="J79">IFERROR(IF(INDEX(EndUseMatrixData,MATCH($B79,IF(EndUseMatrixEndUse=$D79,EndUseMatrixAllocation),0),MATCH($C79,EndUseMatrixEmissionSource,0))=Lists!$Q$9,INDEX(CFPTableEmissionsData,MATCH($C79,CFPTableEmissionsEmissionSource,0),MATCH(J$10,CFPTableEmissionsCampus,0))*INDEX(EndUseAssumptionsData,MATCH($C79,IF(EndUseAssumptionsEndUse=$D79,EndUseAssumptionsEmissionsSource),0),MATCH(J$10,EndUseAssumptionsCampus,0))*IF(COUNTIF(PeopleList,$B79)&gt;0,INDEX(SpacePeopleAllocationsPercentData,MATCH($B79,SpacePeopleAllocationsPercentType,0),MATCH(J$10,SpacePeopleAllocationsPercentCampus,0))/SUM(IF(INDEX(EndUseMatrixPeopleData,0,MATCH($C79,EndUseMatrixEmissionSource,0))=Lists!$Q$9,IF(EndUseMatrixPeopleEndUse=$D79,INDEX(EndUseMatrixPeopleSplitData,0,MATCH(J$10,EndUseMatrixPeopleSplitCampus,0))))),1),0),0)</f>
        <v>0</v>
      </c>
      <c r="K79" s="529" t="str">
        <f t="array" aca="1" ref="K79" ca="1">IFERROR(E79*(1+INDEX(FrontEndData,MATCH(K$10,IF(FrontEndType=$B79,FrontEndCampus),0),MATCH(K$9,FrontEndYear,0))),"")</f>
        <v/>
      </c>
      <c r="L79" s="529" t="str">
        <f t="array" aca="1" ref="L79" ca="1">IFERROR(F79*(1+INDEX(FrontEndData,MATCH(L$10,IF(FrontEndType=$B79,FrontEndCampus),0),MATCH(L$9,FrontEndYear,0))),"")</f>
        <v/>
      </c>
      <c r="M79" s="529" t="str">
        <f t="array" aca="1" ref="M79" ca="1">IFERROR(G79*(1+INDEX(FrontEndData,MATCH(M$10,IF(FrontEndType=$B79,FrontEndCampus),0),MATCH(M$9,FrontEndYear,0))),"")</f>
        <v/>
      </c>
      <c r="N79" s="529" t="str">
        <f t="array" aca="1" ref="N79" ca="1">IFERROR(H79*(1+INDEX(FrontEndData,MATCH(N$10,IF(FrontEndType=$B79,FrontEndCampus),0),MATCH(N$9,FrontEndYear,0))),"")</f>
        <v/>
      </c>
      <c r="O79" s="529" t="str">
        <f t="array" aca="1" ref="O79" ca="1">IFERROR(I79*(1+INDEX(FrontEndData,MATCH(O$10,IF(FrontEndType=$B79,FrontEndCampus),0),MATCH(O$9,FrontEndYear,0))),"")</f>
        <v/>
      </c>
      <c r="P79" s="529" t="str">
        <f t="array" aca="1" ref="P79" ca="1">IFERROR(J79*(1+INDEX(FrontEndData,MATCH(P$10,IF(FrontEndType=$B79,FrontEndCampus),0),MATCH(P$9,FrontEndYear,0))),"")</f>
        <v/>
      </c>
      <c r="Q79" s="529" t="str">
        <f t="array" aca="1" ref="Q79" ca="1">IFERROR(K79*(1+INDEX(FrontEndData,MATCH(Q$10,IF(FrontEndType=$B79,FrontEndCampus),0),MATCH(Q$9,FrontEndYear,0))),"")</f>
        <v/>
      </c>
      <c r="R79" s="529" t="str">
        <f t="array" aca="1" ref="R79" ca="1">IFERROR(L79*(1+INDEX(FrontEndData,MATCH(R$10,IF(FrontEndType=$B79,FrontEndCampus),0),MATCH(R$9,FrontEndYear,0))),"")</f>
        <v/>
      </c>
      <c r="S79" s="529" t="str">
        <f t="array" aca="1" ref="S79" ca="1">IFERROR(M79*(1+INDEX(FrontEndData,MATCH(S$10,IF(FrontEndType=$B79,FrontEndCampus),0),MATCH(S$9,FrontEndYear,0))),"")</f>
        <v/>
      </c>
      <c r="T79" s="529" t="str">
        <f t="array" aca="1" ref="T79" ca="1">IFERROR(N79*(1+INDEX(FrontEndData,MATCH(T$10,IF(FrontEndType=$B79,FrontEndCampus),0),MATCH(T$9,FrontEndYear,0))),"")</f>
        <v/>
      </c>
      <c r="U79" s="529" t="str">
        <f t="array" aca="1" ref="U79" ca="1">IFERROR(O79*(1+INDEX(FrontEndData,MATCH(U$10,IF(FrontEndType=$B79,FrontEndCampus),0),MATCH(U$9,FrontEndYear,0))),"")</f>
        <v/>
      </c>
      <c r="V79" s="529" t="str">
        <f t="array" aca="1" ref="V79" ca="1">IFERROR(P79*(1+INDEX(FrontEndData,MATCH(V$10,IF(FrontEndType=$B79,FrontEndCampus),0),MATCH(V$9,FrontEndYear,0))),"")</f>
        <v/>
      </c>
      <c r="W79" s="529" t="str">
        <f t="array" aca="1" ref="W79" ca="1">IFERROR(Q79*(1+INDEX(FrontEndData,MATCH(W$10,IF(FrontEndType=$B79,FrontEndCampus),0),MATCH(W$9,FrontEndYear,0))),"")</f>
        <v/>
      </c>
      <c r="X79" s="529" t="str">
        <f t="array" aca="1" ref="X79" ca="1">IFERROR(R79*(1+INDEX(FrontEndData,MATCH(X$10,IF(FrontEndType=$B79,FrontEndCampus),0),MATCH(X$9,FrontEndYear,0))),"")</f>
        <v/>
      </c>
      <c r="Y79" s="529" t="str">
        <f t="array" aca="1" ref="Y79" ca="1">IFERROR(S79*(1+INDEX(FrontEndData,MATCH(Y$10,IF(FrontEndType=$B79,FrontEndCampus),0),MATCH(Y$9,FrontEndYear,0))),"")</f>
        <v/>
      </c>
      <c r="Z79" s="529" t="str">
        <f t="array" aca="1" ref="Z79" ca="1">IFERROR(T79*(1+INDEX(FrontEndData,MATCH(Z$10,IF(FrontEndType=$B79,FrontEndCampus),0),MATCH(Z$9,FrontEndYear,0))),"")</f>
        <v/>
      </c>
      <c r="AA79" s="529" t="str">
        <f t="array" aca="1" ref="AA79" ca="1">IFERROR(U79*(1+INDEX(FrontEndData,MATCH(AA$10,IF(FrontEndType=$B79,FrontEndCampus),0),MATCH(AA$9,FrontEndYear,0))),"")</f>
        <v/>
      </c>
      <c r="AB79" s="529" t="str">
        <f t="array" aca="1" ref="AB79" ca="1">IFERROR(V79*(1+INDEX(FrontEndData,MATCH(AB$10,IF(FrontEndType=$B79,FrontEndCampus),0),MATCH(AB$9,FrontEndYear,0))),"")</f>
        <v/>
      </c>
      <c r="AC79" s="529" t="str">
        <f t="array" aca="1" ref="AC79" ca="1">IFERROR(W79*(1+INDEX(FrontEndData,MATCH(AC$10,IF(FrontEndType=$B79,FrontEndCampus),0),MATCH(AC$9,FrontEndYear,0))),"")</f>
        <v/>
      </c>
      <c r="AD79" s="529" t="str">
        <f t="array" aca="1" ref="AD79" ca="1">IFERROR(X79*(1+INDEX(FrontEndData,MATCH(AD$10,IF(FrontEndType=$B79,FrontEndCampus),0),MATCH(AD$9,FrontEndYear,0))),"")</f>
        <v/>
      </c>
      <c r="AE79" s="529" t="str">
        <f t="array" aca="1" ref="AE79" ca="1">IFERROR(Y79*(1+INDEX(FrontEndData,MATCH(AE$10,IF(FrontEndType=$B79,FrontEndCampus),0),MATCH(AE$9,FrontEndYear,0))),"")</f>
        <v/>
      </c>
      <c r="AF79" s="529" t="str">
        <f t="array" aca="1" ref="AF79" ca="1">IFERROR(Z79*(1+INDEX(FrontEndData,MATCH(AF$10,IF(FrontEndType=$B79,FrontEndCampus),0),MATCH(AF$9,FrontEndYear,0))),"")</f>
        <v/>
      </c>
      <c r="AG79" s="529" t="str">
        <f t="array" aca="1" ref="AG79" ca="1">IFERROR(AA79*(1+INDEX(FrontEndData,MATCH(AG$10,IF(FrontEndType=$B79,FrontEndCampus),0),MATCH(AG$9,FrontEndYear,0))),"")</f>
        <v/>
      </c>
      <c r="AH79" s="529" t="str">
        <f t="array" aca="1" ref="AH79" ca="1">IFERROR(AB79*(1+INDEX(FrontEndData,MATCH(AH$10,IF(FrontEndType=$B79,FrontEndCampus),0),MATCH(AH$9,FrontEndYear,0))),"")</f>
        <v/>
      </c>
      <c r="AI79" s="529" t="str">
        <f t="array" aca="1" ref="AI79" ca="1">IFERROR(AC79*(1+INDEX(FrontEndData,MATCH(AI$10,IF(FrontEndType=$B79,FrontEndCampus),0),MATCH(AI$9,FrontEndYear,0))),"")</f>
        <v/>
      </c>
      <c r="AJ79" s="529" t="str">
        <f t="array" aca="1" ref="AJ79" ca="1">IFERROR(AD79*(1+INDEX(FrontEndData,MATCH(AJ$10,IF(FrontEndType=$B79,FrontEndCampus),0),MATCH(AJ$9,FrontEndYear,0))),"")</f>
        <v/>
      </c>
      <c r="AK79" s="529" t="str">
        <f t="array" aca="1" ref="AK79" ca="1">IFERROR(AE79*(1+INDEX(FrontEndData,MATCH(AK$10,IF(FrontEndType=$B79,FrontEndCampus),0),MATCH(AK$9,FrontEndYear,0))),"")</f>
        <v/>
      </c>
      <c r="AL79" s="529" t="str">
        <f t="array" aca="1" ref="AL79" ca="1">IFERROR(AF79*(1+INDEX(FrontEndData,MATCH(AL$10,IF(FrontEndType=$B79,FrontEndCampus),0),MATCH(AL$9,FrontEndYear,0))),"")</f>
        <v/>
      </c>
      <c r="AM79" s="529" t="str">
        <f t="array" aca="1" ref="AM79" ca="1">IFERROR(AG79*(1+INDEX(FrontEndData,MATCH(AM$10,IF(FrontEndType=$B79,FrontEndCampus),0),MATCH(AM$9,FrontEndYear,0))),"")</f>
        <v/>
      </c>
      <c r="AN79" s="529" t="str">
        <f t="array" aca="1" ref="AN79" ca="1">IFERROR(AH79*(1+INDEX(FrontEndData,MATCH(AN$10,IF(FrontEndType=$B79,FrontEndCampus),0),MATCH(AN$9,FrontEndYear,0))),"")</f>
        <v/>
      </c>
      <c r="AO79" s="529" t="str">
        <f t="array" aca="1" ref="AO79" ca="1">IFERROR(AI79*(1+INDEX(FrontEndData,MATCH(AO$10,IF(FrontEndType=$B79,FrontEndCampus),0),MATCH(AO$9,FrontEndYear,0))),"")</f>
        <v/>
      </c>
      <c r="AP79" s="529" t="str">
        <f t="array" aca="1" ref="AP79" ca="1">IFERROR(AJ79*(1+INDEX(FrontEndData,MATCH(AP$10,IF(FrontEndType=$B79,FrontEndCampus),0),MATCH(AP$9,FrontEndYear,0))),"")</f>
        <v/>
      </c>
      <c r="AQ79" s="529" t="str">
        <f t="array" aca="1" ref="AQ79" ca="1">IFERROR(AK79*(1+INDEX(FrontEndData,MATCH(AQ$10,IF(FrontEndType=$B79,FrontEndCampus),0),MATCH(AQ$9,FrontEndYear,0))),"")</f>
        <v/>
      </c>
      <c r="AR79" s="529" t="str">
        <f t="array" aca="1" ref="AR79" ca="1">IFERROR(AL79*(1+INDEX(FrontEndData,MATCH(AR$10,IF(FrontEndType=$B79,FrontEndCampus),0),MATCH(AR$9,FrontEndYear,0))),"")</f>
        <v/>
      </c>
      <c r="AS79" s="529" t="str">
        <f t="array" aca="1" ref="AS79" ca="1">IFERROR(AM79*(1+INDEX(FrontEndData,MATCH(AS$10,IF(FrontEndType=$B79,FrontEndCampus),0),MATCH(AS$9,FrontEndYear,0))),"")</f>
        <v/>
      </c>
      <c r="AT79" s="529" t="str">
        <f t="array" aca="1" ref="AT79" ca="1">IFERROR(AN79*(1+INDEX(FrontEndData,MATCH(AT$10,IF(FrontEndType=$B79,FrontEndCampus),0),MATCH(AT$9,FrontEndYear,0))),"")</f>
        <v/>
      </c>
      <c r="AU79" s="529" t="str">
        <f t="array" aca="1" ref="AU79" ca="1">IFERROR(AO79*(1+INDEX(FrontEndData,MATCH(AU$10,IF(FrontEndType=$B79,FrontEndCampus),0),MATCH(AU$9,FrontEndYear,0))),"")</f>
        <v/>
      </c>
      <c r="AV79" s="529" t="str">
        <f t="array" aca="1" ref="AV79" ca="1">IFERROR(AP79*(1+INDEX(FrontEndData,MATCH(AV$10,IF(FrontEndType=$B79,FrontEndCampus),0),MATCH(AV$9,FrontEndYear,0))),"")</f>
        <v/>
      </c>
      <c r="AW79" s="529" t="str">
        <f t="array" aca="1" ref="AW79" ca="1">IFERROR(AQ79*(1+INDEX(FrontEndData,MATCH(AW$10,IF(FrontEndType=$B79,FrontEndCampus),0),MATCH(AW$9,FrontEndYear,0))),"")</f>
        <v/>
      </c>
      <c r="AX79" s="529" t="str">
        <f t="array" aca="1" ref="AX79" ca="1">IFERROR(AR79*(1+INDEX(FrontEndData,MATCH(AX$10,IF(FrontEndType=$B79,FrontEndCampus),0),MATCH(AX$9,FrontEndYear,0))),"")</f>
        <v/>
      </c>
      <c r="AY79" s="529" t="str">
        <f t="array" aca="1" ref="AY79" ca="1">IFERROR(AS79*(1+INDEX(FrontEndData,MATCH(AY$10,IF(FrontEndType=$B79,FrontEndCampus),0),MATCH(AY$9,FrontEndYear,0))),"")</f>
        <v/>
      </c>
      <c r="AZ79" s="529" t="str">
        <f t="array" aca="1" ref="AZ79" ca="1">IFERROR(AT79*(1+INDEX(FrontEndData,MATCH(AZ$10,IF(FrontEndType=$B79,FrontEndCampus),0),MATCH(AZ$9,FrontEndYear,0))),"")</f>
        <v/>
      </c>
      <c r="BA79" s="529" t="str">
        <f t="array" aca="1" ref="BA79" ca="1">IFERROR(AU79*(1+INDEX(FrontEndData,MATCH(BA$10,IF(FrontEndType=$B79,FrontEndCampus),0),MATCH(BA$9,FrontEndYear,0))),"")</f>
        <v/>
      </c>
      <c r="BB79" s="529" t="str">
        <f t="array" aca="1" ref="BB79" ca="1">IFERROR(AV79*(1+INDEX(FrontEndData,MATCH(BB$10,IF(FrontEndType=$B79,FrontEndCampus),0),MATCH(BB$9,FrontEndYear,0))),"")</f>
        <v/>
      </c>
      <c r="BC79" s="529" t="str">
        <f t="array" aca="1" ref="BC79" ca="1">IFERROR(AW79*(1+INDEX(FrontEndData,MATCH(BC$10,IF(FrontEndType=$B79,FrontEndCampus),0),MATCH(BC$9,FrontEndYear,0))),"")</f>
        <v/>
      </c>
      <c r="BD79" s="529" t="str">
        <f t="array" aca="1" ref="BD79" ca="1">IFERROR(AX79*(1+INDEX(FrontEndData,MATCH(BD$10,IF(FrontEndType=$B79,FrontEndCampus),0),MATCH(BD$9,FrontEndYear,0))),"")</f>
        <v/>
      </c>
      <c r="BE79" s="529" t="str">
        <f t="array" aca="1" ref="BE79" ca="1">IFERROR(AY79*(1+INDEX(FrontEndData,MATCH(BE$10,IF(FrontEndType=$B79,FrontEndCampus),0),MATCH(BE$9,FrontEndYear,0))),"")</f>
        <v/>
      </c>
      <c r="BF79" s="529" t="str">
        <f t="array" aca="1" ref="BF79" ca="1">IFERROR(AZ79*(1+INDEX(FrontEndData,MATCH(BF$10,IF(FrontEndType=$B79,FrontEndCampus),0),MATCH(BF$9,FrontEndYear,0))),"")</f>
        <v/>
      </c>
      <c r="BG79" s="529" t="str">
        <f t="array" aca="1" ref="BG79" ca="1">IFERROR(BA79*(1+INDEX(FrontEndData,MATCH(BG$10,IF(FrontEndType=$B79,FrontEndCampus),0),MATCH(BG$9,FrontEndYear,0))),"")</f>
        <v/>
      </c>
      <c r="BH79" s="529" t="str">
        <f t="array" aca="1" ref="BH79" ca="1">IFERROR(BB79*(1+INDEX(FrontEndData,MATCH(BH$10,IF(FrontEndType=$B79,FrontEndCampus),0),MATCH(BH$9,FrontEndYear,0))),"")</f>
        <v/>
      </c>
      <c r="BI79" s="529" t="str">
        <f t="array" aca="1" ref="BI79" ca="1">IFERROR(BC79*(1+INDEX(FrontEndData,MATCH(BI$10,IF(FrontEndType=$B79,FrontEndCampus),0),MATCH(BI$9,FrontEndYear,0))),"")</f>
        <v/>
      </c>
      <c r="BJ79" s="529" t="str">
        <f t="array" aca="1" ref="BJ79" ca="1">IFERROR(BD79*(1+INDEX(FrontEndData,MATCH(BJ$10,IF(FrontEndType=$B79,FrontEndCampus),0),MATCH(BJ$9,FrontEndYear,0))),"")</f>
        <v/>
      </c>
      <c r="BK79" s="529" t="str">
        <f t="array" aca="1" ref="BK79" ca="1">IFERROR(BE79*(1+INDEX(FrontEndData,MATCH(BK$10,IF(FrontEndType=$B79,FrontEndCampus),0),MATCH(BK$9,FrontEndYear,0))),"")</f>
        <v/>
      </c>
      <c r="BL79" s="529" t="str">
        <f t="array" aca="1" ref="BL79" ca="1">IFERROR(BF79*(1+INDEX(FrontEndData,MATCH(BL$10,IF(FrontEndType=$B79,FrontEndCampus),0),MATCH(BL$9,FrontEndYear,0))),"")</f>
        <v/>
      </c>
      <c r="BM79" s="529" t="str">
        <f t="array" aca="1" ref="BM79" ca="1">IFERROR(BG79*(1+INDEX(FrontEndData,MATCH(BM$10,IF(FrontEndType=$B79,FrontEndCampus),0),MATCH(BM$9,FrontEndYear,0))),"")</f>
        <v/>
      </c>
      <c r="BN79" s="529" t="str">
        <f t="array" aca="1" ref="BN79" ca="1">IFERROR(BH79*(1+INDEX(FrontEndData,MATCH(BN$10,IF(FrontEndType=$B79,FrontEndCampus),0),MATCH(BN$9,FrontEndYear,0))),"")</f>
        <v/>
      </c>
      <c r="BO79" s="529" t="str">
        <f t="array" aca="1" ref="BO79" ca="1">IFERROR(BI79*(1+INDEX(FrontEndData,MATCH(BO$10,IF(FrontEndType=$B79,FrontEndCampus),0),MATCH(BO$9,FrontEndYear,0))),"")</f>
        <v/>
      </c>
      <c r="BP79" s="529" t="str">
        <f t="array" aca="1" ref="BP79" ca="1">IFERROR(BJ79*(1+INDEX(FrontEndData,MATCH(BP$10,IF(FrontEndType=$B79,FrontEndCampus),0),MATCH(BP$9,FrontEndYear,0))),"")</f>
        <v/>
      </c>
      <c r="BQ79" s="529" t="str">
        <f t="array" aca="1" ref="BQ79" ca="1">IFERROR(BK79*(1+INDEX(FrontEndData,MATCH(BQ$10,IF(FrontEndType=$B79,FrontEndCampus),0),MATCH(BQ$9,FrontEndYear,0))),"")</f>
        <v/>
      </c>
      <c r="BR79" s="529" t="str">
        <f t="array" aca="1" ref="BR79" ca="1">IFERROR(BL79*(1+INDEX(FrontEndData,MATCH(BR$10,IF(FrontEndType=$B79,FrontEndCampus),0),MATCH(BR$9,FrontEndYear,0))),"")</f>
        <v/>
      </c>
      <c r="BS79" s="529" t="str">
        <f t="array" aca="1" ref="BS79" ca="1">IFERROR(BM79*(1+INDEX(FrontEndData,MATCH(BS$10,IF(FrontEndType=$B79,FrontEndCampus),0),MATCH(BS$9,FrontEndYear,0))),"")</f>
        <v/>
      </c>
      <c r="BT79" s="529" t="str">
        <f t="array" aca="1" ref="BT79" ca="1">IFERROR(BN79*(1+INDEX(FrontEndData,MATCH(BT$10,IF(FrontEndType=$B79,FrontEndCampus),0),MATCH(BT$9,FrontEndYear,0))),"")</f>
        <v/>
      </c>
      <c r="BU79" s="529" t="str">
        <f t="array" aca="1" ref="BU79" ca="1">IFERROR(BO79*(1+INDEX(FrontEndData,MATCH(BU$10,IF(FrontEndType=$B79,FrontEndCampus),0),MATCH(BU$9,FrontEndYear,0))),"")</f>
        <v/>
      </c>
      <c r="BV79" s="529" t="str">
        <f t="array" aca="1" ref="BV79" ca="1">IFERROR(BP79*(1+INDEX(FrontEndData,MATCH(BV$10,IF(FrontEndType=$B79,FrontEndCampus),0),MATCH(BV$9,FrontEndYear,0))),"")</f>
        <v/>
      </c>
      <c r="BW79" s="529" t="str">
        <f t="array" aca="1" ref="BW79" ca="1">IFERROR(BQ79*(1+INDEX(FrontEndData,MATCH(BW$10,IF(FrontEndType=$B79,FrontEndCampus),0),MATCH(BW$9,FrontEndYear,0))),"")</f>
        <v/>
      </c>
      <c r="BX79" s="529" t="str">
        <f t="array" aca="1" ref="BX79" ca="1">IFERROR(BR79*(1+INDEX(FrontEndData,MATCH(BX$10,IF(FrontEndType=$B79,FrontEndCampus),0),MATCH(BX$9,FrontEndYear,0))),"")</f>
        <v/>
      </c>
    </row>
    <row r="80" spans="2:76" x14ac:dyDescent="0.25">
      <c r="B80" s="525" t="s">
        <v>358</v>
      </c>
      <c r="C80" s="526" t="s">
        <v>377</v>
      </c>
      <c r="D80" s="527" t="s">
        <v>226</v>
      </c>
      <c r="E80" s="528">
        <f t="array" ref="E80">IFERROR(IF(INDEX(EndUseMatrixData,MATCH($B80,IF(EndUseMatrixEndUse=$D80,EndUseMatrixAllocation),0),MATCH($C80,EndUseMatrixEmissionSource,0))=Lists!$Q$9,INDEX(CFPTableEmissionsData,MATCH($C80,CFPTableEmissionsEmissionSource,0),MATCH(E$10,CFPTableEmissionsCampus,0))*INDEX(EndUseAssumptionsData,MATCH($C80,IF(EndUseAssumptionsEndUse=$D80,EndUseAssumptionsEmissionsSource),0),MATCH(E$10,EndUseAssumptionsCampus,0))*IF(COUNTIF(PeopleList,$B80)&gt;0,INDEX(SpacePeopleAllocationsPercentData,MATCH($B80,SpacePeopleAllocationsPercentType,0),MATCH(E$10,SpacePeopleAllocationsPercentCampus,0))/SUM(IF(INDEX(EndUseMatrixPeopleData,0,MATCH($C80,EndUseMatrixEmissionSource,0))=Lists!$Q$9,IF(EndUseMatrixPeopleEndUse=$D80,INDEX(EndUseMatrixPeopleSplitData,0,MATCH(E$10,EndUseMatrixPeopleSplitCampus,0))))),1),0),0)</f>
        <v>0</v>
      </c>
      <c r="F80" s="528">
        <f t="array" ref="F80">IFERROR(IF(INDEX(EndUseMatrixData,MATCH($B80,IF(EndUseMatrixEndUse=$D80,EndUseMatrixAllocation),0),MATCH($C80,EndUseMatrixEmissionSource,0))=Lists!$Q$9,INDEX(CFPTableEmissionsData,MATCH($C80,CFPTableEmissionsEmissionSource,0),MATCH(F$10,CFPTableEmissionsCampus,0))*INDEX(EndUseAssumptionsData,MATCH($C80,IF(EndUseAssumptionsEndUse=$D80,EndUseAssumptionsEmissionsSource),0),MATCH(F$10,EndUseAssumptionsCampus,0))*IF(COUNTIF(PeopleList,$B80)&gt;0,INDEX(SpacePeopleAllocationsPercentData,MATCH($B80,SpacePeopleAllocationsPercentType,0),MATCH(F$10,SpacePeopleAllocationsPercentCampus,0))/SUM(IF(INDEX(EndUseMatrixPeopleData,0,MATCH($C80,EndUseMatrixEmissionSource,0))=Lists!$Q$9,IF(EndUseMatrixPeopleEndUse=$D80,INDEX(EndUseMatrixPeopleSplitData,0,MATCH(F$10,EndUseMatrixPeopleSplitCampus,0))))),1),0),0)</f>
        <v>0</v>
      </c>
      <c r="G80" s="528">
        <f t="array" ref="G80">IFERROR(IF(INDEX(EndUseMatrixData,MATCH($B80,IF(EndUseMatrixEndUse=$D80,EndUseMatrixAllocation),0),MATCH($C80,EndUseMatrixEmissionSource,0))=Lists!$Q$9,INDEX(CFPTableEmissionsData,MATCH($C80,CFPTableEmissionsEmissionSource,0),MATCH(G$10,CFPTableEmissionsCampus,0))*INDEX(EndUseAssumptionsData,MATCH($C80,IF(EndUseAssumptionsEndUse=$D80,EndUseAssumptionsEmissionsSource),0),MATCH(G$10,EndUseAssumptionsCampus,0))*IF(COUNTIF(PeopleList,$B80)&gt;0,INDEX(SpacePeopleAllocationsPercentData,MATCH($B80,SpacePeopleAllocationsPercentType,0),MATCH(G$10,SpacePeopleAllocationsPercentCampus,0))/SUM(IF(INDEX(EndUseMatrixPeopleData,0,MATCH($C80,EndUseMatrixEmissionSource,0))=Lists!$Q$9,IF(EndUseMatrixPeopleEndUse=$D80,INDEX(EndUseMatrixPeopleSplitData,0,MATCH(G$10,EndUseMatrixPeopleSplitCampus,0))))),1),0),0)</f>
        <v>0</v>
      </c>
      <c r="H80" s="528">
        <f t="array" ref="H80">IFERROR(IF(INDEX(EndUseMatrixData,MATCH($B80,IF(EndUseMatrixEndUse=$D80,EndUseMatrixAllocation),0),MATCH($C80,EndUseMatrixEmissionSource,0))=Lists!$Q$9,INDEX(CFPTableEmissionsData,MATCH($C80,CFPTableEmissionsEmissionSource,0),MATCH(H$10,CFPTableEmissionsCampus,0))*INDEX(EndUseAssumptionsData,MATCH($C80,IF(EndUseAssumptionsEndUse=$D80,EndUseAssumptionsEmissionsSource),0),MATCH(H$10,EndUseAssumptionsCampus,0))*IF(COUNTIF(PeopleList,$B80)&gt;0,INDEX(SpacePeopleAllocationsPercentData,MATCH($B80,SpacePeopleAllocationsPercentType,0),MATCH(H$10,SpacePeopleAllocationsPercentCampus,0))/SUM(IF(INDEX(EndUseMatrixPeopleData,0,MATCH($C80,EndUseMatrixEmissionSource,0))=Lists!$Q$9,IF(EndUseMatrixPeopleEndUse=$D80,INDEX(EndUseMatrixPeopleSplitData,0,MATCH(H$10,EndUseMatrixPeopleSplitCampus,0))))),1),0),0)</f>
        <v>0</v>
      </c>
      <c r="I80" s="528">
        <f t="array" ref="I80">IFERROR(IF(INDEX(EndUseMatrixData,MATCH($B80,IF(EndUseMatrixEndUse=$D80,EndUseMatrixAllocation),0),MATCH($C80,EndUseMatrixEmissionSource,0))=Lists!$Q$9,INDEX(CFPTableEmissionsData,MATCH($C80,CFPTableEmissionsEmissionSource,0),MATCH(I$10,CFPTableEmissionsCampus,0))*INDEX(EndUseAssumptionsData,MATCH($C80,IF(EndUseAssumptionsEndUse=$D80,EndUseAssumptionsEmissionsSource),0),MATCH(I$10,EndUseAssumptionsCampus,0))*IF(COUNTIF(PeopleList,$B80)&gt;0,INDEX(SpacePeopleAllocationsPercentData,MATCH($B80,SpacePeopleAllocationsPercentType,0),MATCH(I$10,SpacePeopleAllocationsPercentCampus,0))/SUM(IF(INDEX(EndUseMatrixPeopleData,0,MATCH($C80,EndUseMatrixEmissionSource,0))=Lists!$Q$9,IF(EndUseMatrixPeopleEndUse=$D80,INDEX(EndUseMatrixPeopleSplitData,0,MATCH(I$10,EndUseMatrixPeopleSplitCampus,0))))),1),0),0)</f>
        <v>0</v>
      </c>
      <c r="J80" s="528">
        <f t="array" ref="J80">IFERROR(IF(INDEX(EndUseMatrixData,MATCH($B80,IF(EndUseMatrixEndUse=$D80,EndUseMatrixAllocation),0),MATCH($C80,EndUseMatrixEmissionSource,0))=Lists!$Q$9,INDEX(CFPTableEmissionsData,MATCH($C80,CFPTableEmissionsEmissionSource,0),MATCH(J$10,CFPTableEmissionsCampus,0))*INDEX(EndUseAssumptionsData,MATCH($C80,IF(EndUseAssumptionsEndUse=$D80,EndUseAssumptionsEmissionsSource),0),MATCH(J$10,EndUseAssumptionsCampus,0))*IF(COUNTIF(PeopleList,$B80)&gt;0,INDEX(SpacePeopleAllocationsPercentData,MATCH($B80,SpacePeopleAllocationsPercentType,0),MATCH(J$10,SpacePeopleAllocationsPercentCampus,0))/SUM(IF(INDEX(EndUseMatrixPeopleData,0,MATCH($C80,EndUseMatrixEmissionSource,0))=Lists!$Q$9,IF(EndUseMatrixPeopleEndUse=$D80,INDEX(EndUseMatrixPeopleSplitData,0,MATCH(J$10,EndUseMatrixPeopleSplitCampus,0))))),1),0),0)</f>
        <v>0</v>
      </c>
      <c r="K80" s="529" t="str">
        <f t="array" aca="1" ref="K80" ca="1">IFERROR(E80*(1+INDEX(FrontEndData,MATCH(K$10,IF(FrontEndType=$B80,FrontEndCampus),0),MATCH(K$9,FrontEndYear,0))),"")</f>
        <v/>
      </c>
      <c r="L80" s="529" t="str">
        <f t="array" aca="1" ref="L80" ca="1">IFERROR(F80*(1+INDEX(FrontEndData,MATCH(L$10,IF(FrontEndType=$B80,FrontEndCampus),0),MATCH(L$9,FrontEndYear,0))),"")</f>
        <v/>
      </c>
      <c r="M80" s="529" t="str">
        <f t="array" aca="1" ref="M80" ca="1">IFERROR(G80*(1+INDEX(FrontEndData,MATCH(M$10,IF(FrontEndType=$B80,FrontEndCampus),0),MATCH(M$9,FrontEndYear,0))),"")</f>
        <v/>
      </c>
      <c r="N80" s="529" t="str">
        <f t="array" aca="1" ref="N80" ca="1">IFERROR(H80*(1+INDEX(FrontEndData,MATCH(N$10,IF(FrontEndType=$B80,FrontEndCampus),0),MATCH(N$9,FrontEndYear,0))),"")</f>
        <v/>
      </c>
      <c r="O80" s="529" t="str">
        <f t="array" aca="1" ref="O80" ca="1">IFERROR(I80*(1+INDEX(FrontEndData,MATCH(O$10,IF(FrontEndType=$B80,FrontEndCampus),0),MATCH(O$9,FrontEndYear,0))),"")</f>
        <v/>
      </c>
      <c r="P80" s="529" t="str">
        <f t="array" aca="1" ref="P80" ca="1">IFERROR(J80*(1+INDEX(FrontEndData,MATCH(P$10,IF(FrontEndType=$B80,FrontEndCampus),0),MATCH(P$9,FrontEndYear,0))),"")</f>
        <v/>
      </c>
      <c r="Q80" s="529" t="str">
        <f t="array" aca="1" ref="Q80" ca="1">IFERROR(K80*(1+INDEX(FrontEndData,MATCH(Q$10,IF(FrontEndType=$B80,FrontEndCampus),0),MATCH(Q$9,FrontEndYear,0))),"")</f>
        <v/>
      </c>
      <c r="R80" s="529" t="str">
        <f t="array" aca="1" ref="R80" ca="1">IFERROR(L80*(1+INDEX(FrontEndData,MATCH(R$10,IF(FrontEndType=$B80,FrontEndCampus),0),MATCH(R$9,FrontEndYear,0))),"")</f>
        <v/>
      </c>
      <c r="S80" s="529" t="str">
        <f t="array" aca="1" ref="S80" ca="1">IFERROR(M80*(1+INDEX(FrontEndData,MATCH(S$10,IF(FrontEndType=$B80,FrontEndCampus),0),MATCH(S$9,FrontEndYear,0))),"")</f>
        <v/>
      </c>
      <c r="T80" s="529" t="str">
        <f t="array" aca="1" ref="T80" ca="1">IFERROR(N80*(1+INDEX(FrontEndData,MATCH(T$10,IF(FrontEndType=$B80,FrontEndCampus),0),MATCH(T$9,FrontEndYear,0))),"")</f>
        <v/>
      </c>
      <c r="U80" s="529" t="str">
        <f t="array" aca="1" ref="U80" ca="1">IFERROR(O80*(1+INDEX(FrontEndData,MATCH(U$10,IF(FrontEndType=$B80,FrontEndCampus),0),MATCH(U$9,FrontEndYear,0))),"")</f>
        <v/>
      </c>
      <c r="V80" s="529" t="str">
        <f t="array" aca="1" ref="V80" ca="1">IFERROR(P80*(1+INDEX(FrontEndData,MATCH(V$10,IF(FrontEndType=$B80,FrontEndCampus),0),MATCH(V$9,FrontEndYear,0))),"")</f>
        <v/>
      </c>
      <c r="W80" s="529" t="str">
        <f t="array" aca="1" ref="W80" ca="1">IFERROR(Q80*(1+INDEX(FrontEndData,MATCH(W$10,IF(FrontEndType=$B80,FrontEndCampus),0),MATCH(W$9,FrontEndYear,0))),"")</f>
        <v/>
      </c>
      <c r="X80" s="529" t="str">
        <f t="array" aca="1" ref="X80" ca="1">IFERROR(R80*(1+INDEX(FrontEndData,MATCH(X$10,IF(FrontEndType=$B80,FrontEndCampus),0),MATCH(X$9,FrontEndYear,0))),"")</f>
        <v/>
      </c>
      <c r="Y80" s="529" t="str">
        <f t="array" aca="1" ref="Y80" ca="1">IFERROR(S80*(1+INDEX(FrontEndData,MATCH(Y$10,IF(FrontEndType=$B80,FrontEndCampus),0),MATCH(Y$9,FrontEndYear,0))),"")</f>
        <v/>
      </c>
      <c r="Z80" s="529" t="str">
        <f t="array" aca="1" ref="Z80" ca="1">IFERROR(T80*(1+INDEX(FrontEndData,MATCH(Z$10,IF(FrontEndType=$B80,FrontEndCampus),0),MATCH(Z$9,FrontEndYear,0))),"")</f>
        <v/>
      </c>
      <c r="AA80" s="529" t="str">
        <f t="array" aca="1" ref="AA80" ca="1">IFERROR(U80*(1+INDEX(FrontEndData,MATCH(AA$10,IF(FrontEndType=$B80,FrontEndCampus),0),MATCH(AA$9,FrontEndYear,0))),"")</f>
        <v/>
      </c>
      <c r="AB80" s="529" t="str">
        <f t="array" aca="1" ref="AB80" ca="1">IFERROR(V80*(1+INDEX(FrontEndData,MATCH(AB$10,IF(FrontEndType=$B80,FrontEndCampus),0),MATCH(AB$9,FrontEndYear,0))),"")</f>
        <v/>
      </c>
      <c r="AC80" s="529" t="str">
        <f t="array" aca="1" ref="AC80" ca="1">IFERROR(W80*(1+INDEX(FrontEndData,MATCH(AC$10,IF(FrontEndType=$B80,FrontEndCampus),0),MATCH(AC$9,FrontEndYear,0))),"")</f>
        <v/>
      </c>
      <c r="AD80" s="529" t="str">
        <f t="array" aca="1" ref="AD80" ca="1">IFERROR(X80*(1+INDEX(FrontEndData,MATCH(AD$10,IF(FrontEndType=$B80,FrontEndCampus),0),MATCH(AD$9,FrontEndYear,0))),"")</f>
        <v/>
      </c>
      <c r="AE80" s="529" t="str">
        <f t="array" aca="1" ref="AE80" ca="1">IFERROR(Y80*(1+INDEX(FrontEndData,MATCH(AE$10,IF(FrontEndType=$B80,FrontEndCampus),0),MATCH(AE$9,FrontEndYear,0))),"")</f>
        <v/>
      </c>
      <c r="AF80" s="529" t="str">
        <f t="array" aca="1" ref="AF80" ca="1">IFERROR(Z80*(1+INDEX(FrontEndData,MATCH(AF$10,IF(FrontEndType=$B80,FrontEndCampus),0),MATCH(AF$9,FrontEndYear,0))),"")</f>
        <v/>
      </c>
      <c r="AG80" s="529" t="str">
        <f t="array" aca="1" ref="AG80" ca="1">IFERROR(AA80*(1+INDEX(FrontEndData,MATCH(AG$10,IF(FrontEndType=$B80,FrontEndCampus),0),MATCH(AG$9,FrontEndYear,0))),"")</f>
        <v/>
      </c>
      <c r="AH80" s="529" t="str">
        <f t="array" aca="1" ref="AH80" ca="1">IFERROR(AB80*(1+INDEX(FrontEndData,MATCH(AH$10,IF(FrontEndType=$B80,FrontEndCampus),0),MATCH(AH$9,FrontEndYear,0))),"")</f>
        <v/>
      </c>
      <c r="AI80" s="529" t="str">
        <f t="array" aca="1" ref="AI80" ca="1">IFERROR(AC80*(1+INDEX(FrontEndData,MATCH(AI$10,IF(FrontEndType=$B80,FrontEndCampus),0),MATCH(AI$9,FrontEndYear,0))),"")</f>
        <v/>
      </c>
      <c r="AJ80" s="529" t="str">
        <f t="array" aca="1" ref="AJ80" ca="1">IFERROR(AD80*(1+INDEX(FrontEndData,MATCH(AJ$10,IF(FrontEndType=$B80,FrontEndCampus),0),MATCH(AJ$9,FrontEndYear,0))),"")</f>
        <v/>
      </c>
      <c r="AK80" s="529" t="str">
        <f t="array" aca="1" ref="AK80" ca="1">IFERROR(AE80*(1+INDEX(FrontEndData,MATCH(AK$10,IF(FrontEndType=$B80,FrontEndCampus),0),MATCH(AK$9,FrontEndYear,0))),"")</f>
        <v/>
      </c>
      <c r="AL80" s="529" t="str">
        <f t="array" aca="1" ref="AL80" ca="1">IFERROR(AF80*(1+INDEX(FrontEndData,MATCH(AL$10,IF(FrontEndType=$B80,FrontEndCampus),0),MATCH(AL$9,FrontEndYear,0))),"")</f>
        <v/>
      </c>
      <c r="AM80" s="529" t="str">
        <f t="array" aca="1" ref="AM80" ca="1">IFERROR(AG80*(1+INDEX(FrontEndData,MATCH(AM$10,IF(FrontEndType=$B80,FrontEndCampus),0),MATCH(AM$9,FrontEndYear,0))),"")</f>
        <v/>
      </c>
      <c r="AN80" s="529" t="str">
        <f t="array" aca="1" ref="AN80" ca="1">IFERROR(AH80*(1+INDEX(FrontEndData,MATCH(AN$10,IF(FrontEndType=$B80,FrontEndCampus),0),MATCH(AN$9,FrontEndYear,0))),"")</f>
        <v/>
      </c>
      <c r="AO80" s="529" t="str">
        <f t="array" aca="1" ref="AO80" ca="1">IFERROR(AI80*(1+INDEX(FrontEndData,MATCH(AO$10,IF(FrontEndType=$B80,FrontEndCampus),0),MATCH(AO$9,FrontEndYear,0))),"")</f>
        <v/>
      </c>
      <c r="AP80" s="529" t="str">
        <f t="array" aca="1" ref="AP80" ca="1">IFERROR(AJ80*(1+INDEX(FrontEndData,MATCH(AP$10,IF(FrontEndType=$B80,FrontEndCampus),0),MATCH(AP$9,FrontEndYear,0))),"")</f>
        <v/>
      </c>
      <c r="AQ80" s="529" t="str">
        <f t="array" aca="1" ref="AQ80" ca="1">IFERROR(AK80*(1+INDEX(FrontEndData,MATCH(AQ$10,IF(FrontEndType=$B80,FrontEndCampus),0),MATCH(AQ$9,FrontEndYear,0))),"")</f>
        <v/>
      </c>
      <c r="AR80" s="529" t="str">
        <f t="array" aca="1" ref="AR80" ca="1">IFERROR(AL80*(1+INDEX(FrontEndData,MATCH(AR$10,IF(FrontEndType=$B80,FrontEndCampus),0),MATCH(AR$9,FrontEndYear,0))),"")</f>
        <v/>
      </c>
      <c r="AS80" s="529" t="str">
        <f t="array" aca="1" ref="AS80" ca="1">IFERROR(AM80*(1+INDEX(FrontEndData,MATCH(AS$10,IF(FrontEndType=$B80,FrontEndCampus),0),MATCH(AS$9,FrontEndYear,0))),"")</f>
        <v/>
      </c>
      <c r="AT80" s="529" t="str">
        <f t="array" aca="1" ref="AT80" ca="1">IFERROR(AN80*(1+INDEX(FrontEndData,MATCH(AT$10,IF(FrontEndType=$B80,FrontEndCampus),0),MATCH(AT$9,FrontEndYear,0))),"")</f>
        <v/>
      </c>
      <c r="AU80" s="529" t="str">
        <f t="array" aca="1" ref="AU80" ca="1">IFERROR(AO80*(1+INDEX(FrontEndData,MATCH(AU$10,IF(FrontEndType=$B80,FrontEndCampus),0),MATCH(AU$9,FrontEndYear,0))),"")</f>
        <v/>
      </c>
      <c r="AV80" s="529" t="str">
        <f t="array" aca="1" ref="AV80" ca="1">IFERROR(AP80*(1+INDEX(FrontEndData,MATCH(AV$10,IF(FrontEndType=$B80,FrontEndCampus),0),MATCH(AV$9,FrontEndYear,0))),"")</f>
        <v/>
      </c>
      <c r="AW80" s="529" t="str">
        <f t="array" aca="1" ref="AW80" ca="1">IFERROR(AQ80*(1+INDEX(FrontEndData,MATCH(AW$10,IF(FrontEndType=$B80,FrontEndCampus),0),MATCH(AW$9,FrontEndYear,0))),"")</f>
        <v/>
      </c>
      <c r="AX80" s="529" t="str">
        <f t="array" aca="1" ref="AX80" ca="1">IFERROR(AR80*(1+INDEX(FrontEndData,MATCH(AX$10,IF(FrontEndType=$B80,FrontEndCampus),0),MATCH(AX$9,FrontEndYear,0))),"")</f>
        <v/>
      </c>
      <c r="AY80" s="529" t="str">
        <f t="array" aca="1" ref="AY80" ca="1">IFERROR(AS80*(1+INDEX(FrontEndData,MATCH(AY$10,IF(FrontEndType=$B80,FrontEndCampus),0),MATCH(AY$9,FrontEndYear,0))),"")</f>
        <v/>
      </c>
      <c r="AZ80" s="529" t="str">
        <f t="array" aca="1" ref="AZ80" ca="1">IFERROR(AT80*(1+INDEX(FrontEndData,MATCH(AZ$10,IF(FrontEndType=$B80,FrontEndCampus),0),MATCH(AZ$9,FrontEndYear,0))),"")</f>
        <v/>
      </c>
      <c r="BA80" s="529" t="str">
        <f t="array" aca="1" ref="BA80" ca="1">IFERROR(AU80*(1+INDEX(FrontEndData,MATCH(BA$10,IF(FrontEndType=$B80,FrontEndCampus),0),MATCH(BA$9,FrontEndYear,0))),"")</f>
        <v/>
      </c>
      <c r="BB80" s="529" t="str">
        <f t="array" aca="1" ref="BB80" ca="1">IFERROR(AV80*(1+INDEX(FrontEndData,MATCH(BB$10,IF(FrontEndType=$B80,FrontEndCampus),0),MATCH(BB$9,FrontEndYear,0))),"")</f>
        <v/>
      </c>
      <c r="BC80" s="529" t="str">
        <f t="array" aca="1" ref="BC80" ca="1">IFERROR(AW80*(1+INDEX(FrontEndData,MATCH(BC$10,IF(FrontEndType=$B80,FrontEndCampus),0),MATCH(BC$9,FrontEndYear,0))),"")</f>
        <v/>
      </c>
      <c r="BD80" s="529" t="str">
        <f t="array" aca="1" ref="BD80" ca="1">IFERROR(AX80*(1+INDEX(FrontEndData,MATCH(BD$10,IF(FrontEndType=$B80,FrontEndCampus),0),MATCH(BD$9,FrontEndYear,0))),"")</f>
        <v/>
      </c>
      <c r="BE80" s="529" t="str">
        <f t="array" aca="1" ref="BE80" ca="1">IFERROR(AY80*(1+INDEX(FrontEndData,MATCH(BE$10,IF(FrontEndType=$B80,FrontEndCampus),0),MATCH(BE$9,FrontEndYear,0))),"")</f>
        <v/>
      </c>
      <c r="BF80" s="529" t="str">
        <f t="array" aca="1" ref="BF80" ca="1">IFERROR(AZ80*(1+INDEX(FrontEndData,MATCH(BF$10,IF(FrontEndType=$B80,FrontEndCampus),0),MATCH(BF$9,FrontEndYear,0))),"")</f>
        <v/>
      </c>
      <c r="BG80" s="529" t="str">
        <f t="array" aca="1" ref="BG80" ca="1">IFERROR(BA80*(1+INDEX(FrontEndData,MATCH(BG$10,IF(FrontEndType=$B80,FrontEndCampus),0),MATCH(BG$9,FrontEndYear,0))),"")</f>
        <v/>
      </c>
      <c r="BH80" s="529" t="str">
        <f t="array" aca="1" ref="BH80" ca="1">IFERROR(BB80*(1+INDEX(FrontEndData,MATCH(BH$10,IF(FrontEndType=$B80,FrontEndCampus),0),MATCH(BH$9,FrontEndYear,0))),"")</f>
        <v/>
      </c>
      <c r="BI80" s="529" t="str">
        <f t="array" aca="1" ref="BI80" ca="1">IFERROR(BC80*(1+INDEX(FrontEndData,MATCH(BI$10,IF(FrontEndType=$B80,FrontEndCampus),0),MATCH(BI$9,FrontEndYear,0))),"")</f>
        <v/>
      </c>
      <c r="BJ80" s="529" t="str">
        <f t="array" aca="1" ref="BJ80" ca="1">IFERROR(BD80*(1+INDEX(FrontEndData,MATCH(BJ$10,IF(FrontEndType=$B80,FrontEndCampus),0),MATCH(BJ$9,FrontEndYear,0))),"")</f>
        <v/>
      </c>
      <c r="BK80" s="529" t="str">
        <f t="array" aca="1" ref="BK80" ca="1">IFERROR(BE80*(1+INDEX(FrontEndData,MATCH(BK$10,IF(FrontEndType=$B80,FrontEndCampus),0),MATCH(BK$9,FrontEndYear,0))),"")</f>
        <v/>
      </c>
      <c r="BL80" s="529" t="str">
        <f t="array" aca="1" ref="BL80" ca="1">IFERROR(BF80*(1+INDEX(FrontEndData,MATCH(BL$10,IF(FrontEndType=$B80,FrontEndCampus),0),MATCH(BL$9,FrontEndYear,0))),"")</f>
        <v/>
      </c>
      <c r="BM80" s="529" t="str">
        <f t="array" aca="1" ref="BM80" ca="1">IFERROR(BG80*(1+INDEX(FrontEndData,MATCH(BM$10,IF(FrontEndType=$B80,FrontEndCampus),0),MATCH(BM$9,FrontEndYear,0))),"")</f>
        <v/>
      </c>
      <c r="BN80" s="529" t="str">
        <f t="array" aca="1" ref="BN80" ca="1">IFERROR(BH80*(1+INDEX(FrontEndData,MATCH(BN$10,IF(FrontEndType=$B80,FrontEndCampus),0),MATCH(BN$9,FrontEndYear,0))),"")</f>
        <v/>
      </c>
      <c r="BO80" s="529" t="str">
        <f t="array" aca="1" ref="BO80" ca="1">IFERROR(BI80*(1+INDEX(FrontEndData,MATCH(BO$10,IF(FrontEndType=$B80,FrontEndCampus),0),MATCH(BO$9,FrontEndYear,0))),"")</f>
        <v/>
      </c>
      <c r="BP80" s="529" t="str">
        <f t="array" aca="1" ref="BP80" ca="1">IFERROR(BJ80*(1+INDEX(FrontEndData,MATCH(BP$10,IF(FrontEndType=$B80,FrontEndCampus),0),MATCH(BP$9,FrontEndYear,0))),"")</f>
        <v/>
      </c>
      <c r="BQ80" s="529" t="str">
        <f t="array" aca="1" ref="BQ80" ca="1">IFERROR(BK80*(1+INDEX(FrontEndData,MATCH(BQ$10,IF(FrontEndType=$B80,FrontEndCampus),0),MATCH(BQ$9,FrontEndYear,0))),"")</f>
        <v/>
      </c>
      <c r="BR80" s="529" t="str">
        <f t="array" aca="1" ref="BR80" ca="1">IFERROR(BL80*(1+INDEX(FrontEndData,MATCH(BR$10,IF(FrontEndType=$B80,FrontEndCampus),0),MATCH(BR$9,FrontEndYear,0))),"")</f>
        <v/>
      </c>
      <c r="BS80" s="529" t="str">
        <f t="array" aca="1" ref="BS80" ca="1">IFERROR(BM80*(1+INDEX(FrontEndData,MATCH(BS$10,IF(FrontEndType=$B80,FrontEndCampus),0),MATCH(BS$9,FrontEndYear,0))),"")</f>
        <v/>
      </c>
      <c r="BT80" s="529" t="str">
        <f t="array" aca="1" ref="BT80" ca="1">IFERROR(BN80*(1+INDEX(FrontEndData,MATCH(BT$10,IF(FrontEndType=$B80,FrontEndCampus),0),MATCH(BT$9,FrontEndYear,0))),"")</f>
        <v/>
      </c>
      <c r="BU80" s="529" t="str">
        <f t="array" aca="1" ref="BU80" ca="1">IFERROR(BO80*(1+INDEX(FrontEndData,MATCH(BU$10,IF(FrontEndType=$B80,FrontEndCampus),0),MATCH(BU$9,FrontEndYear,0))),"")</f>
        <v/>
      </c>
      <c r="BV80" s="529" t="str">
        <f t="array" aca="1" ref="BV80" ca="1">IFERROR(BP80*(1+INDEX(FrontEndData,MATCH(BV$10,IF(FrontEndType=$B80,FrontEndCampus),0),MATCH(BV$9,FrontEndYear,0))),"")</f>
        <v/>
      </c>
      <c r="BW80" s="529" t="str">
        <f t="array" aca="1" ref="BW80" ca="1">IFERROR(BQ80*(1+INDEX(FrontEndData,MATCH(BW$10,IF(FrontEndType=$B80,FrontEndCampus),0),MATCH(BW$9,FrontEndYear,0))),"")</f>
        <v/>
      </c>
      <c r="BX80" s="529" t="str">
        <f t="array" aca="1" ref="BX80" ca="1">IFERROR(BR80*(1+INDEX(FrontEndData,MATCH(BX$10,IF(FrontEndType=$B80,FrontEndCampus),0),MATCH(BX$9,FrontEndYear,0))),"")</f>
        <v/>
      </c>
    </row>
    <row r="81" spans="2:76" x14ac:dyDescent="0.25">
      <c r="B81" s="525" t="s">
        <v>412</v>
      </c>
      <c r="C81" s="526" t="s">
        <v>376</v>
      </c>
      <c r="D81" s="527" t="s">
        <v>400</v>
      </c>
      <c r="E81" s="528">
        <f t="array" aca="1" ref="E81" ca="1">IFERROR(IF(INDEX(EndUseMatrixData,MATCH($B81,IF(EndUseMatrixEndUse=$D81,EndUseMatrixAllocation),0),MATCH($C81,EndUseMatrixEmissionSource,0))=Lists!$Q$9,INDEX(CFPTableEmissionsData,MATCH($C81,CFPTableEmissionsEmissionSource,0),MATCH(E$10,CFPTableEmissionsCampus,0))*INDEX(EndUseAssumptionsData,MATCH($C81,IF(EndUseAssumptionsEndUse=$D81,EndUseAssumptionsEmissionsSource),0),MATCH(E$10,EndUseAssumptionsCampus,0))*IF(COUNTIF(PeopleList,$B81)&gt;0,INDEX(SpacePeopleAllocationsPercentData,MATCH($B81,SpacePeopleAllocationsPercentType,0),MATCH(E$10,SpacePeopleAllocationsPercentCampus,0))/SUM(IF(INDEX(EndUseMatrixPeopleData,0,MATCH($C81,EndUseMatrixEmissionSource,0))=Lists!$Q$9,IF(EndUseMatrixPeopleEndUse=$D81,INDEX(EndUseMatrixPeopleSplitData,0,MATCH(E$10,EndUseMatrixPeopleSplitCampus,0))))),1),0),0)</f>
        <v>0</v>
      </c>
      <c r="F81" s="528">
        <f t="array" aca="1" ref="F81" ca="1">IFERROR(IF(INDEX(EndUseMatrixData,MATCH($B81,IF(EndUseMatrixEndUse=$D81,EndUseMatrixAllocation),0),MATCH($C81,EndUseMatrixEmissionSource,0))=Lists!$Q$9,INDEX(CFPTableEmissionsData,MATCH($C81,CFPTableEmissionsEmissionSource,0),MATCH(F$10,CFPTableEmissionsCampus,0))*INDEX(EndUseAssumptionsData,MATCH($C81,IF(EndUseAssumptionsEndUse=$D81,EndUseAssumptionsEmissionsSource),0),MATCH(F$10,EndUseAssumptionsCampus,0))*IF(COUNTIF(PeopleList,$B81)&gt;0,INDEX(SpacePeopleAllocationsPercentData,MATCH($B81,SpacePeopleAllocationsPercentType,0),MATCH(F$10,SpacePeopleAllocationsPercentCampus,0))/SUM(IF(INDEX(EndUseMatrixPeopleData,0,MATCH($C81,EndUseMatrixEmissionSource,0))=Lists!$Q$9,IF(EndUseMatrixPeopleEndUse=$D81,INDEX(EndUseMatrixPeopleSplitData,0,MATCH(F$10,EndUseMatrixPeopleSplitCampus,0))))),1),0),0)</f>
        <v>0</v>
      </c>
      <c r="G81" s="528">
        <f t="array" aca="1" ref="G81" ca="1">IFERROR(IF(INDEX(EndUseMatrixData,MATCH($B81,IF(EndUseMatrixEndUse=$D81,EndUseMatrixAllocation),0),MATCH($C81,EndUseMatrixEmissionSource,0))=Lists!$Q$9,INDEX(CFPTableEmissionsData,MATCH($C81,CFPTableEmissionsEmissionSource,0),MATCH(G$10,CFPTableEmissionsCampus,0))*INDEX(EndUseAssumptionsData,MATCH($C81,IF(EndUseAssumptionsEndUse=$D81,EndUseAssumptionsEmissionsSource),0),MATCH(G$10,EndUseAssumptionsCampus,0))*IF(COUNTIF(PeopleList,$B81)&gt;0,INDEX(SpacePeopleAllocationsPercentData,MATCH($B81,SpacePeopleAllocationsPercentType,0),MATCH(G$10,SpacePeopleAllocationsPercentCampus,0))/SUM(IF(INDEX(EndUseMatrixPeopleData,0,MATCH($C81,EndUseMatrixEmissionSource,0))=Lists!$Q$9,IF(EndUseMatrixPeopleEndUse=$D81,INDEX(EndUseMatrixPeopleSplitData,0,MATCH(G$10,EndUseMatrixPeopleSplitCampus,0))))),1),0),0)</f>
        <v>0</v>
      </c>
      <c r="H81" s="528">
        <f t="array" aca="1" ref="H81" ca="1">IFERROR(IF(INDEX(EndUseMatrixData,MATCH($B81,IF(EndUseMatrixEndUse=$D81,EndUseMatrixAllocation),0),MATCH($C81,EndUseMatrixEmissionSource,0))=Lists!$Q$9,INDEX(CFPTableEmissionsData,MATCH($C81,CFPTableEmissionsEmissionSource,0),MATCH(H$10,CFPTableEmissionsCampus,0))*INDEX(EndUseAssumptionsData,MATCH($C81,IF(EndUseAssumptionsEndUse=$D81,EndUseAssumptionsEmissionsSource),0),MATCH(H$10,EndUseAssumptionsCampus,0))*IF(COUNTIF(PeopleList,$B81)&gt;0,INDEX(SpacePeopleAllocationsPercentData,MATCH($B81,SpacePeopleAllocationsPercentType,0),MATCH(H$10,SpacePeopleAllocationsPercentCampus,0))/SUM(IF(INDEX(EndUseMatrixPeopleData,0,MATCH($C81,EndUseMatrixEmissionSource,0))=Lists!$Q$9,IF(EndUseMatrixPeopleEndUse=$D81,INDEX(EndUseMatrixPeopleSplitData,0,MATCH(H$10,EndUseMatrixPeopleSplitCampus,0))))),1),0),0)</f>
        <v>0</v>
      </c>
      <c r="I81" s="528">
        <f t="array" aca="1" ref="I81" ca="1">IFERROR(IF(INDEX(EndUseMatrixData,MATCH($B81,IF(EndUseMatrixEndUse=$D81,EndUseMatrixAllocation),0),MATCH($C81,EndUseMatrixEmissionSource,0))=Lists!$Q$9,INDEX(CFPTableEmissionsData,MATCH($C81,CFPTableEmissionsEmissionSource,0),MATCH(I$10,CFPTableEmissionsCampus,0))*INDEX(EndUseAssumptionsData,MATCH($C81,IF(EndUseAssumptionsEndUse=$D81,EndUseAssumptionsEmissionsSource),0),MATCH(I$10,EndUseAssumptionsCampus,0))*IF(COUNTIF(PeopleList,$B81)&gt;0,INDEX(SpacePeopleAllocationsPercentData,MATCH($B81,SpacePeopleAllocationsPercentType,0),MATCH(I$10,SpacePeopleAllocationsPercentCampus,0))/SUM(IF(INDEX(EndUseMatrixPeopleData,0,MATCH($C81,EndUseMatrixEmissionSource,0))=Lists!$Q$9,IF(EndUseMatrixPeopleEndUse=$D81,INDEX(EndUseMatrixPeopleSplitData,0,MATCH(I$10,EndUseMatrixPeopleSplitCampus,0))))),1),0),0)</f>
        <v>0</v>
      </c>
      <c r="J81" s="528">
        <f t="array" aca="1" ref="J81" ca="1">IFERROR(IF(INDEX(EndUseMatrixData,MATCH($B81,IF(EndUseMatrixEndUse=$D81,EndUseMatrixAllocation),0),MATCH($C81,EndUseMatrixEmissionSource,0))=Lists!$Q$9,INDEX(CFPTableEmissionsData,MATCH($C81,CFPTableEmissionsEmissionSource,0),MATCH(J$10,CFPTableEmissionsCampus,0))*INDEX(EndUseAssumptionsData,MATCH($C81,IF(EndUseAssumptionsEndUse=$D81,EndUseAssumptionsEmissionsSource),0),MATCH(J$10,EndUseAssumptionsCampus,0))*IF(COUNTIF(PeopleList,$B81)&gt;0,INDEX(SpacePeopleAllocationsPercentData,MATCH($B81,SpacePeopleAllocationsPercentType,0),MATCH(J$10,SpacePeopleAllocationsPercentCampus,0))/SUM(IF(INDEX(EndUseMatrixPeopleData,0,MATCH($C81,EndUseMatrixEmissionSource,0))=Lists!$Q$9,IF(EndUseMatrixPeopleEndUse=$D81,INDEX(EndUseMatrixPeopleSplitData,0,MATCH(J$10,EndUseMatrixPeopleSplitCampus,0))))),1),0),0)</f>
        <v>0</v>
      </c>
      <c r="K81" s="529" t="str">
        <f t="array" aca="1" ref="K81" ca="1">IFERROR(E81*(1+INDEX(FrontEndData,MATCH(K$10,IF(FrontEndType=$B81,FrontEndCampus),0),MATCH(K$9,FrontEndYear,0))),"")</f>
        <v/>
      </c>
      <c r="L81" s="529" t="str">
        <f t="array" aca="1" ref="L81" ca="1">IFERROR(F81*(1+INDEX(FrontEndData,MATCH(L$10,IF(FrontEndType=$B81,FrontEndCampus),0),MATCH(L$9,FrontEndYear,0))),"")</f>
        <v/>
      </c>
      <c r="M81" s="529" t="str">
        <f t="array" aca="1" ref="M81" ca="1">IFERROR(G81*(1+INDEX(FrontEndData,MATCH(M$10,IF(FrontEndType=$B81,FrontEndCampus),0),MATCH(M$9,FrontEndYear,0))),"")</f>
        <v/>
      </c>
      <c r="N81" s="529" t="str">
        <f t="array" aca="1" ref="N81" ca="1">IFERROR(H81*(1+INDEX(FrontEndData,MATCH(N$10,IF(FrontEndType=$B81,FrontEndCampus),0),MATCH(N$9,FrontEndYear,0))),"")</f>
        <v/>
      </c>
      <c r="O81" s="529" t="str">
        <f t="array" aca="1" ref="O81" ca="1">IFERROR(I81*(1+INDEX(FrontEndData,MATCH(O$10,IF(FrontEndType=$B81,FrontEndCampus),0),MATCH(O$9,FrontEndYear,0))),"")</f>
        <v/>
      </c>
      <c r="P81" s="529" t="str">
        <f t="array" aca="1" ref="P81" ca="1">IFERROR(J81*(1+INDEX(FrontEndData,MATCH(P$10,IF(FrontEndType=$B81,FrontEndCampus),0),MATCH(P$9,FrontEndYear,0))),"")</f>
        <v/>
      </c>
      <c r="Q81" s="529" t="str">
        <f t="array" aca="1" ref="Q81" ca="1">IFERROR(K81*(1+INDEX(FrontEndData,MATCH(Q$10,IF(FrontEndType=$B81,FrontEndCampus),0),MATCH(Q$9,FrontEndYear,0))),"")</f>
        <v/>
      </c>
      <c r="R81" s="529" t="str">
        <f t="array" aca="1" ref="R81" ca="1">IFERROR(L81*(1+INDEX(FrontEndData,MATCH(R$10,IF(FrontEndType=$B81,FrontEndCampus),0),MATCH(R$9,FrontEndYear,0))),"")</f>
        <v/>
      </c>
      <c r="S81" s="529" t="str">
        <f t="array" aca="1" ref="S81" ca="1">IFERROR(M81*(1+INDEX(FrontEndData,MATCH(S$10,IF(FrontEndType=$B81,FrontEndCampus),0),MATCH(S$9,FrontEndYear,0))),"")</f>
        <v/>
      </c>
      <c r="T81" s="529" t="str">
        <f t="array" aca="1" ref="T81" ca="1">IFERROR(N81*(1+INDEX(FrontEndData,MATCH(T$10,IF(FrontEndType=$B81,FrontEndCampus),0),MATCH(T$9,FrontEndYear,0))),"")</f>
        <v/>
      </c>
      <c r="U81" s="529" t="str">
        <f t="array" aca="1" ref="U81" ca="1">IFERROR(O81*(1+INDEX(FrontEndData,MATCH(U$10,IF(FrontEndType=$B81,FrontEndCampus),0),MATCH(U$9,FrontEndYear,0))),"")</f>
        <v/>
      </c>
      <c r="V81" s="529" t="str">
        <f t="array" aca="1" ref="V81" ca="1">IFERROR(P81*(1+INDEX(FrontEndData,MATCH(V$10,IF(FrontEndType=$B81,FrontEndCampus),0),MATCH(V$9,FrontEndYear,0))),"")</f>
        <v/>
      </c>
      <c r="W81" s="529" t="str">
        <f t="array" aca="1" ref="W81" ca="1">IFERROR(Q81*(1+INDEX(FrontEndData,MATCH(W$10,IF(FrontEndType=$B81,FrontEndCampus),0),MATCH(W$9,FrontEndYear,0))),"")</f>
        <v/>
      </c>
      <c r="X81" s="529" t="str">
        <f t="array" aca="1" ref="X81" ca="1">IFERROR(R81*(1+INDEX(FrontEndData,MATCH(X$10,IF(FrontEndType=$B81,FrontEndCampus),0),MATCH(X$9,FrontEndYear,0))),"")</f>
        <v/>
      </c>
      <c r="Y81" s="529" t="str">
        <f t="array" aca="1" ref="Y81" ca="1">IFERROR(S81*(1+INDEX(FrontEndData,MATCH(Y$10,IF(FrontEndType=$B81,FrontEndCampus),0),MATCH(Y$9,FrontEndYear,0))),"")</f>
        <v/>
      </c>
      <c r="Z81" s="529" t="str">
        <f t="array" aca="1" ref="Z81" ca="1">IFERROR(T81*(1+INDEX(FrontEndData,MATCH(Z$10,IF(FrontEndType=$B81,FrontEndCampus),0),MATCH(Z$9,FrontEndYear,0))),"")</f>
        <v/>
      </c>
      <c r="AA81" s="529" t="str">
        <f t="array" aca="1" ref="AA81" ca="1">IFERROR(U81*(1+INDEX(FrontEndData,MATCH(AA$10,IF(FrontEndType=$B81,FrontEndCampus),0),MATCH(AA$9,FrontEndYear,0))),"")</f>
        <v/>
      </c>
      <c r="AB81" s="529" t="str">
        <f t="array" aca="1" ref="AB81" ca="1">IFERROR(V81*(1+INDEX(FrontEndData,MATCH(AB$10,IF(FrontEndType=$B81,FrontEndCampus),0),MATCH(AB$9,FrontEndYear,0))),"")</f>
        <v/>
      </c>
      <c r="AC81" s="529" t="str">
        <f t="array" aca="1" ref="AC81" ca="1">IFERROR(W81*(1+INDEX(FrontEndData,MATCH(AC$10,IF(FrontEndType=$B81,FrontEndCampus),0),MATCH(AC$9,FrontEndYear,0))),"")</f>
        <v/>
      </c>
      <c r="AD81" s="529" t="str">
        <f t="array" aca="1" ref="AD81" ca="1">IFERROR(X81*(1+INDEX(FrontEndData,MATCH(AD$10,IF(FrontEndType=$B81,FrontEndCampus),0),MATCH(AD$9,FrontEndYear,0))),"")</f>
        <v/>
      </c>
      <c r="AE81" s="529" t="str">
        <f t="array" aca="1" ref="AE81" ca="1">IFERROR(Y81*(1+INDEX(FrontEndData,MATCH(AE$10,IF(FrontEndType=$B81,FrontEndCampus),0),MATCH(AE$9,FrontEndYear,0))),"")</f>
        <v/>
      </c>
      <c r="AF81" s="529" t="str">
        <f t="array" aca="1" ref="AF81" ca="1">IFERROR(Z81*(1+INDEX(FrontEndData,MATCH(AF$10,IF(FrontEndType=$B81,FrontEndCampus),0),MATCH(AF$9,FrontEndYear,0))),"")</f>
        <v/>
      </c>
      <c r="AG81" s="529" t="str">
        <f t="array" aca="1" ref="AG81" ca="1">IFERROR(AA81*(1+INDEX(FrontEndData,MATCH(AG$10,IF(FrontEndType=$B81,FrontEndCampus),0),MATCH(AG$9,FrontEndYear,0))),"")</f>
        <v/>
      </c>
      <c r="AH81" s="529" t="str">
        <f t="array" aca="1" ref="AH81" ca="1">IFERROR(AB81*(1+INDEX(FrontEndData,MATCH(AH$10,IF(FrontEndType=$B81,FrontEndCampus),0),MATCH(AH$9,FrontEndYear,0))),"")</f>
        <v/>
      </c>
      <c r="AI81" s="529" t="str">
        <f t="array" aca="1" ref="AI81" ca="1">IFERROR(AC81*(1+INDEX(FrontEndData,MATCH(AI$10,IF(FrontEndType=$B81,FrontEndCampus),0),MATCH(AI$9,FrontEndYear,0))),"")</f>
        <v/>
      </c>
      <c r="AJ81" s="529" t="str">
        <f t="array" aca="1" ref="AJ81" ca="1">IFERROR(AD81*(1+INDEX(FrontEndData,MATCH(AJ$10,IF(FrontEndType=$B81,FrontEndCampus),0),MATCH(AJ$9,FrontEndYear,0))),"")</f>
        <v/>
      </c>
      <c r="AK81" s="529" t="str">
        <f t="array" aca="1" ref="AK81" ca="1">IFERROR(AE81*(1+INDEX(FrontEndData,MATCH(AK$10,IF(FrontEndType=$B81,FrontEndCampus),0),MATCH(AK$9,FrontEndYear,0))),"")</f>
        <v/>
      </c>
      <c r="AL81" s="529" t="str">
        <f t="array" aca="1" ref="AL81" ca="1">IFERROR(AF81*(1+INDEX(FrontEndData,MATCH(AL$10,IF(FrontEndType=$B81,FrontEndCampus),0),MATCH(AL$9,FrontEndYear,0))),"")</f>
        <v/>
      </c>
      <c r="AM81" s="529" t="str">
        <f t="array" aca="1" ref="AM81" ca="1">IFERROR(AG81*(1+INDEX(FrontEndData,MATCH(AM$10,IF(FrontEndType=$B81,FrontEndCampus),0),MATCH(AM$9,FrontEndYear,0))),"")</f>
        <v/>
      </c>
      <c r="AN81" s="529" t="str">
        <f t="array" aca="1" ref="AN81" ca="1">IFERROR(AH81*(1+INDEX(FrontEndData,MATCH(AN$10,IF(FrontEndType=$B81,FrontEndCampus),0),MATCH(AN$9,FrontEndYear,0))),"")</f>
        <v/>
      </c>
      <c r="AO81" s="529" t="str">
        <f t="array" aca="1" ref="AO81" ca="1">IFERROR(AI81*(1+INDEX(FrontEndData,MATCH(AO$10,IF(FrontEndType=$B81,FrontEndCampus),0),MATCH(AO$9,FrontEndYear,0))),"")</f>
        <v/>
      </c>
      <c r="AP81" s="529" t="str">
        <f t="array" aca="1" ref="AP81" ca="1">IFERROR(AJ81*(1+INDEX(FrontEndData,MATCH(AP$10,IF(FrontEndType=$B81,FrontEndCampus),0),MATCH(AP$9,FrontEndYear,0))),"")</f>
        <v/>
      </c>
      <c r="AQ81" s="529" t="str">
        <f t="array" aca="1" ref="AQ81" ca="1">IFERROR(AK81*(1+INDEX(FrontEndData,MATCH(AQ$10,IF(FrontEndType=$B81,FrontEndCampus),0),MATCH(AQ$9,FrontEndYear,0))),"")</f>
        <v/>
      </c>
      <c r="AR81" s="529" t="str">
        <f t="array" aca="1" ref="AR81" ca="1">IFERROR(AL81*(1+INDEX(FrontEndData,MATCH(AR$10,IF(FrontEndType=$B81,FrontEndCampus),0),MATCH(AR$9,FrontEndYear,0))),"")</f>
        <v/>
      </c>
      <c r="AS81" s="529" t="str">
        <f t="array" aca="1" ref="AS81" ca="1">IFERROR(AM81*(1+INDEX(FrontEndData,MATCH(AS$10,IF(FrontEndType=$B81,FrontEndCampus),0),MATCH(AS$9,FrontEndYear,0))),"")</f>
        <v/>
      </c>
      <c r="AT81" s="529" t="str">
        <f t="array" aca="1" ref="AT81" ca="1">IFERROR(AN81*(1+INDEX(FrontEndData,MATCH(AT$10,IF(FrontEndType=$B81,FrontEndCampus),0),MATCH(AT$9,FrontEndYear,0))),"")</f>
        <v/>
      </c>
      <c r="AU81" s="529" t="str">
        <f t="array" aca="1" ref="AU81" ca="1">IFERROR(AO81*(1+INDEX(FrontEndData,MATCH(AU$10,IF(FrontEndType=$B81,FrontEndCampus),0),MATCH(AU$9,FrontEndYear,0))),"")</f>
        <v/>
      </c>
      <c r="AV81" s="529" t="str">
        <f t="array" aca="1" ref="AV81" ca="1">IFERROR(AP81*(1+INDEX(FrontEndData,MATCH(AV$10,IF(FrontEndType=$B81,FrontEndCampus),0),MATCH(AV$9,FrontEndYear,0))),"")</f>
        <v/>
      </c>
      <c r="AW81" s="529" t="str">
        <f t="array" aca="1" ref="AW81" ca="1">IFERROR(AQ81*(1+INDEX(FrontEndData,MATCH(AW$10,IF(FrontEndType=$B81,FrontEndCampus),0),MATCH(AW$9,FrontEndYear,0))),"")</f>
        <v/>
      </c>
      <c r="AX81" s="529" t="str">
        <f t="array" aca="1" ref="AX81" ca="1">IFERROR(AR81*(1+INDEX(FrontEndData,MATCH(AX$10,IF(FrontEndType=$B81,FrontEndCampus),0),MATCH(AX$9,FrontEndYear,0))),"")</f>
        <v/>
      </c>
      <c r="AY81" s="529" t="str">
        <f t="array" aca="1" ref="AY81" ca="1">IFERROR(AS81*(1+INDEX(FrontEndData,MATCH(AY$10,IF(FrontEndType=$B81,FrontEndCampus),0),MATCH(AY$9,FrontEndYear,0))),"")</f>
        <v/>
      </c>
      <c r="AZ81" s="529" t="str">
        <f t="array" aca="1" ref="AZ81" ca="1">IFERROR(AT81*(1+INDEX(FrontEndData,MATCH(AZ$10,IF(FrontEndType=$B81,FrontEndCampus),0),MATCH(AZ$9,FrontEndYear,0))),"")</f>
        <v/>
      </c>
      <c r="BA81" s="529" t="str">
        <f t="array" aca="1" ref="BA81" ca="1">IFERROR(AU81*(1+INDEX(FrontEndData,MATCH(BA$10,IF(FrontEndType=$B81,FrontEndCampus),0),MATCH(BA$9,FrontEndYear,0))),"")</f>
        <v/>
      </c>
      <c r="BB81" s="529" t="str">
        <f t="array" aca="1" ref="BB81" ca="1">IFERROR(AV81*(1+INDEX(FrontEndData,MATCH(BB$10,IF(FrontEndType=$B81,FrontEndCampus),0),MATCH(BB$9,FrontEndYear,0))),"")</f>
        <v/>
      </c>
      <c r="BC81" s="529" t="str">
        <f t="array" aca="1" ref="BC81" ca="1">IFERROR(AW81*(1+INDEX(FrontEndData,MATCH(BC$10,IF(FrontEndType=$B81,FrontEndCampus),0),MATCH(BC$9,FrontEndYear,0))),"")</f>
        <v/>
      </c>
      <c r="BD81" s="529" t="str">
        <f t="array" aca="1" ref="BD81" ca="1">IFERROR(AX81*(1+INDEX(FrontEndData,MATCH(BD$10,IF(FrontEndType=$B81,FrontEndCampus),0),MATCH(BD$9,FrontEndYear,0))),"")</f>
        <v/>
      </c>
      <c r="BE81" s="529" t="str">
        <f t="array" aca="1" ref="BE81" ca="1">IFERROR(AY81*(1+INDEX(FrontEndData,MATCH(BE$10,IF(FrontEndType=$B81,FrontEndCampus),0),MATCH(BE$9,FrontEndYear,0))),"")</f>
        <v/>
      </c>
      <c r="BF81" s="529" t="str">
        <f t="array" aca="1" ref="BF81" ca="1">IFERROR(AZ81*(1+INDEX(FrontEndData,MATCH(BF$10,IF(FrontEndType=$B81,FrontEndCampus),0),MATCH(BF$9,FrontEndYear,0))),"")</f>
        <v/>
      </c>
      <c r="BG81" s="529" t="str">
        <f t="array" aca="1" ref="BG81" ca="1">IFERROR(BA81*(1+INDEX(FrontEndData,MATCH(BG$10,IF(FrontEndType=$B81,FrontEndCampus),0),MATCH(BG$9,FrontEndYear,0))),"")</f>
        <v/>
      </c>
      <c r="BH81" s="529" t="str">
        <f t="array" aca="1" ref="BH81" ca="1">IFERROR(BB81*(1+INDEX(FrontEndData,MATCH(BH$10,IF(FrontEndType=$B81,FrontEndCampus),0),MATCH(BH$9,FrontEndYear,0))),"")</f>
        <v/>
      </c>
      <c r="BI81" s="529" t="str">
        <f t="array" aca="1" ref="BI81" ca="1">IFERROR(BC81*(1+INDEX(FrontEndData,MATCH(BI$10,IF(FrontEndType=$B81,FrontEndCampus),0),MATCH(BI$9,FrontEndYear,0))),"")</f>
        <v/>
      </c>
      <c r="BJ81" s="529" t="str">
        <f t="array" aca="1" ref="BJ81" ca="1">IFERROR(BD81*(1+INDEX(FrontEndData,MATCH(BJ$10,IF(FrontEndType=$B81,FrontEndCampus),0),MATCH(BJ$9,FrontEndYear,0))),"")</f>
        <v/>
      </c>
      <c r="BK81" s="529" t="str">
        <f t="array" aca="1" ref="BK81" ca="1">IFERROR(BE81*(1+INDEX(FrontEndData,MATCH(BK$10,IF(FrontEndType=$B81,FrontEndCampus),0),MATCH(BK$9,FrontEndYear,0))),"")</f>
        <v/>
      </c>
      <c r="BL81" s="529" t="str">
        <f t="array" aca="1" ref="BL81" ca="1">IFERROR(BF81*(1+INDEX(FrontEndData,MATCH(BL$10,IF(FrontEndType=$B81,FrontEndCampus),0),MATCH(BL$9,FrontEndYear,0))),"")</f>
        <v/>
      </c>
      <c r="BM81" s="529" t="str">
        <f t="array" aca="1" ref="BM81" ca="1">IFERROR(BG81*(1+INDEX(FrontEndData,MATCH(BM$10,IF(FrontEndType=$B81,FrontEndCampus),0),MATCH(BM$9,FrontEndYear,0))),"")</f>
        <v/>
      </c>
      <c r="BN81" s="529" t="str">
        <f t="array" aca="1" ref="BN81" ca="1">IFERROR(BH81*(1+INDEX(FrontEndData,MATCH(BN$10,IF(FrontEndType=$B81,FrontEndCampus),0),MATCH(BN$9,FrontEndYear,0))),"")</f>
        <v/>
      </c>
      <c r="BO81" s="529" t="str">
        <f t="array" aca="1" ref="BO81" ca="1">IFERROR(BI81*(1+INDEX(FrontEndData,MATCH(BO$10,IF(FrontEndType=$B81,FrontEndCampus),0),MATCH(BO$9,FrontEndYear,0))),"")</f>
        <v/>
      </c>
      <c r="BP81" s="529" t="str">
        <f t="array" aca="1" ref="BP81" ca="1">IFERROR(BJ81*(1+INDEX(FrontEndData,MATCH(BP$10,IF(FrontEndType=$B81,FrontEndCampus),0),MATCH(BP$9,FrontEndYear,0))),"")</f>
        <v/>
      </c>
      <c r="BQ81" s="529" t="str">
        <f t="array" aca="1" ref="BQ81" ca="1">IFERROR(BK81*(1+INDEX(FrontEndData,MATCH(BQ$10,IF(FrontEndType=$B81,FrontEndCampus),0),MATCH(BQ$9,FrontEndYear,0))),"")</f>
        <v/>
      </c>
      <c r="BR81" s="529" t="str">
        <f t="array" aca="1" ref="BR81" ca="1">IFERROR(BL81*(1+INDEX(FrontEndData,MATCH(BR$10,IF(FrontEndType=$B81,FrontEndCampus),0),MATCH(BR$9,FrontEndYear,0))),"")</f>
        <v/>
      </c>
      <c r="BS81" s="529" t="str">
        <f t="array" aca="1" ref="BS81" ca="1">IFERROR(BM81*(1+INDEX(FrontEndData,MATCH(BS$10,IF(FrontEndType=$B81,FrontEndCampus),0),MATCH(BS$9,FrontEndYear,0))),"")</f>
        <v/>
      </c>
      <c r="BT81" s="529" t="str">
        <f t="array" aca="1" ref="BT81" ca="1">IFERROR(BN81*(1+INDEX(FrontEndData,MATCH(BT$10,IF(FrontEndType=$B81,FrontEndCampus),0),MATCH(BT$9,FrontEndYear,0))),"")</f>
        <v/>
      </c>
      <c r="BU81" s="529" t="str">
        <f t="array" aca="1" ref="BU81" ca="1">IFERROR(BO81*(1+INDEX(FrontEndData,MATCH(BU$10,IF(FrontEndType=$B81,FrontEndCampus),0),MATCH(BU$9,FrontEndYear,0))),"")</f>
        <v/>
      </c>
      <c r="BV81" s="529" t="str">
        <f t="array" aca="1" ref="BV81" ca="1">IFERROR(BP81*(1+INDEX(FrontEndData,MATCH(BV$10,IF(FrontEndType=$B81,FrontEndCampus),0),MATCH(BV$9,FrontEndYear,0))),"")</f>
        <v/>
      </c>
      <c r="BW81" s="529" t="str">
        <f t="array" aca="1" ref="BW81" ca="1">IFERROR(BQ81*(1+INDEX(FrontEndData,MATCH(BW$10,IF(FrontEndType=$B81,FrontEndCampus),0),MATCH(BW$9,FrontEndYear,0))),"")</f>
        <v/>
      </c>
      <c r="BX81" s="529" t="str">
        <f t="array" aca="1" ref="BX81" ca="1">IFERROR(BR81*(1+INDEX(FrontEndData,MATCH(BX$10,IF(FrontEndType=$B81,FrontEndCampus),0),MATCH(BX$9,FrontEndYear,0))),"")</f>
        <v/>
      </c>
    </row>
    <row r="82" spans="2:76" x14ac:dyDescent="0.25">
      <c r="B82" s="525" t="s">
        <v>412</v>
      </c>
      <c r="C82" s="526" t="s">
        <v>376</v>
      </c>
      <c r="D82" s="527" t="s">
        <v>399</v>
      </c>
      <c r="E82" s="528">
        <f t="array" aca="1" ref="E82" ca="1">IFERROR(IF(INDEX(EndUseMatrixData,MATCH($B82,IF(EndUseMatrixEndUse=$D82,EndUseMatrixAllocation),0),MATCH($C82,EndUseMatrixEmissionSource,0))=Lists!$Q$9,INDEX(CFPTableEmissionsData,MATCH($C82,CFPTableEmissionsEmissionSource,0),MATCH(E$10,CFPTableEmissionsCampus,0))*INDEX(EndUseAssumptionsData,MATCH($C82,IF(EndUseAssumptionsEndUse=$D82,EndUseAssumptionsEmissionsSource),0),MATCH(E$10,EndUseAssumptionsCampus,0))*IF(COUNTIF(PeopleList,$B82)&gt;0,INDEX(SpacePeopleAllocationsPercentData,MATCH($B82,SpacePeopleAllocationsPercentType,0),MATCH(E$10,SpacePeopleAllocationsPercentCampus,0))/SUM(IF(INDEX(EndUseMatrixPeopleData,0,MATCH($C82,EndUseMatrixEmissionSource,0))=Lists!$Q$9,IF(EndUseMatrixPeopleEndUse=$D82,INDEX(EndUseMatrixPeopleSplitData,0,MATCH(E$10,EndUseMatrixPeopleSplitCampus,0))))),1),0),0)</f>
        <v>0</v>
      </c>
      <c r="F82" s="528">
        <f t="array" aca="1" ref="F82" ca="1">IFERROR(IF(INDEX(EndUseMatrixData,MATCH($B82,IF(EndUseMatrixEndUse=$D82,EndUseMatrixAllocation),0),MATCH($C82,EndUseMatrixEmissionSource,0))=Lists!$Q$9,INDEX(CFPTableEmissionsData,MATCH($C82,CFPTableEmissionsEmissionSource,0),MATCH(F$10,CFPTableEmissionsCampus,0))*INDEX(EndUseAssumptionsData,MATCH($C82,IF(EndUseAssumptionsEndUse=$D82,EndUseAssumptionsEmissionsSource),0),MATCH(F$10,EndUseAssumptionsCampus,0))*IF(COUNTIF(PeopleList,$B82)&gt;0,INDEX(SpacePeopleAllocationsPercentData,MATCH($B82,SpacePeopleAllocationsPercentType,0),MATCH(F$10,SpacePeopleAllocationsPercentCampus,0))/SUM(IF(INDEX(EndUseMatrixPeopleData,0,MATCH($C82,EndUseMatrixEmissionSource,0))=Lists!$Q$9,IF(EndUseMatrixPeopleEndUse=$D82,INDEX(EndUseMatrixPeopleSplitData,0,MATCH(F$10,EndUseMatrixPeopleSplitCampus,0))))),1),0),0)</f>
        <v>0</v>
      </c>
      <c r="G82" s="528">
        <f t="array" aca="1" ref="G82" ca="1">IFERROR(IF(INDEX(EndUseMatrixData,MATCH($B82,IF(EndUseMatrixEndUse=$D82,EndUseMatrixAllocation),0),MATCH($C82,EndUseMatrixEmissionSource,0))=Lists!$Q$9,INDEX(CFPTableEmissionsData,MATCH($C82,CFPTableEmissionsEmissionSource,0),MATCH(G$10,CFPTableEmissionsCampus,0))*INDEX(EndUseAssumptionsData,MATCH($C82,IF(EndUseAssumptionsEndUse=$D82,EndUseAssumptionsEmissionsSource),0),MATCH(G$10,EndUseAssumptionsCampus,0))*IF(COUNTIF(PeopleList,$B82)&gt;0,INDEX(SpacePeopleAllocationsPercentData,MATCH($B82,SpacePeopleAllocationsPercentType,0),MATCH(G$10,SpacePeopleAllocationsPercentCampus,0))/SUM(IF(INDEX(EndUseMatrixPeopleData,0,MATCH($C82,EndUseMatrixEmissionSource,0))=Lists!$Q$9,IF(EndUseMatrixPeopleEndUse=$D82,INDEX(EndUseMatrixPeopleSplitData,0,MATCH(G$10,EndUseMatrixPeopleSplitCampus,0))))),1),0),0)</f>
        <v>0</v>
      </c>
      <c r="H82" s="528">
        <f t="array" aca="1" ref="H82" ca="1">IFERROR(IF(INDEX(EndUseMatrixData,MATCH($B82,IF(EndUseMatrixEndUse=$D82,EndUseMatrixAllocation),0),MATCH($C82,EndUseMatrixEmissionSource,0))=Lists!$Q$9,INDEX(CFPTableEmissionsData,MATCH($C82,CFPTableEmissionsEmissionSource,0),MATCH(H$10,CFPTableEmissionsCampus,0))*INDEX(EndUseAssumptionsData,MATCH($C82,IF(EndUseAssumptionsEndUse=$D82,EndUseAssumptionsEmissionsSource),0),MATCH(H$10,EndUseAssumptionsCampus,0))*IF(COUNTIF(PeopleList,$B82)&gt;0,INDEX(SpacePeopleAllocationsPercentData,MATCH($B82,SpacePeopleAllocationsPercentType,0),MATCH(H$10,SpacePeopleAllocationsPercentCampus,0))/SUM(IF(INDEX(EndUseMatrixPeopleData,0,MATCH($C82,EndUseMatrixEmissionSource,0))=Lists!$Q$9,IF(EndUseMatrixPeopleEndUse=$D82,INDEX(EndUseMatrixPeopleSplitData,0,MATCH(H$10,EndUseMatrixPeopleSplitCampus,0))))),1),0),0)</f>
        <v>0</v>
      </c>
      <c r="I82" s="528">
        <f t="array" aca="1" ref="I82" ca="1">IFERROR(IF(INDEX(EndUseMatrixData,MATCH($B82,IF(EndUseMatrixEndUse=$D82,EndUseMatrixAllocation),0),MATCH($C82,EndUseMatrixEmissionSource,0))=Lists!$Q$9,INDEX(CFPTableEmissionsData,MATCH($C82,CFPTableEmissionsEmissionSource,0),MATCH(I$10,CFPTableEmissionsCampus,0))*INDEX(EndUseAssumptionsData,MATCH($C82,IF(EndUseAssumptionsEndUse=$D82,EndUseAssumptionsEmissionsSource),0),MATCH(I$10,EndUseAssumptionsCampus,0))*IF(COUNTIF(PeopleList,$B82)&gt;0,INDEX(SpacePeopleAllocationsPercentData,MATCH($B82,SpacePeopleAllocationsPercentType,0),MATCH(I$10,SpacePeopleAllocationsPercentCampus,0))/SUM(IF(INDEX(EndUseMatrixPeopleData,0,MATCH($C82,EndUseMatrixEmissionSource,0))=Lists!$Q$9,IF(EndUseMatrixPeopleEndUse=$D82,INDEX(EndUseMatrixPeopleSplitData,0,MATCH(I$10,EndUseMatrixPeopleSplitCampus,0))))),1),0),0)</f>
        <v>0</v>
      </c>
      <c r="J82" s="528">
        <f t="array" aca="1" ref="J82" ca="1">IFERROR(IF(INDEX(EndUseMatrixData,MATCH($B82,IF(EndUseMatrixEndUse=$D82,EndUseMatrixAllocation),0),MATCH($C82,EndUseMatrixEmissionSource,0))=Lists!$Q$9,INDEX(CFPTableEmissionsData,MATCH($C82,CFPTableEmissionsEmissionSource,0),MATCH(J$10,CFPTableEmissionsCampus,0))*INDEX(EndUseAssumptionsData,MATCH($C82,IF(EndUseAssumptionsEndUse=$D82,EndUseAssumptionsEmissionsSource),0),MATCH(J$10,EndUseAssumptionsCampus,0))*IF(COUNTIF(PeopleList,$B82)&gt;0,INDEX(SpacePeopleAllocationsPercentData,MATCH($B82,SpacePeopleAllocationsPercentType,0),MATCH(J$10,SpacePeopleAllocationsPercentCampus,0))/SUM(IF(INDEX(EndUseMatrixPeopleData,0,MATCH($C82,EndUseMatrixEmissionSource,0))=Lists!$Q$9,IF(EndUseMatrixPeopleEndUse=$D82,INDEX(EndUseMatrixPeopleSplitData,0,MATCH(J$10,EndUseMatrixPeopleSplitCampus,0))))),1),0),0)</f>
        <v>0</v>
      </c>
      <c r="K82" s="529" t="str">
        <f t="array" aca="1" ref="K82" ca="1">IFERROR(E82*(1+INDEX(FrontEndData,MATCH(K$10,IF(FrontEndType=$B82,FrontEndCampus),0),MATCH(K$9,FrontEndYear,0))),"")</f>
        <v/>
      </c>
      <c r="L82" s="529" t="str">
        <f t="array" aca="1" ref="L82" ca="1">IFERROR(F82*(1+INDEX(FrontEndData,MATCH(L$10,IF(FrontEndType=$B82,FrontEndCampus),0),MATCH(L$9,FrontEndYear,0))),"")</f>
        <v/>
      </c>
      <c r="M82" s="529" t="str">
        <f t="array" aca="1" ref="M82" ca="1">IFERROR(G82*(1+INDEX(FrontEndData,MATCH(M$10,IF(FrontEndType=$B82,FrontEndCampus),0),MATCH(M$9,FrontEndYear,0))),"")</f>
        <v/>
      </c>
      <c r="N82" s="529" t="str">
        <f t="array" aca="1" ref="N82" ca="1">IFERROR(H82*(1+INDEX(FrontEndData,MATCH(N$10,IF(FrontEndType=$B82,FrontEndCampus),0),MATCH(N$9,FrontEndYear,0))),"")</f>
        <v/>
      </c>
      <c r="O82" s="529" t="str">
        <f t="array" aca="1" ref="O82" ca="1">IFERROR(I82*(1+INDEX(FrontEndData,MATCH(O$10,IF(FrontEndType=$B82,FrontEndCampus),0),MATCH(O$9,FrontEndYear,0))),"")</f>
        <v/>
      </c>
      <c r="P82" s="529" t="str">
        <f t="array" aca="1" ref="P82" ca="1">IFERROR(J82*(1+INDEX(FrontEndData,MATCH(P$10,IF(FrontEndType=$B82,FrontEndCampus),0),MATCH(P$9,FrontEndYear,0))),"")</f>
        <v/>
      </c>
      <c r="Q82" s="529" t="str">
        <f t="array" aca="1" ref="Q82" ca="1">IFERROR(K82*(1+INDEX(FrontEndData,MATCH(Q$10,IF(FrontEndType=$B82,FrontEndCampus),0),MATCH(Q$9,FrontEndYear,0))),"")</f>
        <v/>
      </c>
      <c r="R82" s="529" t="str">
        <f t="array" aca="1" ref="R82" ca="1">IFERROR(L82*(1+INDEX(FrontEndData,MATCH(R$10,IF(FrontEndType=$B82,FrontEndCampus),0),MATCH(R$9,FrontEndYear,0))),"")</f>
        <v/>
      </c>
      <c r="S82" s="529" t="str">
        <f t="array" aca="1" ref="S82" ca="1">IFERROR(M82*(1+INDEX(FrontEndData,MATCH(S$10,IF(FrontEndType=$B82,FrontEndCampus),0),MATCH(S$9,FrontEndYear,0))),"")</f>
        <v/>
      </c>
      <c r="T82" s="529" t="str">
        <f t="array" aca="1" ref="T82" ca="1">IFERROR(N82*(1+INDEX(FrontEndData,MATCH(T$10,IF(FrontEndType=$B82,FrontEndCampus),0),MATCH(T$9,FrontEndYear,0))),"")</f>
        <v/>
      </c>
      <c r="U82" s="529" t="str">
        <f t="array" aca="1" ref="U82" ca="1">IFERROR(O82*(1+INDEX(FrontEndData,MATCH(U$10,IF(FrontEndType=$B82,FrontEndCampus),0),MATCH(U$9,FrontEndYear,0))),"")</f>
        <v/>
      </c>
      <c r="V82" s="529" t="str">
        <f t="array" aca="1" ref="V82" ca="1">IFERROR(P82*(1+INDEX(FrontEndData,MATCH(V$10,IF(FrontEndType=$B82,FrontEndCampus),0),MATCH(V$9,FrontEndYear,0))),"")</f>
        <v/>
      </c>
      <c r="W82" s="529" t="str">
        <f t="array" aca="1" ref="W82" ca="1">IFERROR(Q82*(1+INDEX(FrontEndData,MATCH(W$10,IF(FrontEndType=$B82,FrontEndCampus),0),MATCH(W$9,FrontEndYear,0))),"")</f>
        <v/>
      </c>
      <c r="X82" s="529" t="str">
        <f t="array" aca="1" ref="X82" ca="1">IFERROR(R82*(1+INDEX(FrontEndData,MATCH(X$10,IF(FrontEndType=$B82,FrontEndCampus),0),MATCH(X$9,FrontEndYear,0))),"")</f>
        <v/>
      </c>
      <c r="Y82" s="529" t="str">
        <f t="array" aca="1" ref="Y82" ca="1">IFERROR(S82*(1+INDEX(FrontEndData,MATCH(Y$10,IF(FrontEndType=$B82,FrontEndCampus),0),MATCH(Y$9,FrontEndYear,0))),"")</f>
        <v/>
      </c>
      <c r="Z82" s="529" t="str">
        <f t="array" aca="1" ref="Z82" ca="1">IFERROR(T82*(1+INDEX(FrontEndData,MATCH(Z$10,IF(FrontEndType=$B82,FrontEndCampus),0),MATCH(Z$9,FrontEndYear,0))),"")</f>
        <v/>
      </c>
      <c r="AA82" s="529" t="str">
        <f t="array" aca="1" ref="AA82" ca="1">IFERROR(U82*(1+INDEX(FrontEndData,MATCH(AA$10,IF(FrontEndType=$B82,FrontEndCampus),0),MATCH(AA$9,FrontEndYear,0))),"")</f>
        <v/>
      </c>
      <c r="AB82" s="529" t="str">
        <f t="array" aca="1" ref="AB82" ca="1">IFERROR(V82*(1+INDEX(FrontEndData,MATCH(AB$10,IF(FrontEndType=$B82,FrontEndCampus),0),MATCH(AB$9,FrontEndYear,0))),"")</f>
        <v/>
      </c>
      <c r="AC82" s="529" t="str">
        <f t="array" aca="1" ref="AC82" ca="1">IFERROR(W82*(1+INDEX(FrontEndData,MATCH(AC$10,IF(FrontEndType=$B82,FrontEndCampus),0),MATCH(AC$9,FrontEndYear,0))),"")</f>
        <v/>
      </c>
      <c r="AD82" s="529" t="str">
        <f t="array" aca="1" ref="AD82" ca="1">IFERROR(X82*(1+INDEX(FrontEndData,MATCH(AD$10,IF(FrontEndType=$B82,FrontEndCampus),0),MATCH(AD$9,FrontEndYear,0))),"")</f>
        <v/>
      </c>
      <c r="AE82" s="529" t="str">
        <f t="array" aca="1" ref="AE82" ca="1">IFERROR(Y82*(1+INDEX(FrontEndData,MATCH(AE$10,IF(FrontEndType=$B82,FrontEndCampus),0),MATCH(AE$9,FrontEndYear,0))),"")</f>
        <v/>
      </c>
      <c r="AF82" s="529" t="str">
        <f t="array" aca="1" ref="AF82" ca="1">IFERROR(Z82*(1+INDEX(FrontEndData,MATCH(AF$10,IF(FrontEndType=$B82,FrontEndCampus),0),MATCH(AF$9,FrontEndYear,0))),"")</f>
        <v/>
      </c>
      <c r="AG82" s="529" t="str">
        <f t="array" aca="1" ref="AG82" ca="1">IFERROR(AA82*(1+INDEX(FrontEndData,MATCH(AG$10,IF(FrontEndType=$B82,FrontEndCampus),0),MATCH(AG$9,FrontEndYear,0))),"")</f>
        <v/>
      </c>
      <c r="AH82" s="529" t="str">
        <f t="array" aca="1" ref="AH82" ca="1">IFERROR(AB82*(1+INDEX(FrontEndData,MATCH(AH$10,IF(FrontEndType=$B82,FrontEndCampus),0),MATCH(AH$9,FrontEndYear,0))),"")</f>
        <v/>
      </c>
      <c r="AI82" s="529" t="str">
        <f t="array" aca="1" ref="AI82" ca="1">IFERROR(AC82*(1+INDEX(FrontEndData,MATCH(AI$10,IF(FrontEndType=$B82,FrontEndCampus),0),MATCH(AI$9,FrontEndYear,0))),"")</f>
        <v/>
      </c>
      <c r="AJ82" s="529" t="str">
        <f t="array" aca="1" ref="AJ82" ca="1">IFERROR(AD82*(1+INDEX(FrontEndData,MATCH(AJ$10,IF(FrontEndType=$B82,FrontEndCampus),0),MATCH(AJ$9,FrontEndYear,0))),"")</f>
        <v/>
      </c>
      <c r="AK82" s="529" t="str">
        <f t="array" aca="1" ref="AK82" ca="1">IFERROR(AE82*(1+INDEX(FrontEndData,MATCH(AK$10,IF(FrontEndType=$B82,FrontEndCampus),0),MATCH(AK$9,FrontEndYear,0))),"")</f>
        <v/>
      </c>
      <c r="AL82" s="529" t="str">
        <f t="array" aca="1" ref="AL82" ca="1">IFERROR(AF82*(1+INDEX(FrontEndData,MATCH(AL$10,IF(FrontEndType=$B82,FrontEndCampus),0),MATCH(AL$9,FrontEndYear,0))),"")</f>
        <v/>
      </c>
      <c r="AM82" s="529" t="str">
        <f t="array" aca="1" ref="AM82" ca="1">IFERROR(AG82*(1+INDEX(FrontEndData,MATCH(AM$10,IF(FrontEndType=$B82,FrontEndCampus),0),MATCH(AM$9,FrontEndYear,0))),"")</f>
        <v/>
      </c>
      <c r="AN82" s="529" t="str">
        <f t="array" aca="1" ref="AN82" ca="1">IFERROR(AH82*(1+INDEX(FrontEndData,MATCH(AN$10,IF(FrontEndType=$B82,FrontEndCampus),0),MATCH(AN$9,FrontEndYear,0))),"")</f>
        <v/>
      </c>
      <c r="AO82" s="529" t="str">
        <f t="array" aca="1" ref="AO82" ca="1">IFERROR(AI82*(1+INDEX(FrontEndData,MATCH(AO$10,IF(FrontEndType=$B82,FrontEndCampus),0),MATCH(AO$9,FrontEndYear,0))),"")</f>
        <v/>
      </c>
      <c r="AP82" s="529" t="str">
        <f t="array" aca="1" ref="AP82" ca="1">IFERROR(AJ82*(1+INDEX(FrontEndData,MATCH(AP$10,IF(FrontEndType=$B82,FrontEndCampus),0),MATCH(AP$9,FrontEndYear,0))),"")</f>
        <v/>
      </c>
      <c r="AQ82" s="529" t="str">
        <f t="array" aca="1" ref="AQ82" ca="1">IFERROR(AK82*(1+INDEX(FrontEndData,MATCH(AQ$10,IF(FrontEndType=$B82,FrontEndCampus),0),MATCH(AQ$9,FrontEndYear,0))),"")</f>
        <v/>
      </c>
      <c r="AR82" s="529" t="str">
        <f t="array" aca="1" ref="AR82" ca="1">IFERROR(AL82*(1+INDEX(FrontEndData,MATCH(AR$10,IF(FrontEndType=$B82,FrontEndCampus),0),MATCH(AR$9,FrontEndYear,0))),"")</f>
        <v/>
      </c>
      <c r="AS82" s="529" t="str">
        <f t="array" aca="1" ref="AS82" ca="1">IFERROR(AM82*(1+INDEX(FrontEndData,MATCH(AS$10,IF(FrontEndType=$B82,FrontEndCampus),0),MATCH(AS$9,FrontEndYear,0))),"")</f>
        <v/>
      </c>
      <c r="AT82" s="529" t="str">
        <f t="array" aca="1" ref="AT82" ca="1">IFERROR(AN82*(1+INDEX(FrontEndData,MATCH(AT$10,IF(FrontEndType=$B82,FrontEndCampus),0),MATCH(AT$9,FrontEndYear,0))),"")</f>
        <v/>
      </c>
      <c r="AU82" s="529" t="str">
        <f t="array" aca="1" ref="AU82" ca="1">IFERROR(AO82*(1+INDEX(FrontEndData,MATCH(AU$10,IF(FrontEndType=$B82,FrontEndCampus),0),MATCH(AU$9,FrontEndYear,0))),"")</f>
        <v/>
      </c>
      <c r="AV82" s="529" t="str">
        <f t="array" aca="1" ref="AV82" ca="1">IFERROR(AP82*(1+INDEX(FrontEndData,MATCH(AV$10,IF(FrontEndType=$B82,FrontEndCampus),0),MATCH(AV$9,FrontEndYear,0))),"")</f>
        <v/>
      </c>
      <c r="AW82" s="529" t="str">
        <f t="array" aca="1" ref="AW82" ca="1">IFERROR(AQ82*(1+INDEX(FrontEndData,MATCH(AW$10,IF(FrontEndType=$B82,FrontEndCampus),0),MATCH(AW$9,FrontEndYear,0))),"")</f>
        <v/>
      </c>
      <c r="AX82" s="529" t="str">
        <f t="array" aca="1" ref="AX82" ca="1">IFERROR(AR82*(1+INDEX(FrontEndData,MATCH(AX$10,IF(FrontEndType=$B82,FrontEndCampus),0),MATCH(AX$9,FrontEndYear,0))),"")</f>
        <v/>
      </c>
      <c r="AY82" s="529" t="str">
        <f t="array" aca="1" ref="AY82" ca="1">IFERROR(AS82*(1+INDEX(FrontEndData,MATCH(AY$10,IF(FrontEndType=$B82,FrontEndCampus),0),MATCH(AY$9,FrontEndYear,0))),"")</f>
        <v/>
      </c>
      <c r="AZ82" s="529" t="str">
        <f t="array" aca="1" ref="AZ82" ca="1">IFERROR(AT82*(1+INDEX(FrontEndData,MATCH(AZ$10,IF(FrontEndType=$B82,FrontEndCampus),0),MATCH(AZ$9,FrontEndYear,0))),"")</f>
        <v/>
      </c>
      <c r="BA82" s="529" t="str">
        <f t="array" aca="1" ref="BA82" ca="1">IFERROR(AU82*(1+INDEX(FrontEndData,MATCH(BA$10,IF(FrontEndType=$B82,FrontEndCampus),0),MATCH(BA$9,FrontEndYear,0))),"")</f>
        <v/>
      </c>
      <c r="BB82" s="529" t="str">
        <f t="array" aca="1" ref="BB82" ca="1">IFERROR(AV82*(1+INDEX(FrontEndData,MATCH(BB$10,IF(FrontEndType=$B82,FrontEndCampus),0),MATCH(BB$9,FrontEndYear,0))),"")</f>
        <v/>
      </c>
      <c r="BC82" s="529" t="str">
        <f t="array" aca="1" ref="BC82" ca="1">IFERROR(AW82*(1+INDEX(FrontEndData,MATCH(BC$10,IF(FrontEndType=$B82,FrontEndCampus),0),MATCH(BC$9,FrontEndYear,0))),"")</f>
        <v/>
      </c>
      <c r="BD82" s="529" t="str">
        <f t="array" aca="1" ref="BD82" ca="1">IFERROR(AX82*(1+INDEX(FrontEndData,MATCH(BD$10,IF(FrontEndType=$B82,FrontEndCampus),0),MATCH(BD$9,FrontEndYear,0))),"")</f>
        <v/>
      </c>
      <c r="BE82" s="529" t="str">
        <f t="array" aca="1" ref="BE82" ca="1">IFERROR(AY82*(1+INDEX(FrontEndData,MATCH(BE$10,IF(FrontEndType=$B82,FrontEndCampus),0),MATCH(BE$9,FrontEndYear,0))),"")</f>
        <v/>
      </c>
      <c r="BF82" s="529" t="str">
        <f t="array" aca="1" ref="BF82" ca="1">IFERROR(AZ82*(1+INDEX(FrontEndData,MATCH(BF$10,IF(FrontEndType=$B82,FrontEndCampus),0),MATCH(BF$9,FrontEndYear,0))),"")</f>
        <v/>
      </c>
      <c r="BG82" s="529" t="str">
        <f t="array" aca="1" ref="BG82" ca="1">IFERROR(BA82*(1+INDEX(FrontEndData,MATCH(BG$10,IF(FrontEndType=$B82,FrontEndCampus),0),MATCH(BG$9,FrontEndYear,0))),"")</f>
        <v/>
      </c>
      <c r="BH82" s="529" t="str">
        <f t="array" aca="1" ref="BH82" ca="1">IFERROR(BB82*(1+INDEX(FrontEndData,MATCH(BH$10,IF(FrontEndType=$B82,FrontEndCampus),0),MATCH(BH$9,FrontEndYear,0))),"")</f>
        <v/>
      </c>
      <c r="BI82" s="529" t="str">
        <f t="array" aca="1" ref="BI82" ca="1">IFERROR(BC82*(1+INDEX(FrontEndData,MATCH(BI$10,IF(FrontEndType=$B82,FrontEndCampus),0),MATCH(BI$9,FrontEndYear,0))),"")</f>
        <v/>
      </c>
      <c r="BJ82" s="529" t="str">
        <f t="array" aca="1" ref="BJ82" ca="1">IFERROR(BD82*(1+INDEX(FrontEndData,MATCH(BJ$10,IF(FrontEndType=$B82,FrontEndCampus),0),MATCH(BJ$9,FrontEndYear,0))),"")</f>
        <v/>
      </c>
      <c r="BK82" s="529" t="str">
        <f t="array" aca="1" ref="BK82" ca="1">IFERROR(BE82*(1+INDEX(FrontEndData,MATCH(BK$10,IF(FrontEndType=$B82,FrontEndCampus),0),MATCH(BK$9,FrontEndYear,0))),"")</f>
        <v/>
      </c>
      <c r="BL82" s="529" t="str">
        <f t="array" aca="1" ref="BL82" ca="1">IFERROR(BF82*(1+INDEX(FrontEndData,MATCH(BL$10,IF(FrontEndType=$B82,FrontEndCampus),0),MATCH(BL$9,FrontEndYear,0))),"")</f>
        <v/>
      </c>
      <c r="BM82" s="529" t="str">
        <f t="array" aca="1" ref="BM82" ca="1">IFERROR(BG82*(1+INDEX(FrontEndData,MATCH(BM$10,IF(FrontEndType=$B82,FrontEndCampus),0),MATCH(BM$9,FrontEndYear,0))),"")</f>
        <v/>
      </c>
      <c r="BN82" s="529" t="str">
        <f t="array" aca="1" ref="BN82" ca="1">IFERROR(BH82*(1+INDEX(FrontEndData,MATCH(BN$10,IF(FrontEndType=$B82,FrontEndCampus),0),MATCH(BN$9,FrontEndYear,0))),"")</f>
        <v/>
      </c>
      <c r="BO82" s="529" t="str">
        <f t="array" aca="1" ref="BO82" ca="1">IFERROR(BI82*(1+INDEX(FrontEndData,MATCH(BO$10,IF(FrontEndType=$B82,FrontEndCampus),0),MATCH(BO$9,FrontEndYear,0))),"")</f>
        <v/>
      </c>
      <c r="BP82" s="529" t="str">
        <f t="array" aca="1" ref="BP82" ca="1">IFERROR(BJ82*(1+INDEX(FrontEndData,MATCH(BP$10,IF(FrontEndType=$B82,FrontEndCampus),0),MATCH(BP$9,FrontEndYear,0))),"")</f>
        <v/>
      </c>
      <c r="BQ82" s="529" t="str">
        <f t="array" aca="1" ref="BQ82" ca="1">IFERROR(BK82*(1+INDEX(FrontEndData,MATCH(BQ$10,IF(FrontEndType=$B82,FrontEndCampus),0),MATCH(BQ$9,FrontEndYear,0))),"")</f>
        <v/>
      </c>
      <c r="BR82" s="529" t="str">
        <f t="array" aca="1" ref="BR82" ca="1">IFERROR(BL82*(1+INDEX(FrontEndData,MATCH(BR$10,IF(FrontEndType=$B82,FrontEndCampus),0),MATCH(BR$9,FrontEndYear,0))),"")</f>
        <v/>
      </c>
      <c r="BS82" s="529" t="str">
        <f t="array" aca="1" ref="BS82" ca="1">IFERROR(BM82*(1+INDEX(FrontEndData,MATCH(BS$10,IF(FrontEndType=$B82,FrontEndCampus),0),MATCH(BS$9,FrontEndYear,0))),"")</f>
        <v/>
      </c>
      <c r="BT82" s="529" t="str">
        <f t="array" aca="1" ref="BT82" ca="1">IFERROR(BN82*(1+INDEX(FrontEndData,MATCH(BT$10,IF(FrontEndType=$B82,FrontEndCampus),0),MATCH(BT$9,FrontEndYear,0))),"")</f>
        <v/>
      </c>
      <c r="BU82" s="529" t="str">
        <f t="array" aca="1" ref="BU82" ca="1">IFERROR(BO82*(1+INDEX(FrontEndData,MATCH(BU$10,IF(FrontEndType=$B82,FrontEndCampus),0),MATCH(BU$9,FrontEndYear,0))),"")</f>
        <v/>
      </c>
      <c r="BV82" s="529" t="str">
        <f t="array" aca="1" ref="BV82" ca="1">IFERROR(BP82*(1+INDEX(FrontEndData,MATCH(BV$10,IF(FrontEndType=$B82,FrontEndCampus),0),MATCH(BV$9,FrontEndYear,0))),"")</f>
        <v/>
      </c>
      <c r="BW82" s="529" t="str">
        <f t="array" aca="1" ref="BW82" ca="1">IFERROR(BQ82*(1+INDEX(FrontEndData,MATCH(BW$10,IF(FrontEndType=$B82,FrontEndCampus),0),MATCH(BW$9,FrontEndYear,0))),"")</f>
        <v/>
      </c>
      <c r="BX82" s="529" t="str">
        <f t="array" aca="1" ref="BX82" ca="1">IFERROR(BR82*(1+INDEX(FrontEndData,MATCH(BX$10,IF(FrontEndType=$B82,FrontEndCampus),0),MATCH(BX$9,FrontEndYear,0))),"")</f>
        <v/>
      </c>
    </row>
    <row r="83" spans="2:76" x14ac:dyDescent="0.25">
      <c r="B83" s="525" t="s">
        <v>412</v>
      </c>
      <c r="C83" s="526" t="s">
        <v>376</v>
      </c>
      <c r="D83" s="527" t="s">
        <v>398</v>
      </c>
      <c r="E83" s="528">
        <f t="array" ref="E83">IFERROR(IF(INDEX(EndUseMatrixData,MATCH($B83,IF(EndUseMatrixEndUse=$D83,EndUseMatrixAllocation),0),MATCH($C83,EndUseMatrixEmissionSource,0))=Lists!$Q$9,INDEX(CFPTableEmissionsData,MATCH($C83,CFPTableEmissionsEmissionSource,0),MATCH(E$10,CFPTableEmissionsCampus,0))*INDEX(EndUseAssumptionsData,MATCH($C83,IF(EndUseAssumptionsEndUse=$D83,EndUseAssumptionsEmissionsSource),0),MATCH(E$10,EndUseAssumptionsCampus,0))*IF(COUNTIF(PeopleList,$B83)&gt;0,INDEX(SpacePeopleAllocationsPercentData,MATCH($B83,SpacePeopleAllocationsPercentType,0),MATCH(E$10,SpacePeopleAllocationsPercentCampus,0))/SUM(IF(INDEX(EndUseMatrixPeopleData,0,MATCH($C83,EndUseMatrixEmissionSource,0))=Lists!$Q$9,IF(EndUseMatrixPeopleEndUse=$D83,INDEX(EndUseMatrixPeopleSplitData,0,MATCH(E$10,EndUseMatrixPeopleSplitCampus,0))))),1),0),0)</f>
        <v>0</v>
      </c>
      <c r="F83" s="528">
        <f t="array" ref="F83">IFERROR(IF(INDEX(EndUseMatrixData,MATCH($B83,IF(EndUseMatrixEndUse=$D83,EndUseMatrixAllocation),0),MATCH($C83,EndUseMatrixEmissionSource,0))=Lists!$Q$9,INDEX(CFPTableEmissionsData,MATCH($C83,CFPTableEmissionsEmissionSource,0),MATCH(F$10,CFPTableEmissionsCampus,0))*INDEX(EndUseAssumptionsData,MATCH($C83,IF(EndUseAssumptionsEndUse=$D83,EndUseAssumptionsEmissionsSource),0),MATCH(F$10,EndUseAssumptionsCampus,0))*IF(COUNTIF(PeopleList,$B83)&gt;0,INDEX(SpacePeopleAllocationsPercentData,MATCH($B83,SpacePeopleAllocationsPercentType,0),MATCH(F$10,SpacePeopleAllocationsPercentCampus,0))/SUM(IF(INDEX(EndUseMatrixPeopleData,0,MATCH($C83,EndUseMatrixEmissionSource,0))=Lists!$Q$9,IF(EndUseMatrixPeopleEndUse=$D83,INDEX(EndUseMatrixPeopleSplitData,0,MATCH(F$10,EndUseMatrixPeopleSplitCampus,0))))),1),0),0)</f>
        <v>0</v>
      </c>
      <c r="G83" s="528">
        <f t="array" ref="G83">IFERROR(IF(INDEX(EndUseMatrixData,MATCH($B83,IF(EndUseMatrixEndUse=$D83,EndUseMatrixAllocation),0),MATCH($C83,EndUseMatrixEmissionSource,0))=Lists!$Q$9,INDEX(CFPTableEmissionsData,MATCH($C83,CFPTableEmissionsEmissionSource,0),MATCH(G$10,CFPTableEmissionsCampus,0))*INDEX(EndUseAssumptionsData,MATCH($C83,IF(EndUseAssumptionsEndUse=$D83,EndUseAssumptionsEmissionsSource),0),MATCH(G$10,EndUseAssumptionsCampus,0))*IF(COUNTIF(PeopleList,$B83)&gt;0,INDEX(SpacePeopleAllocationsPercentData,MATCH($B83,SpacePeopleAllocationsPercentType,0),MATCH(G$10,SpacePeopleAllocationsPercentCampus,0))/SUM(IF(INDEX(EndUseMatrixPeopleData,0,MATCH($C83,EndUseMatrixEmissionSource,0))=Lists!$Q$9,IF(EndUseMatrixPeopleEndUse=$D83,INDEX(EndUseMatrixPeopleSplitData,0,MATCH(G$10,EndUseMatrixPeopleSplitCampus,0))))),1),0),0)</f>
        <v>0</v>
      </c>
      <c r="H83" s="528">
        <f t="array" ref="H83">IFERROR(IF(INDEX(EndUseMatrixData,MATCH($B83,IF(EndUseMatrixEndUse=$D83,EndUseMatrixAllocation),0),MATCH($C83,EndUseMatrixEmissionSource,0))=Lists!$Q$9,INDEX(CFPTableEmissionsData,MATCH($C83,CFPTableEmissionsEmissionSource,0),MATCH(H$10,CFPTableEmissionsCampus,0))*INDEX(EndUseAssumptionsData,MATCH($C83,IF(EndUseAssumptionsEndUse=$D83,EndUseAssumptionsEmissionsSource),0),MATCH(H$10,EndUseAssumptionsCampus,0))*IF(COUNTIF(PeopleList,$B83)&gt;0,INDEX(SpacePeopleAllocationsPercentData,MATCH($B83,SpacePeopleAllocationsPercentType,0),MATCH(H$10,SpacePeopleAllocationsPercentCampus,0))/SUM(IF(INDEX(EndUseMatrixPeopleData,0,MATCH($C83,EndUseMatrixEmissionSource,0))=Lists!$Q$9,IF(EndUseMatrixPeopleEndUse=$D83,INDEX(EndUseMatrixPeopleSplitData,0,MATCH(H$10,EndUseMatrixPeopleSplitCampus,0))))),1),0),0)</f>
        <v>0</v>
      </c>
      <c r="I83" s="528">
        <f t="array" ref="I83">IFERROR(IF(INDEX(EndUseMatrixData,MATCH($B83,IF(EndUseMatrixEndUse=$D83,EndUseMatrixAllocation),0),MATCH($C83,EndUseMatrixEmissionSource,0))=Lists!$Q$9,INDEX(CFPTableEmissionsData,MATCH($C83,CFPTableEmissionsEmissionSource,0),MATCH(I$10,CFPTableEmissionsCampus,0))*INDEX(EndUseAssumptionsData,MATCH($C83,IF(EndUseAssumptionsEndUse=$D83,EndUseAssumptionsEmissionsSource),0),MATCH(I$10,EndUseAssumptionsCampus,0))*IF(COUNTIF(PeopleList,$B83)&gt;0,INDEX(SpacePeopleAllocationsPercentData,MATCH($B83,SpacePeopleAllocationsPercentType,0),MATCH(I$10,SpacePeopleAllocationsPercentCampus,0))/SUM(IF(INDEX(EndUseMatrixPeopleData,0,MATCH($C83,EndUseMatrixEmissionSource,0))=Lists!$Q$9,IF(EndUseMatrixPeopleEndUse=$D83,INDEX(EndUseMatrixPeopleSplitData,0,MATCH(I$10,EndUseMatrixPeopleSplitCampus,0))))),1),0),0)</f>
        <v>0</v>
      </c>
      <c r="J83" s="528">
        <f t="array" ref="J83">IFERROR(IF(INDEX(EndUseMatrixData,MATCH($B83,IF(EndUseMatrixEndUse=$D83,EndUseMatrixAllocation),0),MATCH($C83,EndUseMatrixEmissionSource,0))=Lists!$Q$9,INDEX(CFPTableEmissionsData,MATCH($C83,CFPTableEmissionsEmissionSource,0),MATCH(J$10,CFPTableEmissionsCampus,0))*INDEX(EndUseAssumptionsData,MATCH($C83,IF(EndUseAssumptionsEndUse=$D83,EndUseAssumptionsEmissionsSource),0),MATCH(J$10,EndUseAssumptionsCampus,0))*IF(COUNTIF(PeopleList,$B83)&gt;0,INDEX(SpacePeopleAllocationsPercentData,MATCH($B83,SpacePeopleAllocationsPercentType,0),MATCH(J$10,SpacePeopleAllocationsPercentCampus,0))/SUM(IF(INDEX(EndUseMatrixPeopleData,0,MATCH($C83,EndUseMatrixEmissionSource,0))=Lists!$Q$9,IF(EndUseMatrixPeopleEndUse=$D83,INDEX(EndUseMatrixPeopleSplitData,0,MATCH(J$10,EndUseMatrixPeopleSplitCampus,0))))),1),0),0)</f>
        <v>0</v>
      </c>
      <c r="K83" s="529" t="str">
        <f t="array" aca="1" ref="K83" ca="1">IFERROR(E83*(1+INDEX(FrontEndData,MATCH(K$10,IF(FrontEndType=$B83,FrontEndCampus),0),MATCH(K$9,FrontEndYear,0))),"")</f>
        <v/>
      </c>
      <c r="L83" s="529" t="str">
        <f t="array" aca="1" ref="L83" ca="1">IFERROR(F83*(1+INDEX(FrontEndData,MATCH(L$10,IF(FrontEndType=$B83,FrontEndCampus),0),MATCH(L$9,FrontEndYear,0))),"")</f>
        <v/>
      </c>
      <c r="M83" s="529" t="str">
        <f t="array" aca="1" ref="M83" ca="1">IFERROR(G83*(1+INDEX(FrontEndData,MATCH(M$10,IF(FrontEndType=$B83,FrontEndCampus),0),MATCH(M$9,FrontEndYear,0))),"")</f>
        <v/>
      </c>
      <c r="N83" s="529" t="str">
        <f t="array" aca="1" ref="N83" ca="1">IFERROR(H83*(1+INDEX(FrontEndData,MATCH(N$10,IF(FrontEndType=$B83,FrontEndCampus),0),MATCH(N$9,FrontEndYear,0))),"")</f>
        <v/>
      </c>
      <c r="O83" s="529" t="str">
        <f t="array" aca="1" ref="O83" ca="1">IFERROR(I83*(1+INDEX(FrontEndData,MATCH(O$10,IF(FrontEndType=$B83,FrontEndCampus),0),MATCH(O$9,FrontEndYear,0))),"")</f>
        <v/>
      </c>
      <c r="P83" s="529" t="str">
        <f t="array" aca="1" ref="P83" ca="1">IFERROR(J83*(1+INDEX(FrontEndData,MATCH(P$10,IF(FrontEndType=$B83,FrontEndCampus),0),MATCH(P$9,FrontEndYear,0))),"")</f>
        <v/>
      </c>
      <c r="Q83" s="529" t="str">
        <f t="array" aca="1" ref="Q83" ca="1">IFERROR(K83*(1+INDEX(FrontEndData,MATCH(Q$10,IF(FrontEndType=$B83,FrontEndCampus),0),MATCH(Q$9,FrontEndYear,0))),"")</f>
        <v/>
      </c>
      <c r="R83" s="529" t="str">
        <f t="array" aca="1" ref="R83" ca="1">IFERROR(L83*(1+INDEX(FrontEndData,MATCH(R$10,IF(FrontEndType=$B83,FrontEndCampus),0),MATCH(R$9,FrontEndYear,0))),"")</f>
        <v/>
      </c>
      <c r="S83" s="529" t="str">
        <f t="array" aca="1" ref="S83" ca="1">IFERROR(M83*(1+INDEX(FrontEndData,MATCH(S$10,IF(FrontEndType=$B83,FrontEndCampus),0),MATCH(S$9,FrontEndYear,0))),"")</f>
        <v/>
      </c>
      <c r="T83" s="529" t="str">
        <f t="array" aca="1" ref="T83" ca="1">IFERROR(N83*(1+INDEX(FrontEndData,MATCH(T$10,IF(FrontEndType=$B83,FrontEndCampus),0),MATCH(T$9,FrontEndYear,0))),"")</f>
        <v/>
      </c>
      <c r="U83" s="529" t="str">
        <f t="array" aca="1" ref="U83" ca="1">IFERROR(O83*(1+INDEX(FrontEndData,MATCH(U$10,IF(FrontEndType=$B83,FrontEndCampus),0),MATCH(U$9,FrontEndYear,0))),"")</f>
        <v/>
      </c>
      <c r="V83" s="529" t="str">
        <f t="array" aca="1" ref="V83" ca="1">IFERROR(P83*(1+INDEX(FrontEndData,MATCH(V$10,IF(FrontEndType=$B83,FrontEndCampus),0),MATCH(V$9,FrontEndYear,0))),"")</f>
        <v/>
      </c>
      <c r="W83" s="529" t="str">
        <f t="array" aca="1" ref="W83" ca="1">IFERROR(Q83*(1+INDEX(FrontEndData,MATCH(W$10,IF(FrontEndType=$B83,FrontEndCampus),0),MATCH(W$9,FrontEndYear,0))),"")</f>
        <v/>
      </c>
      <c r="X83" s="529" t="str">
        <f t="array" aca="1" ref="X83" ca="1">IFERROR(R83*(1+INDEX(FrontEndData,MATCH(X$10,IF(FrontEndType=$B83,FrontEndCampus),0),MATCH(X$9,FrontEndYear,0))),"")</f>
        <v/>
      </c>
      <c r="Y83" s="529" t="str">
        <f t="array" aca="1" ref="Y83" ca="1">IFERROR(S83*(1+INDEX(FrontEndData,MATCH(Y$10,IF(FrontEndType=$B83,FrontEndCampus),0),MATCH(Y$9,FrontEndYear,0))),"")</f>
        <v/>
      </c>
      <c r="Z83" s="529" t="str">
        <f t="array" aca="1" ref="Z83" ca="1">IFERROR(T83*(1+INDEX(FrontEndData,MATCH(Z$10,IF(FrontEndType=$B83,FrontEndCampus),0),MATCH(Z$9,FrontEndYear,0))),"")</f>
        <v/>
      </c>
      <c r="AA83" s="529" t="str">
        <f t="array" aca="1" ref="AA83" ca="1">IFERROR(U83*(1+INDEX(FrontEndData,MATCH(AA$10,IF(FrontEndType=$B83,FrontEndCampus),0),MATCH(AA$9,FrontEndYear,0))),"")</f>
        <v/>
      </c>
      <c r="AB83" s="529" t="str">
        <f t="array" aca="1" ref="AB83" ca="1">IFERROR(V83*(1+INDEX(FrontEndData,MATCH(AB$10,IF(FrontEndType=$B83,FrontEndCampus),0),MATCH(AB$9,FrontEndYear,0))),"")</f>
        <v/>
      </c>
      <c r="AC83" s="529" t="str">
        <f t="array" aca="1" ref="AC83" ca="1">IFERROR(W83*(1+INDEX(FrontEndData,MATCH(AC$10,IF(FrontEndType=$B83,FrontEndCampus),0),MATCH(AC$9,FrontEndYear,0))),"")</f>
        <v/>
      </c>
      <c r="AD83" s="529" t="str">
        <f t="array" aca="1" ref="AD83" ca="1">IFERROR(X83*(1+INDEX(FrontEndData,MATCH(AD$10,IF(FrontEndType=$B83,FrontEndCampus),0),MATCH(AD$9,FrontEndYear,0))),"")</f>
        <v/>
      </c>
      <c r="AE83" s="529" t="str">
        <f t="array" aca="1" ref="AE83" ca="1">IFERROR(Y83*(1+INDEX(FrontEndData,MATCH(AE$10,IF(FrontEndType=$B83,FrontEndCampus),0),MATCH(AE$9,FrontEndYear,0))),"")</f>
        <v/>
      </c>
      <c r="AF83" s="529" t="str">
        <f t="array" aca="1" ref="AF83" ca="1">IFERROR(Z83*(1+INDEX(FrontEndData,MATCH(AF$10,IF(FrontEndType=$B83,FrontEndCampus),0),MATCH(AF$9,FrontEndYear,0))),"")</f>
        <v/>
      </c>
      <c r="AG83" s="529" t="str">
        <f t="array" aca="1" ref="AG83" ca="1">IFERROR(AA83*(1+INDEX(FrontEndData,MATCH(AG$10,IF(FrontEndType=$B83,FrontEndCampus),0),MATCH(AG$9,FrontEndYear,0))),"")</f>
        <v/>
      </c>
      <c r="AH83" s="529" t="str">
        <f t="array" aca="1" ref="AH83" ca="1">IFERROR(AB83*(1+INDEX(FrontEndData,MATCH(AH$10,IF(FrontEndType=$B83,FrontEndCampus),0),MATCH(AH$9,FrontEndYear,0))),"")</f>
        <v/>
      </c>
      <c r="AI83" s="529" t="str">
        <f t="array" aca="1" ref="AI83" ca="1">IFERROR(AC83*(1+INDEX(FrontEndData,MATCH(AI$10,IF(FrontEndType=$B83,FrontEndCampus),0),MATCH(AI$9,FrontEndYear,0))),"")</f>
        <v/>
      </c>
      <c r="AJ83" s="529" t="str">
        <f t="array" aca="1" ref="AJ83" ca="1">IFERROR(AD83*(1+INDEX(FrontEndData,MATCH(AJ$10,IF(FrontEndType=$B83,FrontEndCampus),0),MATCH(AJ$9,FrontEndYear,0))),"")</f>
        <v/>
      </c>
      <c r="AK83" s="529" t="str">
        <f t="array" aca="1" ref="AK83" ca="1">IFERROR(AE83*(1+INDEX(FrontEndData,MATCH(AK$10,IF(FrontEndType=$B83,FrontEndCampus),0),MATCH(AK$9,FrontEndYear,0))),"")</f>
        <v/>
      </c>
      <c r="AL83" s="529" t="str">
        <f t="array" aca="1" ref="AL83" ca="1">IFERROR(AF83*(1+INDEX(FrontEndData,MATCH(AL$10,IF(FrontEndType=$B83,FrontEndCampus),0),MATCH(AL$9,FrontEndYear,0))),"")</f>
        <v/>
      </c>
      <c r="AM83" s="529" t="str">
        <f t="array" aca="1" ref="AM83" ca="1">IFERROR(AG83*(1+INDEX(FrontEndData,MATCH(AM$10,IF(FrontEndType=$B83,FrontEndCampus),0),MATCH(AM$9,FrontEndYear,0))),"")</f>
        <v/>
      </c>
      <c r="AN83" s="529" t="str">
        <f t="array" aca="1" ref="AN83" ca="1">IFERROR(AH83*(1+INDEX(FrontEndData,MATCH(AN$10,IF(FrontEndType=$B83,FrontEndCampus),0),MATCH(AN$9,FrontEndYear,0))),"")</f>
        <v/>
      </c>
      <c r="AO83" s="529" t="str">
        <f t="array" aca="1" ref="AO83" ca="1">IFERROR(AI83*(1+INDEX(FrontEndData,MATCH(AO$10,IF(FrontEndType=$B83,FrontEndCampus),0),MATCH(AO$9,FrontEndYear,0))),"")</f>
        <v/>
      </c>
      <c r="AP83" s="529" t="str">
        <f t="array" aca="1" ref="AP83" ca="1">IFERROR(AJ83*(1+INDEX(FrontEndData,MATCH(AP$10,IF(FrontEndType=$B83,FrontEndCampus),0),MATCH(AP$9,FrontEndYear,0))),"")</f>
        <v/>
      </c>
      <c r="AQ83" s="529" t="str">
        <f t="array" aca="1" ref="AQ83" ca="1">IFERROR(AK83*(1+INDEX(FrontEndData,MATCH(AQ$10,IF(FrontEndType=$B83,FrontEndCampus),0),MATCH(AQ$9,FrontEndYear,0))),"")</f>
        <v/>
      </c>
      <c r="AR83" s="529" t="str">
        <f t="array" aca="1" ref="AR83" ca="1">IFERROR(AL83*(1+INDEX(FrontEndData,MATCH(AR$10,IF(FrontEndType=$B83,FrontEndCampus),0),MATCH(AR$9,FrontEndYear,0))),"")</f>
        <v/>
      </c>
      <c r="AS83" s="529" t="str">
        <f t="array" aca="1" ref="AS83" ca="1">IFERROR(AM83*(1+INDEX(FrontEndData,MATCH(AS$10,IF(FrontEndType=$B83,FrontEndCampus),0),MATCH(AS$9,FrontEndYear,0))),"")</f>
        <v/>
      </c>
      <c r="AT83" s="529" t="str">
        <f t="array" aca="1" ref="AT83" ca="1">IFERROR(AN83*(1+INDEX(FrontEndData,MATCH(AT$10,IF(FrontEndType=$B83,FrontEndCampus),0),MATCH(AT$9,FrontEndYear,0))),"")</f>
        <v/>
      </c>
      <c r="AU83" s="529" t="str">
        <f t="array" aca="1" ref="AU83" ca="1">IFERROR(AO83*(1+INDEX(FrontEndData,MATCH(AU$10,IF(FrontEndType=$B83,FrontEndCampus),0),MATCH(AU$9,FrontEndYear,0))),"")</f>
        <v/>
      </c>
      <c r="AV83" s="529" t="str">
        <f t="array" aca="1" ref="AV83" ca="1">IFERROR(AP83*(1+INDEX(FrontEndData,MATCH(AV$10,IF(FrontEndType=$B83,FrontEndCampus),0),MATCH(AV$9,FrontEndYear,0))),"")</f>
        <v/>
      </c>
      <c r="AW83" s="529" t="str">
        <f t="array" aca="1" ref="AW83" ca="1">IFERROR(AQ83*(1+INDEX(FrontEndData,MATCH(AW$10,IF(FrontEndType=$B83,FrontEndCampus),0),MATCH(AW$9,FrontEndYear,0))),"")</f>
        <v/>
      </c>
      <c r="AX83" s="529" t="str">
        <f t="array" aca="1" ref="AX83" ca="1">IFERROR(AR83*(1+INDEX(FrontEndData,MATCH(AX$10,IF(FrontEndType=$B83,FrontEndCampus),0),MATCH(AX$9,FrontEndYear,0))),"")</f>
        <v/>
      </c>
      <c r="AY83" s="529" t="str">
        <f t="array" aca="1" ref="AY83" ca="1">IFERROR(AS83*(1+INDEX(FrontEndData,MATCH(AY$10,IF(FrontEndType=$B83,FrontEndCampus),0),MATCH(AY$9,FrontEndYear,0))),"")</f>
        <v/>
      </c>
      <c r="AZ83" s="529" t="str">
        <f t="array" aca="1" ref="AZ83" ca="1">IFERROR(AT83*(1+INDEX(FrontEndData,MATCH(AZ$10,IF(FrontEndType=$B83,FrontEndCampus),0),MATCH(AZ$9,FrontEndYear,0))),"")</f>
        <v/>
      </c>
      <c r="BA83" s="529" t="str">
        <f t="array" aca="1" ref="BA83" ca="1">IFERROR(AU83*(1+INDEX(FrontEndData,MATCH(BA$10,IF(FrontEndType=$B83,FrontEndCampus),0),MATCH(BA$9,FrontEndYear,0))),"")</f>
        <v/>
      </c>
      <c r="BB83" s="529" t="str">
        <f t="array" aca="1" ref="BB83" ca="1">IFERROR(AV83*(1+INDEX(FrontEndData,MATCH(BB$10,IF(FrontEndType=$B83,FrontEndCampus),0),MATCH(BB$9,FrontEndYear,0))),"")</f>
        <v/>
      </c>
      <c r="BC83" s="529" t="str">
        <f t="array" aca="1" ref="BC83" ca="1">IFERROR(AW83*(1+INDEX(FrontEndData,MATCH(BC$10,IF(FrontEndType=$B83,FrontEndCampus),0),MATCH(BC$9,FrontEndYear,0))),"")</f>
        <v/>
      </c>
      <c r="BD83" s="529" t="str">
        <f t="array" aca="1" ref="BD83" ca="1">IFERROR(AX83*(1+INDEX(FrontEndData,MATCH(BD$10,IF(FrontEndType=$B83,FrontEndCampus),0),MATCH(BD$9,FrontEndYear,0))),"")</f>
        <v/>
      </c>
      <c r="BE83" s="529" t="str">
        <f t="array" aca="1" ref="BE83" ca="1">IFERROR(AY83*(1+INDEX(FrontEndData,MATCH(BE$10,IF(FrontEndType=$B83,FrontEndCampus),0),MATCH(BE$9,FrontEndYear,0))),"")</f>
        <v/>
      </c>
      <c r="BF83" s="529" t="str">
        <f t="array" aca="1" ref="BF83" ca="1">IFERROR(AZ83*(1+INDEX(FrontEndData,MATCH(BF$10,IF(FrontEndType=$B83,FrontEndCampus),0),MATCH(BF$9,FrontEndYear,0))),"")</f>
        <v/>
      </c>
      <c r="BG83" s="529" t="str">
        <f t="array" aca="1" ref="BG83" ca="1">IFERROR(BA83*(1+INDEX(FrontEndData,MATCH(BG$10,IF(FrontEndType=$B83,FrontEndCampus),0),MATCH(BG$9,FrontEndYear,0))),"")</f>
        <v/>
      </c>
      <c r="BH83" s="529" t="str">
        <f t="array" aca="1" ref="BH83" ca="1">IFERROR(BB83*(1+INDEX(FrontEndData,MATCH(BH$10,IF(FrontEndType=$B83,FrontEndCampus),0),MATCH(BH$9,FrontEndYear,0))),"")</f>
        <v/>
      </c>
      <c r="BI83" s="529" t="str">
        <f t="array" aca="1" ref="BI83" ca="1">IFERROR(BC83*(1+INDEX(FrontEndData,MATCH(BI$10,IF(FrontEndType=$B83,FrontEndCampus),0),MATCH(BI$9,FrontEndYear,0))),"")</f>
        <v/>
      </c>
      <c r="BJ83" s="529" t="str">
        <f t="array" aca="1" ref="BJ83" ca="1">IFERROR(BD83*(1+INDEX(FrontEndData,MATCH(BJ$10,IF(FrontEndType=$B83,FrontEndCampus),0),MATCH(BJ$9,FrontEndYear,0))),"")</f>
        <v/>
      </c>
      <c r="BK83" s="529" t="str">
        <f t="array" aca="1" ref="BK83" ca="1">IFERROR(BE83*(1+INDEX(FrontEndData,MATCH(BK$10,IF(FrontEndType=$B83,FrontEndCampus),0),MATCH(BK$9,FrontEndYear,0))),"")</f>
        <v/>
      </c>
      <c r="BL83" s="529" t="str">
        <f t="array" aca="1" ref="BL83" ca="1">IFERROR(BF83*(1+INDEX(FrontEndData,MATCH(BL$10,IF(FrontEndType=$B83,FrontEndCampus),0),MATCH(BL$9,FrontEndYear,0))),"")</f>
        <v/>
      </c>
      <c r="BM83" s="529" t="str">
        <f t="array" aca="1" ref="BM83" ca="1">IFERROR(BG83*(1+INDEX(FrontEndData,MATCH(BM$10,IF(FrontEndType=$B83,FrontEndCampus),0),MATCH(BM$9,FrontEndYear,0))),"")</f>
        <v/>
      </c>
      <c r="BN83" s="529" t="str">
        <f t="array" aca="1" ref="BN83" ca="1">IFERROR(BH83*(1+INDEX(FrontEndData,MATCH(BN$10,IF(FrontEndType=$B83,FrontEndCampus),0),MATCH(BN$9,FrontEndYear,0))),"")</f>
        <v/>
      </c>
      <c r="BO83" s="529" t="str">
        <f t="array" aca="1" ref="BO83" ca="1">IFERROR(BI83*(1+INDEX(FrontEndData,MATCH(BO$10,IF(FrontEndType=$B83,FrontEndCampus),0),MATCH(BO$9,FrontEndYear,0))),"")</f>
        <v/>
      </c>
      <c r="BP83" s="529" t="str">
        <f t="array" aca="1" ref="BP83" ca="1">IFERROR(BJ83*(1+INDEX(FrontEndData,MATCH(BP$10,IF(FrontEndType=$B83,FrontEndCampus),0),MATCH(BP$9,FrontEndYear,0))),"")</f>
        <v/>
      </c>
      <c r="BQ83" s="529" t="str">
        <f t="array" aca="1" ref="BQ83" ca="1">IFERROR(BK83*(1+INDEX(FrontEndData,MATCH(BQ$10,IF(FrontEndType=$B83,FrontEndCampus),0),MATCH(BQ$9,FrontEndYear,0))),"")</f>
        <v/>
      </c>
      <c r="BR83" s="529" t="str">
        <f t="array" aca="1" ref="BR83" ca="1">IFERROR(BL83*(1+INDEX(FrontEndData,MATCH(BR$10,IF(FrontEndType=$B83,FrontEndCampus),0),MATCH(BR$9,FrontEndYear,0))),"")</f>
        <v/>
      </c>
      <c r="BS83" s="529" t="str">
        <f t="array" aca="1" ref="BS83" ca="1">IFERROR(BM83*(1+INDEX(FrontEndData,MATCH(BS$10,IF(FrontEndType=$B83,FrontEndCampus),0),MATCH(BS$9,FrontEndYear,0))),"")</f>
        <v/>
      </c>
      <c r="BT83" s="529" t="str">
        <f t="array" aca="1" ref="BT83" ca="1">IFERROR(BN83*(1+INDEX(FrontEndData,MATCH(BT$10,IF(FrontEndType=$B83,FrontEndCampus),0),MATCH(BT$9,FrontEndYear,0))),"")</f>
        <v/>
      </c>
      <c r="BU83" s="529" t="str">
        <f t="array" aca="1" ref="BU83" ca="1">IFERROR(BO83*(1+INDEX(FrontEndData,MATCH(BU$10,IF(FrontEndType=$B83,FrontEndCampus),0),MATCH(BU$9,FrontEndYear,0))),"")</f>
        <v/>
      </c>
      <c r="BV83" s="529" t="str">
        <f t="array" aca="1" ref="BV83" ca="1">IFERROR(BP83*(1+INDEX(FrontEndData,MATCH(BV$10,IF(FrontEndType=$B83,FrontEndCampus),0),MATCH(BV$9,FrontEndYear,0))),"")</f>
        <v/>
      </c>
      <c r="BW83" s="529" t="str">
        <f t="array" aca="1" ref="BW83" ca="1">IFERROR(BQ83*(1+INDEX(FrontEndData,MATCH(BW$10,IF(FrontEndType=$B83,FrontEndCampus),0),MATCH(BW$9,FrontEndYear,0))),"")</f>
        <v/>
      </c>
      <c r="BX83" s="529" t="str">
        <f t="array" aca="1" ref="BX83" ca="1">IFERROR(BR83*(1+INDEX(FrontEndData,MATCH(BX$10,IF(FrontEndType=$B83,FrontEndCampus),0),MATCH(BX$9,FrontEndYear,0))),"")</f>
        <v/>
      </c>
    </row>
    <row r="84" spans="2:76" x14ac:dyDescent="0.25">
      <c r="B84" s="525" t="s">
        <v>412</v>
      </c>
      <c r="C84" s="526" t="s">
        <v>376</v>
      </c>
      <c r="D84" s="527" t="s">
        <v>397</v>
      </c>
      <c r="E84" s="528">
        <f t="array" aca="1" ref="E84" ca="1">IFERROR(IF(INDEX(EndUseMatrixData,MATCH($B84,IF(EndUseMatrixEndUse=$D84,EndUseMatrixAllocation),0),MATCH($C84,EndUseMatrixEmissionSource,0))=Lists!$Q$9,INDEX(CFPTableEmissionsData,MATCH($C84,CFPTableEmissionsEmissionSource,0),MATCH(E$10,CFPTableEmissionsCampus,0))*INDEX(EndUseAssumptionsData,MATCH($C84,IF(EndUseAssumptionsEndUse=$D84,EndUseAssumptionsEmissionsSource),0),MATCH(E$10,EndUseAssumptionsCampus,0))*IF(COUNTIF(PeopleList,$B84)&gt;0,INDEX(SpacePeopleAllocationsPercentData,MATCH($B84,SpacePeopleAllocationsPercentType,0),MATCH(E$10,SpacePeopleAllocationsPercentCampus,0))/SUM(IF(INDEX(EndUseMatrixPeopleData,0,MATCH($C84,EndUseMatrixEmissionSource,0))=Lists!$Q$9,IF(EndUseMatrixPeopleEndUse=$D84,INDEX(EndUseMatrixPeopleSplitData,0,MATCH(E$10,EndUseMatrixPeopleSplitCampus,0))))),1),0),0)</f>
        <v>0</v>
      </c>
      <c r="F84" s="528">
        <f t="array" aca="1" ref="F84" ca="1">IFERROR(IF(INDEX(EndUseMatrixData,MATCH($B84,IF(EndUseMatrixEndUse=$D84,EndUseMatrixAllocation),0),MATCH($C84,EndUseMatrixEmissionSource,0))=Lists!$Q$9,INDEX(CFPTableEmissionsData,MATCH($C84,CFPTableEmissionsEmissionSource,0),MATCH(F$10,CFPTableEmissionsCampus,0))*INDEX(EndUseAssumptionsData,MATCH($C84,IF(EndUseAssumptionsEndUse=$D84,EndUseAssumptionsEmissionsSource),0),MATCH(F$10,EndUseAssumptionsCampus,0))*IF(COUNTIF(PeopleList,$B84)&gt;0,INDEX(SpacePeopleAllocationsPercentData,MATCH($B84,SpacePeopleAllocationsPercentType,0),MATCH(F$10,SpacePeopleAllocationsPercentCampus,0))/SUM(IF(INDEX(EndUseMatrixPeopleData,0,MATCH($C84,EndUseMatrixEmissionSource,0))=Lists!$Q$9,IF(EndUseMatrixPeopleEndUse=$D84,INDEX(EndUseMatrixPeopleSplitData,0,MATCH(F$10,EndUseMatrixPeopleSplitCampus,0))))),1),0),0)</f>
        <v>0</v>
      </c>
      <c r="G84" s="528">
        <f t="array" aca="1" ref="G84" ca="1">IFERROR(IF(INDEX(EndUseMatrixData,MATCH($B84,IF(EndUseMatrixEndUse=$D84,EndUseMatrixAllocation),0),MATCH($C84,EndUseMatrixEmissionSource,0))=Lists!$Q$9,INDEX(CFPTableEmissionsData,MATCH($C84,CFPTableEmissionsEmissionSource,0),MATCH(G$10,CFPTableEmissionsCampus,0))*INDEX(EndUseAssumptionsData,MATCH($C84,IF(EndUseAssumptionsEndUse=$D84,EndUseAssumptionsEmissionsSource),0),MATCH(G$10,EndUseAssumptionsCampus,0))*IF(COUNTIF(PeopleList,$B84)&gt;0,INDEX(SpacePeopleAllocationsPercentData,MATCH($B84,SpacePeopleAllocationsPercentType,0),MATCH(G$10,SpacePeopleAllocationsPercentCampus,0))/SUM(IF(INDEX(EndUseMatrixPeopleData,0,MATCH($C84,EndUseMatrixEmissionSource,0))=Lists!$Q$9,IF(EndUseMatrixPeopleEndUse=$D84,INDEX(EndUseMatrixPeopleSplitData,0,MATCH(G$10,EndUseMatrixPeopleSplitCampus,0))))),1),0),0)</f>
        <v>0</v>
      </c>
      <c r="H84" s="528">
        <f t="array" aca="1" ref="H84" ca="1">IFERROR(IF(INDEX(EndUseMatrixData,MATCH($B84,IF(EndUseMatrixEndUse=$D84,EndUseMatrixAllocation),0),MATCH($C84,EndUseMatrixEmissionSource,0))=Lists!$Q$9,INDEX(CFPTableEmissionsData,MATCH($C84,CFPTableEmissionsEmissionSource,0),MATCH(H$10,CFPTableEmissionsCampus,0))*INDEX(EndUseAssumptionsData,MATCH($C84,IF(EndUseAssumptionsEndUse=$D84,EndUseAssumptionsEmissionsSource),0),MATCH(H$10,EndUseAssumptionsCampus,0))*IF(COUNTIF(PeopleList,$B84)&gt;0,INDEX(SpacePeopleAllocationsPercentData,MATCH($B84,SpacePeopleAllocationsPercentType,0),MATCH(H$10,SpacePeopleAllocationsPercentCampus,0))/SUM(IF(INDEX(EndUseMatrixPeopleData,0,MATCH($C84,EndUseMatrixEmissionSource,0))=Lists!$Q$9,IF(EndUseMatrixPeopleEndUse=$D84,INDEX(EndUseMatrixPeopleSplitData,0,MATCH(H$10,EndUseMatrixPeopleSplitCampus,0))))),1),0),0)</f>
        <v>0</v>
      </c>
      <c r="I84" s="528">
        <f t="array" aca="1" ref="I84" ca="1">IFERROR(IF(INDEX(EndUseMatrixData,MATCH($B84,IF(EndUseMatrixEndUse=$D84,EndUseMatrixAllocation),0),MATCH($C84,EndUseMatrixEmissionSource,0))=Lists!$Q$9,INDEX(CFPTableEmissionsData,MATCH($C84,CFPTableEmissionsEmissionSource,0),MATCH(I$10,CFPTableEmissionsCampus,0))*INDEX(EndUseAssumptionsData,MATCH($C84,IF(EndUseAssumptionsEndUse=$D84,EndUseAssumptionsEmissionsSource),0),MATCH(I$10,EndUseAssumptionsCampus,0))*IF(COUNTIF(PeopleList,$B84)&gt;0,INDEX(SpacePeopleAllocationsPercentData,MATCH($B84,SpacePeopleAllocationsPercentType,0),MATCH(I$10,SpacePeopleAllocationsPercentCampus,0))/SUM(IF(INDEX(EndUseMatrixPeopleData,0,MATCH($C84,EndUseMatrixEmissionSource,0))=Lists!$Q$9,IF(EndUseMatrixPeopleEndUse=$D84,INDEX(EndUseMatrixPeopleSplitData,0,MATCH(I$10,EndUseMatrixPeopleSplitCampus,0))))),1),0),0)</f>
        <v>0</v>
      </c>
      <c r="J84" s="528">
        <f t="array" aca="1" ref="J84" ca="1">IFERROR(IF(INDEX(EndUseMatrixData,MATCH($B84,IF(EndUseMatrixEndUse=$D84,EndUseMatrixAllocation),0),MATCH($C84,EndUseMatrixEmissionSource,0))=Lists!$Q$9,INDEX(CFPTableEmissionsData,MATCH($C84,CFPTableEmissionsEmissionSource,0),MATCH(J$10,CFPTableEmissionsCampus,0))*INDEX(EndUseAssumptionsData,MATCH($C84,IF(EndUseAssumptionsEndUse=$D84,EndUseAssumptionsEmissionsSource),0),MATCH(J$10,EndUseAssumptionsCampus,0))*IF(COUNTIF(PeopleList,$B84)&gt;0,INDEX(SpacePeopleAllocationsPercentData,MATCH($B84,SpacePeopleAllocationsPercentType,0),MATCH(J$10,SpacePeopleAllocationsPercentCampus,0))/SUM(IF(INDEX(EndUseMatrixPeopleData,0,MATCH($C84,EndUseMatrixEmissionSource,0))=Lists!$Q$9,IF(EndUseMatrixPeopleEndUse=$D84,INDEX(EndUseMatrixPeopleSplitData,0,MATCH(J$10,EndUseMatrixPeopleSplitCampus,0))))),1),0),0)</f>
        <v>0</v>
      </c>
      <c r="K84" s="529" t="str">
        <f t="array" aca="1" ref="K84" ca="1">IFERROR(E84*(1+INDEX(FrontEndData,MATCH(K$10,IF(FrontEndType=$B84,FrontEndCampus),0),MATCH(K$9,FrontEndYear,0))),"")</f>
        <v/>
      </c>
      <c r="L84" s="529" t="str">
        <f t="array" aca="1" ref="L84" ca="1">IFERROR(F84*(1+INDEX(FrontEndData,MATCH(L$10,IF(FrontEndType=$B84,FrontEndCampus),0),MATCH(L$9,FrontEndYear,0))),"")</f>
        <v/>
      </c>
      <c r="M84" s="529" t="str">
        <f t="array" aca="1" ref="M84" ca="1">IFERROR(G84*(1+INDEX(FrontEndData,MATCH(M$10,IF(FrontEndType=$B84,FrontEndCampus),0),MATCH(M$9,FrontEndYear,0))),"")</f>
        <v/>
      </c>
      <c r="N84" s="529" t="str">
        <f t="array" aca="1" ref="N84" ca="1">IFERROR(H84*(1+INDEX(FrontEndData,MATCH(N$10,IF(FrontEndType=$B84,FrontEndCampus),0),MATCH(N$9,FrontEndYear,0))),"")</f>
        <v/>
      </c>
      <c r="O84" s="529" t="str">
        <f t="array" aca="1" ref="O84" ca="1">IFERROR(I84*(1+INDEX(FrontEndData,MATCH(O$10,IF(FrontEndType=$B84,FrontEndCampus),0),MATCH(O$9,FrontEndYear,0))),"")</f>
        <v/>
      </c>
      <c r="P84" s="529" t="str">
        <f t="array" aca="1" ref="P84" ca="1">IFERROR(J84*(1+INDEX(FrontEndData,MATCH(P$10,IF(FrontEndType=$B84,FrontEndCampus),0),MATCH(P$9,FrontEndYear,0))),"")</f>
        <v/>
      </c>
      <c r="Q84" s="529" t="str">
        <f t="array" aca="1" ref="Q84" ca="1">IFERROR(K84*(1+INDEX(FrontEndData,MATCH(Q$10,IF(FrontEndType=$B84,FrontEndCampus),0),MATCH(Q$9,FrontEndYear,0))),"")</f>
        <v/>
      </c>
      <c r="R84" s="529" t="str">
        <f t="array" aca="1" ref="R84" ca="1">IFERROR(L84*(1+INDEX(FrontEndData,MATCH(R$10,IF(FrontEndType=$B84,FrontEndCampus),0),MATCH(R$9,FrontEndYear,0))),"")</f>
        <v/>
      </c>
      <c r="S84" s="529" t="str">
        <f t="array" aca="1" ref="S84" ca="1">IFERROR(M84*(1+INDEX(FrontEndData,MATCH(S$10,IF(FrontEndType=$B84,FrontEndCampus),0),MATCH(S$9,FrontEndYear,0))),"")</f>
        <v/>
      </c>
      <c r="T84" s="529" t="str">
        <f t="array" aca="1" ref="T84" ca="1">IFERROR(N84*(1+INDEX(FrontEndData,MATCH(T$10,IF(FrontEndType=$B84,FrontEndCampus),0),MATCH(T$9,FrontEndYear,0))),"")</f>
        <v/>
      </c>
      <c r="U84" s="529" t="str">
        <f t="array" aca="1" ref="U84" ca="1">IFERROR(O84*(1+INDEX(FrontEndData,MATCH(U$10,IF(FrontEndType=$B84,FrontEndCampus),0),MATCH(U$9,FrontEndYear,0))),"")</f>
        <v/>
      </c>
      <c r="V84" s="529" t="str">
        <f t="array" aca="1" ref="V84" ca="1">IFERROR(P84*(1+INDEX(FrontEndData,MATCH(V$10,IF(FrontEndType=$B84,FrontEndCampus),0),MATCH(V$9,FrontEndYear,0))),"")</f>
        <v/>
      </c>
      <c r="W84" s="529" t="str">
        <f t="array" aca="1" ref="W84" ca="1">IFERROR(Q84*(1+INDEX(FrontEndData,MATCH(W$10,IF(FrontEndType=$B84,FrontEndCampus),0),MATCH(W$9,FrontEndYear,0))),"")</f>
        <v/>
      </c>
      <c r="X84" s="529" t="str">
        <f t="array" aca="1" ref="X84" ca="1">IFERROR(R84*(1+INDEX(FrontEndData,MATCH(X$10,IF(FrontEndType=$B84,FrontEndCampus),0),MATCH(X$9,FrontEndYear,0))),"")</f>
        <v/>
      </c>
      <c r="Y84" s="529" t="str">
        <f t="array" aca="1" ref="Y84" ca="1">IFERROR(S84*(1+INDEX(FrontEndData,MATCH(Y$10,IF(FrontEndType=$B84,FrontEndCampus),0),MATCH(Y$9,FrontEndYear,0))),"")</f>
        <v/>
      </c>
      <c r="Z84" s="529" t="str">
        <f t="array" aca="1" ref="Z84" ca="1">IFERROR(T84*(1+INDEX(FrontEndData,MATCH(Z$10,IF(FrontEndType=$B84,FrontEndCampus),0),MATCH(Z$9,FrontEndYear,0))),"")</f>
        <v/>
      </c>
      <c r="AA84" s="529" t="str">
        <f t="array" aca="1" ref="AA84" ca="1">IFERROR(U84*(1+INDEX(FrontEndData,MATCH(AA$10,IF(FrontEndType=$B84,FrontEndCampus),0),MATCH(AA$9,FrontEndYear,0))),"")</f>
        <v/>
      </c>
      <c r="AB84" s="529" t="str">
        <f t="array" aca="1" ref="AB84" ca="1">IFERROR(V84*(1+INDEX(FrontEndData,MATCH(AB$10,IF(FrontEndType=$B84,FrontEndCampus),0),MATCH(AB$9,FrontEndYear,0))),"")</f>
        <v/>
      </c>
      <c r="AC84" s="529" t="str">
        <f t="array" aca="1" ref="AC84" ca="1">IFERROR(W84*(1+INDEX(FrontEndData,MATCH(AC$10,IF(FrontEndType=$B84,FrontEndCampus),0),MATCH(AC$9,FrontEndYear,0))),"")</f>
        <v/>
      </c>
      <c r="AD84" s="529" t="str">
        <f t="array" aca="1" ref="AD84" ca="1">IFERROR(X84*(1+INDEX(FrontEndData,MATCH(AD$10,IF(FrontEndType=$B84,FrontEndCampus),0),MATCH(AD$9,FrontEndYear,0))),"")</f>
        <v/>
      </c>
      <c r="AE84" s="529" t="str">
        <f t="array" aca="1" ref="AE84" ca="1">IFERROR(Y84*(1+INDEX(FrontEndData,MATCH(AE$10,IF(FrontEndType=$B84,FrontEndCampus),0),MATCH(AE$9,FrontEndYear,0))),"")</f>
        <v/>
      </c>
      <c r="AF84" s="529" t="str">
        <f t="array" aca="1" ref="AF84" ca="1">IFERROR(Z84*(1+INDEX(FrontEndData,MATCH(AF$10,IF(FrontEndType=$B84,FrontEndCampus),0),MATCH(AF$9,FrontEndYear,0))),"")</f>
        <v/>
      </c>
      <c r="AG84" s="529" t="str">
        <f t="array" aca="1" ref="AG84" ca="1">IFERROR(AA84*(1+INDEX(FrontEndData,MATCH(AG$10,IF(FrontEndType=$B84,FrontEndCampus),0),MATCH(AG$9,FrontEndYear,0))),"")</f>
        <v/>
      </c>
      <c r="AH84" s="529" t="str">
        <f t="array" aca="1" ref="AH84" ca="1">IFERROR(AB84*(1+INDEX(FrontEndData,MATCH(AH$10,IF(FrontEndType=$B84,FrontEndCampus),0),MATCH(AH$9,FrontEndYear,0))),"")</f>
        <v/>
      </c>
      <c r="AI84" s="529" t="str">
        <f t="array" aca="1" ref="AI84" ca="1">IFERROR(AC84*(1+INDEX(FrontEndData,MATCH(AI$10,IF(FrontEndType=$B84,FrontEndCampus),0),MATCH(AI$9,FrontEndYear,0))),"")</f>
        <v/>
      </c>
      <c r="AJ84" s="529" t="str">
        <f t="array" aca="1" ref="AJ84" ca="1">IFERROR(AD84*(1+INDEX(FrontEndData,MATCH(AJ$10,IF(FrontEndType=$B84,FrontEndCampus),0),MATCH(AJ$9,FrontEndYear,0))),"")</f>
        <v/>
      </c>
      <c r="AK84" s="529" t="str">
        <f t="array" aca="1" ref="AK84" ca="1">IFERROR(AE84*(1+INDEX(FrontEndData,MATCH(AK$10,IF(FrontEndType=$B84,FrontEndCampus),0),MATCH(AK$9,FrontEndYear,0))),"")</f>
        <v/>
      </c>
      <c r="AL84" s="529" t="str">
        <f t="array" aca="1" ref="AL84" ca="1">IFERROR(AF84*(1+INDEX(FrontEndData,MATCH(AL$10,IF(FrontEndType=$B84,FrontEndCampus),0),MATCH(AL$9,FrontEndYear,0))),"")</f>
        <v/>
      </c>
      <c r="AM84" s="529" t="str">
        <f t="array" aca="1" ref="AM84" ca="1">IFERROR(AG84*(1+INDEX(FrontEndData,MATCH(AM$10,IF(FrontEndType=$B84,FrontEndCampus),0),MATCH(AM$9,FrontEndYear,0))),"")</f>
        <v/>
      </c>
      <c r="AN84" s="529" t="str">
        <f t="array" aca="1" ref="AN84" ca="1">IFERROR(AH84*(1+INDEX(FrontEndData,MATCH(AN$10,IF(FrontEndType=$B84,FrontEndCampus),0),MATCH(AN$9,FrontEndYear,0))),"")</f>
        <v/>
      </c>
      <c r="AO84" s="529" t="str">
        <f t="array" aca="1" ref="AO84" ca="1">IFERROR(AI84*(1+INDEX(FrontEndData,MATCH(AO$10,IF(FrontEndType=$B84,FrontEndCampus),0),MATCH(AO$9,FrontEndYear,0))),"")</f>
        <v/>
      </c>
      <c r="AP84" s="529" t="str">
        <f t="array" aca="1" ref="AP84" ca="1">IFERROR(AJ84*(1+INDEX(FrontEndData,MATCH(AP$10,IF(FrontEndType=$B84,FrontEndCampus),0),MATCH(AP$9,FrontEndYear,0))),"")</f>
        <v/>
      </c>
      <c r="AQ84" s="529" t="str">
        <f t="array" aca="1" ref="AQ84" ca="1">IFERROR(AK84*(1+INDEX(FrontEndData,MATCH(AQ$10,IF(FrontEndType=$B84,FrontEndCampus),0),MATCH(AQ$9,FrontEndYear,0))),"")</f>
        <v/>
      </c>
      <c r="AR84" s="529" t="str">
        <f t="array" aca="1" ref="AR84" ca="1">IFERROR(AL84*(1+INDEX(FrontEndData,MATCH(AR$10,IF(FrontEndType=$B84,FrontEndCampus),0),MATCH(AR$9,FrontEndYear,0))),"")</f>
        <v/>
      </c>
      <c r="AS84" s="529" t="str">
        <f t="array" aca="1" ref="AS84" ca="1">IFERROR(AM84*(1+INDEX(FrontEndData,MATCH(AS$10,IF(FrontEndType=$B84,FrontEndCampus),0),MATCH(AS$9,FrontEndYear,0))),"")</f>
        <v/>
      </c>
      <c r="AT84" s="529" t="str">
        <f t="array" aca="1" ref="AT84" ca="1">IFERROR(AN84*(1+INDEX(FrontEndData,MATCH(AT$10,IF(FrontEndType=$B84,FrontEndCampus),0),MATCH(AT$9,FrontEndYear,0))),"")</f>
        <v/>
      </c>
      <c r="AU84" s="529" t="str">
        <f t="array" aca="1" ref="AU84" ca="1">IFERROR(AO84*(1+INDEX(FrontEndData,MATCH(AU$10,IF(FrontEndType=$B84,FrontEndCampus),0),MATCH(AU$9,FrontEndYear,0))),"")</f>
        <v/>
      </c>
      <c r="AV84" s="529" t="str">
        <f t="array" aca="1" ref="AV84" ca="1">IFERROR(AP84*(1+INDEX(FrontEndData,MATCH(AV$10,IF(FrontEndType=$B84,FrontEndCampus),0),MATCH(AV$9,FrontEndYear,0))),"")</f>
        <v/>
      </c>
      <c r="AW84" s="529" t="str">
        <f t="array" aca="1" ref="AW84" ca="1">IFERROR(AQ84*(1+INDEX(FrontEndData,MATCH(AW$10,IF(FrontEndType=$B84,FrontEndCampus),0),MATCH(AW$9,FrontEndYear,0))),"")</f>
        <v/>
      </c>
      <c r="AX84" s="529" t="str">
        <f t="array" aca="1" ref="AX84" ca="1">IFERROR(AR84*(1+INDEX(FrontEndData,MATCH(AX$10,IF(FrontEndType=$B84,FrontEndCampus),0),MATCH(AX$9,FrontEndYear,0))),"")</f>
        <v/>
      </c>
      <c r="AY84" s="529" t="str">
        <f t="array" aca="1" ref="AY84" ca="1">IFERROR(AS84*(1+INDEX(FrontEndData,MATCH(AY$10,IF(FrontEndType=$B84,FrontEndCampus),0),MATCH(AY$9,FrontEndYear,0))),"")</f>
        <v/>
      </c>
      <c r="AZ84" s="529" t="str">
        <f t="array" aca="1" ref="AZ84" ca="1">IFERROR(AT84*(1+INDEX(FrontEndData,MATCH(AZ$10,IF(FrontEndType=$B84,FrontEndCampus),0),MATCH(AZ$9,FrontEndYear,0))),"")</f>
        <v/>
      </c>
      <c r="BA84" s="529" t="str">
        <f t="array" aca="1" ref="BA84" ca="1">IFERROR(AU84*(1+INDEX(FrontEndData,MATCH(BA$10,IF(FrontEndType=$B84,FrontEndCampus),0),MATCH(BA$9,FrontEndYear,0))),"")</f>
        <v/>
      </c>
      <c r="BB84" s="529" t="str">
        <f t="array" aca="1" ref="BB84" ca="1">IFERROR(AV84*(1+INDEX(FrontEndData,MATCH(BB$10,IF(FrontEndType=$B84,FrontEndCampus),0),MATCH(BB$9,FrontEndYear,0))),"")</f>
        <v/>
      </c>
      <c r="BC84" s="529" t="str">
        <f t="array" aca="1" ref="BC84" ca="1">IFERROR(AW84*(1+INDEX(FrontEndData,MATCH(BC$10,IF(FrontEndType=$B84,FrontEndCampus),0),MATCH(BC$9,FrontEndYear,0))),"")</f>
        <v/>
      </c>
      <c r="BD84" s="529" t="str">
        <f t="array" aca="1" ref="BD84" ca="1">IFERROR(AX84*(1+INDEX(FrontEndData,MATCH(BD$10,IF(FrontEndType=$B84,FrontEndCampus),0),MATCH(BD$9,FrontEndYear,0))),"")</f>
        <v/>
      </c>
      <c r="BE84" s="529" t="str">
        <f t="array" aca="1" ref="BE84" ca="1">IFERROR(AY84*(1+INDEX(FrontEndData,MATCH(BE$10,IF(FrontEndType=$B84,FrontEndCampus),0),MATCH(BE$9,FrontEndYear,0))),"")</f>
        <v/>
      </c>
      <c r="BF84" s="529" t="str">
        <f t="array" aca="1" ref="BF84" ca="1">IFERROR(AZ84*(1+INDEX(FrontEndData,MATCH(BF$10,IF(FrontEndType=$B84,FrontEndCampus),0),MATCH(BF$9,FrontEndYear,0))),"")</f>
        <v/>
      </c>
      <c r="BG84" s="529" t="str">
        <f t="array" aca="1" ref="BG84" ca="1">IFERROR(BA84*(1+INDEX(FrontEndData,MATCH(BG$10,IF(FrontEndType=$B84,FrontEndCampus),0),MATCH(BG$9,FrontEndYear,0))),"")</f>
        <v/>
      </c>
      <c r="BH84" s="529" t="str">
        <f t="array" aca="1" ref="BH84" ca="1">IFERROR(BB84*(1+INDEX(FrontEndData,MATCH(BH$10,IF(FrontEndType=$B84,FrontEndCampus),0),MATCH(BH$9,FrontEndYear,0))),"")</f>
        <v/>
      </c>
      <c r="BI84" s="529" t="str">
        <f t="array" aca="1" ref="BI84" ca="1">IFERROR(BC84*(1+INDEX(FrontEndData,MATCH(BI$10,IF(FrontEndType=$B84,FrontEndCampus),0),MATCH(BI$9,FrontEndYear,0))),"")</f>
        <v/>
      </c>
      <c r="BJ84" s="529" t="str">
        <f t="array" aca="1" ref="BJ84" ca="1">IFERROR(BD84*(1+INDEX(FrontEndData,MATCH(BJ$10,IF(FrontEndType=$B84,FrontEndCampus),0),MATCH(BJ$9,FrontEndYear,0))),"")</f>
        <v/>
      </c>
      <c r="BK84" s="529" t="str">
        <f t="array" aca="1" ref="BK84" ca="1">IFERROR(BE84*(1+INDEX(FrontEndData,MATCH(BK$10,IF(FrontEndType=$B84,FrontEndCampus),0),MATCH(BK$9,FrontEndYear,0))),"")</f>
        <v/>
      </c>
      <c r="BL84" s="529" t="str">
        <f t="array" aca="1" ref="BL84" ca="1">IFERROR(BF84*(1+INDEX(FrontEndData,MATCH(BL$10,IF(FrontEndType=$B84,FrontEndCampus),0),MATCH(BL$9,FrontEndYear,0))),"")</f>
        <v/>
      </c>
      <c r="BM84" s="529" t="str">
        <f t="array" aca="1" ref="BM84" ca="1">IFERROR(BG84*(1+INDEX(FrontEndData,MATCH(BM$10,IF(FrontEndType=$B84,FrontEndCampus),0),MATCH(BM$9,FrontEndYear,0))),"")</f>
        <v/>
      </c>
      <c r="BN84" s="529" t="str">
        <f t="array" aca="1" ref="BN84" ca="1">IFERROR(BH84*(1+INDEX(FrontEndData,MATCH(BN$10,IF(FrontEndType=$B84,FrontEndCampus),0),MATCH(BN$9,FrontEndYear,0))),"")</f>
        <v/>
      </c>
      <c r="BO84" s="529" t="str">
        <f t="array" aca="1" ref="BO84" ca="1">IFERROR(BI84*(1+INDEX(FrontEndData,MATCH(BO$10,IF(FrontEndType=$B84,FrontEndCampus),0),MATCH(BO$9,FrontEndYear,0))),"")</f>
        <v/>
      </c>
      <c r="BP84" s="529" t="str">
        <f t="array" aca="1" ref="BP84" ca="1">IFERROR(BJ84*(1+INDEX(FrontEndData,MATCH(BP$10,IF(FrontEndType=$B84,FrontEndCampus),0),MATCH(BP$9,FrontEndYear,0))),"")</f>
        <v/>
      </c>
      <c r="BQ84" s="529" t="str">
        <f t="array" aca="1" ref="BQ84" ca="1">IFERROR(BK84*(1+INDEX(FrontEndData,MATCH(BQ$10,IF(FrontEndType=$B84,FrontEndCampus),0),MATCH(BQ$9,FrontEndYear,0))),"")</f>
        <v/>
      </c>
      <c r="BR84" s="529" t="str">
        <f t="array" aca="1" ref="BR84" ca="1">IFERROR(BL84*(1+INDEX(FrontEndData,MATCH(BR$10,IF(FrontEndType=$B84,FrontEndCampus),0),MATCH(BR$9,FrontEndYear,0))),"")</f>
        <v/>
      </c>
      <c r="BS84" s="529" t="str">
        <f t="array" aca="1" ref="BS84" ca="1">IFERROR(BM84*(1+INDEX(FrontEndData,MATCH(BS$10,IF(FrontEndType=$B84,FrontEndCampus),0),MATCH(BS$9,FrontEndYear,0))),"")</f>
        <v/>
      </c>
      <c r="BT84" s="529" t="str">
        <f t="array" aca="1" ref="BT84" ca="1">IFERROR(BN84*(1+INDEX(FrontEndData,MATCH(BT$10,IF(FrontEndType=$B84,FrontEndCampus),0),MATCH(BT$9,FrontEndYear,0))),"")</f>
        <v/>
      </c>
      <c r="BU84" s="529" t="str">
        <f t="array" aca="1" ref="BU84" ca="1">IFERROR(BO84*(1+INDEX(FrontEndData,MATCH(BU$10,IF(FrontEndType=$B84,FrontEndCampus),0),MATCH(BU$9,FrontEndYear,0))),"")</f>
        <v/>
      </c>
      <c r="BV84" s="529" t="str">
        <f t="array" aca="1" ref="BV84" ca="1">IFERROR(BP84*(1+INDEX(FrontEndData,MATCH(BV$10,IF(FrontEndType=$B84,FrontEndCampus),0),MATCH(BV$9,FrontEndYear,0))),"")</f>
        <v/>
      </c>
      <c r="BW84" s="529" t="str">
        <f t="array" aca="1" ref="BW84" ca="1">IFERROR(BQ84*(1+INDEX(FrontEndData,MATCH(BW$10,IF(FrontEndType=$B84,FrontEndCampus),0),MATCH(BW$9,FrontEndYear,0))),"")</f>
        <v/>
      </c>
      <c r="BX84" s="529" t="str">
        <f t="array" aca="1" ref="BX84" ca="1">IFERROR(BR84*(1+INDEX(FrontEndData,MATCH(BX$10,IF(FrontEndType=$B84,FrontEndCampus),0),MATCH(BX$9,FrontEndYear,0))),"")</f>
        <v/>
      </c>
    </row>
    <row r="85" spans="2:76" x14ac:dyDescent="0.25">
      <c r="B85" s="525" t="s">
        <v>412</v>
      </c>
      <c r="C85" s="526" t="s">
        <v>376</v>
      </c>
      <c r="D85" s="527" t="s">
        <v>396</v>
      </c>
      <c r="E85" s="528">
        <f t="array" ref="E85">IFERROR(IF(INDEX(EndUseMatrixData,MATCH($B85,IF(EndUseMatrixEndUse=$D85,EndUseMatrixAllocation),0),MATCH($C85,EndUseMatrixEmissionSource,0))=Lists!$Q$9,INDEX(CFPTableEmissionsData,MATCH($C85,CFPTableEmissionsEmissionSource,0),MATCH(E$10,CFPTableEmissionsCampus,0))*INDEX(EndUseAssumptionsData,MATCH($C85,IF(EndUseAssumptionsEndUse=$D85,EndUseAssumptionsEmissionsSource),0),MATCH(E$10,EndUseAssumptionsCampus,0))*IF(COUNTIF(PeopleList,$B85)&gt;0,INDEX(SpacePeopleAllocationsPercentData,MATCH($B85,SpacePeopleAllocationsPercentType,0),MATCH(E$10,SpacePeopleAllocationsPercentCampus,0))/SUM(IF(INDEX(EndUseMatrixPeopleData,0,MATCH($C85,EndUseMatrixEmissionSource,0))=Lists!$Q$9,IF(EndUseMatrixPeopleEndUse=$D85,INDEX(EndUseMatrixPeopleSplitData,0,MATCH(E$10,EndUseMatrixPeopleSplitCampus,0))))),1),0),0)</f>
        <v>0</v>
      </c>
      <c r="F85" s="528">
        <f t="array" ref="F85">IFERROR(IF(INDEX(EndUseMatrixData,MATCH($B85,IF(EndUseMatrixEndUse=$D85,EndUseMatrixAllocation),0),MATCH($C85,EndUseMatrixEmissionSource,0))=Lists!$Q$9,INDEX(CFPTableEmissionsData,MATCH($C85,CFPTableEmissionsEmissionSource,0),MATCH(F$10,CFPTableEmissionsCampus,0))*INDEX(EndUseAssumptionsData,MATCH($C85,IF(EndUseAssumptionsEndUse=$D85,EndUseAssumptionsEmissionsSource),0),MATCH(F$10,EndUseAssumptionsCampus,0))*IF(COUNTIF(PeopleList,$B85)&gt;0,INDEX(SpacePeopleAllocationsPercentData,MATCH($B85,SpacePeopleAllocationsPercentType,0),MATCH(F$10,SpacePeopleAllocationsPercentCampus,0))/SUM(IF(INDEX(EndUseMatrixPeopleData,0,MATCH($C85,EndUseMatrixEmissionSource,0))=Lists!$Q$9,IF(EndUseMatrixPeopleEndUse=$D85,INDEX(EndUseMatrixPeopleSplitData,0,MATCH(F$10,EndUseMatrixPeopleSplitCampus,0))))),1),0),0)</f>
        <v>0</v>
      </c>
      <c r="G85" s="528">
        <f t="array" ref="G85">IFERROR(IF(INDEX(EndUseMatrixData,MATCH($B85,IF(EndUseMatrixEndUse=$D85,EndUseMatrixAllocation),0),MATCH($C85,EndUseMatrixEmissionSource,0))=Lists!$Q$9,INDEX(CFPTableEmissionsData,MATCH($C85,CFPTableEmissionsEmissionSource,0),MATCH(G$10,CFPTableEmissionsCampus,0))*INDEX(EndUseAssumptionsData,MATCH($C85,IF(EndUseAssumptionsEndUse=$D85,EndUseAssumptionsEmissionsSource),0),MATCH(G$10,EndUseAssumptionsCampus,0))*IF(COUNTIF(PeopleList,$B85)&gt;0,INDEX(SpacePeopleAllocationsPercentData,MATCH($B85,SpacePeopleAllocationsPercentType,0),MATCH(G$10,SpacePeopleAllocationsPercentCampus,0))/SUM(IF(INDEX(EndUseMatrixPeopleData,0,MATCH($C85,EndUseMatrixEmissionSource,0))=Lists!$Q$9,IF(EndUseMatrixPeopleEndUse=$D85,INDEX(EndUseMatrixPeopleSplitData,0,MATCH(G$10,EndUseMatrixPeopleSplitCampus,0))))),1),0),0)</f>
        <v>0</v>
      </c>
      <c r="H85" s="528">
        <f t="array" ref="H85">IFERROR(IF(INDEX(EndUseMatrixData,MATCH($B85,IF(EndUseMatrixEndUse=$D85,EndUseMatrixAllocation),0),MATCH($C85,EndUseMatrixEmissionSource,0))=Lists!$Q$9,INDEX(CFPTableEmissionsData,MATCH($C85,CFPTableEmissionsEmissionSource,0),MATCH(H$10,CFPTableEmissionsCampus,0))*INDEX(EndUseAssumptionsData,MATCH($C85,IF(EndUseAssumptionsEndUse=$D85,EndUseAssumptionsEmissionsSource),0),MATCH(H$10,EndUseAssumptionsCampus,0))*IF(COUNTIF(PeopleList,$B85)&gt;0,INDEX(SpacePeopleAllocationsPercentData,MATCH($B85,SpacePeopleAllocationsPercentType,0),MATCH(H$10,SpacePeopleAllocationsPercentCampus,0))/SUM(IF(INDEX(EndUseMatrixPeopleData,0,MATCH($C85,EndUseMatrixEmissionSource,0))=Lists!$Q$9,IF(EndUseMatrixPeopleEndUse=$D85,INDEX(EndUseMatrixPeopleSplitData,0,MATCH(H$10,EndUseMatrixPeopleSplitCampus,0))))),1),0),0)</f>
        <v>0</v>
      </c>
      <c r="I85" s="528">
        <f t="array" ref="I85">IFERROR(IF(INDEX(EndUseMatrixData,MATCH($B85,IF(EndUseMatrixEndUse=$D85,EndUseMatrixAllocation),0),MATCH($C85,EndUseMatrixEmissionSource,0))=Lists!$Q$9,INDEX(CFPTableEmissionsData,MATCH($C85,CFPTableEmissionsEmissionSource,0),MATCH(I$10,CFPTableEmissionsCampus,0))*INDEX(EndUseAssumptionsData,MATCH($C85,IF(EndUseAssumptionsEndUse=$D85,EndUseAssumptionsEmissionsSource),0),MATCH(I$10,EndUseAssumptionsCampus,0))*IF(COUNTIF(PeopleList,$B85)&gt;0,INDEX(SpacePeopleAllocationsPercentData,MATCH($B85,SpacePeopleAllocationsPercentType,0),MATCH(I$10,SpacePeopleAllocationsPercentCampus,0))/SUM(IF(INDEX(EndUseMatrixPeopleData,0,MATCH($C85,EndUseMatrixEmissionSource,0))=Lists!$Q$9,IF(EndUseMatrixPeopleEndUse=$D85,INDEX(EndUseMatrixPeopleSplitData,0,MATCH(I$10,EndUseMatrixPeopleSplitCampus,0))))),1),0),0)</f>
        <v>0</v>
      </c>
      <c r="J85" s="528">
        <f t="array" ref="J85">IFERROR(IF(INDEX(EndUseMatrixData,MATCH($B85,IF(EndUseMatrixEndUse=$D85,EndUseMatrixAllocation),0),MATCH($C85,EndUseMatrixEmissionSource,0))=Lists!$Q$9,INDEX(CFPTableEmissionsData,MATCH($C85,CFPTableEmissionsEmissionSource,0),MATCH(J$10,CFPTableEmissionsCampus,0))*INDEX(EndUseAssumptionsData,MATCH($C85,IF(EndUseAssumptionsEndUse=$D85,EndUseAssumptionsEmissionsSource),0),MATCH(J$10,EndUseAssumptionsCampus,0))*IF(COUNTIF(PeopleList,$B85)&gt;0,INDEX(SpacePeopleAllocationsPercentData,MATCH($B85,SpacePeopleAllocationsPercentType,0),MATCH(J$10,SpacePeopleAllocationsPercentCampus,0))/SUM(IF(INDEX(EndUseMatrixPeopleData,0,MATCH($C85,EndUseMatrixEmissionSource,0))=Lists!$Q$9,IF(EndUseMatrixPeopleEndUse=$D85,INDEX(EndUseMatrixPeopleSplitData,0,MATCH(J$10,EndUseMatrixPeopleSplitCampus,0))))),1),0),0)</f>
        <v>0</v>
      </c>
      <c r="K85" s="529" t="str">
        <f t="array" aca="1" ref="K85" ca="1">IFERROR(E85*(1+INDEX(FrontEndData,MATCH(K$10,IF(FrontEndType=$B85,FrontEndCampus),0),MATCH(K$9,FrontEndYear,0))),"")</f>
        <v/>
      </c>
      <c r="L85" s="529" t="str">
        <f t="array" aca="1" ref="L85" ca="1">IFERROR(F85*(1+INDEX(FrontEndData,MATCH(L$10,IF(FrontEndType=$B85,FrontEndCampus),0),MATCH(L$9,FrontEndYear,0))),"")</f>
        <v/>
      </c>
      <c r="M85" s="529" t="str">
        <f t="array" aca="1" ref="M85" ca="1">IFERROR(G85*(1+INDEX(FrontEndData,MATCH(M$10,IF(FrontEndType=$B85,FrontEndCampus),0),MATCH(M$9,FrontEndYear,0))),"")</f>
        <v/>
      </c>
      <c r="N85" s="529" t="str">
        <f t="array" aca="1" ref="N85" ca="1">IFERROR(H85*(1+INDEX(FrontEndData,MATCH(N$10,IF(FrontEndType=$B85,FrontEndCampus),0),MATCH(N$9,FrontEndYear,0))),"")</f>
        <v/>
      </c>
      <c r="O85" s="529" t="str">
        <f t="array" aca="1" ref="O85" ca="1">IFERROR(I85*(1+INDEX(FrontEndData,MATCH(O$10,IF(FrontEndType=$B85,FrontEndCampus),0),MATCH(O$9,FrontEndYear,0))),"")</f>
        <v/>
      </c>
      <c r="P85" s="529" t="str">
        <f t="array" aca="1" ref="P85" ca="1">IFERROR(J85*(1+INDEX(FrontEndData,MATCH(P$10,IF(FrontEndType=$B85,FrontEndCampus),0),MATCH(P$9,FrontEndYear,0))),"")</f>
        <v/>
      </c>
      <c r="Q85" s="529" t="str">
        <f t="array" aca="1" ref="Q85" ca="1">IFERROR(K85*(1+INDEX(FrontEndData,MATCH(Q$10,IF(FrontEndType=$B85,FrontEndCampus),0),MATCH(Q$9,FrontEndYear,0))),"")</f>
        <v/>
      </c>
      <c r="R85" s="529" t="str">
        <f t="array" aca="1" ref="R85" ca="1">IFERROR(L85*(1+INDEX(FrontEndData,MATCH(R$10,IF(FrontEndType=$B85,FrontEndCampus),0),MATCH(R$9,FrontEndYear,0))),"")</f>
        <v/>
      </c>
      <c r="S85" s="529" t="str">
        <f t="array" aca="1" ref="S85" ca="1">IFERROR(M85*(1+INDEX(FrontEndData,MATCH(S$10,IF(FrontEndType=$B85,FrontEndCampus),0),MATCH(S$9,FrontEndYear,0))),"")</f>
        <v/>
      </c>
      <c r="T85" s="529" t="str">
        <f t="array" aca="1" ref="T85" ca="1">IFERROR(N85*(1+INDEX(FrontEndData,MATCH(T$10,IF(FrontEndType=$B85,FrontEndCampus),0),MATCH(T$9,FrontEndYear,0))),"")</f>
        <v/>
      </c>
      <c r="U85" s="529" t="str">
        <f t="array" aca="1" ref="U85" ca="1">IFERROR(O85*(1+INDEX(FrontEndData,MATCH(U$10,IF(FrontEndType=$B85,FrontEndCampus),0),MATCH(U$9,FrontEndYear,0))),"")</f>
        <v/>
      </c>
      <c r="V85" s="529" t="str">
        <f t="array" aca="1" ref="V85" ca="1">IFERROR(P85*(1+INDEX(FrontEndData,MATCH(V$10,IF(FrontEndType=$B85,FrontEndCampus),0),MATCH(V$9,FrontEndYear,0))),"")</f>
        <v/>
      </c>
      <c r="W85" s="529" t="str">
        <f t="array" aca="1" ref="W85" ca="1">IFERROR(Q85*(1+INDEX(FrontEndData,MATCH(W$10,IF(FrontEndType=$B85,FrontEndCampus),0),MATCH(W$9,FrontEndYear,0))),"")</f>
        <v/>
      </c>
      <c r="X85" s="529" t="str">
        <f t="array" aca="1" ref="X85" ca="1">IFERROR(R85*(1+INDEX(FrontEndData,MATCH(X$10,IF(FrontEndType=$B85,FrontEndCampus),0),MATCH(X$9,FrontEndYear,0))),"")</f>
        <v/>
      </c>
      <c r="Y85" s="529" t="str">
        <f t="array" aca="1" ref="Y85" ca="1">IFERROR(S85*(1+INDEX(FrontEndData,MATCH(Y$10,IF(FrontEndType=$B85,FrontEndCampus),0),MATCH(Y$9,FrontEndYear,0))),"")</f>
        <v/>
      </c>
      <c r="Z85" s="529" t="str">
        <f t="array" aca="1" ref="Z85" ca="1">IFERROR(T85*(1+INDEX(FrontEndData,MATCH(Z$10,IF(FrontEndType=$B85,FrontEndCampus),0),MATCH(Z$9,FrontEndYear,0))),"")</f>
        <v/>
      </c>
      <c r="AA85" s="529" t="str">
        <f t="array" aca="1" ref="AA85" ca="1">IFERROR(U85*(1+INDEX(FrontEndData,MATCH(AA$10,IF(FrontEndType=$B85,FrontEndCampus),0),MATCH(AA$9,FrontEndYear,0))),"")</f>
        <v/>
      </c>
      <c r="AB85" s="529" t="str">
        <f t="array" aca="1" ref="AB85" ca="1">IFERROR(V85*(1+INDEX(FrontEndData,MATCH(AB$10,IF(FrontEndType=$B85,FrontEndCampus),0),MATCH(AB$9,FrontEndYear,0))),"")</f>
        <v/>
      </c>
      <c r="AC85" s="529" t="str">
        <f t="array" aca="1" ref="AC85" ca="1">IFERROR(W85*(1+INDEX(FrontEndData,MATCH(AC$10,IF(FrontEndType=$B85,FrontEndCampus),0),MATCH(AC$9,FrontEndYear,0))),"")</f>
        <v/>
      </c>
      <c r="AD85" s="529" t="str">
        <f t="array" aca="1" ref="AD85" ca="1">IFERROR(X85*(1+INDEX(FrontEndData,MATCH(AD$10,IF(FrontEndType=$B85,FrontEndCampus),0),MATCH(AD$9,FrontEndYear,0))),"")</f>
        <v/>
      </c>
      <c r="AE85" s="529" t="str">
        <f t="array" aca="1" ref="AE85" ca="1">IFERROR(Y85*(1+INDEX(FrontEndData,MATCH(AE$10,IF(FrontEndType=$B85,FrontEndCampus),0),MATCH(AE$9,FrontEndYear,0))),"")</f>
        <v/>
      </c>
      <c r="AF85" s="529" t="str">
        <f t="array" aca="1" ref="AF85" ca="1">IFERROR(Z85*(1+INDEX(FrontEndData,MATCH(AF$10,IF(FrontEndType=$B85,FrontEndCampus),0),MATCH(AF$9,FrontEndYear,0))),"")</f>
        <v/>
      </c>
      <c r="AG85" s="529" t="str">
        <f t="array" aca="1" ref="AG85" ca="1">IFERROR(AA85*(1+INDEX(FrontEndData,MATCH(AG$10,IF(FrontEndType=$B85,FrontEndCampus),0),MATCH(AG$9,FrontEndYear,0))),"")</f>
        <v/>
      </c>
      <c r="AH85" s="529" t="str">
        <f t="array" aca="1" ref="AH85" ca="1">IFERROR(AB85*(1+INDEX(FrontEndData,MATCH(AH$10,IF(FrontEndType=$B85,FrontEndCampus),0),MATCH(AH$9,FrontEndYear,0))),"")</f>
        <v/>
      </c>
      <c r="AI85" s="529" t="str">
        <f t="array" aca="1" ref="AI85" ca="1">IFERROR(AC85*(1+INDEX(FrontEndData,MATCH(AI$10,IF(FrontEndType=$B85,FrontEndCampus),0),MATCH(AI$9,FrontEndYear,0))),"")</f>
        <v/>
      </c>
      <c r="AJ85" s="529" t="str">
        <f t="array" aca="1" ref="AJ85" ca="1">IFERROR(AD85*(1+INDEX(FrontEndData,MATCH(AJ$10,IF(FrontEndType=$B85,FrontEndCampus),0),MATCH(AJ$9,FrontEndYear,0))),"")</f>
        <v/>
      </c>
      <c r="AK85" s="529" t="str">
        <f t="array" aca="1" ref="AK85" ca="1">IFERROR(AE85*(1+INDEX(FrontEndData,MATCH(AK$10,IF(FrontEndType=$B85,FrontEndCampus),0),MATCH(AK$9,FrontEndYear,0))),"")</f>
        <v/>
      </c>
      <c r="AL85" s="529" t="str">
        <f t="array" aca="1" ref="AL85" ca="1">IFERROR(AF85*(1+INDEX(FrontEndData,MATCH(AL$10,IF(FrontEndType=$B85,FrontEndCampus),0),MATCH(AL$9,FrontEndYear,0))),"")</f>
        <v/>
      </c>
      <c r="AM85" s="529" t="str">
        <f t="array" aca="1" ref="AM85" ca="1">IFERROR(AG85*(1+INDEX(FrontEndData,MATCH(AM$10,IF(FrontEndType=$B85,FrontEndCampus),0),MATCH(AM$9,FrontEndYear,0))),"")</f>
        <v/>
      </c>
      <c r="AN85" s="529" t="str">
        <f t="array" aca="1" ref="AN85" ca="1">IFERROR(AH85*(1+INDEX(FrontEndData,MATCH(AN$10,IF(FrontEndType=$B85,FrontEndCampus),0),MATCH(AN$9,FrontEndYear,0))),"")</f>
        <v/>
      </c>
      <c r="AO85" s="529" t="str">
        <f t="array" aca="1" ref="AO85" ca="1">IFERROR(AI85*(1+INDEX(FrontEndData,MATCH(AO$10,IF(FrontEndType=$B85,FrontEndCampus),0),MATCH(AO$9,FrontEndYear,0))),"")</f>
        <v/>
      </c>
      <c r="AP85" s="529" t="str">
        <f t="array" aca="1" ref="AP85" ca="1">IFERROR(AJ85*(1+INDEX(FrontEndData,MATCH(AP$10,IF(FrontEndType=$B85,FrontEndCampus),0),MATCH(AP$9,FrontEndYear,0))),"")</f>
        <v/>
      </c>
      <c r="AQ85" s="529" t="str">
        <f t="array" aca="1" ref="AQ85" ca="1">IFERROR(AK85*(1+INDEX(FrontEndData,MATCH(AQ$10,IF(FrontEndType=$B85,FrontEndCampus),0),MATCH(AQ$9,FrontEndYear,0))),"")</f>
        <v/>
      </c>
      <c r="AR85" s="529" t="str">
        <f t="array" aca="1" ref="AR85" ca="1">IFERROR(AL85*(1+INDEX(FrontEndData,MATCH(AR$10,IF(FrontEndType=$B85,FrontEndCampus),0),MATCH(AR$9,FrontEndYear,0))),"")</f>
        <v/>
      </c>
      <c r="AS85" s="529" t="str">
        <f t="array" aca="1" ref="AS85" ca="1">IFERROR(AM85*(1+INDEX(FrontEndData,MATCH(AS$10,IF(FrontEndType=$B85,FrontEndCampus),0),MATCH(AS$9,FrontEndYear,0))),"")</f>
        <v/>
      </c>
      <c r="AT85" s="529" t="str">
        <f t="array" aca="1" ref="AT85" ca="1">IFERROR(AN85*(1+INDEX(FrontEndData,MATCH(AT$10,IF(FrontEndType=$B85,FrontEndCampus),0),MATCH(AT$9,FrontEndYear,0))),"")</f>
        <v/>
      </c>
      <c r="AU85" s="529" t="str">
        <f t="array" aca="1" ref="AU85" ca="1">IFERROR(AO85*(1+INDEX(FrontEndData,MATCH(AU$10,IF(FrontEndType=$B85,FrontEndCampus),0),MATCH(AU$9,FrontEndYear,0))),"")</f>
        <v/>
      </c>
      <c r="AV85" s="529" t="str">
        <f t="array" aca="1" ref="AV85" ca="1">IFERROR(AP85*(1+INDEX(FrontEndData,MATCH(AV$10,IF(FrontEndType=$B85,FrontEndCampus),0),MATCH(AV$9,FrontEndYear,0))),"")</f>
        <v/>
      </c>
      <c r="AW85" s="529" t="str">
        <f t="array" aca="1" ref="AW85" ca="1">IFERROR(AQ85*(1+INDEX(FrontEndData,MATCH(AW$10,IF(FrontEndType=$B85,FrontEndCampus),0),MATCH(AW$9,FrontEndYear,0))),"")</f>
        <v/>
      </c>
      <c r="AX85" s="529" t="str">
        <f t="array" aca="1" ref="AX85" ca="1">IFERROR(AR85*(1+INDEX(FrontEndData,MATCH(AX$10,IF(FrontEndType=$B85,FrontEndCampus),0),MATCH(AX$9,FrontEndYear,0))),"")</f>
        <v/>
      </c>
      <c r="AY85" s="529" t="str">
        <f t="array" aca="1" ref="AY85" ca="1">IFERROR(AS85*(1+INDEX(FrontEndData,MATCH(AY$10,IF(FrontEndType=$B85,FrontEndCampus),0),MATCH(AY$9,FrontEndYear,0))),"")</f>
        <v/>
      </c>
      <c r="AZ85" s="529" t="str">
        <f t="array" aca="1" ref="AZ85" ca="1">IFERROR(AT85*(1+INDEX(FrontEndData,MATCH(AZ$10,IF(FrontEndType=$B85,FrontEndCampus),0),MATCH(AZ$9,FrontEndYear,0))),"")</f>
        <v/>
      </c>
      <c r="BA85" s="529" t="str">
        <f t="array" aca="1" ref="BA85" ca="1">IFERROR(AU85*(1+INDEX(FrontEndData,MATCH(BA$10,IF(FrontEndType=$B85,FrontEndCampus),0),MATCH(BA$9,FrontEndYear,0))),"")</f>
        <v/>
      </c>
      <c r="BB85" s="529" t="str">
        <f t="array" aca="1" ref="BB85" ca="1">IFERROR(AV85*(1+INDEX(FrontEndData,MATCH(BB$10,IF(FrontEndType=$B85,FrontEndCampus),0),MATCH(BB$9,FrontEndYear,0))),"")</f>
        <v/>
      </c>
      <c r="BC85" s="529" t="str">
        <f t="array" aca="1" ref="BC85" ca="1">IFERROR(AW85*(1+INDEX(FrontEndData,MATCH(BC$10,IF(FrontEndType=$B85,FrontEndCampus),0),MATCH(BC$9,FrontEndYear,0))),"")</f>
        <v/>
      </c>
      <c r="BD85" s="529" t="str">
        <f t="array" aca="1" ref="BD85" ca="1">IFERROR(AX85*(1+INDEX(FrontEndData,MATCH(BD$10,IF(FrontEndType=$B85,FrontEndCampus),0),MATCH(BD$9,FrontEndYear,0))),"")</f>
        <v/>
      </c>
      <c r="BE85" s="529" t="str">
        <f t="array" aca="1" ref="BE85" ca="1">IFERROR(AY85*(1+INDEX(FrontEndData,MATCH(BE$10,IF(FrontEndType=$B85,FrontEndCampus),0),MATCH(BE$9,FrontEndYear,0))),"")</f>
        <v/>
      </c>
      <c r="BF85" s="529" t="str">
        <f t="array" aca="1" ref="BF85" ca="1">IFERROR(AZ85*(1+INDEX(FrontEndData,MATCH(BF$10,IF(FrontEndType=$B85,FrontEndCampus),0),MATCH(BF$9,FrontEndYear,0))),"")</f>
        <v/>
      </c>
      <c r="BG85" s="529" t="str">
        <f t="array" aca="1" ref="BG85" ca="1">IFERROR(BA85*(1+INDEX(FrontEndData,MATCH(BG$10,IF(FrontEndType=$B85,FrontEndCampus),0),MATCH(BG$9,FrontEndYear,0))),"")</f>
        <v/>
      </c>
      <c r="BH85" s="529" t="str">
        <f t="array" aca="1" ref="BH85" ca="1">IFERROR(BB85*(1+INDEX(FrontEndData,MATCH(BH$10,IF(FrontEndType=$B85,FrontEndCampus),0),MATCH(BH$9,FrontEndYear,0))),"")</f>
        <v/>
      </c>
      <c r="BI85" s="529" t="str">
        <f t="array" aca="1" ref="BI85" ca="1">IFERROR(BC85*(1+INDEX(FrontEndData,MATCH(BI$10,IF(FrontEndType=$B85,FrontEndCampus),0),MATCH(BI$9,FrontEndYear,0))),"")</f>
        <v/>
      </c>
      <c r="BJ85" s="529" t="str">
        <f t="array" aca="1" ref="BJ85" ca="1">IFERROR(BD85*(1+INDEX(FrontEndData,MATCH(BJ$10,IF(FrontEndType=$B85,FrontEndCampus),0),MATCH(BJ$9,FrontEndYear,0))),"")</f>
        <v/>
      </c>
      <c r="BK85" s="529" t="str">
        <f t="array" aca="1" ref="BK85" ca="1">IFERROR(BE85*(1+INDEX(FrontEndData,MATCH(BK$10,IF(FrontEndType=$B85,FrontEndCampus),0),MATCH(BK$9,FrontEndYear,0))),"")</f>
        <v/>
      </c>
      <c r="BL85" s="529" t="str">
        <f t="array" aca="1" ref="BL85" ca="1">IFERROR(BF85*(1+INDEX(FrontEndData,MATCH(BL$10,IF(FrontEndType=$B85,FrontEndCampus),0),MATCH(BL$9,FrontEndYear,0))),"")</f>
        <v/>
      </c>
      <c r="BM85" s="529" t="str">
        <f t="array" aca="1" ref="BM85" ca="1">IFERROR(BG85*(1+INDEX(FrontEndData,MATCH(BM$10,IF(FrontEndType=$B85,FrontEndCampus),0),MATCH(BM$9,FrontEndYear,0))),"")</f>
        <v/>
      </c>
      <c r="BN85" s="529" t="str">
        <f t="array" aca="1" ref="BN85" ca="1">IFERROR(BH85*(1+INDEX(FrontEndData,MATCH(BN$10,IF(FrontEndType=$B85,FrontEndCampus),0),MATCH(BN$9,FrontEndYear,0))),"")</f>
        <v/>
      </c>
      <c r="BO85" s="529" t="str">
        <f t="array" aca="1" ref="BO85" ca="1">IFERROR(BI85*(1+INDEX(FrontEndData,MATCH(BO$10,IF(FrontEndType=$B85,FrontEndCampus),0),MATCH(BO$9,FrontEndYear,0))),"")</f>
        <v/>
      </c>
      <c r="BP85" s="529" t="str">
        <f t="array" aca="1" ref="BP85" ca="1">IFERROR(BJ85*(1+INDEX(FrontEndData,MATCH(BP$10,IF(FrontEndType=$B85,FrontEndCampus),0),MATCH(BP$9,FrontEndYear,0))),"")</f>
        <v/>
      </c>
      <c r="BQ85" s="529" t="str">
        <f t="array" aca="1" ref="BQ85" ca="1">IFERROR(BK85*(1+INDEX(FrontEndData,MATCH(BQ$10,IF(FrontEndType=$B85,FrontEndCampus),0),MATCH(BQ$9,FrontEndYear,0))),"")</f>
        <v/>
      </c>
      <c r="BR85" s="529" t="str">
        <f t="array" aca="1" ref="BR85" ca="1">IFERROR(BL85*(1+INDEX(FrontEndData,MATCH(BR$10,IF(FrontEndType=$B85,FrontEndCampus),0),MATCH(BR$9,FrontEndYear,0))),"")</f>
        <v/>
      </c>
      <c r="BS85" s="529" t="str">
        <f t="array" aca="1" ref="BS85" ca="1">IFERROR(BM85*(1+INDEX(FrontEndData,MATCH(BS$10,IF(FrontEndType=$B85,FrontEndCampus),0),MATCH(BS$9,FrontEndYear,0))),"")</f>
        <v/>
      </c>
      <c r="BT85" s="529" t="str">
        <f t="array" aca="1" ref="BT85" ca="1">IFERROR(BN85*(1+INDEX(FrontEndData,MATCH(BT$10,IF(FrontEndType=$B85,FrontEndCampus),0),MATCH(BT$9,FrontEndYear,0))),"")</f>
        <v/>
      </c>
      <c r="BU85" s="529" t="str">
        <f t="array" aca="1" ref="BU85" ca="1">IFERROR(BO85*(1+INDEX(FrontEndData,MATCH(BU$10,IF(FrontEndType=$B85,FrontEndCampus),0),MATCH(BU$9,FrontEndYear,0))),"")</f>
        <v/>
      </c>
      <c r="BV85" s="529" t="str">
        <f t="array" aca="1" ref="BV85" ca="1">IFERROR(BP85*(1+INDEX(FrontEndData,MATCH(BV$10,IF(FrontEndType=$B85,FrontEndCampus),0),MATCH(BV$9,FrontEndYear,0))),"")</f>
        <v/>
      </c>
      <c r="BW85" s="529" t="str">
        <f t="array" aca="1" ref="BW85" ca="1">IFERROR(BQ85*(1+INDEX(FrontEndData,MATCH(BW$10,IF(FrontEndType=$B85,FrontEndCampus),0),MATCH(BW$9,FrontEndYear,0))),"")</f>
        <v/>
      </c>
      <c r="BX85" s="529" t="str">
        <f t="array" aca="1" ref="BX85" ca="1">IFERROR(BR85*(1+INDEX(FrontEndData,MATCH(BX$10,IF(FrontEndType=$B85,FrontEndCampus),0),MATCH(BX$9,FrontEndYear,0))),"")</f>
        <v/>
      </c>
    </row>
    <row r="86" spans="2:76" x14ac:dyDescent="0.25">
      <c r="B86" s="525" t="s">
        <v>412</v>
      </c>
      <c r="C86" s="526" t="s">
        <v>376</v>
      </c>
      <c r="D86" s="527" t="s">
        <v>395</v>
      </c>
      <c r="E86" s="528">
        <f t="array" ref="E86">IFERROR(IF(INDEX(EndUseMatrixData,MATCH($B86,IF(EndUseMatrixEndUse=$D86,EndUseMatrixAllocation),0),MATCH($C86,EndUseMatrixEmissionSource,0))=Lists!$Q$9,INDEX(CFPTableEmissionsData,MATCH($C86,CFPTableEmissionsEmissionSource,0),MATCH(E$10,CFPTableEmissionsCampus,0))*INDEX(EndUseAssumptionsData,MATCH($C86,IF(EndUseAssumptionsEndUse=$D86,EndUseAssumptionsEmissionsSource),0),MATCH(E$10,EndUseAssumptionsCampus,0))*IF(COUNTIF(PeopleList,$B86)&gt;0,INDEX(SpacePeopleAllocationsPercentData,MATCH($B86,SpacePeopleAllocationsPercentType,0),MATCH(E$10,SpacePeopleAllocationsPercentCampus,0))/SUM(IF(INDEX(EndUseMatrixPeopleData,0,MATCH($C86,EndUseMatrixEmissionSource,0))=Lists!$Q$9,IF(EndUseMatrixPeopleEndUse=$D86,INDEX(EndUseMatrixPeopleSplitData,0,MATCH(E$10,EndUseMatrixPeopleSplitCampus,0))))),1),0),0)</f>
        <v>0</v>
      </c>
      <c r="F86" s="528">
        <f t="array" ref="F86">IFERROR(IF(INDEX(EndUseMatrixData,MATCH($B86,IF(EndUseMatrixEndUse=$D86,EndUseMatrixAllocation),0),MATCH($C86,EndUseMatrixEmissionSource,0))=Lists!$Q$9,INDEX(CFPTableEmissionsData,MATCH($C86,CFPTableEmissionsEmissionSource,0),MATCH(F$10,CFPTableEmissionsCampus,0))*INDEX(EndUseAssumptionsData,MATCH($C86,IF(EndUseAssumptionsEndUse=$D86,EndUseAssumptionsEmissionsSource),0),MATCH(F$10,EndUseAssumptionsCampus,0))*IF(COUNTIF(PeopleList,$B86)&gt;0,INDEX(SpacePeopleAllocationsPercentData,MATCH($B86,SpacePeopleAllocationsPercentType,0),MATCH(F$10,SpacePeopleAllocationsPercentCampus,0))/SUM(IF(INDEX(EndUseMatrixPeopleData,0,MATCH($C86,EndUseMatrixEmissionSource,0))=Lists!$Q$9,IF(EndUseMatrixPeopleEndUse=$D86,INDEX(EndUseMatrixPeopleSplitData,0,MATCH(F$10,EndUseMatrixPeopleSplitCampus,0))))),1),0),0)</f>
        <v>0</v>
      </c>
      <c r="G86" s="528">
        <f t="array" ref="G86">IFERROR(IF(INDEX(EndUseMatrixData,MATCH($B86,IF(EndUseMatrixEndUse=$D86,EndUseMatrixAllocation),0),MATCH($C86,EndUseMatrixEmissionSource,0))=Lists!$Q$9,INDEX(CFPTableEmissionsData,MATCH($C86,CFPTableEmissionsEmissionSource,0),MATCH(G$10,CFPTableEmissionsCampus,0))*INDEX(EndUseAssumptionsData,MATCH($C86,IF(EndUseAssumptionsEndUse=$D86,EndUseAssumptionsEmissionsSource),0),MATCH(G$10,EndUseAssumptionsCampus,0))*IF(COUNTIF(PeopleList,$B86)&gt;0,INDEX(SpacePeopleAllocationsPercentData,MATCH($B86,SpacePeopleAllocationsPercentType,0),MATCH(G$10,SpacePeopleAllocationsPercentCampus,0))/SUM(IF(INDEX(EndUseMatrixPeopleData,0,MATCH($C86,EndUseMatrixEmissionSource,0))=Lists!$Q$9,IF(EndUseMatrixPeopleEndUse=$D86,INDEX(EndUseMatrixPeopleSplitData,0,MATCH(G$10,EndUseMatrixPeopleSplitCampus,0))))),1),0),0)</f>
        <v>0</v>
      </c>
      <c r="H86" s="528">
        <f t="array" ref="H86">IFERROR(IF(INDEX(EndUseMatrixData,MATCH($B86,IF(EndUseMatrixEndUse=$D86,EndUseMatrixAllocation),0),MATCH($C86,EndUseMatrixEmissionSource,0))=Lists!$Q$9,INDEX(CFPTableEmissionsData,MATCH($C86,CFPTableEmissionsEmissionSource,0),MATCH(H$10,CFPTableEmissionsCampus,0))*INDEX(EndUseAssumptionsData,MATCH($C86,IF(EndUseAssumptionsEndUse=$D86,EndUseAssumptionsEmissionsSource),0),MATCH(H$10,EndUseAssumptionsCampus,0))*IF(COUNTIF(PeopleList,$B86)&gt;0,INDEX(SpacePeopleAllocationsPercentData,MATCH($B86,SpacePeopleAllocationsPercentType,0),MATCH(H$10,SpacePeopleAllocationsPercentCampus,0))/SUM(IF(INDEX(EndUseMatrixPeopleData,0,MATCH($C86,EndUseMatrixEmissionSource,0))=Lists!$Q$9,IF(EndUseMatrixPeopleEndUse=$D86,INDEX(EndUseMatrixPeopleSplitData,0,MATCH(H$10,EndUseMatrixPeopleSplitCampus,0))))),1),0),0)</f>
        <v>0</v>
      </c>
      <c r="I86" s="528">
        <f t="array" ref="I86">IFERROR(IF(INDEX(EndUseMatrixData,MATCH($B86,IF(EndUseMatrixEndUse=$D86,EndUseMatrixAllocation),0),MATCH($C86,EndUseMatrixEmissionSource,0))=Lists!$Q$9,INDEX(CFPTableEmissionsData,MATCH($C86,CFPTableEmissionsEmissionSource,0),MATCH(I$10,CFPTableEmissionsCampus,0))*INDEX(EndUseAssumptionsData,MATCH($C86,IF(EndUseAssumptionsEndUse=$D86,EndUseAssumptionsEmissionsSource),0),MATCH(I$10,EndUseAssumptionsCampus,0))*IF(COUNTIF(PeopleList,$B86)&gt;0,INDEX(SpacePeopleAllocationsPercentData,MATCH($B86,SpacePeopleAllocationsPercentType,0),MATCH(I$10,SpacePeopleAllocationsPercentCampus,0))/SUM(IF(INDEX(EndUseMatrixPeopleData,0,MATCH($C86,EndUseMatrixEmissionSource,0))=Lists!$Q$9,IF(EndUseMatrixPeopleEndUse=$D86,INDEX(EndUseMatrixPeopleSplitData,0,MATCH(I$10,EndUseMatrixPeopleSplitCampus,0))))),1),0),0)</f>
        <v>0</v>
      </c>
      <c r="J86" s="528">
        <f t="array" ref="J86">IFERROR(IF(INDEX(EndUseMatrixData,MATCH($B86,IF(EndUseMatrixEndUse=$D86,EndUseMatrixAllocation),0),MATCH($C86,EndUseMatrixEmissionSource,0))=Lists!$Q$9,INDEX(CFPTableEmissionsData,MATCH($C86,CFPTableEmissionsEmissionSource,0),MATCH(J$10,CFPTableEmissionsCampus,0))*INDEX(EndUseAssumptionsData,MATCH($C86,IF(EndUseAssumptionsEndUse=$D86,EndUseAssumptionsEmissionsSource),0),MATCH(J$10,EndUseAssumptionsCampus,0))*IF(COUNTIF(PeopleList,$B86)&gt;0,INDEX(SpacePeopleAllocationsPercentData,MATCH($B86,SpacePeopleAllocationsPercentType,0),MATCH(J$10,SpacePeopleAllocationsPercentCampus,0))/SUM(IF(INDEX(EndUseMatrixPeopleData,0,MATCH($C86,EndUseMatrixEmissionSource,0))=Lists!$Q$9,IF(EndUseMatrixPeopleEndUse=$D86,INDEX(EndUseMatrixPeopleSplitData,0,MATCH(J$10,EndUseMatrixPeopleSplitCampus,0))))),1),0),0)</f>
        <v>0</v>
      </c>
      <c r="K86" s="529" t="str">
        <f t="array" aca="1" ref="K86" ca="1">IFERROR(E86*(1+INDEX(FrontEndData,MATCH(K$10,IF(FrontEndType=$B86,FrontEndCampus),0),MATCH(K$9,FrontEndYear,0))),"")</f>
        <v/>
      </c>
      <c r="L86" s="529" t="str">
        <f t="array" aca="1" ref="L86" ca="1">IFERROR(F86*(1+INDEX(FrontEndData,MATCH(L$10,IF(FrontEndType=$B86,FrontEndCampus),0),MATCH(L$9,FrontEndYear,0))),"")</f>
        <v/>
      </c>
      <c r="M86" s="529" t="str">
        <f t="array" aca="1" ref="M86" ca="1">IFERROR(G86*(1+INDEX(FrontEndData,MATCH(M$10,IF(FrontEndType=$B86,FrontEndCampus),0),MATCH(M$9,FrontEndYear,0))),"")</f>
        <v/>
      </c>
      <c r="N86" s="529" t="str">
        <f t="array" aca="1" ref="N86" ca="1">IFERROR(H86*(1+INDEX(FrontEndData,MATCH(N$10,IF(FrontEndType=$B86,FrontEndCampus),0),MATCH(N$9,FrontEndYear,0))),"")</f>
        <v/>
      </c>
      <c r="O86" s="529" t="str">
        <f t="array" aca="1" ref="O86" ca="1">IFERROR(I86*(1+INDEX(FrontEndData,MATCH(O$10,IF(FrontEndType=$B86,FrontEndCampus),0),MATCH(O$9,FrontEndYear,0))),"")</f>
        <v/>
      </c>
      <c r="P86" s="529" t="str">
        <f t="array" aca="1" ref="P86" ca="1">IFERROR(J86*(1+INDEX(FrontEndData,MATCH(P$10,IF(FrontEndType=$B86,FrontEndCampus),0),MATCH(P$9,FrontEndYear,0))),"")</f>
        <v/>
      </c>
      <c r="Q86" s="529" t="str">
        <f t="array" aca="1" ref="Q86" ca="1">IFERROR(K86*(1+INDEX(FrontEndData,MATCH(Q$10,IF(FrontEndType=$B86,FrontEndCampus),0),MATCH(Q$9,FrontEndYear,0))),"")</f>
        <v/>
      </c>
      <c r="R86" s="529" t="str">
        <f t="array" aca="1" ref="R86" ca="1">IFERROR(L86*(1+INDEX(FrontEndData,MATCH(R$10,IF(FrontEndType=$B86,FrontEndCampus),0),MATCH(R$9,FrontEndYear,0))),"")</f>
        <v/>
      </c>
      <c r="S86" s="529" t="str">
        <f t="array" aca="1" ref="S86" ca="1">IFERROR(M86*(1+INDEX(FrontEndData,MATCH(S$10,IF(FrontEndType=$B86,FrontEndCampus),0),MATCH(S$9,FrontEndYear,0))),"")</f>
        <v/>
      </c>
      <c r="T86" s="529" t="str">
        <f t="array" aca="1" ref="T86" ca="1">IFERROR(N86*(1+INDEX(FrontEndData,MATCH(T$10,IF(FrontEndType=$B86,FrontEndCampus),0),MATCH(T$9,FrontEndYear,0))),"")</f>
        <v/>
      </c>
      <c r="U86" s="529" t="str">
        <f t="array" aca="1" ref="U86" ca="1">IFERROR(O86*(1+INDEX(FrontEndData,MATCH(U$10,IF(FrontEndType=$B86,FrontEndCampus),0),MATCH(U$9,FrontEndYear,0))),"")</f>
        <v/>
      </c>
      <c r="V86" s="529" t="str">
        <f t="array" aca="1" ref="V86" ca="1">IFERROR(P86*(1+INDEX(FrontEndData,MATCH(V$10,IF(FrontEndType=$B86,FrontEndCampus),0),MATCH(V$9,FrontEndYear,0))),"")</f>
        <v/>
      </c>
      <c r="W86" s="529" t="str">
        <f t="array" aca="1" ref="W86" ca="1">IFERROR(Q86*(1+INDEX(FrontEndData,MATCH(W$10,IF(FrontEndType=$B86,FrontEndCampus),0),MATCH(W$9,FrontEndYear,0))),"")</f>
        <v/>
      </c>
      <c r="X86" s="529" t="str">
        <f t="array" aca="1" ref="X86" ca="1">IFERROR(R86*(1+INDEX(FrontEndData,MATCH(X$10,IF(FrontEndType=$B86,FrontEndCampus),0),MATCH(X$9,FrontEndYear,0))),"")</f>
        <v/>
      </c>
      <c r="Y86" s="529" t="str">
        <f t="array" aca="1" ref="Y86" ca="1">IFERROR(S86*(1+INDEX(FrontEndData,MATCH(Y$10,IF(FrontEndType=$B86,FrontEndCampus),0),MATCH(Y$9,FrontEndYear,0))),"")</f>
        <v/>
      </c>
      <c r="Z86" s="529" t="str">
        <f t="array" aca="1" ref="Z86" ca="1">IFERROR(T86*(1+INDEX(FrontEndData,MATCH(Z$10,IF(FrontEndType=$B86,FrontEndCampus),0),MATCH(Z$9,FrontEndYear,0))),"")</f>
        <v/>
      </c>
      <c r="AA86" s="529" t="str">
        <f t="array" aca="1" ref="AA86" ca="1">IFERROR(U86*(1+INDEX(FrontEndData,MATCH(AA$10,IF(FrontEndType=$B86,FrontEndCampus),0),MATCH(AA$9,FrontEndYear,0))),"")</f>
        <v/>
      </c>
      <c r="AB86" s="529" t="str">
        <f t="array" aca="1" ref="AB86" ca="1">IFERROR(V86*(1+INDEX(FrontEndData,MATCH(AB$10,IF(FrontEndType=$B86,FrontEndCampus),0),MATCH(AB$9,FrontEndYear,0))),"")</f>
        <v/>
      </c>
      <c r="AC86" s="529" t="str">
        <f t="array" aca="1" ref="AC86" ca="1">IFERROR(W86*(1+INDEX(FrontEndData,MATCH(AC$10,IF(FrontEndType=$B86,FrontEndCampus),0),MATCH(AC$9,FrontEndYear,0))),"")</f>
        <v/>
      </c>
      <c r="AD86" s="529" t="str">
        <f t="array" aca="1" ref="AD86" ca="1">IFERROR(X86*(1+INDEX(FrontEndData,MATCH(AD$10,IF(FrontEndType=$B86,FrontEndCampus),0),MATCH(AD$9,FrontEndYear,0))),"")</f>
        <v/>
      </c>
      <c r="AE86" s="529" t="str">
        <f t="array" aca="1" ref="AE86" ca="1">IFERROR(Y86*(1+INDEX(FrontEndData,MATCH(AE$10,IF(FrontEndType=$B86,FrontEndCampus),0),MATCH(AE$9,FrontEndYear,0))),"")</f>
        <v/>
      </c>
      <c r="AF86" s="529" t="str">
        <f t="array" aca="1" ref="AF86" ca="1">IFERROR(Z86*(1+INDEX(FrontEndData,MATCH(AF$10,IF(FrontEndType=$B86,FrontEndCampus),0),MATCH(AF$9,FrontEndYear,0))),"")</f>
        <v/>
      </c>
      <c r="AG86" s="529" t="str">
        <f t="array" aca="1" ref="AG86" ca="1">IFERROR(AA86*(1+INDEX(FrontEndData,MATCH(AG$10,IF(FrontEndType=$B86,FrontEndCampus),0),MATCH(AG$9,FrontEndYear,0))),"")</f>
        <v/>
      </c>
      <c r="AH86" s="529" t="str">
        <f t="array" aca="1" ref="AH86" ca="1">IFERROR(AB86*(1+INDEX(FrontEndData,MATCH(AH$10,IF(FrontEndType=$B86,FrontEndCampus),0),MATCH(AH$9,FrontEndYear,0))),"")</f>
        <v/>
      </c>
      <c r="AI86" s="529" t="str">
        <f t="array" aca="1" ref="AI86" ca="1">IFERROR(AC86*(1+INDEX(FrontEndData,MATCH(AI$10,IF(FrontEndType=$B86,FrontEndCampus),0),MATCH(AI$9,FrontEndYear,0))),"")</f>
        <v/>
      </c>
      <c r="AJ86" s="529" t="str">
        <f t="array" aca="1" ref="AJ86" ca="1">IFERROR(AD86*(1+INDEX(FrontEndData,MATCH(AJ$10,IF(FrontEndType=$B86,FrontEndCampus),0),MATCH(AJ$9,FrontEndYear,0))),"")</f>
        <v/>
      </c>
      <c r="AK86" s="529" t="str">
        <f t="array" aca="1" ref="AK86" ca="1">IFERROR(AE86*(1+INDEX(FrontEndData,MATCH(AK$10,IF(FrontEndType=$B86,FrontEndCampus),0),MATCH(AK$9,FrontEndYear,0))),"")</f>
        <v/>
      </c>
      <c r="AL86" s="529" t="str">
        <f t="array" aca="1" ref="AL86" ca="1">IFERROR(AF86*(1+INDEX(FrontEndData,MATCH(AL$10,IF(FrontEndType=$B86,FrontEndCampus),0),MATCH(AL$9,FrontEndYear,0))),"")</f>
        <v/>
      </c>
      <c r="AM86" s="529" t="str">
        <f t="array" aca="1" ref="AM86" ca="1">IFERROR(AG86*(1+INDEX(FrontEndData,MATCH(AM$10,IF(FrontEndType=$B86,FrontEndCampus),0),MATCH(AM$9,FrontEndYear,0))),"")</f>
        <v/>
      </c>
      <c r="AN86" s="529" t="str">
        <f t="array" aca="1" ref="AN86" ca="1">IFERROR(AH86*(1+INDEX(FrontEndData,MATCH(AN$10,IF(FrontEndType=$B86,FrontEndCampus),0),MATCH(AN$9,FrontEndYear,0))),"")</f>
        <v/>
      </c>
      <c r="AO86" s="529" t="str">
        <f t="array" aca="1" ref="AO86" ca="1">IFERROR(AI86*(1+INDEX(FrontEndData,MATCH(AO$10,IF(FrontEndType=$B86,FrontEndCampus),0),MATCH(AO$9,FrontEndYear,0))),"")</f>
        <v/>
      </c>
      <c r="AP86" s="529" t="str">
        <f t="array" aca="1" ref="AP86" ca="1">IFERROR(AJ86*(1+INDEX(FrontEndData,MATCH(AP$10,IF(FrontEndType=$B86,FrontEndCampus),0),MATCH(AP$9,FrontEndYear,0))),"")</f>
        <v/>
      </c>
      <c r="AQ86" s="529" t="str">
        <f t="array" aca="1" ref="AQ86" ca="1">IFERROR(AK86*(1+INDEX(FrontEndData,MATCH(AQ$10,IF(FrontEndType=$B86,FrontEndCampus),0),MATCH(AQ$9,FrontEndYear,0))),"")</f>
        <v/>
      </c>
      <c r="AR86" s="529" t="str">
        <f t="array" aca="1" ref="AR86" ca="1">IFERROR(AL86*(1+INDEX(FrontEndData,MATCH(AR$10,IF(FrontEndType=$B86,FrontEndCampus),0),MATCH(AR$9,FrontEndYear,0))),"")</f>
        <v/>
      </c>
      <c r="AS86" s="529" t="str">
        <f t="array" aca="1" ref="AS86" ca="1">IFERROR(AM86*(1+INDEX(FrontEndData,MATCH(AS$10,IF(FrontEndType=$B86,FrontEndCampus),0),MATCH(AS$9,FrontEndYear,0))),"")</f>
        <v/>
      </c>
      <c r="AT86" s="529" t="str">
        <f t="array" aca="1" ref="AT86" ca="1">IFERROR(AN86*(1+INDEX(FrontEndData,MATCH(AT$10,IF(FrontEndType=$B86,FrontEndCampus),0),MATCH(AT$9,FrontEndYear,0))),"")</f>
        <v/>
      </c>
      <c r="AU86" s="529" t="str">
        <f t="array" aca="1" ref="AU86" ca="1">IFERROR(AO86*(1+INDEX(FrontEndData,MATCH(AU$10,IF(FrontEndType=$B86,FrontEndCampus),0),MATCH(AU$9,FrontEndYear,0))),"")</f>
        <v/>
      </c>
      <c r="AV86" s="529" t="str">
        <f t="array" aca="1" ref="AV86" ca="1">IFERROR(AP86*(1+INDEX(FrontEndData,MATCH(AV$10,IF(FrontEndType=$B86,FrontEndCampus),0),MATCH(AV$9,FrontEndYear,0))),"")</f>
        <v/>
      </c>
      <c r="AW86" s="529" t="str">
        <f t="array" aca="1" ref="AW86" ca="1">IFERROR(AQ86*(1+INDEX(FrontEndData,MATCH(AW$10,IF(FrontEndType=$B86,FrontEndCampus),0),MATCH(AW$9,FrontEndYear,0))),"")</f>
        <v/>
      </c>
      <c r="AX86" s="529" t="str">
        <f t="array" aca="1" ref="AX86" ca="1">IFERROR(AR86*(1+INDEX(FrontEndData,MATCH(AX$10,IF(FrontEndType=$B86,FrontEndCampus),0),MATCH(AX$9,FrontEndYear,0))),"")</f>
        <v/>
      </c>
      <c r="AY86" s="529" t="str">
        <f t="array" aca="1" ref="AY86" ca="1">IFERROR(AS86*(1+INDEX(FrontEndData,MATCH(AY$10,IF(FrontEndType=$B86,FrontEndCampus),0),MATCH(AY$9,FrontEndYear,0))),"")</f>
        <v/>
      </c>
      <c r="AZ86" s="529" t="str">
        <f t="array" aca="1" ref="AZ86" ca="1">IFERROR(AT86*(1+INDEX(FrontEndData,MATCH(AZ$10,IF(FrontEndType=$B86,FrontEndCampus),0),MATCH(AZ$9,FrontEndYear,0))),"")</f>
        <v/>
      </c>
      <c r="BA86" s="529" t="str">
        <f t="array" aca="1" ref="BA86" ca="1">IFERROR(AU86*(1+INDEX(FrontEndData,MATCH(BA$10,IF(FrontEndType=$B86,FrontEndCampus),0),MATCH(BA$9,FrontEndYear,0))),"")</f>
        <v/>
      </c>
      <c r="BB86" s="529" t="str">
        <f t="array" aca="1" ref="BB86" ca="1">IFERROR(AV86*(1+INDEX(FrontEndData,MATCH(BB$10,IF(FrontEndType=$B86,FrontEndCampus),0),MATCH(BB$9,FrontEndYear,0))),"")</f>
        <v/>
      </c>
      <c r="BC86" s="529" t="str">
        <f t="array" aca="1" ref="BC86" ca="1">IFERROR(AW86*(1+INDEX(FrontEndData,MATCH(BC$10,IF(FrontEndType=$B86,FrontEndCampus),0),MATCH(BC$9,FrontEndYear,0))),"")</f>
        <v/>
      </c>
      <c r="BD86" s="529" t="str">
        <f t="array" aca="1" ref="BD86" ca="1">IFERROR(AX86*(1+INDEX(FrontEndData,MATCH(BD$10,IF(FrontEndType=$B86,FrontEndCampus),0),MATCH(BD$9,FrontEndYear,0))),"")</f>
        <v/>
      </c>
      <c r="BE86" s="529" t="str">
        <f t="array" aca="1" ref="BE86" ca="1">IFERROR(AY86*(1+INDEX(FrontEndData,MATCH(BE$10,IF(FrontEndType=$B86,FrontEndCampus),0),MATCH(BE$9,FrontEndYear,0))),"")</f>
        <v/>
      </c>
      <c r="BF86" s="529" t="str">
        <f t="array" aca="1" ref="BF86" ca="1">IFERROR(AZ86*(1+INDEX(FrontEndData,MATCH(BF$10,IF(FrontEndType=$B86,FrontEndCampus),0),MATCH(BF$9,FrontEndYear,0))),"")</f>
        <v/>
      </c>
      <c r="BG86" s="529" t="str">
        <f t="array" aca="1" ref="BG86" ca="1">IFERROR(BA86*(1+INDEX(FrontEndData,MATCH(BG$10,IF(FrontEndType=$B86,FrontEndCampus),0),MATCH(BG$9,FrontEndYear,0))),"")</f>
        <v/>
      </c>
      <c r="BH86" s="529" t="str">
        <f t="array" aca="1" ref="BH86" ca="1">IFERROR(BB86*(1+INDEX(FrontEndData,MATCH(BH$10,IF(FrontEndType=$B86,FrontEndCampus),0),MATCH(BH$9,FrontEndYear,0))),"")</f>
        <v/>
      </c>
      <c r="BI86" s="529" t="str">
        <f t="array" aca="1" ref="BI86" ca="1">IFERROR(BC86*(1+INDEX(FrontEndData,MATCH(BI$10,IF(FrontEndType=$B86,FrontEndCampus),0),MATCH(BI$9,FrontEndYear,0))),"")</f>
        <v/>
      </c>
      <c r="BJ86" s="529" t="str">
        <f t="array" aca="1" ref="BJ86" ca="1">IFERROR(BD86*(1+INDEX(FrontEndData,MATCH(BJ$10,IF(FrontEndType=$B86,FrontEndCampus),0),MATCH(BJ$9,FrontEndYear,0))),"")</f>
        <v/>
      </c>
      <c r="BK86" s="529" t="str">
        <f t="array" aca="1" ref="BK86" ca="1">IFERROR(BE86*(1+INDEX(FrontEndData,MATCH(BK$10,IF(FrontEndType=$B86,FrontEndCampus),0),MATCH(BK$9,FrontEndYear,0))),"")</f>
        <v/>
      </c>
      <c r="BL86" s="529" t="str">
        <f t="array" aca="1" ref="BL86" ca="1">IFERROR(BF86*(1+INDEX(FrontEndData,MATCH(BL$10,IF(FrontEndType=$B86,FrontEndCampus),0),MATCH(BL$9,FrontEndYear,0))),"")</f>
        <v/>
      </c>
      <c r="BM86" s="529" t="str">
        <f t="array" aca="1" ref="BM86" ca="1">IFERROR(BG86*(1+INDEX(FrontEndData,MATCH(BM$10,IF(FrontEndType=$B86,FrontEndCampus),0),MATCH(BM$9,FrontEndYear,0))),"")</f>
        <v/>
      </c>
      <c r="BN86" s="529" t="str">
        <f t="array" aca="1" ref="BN86" ca="1">IFERROR(BH86*(1+INDEX(FrontEndData,MATCH(BN$10,IF(FrontEndType=$B86,FrontEndCampus),0),MATCH(BN$9,FrontEndYear,0))),"")</f>
        <v/>
      </c>
      <c r="BO86" s="529" t="str">
        <f t="array" aca="1" ref="BO86" ca="1">IFERROR(BI86*(1+INDEX(FrontEndData,MATCH(BO$10,IF(FrontEndType=$B86,FrontEndCampus),0),MATCH(BO$9,FrontEndYear,0))),"")</f>
        <v/>
      </c>
      <c r="BP86" s="529" t="str">
        <f t="array" aca="1" ref="BP86" ca="1">IFERROR(BJ86*(1+INDEX(FrontEndData,MATCH(BP$10,IF(FrontEndType=$B86,FrontEndCampus),0),MATCH(BP$9,FrontEndYear,0))),"")</f>
        <v/>
      </c>
      <c r="BQ86" s="529" t="str">
        <f t="array" aca="1" ref="BQ86" ca="1">IFERROR(BK86*(1+INDEX(FrontEndData,MATCH(BQ$10,IF(FrontEndType=$B86,FrontEndCampus),0),MATCH(BQ$9,FrontEndYear,0))),"")</f>
        <v/>
      </c>
      <c r="BR86" s="529" t="str">
        <f t="array" aca="1" ref="BR86" ca="1">IFERROR(BL86*(1+INDEX(FrontEndData,MATCH(BR$10,IF(FrontEndType=$B86,FrontEndCampus),0),MATCH(BR$9,FrontEndYear,0))),"")</f>
        <v/>
      </c>
      <c r="BS86" s="529" t="str">
        <f t="array" aca="1" ref="BS86" ca="1">IFERROR(BM86*(1+INDEX(FrontEndData,MATCH(BS$10,IF(FrontEndType=$B86,FrontEndCampus),0),MATCH(BS$9,FrontEndYear,0))),"")</f>
        <v/>
      </c>
      <c r="BT86" s="529" t="str">
        <f t="array" aca="1" ref="BT86" ca="1">IFERROR(BN86*(1+INDEX(FrontEndData,MATCH(BT$10,IF(FrontEndType=$B86,FrontEndCampus),0),MATCH(BT$9,FrontEndYear,0))),"")</f>
        <v/>
      </c>
      <c r="BU86" s="529" t="str">
        <f t="array" aca="1" ref="BU86" ca="1">IFERROR(BO86*(1+INDEX(FrontEndData,MATCH(BU$10,IF(FrontEndType=$B86,FrontEndCampus),0),MATCH(BU$9,FrontEndYear,0))),"")</f>
        <v/>
      </c>
      <c r="BV86" s="529" t="str">
        <f t="array" aca="1" ref="BV86" ca="1">IFERROR(BP86*(1+INDEX(FrontEndData,MATCH(BV$10,IF(FrontEndType=$B86,FrontEndCampus),0),MATCH(BV$9,FrontEndYear,0))),"")</f>
        <v/>
      </c>
      <c r="BW86" s="529" t="str">
        <f t="array" aca="1" ref="BW86" ca="1">IFERROR(BQ86*(1+INDEX(FrontEndData,MATCH(BW$10,IF(FrontEndType=$B86,FrontEndCampus),0),MATCH(BW$9,FrontEndYear,0))),"")</f>
        <v/>
      </c>
      <c r="BX86" s="529" t="str">
        <f t="array" aca="1" ref="BX86" ca="1">IFERROR(BR86*(1+INDEX(FrontEndData,MATCH(BX$10,IF(FrontEndType=$B86,FrontEndCampus),0),MATCH(BX$9,FrontEndYear,0))),"")</f>
        <v/>
      </c>
    </row>
    <row r="87" spans="2:76" x14ac:dyDescent="0.25">
      <c r="B87" s="525" t="s">
        <v>412</v>
      </c>
      <c r="C87" s="526" t="s">
        <v>376</v>
      </c>
      <c r="D87" s="527" t="s">
        <v>226</v>
      </c>
      <c r="E87" s="528">
        <f t="array" aca="1" ref="E87" ca="1">IFERROR(IF(INDEX(EndUseMatrixData,MATCH($B87,IF(EndUseMatrixEndUse=$D87,EndUseMatrixAllocation),0),MATCH($C87,EndUseMatrixEmissionSource,0))=Lists!$Q$9,INDEX(CFPTableEmissionsData,MATCH($C87,CFPTableEmissionsEmissionSource,0),MATCH(E$10,CFPTableEmissionsCampus,0))*INDEX(EndUseAssumptionsData,MATCH($C87,IF(EndUseAssumptionsEndUse=$D87,EndUseAssumptionsEmissionsSource),0),MATCH(E$10,EndUseAssumptionsCampus,0))*IF(COUNTIF(PeopleList,$B87)&gt;0,INDEX(SpacePeopleAllocationsPercentData,MATCH($B87,SpacePeopleAllocationsPercentType,0),MATCH(E$10,SpacePeopleAllocationsPercentCampus,0))/SUM(IF(INDEX(EndUseMatrixPeopleData,0,MATCH($C87,EndUseMatrixEmissionSource,0))=Lists!$Q$9,IF(EndUseMatrixPeopleEndUse=$D87,INDEX(EndUseMatrixPeopleSplitData,0,MATCH(E$10,EndUseMatrixPeopleSplitCampus,0))))),1),0),0)</f>
        <v>0</v>
      </c>
      <c r="F87" s="528">
        <f t="array" aca="1" ref="F87" ca="1">IFERROR(IF(INDEX(EndUseMatrixData,MATCH($B87,IF(EndUseMatrixEndUse=$D87,EndUseMatrixAllocation),0),MATCH($C87,EndUseMatrixEmissionSource,0))=Lists!$Q$9,INDEX(CFPTableEmissionsData,MATCH($C87,CFPTableEmissionsEmissionSource,0),MATCH(F$10,CFPTableEmissionsCampus,0))*INDEX(EndUseAssumptionsData,MATCH($C87,IF(EndUseAssumptionsEndUse=$D87,EndUseAssumptionsEmissionsSource),0),MATCH(F$10,EndUseAssumptionsCampus,0))*IF(COUNTIF(PeopleList,$B87)&gt;0,INDEX(SpacePeopleAllocationsPercentData,MATCH($B87,SpacePeopleAllocationsPercentType,0),MATCH(F$10,SpacePeopleAllocationsPercentCampus,0))/SUM(IF(INDEX(EndUseMatrixPeopleData,0,MATCH($C87,EndUseMatrixEmissionSource,0))=Lists!$Q$9,IF(EndUseMatrixPeopleEndUse=$D87,INDEX(EndUseMatrixPeopleSplitData,0,MATCH(F$10,EndUseMatrixPeopleSplitCampus,0))))),1),0),0)</f>
        <v>0</v>
      </c>
      <c r="G87" s="528">
        <f t="array" aca="1" ref="G87" ca="1">IFERROR(IF(INDEX(EndUseMatrixData,MATCH($B87,IF(EndUseMatrixEndUse=$D87,EndUseMatrixAllocation),0),MATCH($C87,EndUseMatrixEmissionSource,0))=Lists!$Q$9,INDEX(CFPTableEmissionsData,MATCH($C87,CFPTableEmissionsEmissionSource,0),MATCH(G$10,CFPTableEmissionsCampus,0))*INDEX(EndUseAssumptionsData,MATCH($C87,IF(EndUseAssumptionsEndUse=$D87,EndUseAssumptionsEmissionsSource),0),MATCH(G$10,EndUseAssumptionsCampus,0))*IF(COUNTIF(PeopleList,$B87)&gt;0,INDEX(SpacePeopleAllocationsPercentData,MATCH($B87,SpacePeopleAllocationsPercentType,0),MATCH(G$10,SpacePeopleAllocationsPercentCampus,0))/SUM(IF(INDEX(EndUseMatrixPeopleData,0,MATCH($C87,EndUseMatrixEmissionSource,0))=Lists!$Q$9,IF(EndUseMatrixPeopleEndUse=$D87,INDEX(EndUseMatrixPeopleSplitData,0,MATCH(G$10,EndUseMatrixPeopleSplitCampus,0))))),1),0),0)</f>
        <v>0</v>
      </c>
      <c r="H87" s="528">
        <f t="array" aca="1" ref="H87" ca="1">IFERROR(IF(INDEX(EndUseMatrixData,MATCH($B87,IF(EndUseMatrixEndUse=$D87,EndUseMatrixAllocation),0),MATCH($C87,EndUseMatrixEmissionSource,0))=Lists!$Q$9,INDEX(CFPTableEmissionsData,MATCH($C87,CFPTableEmissionsEmissionSource,0),MATCH(H$10,CFPTableEmissionsCampus,0))*INDEX(EndUseAssumptionsData,MATCH($C87,IF(EndUseAssumptionsEndUse=$D87,EndUseAssumptionsEmissionsSource),0),MATCH(H$10,EndUseAssumptionsCampus,0))*IF(COUNTIF(PeopleList,$B87)&gt;0,INDEX(SpacePeopleAllocationsPercentData,MATCH($B87,SpacePeopleAllocationsPercentType,0),MATCH(H$10,SpacePeopleAllocationsPercentCampus,0))/SUM(IF(INDEX(EndUseMatrixPeopleData,0,MATCH($C87,EndUseMatrixEmissionSource,0))=Lists!$Q$9,IF(EndUseMatrixPeopleEndUse=$D87,INDEX(EndUseMatrixPeopleSplitData,0,MATCH(H$10,EndUseMatrixPeopleSplitCampus,0))))),1),0),0)</f>
        <v>0</v>
      </c>
      <c r="I87" s="528">
        <f t="array" aca="1" ref="I87" ca="1">IFERROR(IF(INDEX(EndUseMatrixData,MATCH($B87,IF(EndUseMatrixEndUse=$D87,EndUseMatrixAllocation),0),MATCH($C87,EndUseMatrixEmissionSource,0))=Lists!$Q$9,INDEX(CFPTableEmissionsData,MATCH($C87,CFPTableEmissionsEmissionSource,0),MATCH(I$10,CFPTableEmissionsCampus,0))*INDEX(EndUseAssumptionsData,MATCH($C87,IF(EndUseAssumptionsEndUse=$D87,EndUseAssumptionsEmissionsSource),0),MATCH(I$10,EndUseAssumptionsCampus,0))*IF(COUNTIF(PeopleList,$B87)&gt;0,INDEX(SpacePeopleAllocationsPercentData,MATCH($B87,SpacePeopleAllocationsPercentType,0),MATCH(I$10,SpacePeopleAllocationsPercentCampus,0))/SUM(IF(INDEX(EndUseMatrixPeopleData,0,MATCH($C87,EndUseMatrixEmissionSource,0))=Lists!$Q$9,IF(EndUseMatrixPeopleEndUse=$D87,INDEX(EndUseMatrixPeopleSplitData,0,MATCH(I$10,EndUseMatrixPeopleSplitCampus,0))))),1),0),0)</f>
        <v>0</v>
      </c>
      <c r="J87" s="528">
        <f t="array" aca="1" ref="J87" ca="1">IFERROR(IF(INDEX(EndUseMatrixData,MATCH($B87,IF(EndUseMatrixEndUse=$D87,EndUseMatrixAllocation),0),MATCH($C87,EndUseMatrixEmissionSource,0))=Lists!$Q$9,INDEX(CFPTableEmissionsData,MATCH($C87,CFPTableEmissionsEmissionSource,0),MATCH(J$10,CFPTableEmissionsCampus,0))*INDEX(EndUseAssumptionsData,MATCH($C87,IF(EndUseAssumptionsEndUse=$D87,EndUseAssumptionsEmissionsSource),0),MATCH(J$10,EndUseAssumptionsCampus,0))*IF(COUNTIF(PeopleList,$B87)&gt;0,INDEX(SpacePeopleAllocationsPercentData,MATCH($B87,SpacePeopleAllocationsPercentType,0),MATCH(J$10,SpacePeopleAllocationsPercentCampus,0))/SUM(IF(INDEX(EndUseMatrixPeopleData,0,MATCH($C87,EndUseMatrixEmissionSource,0))=Lists!$Q$9,IF(EndUseMatrixPeopleEndUse=$D87,INDEX(EndUseMatrixPeopleSplitData,0,MATCH(J$10,EndUseMatrixPeopleSplitCampus,0))))),1),0),0)</f>
        <v>0</v>
      </c>
      <c r="K87" s="529" t="str">
        <f t="array" aca="1" ref="K87" ca="1">IFERROR(E87*(1+INDEX(FrontEndData,MATCH(K$10,IF(FrontEndType=$B87,FrontEndCampus),0),MATCH(K$9,FrontEndYear,0))),"")</f>
        <v/>
      </c>
      <c r="L87" s="529" t="str">
        <f t="array" aca="1" ref="L87" ca="1">IFERROR(F87*(1+INDEX(FrontEndData,MATCH(L$10,IF(FrontEndType=$B87,FrontEndCampus),0),MATCH(L$9,FrontEndYear,0))),"")</f>
        <v/>
      </c>
      <c r="M87" s="529" t="str">
        <f t="array" aca="1" ref="M87" ca="1">IFERROR(G87*(1+INDEX(FrontEndData,MATCH(M$10,IF(FrontEndType=$B87,FrontEndCampus),0),MATCH(M$9,FrontEndYear,0))),"")</f>
        <v/>
      </c>
      <c r="N87" s="529" t="str">
        <f t="array" aca="1" ref="N87" ca="1">IFERROR(H87*(1+INDEX(FrontEndData,MATCH(N$10,IF(FrontEndType=$B87,FrontEndCampus),0),MATCH(N$9,FrontEndYear,0))),"")</f>
        <v/>
      </c>
      <c r="O87" s="529" t="str">
        <f t="array" aca="1" ref="O87" ca="1">IFERROR(I87*(1+INDEX(FrontEndData,MATCH(O$10,IF(FrontEndType=$B87,FrontEndCampus),0),MATCH(O$9,FrontEndYear,0))),"")</f>
        <v/>
      </c>
      <c r="P87" s="529" t="str">
        <f t="array" aca="1" ref="P87" ca="1">IFERROR(J87*(1+INDEX(FrontEndData,MATCH(P$10,IF(FrontEndType=$B87,FrontEndCampus),0),MATCH(P$9,FrontEndYear,0))),"")</f>
        <v/>
      </c>
      <c r="Q87" s="529" t="str">
        <f t="array" aca="1" ref="Q87" ca="1">IFERROR(K87*(1+INDEX(FrontEndData,MATCH(Q$10,IF(FrontEndType=$B87,FrontEndCampus),0),MATCH(Q$9,FrontEndYear,0))),"")</f>
        <v/>
      </c>
      <c r="R87" s="529" t="str">
        <f t="array" aca="1" ref="R87" ca="1">IFERROR(L87*(1+INDEX(FrontEndData,MATCH(R$10,IF(FrontEndType=$B87,FrontEndCampus),0),MATCH(R$9,FrontEndYear,0))),"")</f>
        <v/>
      </c>
      <c r="S87" s="529" t="str">
        <f t="array" aca="1" ref="S87" ca="1">IFERROR(M87*(1+INDEX(FrontEndData,MATCH(S$10,IF(FrontEndType=$B87,FrontEndCampus),0),MATCH(S$9,FrontEndYear,0))),"")</f>
        <v/>
      </c>
      <c r="T87" s="529" t="str">
        <f t="array" aca="1" ref="T87" ca="1">IFERROR(N87*(1+INDEX(FrontEndData,MATCH(T$10,IF(FrontEndType=$B87,FrontEndCampus),0),MATCH(T$9,FrontEndYear,0))),"")</f>
        <v/>
      </c>
      <c r="U87" s="529" t="str">
        <f t="array" aca="1" ref="U87" ca="1">IFERROR(O87*(1+INDEX(FrontEndData,MATCH(U$10,IF(FrontEndType=$B87,FrontEndCampus),0),MATCH(U$9,FrontEndYear,0))),"")</f>
        <v/>
      </c>
      <c r="V87" s="529" t="str">
        <f t="array" aca="1" ref="V87" ca="1">IFERROR(P87*(1+INDEX(FrontEndData,MATCH(V$10,IF(FrontEndType=$B87,FrontEndCampus),0),MATCH(V$9,FrontEndYear,0))),"")</f>
        <v/>
      </c>
      <c r="W87" s="529" t="str">
        <f t="array" aca="1" ref="W87" ca="1">IFERROR(Q87*(1+INDEX(FrontEndData,MATCH(W$10,IF(FrontEndType=$B87,FrontEndCampus),0),MATCH(W$9,FrontEndYear,0))),"")</f>
        <v/>
      </c>
      <c r="X87" s="529" t="str">
        <f t="array" aca="1" ref="X87" ca="1">IFERROR(R87*(1+INDEX(FrontEndData,MATCH(X$10,IF(FrontEndType=$B87,FrontEndCampus),0),MATCH(X$9,FrontEndYear,0))),"")</f>
        <v/>
      </c>
      <c r="Y87" s="529" t="str">
        <f t="array" aca="1" ref="Y87" ca="1">IFERROR(S87*(1+INDEX(FrontEndData,MATCH(Y$10,IF(FrontEndType=$B87,FrontEndCampus),0),MATCH(Y$9,FrontEndYear,0))),"")</f>
        <v/>
      </c>
      <c r="Z87" s="529" t="str">
        <f t="array" aca="1" ref="Z87" ca="1">IFERROR(T87*(1+INDEX(FrontEndData,MATCH(Z$10,IF(FrontEndType=$B87,FrontEndCampus),0),MATCH(Z$9,FrontEndYear,0))),"")</f>
        <v/>
      </c>
      <c r="AA87" s="529" t="str">
        <f t="array" aca="1" ref="AA87" ca="1">IFERROR(U87*(1+INDEX(FrontEndData,MATCH(AA$10,IF(FrontEndType=$B87,FrontEndCampus),0),MATCH(AA$9,FrontEndYear,0))),"")</f>
        <v/>
      </c>
      <c r="AB87" s="529" t="str">
        <f t="array" aca="1" ref="AB87" ca="1">IFERROR(V87*(1+INDEX(FrontEndData,MATCH(AB$10,IF(FrontEndType=$B87,FrontEndCampus),0),MATCH(AB$9,FrontEndYear,0))),"")</f>
        <v/>
      </c>
      <c r="AC87" s="529" t="str">
        <f t="array" aca="1" ref="AC87" ca="1">IFERROR(W87*(1+INDEX(FrontEndData,MATCH(AC$10,IF(FrontEndType=$B87,FrontEndCampus),0),MATCH(AC$9,FrontEndYear,0))),"")</f>
        <v/>
      </c>
      <c r="AD87" s="529" t="str">
        <f t="array" aca="1" ref="AD87" ca="1">IFERROR(X87*(1+INDEX(FrontEndData,MATCH(AD$10,IF(FrontEndType=$B87,FrontEndCampus),0),MATCH(AD$9,FrontEndYear,0))),"")</f>
        <v/>
      </c>
      <c r="AE87" s="529" t="str">
        <f t="array" aca="1" ref="AE87" ca="1">IFERROR(Y87*(1+INDEX(FrontEndData,MATCH(AE$10,IF(FrontEndType=$B87,FrontEndCampus),0),MATCH(AE$9,FrontEndYear,0))),"")</f>
        <v/>
      </c>
      <c r="AF87" s="529" t="str">
        <f t="array" aca="1" ref="AF87" ca="1">IFERROR(Z87*(1+INDEX(FrontEndData,MATCH(AF$10,IF(FrontEndType=$B87,FrontEndCampus),0),MATCH(AF$9,FrontEndYear,0))),"")</f>
        <v/>
      </c>
      <c r="AG87" s="529" t="str">
        <f t="array" aca="1" ref="AG87" ca="1">IFERROR(AA87*(1+INDEX(FrontEndData,MATCH(AG$10,IF(FrontEndType=$B87,FrontEndCampus),0),MATCH(AG$9,FrontEndYear,0))),"")</f>
        <v/>
      </c>
      <c r="AH87" s="529" t="str">
        <f t="array" aca="1" ref="AH87" ca="1">IFERROR(AB87*(1+INDEX(FrontEndData,MATCH(AH$10,IF(FrontEndType=$B87,FrontEndCampus),0),MATCH(AH$9,FrontEndYear,0))),"")</f>
        <v/>
      </c>
      <c r="AI87" s="529" t="str">
        <f t="array" aca="1" ref="AI87" ca="1">IFERROR(AC87*(1+INDEX(FrontEndData,MATCH(AI$10,IF(FrontEndType=$B87,FrontEndCampus),0),MATCH(AI$9,FrontEndYear,0))),"")</f>
        <v/>
      </c>
      <c r="AJ87" s="529" t="str">
        <f t="array" aca="1" ref="AJ87" ca="1">IFERROR(AD87*(1+INDEX(FrontEndData,MATCH(AJ$10,IF(FrontEndType=$B87,FrontEndCampus),0),MATCH(AJ$9,FrontEndYear,0))),"")</f>
        <v/>
      </c>
      <c r="AK87" s="529" t="str">
        <f t="array" aca="1" ref="AK87" ca="1">IFERROR(AE87*(1+INDEX(FrontEndData,MATCH(AK$10,IF(FrontEndType=$B87,FrontEndCampus),0),MATCH(AK$9,FrontEndYear,0))),"")</f>
        <v/>
      </c>
      <c r="AL87" s="529" t="str">
        <f t="array" aca="1" ref="AL87" ca="1">IFERROR(AF87*(1+INDEX(FrontEndData,MATCH(AL$10,IF(FrontEndType=$B87,FrontEndCampus),0),MATCH(AL$9,FrontEndYear,0))),"")</f>
        <v/>
      </c>
      <c r="AM87" s="529" t="str">
        <f t="array" aca="1" ref="AM87" ca="1">IFERROR(AG87*(1+INDEX(FrontEndData,MATCH(AM$10,IF(FrontEndType=$B87,FrontEndCampus),0),MATCH(AM$9,FrontEndYear,0))),"")</f>
        <v/>
      </c>
      <c r="AN87" s="529" t="str">
        <f t="array" aca="1" ref="AN87" ca="1">IFERROR(AH87*(1+INDEX(FrontEndData,MATCH(AN$10,IF(FrontEndType=$B87,FrontEndCampus),0),MATCH(AN$9,FrontEndYear,0))),"")</f>
        <v/>
      </c>
      <c r="AO87" s="529" t="str">
        <f t="array" aca="1" ref="AO87" ca="1">IFERROR(AI87*(1+INDEX(FrontEndData,MATCH(AO$10,IF(FrontEndType=$B87,FrontEndCampus),0),MATCH(AO$9,FrontEndYear,0))),"")</f>
        <v/>
      </c>
      <c r="AP87" s="529" t="str">
        <f t="array" aca="1" ref="AP87" ca="1">IFERROR(AJ87*(1+INDEX(FrontEndData,MATCH(AP$10,IF(FrontEndType=$B87,FrontEndCampus),0),MATCH(AP$9,FrontEndYear,0))),"")</f>
        <v/>
      </c>
      <c r="AQ87" s="529" t="str">
        <f t="array" aca="1" ref="AQ87" ca="1">IFERROR(AK87*(1+INDEX(FrontEndData,MATCH(AQ$10,IF(FrontEndType=$B87,FrontEndCampus),0),MATCH(AQ$9,FrontEndYear,0))),"")</f>
        <v/>
      </c>
      <c r="AR87" s="529" t="str">
        <f t="array" aca="1" ref="AR87" ca="1">IFERROR(AL87*(1+INDEX(FrontEndData,MATCH(AR$10,IF(FrontEndType=$B87,FrontEndCampus),0),MATCH(AR$9,FrontEndYear,0))),"")</f>
        <v/>
      </c>
      <c r="AS87" s="529" t="str">
        <f t="array" aca="1" ref="AS87" ca="1">IFERROR(AM87*(1+INDEX(FrontEndData,MATCH(AS$10,IF(FrontEndType=$B87,FrontEndCampus),0),MATCH(AS$9,FrontEndYear,0))),"")</f>
        <v/>
      </c>
      <c r="AT87" s="529" t="str">
        <f t="array" aca="1" ref="AT87" ca="1">IFERROR(AN87*(1+INDEX(FrontEndData,MATCH(AT$10,IF(FrontEndType=$B87,FrontEndCampus),0),MATCH(AT$9,FrontEndYear,0))),"")</f>
        <v/>
      </c>
      <c r="AU87" s="529" t="str">
        <f t="array" aca="1" ref="AU87" ca="1">IFERROR(AO87*(1+INDEX(FrontEndData,MATCH(AU$10,IF(FrontEndType=$B87,FrontEndCampus),0),MATCH(AU$9,FrontEndYear,0))),"")</f>
        <v/>
      </c>
      <c r="AV87" s="529" t="str">
        <f t="array" aca="1" ref="AV87" ca="1">IFERROR(AP87*(1+INDEX(FrontEndData,MATCH(AV$10,IF(FrontEndType=$B87,FrontEndCampus),0),MATCH(AV$9,FrontEndYear,0))),"")</f>
        <v/>
      </c>
      <c r="AW87" s="529" t="str">
        <f t="array" aca="1" ref="AW87" ca="1">IFERROR(AQ87*(1+INDEX(FrontEndData,MATCH(AW$10,IF(FrontEndType=$B87,FrontEndCampus),0),MATCH(AW$9,FrontEndYear,0))),"")</f>
        <v/>
      </c>
      <c r="AX87" s="529" t="str">
        <f t="array" aca="1" ref="AX87" ca="1">IFERROR(AR87*(1+INDEX(FrontEndData,MATCH(AX$10,IF(FrontEndType=$B87,FrontEndCampus),0),MATCH(AX$9,FrontEndYear,0))),"")</f>
        <v/>
      </c>
      <c r="AY87" s="529" t="str">
        <f t="array" aca="1" ref="AY87" ca="1">IFERROR(AS87*(1+INDEX(FrontEndData,MATCH(AY$10,IF(FrontEndType=$B87,FrontEndCampus),0),MATCH(AY$9,FrontEndYear,0))),"")</f>
        <v/>
      </c>
      <c r="AZ87" s="529" t="str">
        <f t="array" aca="1" ref="AZ87" ca="1">IFERROR(AT87*(1+INDEX(FrontEndData,MATCH(AZ$10,IF(FrontEndType=$B87,FrontEndCampus),0),MATCH(AZ$9,FrontEndYear,0))),"")</f>
        <v/>
      </c>
      <c r="BA87" s="529" t="str">
        <f t="array" aca="1" ref="BA87" ca="1">IFERROR(AU87*(1+INDEX(FrontEndData,MATCH(BA$10,IF(FrontEndType=$B87,FrontEndCampus),0),MATCH(BA$9,FrontEndYear,0))),"")</f>
        <v/>
      </c>
      <c r="BB87" s="529" t="str">
        <f t="array" aca="1" ref="BB87" ca="1">IFERROR(AV87*(1+INDEX(FrontEndData,MATCH(BB$10,IF(FrontEndType=$B87,FrontEndCampus),0),MATCH(BB$9,FrontEndYear,0))),"")</f>
        <v/>
      </c>
      <c r="BC87" s="529" t="str">
        <f t="array" aca="1" ref="BC87" ca="1">IFERROR(AW87*(1+INDEX(FrontEndData,MATCH(BC$10,IF(FrontEndType=$B87,FrontEndCampus),0),MATCH(BC$9,FrontEndYear,0))),"")</f>
        <v/>
      </c>
      <c r="BD87" s="529" t="str">
        <f t="array" aca="1" ref="BD87" ca="1">IFERROR(AX87*(1+INDEX(FrontEndData,MATCH(BD$10,IF(FrontEndType=$B87,FrontEndCampus),0),MATCH(BD$9,FrontEndYear,0))),"")</f>
        <v/>
      </c>
      <c r="BE87" s="529" t="str">
        <f t="array" aca="1" ref="BE87" ca="1">IFERROR(AY87*(1+INDEX(FrontEndData,MATCH(BE$10,IF(FrontEndType=$B87,FrontEndCampus),0),MATCH(BE$9,FrontEndYear,0))),"")</f>
        <v/>
      </c>
      <c r="BF87" s="529" t="str">
        <f t="array" aca="1" ref="BF87" ca="1">IFERROR(AZ87*(1+INDEX(FrontEndData,MATCH(BF$10,IF(FrontEndType=$B87,FrontEndCampus),0),MATCH(BF$9,FrontEndYear,0))),"")</f>
        <v/>
      </c>
      <c r="BG87" s="529" t="str">
        <f t="array" aca="1" ref="BG87" ca="1">IFERROR(BA87*(1+INDEX(FrontEndData,MATCH(BG$10,IF(FrontEndType=$B87,FrontEndCampus),0),MATCH(BG$9,FrontEndYear,0))),"")</f>
        <v/>
      </c>
      <c r="BH87" s="529" t="str">
        <f t="array" aca="1" ref="BH87" ca="1">IFERROR(BB87*(1+INDEX(FrontEndData,MATCH(BH$10,IF(FrontEndType=$B87,FrontEndCampus),0),MATCH(BH$9,FrontEndYear,0))),"")</f>
        <v/>
      </c>
      <c r="BI87" s="529" t="str">
        <f t="array" aca="1" ref="BI87" ca="1">IFERROR(BC87*(1+INDEX(FrontEndData,MATCH(BI$10,IF(FrontEndType=$B87,FrontEndCampus),0),MATCH(BI$9,FrontEndYear,0))),"")</f>
        <v/>
      </c>
      <c r="BJ87" s="529" t="str">
        <f t="array" aca="1" ref="BJ87" ca="1">IFERROR(BD87*(1+INDEX(FrontEndData,MATCH(BJ$10,IF(FrontEndType=$B87,FrontEndCampus),0),MATCH(BJ$9,FrontEndYear,0))),"")</f>
        <v/>
      </c>
      <c r="BK87" s="529" t="str">
        <f t="array" aca="1" ref="BK87" ca="1">IFERROR(BE87*(1+INDEX(FrontEndData,MATCH(BK$10,IF(FrontEndType=$B87,FrontEndCampus),0),MATCH(BK$9,FrontEndYear,0))),"")</f>
        <v/>
      </c>
      <c r="BL87" s="529" t="str">
        <f t="array" aca="1" ref="BL87" ca="1">IFERROR(BF87*(1+INDEX(FrontEndData,MATCH(BL$10,IF(FrontEndType=$B87,FrontEndCampus),0),MATCH(BL$9,FrontEndYear,0))),"")</f>
        <v/>
      </c>
      <c r="BM87" s="529" t="str">
        <f t="array" aca="1" ref="BM87" ca="1">IFERROR(BG87*(1+INDEX(FrontEndData,MATCH(BM$10,IF(FrontEndType=$B87,FrontEndCampus),0),MATCH(BM$9,FrontEndYear,0))),"")</f>
        <v/>
      </c>
      <c r="BN87" s="529" t="str">
        <f t="array" aca="1" ref="BN87" ca="1">IFERROR(BH87*(1+INDEX(FrontEndData,MATCH(BN$10,IF(FrontEndType=$B87,FrontEndCampus),0),MATCH(BN$9,FrontEndYear,0))),"")</f>
        <v/>
      </c>
      <c r="BO87" s="529" t="str">
        <f t="array" aca="1" ref="BO87" ca="1">IFERROR(BI87*(1+INDEX(FrontEndData,MATCH(BO$10,IF(FrontEndType=$B87,FrontEndCampus),0),MATCH(BO$9,FrontEndYear,0))),"")</f>
        <v/>
      </c>
      <c r="BP87" s="529" t="str">
        <f t="array" aca="1" ref="BP87" ca="1">IFERROR(BJ87*(1+INDEX(FrontEndData,MATCH(BP$10,IF(FrontEndType=$B87,FrontEndCampus),0),MATCH(BP$9,FrontEndYear,0))),"")</f>
        <v/>
      </c>
      <c r="BQ87" s="529" t="str">
        <f t="array" aca="1" ref="BQ87" ca="1">IFERROR(BK87*(1+INDEX(FrontEndData,MATCH(BQ$10,IF(FrontEndType=$B87,FrontEndCampus),0),MATCH(BQ$9,FrontEndYear,0))),"")</f>
        <v/>
      </c>
      <c r="BR87" s="529" t="str">
        <f t="array" aca="1" ref="BR87" ca="1">IFERROR(BL87*(1+INDEX(FrontEndData,MATCH(BR$10,IF(FrontEndType=$B87,FrontEndCampus),0),MATCH(BR$9,FrontEndYear,0))),"")</f>
        <v/>
      </c>
      <c r="BS87" s="529" t="str">
        <f t="array" aca="1" ref="BS87" ca="1">IFERROR(BM87*(1+INDEX(FrontEndData,MATCH(BS$10,IF(FrontEndType=$B87,FrontEndCampus),0),MATCH(BS$9,FrontEndYear,0))),"")</f>
        <v/>
      </c>
      <c r="BT87" s="529" t="str">
        <f t="array" aca="1" ref="BT87" ca="1">IFERROR(BN87*(1+INDEX(FrontEndData,MATCH(BT$10,IF(FrontEndType=$B87,FrontEndCampus),0),MATCH(BT$9,FrontEndYear,0))),"")</f>
        <v/>
      </c>
      <c r="BU87" s="529" t="str">
        <f t="array" aca="1" ref="BU87" ca="1">IFERROR(BO87*(1+INDEX(FrontEndData,MATCH(BU$10,IF(FrontEndType=$B87,FrontEndCampus),0),MATCH(BU$9,FrontEndYear,0))),"")</f>
        <v/>
      </c>
      <c r="BV87" s="529" t="str">
        <f t="array" aca="1" ref="BV87" ca="1">IFERROR(BP87*(1+INDEX(FrontEndData,MATCH(BV$10,IF(FrontEndType=$B87,FrontEndCampus),0),MATCH(BV$9,FrontEndYear,0))),"")</f>
        <v/>
      </c>
      <c r="BW87" s="529" t="str">
        <f t="array" aca="1" ref="BW87" ca="1">IFERROR(BQ87*(1+INDEX(FrontEndData,MATCH(BW$10,IF(FrontEndType=$B87,FrontEndCampus),0),MATCH(BW$9,FrontEndYear,0))),"")</f>
        <v/>
      </c>
      <c r="BX87" s="529" t="str">
        <f t="array" aca="1" ref="BX87" ca="1">IFERROR(BR87*(1+INDEX(FrontEndData,MATCH(BX$10,IF(FrontEndType=$B87,FrontEndCampus),0),MATCH(BX$9,FrontEndYear,0))),"")</f>
        <v/>
      </c>
    </row>
    <row r="88" spans="2:76" x14ac:dyDescent="0.25">
      <c r="B88" s="525" t="s">
        <v>411</v>
      </c>
      <c r="C88" s="526" t="s">
        <v>376</v>
      </c>
      <c r="D88" s="527" t="s">
        <v>400</v>
      </c>
      <c r="E88" s="528">
        <f t="array" aca="1" ref="E88" ca="1">IFERROR(IF(INDEX(EndUseMatrixData,MATCH($B88,IF(EndUseMatrixEndUse=$D88,EndUseMatrixAllocation),0),MATCH($C88,EndUseMatrixEmissionSource,0))=Lists!$Q$9,INDEX(CFPTableEmissionsData,MATCH($C88,CFPTableEmissionsEmissionSource,0),MATCH(E$10,CFPTableEmissionsCampus,0))*INDEX(EndUseAssumptionsData,MATCH($C88,IF(EndUseAssumptionsEndUse=$D88,EndUseAssumptionsEmissionsSource),0),MATCH(E$10,EndUseAssumptionsCampus,0))*IF(COUNTIF(PeopleList,$B88)&gt;0,INDEX(SpacePeopleAllocationsPercentData,MATCH($B88,SpacePeopleAllocationsPercentType,0),MATCH(E$10,SpacePeopleAllocationsPercentCampus,0))/SUM(IF(INDEX(EndUseMatrixPeopleData,0,MATCH($C88,EndUseMatrixEmissionSource,0))=Lists!$Q$9,IF(EndUseMatrixPeopleEndUse=$D88,INDEX(EndUseMatrixPeopleSplitData,0,MATCH(E$10,EndUseMatrixPeopleSplitCampus,0))))),1),0),0)</f>
        <v>0</v>
      </c>
      <c r="F88" s="528">
        <f t="array" aca="1" ref="F88" ca="1">IFERROR(IF(INDEX(EndUseMatrixData,MATCH($B88,IF(EndUseMatrixEndUse=$D88,EndUseMatrixAllocation),0),MATCH($C88,EndUseMatrixEmissionSource,0))=Lists!$Q$9,INDEX(CFPTableEmissionsData,MATCH($C88,CFPTableEmissionsEmissionSource,0),MATCH(F$10,CFPTableEmissionsCampus,0))*INDEX(EndUseAssumptionsData,MATCH($C88,IF(EndUseAssumptionsEndUse=$D88,EndUseAssumptionsEmissionsSource),0),MATCH(F$10,EndUseAssumptionsCampus,0))*IF(COUNTIF(PeopleList,$B88)&gt;0,INDEX(SpacePeopleAllocationsPercentData,MATCH($B88,SpacePeopleAllocationsPercentType,0),MATCH(F$10,SpacePeopleAllocationsPercentCampus,0))/SUM(IF(INDEX(EndUseMatrixPeopleData,0,MATCH($C88,EndUseMatrixEmissionSource,0))=Lists!$Q$9,IF(EndUseMatrixPeopleEndUse=$D88,INDEX(EndUseMatrixPeopleSplitData,0,MATCH(F$10,EndUseMatrixPeopleSplitCampus,0))))),1),0),0)</f>
        <v>0</v>
      </c>
      <c r="G88" s="528">
        <f t="array" aca="1" ref="G88" ca="1">IFERROR(IF(INDEX(EndUseMatrixData,MATCH($B88,IF(EndUseMatrixEndUse=$D88,EndUseMatrixAllocation),0),MATCH($C88,EndUseMatrixEmissionSource,0))=Lists!$Q$9,INDEX(CFPTableEmissionsData,MATCH($C88,CFPTableEmissionsEmissionSource,0),MATCH(G$10,CFPTableEmissionsCampus,0))*INDEX(EndUseAssumptionsData,MATCH($C88,IF(EndUseAssumptionsEndUse=$D88,EndUseAssumptionsEmissionsSource),0),MATCH(G$10,EndUseAssumptionsCampus,0))*IF(COUNTIF(PeopleList,$B88)&gt;0,INDEX(SpacePeopleAllocationsPercentData,MATCH($B88,SpacePeopleAllocationsPercentType,0),MATCH(G$10,SpacePeopleAllocationsPercentCampus,0))/SUM(IF(INDEX(EndUseMatrixPeopleData,0,MATCH($C88,EndUseMatrixEmissionSource,0))=Lists!$Q$9,IF(EndUseMatrixPeopleEndUse=$D88,INDEX(EndUseMatrixPeopleSplitData,0,MATCH(G$10,EndUseMatrixPeopleSplitCampus,0))))),1),0),0)</f>
        <v>0</v>
      </c>
      <c r="H88" s="528">
        <f t="array" aca="1" ref="H88" ca="1">IFERROR(IF(INDEX(EndUseMatrixData,MATCH($B88,IF(EndUseMatrixEndUse=$D88,EndUseMatrixAllocation),0),MATCH($C88,EndUseMatrixEmissionSource,0))=Lists!$Q$9,INDEX(CFPTableEmissionsData,MATCH($C88,CFPTableEmissionsEmissionSource,0),MATCH(H$10,CFPTableEmissionsCampus,0))*INDEX(EndUseAssumptionsData,MATCH($C88,IF(EndUseAssumptionsEndUse=$D88,EndUseAssumptionsEmissionsSource),0),MATCH(H$10,EndUseAssumptionsCampus,0))*IF(COUNTIF(PeopleList,$B88)&gt;0,INDEX(SpacePeopleAllocationsPercentData,MATCH($B88,SpacePeopleAllocationsPercentType,0),MATCH(H$10,SpacePeopleAllocationsPercentCampus,0))/SUM(IF(INDEX(EndUseMatrixPeopleData,0,MATCH($C88,EndUseMatrixEmissionSource,0))=Lists!$Q$9,IF(EndUseMatrixPeopleEndUse=$D88,INDEX(EndUseMatrixPeopleSplitData,0,MATCH(H$10,EndUseMatrixPeopleSplitCampus,0))))),1),0),0)</f>
        <v>0</v>
      </c>
      <c r="I88" s="528">
        <f t="array" aca="1" ref="I88" ca="1">IFERROR(IF(INDEX(EndUseMatrixData,MATCH($B88,IF(EndUseMatrixEndUse=$D88,EndUseMatrixAllocation),0),MATCH($C88,EndUseMatrixEmissionSource,0))=Lists!$Q$9,INDEX(CFPTableEmissionsData,MATCH($C88,CFPTableEmissionsEmissionSource,0),MATCH(I$10,CFPTableEmissionsCampus,0))*INDEX(EndUseAssumptionsData,MATCH($C88,IF(EndUseAssumptionsEndUse=$D88,EndUseAssumptionsEmissionsSource),0),MATCH(I$10,EndUseAssumptionsCampus,0))*IF(COUNTIF(PeopleList,$B88)&gt;0,INDEX(SpacePeopleAllocationsPercentData,MATCH($B88,SpacePeopleAllocationsPercentType,0),MATCH(I$10,SpacePeopleAllocationsPercentCampus,0))/SUM(IF(INDEX(EndUseMatrixPeopleData,0,MATCH($C88,EndUseMatrixEmissionSource,0))=Lists!$Q$9,IF(EndUseMatrixPeopleEndUse=$D88,INDEX(EndUseMatrixPeopleSplitData,0,MATCH(I$10,EndUseMatrixPeopleSplitCampus,0))))),1),0),0)</f>
        <v>0</v>
      </c>
      <c r="J88" s="528">
        <f t="array" aca="1" ref="J88" ca="1">IFERROR(IF(INDEX(EndUseMatrixData,MATCH($B88,IF(EndUseMatrixEndUse=$D88,EndUseMatrixAllocation),0),MATCH($C88,EndUseMatrixEmissionSource,0))=Lists!$Q$9,INDEX(CFPTableEmissionsData,MATCH($C88,CFPTableEmissionsEmissionSource,0),MATCH(J$10,CFPTableEmissionsCampus,0))*INDEX(EndUseAssumptionsData,MATCH($C88,IF(EndUseAssumptionsEndUse=$D88,EndUseAssumptionsEmissionsSource),0),MATCH(J$10,EndUseAssumptionsCampus,0))*IF(COUNTIF(PeopleList,$B88)&gt;0,INDEX(SpacePeopleAllocationsPercentData,MATCH($B88,SpacePeopleAllocationsPercentType,0),MATCH(J$10,SpacePeopleAllocationsPercentCampus,0))/SUM(IF(INDEX(EndUseMatrixPeopleData,0,MATCH($C88,EndUseMatrixEmissionSource,0))=Lists!$Q$9,IF(EndUseMatrixPeopleEndUse=$D88,INDEX(EndUseMatrixPeopleSplitData,0,MATCH(J$10,EndUseMatrixPeopleSplitCampus,0))))),1),0),0)</f>
        <v>0</v>
      </c>
      <c r="K88" s="529" t="str">
        <f t="array" aca="1" ref="K88" ca="1">IFERROR(E88*(1+INDEX(FrontEndData,MATCH(K$10,IF(FrontEndType=$B88,FrontEndCampus),0),MATCH(K$9,FrontEndYear,0))),"")</f>
        <v/>
      </c>
      <c r="L88" s="529" t="str">
        <f t="array" aca="1" ref="L88" ca="1">IFERROR(F88*(1+INDEX(FrontEndData,MATCH(L$10,IF(FrontEndType=$B88,FrontEndCampus),0),MATCH(L$9,FrontEndYear,0))),"")</f>
        <v/>
      </c>
      <c r="M88" s="529" t="str">
        <f t="array" aca="1" ref="M88" ca="1">IFERROR(G88*(1+INDEX(FrontEndData,MATCH(M$10,IF(FrontEndType=$B88,FrontEndCampus),0),MATCH(M$9,FrontEndYear,0))),"")</f>
        <v/>
      </c>
      <c r="N88" s="529" t="str">
        <f t="array" aca="1" ref="N88" ca="1">IFERROR(H88*(1+INDEX(FrontEndData,MATCH(N$10,IF(FrontEndType=$B88,FrontEndCampus),0),MATCH(N$9,FrontEndYear,0))),"")</f>
        <v/>
      </c>
      <c r="O88" s="529" t="str">
        <f t="array" aca="1" ref="O88" ca="1">IFERROR(I88*(1+INDEX(FrontEndData,MATCH(O$10,IF(FrontEndType=$B88,FrontEndCampus),0),MATCH(O$9,FrontEndYear,0))),"")</f>
        <v/>
      </c>
      <c r="P88" s="529" t="str">
        <f t="array" aca="1" ref="P88" ca="1">IFERROR(J88*(1+INDEX(FrontEndData,MATCH(P$10,IF(FrontEndType=$B88,FrontEndCampus),0),MATCH(P$9,FrontEndYear,0))),"")</f>
        <v/>
      </c>
      <c r="Q88" s="529" t="str">
        <f t="array" aca="1" ref="Q88" ca="1">IFERROR(K88*(1+INDEX(FrontEndData,MATCH(Q$10,IF(FrontEndType=$B88,FrontEndCampus),0),MATCH(Q$9,FrontEndYear,0))),"")</f>
        <v/>
      </c>
      <c r="R88" s="529" t="str">
        <f t="array" aca="1" ref="R88" ca="1">IFERROR(L88*(1+INDEX(FrontEndData,MATCH(R$10,IF(FrontEndType=$B88,FrontEndCampus),0),MATCH(R$9,FrontEndYear,0))),"")</f>
        <v/>
      </c>
      <c r="S88" s="529" t="str">
        <f t="array" aca="1" ref="S88" ca="1">IFERROR(M88*(1+INDEX(FrontEndData,MATCH(S$10,IF(FrontEndType=$B88,FrontEndCampus),0),MATCH(S$9,FrontEndYear,0))),"")</f>
        <v/>
      </c>
      <c r="T88" s="529" t="str">
        <f t="array" aca="1" ref="T88" ca="1">IFERROR(N88*(1+INDEX(FrontEndData,MATCH(T$10,IF(FrontEndType=$B88,FrontEndCampus),0),MATCH(T$9,FrontEndYear,0))),"")</f>
        <v/>
      </c>
      <c r="U88" s="529" t="str">
        <f t="array" aca="1" ref="U88" ca="1">IFERROR(O88*(1+INDEX(FrontEndData,MATCH(U$10,IF(FrontEndType=$B88,FrontEndCampus),0),MATCH(U$9,FrontEndYear,0))),"")</f>
        <v/>
      </c>
      <c r="V88" s="529" t="str">
        <f t="array" aca="1" ref="V88" ca="1">IFERROR(P88*(1+INDEX(FrontEndData,MATCH(V$10,IF(FrontEndType=$B88,FrontEndCampus),0),MATCH(V$9,FrontEndYear,0))),"")</f>
        <v/>
      </c>
      <c r="W88" s="529" t="str">
        <f t="array" aca="1" ref="W88" ca="1">IFERROR(Q88*(1+INDEX(FrontEndData,MATCH(W$10,IF(FrontEndType=$B88,FrontEndCampus),0),MATCH(W$9,FrontEndYear,0))),"")</f>
        <v/>
      </c>
      <c r="X88" s="529" t="str">
        <f t="array" aca="1" ref="X88" ca="1">IFERROR(R88*(1+INDEX(FrontEndData,MATCH(X$10,IF(FrontEndType=$B88,FrontEndCampus),0),MATCH(X$9,FrontEndYear,0))),"")</f>
        <v/>
      </c>
      <c r="Y88" s="529" t="str">
        <f t="array" aca="1" ref="Y88" ca="1">IFERROR(S88*(1+INDEX(FrontEndData,MATCH(Y$10,IF(FrontEndType=$B88,FrontEndCampus),0),MATCH(Y$9,FrontEndYear,0))),"")</f>
        <v/>
      </c>
      <c r="Z88" s="529" t="str">
        <f t="array" aca="1" ref="Z88" ca="1">IFERROR(T88*(1+INDEX(FrontEndData,MATCH(Z$10,IF(FrontEndType=$B88,FrontEndCampus),0),MATCH(Z$9,FrontEndYear,0))),"")</f>
        <v/>
      </c>
      <c r="AA88" s="529" t="str">
        <f t="array" aca="1" ref="AA88" ca="1">IFERROR(U88*(1+INDEX(FrontEndData,MATCH(AA$10,IF(FrontEndType=$B88,FrontEndCampus),0),MATCH(AA$9,FrontEndYear,0))),"")</f>
        <v/>
      </c>
      <c r="AB88" s="529" t="str">
        <f t="array" aca="1" ref="AB88" ca="1">IFERROR(V88*(1+INDEX(FrontEndData,MATCH(AB$10,IF(FrontEndType=$B88,FrontEndCampus),0),MATCH(AB$9,FrontEndYear,0))),"")</f>
        <v/>
      </c>
      <c r="AC88" s="529" t="str">
        <f t="array" aca="1" ref="AC88" ca="1">IFERROR(W88*(1+INDEX(FrontEndData,MATCH(AC$10,IF(FrontEndType=$B88,FrontEndCampus),0),MATCH(AC$9,FrontEndYear,0))),"")</f>
        <v/>
      </c>
      <c r="AD88" s="529" t="str">
        <f t="array" aca="1" ref="AD88" ca="1">IFERROR(X88*(1+INDEX(FrontEndData,MATCH(AD$10,IF(FrontEndType=$B88,FrontEndCampus),0),MATCH(AD$9,FrontEndYear,0))),"")</f>
        <v/>
      </c>
      <c r="AE88" s="529" t="str">
        <f t="array" aca="1" ref="AE88" ca="1">IFERROR(Y88*(1+INDEX(FrontEndData,MATCH(AE$10,IF(FrontEndType=$B88,FrontEndCampus),0),MATCH(AE$9,FrontEndYear,0))),"")</f>
        <v/>
      </c>
      <c r="AF88" s="529" t="str">
        <f t="array" aca="1" ref="AF88" ca="1">IFERROR(Z88*(1+INDEX(FrontEndData,MATCH(AF$10,IF(FrontEndType=$B88,FrontEndCampus),0),MATCH(AF$9,FrontEndYear,0))),"")</f>
        <v/>
      </c>
      <c r="AG88" s="529" t="str">
        <f t="array" aca="1" ref="AG88" ca="1">IFERROR(AA88*(1+INDEX(FrontEndData,MATCH(AG$10,IF(FrontEndType=$B88,FrontEndCampus),0),MATCH(AG$9,FrontEndYear,0))),"")</f>
        <v/>
      </c>
      <c r="AH88" s="529" t="str">
        <f t="array" aca="1" ref="AH88" ca="1">IFERROR(AB88*(1+INDEX(FrontEndData,MATCH(AH$10,IF(FrontEndType=$B88,FrontEndCampus),0),MATCH(AH$9,FrontEndYear,0))),"")</f>
        <v/>
      </c>
      <c r="AI88" s="529" t="str">
        <f t="array" aca="1" ref="AI88" ca="1">IFERROR(AC88*(1+INDEX(FrontEndData,MATCH(AI$10,IF(FrontEndType=$B88,FrontEndCampus),0),MATCH(AI$9,FrontEndYear,0))),"")</f>
        <v/>
      </c>
      <c r="AJ88" s="529" t="str">
        <f t="array" aca="1" ref="AJ88" ca="1">IFERROR(AD88*(1+INDEX(FrontEndData,MATCH(AJ$10,IF(FrontEndType=$B88,FrontEndCampus),0),MATCH(AJ$9,FrontEndYear,0))),"")</f>
        <v/>
      </c>
      <c r="AK88" s="529" t="str">
        <f t="array" aca="1" ref="AK88" ca="1">IFERROR(AE88*(1+INDEX(FrontEndData,MATCH(AK$10,IF(FrontEndType=$B88,FrontEndCampus),0),MATCH(AK$9,FrontEndYear,0))),"")</f>
        <v/>
      </c>
      <c r="AL88" s="529" t="str">
        <f t="array" aca="1" ref="AL88" ca="1">IFERROR(AF88*(1+INDEX(FrontEndData,MATCH(AL$10,IF(FrontEndType=$B88,FrontEndCampus),0),MATCH(AL$9,FrontEndYear,0))),"")</f>
        <v/>
      </c>
      <c r="AM88" s="529" t="str">
        <f t="array" aca="1" ref="AM88" ca="1">IFERROR(AG88*(1+INDEX(FrontEndData,MATCH(AM$10,IF(FrontEndType=$B88,FrontEndCampus),0),MATCH(AM$9,FrontEndYear,0))),"")</f>
        <v/>
      </c>
      <c r="AN88" s="529" t="str">
        <f t="array" aca="1" ref="AN88" ca="1">IFERROR(AH88*(1+INDEX(FrontEndData,MATCH(AN$10,IF(FrontEndType=$B88,FrontEndCampus),0),MATCH(AN$9,FrontEndYear,0))),"")</f>
        <v/>
      </c>
      <c r="AO88" s="529" t="str">
        <f t="array" aca="1" ref="AO88" ca="1">IFERROR(AI88*(1+INDEX(FrontEndData,MATCH(AO$10,IF(FrontEndType=$B88,FrontEndCampus),0),MATCH(AO$9,FrontEndYear,0))),"")</f>
        <v/>
      </c>
      <c r="AP88" s="529" t="str">
        <f t="array" aca="1" ref="AP88" ca="1">IFERROR(AJ88*(1+INDEX(FrontEndData,MATCH(AP$10,IF(FrontEndType=$B88,FrontEndCampus),0),MATCH(AP$9,FrontEndYear,0))),"")</f>
        <v/>
      </c>
      <c r="AQ88" s="529" t="str">
        <f t="array" aca="1" ref="AQ88" ca="1">IFERROR(AK88*(1+INDEX(FrontEndData,MATCH(AQ$10,IF(FrontEndType=$B88,FrontEndCampus),0),MATCH(AQ$9,FrontEndYear,0))),"")</f>
        <v/>
      </c>
      <c r="AR88" s="529" t="str">
        <f t="array" aca="1" ref="AR88" ca="1">IFERROR(AL88*(1+INDEX(FrontEndData,MATCH(AR$10,IF(FrontEndType=$B88,FrontEndCampus),0),MATCH(AR$9,FrontEndYear,0))),"")</f>
        <v/>
      </c>
      <c r="AS88" s="529" t="str">
        <f t="array" aca="1" ref="AS88" ca="1">IFERROR(AM88*(1+INDEX(FrontEndData,MATCH(AS$10,IF(FrontEndType=$B88,FrontEndCampus),0),MATCH(AS$9,FrontEndYear,0))),"")</f>
        <v/>
      </c>
      <c r="AT88" s="529" t="str">
        <f t="array" aca="1" ref="AT88" ca="1">IFERROR(AN88*(1+INDEX(FrontEndData,MATCH(AT$10,IF(FrontEndType=$B88,FrontEndCampus),0),MATCH(AT$9,FrontEndYear,0))),"")</f>
        <v/>
      </c>
      <c r="AU88" s="529" t="str">
        <f t="array" aca="1" ref="AU88" ca="1">IFERROR(AO88*(1+INDEX(FrontEndData,MATCH(AU$10,IF(FrontEndType=$B88,FrontEndCampus),0),MATCH(AU$9,FrontEndYear,0))),"")</f>
        <v/>
      </c>
      <c r="AV88" s="529" t="str">
        <f t="array" aca="1" ref="AV88" ca="1">IFERROR(AP88*(1+INDEX(FrontEndData,MATCH(AV$10,IF(FrontEndType=$B88,FrontEndCampus),0),MATCH(AV$9,FrontEndYear,0))),"")</f>
        <v/>
      </c>
      <c r="AW88" s="529" t="str">
        <f t="array" aca="1" ref="AW88" ca="1">IFERROR(AQ88*(1+INDEX(FrontEndData,MATCH(AW$10,IF(FrontEndType=$B88,FrontEndCampus),0),MATCH(AW$9,FrontEndYear,0))),"")</f>
        <v/>
      </c>
      <c r="AX88" s="529" t="str">
        <f t="array" aca="1" ref="AX88" ca="1">IFERROR(AR88*(1+INDEX(FrontEndData,MATCH(AX$10,IF(FrontEndType=$B88,FrontEndCampus),0),MATCH(AX$9,FrontEndYear,0))),"")</f>
        <v/>
      </c>
      <c r="AY88" s="529" t="str">
        <f t="array" aca="1" ref="AY88" ca="1">IFERROR(AS88*(1+INDEX(FrontEndData,MATCH(AY$10,IF(FrontEndType=$B88,FrontEndCampus),0),MATCH(AY$9,FrontEndYear,0))),"")</f>
        <v/>
      </c>
      <c r="AZ88" s="529" t="str">
        <f t="array" aca="1" ref="AZ88" ca="1">IFERROR(AT88*(1+INDEX(FrontEndData,MATCH(AZ$10,IF(FrontEndType=$B88,FrontEndCampus),0),MATCH(AZ$9,FrontEndYear,0))),"")</f>
        <v/>
      </c>
      <c r="BA88" s="529" t="str">
        <f t="array" aca="1" ref="BA88" ca="1">IFERROR(AU88*(1+INDEX(FrontEndData,MATCH(BA$10,IF(FrontEndType=$B88,FrontEndCampus),0),MATCH(BA$9,FrontEndYear,0))),"")</f>
        <v/>
      </c>
      <c r="BB88" s="529" t="str">
        <f t="array" aca="1" ref="BB88" ca="1">IFERROR(AV88*(1+INDEX(FrontEndData,MATCH(BB$10,IF(FrontEndType=$B88,FrontEndCampus),0),MATCH(BB$9,FrontEndYear,0))),"")</f>
        <v/>
      </c>
      <c r="BC88" s="529" t="str">
        <f t="array" aca="1" ref="BC88" ca="1">IFERROR(AW88*(1+INDEX(FrontEndData,MATCH(BC$10,IF(FrontEndType=$B88,FrontEndCampus),0),MATCH(BC$9,FrontEndYear,0))),"")</f>
        <v/>
      </c>
      <c r="BD88" s="529" t="str">
        <f t="array" aca="1" ref="BD88" ca="1">IFERROR(AX88*(1+INDEX(FrontEndData,MATCH(BD$10,IF(FrontEndType=$B88,FrontEndCampus),0),MATCH(BD$9,FrontEndYear,0))),"")</f>
        <v/>
      </c>
      <c r="BE88" s="529" t="str">
        <f t="array" aca="1" ref="BE88" ca="1">IFERROR(AY88*(1+INDEX(FrontEndData,MATCH(BE$10,IF(FrontEndType=$B88,FrontEndCampus),0),MATCH(BE$9,FrontEndYear,0))),"")</f>
        <v/>
      </c>
      <c r="BF88" s="529" t="str">
        <f t="array" aca="1" ref="BF88" ca="1">IFERROR(AZ88*(1+INDEX(FrontEndData,MATCH(BF$10,IF(FrontEndType=$B88,FrontEndCampus),0),MATCH(BF$9,FrontEndYear,0))),"")</f>
        <v/>
      </c>
      <c r="BG88" s="529" t="str">
        <f t="array" aca="1" ref="BG88" ca="1">IFERROR(BA88*(1+INDEX(FrontEndData,MATCH(BG$10,IF(FrontEndType=$B88,FrontEndCampus),0),MATCH(BG$9,FrontEndYear,0))),"")</f>
        <v/>
      </c>
      <c r="BH88" s="529" t="str">
        <f t="array" aca="1" ref="BH88" ca="1">IFERROR(BB88*(1+INDEX(FrontEndData,MATCH(BH$10,IF(FrontEndType=$B88,FrontEndCampus),0),MATCH(BH$9,FrontEndYear,0))),"")</f>
        <v/>
      </c>
      <c r="BI88" s="529" t="str">
        <f t="array" aca="1" ref="BI88" ca="1">IFERROR(BC88*(1+INDEX(FrontEndData,MATCH(BI$10,IF(FrontEndType=$B88,FrontEndCampus),0),MATCH(BI$9,FrontEndYear,0))),"")</f>
        <v/>
      </c>
      <c r="BJ88" s="529" t="str">
        <f t="array" aca="1" ref="BJ88" ca="1">IFERROR(BD88*(1+INDEX(FrontEndData,MATCH(BJ$10,IF(FrontEndType=$B88,FrontEndCampus),0),MATCH(BJ$9,FrontEndYear,0))),"")</f>
        <v/>
      </c>
      <c r="BK88" s="529" t="str">
        <f t="array" aca="1" ref="BK88" ca="1">IFERROR(BE88*(1+INDEX(FrontEndData,MATCH(BK$10,IF(FrontEndType=$B88,FrontEndCampus),0),MATCH(BK$9,FrontEndYear,0))),"")</f>
        <v/>
      </c>
      <c r="BL88" s="529" t="str">
        <f t="array" aca="1" ref="BL88" ca="1">IFERROR(BF88*(1+INDEX(FrontEndData,MATCH(BL$10,IF(FrontEndType=$B88,FrontEndCampus),0),MATCH(BL$9,FrontEndYear,0))),"")</f>
        <v/>
      </c>
      <c r="BM88" s="529" t="str">
        <f t="array" aca="1" ref="BM88" ca="1">IFERROR(BG88*(1+INDEX(FrontEndData,MATCH(BM$10,IF(FrontEndType=$B88,FrontEndCampus),0),MATCH(BM$9,FrontEndYear,0))),"")</f>
        <v/>
      </c>
      <c r="BN88" s="529" t="str">
        <f t="array" aca="1" ref="BN88" ca="1">IFERROR(BH88*(1+INDEX(FrontEndData,MATCH(BN$10,IF(FrontEndType=$B88,FrontEndCampus),0),MATCH(BN$9,FrontEndYear,0))),"")</f>
        <v/>
      </c>
      <c r="BO88" s="529" t="str">
        <f t="array" aca="1" ref="BO88" ca="1">IFERROR(BI88*(1+INDEX(FrontEndData,MATCH(BO$10,IF(FrontEndType=$B88,FrontEndCampus),0),MATCH(BO$9,FrontEndYear,0))),"")</f>
        <v/>
      </c>
      <c r="BP88" s="529" t="str">
        <f t="array" aca="1" ref="BP88" ca="1">IFERROR(BJ88*(1+INDEX(FrontEndData,MATCH(BP$10,IF(FrontEndType=$B88,FrontEndCampus),0),MATCH(BP$9,FrontEndYear,0))),"")</f>
        <v/>
      </c>
      <c r="BQ88" s="529" t="str">
        <f t="array" aca="1" ref="BQ88" ca="1">IFERROR(BK88*(1+INDEX(FrontEndData,MATCH(BQ$10,IF(FrontEndType=$B88,FrontEndCampus),0),MATCH(BQ$9,FrontEndYear,0))),"")</f>
        <v/>
      </c>
      <c r="BR88" s="529" t="str">
        <f t="array" aca="1" ref="BR88" ca="1">IFERROR(BL88*(1+INDEX(FrontEndData,MATCH(BR$10,IF(FrontEndType=$B88,FrontEndCampus),0),MATCH(BR$9,FrontEndYear,0))),"")</f>
        <v/>
      </c>
      <c r="BS88" s="529" t="str">
        <f t="array" aca="1" ref="BS88" ca="1">IFERROR(BM88*(1+INDEX(FrontEndData,MATCH(BS$10,IF(FrontEndType=$B88,FrontEndCampus),0),MATCH(BS$9,FrontEndYear,0))),"")</f>
        <v/>
      </c>
      <c r="BT88" s="529" t="str">
        <f t="array" aca="1" ref="BT88" ca="1">IFERROR(BN88*(1+INDEX(FrontEndData,MATCH(BT$10,IF(FrontEndType=$B88,FrontEndCampus),0),MATCH(BT$9,FrontEndYear,0))),"")</f>
        <v/>
      </c>
      <c r="BU88" s="529" t="str">
        <f t="array" aca="1" ref="BU88" ca="1">IFERROR(BO88*(1+INDEX(FrontEndData,MATCH(BU$10,IF(FrontEndType=$B88,FrontEndCampus),0),MATCH(BU$9,FrontEndYear,0))),"")</f>
        <v/>
      </c>
      <c r="BV88" s="529" t="str">
        <f t="array" aca="1" ref="BV88" ca="1">IFERROR(BP88*(1+INDEX(FrontEndData,MATCH(BV$10,IF(FrontEndType=$B88,FrontEndCampus),0),MATCH(BV$9,FrontEndYear,0))),"")</f>
        <v/>
      </c>
      <c r="BW88" s="529" t="str">
        <f t="array" aca="1" ref="BW88" ca="1">IFERROR(BQ88*(1+INDEX(FrontEndData,MATCH(BW$10,IF(FrontEndType=$B88,FrontEndCampus),0),MATCH(BW$9,FrontEndYear,0))),"")</f>
        <v/>
      </c>
      <c r="BX88" s="529" t="str">
        <f t="array" aca="1" ref="BX88" ca="1">IFERROR(BR88*(1+INDEX(FrontEndData,MATCH(BX$10,IF(FrontEndType=$B88,FrontEndCampus),0),MATCH(BX$9,FrontEndYear,0))),"")</f>
        <v/>
      </c>
    </row>
    <row r="89" spans="2:76" x14ac:dyDescent="0.25">
      <c r="B89" s="525" t="s">
        <v>411</v>
      </c>
      <c r="C89" s="526" t="s">
        <v>376</v>
      </c>
      <c r="D89" s="527" t="s">
        <v>399</v>
      </c>
      <c r="E89" s="528">
        <f t="array" aca="1" ref="E89" ca="1">IFERROR(IF(INDEX(EndUseMatrixData,MATCH($B89,IF(EndUseMatrixEndUse=$D89,EndUseMatrixAllocation),0),MATCH($C89,EndUseMatrixEmissionSource,0))=Lists!$Q$9,INDEX(CFPTableEmissionsData,MATCH($C89,CFPTableEmissionsEmissionSource,0),MATCH(E$10,CFPTableEmissionsCampus,0))*INDEX(EndUseAssumptionsData,MATCH($C89,IF(EndUseAssumptionsEndUse=$D89,EndUseAssumptionsEmissionsSource),0),MATCH(E$10,EndUseAssumptionsCampus,0))*IF(COUNTIF(PeopleList,$B89)&gt;0,INDEX(SpacePeopleAllocationsPercentData,MATCH($B89,SpacePeopleAllocationsPercentType,0),MATCH(E$10,SpacePeopleAllocationsPercentCampus,0))/SUM(IF(INDEX(EndUseMatrixPeopleData,0,MATCH($C89,EndUseMatrixEmissionSource,0))=Lists!$Q$9,IF(EndUseMatrixPeopleEndUse=$D89,INDEX(EndUseMatrixPeopleSplitData,0,MATCH(E$10,EndUseMatrixPeopleSplitCampus,0))))),1),0),0)</f>
        <v>0</v>
      </c>
      <c r="F89" s="528">
        <f t="array" aca="1" ref="F89" ca="1">IFERROR(IF(INDEX(EndUseMatrixData,MATCH($B89,IF(EndUseMatrixEndUse=$D89,EndUseMatrixAllocation),0),MATCH($C89,EndUseMatrixEmissionSource,0))=Lists!$Q$9,INDEX(CFPTableEmissionsData,MATCH($C89,CFPTableEmissionsEmissionSource,0),MATCH(F$10,CFPTableEmissionsCampus,0))*INDEX(EndUseAssumptionsData,MATCH($C89,IF(EndUseAssumptionsEndUse=$D89,EndUseAssumptionsEmissionsSource),0),MATCH(F$10,EndUseAssumptionsCampus,0))*IF(COUNTIF(PeopleList,$B89)&gt;0,INDEX(SpacePeopleAllocationsPercentData,MATCH($B89,SpacePeopleAllocationsPercentType,0),MATCH(F$10,SpacePeopleAllocationsPercentCampus,0))/SUM(IF(INDEX(EndUseMatrixPeopleData,0,MATCH($C89,EndUseMatrixEmissionSource,0))=Lists!$Q$9,IF(EndUseMatrixPeopleEndUse=$D89,INDEX(EndUseMatrixPeopleSplitData,0,MATCH(F$10,EndUseMatrixPeopleSplitCampus,0))))),1),0),0)</f>
        <v>0</v>
      </c>
      <c r="G89" s="528">
        <f t="array" aca="1" ref="G89" ca="1">IFERROR(IF(INDEX(EndUseMatrixData,MATCH($B89,IF(EndUseMatrixEndUse=$D89,EndUseMatrixAllocation),0),MATCH($C89,EndUseMatrixEmissionSource,0))=Lists!$Q$9,INDEX(CFPTableEmissionsData,MATCH($C89,CFPTableEmissionsEmissionSource,0),MATCH(G$10,CFPTableEmissionsCampus,0))*INDEX(EndUseAssumptionsData,MATCH($C89,IF(EndUseAssumptionsEndUse=$D89,EndUseAssumptionsEmissionsSource),0),MATCH(G$10,EndUseAssumptionsCampus,0))*IF(COUNTIF(PeopleList,$B89)&gt;0,INDEX(SpacePeopleAllocationsPercentData,MATCH($B89,SpacePeopleAllocationsPercentType,0),MATCH(G$10,SpacePeopleAllocationsPercentCampus,0))/SUM(IF(INDEX(EndUseMatrixPeopleData,0,MATCH($C89,EndUseMatrixEmissionSource,0))=Lists!$Q$9,IF(EndUseMatrixPeopleEndUse=$D89,INDEX(EndUseMatrixPeopleSplitData,0,MATCH(G$10,EndUseMatrixPeopleSplitCampus,0))))),1),0),0)</f>
        <v>0</v>
      </c>
      <c r="H89" s="528">
        <f t="array" aca="1" ref="H89" ca="1">IFERROR(IF(INDEX(EndUseMatrixData,MATCH($B89,IF(EndUseMatrixEndUse=$D89,EndUseMatrixAllocation),0),MATCH($C89,EndUseMatrixEmissionSource,0))=Lists!$Q$9,INDEX(CFPTableEmissionsData,MATCH($C89,CFPTableEmissionsEmissionSource,0),MATCH(H$10,CFPTableEmissionsCampus,0))*INDEX(EndUseAssumptionsData,MATCH($C89,IF(EndUseAssumptionsEndUse=$D89,EndUseAssumptionsEmissionsSource),0),MATCH(H$10,EndUseAssumptionsCampus,0))*IF(COUNTIF(PeopleList,$B89)&gt;0,INDEX(SpacePeopleAllocationsPercentData,MATCH($B89,SpacePeopleAllocationsPercentType,0),MATCH(H$10,SpacePeopleAllocationsPercentCampus,0))/SUM(IF(INDEX(EndUseMatrixPeopleData,0,MATCH($C89,EndUseMatrixEmissionSource,0))=Lists!$Q$9,IF(EndUseMatrixPeopleEndUse=$D89,INDEX(EndUseMatrixPeopleSplitData,0,MATCH(H$10,EndUseMatrixPeopleSplitCampus,0))))),1),0),0)</f>
        <v>0</v>
      </c>
      <c r="I89" s="528">
        <f t="array" aca="1" ref="I89" ca="1">IFERROR(IF(INDEX(EndUseMatrixData,MATCH($B89,IF(EndUseMatrixEndUse=$D89,EndUseMatrixAllocation),0),MATCH($C89,EndUseMatrixEmissionSource,0))=Lists!$Q$9,INDEX(CFPTableEmissionsData,MATCH($C89,CFPTableEmissionsEmissionSource,0),MATCH(I$10,CFPTableEmissionsCampus,0))*INDEX(EndUseAssumptionsData,MATCH($C89,IF(EndUseAssumptionsEndUse=$D89,EndUseAssumptionsEmissionsSource),0),MATCH(I$10,EndUseAssumptionsCampus,0))*IF(COUNTIF(PeopleList,$B89)&gt;0,INDEX(SpacePeopleAllocationsPercentData,MATCH($B89,SpacePeopleAllocationsPercentType,0),MATCH(I$10,SpacePeopleAllocationsPercentCampus,0))/SUM(IF(INDEX(EndUseMatrixPeopleData,0,MATCH($C89,EndUseMatrixEmissionSource,0))=Lists!$Q$9,IF(EndUseMatrixPeopleEndUse=$D89,INDEX(EndUseMatrixPeopleSplitData,0,MATCH(I$10,EndUseMatrixPeopleSplitCampus,0))))),1),0),0)</f>
        <v>0</v>
      </c>
      <c r="J89" s="528">
        <f t="array" aca="1" ref="J89" ca="1">IFERROR(IF(INDEX(EndUseMatrixData,MATCH($B89,IF(EndUseMatrixEndUse=$D89,EndUseMatrixAllocation),0),MATCH($C89,EndUseMatrixEmissionSource,0))=Lists!$Q$9,INDEX(CFPTableEmissionsData,MATCH($C89,CFPTableEmissionsEmissionSource,0),MATCH(J$10,CFPTableEmissionsCampus,0))*INDEX(EndUseAssumptionsData,MATCH($C89,IF(EndUseAssumptionsEndUse=$D89,EndUseAssumptionsEmissionsSource),0),MATCH(J$10,EndUseAssumptionsCampus,0))*IF(COUNTIF(PeopleList,$B89)&gt;0,INDEX(SpacePeopleAllocationsPercentData,MATCH($B89,SpacePeopleAllocationsPercentType,0),MATCH(J$10,SpacePeopleAllocationsPercentCampus,0))/SUM(IF(INDEX(EndUseMatrixPeopleData,0,MATCH($C89,EndUseMatrixEmissionSource,0))=Lists!$Q$9,IF(EndUseMatrixPeopleEndUse=$D89,INDEX(EndUseMatrixPeopleSplitData,0,MATCH(J$10,EndUseMatrixPeopleSplitCampus,0))))),1),0),0)</f>
        <v>0</v>
      </c>
      <c r="K89" s="529" t="str">
        <f t="array" aca="1" ref="K89" ca="1">IFERROR(E89*(1+INDEX(FrontEndData,MATCH(K$10,IF(FrontEndType=$B89,FrontEndCampus),0),MATCH(K$9,FrontEndYear,0))),"")</f>
        <v/>
      </c>
      <c r="L89" s="529" t="str">
        <f t="array" aca="1" ref="L89" ca="1">IFERROR(F89*(1+INDEX(FrontEndData,MATCH(L$10,IF(FrontEndType=$B89,FrontEndCampus),0),MATCH(L$9,FrontEndYear,0))),"")</f>
        <v/>
      </c>
      <c r="M89" s="529" t="str">
        <f t="array" aca="1" ref="M89" ca="1">IFERROR(G89*(1+INDEX(FrontEndData,MATCH(M$10,IF(FrontEndType=$B89,FrontEndCampus),0),MATCH(M$9,FrontEndYear,0))),"")</f>
        <v/>
      </c>
      <c r="N89" s="529" t="str">
        <f t="array" aca="1" ref="N89" ca="1">IFERROR(H89*(1+INDEX(FrontEndData,MATCH(N$10,IF(FrontEndType=$B89,FrontEndCampus),0),MATCH(N$9,FrontEndYear,0))),"")</f>
        <v/>
      </c>
      <c r="O89" s="529" t="str">
        <f t="array" aca="1" ref="O89" ca="1">IFERROR(I89*(1+INDEX(FrontEndData,MATCH(O$10,IF(FrontEndType=$B89,FrontEndCampus),0),MATCH(O$9,FrontEndYear,0))),"")</f>
        <v/>
      </c>
      <c r="P89" s="529" t="str">
        <f t="array" aca="1" ref="P89" ca="1">IFERROR(J89*(1+INDEX(FrontEndData,MATCH(P$10,IF(FrontEndType=$B89,FrontEndCampus),0),MATCH(P$9,FrontEndYear,0))),"")</f>
        <v/>
      </c>
      <c r="Q89" s="529" t="str">
        <f t="array" aca="1" ref="Q89" ca="1">IFERROR(K89*(1+INDEX(FrontEndData,MATCH(Q$10,IF(FrontEndType=$B89,FrontEndCampus),0),MATCH(Q$9,FrontEndYear,0))),"")</f>
        <v/>
      </c>
      <c r="R89" s="529" t="str">
        <f t="array" aca="1" ref="R89" ca="1">IFERROR(L89*(1+INDEX(FrontEndData,MATCH(R$10,IF(FrontEndType=$B89,FrontEndCampus),0),MATCH(R$9,FrontEndYear,0))),"")</f>
        <v/>
      </c>
      <c r="S89" s="529" t="str">
        <f t="array" aca="1" ref="S89" ca="1">IFERROR(M89*(1+INDEX(FrontEndData,MATCH(S$10,IF(FrontEndType=$B89,FrontEndCampus),0),MATCH(S$9,FrontEndYear,0))),"")</f>
        <v/>
      </c>
      <c r="T89" s="529" t="str">
        <f t="array" aca="1" ref="T89" ca="1">IFERROR(N89*(1+INDEX(FrontEndData,MATCH(T$10,IF(FrontEndType=$B89,FrontEndCampus),0),MATCH(T$9,FrontEndYear,0))),"")</f>
        <v/>
      </c>
      <c r="U89" s="529" t="str">
        <f t="array" aca="1" ref="U89" ca="1">IFERROR(O89*(1+INDEX(FrontEndData,MATCH(U$10,IF(FrontEndType=$B89,FrontEndCampus),0),MATCH(U$9,FrontEndYear,0))),"")</f>
        <v/>
      </c>
      <c r="V89" s="529" t="str">
        <f t="array" aca="1" ref="V89" ca="1">IFERROR(P89*(1+INDEX(FrontEndData,MATCH(V$10,IF(FrontEndType=$B89,FrontEndCampus),0),MATCH(V$9,FrontEndYear,0))),"")</f>
        <v/>
      </c>
      <c r="W89" s="529" t="str">
        <f t="array" aca="1" ref="W89" ca="1">IFERROR(Q89*(1+INDEX(FrontEndData,MATCH(W$10,IF(FrontEndType=$B89,FrontEndCampus),0),MATCH(W$9,FrontEndYear,0))),"")</f>
        <v/>
      </c>
      <c r="X89" s="529" t="str">
        <f t="array" aca="1" ref="X89" ca="1">IFERROR(R89*(1+INDEX(FrontEndData,MATCH(X$10,IF(FrontEndType=$B89,FrontEndCampus),0),MATCH(X$9,FrontEndYear,0))),"")</f>
        <v/>
      </c>
      <c r="Y89" s="529" t="str">
        <f t="array" aca="1" ref="Y89" ca="1">IFERROR(S89*(1+INDEX(FrontEndData,MATCH(Y$10,IF(FrontEndType=$B89,FrontEndCampus),0),MATCH(Y$9,FrontEndYear,0))),"")</f>
        <v/>
      </c>
      <c r="Z89" s="529" t="str">
        <f t="array" aca="1" ref="Z89" ca="1">IFERROR(T89*(1+INDEX(FrontEndData,MATCH(Z$10,IF(FrontEndType=$B89,FrontEndCampus),0),MATCH(Z$9,FrontEndYear,0))),"")</f>
        <v/>
      </c>
      <c r="AA89" s="529" t="str">
        <f t="array" aca="1" ref="AA89" ca="1">IFERROR(U89*(1+INDEX(FrontEndData,MATCH(AA$10,IF(FrontEndType=$B89,FrontEndCampus),0),MATCH(AA$9,FrontEndYear,0))),"")</f>
        <v/>
      </c>
      <c r="AB89" s="529" t="str">
        <f t="array" aca="1" ref="AB89" ca="1">IFERROR(V89*(1+INDEX(FrontEndData,MATCH(AB$10,IF(FrontEndType=$B89,FrontEndCampus),0),MATCH(AB$9,FrontEndYear,0))),"")</f>
        <v/>
      </c>
      <c r="AC89" s="529" t="str">
        <f t="array" aca="1" ref="AC89" ca="1">IFERROR(W89*(1+INDEX(FrontEndData,MATCH(AC$10,IF(FrontEndType=$B89,FrontEndCampus),0),MATCH(AC$9,FrontEndYear,0))),"")</f>
        <v/>
      </c>
      <c r="AD89" s="529" t="str">
        <f t="array" aca="1" ref="AD89" ca="1">IFERROR(X89*(1+INDEX(FrontEndData,MATCH(AD$10,IF(FrontEndType=$B89,FrontEndCampus),0),MATCH(AD$9,FrontEndYear,0))),"")</f>
        <v/>
      </c>
      <c r="AE89" s="529" t="str">
        <f t="array" aca="1" ref="AE89" ca="1">IFERROR(Y89*(1+INDEX(FrontEndData,MATCH(AE$10,IF(FrontEndType=$B89,FrontEndCampus),0),MATCH(AE$9,FrontEndYear,0))),"")</f>
        <v/>
      </c>
      <c r="AF89" s="529" t="str">
        <f t="array" aca="1" ref="AF89" ca="1">IFERROR(Z89*(1+INDEX(FrontEndData,MATCH(AF$10,IF(FrontEndType=$B89,FrontEndCampus),0),MATCH(AF$9,FrontEndYear,0))),"")</f>
        <v/>
      </c>
      <c r="AG89" s="529" t="str">
        <f t="array" aca="1" ref="AG89" ca="1">IFERROR(AA89*(1+INDEX(FrontEndData,MATCH(AG$10,IF(FrontEndType=$B89,FrontEndCampus),0),MATCH(AG$9,FrontEndYear,0))),"")</f>
        <v/>
      </c>
      <c r="AH89" s="529" t="str">
        <f t="array" aca="1" ref="AH89" ca="1">IFERROR(AB89*(1+INDEX(FrontEndData,MATCH(AH$10,IF(FrontEndType=$B89,FrontEndCampus),0),MATCH(AH$9,FrontEndYear,0))),"")</f>
        <v/>
      </c>
      <c r="AI89" s="529" t="str">
        <f t="array" aca="1" ref="AI89" ca="1">IFERROR(AC89*(1+INDEX(FrontEndData,MATCH(AI$10,IF(FrontEndType=$B89,FrontEndCampus),0),MATCH(AI$9,FrontEndYear,0))),"")</f>
        <v/>
      </c>
      <c r="AJ89" s="529" t="str">
        <f t="array" aca="1" ref="AJ89" ca="1">IFERROR(AD89*(1+INDEX(FrontEndData,MATCH(AJ$10,IF(FrontEndType=$B89,FrontEndCampus),0),MATCH(AJ$9,FrontEndYear,0))),"")</f>
        <v/>
      </c>
      <c r="AK89" s="529" t="str">
        <f t="array" aca="1" ref="AK89" ca="1">IFERROR(AE89*(1+INDEX(FrontEndData,MATCH(AK$10,IF(FrontEndType=$B89,FrontEndCampus),0),MATCH(AK$9,FrontEndYear,0))),"")</f>
        <v/>
      </c>
      <c r="AL89" s="529" t="str">
        <f t="array" aca="1" ref="AL89" ca="1">IFERROR(AF89*(1+INDEX(FrontEndData,MATCH(AL$10,IF(FrontEndType=$B89,FrontEndCampus),0),MATCH(AL$9,FrontEndYear,0))),"")</f>
        <v/>
      </c>
      <c r="AM89" s="529" t="str">
        <f t="array" aca="1" ref="AM89" ca="1">IFERROR(AG89*(1+INDEX(FrontEndData,MATCH(AM$10,IF(FrontEndType=$B89,FrontEndCampus),0),MATCH(AM$9,FrontEndYear,0))),"")</f>
        <v/>
      </c>
      <c r="AN89" s="529" t="str">
        <f t="array" aca="1" ref="AN89" ca="1">IFERROR(AH89*(1+INDEX(FrontEndData,MATCH(AN$10,IF(FrontEndType=$B89,FrontEndCampus),0),MATCH(AN$9,FrontEndYear,0))),"")</f>
        <v/>
      </c>
      <c r="AO89" s="529" t="str">
        <f t="array" aca="1" ref="AO89" ca="1">IFERROR(AI89*(1+INDEX(FrontEndData,MATCH(AO$10,IF(FrontEndType=$B89,FrontEndCampus),0),MATCH(AO$9,FrontEndYear,0))),"")</f>
        <v/>
      </c>
      <c r="AP89" s="529" t="str">
        <f t="array" aca="1" ref="AP89" ca="1">IFERROR(AJ89*(1+INDEX(FrontEndData,MATCH(AP$10,IF(FrontEndType=$B89,FrontEndCampus),0),MATCH(AP$9,FrontEndYear,0))),"")</f>
        <v/>
      </c>
      <c r="AQ89" s="529" t="str">
        <f t="array" aca="1" ref="AQ89" ca="1">IFERROR(AK89*(1+INDEX(FrontEndData,MATCH(AQ$10,IF(FrontEndType=$B89,FrontEndCampus),0),MATCH(AQ$9,FrontEndYear,0))),"")</f>
        <v/>
      </c>
      <c r="AR89" s="529" t="str">
        <f t="array" aca="1" ref="AR89" ca="1">IFERROR(AL89*(1+INDEX(FrontEndData,MATCH(AR$10,IF(FrontEndType=$B89,FrontEndCampus),0),MATCH(AR$9,FrontEndYear,0))),"")</f>
        <v/>
      </c>
      <c r="AS89" s="529" t="str">
        <f t="array" aca="1" ref="AS89" ca="1">IFERROR(AM89*(1+INDEX(FrontEndData,MATCH(AS$10,IF(FrontEndType=$B89,FrontEndCampus),0),MATCH(AS$9,FrontEndYear,0))),"")</f>
        <v/>
      </c>
      <c r="AT89" s="529" t="str">
        <f t="array" aca="1" ref="AT89" ca="1">IFERROR(AN89*(1+INDEX(FrontEndData,MATCH(AT$10,IF(FrontEndType=$B89,FrontEndCampus),0),MATCH(AT$9,FrontEndYear,0))),"")</f>
        <v/>
      </c>
      <c r="AU89" s="529" t="str">
        <f t="array" aca="1" ref="AU89" ca="1">IFERROR(AO89*(1+INDEX(FrontEndData,MATCH(AU$10,IF(FrontEndType=$B89,FrontEndCampus),0),MATCH(AU$9,FrontEndYear,0))),"")</f>
        <v/>
      </c>
      <c r="AV89" s="529" t="str">
        <f t="array" aca="1" ref="AV89" ca="1">IFERROR(AP89*(1+INDEX(FrontEndData,MATCH(AV$10,IF(FrontEndType=$B89,FrontEndCampus),0),MATCH(AV$9,FrontEndYear,0))),"")</f>
        <v/>
      </c>
      <c r="AW89" s="529" t="str">
        <f t="array" aca="1" ref="AW89" ca="1">IFERROR(AQ89*(1+INDEX(FrontEndData,MATCH(AW$10,IF(FrontEndType=$B89,FrontEndCampus),0),MATCH(AW$9,FrontEndYear,0))),"")</f>
        <v/>
      </c>
      <c r="AX89" s="529" t="str">
        <f t="array" aca="1" ref="AX89" ca="1">IFERROR(AR89*(1+INDEX(FrontEndData,MATCH(AX$10,IF(FrontEndType=$B89,FrontEndCampus),0),MATCH(AX$9,FrontEndYear,0))),"")</f>
        <v/>
      </c>
      <c r="AY89" s="529" t="str">
        <f t="array" aca="1" ref="AY89" ca="1">IFERROR(AS89*(1+INDEX(FrontEndData,MATCH(AY$10,IF(FrontEndType=$B89,FrontEndCampus),0),MATCH(AY$9,FrontEndYear,0))),"")</f>
        <v/>
      </c>
      <c r="AZ89" s="529" t="str">
        <f t="array" aca="1" ref="AZ89" ca="1">IFERROR(AT89*(1+INDEX(FrontEndData,MATCH(AZ$10,IF(FrontEndType=$B89,FrontEndCampus),0),MATCH(AZ$9,FrontEndYear,0))),"")</f>
        <v/>
      </c>
      <c r="BA89" s="529" t="str">
        <f t="array" aca="1" ref="BA89" ca="1">IFERROR(AU89*(1+INDEX(FrontEndData,MATCH(BA$10,IF(FrontEndType=$B89,FrontEndCampus),0),MATCH(BA$9,FrontEndYear,0))),"")</f>
        <v/>
      </c>
      <c r="BB89" s="529" t="str">
        <f t="array" aca="1" ref="BB89" ca="1">IFERROR(AV89*(1+INDEX(FrontEndData,MATCH(BB$10,IF(FrontEndType=$B89,FrontEndCampus),0),MATCH(BB$9,FrontEndYear,0))),"")</f>
        <v/>
      </c>
      <c r="BC89" s="529" t="str">
        <f t="array" aca="1" ref="BC89" ca="1">IFERROR(AW89*(1+INDEX(FrontEndData,MATCH(BC$10,IF(FrontEndType=$B89,FrontEndCampus),0),MATCH(BC$9,FrontEndYear,0))),"")</f>
        <v/>
      </c>
      <c r="BD89" s="529" t="str">
        <f t="array" aca="1" ref="BD89" ca="1">IFERROR(AX89*(1+INDEX(FrontEndData,MATCH(BD$10,IF(FrontEndType=$B89,FrontEndCampus),0),MATCH(BD$9,FrontEndYear,0))),"")</f>
        <v/>
      </c>
      <c r="BE89" s="529" t="str">
        <f t="array" aca="1" ref="BE89" ca="1">IFERROR(AY89*(1+INDEX(FrontEndData,MATCH(BE$10,IF(FrontEndType=$B89,FrontEndCampus),0),MATCH(BE$9,FrontEndYear,0))),"")</f>
        <v/>
      </c>
      <c r="BF89" s="529" t="str">
        <f t="array" aca="1" ref="BF89" ca="1">IFERROR(AZ89*(1+INDEX(FrontEndData,MATCH(BF$10,IF(FrontEndType=$B89,FrontEndCampus),0),MATCH(BF$9,FrontEndYear,0))),"")</f>
        <v/>
      </c>
      <c r="BG89" s="529" t="str">
        <f t="array" aca="1" ref="BG89" ca="1">IFERROR(BA89*(1+INDEX(FrontEndData,MATCH(BG$10,IF(FrontEndType=$B89,FrontEndCampus),0),MATCH(BG$9,FrontEndYear,0))),"")</f>
        <v/>
      </c>
      <c r="BH89" s="529" t="str">
        <f t="array" aca="1" ref="BH89" ca="1">IFERROR(BB89*(1+INDEX(FrontEndData,MATCH(BH$10,IF(FrontEndType=$B89,FrontEndCampus),0),MATCH(BH$9,FrontEndYear,0))),"")</f>
        <v/>
      </c>
      <c r="BI89" s="529" t="str">
        <f t="array" aca="1" ref="BI89" ca="1">IFERROR(BC89*(1+INDEX(FrontEndData,MATCH(BI$10,IF(FrontEndType=$B89,FrontEndCampus),0),MATCH(BI$9,FrontEndYear,0))),"")</f>
        <v/>
      </c>
      <c r="BJ89" s="529" t="str">
        <f t="array" aca="1" ref="BJ89" ca="1">IFERROR(BD89*(1+INDEX(FrontEndData,MATCH(BJ$10,IF(FrontEndType=$B89,FrontEndCampus),0),MATCH(BJ$9,FrontEndYear,0))),"")</f>
        <v/>
      </c>
      <c r="BK89" s="529" t="str">
        <f t="array" aca="1" ref="BK89" ca="1">IFERROR(BE89*(1+INDEX(FrontEndData,MATCH(BK$10,IF(FrontEndType=$B89,FrontEndCampus),0),MATCH(BK$9,FrontEndYear,0))),"")</f>
        <v/>
      </c>
      <c r="BL89" s="529" t="str">
        <f t="array" aca="1" ref="BL89" ca="1">IFERROR(BF89*(1+INDEX(FrontEndData,MATCH(BL$10,IF(FrontEndType=$B89,FrontEndCampus),0),MATCH(BL$9,FrontEndYear,0))),"")</f>
        <v/>
      </c>
      <c r="BM89" s="529" t="str">
        <f t="array" aca="1" ref="BM89" ca="1">IFERROR(BG89*(1+INDEX(FrontEndData,MATCH(BM$10,IF(FrontEndType=$B89,FrontEndCampus),0),MATCH(BM$9,FrontEndYear,0))),"")</f>
        <v/>
      </c>
      <c r="BN89" s="529" t="str">
        <f t="array" aca="1" ref="BN89" ca="1">IFERROR(BH89*(1+INDEX(FrontEndData,MATCH(BN$10,IF(FrontEndType=$B89,FrontEndCampus),0),MATCH(BN$9,FrontEndYear,0))),"")</f>
        <v/>
      </c>
      <c r="BO89" s="529" t="str">
        <f t="array" aca="1" ref="BO89" ca="1">IFERROR(BI89*(1+INDEX(FrontEndData,MATCH(BO$10,IF(FrontEndType=$B89,FrontEndCampus),0),MATCH(BO$9,FrontEndYear,0))),"")</f>
        <v/>
      </c>
      <c r="BP89" s="529" t="str">
        <f t="array" aca="1" ref="BP89" ca="1">IFERROR(BJ89*(1+INDEX(FrontEndData,MATCH(BP$10,IF(FrontEndType=$B89,FrontEndCampus),0),MATCH(BP$9,FrontEndYear,0))),"")</f>
        <v/>
      </c>
      <c r="BQ89" s="529" t="str">
        <f t="array" aca="1" ref="BQ89" ca="1">IFERROR(BK89*(1+INDEX(FrontEndData,MATCH(BQ$10,IF(FrontEndType=$B89,FrontEndCampus),0),MATCH(BQ$9,FrontEndYear,0))),"")</f>
        <v/>
      </c>
      <c r="BR89" s="529" t="str">
        <f t="array" aca="1" ref="BR89" ca="1">IFERROR(BL89*(1+INDEX(FrontEndData,MATCH(BR$10,IF(FrontEndType=$B89,FrontEndCampus),0),MATCH(BR$9,FrontEndYear,0))),"")</f>
        <v/>
      </c>
      <c r="BS89" s="529" t="str">
        <f t="array" aca="1" ref="BS89" ca="1">IFERROR(BM89*(1+INDEX(FrontEndData,MATCH(BS$10,IF(FrontEndType=$B89,FrontEndCampus),0),MATCH(BS$9,FrontEndYear,0))),"")</f>
        <v/>
      </c>
      <c r="BT89" s="529" t="str">
        <f t="array" aca="1" ref="BT89" ca="1">IFERROR(BN89*(1+INDEX(FrontEndData,MATCH(BT$10,IF(FrontEndType=$B89,FrontEndCampus),0),MATCH(BT$9,FrontEndYear,0))),"")</f>
        <v/>
      </c>
      <c r="BU89" s="529" t="str">
        <f t="array" aca="1" ref="BU89" ca="1">IFERROR(BO89*(1+INDEX(FrontEndData,MATCH(BU$10,IF(FrontEndType=$B89,FrontEndCampus),0),MATCH(BU$9,FrontEndYear,0))),"")</f>
        <v/>
      </c>
      <c r="BV89" s="529" t="str">
        <f t="array" aca="1" ref="BV89" ca="1">IFERROR(BP89*(1+INDEX(FrontEndData,MATCH(BV$10,IF(FrontEndType=$B89,FrontEndCampus),0),MATCH(BV$9,FrontEndYear,0))),"")</f>
        <v/>
      </c>
      <c r="BW89" s="529" t="str">
        <f t="array" aca="1" ref="BW89" ca="1">IFERROR(BQ89*(1+INDEX(FrontEndData,MATCH(BW$10,IF(FrontEndType=$B89,FrontEndCampus),0),MATCH(BW$9,FrontEndYear,0))),"")</f>
        <v/>
      </c>
      <c r="BX89" s="529" t="str">
        <f t="array" aca="1" ref="BX89" ca="1">IFERROR(BR89*(1+INDEX(FrontEndData,MATCH(BX$10,IF(FrontEndType=$B89,FrontEndCampus),0),MATCH(BX$9,FrontEndYear,0))),"")</f>
        <v/>
      </c>
    </row>
    <row r="90" spans="2:76" x14ac:dyDescent="0.25">
      <c r="B90" s="525" t="s">
        <v>411</v>
      </c>
      <c r="C90" s="526" t="s">
        <v>376</v>
      </c>
      <c r="D90" s="527" t="s">
        <v>398</v>
      </c>
      <c r="E90" s="528">
        <f t="array" ref="E90">IFERROR(IF(INDEX(EndUseMatrixData,MATCH($B90,IF(EndUseMatrixEndUse=$D90,EndUseMatrixAllocation),0),MATCH($C90,EndUseMatrixEmissionSource,0))=Lists!$Q$9,INDEX(CFPTableEmissionsData,MATCH($C90,CFPTableEmissionsEmissionSource,0),MATCH(E$10,CFPTableEmissionsCampus,0))*INDEX(EndUseAssumptionsData,MATCH($C90,IF(EndUseAssumptionsEndUse=$D90,EndUseAssumptionsEmissionsSource),0),MATCH(E$10,EndUseAssumptionsCampus,0))*IF(COUNTIF(PeopleList,$B90)&gt;0,INDEX(SpacePeopleAllocationsPercentData,MATCH($B90,SpacePeopleAllocationsPercentType,0),MATCH(E$10,SpacePeopleAllocationsPercentCampus,0))/SUM(IF(INDEX(EndUseMatrixPeopleData,0,MATCH($C90,EndUseMatrixEmissionSource,0))=Lists!$Q$9,IF(EndUseMatrixPeopleEndUse=$D90,INDEX(EndUseMatrixPeopleSplitData,0,MATCH(E$10,EndUseMatrixPeopleSplitCampus,0))))),1),0),0)</f>
        <v>0</v>
      </c>
      <c r="F90" s="528">
        <f t="array" ref="F90">IFERROR(IF(INDEX(EndUseMatrixData,MATCH($B90,IF(EndUseMatrixEndUse=$D90,EndUseMatrixAllocation),0),MATCH($C90,EndUseMatrixEmissionSource,0))=Lists!$Q$9,INDEX(CFPTableEmissionsData,MATCH($C90,CFPTableEmissionsEmissionSource,0),MATCH(F$10,CFPTableEmissionsCampus,0))*INDEX(EndUseAssumptionsData,MATCH($C90,IF(EndUseAssumptionsEndUse=$D90,EndUseAssumptionsEmissionsSource),0),MATCH(F$10,EndUseAssumptionsCampus,0))*IF(COUNTIF(PeopleList,$B90)&gt;0,INDEX(SpacePeopleAllocationsPercentData,MATCH($B90,SpacePeopleAllocationsPercentType,0),MATCH(F$10,SpacePeopleAllocationsPercentCampus,0))/SUM(IF(INDEX(EndUseMatrixPeopleData,0,MATCH($C90,EndUseMatrixEmissionSource,0))=Lists!$Q$9,IF(EndUseMatrixPeopleEndUse=$D90,INDEX(EndUseMatrixPeopleSplitData,0,MATCH(F$10,EndUseMatrixPeopleSplitCampus,0))))),1),0),0)</f>
        <v>0</v>
      </c>
      <c r="G90" s="528">
        <f t="array" ref="G90">IFERROR(IF(INDEX(EndUseMatrixData,MATCH($B90,IF(EndUseMatrixEndUse=$D90,EndUseMatrixAllocation),0),MATCH($C90,EndUseMatrixEmissionSource,0))=Lists!$Q$9,INDEX(CFPTableEmissionsData,MATCH($C90,CFPTableEmissionsEmissionSource,0),MATCH(G$10,CFPTableEmissionsCampus,0))*INDEX(EndUseAssumptionsData,MATCH($C90,IF(EndUseAssumptionsEndUse=$D90,EndUseAssumptionsEmissionsSource),0),MATCH(G$10,EndUseAssumptionsCampus,0))*IF(COUNTIF(PeopleList,$B90)&gt;0,INDEX(SpacePeopleAllocationsPercentData,MATCH($B90,SpacePeopleAllocationsPercentType,0),MATCH(G$10,SpacePeopleAllocationsPercentCampus,0))/SUM(IF(INDEX(EndUseMatrixPeopleData,0,MATCH($C90,EndUseMatrixEmissionSource,0))=Lists!$Q$9,IF(EndUseMatrixPeopleEndUse=$D90,INDEX(EndUseMatrixPeopleSplitData,0,MATCH(G$10,EndUseMatrixPeopleSplitCampus,0))))),1),0),0)</f>
        <v>0</v>
      </c>
      <c r="H90" s="528">
        <f t="array" ref="H90">IFERROR(IF(INDEX(EndUseMatrixData,MATCH($B90,IF(EndUseMatrixEndUse=$D90,EndUseMatrixAllocation),0),MATCH($C90,EndUseMatrixEmissionSource,0))=Lists!$Q$9,INDEX(CFPTableEmissionsData,MATCH($C90,CFPTableEmissionsEmissionSource,0),MATCH(H$10,CFPTableEmissionsCampus,0))*INDEX(EndUseAssumptionsData,MATCH($C90,IF(EndUseAssumptionsEndUse=$D90,EndUseAssumptionsEmissionsSource),0),MATCH(H$10,EndUseAssumptionsCampus,0))*IF(COUNTIF(PeopleList,$B90)&gt;0,INDEX(SpacePeopleAllocationsPercentData,MATCH($B90,SpacePeopleAllocationsPercentType,0),MATCH(H$10,SpacePeopleAllocationsPercentCampus,0))/SUM(IF(INDEX(EndUseMatrixPeopleData,0,MATCH($C90,EndUseMatrixEmissionSource,0))=Lists!$Q$9,IF(EndUseMatrixPeopleEndUse=$D90,INDEX(EndUseMatrixPeopleSplitData,0,MATCH(H$10,EndUseMatrixPeopleSplitCampus,0))))),1),0),0)</f>
        <v>0</v>
      </c>
      <c r="I90" s="528">
        <f t="array" ref="I90">IFERROR(IF(INDEX(EndUseMatrixData,MATCH($B90,IF(EndUseMatrixEndUse=$D90,EndUseMatrixAllocation),0),MATCH($C90,EndUseMatrixEmissionSource,0))=Lists!$Q$9,INDEX(CFPTableEmissionsData,MATCH($C90,CFPTableEmissionsEmissionSource,0),MATCH(I$10,CFPTableEmissionsCampus,0))*INDEX(EndUseAssumptionsData,MATCH($C90,IF(EndUseAssumptionsEndUse=$D90,EndUseAssumptionsEmissionsSource),0),MATCH(I$10,EndUseAssumptionsCampus,0))*IF(COUNTIF(PeopleList,$B90)&gt;0,INDEX(SpacePeopleAllocationsPercentData,MATCH($B90,SpacePeopleAllocationsPercentType,0),MATCH(I$10,SpacePeopleAllocationsPercentCampus,0))/SUM(IF(INDEX(EndUseMatrixPeopleData,0,MATCH($C90,EndUseMatrixEmissionSource,0))=Lists!$Q$9,IF(EndUseMatrixPeopleEndUse=$D90,INDEX(EndUseMatrixPeopleSplitData,0,MATCH(I$10,EndUseMatrixPeopleSplitCampus,0))))),1),0),0)</f>
        <v>0</v>
      </c>
      <c r="J90" s="528">
        <f t="array" ref="J90">IFERROR(IF(INDEX(EndUseMatrixData,MATCH($B90,IF(EndUseMatrixEndUse=$D90,EndUseMatrixAllocation),0),MATCH($C90,EndUseMatrixEmissionSource,0))=Lists!$Q$9,INDEX(CFPTableEmissionsData,MATCH($C90,CFPTableEmissionsEmissionSource,0),MATCH(J$10,CFPTableEmissionsCampus,0))*INDEX(EndUseAssumptionsData,MATCH($C90,IF(EndUseAssumptionsEndUse=$D90,EndUseAssumptionsEmissionsSource),0),MATCH(J$10,EndUseAssumptionsCampus,0))*IF(COUNTIF(PeopleList,$B90)&gt;0,INDEX(SpacePeopleAllocationsPercentData,MATCH($B90,SpacePeopleAllocationsPercentType,0),MATCH(J$10,SpacePeopleAllocationsPercentCampus,0))/SUM(IF(INDEX(EndUseMatrixPeopleData,0,MATCH($C90,EndUseMatrixEmissionSource,0))=Lists!$Q$9,IF(EndUseMatrixPeopleEndUse=$D90,INDEX(EndUseMatrixPeopleSplitData,0,MATCH(J$10,EndUseMatrixPeopleSplitCampus,0))))),1),0),0)</f>
        <v>0</v>
      </c>
      <c r="K90" s="529" t="str">
        <f t="array" aca="1" ref="K90" ca="1">IFERROR(E90*(1+INDEX(FrontEndData,MATCH(K$10,IF(FrontEndType=$B90,FrontEndCampus),0),MATCH(K$9,FrontEndYear,0))),"")</f>
        <v/>
      </c>
      <c r="L90" s="529" t="str">
        <f t="array" aca="1" ref="L90" ca="1">IFERROR(F90*(1+INDEX(FrontEndData,MATCH(L$10,IF(FrontEndType=$B90,FrontEndCampus),0),MATCH(L$9,FrontEndYear,0))),"")</f>
        <v/>
      </c>
      <c r="M90" s="529" t="str">
        <f t="array" aca="1" ref="M90" ca="1">IFERROR(G90*(1+INDEX(FrontEndData,MATCH(M$10,IF(FrontEndType=$B90,FrontEndCampus),0),MATCH(M$9,FrontEndYear,0))),"")</f>
        <v/>
      </c>
      <c r="N90" s="529" t="str">
        <f t="array" aca="1" ref="N90" ca="1">IFERROR(H90*(1+INDEX(FrontEndData,MATCH(N$10,IF(FrontEndType=$B90,FrontEndCampus),0),MATCH(N$9,FrontEndYear,0))),"")</f>
        <v/>
      </c>
      <c r="O90" s="529" t="str">
        <f t="array" aca="1" ref="O90" ca="1">IFERROR(I90*(1+INDEX(FrontEndData,MATCH(O$10,IF(FrontEndType=$B90,FrontEndCampus),0),MATCH(O$9,FrontEndYear,0))),"")</f>
        <v/>
      </c>
      <c r="P90" s="529" t="str">
        <f t="array" aca="1" ref="P90" ca="1">IFERROR(J90*(1+INDEX(FrontEndData,MATCH(P$10,IF(FrontEndType=$B90,FrontEndCampus),0),MATCH(P$9,FrontEndYear,0))),"")</f>
        <v/>
      </c>
      <c r="Q90" s="529" t="str">
        <f t="array" aca="1" ref="Q90" ca="1">IFERROR(K90*(1+INDEX(FrontEndData,MATCH(Q$10,IF(FrontEndType=$B90,FrontEndCampus),0),MATCH(Q$9,FrontEndYear,0))),"")</f>
        <v/>
      </c>
      <c r="R90" s="529" t="str">
        <f t="array" aca="1" ref="R90" ca="1">IFERROR(L90*(1+INDEX(FrontEndData,MATCH(R$10,IF(FrontEndType=$B90,FrontEndCampus),0),MATCH(R$9,FrontEndYear,0))),"")</f>
        <v/>
      </c>
      <c r="S90" s="529" t="str">
        <f t="array" aca="1" ref="S90" ca="1">IFERROR(M90*(1+INDEX(FrontEndData,MATCH(S$10,IF(FrontEndType=$B90,FrontEndCampus),0),MATCH(S$9,FrontEndYear,0))),"")</f>
        <v/>
      </c>
      <c r="T90" s="529" t="str">
        <f t="array" aca="1" ref="T90" ca="1">IFERROR(N90*(1+INDEX(FrontEndData,MATCH(T$10,IF(FrontEndType=$B90,FrontEndCampus),0),MATCH(T$9,FrontEndYear,0))),"")</f>
        <v/>
      </c>
      <c r="U90" s="529" t="str">
        <f t="array" aca="1" ref="U90" ca="1">IFERROR(O90*(1+INDEX(FrontEndData,MATCH(U$10,IF(FrontEndType=$B90,FrontEndCampus),0),MATCH(U$9,FrontEndYear,0))),"")</f>
        <v/>
      </c>
      <c r="V90" s="529" t="str">
        <f t="array" aca="1" ref="V90" ca="1">IFERROR(P90*(1+INDEX(FrontEndData,MATCH(V$10,IF(FrontEndType=$B90,FrontEndCampus),0),MATCH(V$9,FrontEndYear,0))),"")</f>
        <v/>
      </c>
      <c r="W90" s="529" t="str">
        <f t="array" aca="1" ref="W90" ca="1">IFERROR(Q90*(1+INDEX(FrontEndData,MATCH(W$10,IF(FrontEndType=$B90,FrontEndCampus),0),MATCH(W$9,FrontEndYear,0))),"")</f>
        <v/>
      </c>
      <c r="X90" s="529" t="str">
        <f t="array" aca="1" ref="X90" ca="1">IFERROR(R90*(1+INDEX(FrontEndData,MATCH(X$10,IF(FrontEndType=$B90,FrontEndCampus),0),MATCH(X$9,FrontEndYear,0))),"")</f>
        <v/>
      </c>
      <c r="Y90" s="529" t="str">
        <f t="array" aca="1" ref="Y90" ca="1">IFERROR(S90*(1+INDEX(FrontEndData,MATCH(Y$10,IF(FrontEndType=$B90,FrontEndCampus),0),MATCH(Y$9,FrontEndYear,0))),"")</f>
        <v/>
      </c>
      <c r="Z90" s="529" t="str">
        <f t="array" aca="1" ref="Z90" ca="1">IFERROR(T90*(1+INDEX(FrontEndData,MATCH(Z$10,IF(FrontEndType=$B90,FrontEndCampus),0),MATCH(Z$9,FrontEndYear,0))),"")</f>
        <v/>
      </c>
      <c r="AA90" s="529" t="str">
        <f t="array" aca="1" ref="AA90" ca="1">IFERROR(U90*(1+INDEX(FrontEndData,MATCH(AA$10,IF(FrontEndType=$B90,FrontEndCampus),0),MATCH(AA$9,FrontEndYear,0))),"")</f>
        <v/>
      </c>
      <c r="AB90" s="529" t="str">
        <f t="array" aca="1" ref="AB90" ca="1">IFERROR(V90*(1+INDEX(FrontEndData,MATCH(AB$10,IF(FrontEndType=$B90,FrontEndCampus),0),MATCH(AB$9,FrontEndYear,0))),"")</f>
        <v/>
      </c>
      <c r="AC90" s="529" t="str">
        <f t="array" aca="1" ref="AC90" ca="1">IFERROR(W90*(1+INDEX(FrontEndData,MATCH(AC$10,IF(FrontEndType=$B90,FrontEndCampus),0),MATCH(AC$9,FrontEndYear,0))),"")</f>
        <v/>
      </c>
      <c r="AD90" s="529" t="str">
        <f t="array" aca="1" ref="AD90" ca="1">IFERROR(X90*(1+INDEX(FrontEndData,MATCH(AD$10,IF(FrontEndType=$B90,FrontEndCampus),0),MATCH(AD$9,FrontEndYear,0))),"")</f>
        <v/>
      </c>
      <c r="AE90" s="529" t="str">
        <f t="array" aca="1" ref="AE90" ca="1">IFERROR(Y90*(1+INDEX(FrontEndData,MATCH(AE$10,IF(FrontEndType=$B90,FrontEndCampus),0),MATCH(AE$9,FrontEndYear,0))),"")</f>
        <v/>
      </c>
      <c r="AF90" s="529" t="str">
        <f t="array" aca="1" ref="AF90" ca="1">IFERROR(Z90*(1+INDEX(FrontEndData,MATCH(AF$10,IF(FrontEndType=$B90,FrontEndCampus),0),MATCH(AF$9,FrontEndYear,0))),"")</f>
        <v/>
      </c>
      <c r="AG90" s="529" t="str">
        <f t="array" aca="1" ref="AG90" ca="1">IFERROR(AA90*(1+INDEX(FrontEndData,MATCH(AG$10,IF(FrontEndType=$B90,FrontEndCampus),0),MATCH(AG$9,FrontEndYear,0))),"")</f>
        <v/>
      </c>
      <c r="AH90" s="529" t="str">
        <f t="array" aca="1" ref="AH90" ca="1">IFERROR(AB90*(1+INDEX(FrontEndData,MATCH(AH$10,IF(FrontEndType=$B90,FrontEndCampus),0),MATCH(AH$9,FrontEndYear,0))),"")</f>
        <v/>
      </c>
      <c r="AI90" s="529" t="str">
        <f t="array" aca="1" ref="AI90" ca="1">IFERROR(AC90*(1+INDEX(FrontEndData,MATCH(AI$10,IF(FrontEndType=$B90,FrontEndCampus),0),MATCH(AI$9,FrontEndYear,0))),"")</f>
        <v/>
      </c>
      <c r="AJ90" s="529" t="str">
        <f t="array" aca="1" ref="AJ90" ca="1">IFERROR(AD90*(1+INDEX(FrontEndData,MATCH(AJ$10,IF(FrontEndType=$B90,FrontEndCampus),0),MATCH(AJ$9,FrontEndYear,0))),"")</f>
        <v/>
      </c>
      <c r="AK90" s="529" t="str">
        <f t="array" aca="1" ref="AK90" ca="1">IFERROR(AE90*(1+INDEX(FrontEndData,MATCH(AK$10,IF(FrontEndType=$B90,FrontEndCampus),0),MATCH(AK$9,FrontEndYear,0))),"")</f>
        <v/>
      </c>
      <c r="AL90" s="529" t="str">
        <f t="array" aca="1" ref="AL90" ca="1">IFERROR(AF90*(1+INDEX(FrontEndData,MATCH(AL$10,IF(FrontEndType=$B90,FrontEndCampus),0),MATCH(AL$9,FrontEndYear,0))),"")</f>
        <v/>
      </c>
      <c r="AM90" s="529" t="str">
        <f t="array" aca="1" ref="AM90" ca="1">IFERROR(AG90*(1+INDEX(FrontEndData,MATCH(AM$10,IF(FrontEndType=$B90,FrontEndCampus),0),MATCH(AM$9,FrontEndYear,0))),"")</f>
        <v/>
      </c>
      <c r="AN90" s="529" t="str">
        <f t="array" aca="1" ref="AN90" ca="1">IFERROR(AH90*(1+INDEX(FrontEndData,MATCH(AN$10,IF(FrontEndType=$B90,FrontEndCampus),0),MATCH(AN$9,FrontEndYear,0))),"")</f>
        <v/>
      </c>
      <c r="AO90" s="529" t="str">
        <f t="array" aca="1" ref="AO90" ca="1">IFERROR(AI90*(1+INDEX(FrontEndData,MATCH(AO$10,IF(FrontEndType=$B90,FrontEndCampus),0),MATCH(AO$9,FrontEndYear,0))),"")</f>
        <v/>
      </c>
      <c r="AP90" s="529" t="str">
        <f t="array" aca="1" ref="AP90" ca="1">IFERROR(AJ90*(1+INDEX(FrontEndData,MATCH(AP$10,IF(FrontEndType=$B90,FrontEndCampus),0),MATCH(AP$9,FrontEndYear,0))),"")</f>
        <v/>
      </c>
      <c r="AQ90" s="529" t="str">
        <f t="array" aca="1" ref="AQ90" ca="1">IFERROR(AK90*(1+INDEX(FrontEndData,MATCH(AQ$10,IF(FrontEndType=$B90,FrontEndCampus),0),MATCH(AQ$9,FrontEndYear,0))),"")</f>
        <v/>
      </c>
      <c r="AR90" s="529" t="str">
        <f t="array" aca="1" ref="AR90" ca="1">IFERROR(AL90*(1+INDEX(FrontEndData,MATCH(AR$10,IF(FrontEndType=$B90,FrontEndCampus),0),MATCH(AR$9,FrontEndYear,0))),"")</f>
        <v/>
      </c>
      <c r="AS90" s="529" t="str">
        <f t="array" aca="1" ref="AS90" ca="1">IFERROR(AM90*(1+INDEX(FrontEndData,MATCH(AS$10,IF(FrontEndType=$B90,FrontEndCampus),0),MATCH(AS$9,FrontEndYear,0))),"")</f>
        <v/>
      </c>
      <c r="AT90" s="529" t="str">
        <f t="array" aca="1" ref="AT90" ca="1">IFERROR(AN90*(1+INDEX(FrontEndData,MATCH(AT$10,IF(FrontEndType=$B90,FrontEndCampus),0),MATCH(AT$9,FrontEndYear,0))),"")</f>
        <v/>
      </c>
      <c r="AU90" s="529" t="str">
        <f t="array" aca="1" ref="AU90" ca="1">IFERROR(AO90*(1+INDEX(FrontEndData,MATCH(AU$10,IF(FrontEndType=$B90,FrontEndCampus),0),MATCH(AU$9,FrontEndYear,0))),"")</f>
        <v/>
      </c>
      <c r="AV90" s="529" t="str">
        <f t="array" aca="1" ref="AV90" ca="1">IFERROR(AP90*(1+INDEX(FrontEndData,MATCH(AV$10,IF(FrontEndType=$B90,FrontEndCampus),0),MATCH(AV$9,FrontEndYear,0))),"")</f>
        <v/>
      </c>
      <c r="AW90" s="529" t="str">
        <f t="array" aca="1" ref="AW90" ca="1">IFERROR(AQ90*(1+INDEX(FrontEndData,MATCH(AW$10,IF(FrontEndType=$B90,FrontEndCampus),0),MATCH(AW$9,FrontEndYear,0))),"")</f>
        <v/>
      </c>
      <c r="AX90" s="529" t="str">
        <f t="array" aca="1" ref="AX90" ca="1">IFERROR(AR90*(1+INDEX(FrontEndData,MATCH(AX$10,IF(FrontEndType=$B90,FrontEndCampus),0),MATCH(AX$9,FrontEndYear,0))),"")</f>
        <v/>
      </c>
      <c r="AY90" s="529" t="str">
        <f t="array" aca="1" ref="AY90" ca="1">IFERROR(AS90*(1+INDEX(FrontEndData,MATCH(AY$10,IF(FrontEndType=$B90,FrontEndCampus),0),MATCH(AY$9,FrontEndYear,0))),"")</f>
        <v/>
      </c>
      <c r="AZ90" s="529" t="str">
        <f t="array" aca="1" ref="AZ90" ca="1">IFERROR(AT90*(1+INDEX(FrontEndData,MATCH(AZ$10,IF(FrontEndType=$B90,FrontEndCampus),0),MATCH(AZ$9,FrontEndYear,0))),"")</f>
        <v/>
      </c>
      <c r="BA90" s="529" t="str">
        <f t="array" aca="1" ref="BA90" ca="1">IFERROR(AU90*(1+INDEX(FrontEndData,MATCH(BA$10,IF(FrontEndType=$B90,FrontEndCampus),0),MATCH(BA$9,FrontEndYear,0))),"")</f>
        <v/>
      </c>
      <c r="BB90" s="529" t="str">
        <f t="array" aca="1" ref="BB90" ca="1">IFERROR(AV90*(1+INDEX(FrontEndData,MATCH(BB$10,IF(FrontEndType=$B90,FrontEndCampus),0),MATCH(BB$9,FrontEndYear,0))),"")</f>
        <v/>
      </c>
      <c r="BC90" s="529" t="str">
        <f t="array" aca="1" ref="BC90" ca="1">IFERROR(AW90*(1+INDEX(FrontEndData,MATCH(BC$10,IF(FrontEndType=$B90,FrontEndCampus),0),MATCH(BC$9,FrontEndYear,0))),"")</f>
        <v/>
      </c>
      <c r="BD90" s="529" t="str">
        <f t="array" aca="1" ref="BD90" ca="1">IFERROR(AX90*(1+INDEX(FrontEndData,MATCH(BD$10,IF(FrontEndType=$B90,FrontEndCampus),0),MATCH(BD$9,FrontEndYear,0))),"")</f>
        <v/>
      </c>
      <c r="BE90" s="529" t="str">
        <f t="array" aca="1" ref="BE90" ca="1">IFERROR(AY90*(1+INDEX(FrontEndData,MATCH(BE$10,IF(FrontEndType=$B90,FrontEndCampus),0),MATCH(BE$9,FrontEndYear,0))),"")</f>
        <v/>
      </c>
      <c r="BF90" s="529" t="str">
        <f t="array" aca="1" ref="BF90" ca="1">IFERROR(AZ90*(1+INDEX(FrontEndData,MATCH(BF$10,IF(FrontEndType=$B90,FrontEndCampus),0),MATCH(BF$9,FrontEndYear,0))),"")</f>
        <v/>
      </c>
      <c r="BG90" s="529" t="str">
        <f t="array" aca="1" ref="BG90" ca="1">IFERROR(BA90*(1+INDEX(FrontEndData,MATCH(BG$10,IF(FrontEndType=$B90,FrontEndCampus),0),MATCH(BG$9,FrontEndYear,0))),"")</f>
        <v/>
      </c>
      <c r="BH90" s="529" t="str">
        <f t="array" aca="1" ref="BH90" ca="1">IFERROR(BB90*(1+INDEX(FrontEndData,MATCH(BH$10,IF(FrontEndType=$B90,FrontEndCampus),0),MATCH(BH$9,FrontEndYear,0))),"")</f>
        <v/>
      </c>
      <c r="BI90" s="529" t="str">
        <f t="array" aca="1" ref="BI90" ca="1">IFERROR(BC90*(1+INDEX(FrontEndData,MATCH(BI$10,IF(FrontEndType=$B90,FrontEndCampus),0),MATCH(BI$9,FrontEndYear,0))),"")</f>
        <v/>
      </c>
      <c r="BJ90" s="529" t="str">
        <f t="array" aca="1" ref="BJ90" ca="1">IFERROR(BD90*(1+INDEX(FrontEndData,MATCH(BJ$10,IF(FrontEndType=$B90,FrontEndCampus),0),MATCH(BJ$9,FrontEndYear,0))),"")</f>
        <v/>
      </c>
      <c r="BK90" s="529" t="str">
        <f t="array" aca="1" ref="BK90" ca="1">IFERROR(BE90*(1+INDEX(FrontEndData,MATCH(BK$10,IF(FrontEndType=$B90,FrontEndCampus),0),MATCH(BK$9,FrontEndYear,0))),"")</f>
        <v/>
      </c>
      <c r="BL90" s="529" t="str">
        <f t="array" aca="1" ref="BL90" ca="1">IFERROR(BF90*(1+INDEX(FrontEndData,MATCH(BL$10,IF(FrontEndType=$B90,FrontEndCampus),0),MATCH(BL$9,FrontEndYear,0))),"")</f>
        <v/>
      </c>
      <c r="BM90" s="529" t="str">
        <f t="array" aca="1" ref="BM90" ca="1">IFERROR(BG90*(1+INDEX(FrontEndData,MATCH(BM$10,IF(FrontEndType=$B90,FrontEndCampus),0),MATCH(BM$9,FrontEndYear,0))),"")</f>
        <v/>
      </c>
      <c r="BN90" s="529" t="str">
        <f t="array" aca="1" ref="BN90" ca="1">IFERROR(BH90*(1+INDEX(FrontEndData,MATCH(BN$10,IF(FrontEndType=$B90,FrontEndCampus),0),MATCH(BN$9,FrontEndYear,0))),"")</f>
        <v/>
      </c>
      <c r="BO90" s="529" t="str">
        <f t="array" aca="1" ref="BO90" ca="1">IFERROR(BI90*(1+INDEX(FrontEndData,MATCH(BO$10,IF(FrontEndType=$B90,FrontEndCampus),0),MATCH(BO$9,FrontEndYear,0))),"")</f>
        <v/>
      </c>
      <c r="BP90" s="529" t="str">
        <f t="array" aca="1" ref="BP90" ca="1">IFERROR(BJ90*(1+INDEX(FrontEndData,MATCH(BP$10,IF(FrontEndType=$B90,FrontEndCampus),0),MATCH(BP$9,FrontEndYear,0))),"")</f>
        <v/>
      </c>
      <c r="BQ90" s="529" t="str">
        <f t="array" aca="1" ref="BQ90" ca="1">IFERROR(BK90*(1+INDEX(FrontEndData,MATCH(BQ$10,IF(FrontEndType=$B90,FrontEndCampus),0),MATCH(BQ$9,FrontEndYear,0))),"")</f>
        <v/>
      </c>
      <c r="BR90" s="529" t="str">
        <f t="array" aca="1" ref="BR90" ca="1">IFERROR(BL90*(1+INDEX(FrontEndData,MATCH(BR$10,IF(FrontEndType=$B90,FrontEndCampus),0),MATCH(BR$9,FrontEndYear,0))),"")</f>
        <v/>
      </c>
      <c r="BS90" s="529" t="str">
        <f t="array" aca="1" ref="BS90" ca="1">IFERROR(BM90*(1+INDEX(FrontEndData,MATCH(BS$10,IF(FrontEndType=$B90,FrontEndCampus),0),MATCH(BS$9,FrontEndYear,0))),"")</f>
        <v/>
      </c>
      <c r="BT90" s="529" t="str">
        <f t="array" aca="1" ref="BT90" ca="1">IFERROR(BN90*(1+INDEX(FrontEndData,MATCH(BT$10,IF(FrontEndType=$B90,FrontEndCampus),0),MATCH(BT$9,FrontEndYear,0))),"")</f>
        <v/>
      </c>
      <c r="BU90" s="529" t="str">
        <f t="array" aca="1" ref="BU90" ca="1">IFERROR(BO90*(1+INDEX(FrontEndData,MATCH(BU$10,IF(FrontEndType=$B90,FrontEndCampus),0),MATCH(BU$9,FrontEndYear,0))),"")</f>
        <v/>
      </c>
      <c r="BV90" s="529" t="str">
        <f t="array" aca="1" ref="BV90" ca="1">IFERROR(BP90*(1+INDEX(FrontEndData,MATCH(BV$10,IF(FrontEndType=$B90,FrontEndCampus),0),MATCH(BV$9,FrontEndYear,0))),"")</f>
        <v/>
      </c>
      <c r="BW90" s="529" t="str">
        <f t="array" aca="1" ref="BW90" ca="1">IFERROR(BQ90*(1+INDEX(FrontEndData,MATCH(BW$10,IF(FrontEndType=$B90,FrontEndCampus),0),MATCH(BW$9,FrontEndYear,0))),"")</f>
        <v/>
      </c>
      <c r="BX90" s="529" t="str">
        <f t="array" aca="1" ref="BX90" ca="1">IFERROR(BR90*(1+INDEX(FrontEndData,MATCH(BX$10,IF(FrontEndType=$B90,FrontEndCampus),0),MATCH(BX$9,FrontEndYear,0))),"")</f>
        <v/>
      </c>
    </row>
    <row r="91" spans="2:76" x14ac:dyDescent="0.25">
      <c r="B91" s="525" t="s">
        <v>411</v>
      </c>
      <c r="C91" s="526" t="s">
        <v>376</v>
      </c>
      <c r="D91" s="527" t="s">
        <v>397</v>
      </c>
      <c r="E91" s="528">
        <f t="array" aca="1" ref="E91" ca="1">IFERROR(IF(INDEX(EndUseMatrixData,MATCH($B91,IF(EndUseMatrixEndUse=$D91,EndUseMatrixAllocation),0),MATCH($C91,EndUseMatrixEmissionSource,0))=Lists!$Q$9,INDEX(CFPTableEmissionsData,MATCH($C91,CFPTableEmissionsEmissionSource,0),MATCH(E$10,CFPTableEmissionsCampus,0))*INDEX(EndUseAssumptionsData,MATCH($C91,IF(EndUseAssumptionsEndUse=$D91,EndUseAssumptionsEmissionsSource),0),MATCH(E$10,EndUseAssumptionsCampus,0))*IF(COUNTIF(PeopleList,$B91)&gt;0,INDEX(SpacePeopleAllocationsPercentData,MATCH($B91,SpacePeopleAllocationsPercentType,0),MATCH(E$10,SpacePeopleAllocationsPercentCampus,0))/SUM(IF(INDEX(EndUseMatrixPeopleData,0,MATCH($C91,EndUseMatrixEmissionSource,0))=Lists!$Q$9,IF(EndUseMatrixPeopleEndUse=$D91,INDEX(EndUseMatrixPeopleSplitData,0,MATCH(E$10,EndUseMatrixPeopleSplitCampus,0))))),1),0),0)</f>
        <v>0</v>
      </c>
      <c r="F91" s="528">
        <f t="array" aca="1" ref="F91" ca="1">IFERROR(IF(INDEX(EndUseMatrixData,MATCH($B91,IF(EndUseMatrixEndUse=$D91,EndUseMatrixAllocation),0),MATCH($C91,EndUseMatrixEmissionSource,0))=Lists!$Q$9,INDEX(CFPTableEmissionsData,MATCH($C91,CFPTableEmissionsEmissionSource,0),MATCH(F$10,CFPTableEmissionsCampus,0))*INDEX(EndUseAssumptionsData,MATCH($C91,IF(EndUseAssumptionsEndUse=$D91,EndUseAssumptionsEmissionsSource),0),MATCH(F$10,EndUseAssumptionsCampus,0))*IF(COUNTIF(PeopleList,$B91)&gt;0,INDEX(SpacePeopleAllocationsPercentData,MATCH($B91,SpacePeopleAllocationsPercentType,0),MATCH(F$10,SpacePeopleAllocationsPercentCampus,0))/SUM(IF(INDEX(EndUseMatrixPeopleData,0,MATCH($C91,EndUseMatrixEmissionSource,0))=Lists!$Q$9,IF(EndUseMatrixPeopleEndUse=$D91,INDEX(EndUseMatrixPeopleSplitData,0,MATCH(F$10,EndUseMatrixPeopleSplitCampus,0))))),1),0),0)</f>
        <v>0</v>
      </c>
      <c r="G91" s="528">
        <f t="array" aca="1" ref="G91" ca="1">IFERROR(IF(INDEX(EndUseMatrixData,MATCH($B91,IF(EndUseMatrixEndUse=$D91,EndUseMatrixAllocation),0),MATCH($C91,EndUseMatrixEmissionSource,0))=Lists!$Q$9,INDEX(CFPTableEmissionsData,MATCH($C91,CFPTableEmissionsEmissionSource,0),MATCH(G$10,CFPTableEmissionsCampus,0))*INDEX(EndUseAssumptionsData,MATCH($C91,IF(EndUseAssumptionsEndUse=$D91,EndUseAssumptionsEmissionsSource),0),MATCH(G$10,EndUseAssumptionsCampus,0))*IF(COUNTIF(PeopleList,$B91)&gt;0,INDEX(SpacePeopleAllocationsPercentData,MATCH($B91,SpacePeopleAllocationsPercentType,0),MATCH(G$10,SpacePeopleAllocationsPercentCampus,0))/SUM(IF(INDEX(EndUseMatrixPeopleData,0,MATCH($C91,EndUseMatrixEmissionSource,0))=Lists!$Q$9,IF(EndUseMatrixPeopleEndUse=$D91,INDEX(EndUseMatrixPeopleSplitData,0,MATCH(G$10,EndUseMatrixPeopleSplitCampus,0))))),1),0),0)</f>
        <v>0</v>
      </c>
      <c r="H91" s="528">
        <f t="array" aca="1" ref="H91" ca="1">IFERROR(IF(INDEX(EndUseMatrixData,MATCH($B91,IF(EndUseMatrixEndUse=$D91,EndUseMatrixAllocation),0),MATCH($C91,EndUseMatrixEmissionSource,0))=Lists!$Q$9,INDEX(CFPTableEmissionsData,MATCH($C91,CFPTableEmissionsEmissionSource,0),MATCH(H$10,CFPTableEmissionsCampus,0))*INDEX(EndUseAssumptionsData,MATCH($C91,IF(EndUseAssumptionsEndUse=$D91,EndUseAssumptionsEmissionsSource),0),MATCH(H$10,EndUseAssumptionsCampus,0))*IF(COUNTIF(PeopleList,$B91)&gt;0,INDEX(SpacePeopleAllocationsPercentData,MATCH($B91,SpacePeopleAllocationsPercentType,0),MATCH(H$10,SpacePeopleAllocationsPercentCampus,0))/SUM(IF(INDEX(EndUseMatrixPeopleData,0,MATCH($C91,EndUseMatrixEmissionSource,0))=Lists!$Q$9,IF(EndUseMatrixPeopleEndUse=$D91,INDEX(EndUseMatrixPeopleSplitData,0,MATCH(H$10,EndUseMatrixPeopleSplitCampus,0))))),1),0),0)</f>
        <v>0</v>
      </c>
      <c r="I91" s="528">
        <f t="array" aca="1" ref="I91" ca="1">IFERROR(IF(INDEX(EndUseMatrixData,MATCH($B91,IF(EndUseMatrixEndUse=$D91,EndUseMatrixAllocation),0),MATCH($C91,EndUseMatrixEmissionSource,0))=Lists!$Q$9,INDEX(CFPTableEmissionsData,MATCH($C91,CFPTableEmissionsEmissionSource,0),MATCH(I$10,CFPTableEmissionsCampus,0))*INDEX(EndUseAssumptionsData,MATCH($C91,IF(EndUseAssumptionsEndUse=$D91,EndUseAssumptionsEmissionsSource),0),MATCH(I$10,EndUseAssumptionsCampus,0))*IF(COUNTIF(PeopleList,$B91)&gt;0,INDEX(SpacePeopleAllocationsPercentData,MATCH($B91,SpacePeopleAllocationsPercentType,0),MATCH(I$10,SpacePeopleAllocationsPercentCampus,0))/SUM(IF(INDEX(EndUseMatrixPeopleData,0,MATCH($C91,EndUseMatrixEmissionSource,0))=Lists!$Q$9,IF(EndUseMatrixPeopleEndUse=$D91,INDEX(EndUseMatrixPeopleSplitData,0,MATCH(I$10,EndUseMatrixPeopleSplitCampus,0))))),1),0),0)</f>
        <v>0</v>
      </c>
      <c r="J91" s="528">
        <f t="array" aca="1" ref="J91" ca="1">IFERROR(IF(INDEX(EndUseMatrixData,MATCH($B91,IF(EndUseMatrixEndUse=$D91,EndUseMatrixAllocation),0),MATCH($C91,EndUseMatrixEmissionSource,0))=Lists!$Q$9,INDEX(CFPTableEmissionsData,MATCH($C91,CFPTableEmissionsEmissionSource,0),MATCH(J$10,CFPTableEmissionsCampus,0))*INDEX(EndUseAssumptionsData,MATCH($C91,IF(EndUseAssumptionsEndUse=$D91,EndUseAssumptionsEmissionsSource),0),MATCH(J$10,EndUseAssumptionsCampus,0))*IF(COUNTIF(PeopleList,$B91)&gt;0,INDEX(SpacePeopleAllocationsPercentData,MATCH($B91,SpacePeopleAllocationsPercentType,0),MATCH(J$10,SpacePeopleAllocationsPercentCampus,0))/SUM(IF(INDEX(EndUseMatrixPeopleData,0,MATCH($C91,EndUseMatrixEmissionSource,0))=Lists!$Q$9,IF(EndUseMatrixPeopleEndUse=$D91,INDEX(EndUseMatrixPeopleSplitData,0,MATCH(J$10,EndUseMatrixPeopleSplitCampus,0))))),1),0),0)</f>
        <v>0</v>
      </c>
      <c r="K91" s="529" t="str">
        <f t="array" aca="1" ref="K91" ca="1">IFERROR(E91*(1+INDEX(FrontEndData,MATCH(K$10,IF(FrontEndType=$B91,FrontEndCampus),0),MATCH(K$9,FrontEndYear,0))),"")</f>
        <v/>
      </c>
      <c r="L91" s="529" t="str">
        <f t="array" aca="1" ref="L91" ca="1">IFERROR(F91*(1+INDEX(FrontEndData,MATCH(L$10,IF(FrontEndType=$B91,FrontEndCampus),0),MATCH(L$9,FrontEndYear,0))),"")</f>
        <v/>
      </c>
      <c r="M91" s="529" t="str">
        <f t="array" aca="1" ref="M91" ca="1">IFERROR(G91*(1+INDEX(FrontEndData,MATCH(M$10,IF(FrontEndType=$B91,FrontEndCampus),0),MATCH(M$9,FrontEndYear,0))),"")</f>
        <v/>
      </c>
      <c r="N91" s="529" t="str">
        <f t="array" aca="1" ref="N91" ca="1">IFERROR(H91*(1+INDEX(FrontEndData,MATCH(N$10,IF(FrontEndType=$B91,FrontEndCampus),0),MATCH(N$9,FrontEndYear,0))),"")</f>
        <v/>
      </c>
      <c r="O91" s="529" t="str">
        <f t="array" aca="1" ref="O91" ca="1">IFERROR(I91*(1+INDEX(FrontEndData,MATCH(O$10,IF(FrontEndType=$B91,FrontEndCampus),0),MATCH(O$9,FrontEndYear,0))),"")</f>
        <v/>
      </c>
      <c r="P91" s="529" t="str">
        <f t="array" aca="1" ref="P91" ca="1">IFERROR(J91*(1+INDEX(FrontEndData,MATCH(P$10,IF(FrontEndType=$B91,FrontEndCampus),0),MATCH(P$9,FrontEndYear,0))),"")</f>
        <v/>
      </c>
      <c r="Q91" s="529" t="str">
        <f t="array" aca="1" ref="Q91" ca="1">IFERROR(K91*(1+INDEX(FrontEndData,MATCH(Q$10,IF(FrontEndType=$B91,FrontEndCampus),0),MATCH(Q$9,FrontEndYear,0))),"")</f>
        <v/>
      </c>
      <c r="R91" s="529" t="str">
        <f t="array" aca="1" ref="R91" ca="1">IFERROR(L91*(1+INDEX(FrontEndData,MATCH(R$10,IF(FrontEndType=$B91,FrontEndCampus),0),MATCH(R$9,FrontEndYear,0))),"")</f>
        <v/>
      </c>
      <c r="S91" s="529" t="str">
        <f t="array" aca="1" ref="S91" ca="1">IFERROR(M91*(1+INDEX(FrontEndData,MATCH(S$10,IF(FrontEndType=$B91,FrontEndCampus),0),MATCH(S$9,FrontEndYear,0))),"")</f>
        <v/>
      </c>
      <c r="T91" s="529" t="str">
        <f t="array" aca="1" ref="T91" ca="1">IFERROR(N91*(1+INDEX(FrontEndData,MATCH(T$10,IF(FrontEndType=$B91,FrontEndCampus),0),MATCH(T$9,FrontEndYear,0))),"")</f>
        <v/>
      </c>
      <c r="U91" s="529" t="str">
        <f t="array" aca="1" ref="U91" ca="1">IFERROR(O91*(1+INDEX(FrontEndData,MATCH(U$10,IF(FrontEndType=$B91,FrontEndCampus),0),MATCH(U$9,FrontEndYear,0))),"")</f>
        <v/>
      </c>
      <c r="V91" s="529" t="str">
        <f t="array" aca="1" ref="V91" ca="1">IFERROR(P91*(1+INDEX(FrontEndData,MATCH(V$10,IF(FrontEndType=$B91,FrontEndCampus),0),MATCH(V$9,FrontEndYear,0))),"")</f>
        <v/>
      </c>
      <c r="W91" s="529" t="str">
        <f t="array" aca="1" ref="W91" ca="1">IFERROR(Q91*(1+INDEX(FrontEndData,MATCH(W$10,IF(FrontEndType=$B91,FrontEndCampus),0),MATCH(W$9,FrontEndYear,0))),"")</f>
        <v/>
      </c>
      <c r="X91" s="529" t="str">
        <f t="array" aca="1" ref="X91" ca="1">IFERROR(R91*(1+INDEX(FrontEndData,MATCH(X$10,IF(FrontEndType=$B91,FrontEndCampus),0),MATCH(X$9,FrontEndYear,0))),"")</f>
        <v/>
      </c>
      <c r="Y91" s="529" t="str">
        <f t="array" aca="1" ref="Y91" ca="1">IFERROR(S91*(1+INDEX(FrontEndData,MATCH(Y$10,IF(FrontEndType=$B91,FrontEndCampus),0),MATCH(Y$9,FrontEndYear,0))),"")</f>
        <v/>
      </c>
      <c r="Z91" s="529" t="str">
        <f t="array" aca="1" ref="Z91" ca="1">IFERROR(T91*(1+INDEX(FrontEndData,MATCH(Z$10,IF(FrontEndType=$B91,FrontEndCampus),0),MATCH(Z$9,FrontEndYear,0))),"")</f>
        <v/>
      </c>
      <c r="AA91" s="529" t="str">
        <f t="array" aca="1" ref="AA91" ca="1">IFERROR(U91*(1+INDEX(FrontEndData,MATCH(AA$10,IF(FrontEndType=$B91,FrontEndCampus),0),MATCH(AA$9,FrontEndYear,0))),"")</f>
        <v/>
      </c>
      <c r="AB91" s="529" t="str">
        <f t="array" aca="1" ref="AB91" ca="1">IFERROR(V91*(1+INDEX(FrontEndData,MATCH(AB$10,IF(FrontEndType=$B91,FrontEndCampus),0),MATCH(AB$9,FrontEndYear,0))),"")</f>
        <v/>
      </c>
      <c r="AC91" s="529" t="str">
        <f t="array" aca="1" ref="AC91" ca="1">IFERROR(W91*(1+INDEX(FrontEndData,MATCH(AC$10,IF(FrontEndType=$B91,FrontEndCampus),0),MATCH(AC$9,FrontEndYear,0))),"")</f>
        <v/>
      </c>
      <c r="AD91" s="529" t="str">
        <f t="array" aca="1" ref="AD91" ca="1">IFERROR(X91*(1+INDEX(FrontEndData,MATCH(AD$10,IF(FrontEndType=$B91,FrontEndCampus),0),MATCH(AD$9,FrontEndYear,0))),"")</f>
        <v/>
      </c>
      <c r="AE91" s="529" t="str">
        <f t="array" aca="1" ref="AE91" ca="1">IFERROR(Y91*(1+INDEX(FrontEndData,MATCH(AE$10,IF(FrontEndType=$B91,FrontEndCampus),0),MATCH(AE$9,FrontEndYear,0))),"")</f>
        <v/>
      </c>
      <c r="AF91" s="529" t="str">
        <f t="array" aca="1" ref="AF91" ca="1">IFERROR(Z91*(1+INDEX(FrontEndData,MATCH(AF$10,IF(FrontEndType=$B91,FrontEndCampus),0),MATCH(AF$9,FrontEndYear,0))),"")</f>
        <v/>
      </c>
      <c r="AG91" s="529" t="str">
        <f t="array" aca="1" ref="AG91" ca="1">IFERROR(AA91*(1+INDEX(FrontEndData,MATCH(AG$10,IF(FrontEndType=$B91,FrontEndCampus),0),MATCH(AG$9,FrontEndYear,0))),"")</f>
        <v/>
      </c>
      <c r="AH91" s="529" t="str">
        <f t="array" aca="1" ref="AH91" ca="1">IFERROR(AB91*(1+INDEX(FrontEndData,MATCH(AH$10,IF(FrontEndType=$B91,FrontEndCampus),0),MATCH(AH$9,FrontEndYear,0))),"")</f>
        <v/>
      </c>
      <c r="AI91" s="529" t="str">
        <f t="array" aca="1" ref="AI91" ca="1">IFERROR(AC91*(1+INDEX(FrontEndData,MATCH(AI$10,IF(FrontEndType=$B91,FrontEndCampus),0),MATCH(AI$9,FrontEndYear,0))),"")</f>
        <v/>
      </c>
      <c r="AJ91" s="529" t="str">
        <f t="array" aca="1" ref="AJ91" ca="1">IFERROR(AD91*(1+INDEX(FrontEndData,MATCH(AJ$10,IF(FrontEndType=$B91,FrontEndCampus),0),MATCH(AJ$9,FrontEndYear,0))),"")</f>
        <v/>
      </c>
      <c r="AK91" s="529" t="str">
        <f t="array" aca="1" ref="AK91" ca="1">IFERROR(AE91*(1+INDEX(FrontEndData,MATCH(AK$10,IF(FrontEndType=$B91,FrontEndCampus),0),MATCH(AK$9,FrontEndYear,0))),"")</f>
        <v/>
      </c>
      <c r="AL91" s="529" t="str">
        <f t="array" aca="1" ref="AL91" ca="1">IFERROR(AF91*(1+INDEX(FrontEndData,MATCH(AL$10,IF(FrontEndType=$B91,FrontEndCampus),0),MATCH(AL$9,FrontEndYear,0))),"")</f>
        <v/>
      </c>
      <c r="AM91" s="529" t="str">
        <f t="array" aca="1" ref="AM91" ca="1">IFERROR(AG91*(1+INDEX(FrontEndData,MATCH(AM$10,IF(FrontEndType=$B91,FrontEndCampus),0),MATCH(AM$9,FrontEndYear,0))),"")</f>
        <v/>
      </c>
      <c r="AN91" s="529" t="str">
        <f t="array" aca="1" ref="AN91" ca="1">IFERROR(AH91*(1+INDEX(FrontEndData,MATCH(AN$10,IF(FrontEndType=$B91,FrontEndCampus),0),MATCH(AN$9,FrontEndYear,0))),"")</f>
        <v/>
      </c>
      <c r="AO91" s="529" t="str">
        <f t="array" aca="1" ref="AO91" ca="1">IFERROR(AI91*(1+INDEX(FrontEndData,MATCH(AO$10,IF(FrontEndType=$B91,FrontEndCampus),0),MATCH(AO$9,FrontEndYear,0))),"")</f>
        <v/>
      </c>
      <c r="AP91" s="529" t="str">
        <f t="array" aca="1" ref="AP91" ca="1">IFERROR(AJ91*(1+INDEX(FrontEndData,MATCH(AP$10,IF(FrontEndType=$B91,FrontEndCampus),0),MATCH(AP$9,FrontEndYear,0))),"")</f>
        <v/>
      </c>
      <c r="AQ91" s="529" t="str">
        <f t="array" aca="1" ref="AQ91" ca="1">IFERROR(AK91*(1+INDEX(FrontEndData,MATCH(AQ$10,IF(FrontEndType=$B91,FrontEndCampus),0),MATCH(AQ$9,FrontEndYear,0))),"")</f>
        <v/>
      </c>
      <c r="AR91" s="529" t="str">
        <f t="array" aca="1" ref="AR91" ca="1">IFERROR(AL91*(1+INDEX(FrontEndData,MATCH(AR$10,IF(FrontEndType=$B91,FrontEndCampus),0),MATCH(AR$9,FrontEndYear,0))),"")</f>
        <v/>
      </c>
      <c r="AS91" s="529" t="str">
        <f t="array" aca="1" ref="AS91" ca="1">IFERROR(AM91*(1+INDEX(FrontEndData,MATCH(AS$10,IF(FrontEndType=$B91,FrontEndCampus),0),MATCH(AS$9,FrontEndYear,0))),"")</f>
        <v/>
      </c>
      <c r="AT91" s="529" t="str">
        <f t="array" aca="1" ref="AT91" ca="1">IFERROR(AN91*(1+INDEX(FrontEndData,MATCH(AT$10,IF(FrontEndType=$B91,FrontEndCampus),0),MATCH(AT$9,FrontEndYear,0))),"")</f>
        <v/>
      </c>
      <c r="AU91" s="529" t="str">
        <f t="array" aca="1" ref="AU91" ca="1">IFERROR(AO91*(1+INDEX(FrontEndData,MATCH(AU$10,IF(FrontEndType=$B91,FrontEndCampus),0),MATCH(AU$9,FrontEndYear,0))),"")</f>
        <v/>
      </c>
      <c r="AV91" s="529" t="str">
        <f t="array" aca="1" ref="AV91" ca="1">IFERROR(AP91*(1+INDEX(FrontEndData,MATCH(AV$10,IF(FrontEndType=$B91,FrontEndCampus),0),MATCH(AV$9,FrontEndYear,0))),"")</f>
        <v/>
      </c>
      <c r="AW91" s="529" t="str">
        <f t="array" aca="1" ref="AW91" ca="1">IFERROR(AQ91*(1+INDEX(FrontEndData,MATCH(AW$10,IF(FrontEndType=$B91,FrontEndCampus),0),MATCH(AW$9,FrontEndYear,0))),"")</f>
        <v/>
      </c>
      <c r="AX91" s="529" t="str">
        <f t="array" aca="1" ref="AX91" ca="1">IFERROR(AR91*(1+INDEX(FrontEndData,MATCH(AX$10,IF(FrontEndType=$B91,FrontEndCampus),0),MATCH(AX$9,FrontEndYear,0))),"")</f>
        <v/>
      </c>
      <c r="AY91" s="529" t="str">
        <f t="array" aca="1" ref="AY91" ca="1">IFERROR(AS91*(1+INDEX(FrontEndData,MATCH(AY$10,IF(FrontEndType=$B91,FrontEndCampus),0),MATCH(AY$9,FrontEndYear,0))),"")</f>
        <v/>
      </c>
      <c r="AZ91" s="529" t="str">
        <f t="array" aca="1" ref="AZ91" ca="1">IFERROR(AT91*(1+INDEX(FrontEndData,MATCH(AZ$10,IF(FrontEndType=$B91,FrontEndCampus),0),MATCH(AZ$9,FrontEndYear,0))),"")</f>
        <v/>
      </c>
      <c r="BA91" s="529" t="str">
        <f t="array" aca="1" ref="BA91" ca="1">IFERROR(AU91*(1+INDEX(FrontEndData,MATCH(BA$10,IF(FrontEndType=$B91,FrontEndCampus),0),MATCH(BA$9,FrontEndYear,0))),"")</f>
        <v/>
      </c>
      <c r="BB91" s="529" t="str">
        <f t="array" aca="1" ref="BB91" ca="1">IFERROR(AV91*(1+INDEX(FrontEndData,MATCH(BB$10,IF(FrontEndType=$B91,FrontEndCampus),0),MATCH(BB$9,FrontEndYear,0))),"")</f>
        <v/>
      </c>
      <c r="BC91" s="529" t="str">
        <f t="array" aca="1" ref="BC91" ca="1">IFERROR(AW91*(1+INDEX(FrontEndData,MATCH(BC$10,IF(FrontEndType=$B91,FrontEndCampus),0),MATCH(BC$9,FrontEndYear,0))),"")</f>
        <v/>
      </c>
      <c r="BD91" s="529" t="str">
        <f t="array" aca="1" ref="BD91" ca="1">IFERROR(AX91*(1+INDEX(FrontEndData,MATCH(BD$10,IF(FrontEndType=$B91,FrontEndCampus),0),MATCH(BD$9,FrontEndYear,0))),"")</f>
        <v/>
      </c>
      <c r="BE91" s="529" t="str">
        <f t="array" aca="1" ref="BE91" ca="1">IFERROR(AY91*(1+INDEX(FrontEndData,MATCH(BE$10,IF(FrontEndType=$B91,FrontEndCampus),0),MATCH(BE$9,FrontEndYear,0))),"")</f>
        <v/>
      </c>
      <c r="BF91" s="529" t="str">
        <f t="array" aca="1" ref="BF91" ca="1">IFERROR(AZ91*(1+INDEX(FrontEndData,MATCH(BF$10,IF(FrontEndType=$B91,FrontEndCampus),0),MATCH(BF$9,FrontEndYear,0))),"")</f>
        <v/>
      </c>
      <c r="BG91" s="529" t="str">
        <f t="array" aca="1" ref="BG91" ca="1">IFERROR(BA91*(1+INDEX(FrontEndData,MATCH(BG$10,IF(FrontEndType=$B91,FrontEndCampus),0),MATCH(BG$9,FrontEndYear,0))),"")</f>
        <v/>
      </c>
      <c r="BH91" s="529" t="str">
        <f t="array" aca="1" ref="BH91" ca="1">IFERROR(BB91*(1+INDEX(FrontEndData,MATCH(BH$10,IF(FrontEndType=$B91,FrontEndCampus),0),MATCH(BH$9,FrontEndYear,0))),"")</f>
        <v/>
      </c>
      <c r="BI91" s="529" t="str">
        <f t="array" aca="1" ref="BI91" ca="1">IFERROR(BC91*(1+INDEX(FrontEndData,MATCH(BI$10,IF(FrontEndType=$B91,FrontEndCampus),0),MATCH(BI$9,FrontEndYear,0))),"")</f>
        <v/>
      </c>
      <c r="BJ91" s="529" t="str">
        <f t="array" aca="1" ref="BJ91" ca="1">IFERROR(BD91*(1+INDEX(FrontEndData,MATCH(BJ$10,IF(FrontEndType=$B91,FrontEndCampus),0),MATCH(BJ$9,FrontEndYear,0))),"")</f>
        <v/>
      </c>
      <c r="BK91" s="529" t="str">
        <f t="array" aca="1" ref="BK91" ca="1">IFERROR(BE91*(1+INDEX(FrontEndData,MATCH(BK$10,IF(FrontEndType=$B91,FrontEndCampus),0),MATCH(BK$9,FrontEndYear,0))),"")</f>
        <v/>
      </c>
      <c r="BL91" s="529" t="str">
        <f t="array" aca="1" ref="BL91" ca="1">IFERROR(BF91*(1+INDEX(FrontEndData,MATCH(BL$10,IF(FrontEndType=$B91,FrontEndCampus),0),MATCH(BL$9,FrontEndYear,0))),"")</f>
        <v/>
      </c>
      <c r="BM91" s="529" t="str">
        <f t="array" aca="1" ref="BM91" ca="1">IFERROR(BG91*(1+INDEX(FrontEndData,MATCH(BM$10,IF(FrontEndType=$B91,FrontEndCampus),0),MATCH(BM$9,FrontEndYear,0))),"")</f>
        <v/>
      </c>
      <c r="BN91" s="529" t="str">
        <f t="array" aca="1" ref="BN91" ca="1">IFERROR(BH91*(1+INDEX(FrontEndData,MATCH(BN$10,IF(FrontEndType=$B91,FrontEndCampus),0),MATCH(BN$9,FrontEndYear,0))),"")</f>
        <v/>
      </c>
      <c r="BO91" s="529" t="str">
        <f t="array" aca="1" ref="BO91" ca="1">IFERROR(BI91*(1+INDEX(FrontEndData,MATCH(BO$10,IF(FrontEndType=$B91,FrontEndCampus),0),MATCH(BO$9,FrontEndYear,0))),"")</f>
        <v/>
      </c>
      <c r="BP91" s="529" t="str">
        <f t="array" aca="1" ref="BP91" ca="1">IFERROR(BJ91*(1+INDEX(FrontEndData,MATCH(BP$10,IF(FrontEndType=$B91,FrontEndCampus),0),MATCH(BP$9,FrontEndYear,0))),"")</f>
        <v/>
      </c>
      <c r="BQ91" s="529" t="str">
        <f t="array" aca="1" ref="BQ91" ca="1">IFERROR(BK91*(1+INDEX(FrontEndData,MATCH(BQ$10,IF(FrontEndType=$B91,FrontEndCampus),0),MATCH(BQ$9,FrontEndYear,0))),"")</f>
        <v/>
      </c>
      <c r="BR91" s="529" t="str">
        <f t="array" aca="1" ref="BR91" ca="1">IFERROR(BL91*(1+INDEX(FrontEndData,MATCH(BR$10,IF(FrontEndType=$B91,FrontEndCampus),0),MATCH(BR$9,FrontEndYear,0))),"")</f>
        <v/>
      </c>
      <c r="BS91" s="529" t="str">
        <f t="array" aca="1" ref="BS91" ca="1">IFERROR(BM91*(1+INDEX(FrontEndData,MATCH(BS$10,IF(FrontEndType=$B91,FrontEndCampus),0),MATCH(BS$9,FrontEndYear,0))),"")</f>
        <v/>
      </c>
      <c r="BT91" s="529" t="str">
        <f t="array" aca="1" ref="BT91" ca="1">IFERROR(BN91*(1+INDEX(FrontEndData,MATCH(BT$10,IF(FrontEndType=$B91,FrontEndCampus),0),MATCH(BT$9,FrontEndYear,0))),"")</f>
        <v/>
      </c>
      <c r="BU91" s="529" t="str">
        <f t="array" aca="1" ref="BU91" ca="1">IFERROR(BO91*(1+INDEX(FrontEndData,MATCH(BU$10,IF(FrontEndType=$B91,FrontEndCampus),0),MATCH(BU$9,FrontEndYear,0))),"")</f>
        <v/>
      </c>
      <c r="BV91" s="529" t="str">
        <f t="array" aca="1" ref="BV91" ca="1">IFERROR(BP91*(1+INDEX(FrontEndData,MATCH(BV$10,IF(FrontEndType=$B91,FrontEndCampus),0),MATCH(BV$9,FrontEndYear,0))),"")</f>
        <v/>
      </c>
      <c r="BW91" s="529" t="str">
        <f t="array" aca="1" ref="BW91" ca="1">IFERROR(BQ91*(1+INDEX(FrontEndData,MATCH(BW$10,IF(FrontEndType=$B91,FrontEndCampus),0),MATCH(BW$9,FrontEndYear,0))),"")</f>
        <v/>
      </c>
      <c r="BX91" s="529" t="str">
        <f t="array" aca="1" ref="BX91" ca="1">IFERROR(BR91*(1+INDEX(FrontEndData,MATCH(BX$10,IF(FrontEndType=$B91,FrontEndCampus),0),MATCH(BX$9,FrontEndYear,0))),"")</f>
        <v/>
      </c>
    </row>
    <row r="92" spans="2:76" x14ac:dyDescent="0.25">
      <c r="B92" s="525" t="s">
        <v>411</v>
      </c>
      <c r="C92" s="526" t="s">
        <v>376</v>
      </c>
      <c r="D92" s="527" t="s">
        <v>396</v>
      </c>
      <c r="E92" s="528">
        <f t="array" ref="E92">IFERROR(IF(INDEX(EndUseMatrixData,MATCH($B92,IF(EndUseMatrixEndUse=$D92,EndUseMatrixAllocation),0),MATCH($C92,EndUseMatrixEmissionSource,0))=Lists!$Q$9,INDEX(CFPTableEmissionsData,MATCH($C92,CFPTableEmissionsEmissionSource,0),MATCH(E$10,CFPTableEmissionsCampus,0))*INDEX(EndUseAssumptionsData,MATCH($C92,IF(EndUseAssumptionsEndUse=$D92,EndUseAssumptionsEmissionsSource),0),MATCH(E$10,EndUseAssumptionsCampus,0))*IF(COUNTIF(PeopleList,$B92)&gt;0,INDEX(SpacePeopleAllocationsPercentData,MATCH($B92,SpacePeopleAllocationsPercentType,0),MATCH(E$10,SpacePeopleAllocationsPercentCampus,0))/SUM(IF(INDEX(EndUseMatrixPeopleData,0,MATCH($C92,EndUseMatrixEmissionSource,0))=Lists!$Q$9,IF(EndUseMatrixPeopleEndUse=$D92,INDEX(EndUseMatrixPeopleSplitData,0,MATCH(E$10,EndUseMatrixPeopleSplitCampus,0))))),1),0),0)</f>
        <v>0</v>
      </c>
      <c r="F92" s="528">
        <f t="array" ref="F92">IFERROR(IF(INDEX(EndUseMatrixData,MATCH($B92,IF(EndUseMatrixEndUse=$D92,EndUseMatrixAllocation),0),MATCH($C92,EndUseMatrixEmissionSource,0))=Lists!$Q$9,INDEX(CFPTableEmissionsData,MATCH($C92,CFPTableEmissionsEmissionSource,0),MATCH(F$10,CFPTableEmissionsCampus,0))*INDEX(EndUseAssumptionsData,MATCH($C92,IF(EndUseAssumptionsEndUse=$D92,EndUseAssumptionsEmissionsSource),0),MATCH(F$10,EndUseAssumptionsCampus,0))*IF(COUNTIF(PeopleList,$B92)&gt;0,INDEX(SpacePeopleAllocationsPercentData,MATCH($B92,SpacePeopleAllocationsPercentType,0),MATCH(F$10,SpacePeopleAllocationsPercentCampus,0))/SUM(IF(INDEX(EndUseMatrixPeopleData,0,MATCH($C92,EndUseMatrixEmissionSource,0))=Lists!$Q$9,IF(EndUseMatrixPeopleEndUse=$D92,INDEX(EndUseMatrixPeopleSplitData,0,MATCH(F$10,EndUseMatrixPeopleSplitCampus,0))))),1),0),0)</f>
        <v>0</v>
      </c>
      <c r="G92" s="528">
        <f t="array" ref="G92">IFERROR(IF(INDEX(EndUseMatrixData,MATCH($B92,IF(EndUseMatrixEndUse=$D92,EndUseMatrixAllocation),0),MATCH($C92,EndUseMatrixEmissionSource,0))=Lists!$Q$9,INDEX(CFPTableEmissionsData,MATCH($C92,CFPTableEmissionsEmissionSource,0),MATCH(G$10,CFPTableEmissionsCampus,0))*INDEX(EndUseAssumptionsData,MATCH($C92,IF(EndUseAssumptionsEndUse=$D92,EndUseAssumptionsEmissionsSource),0),MATCH(G$10,EndUseAssumptionsCampus,0))*IF(COUNTIF(PeopleList,$B92)&gt;0,INDEX(SpacePeopleAllocationsPercentData,MATCH($B92,SpacePeopleAllocationsPercentType,0),MATCH(G$10,SpacePeopleAllocationsPercentCampus,0))/SUM(IF(INDEX(EndUseMatrixPeopleData,0,MATCH($C92,EndUseMatrixEmissionSource,0))=Lists!$Q$9,IF(EndUseMatrixPeopleEndUse=$D92,INDEX(EndUseMatrixPeopleSplitData,0,MATCH(G$10,EndUseMatrixPeopleSplitCampus,0))))),1),0),0)</f>
        <v>0</v>
      </c>
      <c r="H92" s="528">
        <f t="array" ref="H92">IFERROR(IF(INDEX(EndUseMatrixData,MATCH($B92,IF(EndUseMatrixEndUse=$D92,EndUseMatrixAllocation),0),MATCH($C92,EndUseMatrixEmissionSource,0))=Lists!$Q$9,INDEX(CFPTableEmissionsData,MATCH($C92,CFPTableEmissionsEmissionSource,0),MATCH(H$10,CFPTableEmissionsCampus,0))*INDEX(EndUseAssumptionsData,MATCH($C92,IF(EndUseAssumptionsEndUse=$D92,EndUseAssumptionsEmissionsSource),0),MATCH(H$10,EndUseAssumptionsCampus,0))*IF(COUNTIF(PeopleList,$B92)&gt;0,INDEX(SpacePeopleAllocationsPercentData,MATCH($B92,SpacePeopleAllocationsPercentType,0),MATCH(H$10,SpacePeopleAllocationsPercentCampus,0))/SUM(IF(INDEX(EndUseMatrixPeopleData,0,MATCH($C92,EndUseMatrixEmissionSource,0))=Lists!$Q$9,IF(EndUseMatrixPeopleEndUse=$D92,INDEX(EndUseMatrixPeopleSplitData,0,MATCH(H$10,EndUseMatrixPeopleSplitCampus,0))))),1),0),0)</f>
        <v>0</v>
      </c>
      <c r="I92" s="528">
        <f t="array" ref="I92">IFERROR(IF(INDEX(EndUseMatrixData,MATCH($B92,IF(EndUseMatrixEndUse=$D92,EndUseMatrixAllocation),0),MATCH($C92,EndUseMatrixEmissionSource,0))=Lists!$Q$9,INDEX(CFPTableEmissionsData,MATCH($C92,CFPTableEmissionsEmissionSource,0),MATCH(I$10,CFPTableEmissionsCampus,0))*INDEX(EndUseAssumptionsData,MATCH($C92,IF(EndUseAssumptionsEndUse=$D92,EndUseAssumptionsEmissionsSource),0),MATCH(I$10,EndUseAssumptionsCampus,0))*IF(COUNTIF(PeopleList,$B92)&gt;0,INDEX(SpacePeopleAllocationsPercentData,MATCH($B92,SpacePeopleAllocationsPercentType,0),MATCH(I$10,SpacePeopleAllocationsPercentCampus,0))/SUM(IF(INDEX(EndUseMatrixPeopleData,0,MATCH($C92,EndUseMatrixEmissionSource,0))=Lists!$Q$9,IF(EndUseMatrixPeopleEndUse=$D92,INDEX(EndUseMatrixPeopleSplitData,0,MATCH(I$10,EndUseMatrixPeopleSplitCampus,0))))),1),0),0)</f>
        <v>0</v>
      </c>
      <c r="J92" s="528">
        <f t="array" ref="J92">IFERROR(IF(INDEX(EndUseMatrixData,MATCH($B92,IF(EndUseMatrixEndUse=$D92,EndUseMatrixAllocation),0),MATCH($C92,EndUseMatrixEmissionSource,0))=Lists!$Q$9,INDEX(CFPTableEmissionsData,MATCH($C92,CFPTableEmissionsEmissionSource,0),MATCH(J$10,CFPTableEmissionsCampus,0))*INDEX(EndUseAssumptionsData,MATCH($C92,IF(EndUseAssumptionsEndUse=$D92,EndUseAssumptionsEmissionsSource),0),MATCH(J$10,EndUseAssumptionsCampus,0))*IF(COUNTIF(PeopleList,$B92)&gt;0,INDEX(SpacePeopleAllocationsPercentData,MATCH($B92,SpacePeopleAllocationsPercentType,0),MATCH(J$10,SpacePeopleAllocationsPercentCampus,0))/SUM(IF(INDEX(EndUseMatrixPeopleData,0,MATCH($C92,EndUseMatrixEmissionSource,0))=Lists!$Q$9,IF(EndUseMatrixPeopleEndUse=$D92,INDEX(EndUseMatrixPeopleSplitData,0,MATCH(J$10,EndUseMatrixPeopleSplitCampus,0))))),1),0),0)</f>
        <v>0</v>
      </c>
      <c r="K92" s="529" t="str">
        <f t="array" aca="1" ref="K92" ca="1">IFERROR(E92*(1+INDEX(FrontEndData,MATCH(K$10,IF(FrontEndType=$B92,FrontEndCampus),0),MATCH(K$9,FrontEndYear,0))),"")</f>
        <v/>
      </c>
      <c r="L92" s="529" t="str">
        <f t="array" aca="1" ref="L92" ca="1">IFERROR(F92*(1+INDEX(FrontEndData,MATCH(L$10,IF(FrontEndType=$B92,FrontEndCampus),0),MATCH(L$9,FrontEndYear,0))),"")</f>
        <v/>
      </c>
      <c r="M92" s="529" t="str">
        <f t="array" aca="1" ref="M92" ca="1">IFERROR(G92*(1+INDEX(FrontEndData,MATCH(M$10,IF(FrontEndType=$B92,FrontEndCampus),0),MATCH(M$9,FrontEndYear,0))),"")</f>
        <v/>
      </c>
      <c r="N92" s="529" t="str">
        <f t="array" aca="1" ref="N92" ca="1">IFERROR(H92*(1+INDEX(FrontEndData,MATCH(N$10,IF(FrontEndType=$B92,FrontEndCampus),0),MATCH(N$9,FrontEndYear,0))),"")</f>
        <v/>
      </c>
      <c r="O92" s="529" t="str">
        <f t="array" aca="1" ref="O92" ca="1">IFERROR(I92*(1+INDEX(FrontEndData,MATCH(O$10,IF(FrontEndType=$B92,FrontEndCampus),0),MATCH(O$9,FrontEndYear,0))),"")</f>
        <v/>
      </c>
      <c r="P92" s="529" t="str">
        <f t="array" aca="1" ref="P92" ca="1">IFERROR(J92*(1+INDEX(FrontEndData,MATCH(P$10,IF(FrontEndType=$B92,FrontEndCampus),0),MATCH(P$9,FrontEndYear,0))),"")</f>
        <v/>
      </c>
      <c r="Q92" s="529" t="str">
        <f t="array" aca="1" ref="Q92" ca="1">IFERROR(K92*(1+INDEX(FrontEndData,MATCH(Q$10,IF(FrontEndType=$B92,FrontEndCampus),0),MATCH(Q$9,FrontEndYear,0))),"")</f>
        <v/>
      </c>
      <c r="R92" s="529" t="str">
        <f t="array" aca="1" ref="R92" ca="1">IFERROR(L92*(1+INDEX(FrontEndData,MATCH(R$10,IF(FrontEndType=$B92,FrontEndCampus),0),MATCH(R$9,FrontEndYear,0))),"")</f>
        <v/>
      </c>
      <c r="S92" s="529" t="str">
        <f t="array" aca="1" ref="S92" ca="1">IFERROR(M92*(1+INDEX(FrontEndData,MATCH(S$10,IF(FrontEndType=$B92,FrontEndCampus),0),MATCH(S$9,FrontEndYear,0))),"")</f>
        <v/>
      </c>
      <c r="T92" s="529" t="str">
        <f t="array" aca="1" ref="T92" ca="1">IFERROR(N92*(1+INDEX(FrontEndData,MATCH(T$10,IF(FrontEndType=$B92,FrontEndCampus),0),MATCH(T$9,FrontEndYear,0))),"")</f>
        <v/>
      </c>
      <c r="U92" s="529" t="str">
        <f t="array" aca="1" ref="U92" ca="1">IFERROR(O92*(1+INDEX(FrontEndData,MATCH(U$10,IF(FrontEndType=$B92,FrontEndCampus),0),MATCH(U$9,FrontEndYear,0))),"")</f>
        <v/>
      </c>
      <c r="V92" s="529" t="str">
        <f t="array" aca="1" ref="V92" ca="1">IFERROR(P92*(1+INDEX(FrontEndData,MATCH(V$10,IF(FrontEndType=$B92,FrontEndCampus),0),MATCH(V$9,FrontEndYear,0))),"")</f>
        <v/>
      </c>
      <c r="W92" s="529" t="str">
        <f t="array" aca="1" ref="W92" ca="1">IFERROR(Q92*(1+INDEX(FrontEndData,MATCH(W$10,IF(FrontEndType=$B92,FrontEndCampus),0),MATCH(W$9,FrontEndYear,0))),"")</f>
        <v/>
      </c>
      <c r="X92" s="529" t="str">
        <f t="array" aca="1" ref="X92" ca="1">IFERROR(R92*(1+INDEX(FrontEndData,MATCH(X$10,IF(FrontEndType=$B92,FrontEndCampus),0),MATCH(X$9,FrontEndYear,0))),"")</f>
        <v/>
      </c>
      <c r="Y92" s="529" t="str">
        <f t="array" aca="1" ref="Y92" ca="1">IFERROR(S92*(1+INDEX(FrontEndData,MATCH(Y$10,IF(FrontEndType=$B92,FrontEndCampus),0),MATCH(Y$9,FrontEndYear,0))),"")</f>
        <v/>
      </c>
      <c r="Z92" s="529" t="str">
        <f t="array" aca="1" ref="Z92" ca="1">IFERROR(T92*(1+INDEX(FrontEndData,MATCH(Z$10,IF(FrontEndType=$B92,FrontEndCampus),0),MATCH(Z$9,FrontEndYear,0))),"")</f>
        <v/>
      </c>
      <c r="AA92" s="529" t="str">
        <f t="array" aca="1" ref="AA92" ca="1">IFERROR(U92*(1+INDEX(FrontEndData,MATCH(AA$10,IF(FrontEndType=$B92,FrontEndCampus),0),MATCH(AA$9,FrontEndYear,0))),"")</f>
        <v/>
      </c>
      <c r="AB92" s="529" t="str">
        <f t="array" aca="1" ref="AB92" ca="1">IFERROR(V92*(1+INDEX(FrontEndData,MATCH(AB$10,IF(FrontEndType=$B92,FrontEndCampus),0),MATCH(AB$9,FrontEndYear,0))),"")</f>
        <v/>
      </c>
      <c r="AC92" s="529" t="str">
        <f t="array" aca="1" ref="AC92" ca="1">IFERROR(W92*(1+INDEX(FrontEndData,MATCH(AC$10,IF(FrontEndType=$B92,FrontEndCampus),0),MATCH(AC$9,FrontEndYear,0))),"")</f>
        <v/>
      </c>
      <c r="AD92" s="529" t="str">
        <f t="array" aca="1" ref="AD92" ca="1">IFERROR(X92*(1+INDEX(FrontEndData,MATCH(AD$10,IF(FrontEndType=$B92,FrontEndCampus),0),MATCH(AD$9,FrontEndYear,0))),"")</f>
        <v/>
      </c>
      <c r="AE92" s="529" t="str">
        <f t="array" aca="1" ref="AE92" ca="1">IFERROR(Y92*(1+INDEX(FrontEndData,MATCH(AE$10,IF(FrontEndType=$B92,FrontEndCampus),0),MATCH(AE$9,FrontEndYear,0))),"")</f>
        <v/>
      </c>
      <c r="AF92" s="529" t="str">
        <f t="array" aca="1" ref="AF92" ca="1">IFERROR(Z92*(1+INDEX(FrontEndData,MATCH(AF$10,IF(FrontEndType=$B92,FrontEndCampus),0),MATCH(AF$9,FrontEndYear,0))),"")</f>
        <v/>
      </c>
      <c r="AG92" s="529" t="str">
        <f t="array" aca="1" ref="AG92" ca="1">IFERROR(AA92*(1+INDEX(FrontEndData,MATCH(AG$10,IF(FrontEndType=$B92,FrontEndCampus),0),MATCH(AG$9,FrontEndYear,0))),"")</f>
        <v/>
      </c>
      <c r="AH92" s="529" t="str">
        <f t="array" aca="1" ref="AH92" ca="1">IFERROR(AB92*(1+INDEX(FrontEndData,MATCH(AH$10,IF(FrontEndType=$B92,FrontEndCampus),0),MATCH(AH$9,FrontEndYear,0))),"")</f>
        <v/>
      </c>
      <c r="AI92" s="529" t="str">
        <f t="array" aca="1" ref="AI92" ca="1">IFERROR(AC92*(1+INDEX(FrontEndData,MATCH(AI$10,IF(FrontEndType=$B92,FrontEndCampus),0),MATCH(AI$9,FrontEndYear,0))),"")</f>
        <v/>
      </c>
      <c r="AJ92" s="529" t="str">
        <f t="array" aca="1" ref="AJ92" ca="1">IFERROR(AD92*(1+INDEX(FrontEndData,MATCH(AJ$10,IF(FrontEndType=$B92,FrontEndCampus),0),MATCH(AJ$9,FrontEndYear,0))),"")</f>
        <v/>
      </c>
      <c r="AK92" s="529" t="str">
        <f t="array" aca="1" ref="AK92" ca="1">IFERROR(AE92*(1+INDEX(FrontEndData,MATCH(AK$10,IF(FrontEndType=$B92,FrontEndCampus),0),MATCH(AK$9,FrontEndYear,0))),"")</f>
        <v/>
      </c>
      <c r="AL92" s="529" t="str">
        <f t="array" aca="1" ref="AL92" ca="1">IFERROR(AF92*(1+INDEX(FrontEndData,MATCH(AL$10,IF(FrontEndType=$B92,FrontEndCampus),0),MATCH(AL$9,FrontEndYear,0))),"")</f>
        <v/>
      </c>
      <c r="AM92" s="529" t="str">
        <f t="array" aca="1" ref="AM92" ca="1">IFERROR(AG92*(1+INDEX(FrontEndData,MATCH(AM$10,IF(FrontEndType=$B92,FrontEndCampus),0),MATCH(AM$9,FrontEndYear,0))),"")</f>
        <v/>
      </c>
      <c r="AN92" s="529" t="str">
        <f t="array" aca="1" ref="AN92" ca="1">IFERROR(AH92*(1+INDEX(FrontEndData,MATCH(AN$10,IF(FrontEndType=$B92,FrontEndCampus),0),MATCH(AN$9,FrontEndYear,0))),"")</f>
        <v/>
      </c>
      <c r="AO92" s="529" t="str">
        <f t="array" aca="1" ref="AO92" ca="1">IFERROR(AI92*(1+INDEX(FrontEndData,MATCH(AO$10,IF(FrontEndType=$B92,FrontEndCampus),0),MATCH(AO$9,FrontEndYear,0))),"")</f>
        <v/>
      </c>
      <c r="AP92" s="529" t="str">
        <f t="array" aca="1" ref="AP92" ca="1">IFERROR(AJ92*(1+INDEX(FrontEndData,MATCH(AP$10,IF(FrontEndType=$B92,FrontEndCampus),0),MATCH(AP$9,FrontEndYear,0))),"")</f>
        <v/>
      </c>
      <c r="AQ92" s="529" t="str">
        <f t="array" aca="1" ref="AQ92" ca="1">IFERROR(AK92*(1+INDEX(FrontEndData,MATCH(AQ$10,IF(FrontEndType=$B92,FrontEndCampus),0),MATCH(AQ$9,FrontEndYear,0))),"")</f>
        <v/>
      </c>
      <c r="AR92" s="529" t="str">
        <f t="array" aca="1" ref="AR92" ca="1">IFERROR(AL92*(1+INDEX(FrontEndData,MATCH(AR$10,IF(FrontEndType=$B92,FrontEndCampus),0),MATCH(AR$9,FrontEndYear,0))),"")</f>
        <v/>
      </c>
      <c r="AS92" s="529" t="str">
        <f t="array" aca="1" ref="AS92" ca="1">IFERROR(AM92*(1+INDEX(FrontEndData,MATCH(AS$10,IF(FrontEndType=$B92,FrontEndCampus),0),MATCH(AS$9,FrontEndYear,0))),"")</f>
        <v/>
      </c>
      <c r="AT92" s="529" t="str">
        <f t="array" aca="1" ref="AT92" ca="1">IFERROR(AN92*(1+INDEX(FrontEndData,MATCH(AT$10,IF(FrontEndType=$B92,FrontEndCampus),0),MATCH(AT$9,FrontEndYear,0))),"")</f>
        <v/>
      </c>
      <c r="AU92" s="529" t="str">
        <f t="array" aca="1" ref="AU92" ca="1">IFERROR(AO92*(1+INDEX(FrontEndData,MATCH(AU$10,IF(FrontEndType=$B92,FrontEndCampus),0),MATCH(AU$9,FrontEndYear,0))),"")</f>
        <v/>
      </c>
      <c r="AV92" s="529" t="str">
        <f t="array" aca="1" ref="AV92" ca="1">IFERROR(AP92*(1+INDEX(FrontEndData,MATCH(AV$10,IF(FrontEndType=$B92,FrontEndCampus),0),MATCH(AV$9,FrontEndYear,0))),"")</f>
        <v/>
      </c>
      <c r="AW92" s="529" t="str">
        <f t="array" aca="1" ref="AW92" ca="1">IFERROR(AQ92*(1+INDEX(FrontEndData,MATCH(AW$10,IF(FrontEndType=$B92,FrontEndCampus),0),MATCH(AW$9,FrontEndYear,0))),"")</f>
        <v/>
      </c>
      <c r="AX92" s="529" t="str">
        <f t="array" aca="1" ref="AX92" ca="1">IFERROR(AR92*(1+INDEX(FrontEndData,MATCH(AX$10,IF(FrontEndType=$B92,FrontEndCampus),0),MATCH(AX$9,FrontEndYear,0))),"")</f>
        <v/>
      </c>
      <c r="AY92" s="529" t="str">
        <f t="array" aca="1" ref="AY92" ca="1">IFERROR(AS92*(1+INDEX(FrontEndData,MATCH(AY$10,IF(FrontEndType=$B92,FrontEndCampus),0),MATCH(AY$9,FrontEndYear,0))),"")</f>
        <v/>
      </c>
      <c r="AZ92" s="529" t="str">
        <f t="array" aca="1" ref="AZ92" ca="1">IFERROR(AT92*(1+INDEX(FrontEndData,MATCH(AZ$10,IF(FrontEndType=$B92,FrontEndCampus),0),MATCH(AZ$9,FrontEndYear,0))),"")</f>
        <v/>
      </c>
      <c r="BA92" s="529" t="str">
        <f t="array" aca="1" ref="BA92" ca="1">IFERROR(AU92*(1+INDEX(FrontEndData,MATCH(BA$10,IF(FrontEndType=$B92,FrontEndCampus),0),MATCH(BA$9,FrontEndYear,0))),"")</f>
        <v/>
      </c>
      <c r="BB92" s="529" t="str">
        <f t="array" aca="1" ref="BB92" ca="1">IFERROR(AV92*(1+INDEX(FrontEndData,MATCH(BB$10,IF(FrontEndType=$B92,FrontEndCampus),0),MATCH(BB$9,FrontEndYear,0))),"")</f>
        <v/>
      </c>
      <c r="BC92" s="529" t="str">
        <f t="array" aca="1" ref="BC92" ca="1">IFERROR(AW92*(1+INDEX(FrontEndData,MATCH(BC$10,IF(FrontEndType=$B92,FrontEndCampus),0),MATCH(BC$9,FrontEndYear,0))),"")</f>
        <v/>
      </c>
      <c r="BD92" s="529" t="str">
        <f t="array" aca="1" ref="BD92" ca="1">IFERROR(AX92*(1+INDEX(FrontEndData,MATCH(BD$10,IF(FrontEndType=$B92,FrontEndCampus),0),MATCH(BD$9,FrontEndYear,0))),"")</f>
        <v/>
      </c>
      <c r="BE92" s="529" t="str">
        <f t="array" aca="1" ref="BE92" ca="1">IFERROR(AY92*(1+INDEX(FrontEndData,MATCH(BE$10,IF(FrontEndType=$B92,FrontEndCampus),0),MATCH(BE$9,FrontEndYear,0))),"")</f>
        <v/>
      </c>
      <c r="BF92" s="529" t="str">
        <f t="array" aca="1" ref="BF92" ca="1">IFERROR(AZ92*(1+INDEX(FrontEndData,MATCH(BF$10,IF(FrontEndType=$B92,FrontEndCampus),0),MATCH(BF$9,FrontEndYear,0))),"")</f>
        <v/>
      </c>
      <c r="BG92" s="529" t="str">
        <f t="array" aca="1" ref="BG92" ca="1">IFERROR(BA92*(1+INDEX(FrontEndData,MATCH(BG$10,IF(FrontEndType=$B92,FrontEndCampus),0),MATCH(BG$9,FrontEndYear,0))),"")</f>
        <v/>
      </c>
      <c r="BH92" s="529" t="str">
        <f t="array" aca="1" ref="BH92" ca="1">IFERROR(BB92*(1+INDEX(FrontEndData,MATCH(BH$10,IF(FrontEndType=$B92,FrontEndCampus),0),MATCH(BH$9,FrontEndYear,0))),"")</f>
        <v/>
      </c>
      <c r="BI92" s="529" t="str">
        <f t="array" aca="1" ref="BI92" ca="1">IFERROR(BC92*(1+INDEX(FrontEndData,MATCH(BI$10,IF(FrontEndType=$B92,FrontEndCampus),0),MATCH(BI$9,FrontEndYear,0))),"")</f>
        <v/>
      </c>
      <c r="BJ92" s="529" t="str">
        <f t="array" aca="1" ref="BJ92" ca="1">IFERROR(BD92*(1+INDEX(FrontEndData,MATCH(BJ$10,IF(FrontEndType=$B92,FrontEndCampus),0),MATCH(BJ$9,FrontEndYear,0))),"")</f>
        <v/>
      </c>
      <c r="BK92" s="529" t="str">
        <f t="array" aca="1" ref="BK92" ca="1">IFERROR(BE92*(1+INDEX(FrontEndData,MATCH(BK$10,IF(FrontEndType=$B92,FrontEndCampus),0),MATCH(BK$9,FrontEndYear,0))),"")</f>
        <v/>
      </c>
      <c r="BL92" s="529" t="str">
        <f t="array" aca="1" ref="BL92" ca="1">IFERROR(BF92*(1+INDEX(FrontEndData,MATCH(BL$10,IF(FrontEndType=$B92,FrontEndCampus),0),MATCH(BL$9,FrontEndYear,0))),"")</f>
        <v/>
      </c>
      <c r="BM92" s="529" t="str">
        <f t="array" aca="1" ref="BM92" ca="1">IFERROR(BG92*(1+INDEX(FrontEndData,MATCH(BM$10,IF(FrontEndType=$B92,FrontEndCampus),0),MATCH(BM$9,FrontEndYear,0))),"")</f>
        <v/>
      </c>
      <c r="BN92" s="529" t="str">
        <f t="array" aca="1" ref="BN92" ca="1">IFERROR(BH92*(1+INDEX(FrontEndData,MATCH(BN$10,IF(FrontEndType=$B92,FrontEndCampus),0),MATCH(BN$9,FrontEndYear,0))),"")</f>
        <v/>
      </c>
      <c r="BO92" s="529" t="str">
        <f t="array" aca="1" ref="BO92" ca="1">IFERROR(BI92*(1+INDEX(FrontEndData,MATCH(BO$10,IF(FrontEndType=$B92,FrontEndCampus),0),MATCH(BO$9,FrontEndYear,0))),"")</f>
        <v/>
      </c>
      <c r="BP92" s="529" t="str">
        <f t="array" aca="1" ref="BP92" ca="1">IFERROR(BJ92*(1+INDEX(FrontEndData,MATCH(BP$10,IF(FrontEndType=$B92,FrontEndCampus),0),MATCH(BP$9,FrontEndYear,0))),"")</f>
        <v/>
      </c>
      <c r="BQ92" s="529" t="str">
        <f t="array" aca="1" ref="BQ92" ca="1">IFERROR(BK92*(1+INDEX(FrontEndData,MATCH(BQ$10,IF(FrontEndType=$B92,FrontEndCampus),0),MATCH(BQ$9,FrontEndYear,0))),"")</f>
        <v/>
      </c>
      <c r="BR92" s="529" t="str">
        <f t="array" aca="1" ref="BR92" ca="1">IFERROR(BL92*(1+INDEX(FrontEndData,MATCH(BR$10,IF(FrontEndType=$B92,FrontEndCampus),0),MATCH(BR$9,FrontEndYear,0))),"")</f>
        <v/>
      </c>
      <c r="BS92" s="529" t="str">
        <f t="array" aca="1" ref="BS92" ca="1">IFERROR(BM92*(1+INDEX(FrontEndData,MATCH(BS$10,IF(FrontEndType=$B92,FrontEndCampus),0),MATCH(BS$9,FrontEndYear,0))),"")</f>
        <v/>
      </c>
      <c r="BT92" s="529" t="str">
        <f t="array" aca="1" ref="BT92" ca="1">IFERROR(BN92*(1+INDEX(FrontEndData,MATCH(BT$10,IF(FrontEndType=$B92,FrontEndCampus),0),MATCH(BT$9,FrontEndYear,0))),"")</f>
        <v/>
      </c>
      <c r="BU92" s="529" t="str">
        <f t="array" aca="1" ref="BU92" ca="1">IFERROR(BO92*(1+INDEX(FrontEndData,MATCH(BU$10,IF(FrontEndType=$B92,FrontEndCampus),0),MATCH(BU$9,FrontEndYear,0))),"")</f>
        <v/>
      </c>
      <c r="BV92" s="529" t="str">
        <f t="array" aca="1" ref="BV92" ca="1">IFERROR(BP92*(1+INDEX(FrontEndData,MATCH(BV$10,IF(FrontEndType=$B92,FrontEndCampus),0),MATCH(BV$9,FrontEndYear,0))),"")</f>
        <v/>
      </c>
      <c r="BW92" s="529" t="str">
        <f t="array" aca="1" ref="BW92" ca="1">IFERROR(BQ92*(1+INDEX(FrontEndData,MATCH(BW$10,IF(FrontEndType=$B92,FrontEndCampus),0),MATCH(BW$9,FrontEndYear,0))),"")</f>
        <v/>
      </c>
      <c r="BX92" s="529" t="str">
        <f t="array" aca="1" ref="BX92" ca="1">IFERROR(BR92*(1+INDEX(FrontEndData,MATCH(BX$10,IF(FrontEndType=$B92,FrontEndCampus),0),MATCH(BX$9,FrontEndYear,0))),"")</f>
        <v/>
      </c>
    </row>
    <row r="93" spans="2:76" x14ac:dyDescent="0.25">
      <c r="B93" s="525" t="s">
        <v>411</v>
      </c>
      <c r="C93" s="526" t="s">
        <v>376</v>
      </c>
      <c r="D93" s="527" t="s">
        <v>395</v>
      </c>
      <c r="E93" s="528">
        <f t="array" ref="E93">IFERROR(IF(INDEX(EndUseMatrixData,MATCH($B93,IF(EndUseMatrixEndUse=$D93,EndUseMatrixAllocation),0),MATCH($C93,EndUseMatrixEmissionSource,0))=Lists!$Q$9,INDEX(CFPTableEmissionsData,MATCH($C93,CFPTableEmissionsEmissionSource,0),MATCH(E$10,CFPTableEmissionsCampus,0))*INDEX(EndUseAssumptionsData,MATCH($C93,IF(EndUseAssumptionsEndUse=$D93,EndUseAssumptionsEmissionsSource),0),MATCH(E$10,EndUseAssumptionsCampus,0))*IF(COUNTIF(PeopleList,$B93)&gt;0,INDEX(SpacePeopleAllocationsPercentData,MATCH($B93,SpacePeopleAllocationsPercentType,0),MATCH(E$10,SpacePeopleAllocationsPercentCampus,0))/SUM(IF(INDEX(EndUseMatrixPeopleData,0,MATCH($C93,EndUseMatrixEmissionSource,0))=Lists!$Q$9,IF(EndUseMatrixPeopleEndUse=$D93,INDEX(EndUseMatrixPeopleSplitData,0,MATCH(E$10,EndUseMatrixPeopleSplitCampus,0))))),1),0),0)</f>
        <v>0</v>
      </c>
      <c r="F93" s="528">
        <f t="array" ref="F93">IFERROR(IF(INDEX(EndUseMatrixData,MATCH($B93,IF(EndUseMatrixEndUse=$D93,EndUseMatrixAllocation),0),MATCH($C93,EndUseMatrixEmissionSource,0))=Lists!$Q$9,INDEX(CFPTableEmissionsData,MATCH($C93,CFPTableEmissionsEmissionSource,0),MATCH(F$10,CFPTableEmissionsCampus,0))*INDEX(EndUseAssumptionsData,MATCH($C93,IF(EndUseAssumptionsEndUse=$D93,EndUseAssumptionsEmissionsSource),0),MATCH(F$10,EndUseAssumptionsCampus,0))*IF(COUNTIF(PeopleList,$B93)&gt;0,INDEX(SpacePeopleAllocationsPercentData,MATCH($B93,SpacePeopleAllocationsPercentType,0),MATCH(F$10,SpacePeopleAllocationsPercentCampus,0))/SUM(IF(INDEX(EndUseMatrixPeopleData,0,MATCH($C93,EndUseMatrixEmissionSource,0))=Lists!$Q$9,IF(EndUseMatrixPeopleEndUse=$D93,INDEX(EndUseMatrixPeopleSplitData,0,MATCH(F$10,EndUseMatrixPeopleSplitCampus,0))))),1),0),0)</f>
        <v>0</v>
      </c>
      <c r="G93" s="528">
        <f t="array" ref="G93">IFERROR(IF(INDEX(EndUseMatrixData,MATCH($B93,IF(EndUseMatrixEndUse=$D93,EndUseMatrixAllocation),0),MATCH($C93,EndUseMatrixEmissionSource,0))=Lists!$Q$9,INDEX(CFPTableEmissionsData,MATCH($C93,CFPTableEmissionsEmissionSource,0),MATCH(G$10,CFPTableEmissionsCampus,0))*INDEX(EndUseAssumptionsData,MATCH($C93,IF(EndUseAssumptionsEndUse=$D93,EndUseAssumptionsEmissionsSource),0),MATCH(G$10,EndUseAssumptionsCampus,0))*IF(COUNTIF(PeopleList,$B93)&gt;0,INDEX(SpacePeopleAllocationsPercentData,MATCH($B93,SpacePeopleAllocationsPercentType,0),MATCH(G$10,SpacePeopleAllocationsPercentCampus,0))/SUM(IF(INDEX(EndUseMatrixPeopleData,0,MATCH($C93,EndUseMatrixEmissionSource,0))=Lists!$Q$9,IF(EndUseMatrixPeopleEndUse=$D93,INDEX(EndUseMatrixPeopleSplitData,0,MATCH(G$10,EndUseMatrixPeopleSplitCampus,0))))),1),0),0)</f>
        <v>0</v>
      </c>
      <c r="H93" s="528">
        <f t="array" ref="H93">IFERROR(IF(INDEX(EndUseMatrixData,MATCH($B93,IF(EndUseMatrixEndUse=$D93,EndUseMatrixAllocation),0),MATCH($C93,EndUseMatrixEmissionSource,0))=Lists!$Q$9,INDEX(CFPTableEmissionsData,MATCH($C93,CFPTableEmissionsEmissionSource,0),MATCH(H$10,CFPTableEmissionsCampus,0))*INDEX(EndUseAssumptionsData,MATCH($C93,IF(EndUseAssumptionsEndUse=$D93,EndUseAssumptionsEmissionsSource),0),MATCH(H$10,EndUseAssumptionsCampus,0))*IF(COUNTIF(PeopleList,$B93)&gt;0,INDEX(SpacePeopleAllocationsPercentData,MATCH($B93,SpacePeopleAllocationsPercentType,0),MATCH(H$10,SpacePeopleAllocationsPercentCampus,0))/SUM(IF(INDEX(EndUseMatrixPeopleData,0,MATCH($C93,EndUseMatrixEmissionSource,0))=Lists!$Q$9,IF(EndUseMatrixPeopleEndUse=$D93,INDEX(EndUseMatrixPeopleSplitData,0,MATCH(H$10,EndUseMatrixPeopleSplitCampus,0))))),1),0),0)</f>
        <v>0</v>
      </c>
      <c r="I93" s="528">
        <f t="array" ref="I93">IFERROR(IF(INDEX(EndUseMatrixData,MATCH($B93,IF(EndUseMatrixEndUse=$D93,EndUseMatrixAllocation),0),MATCH($C93,EndUseMatrixEmissionSource,0))=Lists!$Q$9,INDEX(CFPTableEmissionsData,MATCH($C93,CFPTableEmissionsEmissionSource,0),MATCH(I$10,CFPTableEmissionsCampus,0))*INDEX(EndUseAssumptionsData,MATCH($C93,IF(EndUseAssumptionsEndUse=$D93,EndUseAssumptionsEmissionsSource),0),MATCH(I$10,EndUseAssumptionsCampus,0))*IF(COUNTIF(PeopleList,$B93)&gt;0,INDEX(SpacePeopleAllocationsPercentData,MATCH($B93,SpacePeopleAllocationsPercentType,0),MATCH(I$10,SpacePeopleAllocationsPercentCampus,0))/SUM(IF(INDEX(EndUseMatrixPeopleData,0,MATCH($C93,EndUseMatrixEmissionSource,0))=Lists!$Q$9,IF(EndUseMatrixPeopleEndUse=$D93,INDEX(EndUseMatrixPeopleSplitData,0,MATCH(I$10,EndUseMatrixPeopleSplitCampus,0))))),1),0),0)</f>
        <v>0</v>
      </c>
      <c r="J93" s="528">
        <f t="array" ref="J93">IFERROR(IF(INDEX(EndUseMatrixData,MATCH($B93,IF(EndUseMatrixEndUse=$D93,EndUseMatrixAllocation),0),MATCH($C93,EndUseMatrixEmissionSource,0))=Lists!$Q$9,INDEX(CFPTableEmissionsData,MATCH($C93,CFPTableEmissionsEmissionSource,0),MATCH(J$10,CFPTableEmissionsCampus,0))*INDEX(EndUseAssumptionsData,MATCH($C93,IF(EndUseAssumptionsEndUse=$D93,EndUseAssumptionsEmissionsSource),0),MATCH(J$10,EndUseAssumptionsCampus,0))*IF(COUNTIF(PeopleList,$B93)&gt;0,INDEX(SpacePeopleAllocationsPercentData,MATCH($B93,SpacePeopleAllocationsPercentType,0),MATCH(J$10,SpacePeopleAllocationsPercentCampus,0))/SUM(IF(INDEX(EndUseMatrixPeopleData,0,MATCH($C93,EndUseMatrixEmissionSource,0))=Lists!$Q$9,IF(EndUseMatrixPeopleEndUse=$D93,INDEX(EndUseMatrixPeopleSplitData,0,MATCH(J$10,EndUseMatrixPeopleSplitCampus,0))))),1),0),0)</f>
        <v>0</v>
      </c>
      <c r="K93" s="529" t="str">
        <f t="array" aca="1" ref="K93" ca="1">IFERROR(E93*(1+INDEX(FrontEndData,MATCH(K$10,IF(FrontEndType=$B93,FrontEndCampus),0),MATCH(K$9,FrontEndYear,0))),"")</f>
        <v/>
      </c>
      <c r="L93" s="529" t="str">
        <f t="array" aca="1" ref="L93" ca="1">IFERROR(F93*(1+INDEX(FrontEndData,MATCH(L$10,IF(FrontEndType=$B93,FrontEndCampus),0),MATCH(L$9,FrontEndYear,0))),"")</f>
        <v/>
      </c>
      <c r="M93" s="529" t="str">
        <f t="array" aca="1" ref="M93" ca="1">IFERROR(G93*(1+INDEX(FrontEndData,MATCH(M$10,IF(FrontEndType=$B93,FrontEndCampus),0),MATCH(M$9,FrontEndYear,0))),"")</f>
        <v/>
      </c>
      <c r="N93" s="529" t="str">
        <f t="array" aca="1" ref="N93" ca="1">IFERROR(H93*(1+INDEX(FrontEndData,MATCH(N$10,IF(FrontEndType=$B93,FrontEndCampus),0),MATCH(N$9,FrontEndYear,0))),"")</f>
        <v/>
      </c>
      <c r="O93" s="529" t="str">
        <f t="array" aca="1" ref="O93" ca="1">IFERROR(I93*(1+INDEX(FrontEndData,MATCH(O$10,IF(FrontEndType=$B93,FrontEndCampus),0),MATCH(O$9,FrontEndYear,0))),"")</f>
        <v/>
      </c>
      <c r="P93" s="529" t="str">
        <f t="array" aca="1" ref="P93" ca="1">IFERROR(J93*(1+INDEX(FrontEndData,MATCH(P$10,IF(FrontEndType=$B93,FrontEndCampus),0),MATCH(P$9,FrontEndYear,0))),"")</f>
        <v/>
      </c>
      <c r="Q93" s="529" t="str">
        <f t="array" aca="1" ref="Q93" ca="1">IFERROR(K93*(1+INDEX(FrontEndData,MATCH(Q$10,IF(FrontEndType=$B93,FrontEndCampus),0),MATCH(Q$9,FrontEndYear,0))),"")</f>
        <v/>
      </c>
      <c r="R93" s="529" t="str">
        <f t="array" aca="1" ref="R93" ca="1">IFERROR(L93*(1+INDEX(FrontEndData,MATCH(R$10,IF(FrontEndType=$B93,FrontEndCampus),0),MATCH(R$9,FrontEndYear,0))),"")</f>
        <v/>
      </c>
      <c r="S93" s="529" t="str">
        <f t="array" aca="1" ref="S93" ca="1">IFERROR(M93*(1+INDEX(FrontEndData,MATCH(S$10,IF(FrontEndType=$B93,FrontEndCampus),0),MATCH(S$9,FrontEndYear,0))),"")</f>
        <v/>
      </c>
      <c r="T93" s="529" t="str">
        <f t="array" aca="1" ref="T93" ca="1">IFERROR(N93*(1+INDEX(FrontEndData,MATCH(T$10,IF(FrontEndType=$B93,FrontEndCampus),0),MATCH(T$9,FrontEndYear,0))),"")</f>
        <v/>
      </c>
      <c r="U93" s="529" t="str">
        <f t="array" aca="1" ref="U93" ca="1">IFERROR(O93*(1+INDEX(FrontEndData,MATCH(U$10,IF(FrontEndType=$B93,FrontEndCampus),0),MATCH(U$9,FrontEndYear,0))),"")</f>
        <v/>
      </c>
      <c r="V93" s="529" t="str">
        <f t="array" aca="1" ref="V93" ca="1">IFERROR(P93*(1+INDEX(FrontEndData,MATCH(V$10,IF(FrontEndType=$B93,FrontEndCampus),0),MATCH(V$9,FrontEndYear,0))),"")</f>
        <v/>
      </c>
      <c r="W93" s="529" t="str">
        <f t="array" aca="1" ref="W93" ca="1">IFERROR(Q93*(1+INDEX(FrontEndData,MATCH(W$10,IF(FrontEndType=$B93,FrontEndCampus),0),MATCH(W$9,FrontEndYear,0))),"")</f>
        <v/>
      </c>
      <c r="X93" s="529" t="str">
        <f t="array" aca="1" ref="X93" ca="1">IFERROR(R93*(1+INDEX(FrontEndData,MATCH(X$10,IF(FrontEndType=$B93,FrontEndCampus),0),MATCH(X$9,FrontEndYear,0))),"")</f>
        <v/>
      </c>
      <c r="Y93" s="529" t="str">
        <f t="array" aca="1" ref="Y93" ca="1">IFERROR(S93*(1+INDEX(FrontEndData,MATCH(Y$10,IF(FrontEndType=$B93,FrontEndCampus),0),MATCH(Y$9,FrontEndYear,0))),"")</f>
        <v/>
      </c>
      <c r="Z93" s="529" t="str">
        <f t="array" aca="1" ref="Z93" ca="1">IFERROR(T93*(1+INDEX(FrontEndData,MATCH(Z$10,IF(FrontEndType=$B93,FrontEndCampus),0),MATCH(Z$9,FrontEndYear,0))),"")</f>
        <v/>
      </c>
      <c r="AA93" s="529" t="str">
        <f t="array" aca="1" ref="AA93" ca="1">IFERROR(U93*(1+INDEX(FrontEndData,MATCH(AA$10,IF(FrontEndType=$B93,FrontEndCampus),0),MATCH(AA$9,FrontEndYear,0))),"")</f>
        <v/>
      </c>
      <c r="AB93" s="529" t="str">
        <f t="array" aca="1" ref="AB93" ca="1">IFERROR(V93*(1+INDEX(FrontEndData,MATCH(AB$10,IF(FrontEndType=$B93,FrontEndCampus),0),MATCH(AB$9,FrontEndYear,0))),"")</f>
        <v/>
      </c>
      <c r="AC93" s="529" t="str">
        <f t="array" aca="1" ref="AC93" ca="1">IFERROR(W93*(1+INDEX(FrontEndData,MATCH(AC$10,IF(FrontEndType=$B93,FrontEndCampus),0),MATCH(AC$9,FrontEndYear,0))),"")</f>
        <v/>
      </c>
      <c r="AD93" s="529" t="str">
        <f t="array" aca="1" ref="AD93" ca="1">IFERROR(X93*(1+INDEX(FrontEndData,MATCH(AD$10,IF(FrontEndType=$B93,FrontEndCampus),0),MATCH(AD$9,FrontEndYear,0))),"")</f>
        <v/>
      </c>
      <c r="AE93" s="529" t="str">
        <f t="array" aca="1" ref="AE93" ca="1">IFERROR(Y93*(1+INDEX(FrontEndData,MATCH(AE$10,IF(FrontEndType=$B93,FrontEndCampus),0),MATCH(AE$9,FrontEndYear,0))),"")</f>
        <v/>
      </c>
      <c r="AF93" s="529" t="str">
        <f t="array" aca="1" ref="AF93" ca="1">IFERROR(Z93*(1+INDEX(FrontEndData,MATCH(AF$10,IF(FrontEndType=$B93,FrontEndCampus),0),MATCH(AF$9,FrontEndYear,0))),"")</f>
        <v/>
      </c>
      <c r="AG93" s="529" t="str">
        <f t="array" aca="1" ref="AG93" ca="1">IFERROR(AA93*(1+INDEX(FrontEndData,MATCH(AG$10,IF(FrontEndType=$B93,FrontEndCampus),0),MATCH(AG$9,FrontEndYear,0))),"")</f>
        <v/>
      </c>
      <c r="AH93" s="529" t="str">
        <f t="array" aca="1" ref="AH93" ca="1">IFERROR(AB93*(1+INDEX(FrontEndData,MATCH(AH$10,IF(FrontEndType=$B93,FrontEndCampus),0),MATCH(AH$9,FrontEndYear,0))),"")</f>
        <v/>
      </c>
      <c r="AI93" s="529" t="str">
        <f t="array" aca="1" ref="AI93" ca="1">IFERROR(AC93*(1+INDEX(FrontEndData,MATCH(AI$10,IF(FrontEndType=$B93,FrontEndCampus),0),MATCH(AI$9,FrontEndYear,0))),"")</f>
        <v/>
      </c>
      <c r="AJ93" s="529" t="str">
        <f t="array" aca="1" ref="AJ93" ca="1">IFERROR(AD93*(1+INDEX(FrontEndData,MATCH(AJ$10,IF(FrontEndType=$B93,FrontEndCampus),0),MATCH(AJ$9,FrontEndYear,0))),"")</f>
        <v/>
      </c>
      <c r="AK93" s="529" t="str">
        <f t="array" aca="1" ref="AK93" ca="1">IFERROR(AE93*(1+INDEX(FrontEndData,MATCH(AK$10,IF(FrontEndType=$B93,FrontEndCampus),0),MATCH(AK$9,FrontEndYear,0))),"")</f>
        <v/>
      </c>
      <c r="AL93" s="529" t="str">
        <f t="array" aca="1" ref="AL93" ca="1">IFERROR(AF93*(1+INDEX(FrontEndData,MATCH(AL$10,IF(FrontEndType=$B93,FrontEndCampus),0),MATCH(AL$9,FrontEndYear,0))),"")</f>
        <v/>
      </c>
      <c r="AM93" s="529" t="str">
        <f t="array" aca="1" ref="AM93" ca="1">IFERROR(AG93*(1+INDEX(FrontEndData,MATCH(AM$10,IF(FrontEndType=$B93,FrontEndCampus),0),MATCH(AM$9,FrontEndYear,0))),"")</f>
        <v/>
      </c>
      <c r="AN93" s="529" t="str">
        <f t="array" aca="1" ref="AN93" ca="1">IFERROR(AH93*(1+INDEX(FrontEndData,MATCH(AN$10,IF(FrontEndType=$B93,FrontEndCampus),0),MATCH(AN$9,FrontEndYear,0))),"")</f>
        <v/>
      </c>
      <c r="AO93" s="529" t="str">
        <f t="array" aca="1" ref="AO93" ca="1">IFERROR(AI93*(1+INDEX(FrontEndData,MATCH(AO$10,IF(FrontEndType=$B93,FrontEndCampus),0),MATCH(AO$9,FrontEndYear,0))),"")</f>
        <v/>
      </c>
      <c r="AP93" s="529" t="str">
        <f t="array" aca="1" ref="AP93" ca="1">IFERROR(AJ93*(1+INDEX(FrontEndData,MATCH(AP$10,IF(FrontEndType=$B93,FrontEndCampus),0),MATCH(AP$9,FrontEndYear,0))),"")</f>
        <v/>
      </c>
      <c r="AQ93" s="529" t="str">
        <f t="array" aca="1" ref="AQ93" ca="1">IFERROR(AK93*(1+INDEX(FrontEndData,MATCH(AQ$10,IF(FrontEndType=$B93,FrontEndCampus),0),MATCH(AQ$9,FrontEndYear,0))),"")</f>
        <v/>
      </c>
      <c r="AR93" s="529" t="str">
        <f t="array" aca="1" ref="AR93" ca="1">IFERROR(AL93*(1+INDEX(FrontEndData,MATCH(AR$10,IF(FrontEndType=$B93,FrontEndCampus),0),MATCH(AR$9,FrontEndYear,0))),"")</f>
        <v/>
      </c>
      <c r="AS93" s="529" t="str">
        <f t="array" aca="1" ref="AS93" ca="1">IFERROR(AM93*(1+INDEX(FrontEndData,MATCH(AS$10,IF(FrontEndType=$B93,FrontEndCampus),0),MATCH(AS$9,FrontEndYear,0))),"")</f>
        <v/>
      </c>
      <c r="AT93" s="529" t="str">
        <f t="array" aca="1" ref="AT93" ca="1">IFERROR(AN93*(1+INDEX(FrontEndData,MATCH(AT$10,IF(FrontEndType=$B93,FrontEndCampus),0),MATCH(AT$9,FrontEndYear,0))),"")</f>
        <v/>
      </c>
      <c r="AU93" s="529" t="str">
        <f t="array" aca="1" ref="AU93" ca="1">IFERROR(AO93*(1+INDEX(FrontEndData,MATCH(AU$10,IF(FrontEndType=$B93,FrontEndCampus),0),MATCH(AU$9,FrontEndYear,0))),"")</f>
        <v/>
      </c>
      <c r="AV93" s="529" t="str">
        <f t="array" aca="1" ref="AV93" ca="1">IFERROR(AP93*(1+INDEX(FrontEndData,MATCH(AV$10,IF(FrontEndType=$B93,FrontEndCampus),0),MATCH(AV$9,FrontEndYear,0))),"")</f>
        <v/>
      </c>
      <c r="AW93" s="529" t="str">
        <f t="array" aca="1" ref="AW93" ca="1">IFERROR(AQ93*(1+INDEX(FrontEndData,MATCH(AW$10,IF(FrontEndType=$B93,FrontEndCampus),0),MATCH(AW$9,FrontEndYear,0))),"")</f>
        <v/>
      </c>
      <c r="AX93" s="529" t="str">
        <f t="array" aca="1" ref="AX93" ca="1">IFERROR(AR93*(1+INDEX(FrontEndData,MATCH(AX$10,IF(FrontEndType=$B93,FrontEndCampus),0),MATCH(AX$9,FrontEndYear,0))),"")</f>
        <v/>
      </c>
      <c r="AY93" s="529" t="str">
        <f t="array" aca="1" ref="AY93" ca="1">IFERROR(AS93*(1+INDEX(FrontEndData,MATCH(AY$10,IF(FrontEndType=$B93,FrontEndCampus),0),MATCH(AY$9,FrontEndYear,0))),"")</f>
        <v/>
      </c>
      <c r="AZ93" s="529" t="str">
        <f t="array" aca="1" ref="AZ93" ca="1">IFERROR(AT93*(1+INDEX(FrontEndData,MATCH(AZ$10,IF(FrontEndType=$B93,FrontEndCampus),0),MATCH(AZ$9,FrontEndYear,0))),"")</f>
        <v/>
      </c>
      <c r="BA93" s="529" t="str">
        <f t="array" aca="1" ref="BA93" ca="1">IFERROR(AU93*(1+INDEX(FrontEndData,MATCH(BA$10,IF(FrontEndType=$B93,FrontEndCampus),0),MATCH(BA$9,FrontEndYear,0))),"")</f>
        <v/>
      </c>
      <c r="BB93" s="529" t="str">
        <f t="array" aca="1" ref="BB93" ca="1">IFERROR(AV93*(1+INDEX(FrontEndData,MATCH(BB$10,IF(FrontEndType=$B93,FrontEndCampus),0),MATCH(BB$9,FrontEndYear,0))),"")</f>
        <v/>
      </c>
      <c r="BC93" s="529" t="str">
        <f t="array" aca="1" ref="BC93" ca="1">IFERROR(AW93*(1+INDEX(FrontEndData,MATCH(BC$10,IF(FrontEndType=$B93,FrontEndCampus),0),MATCH(BC$9,FrontEndYear,0))),"")</f>
        <v/>
      </c>
      <c r="BD93" s="529" t="str">
        <f t="array" aca="1" ref="BD93" ca="1">IFERROR(AX93*(1+INDEX(FrontEndData,MATCH(BD$10,IF(FrontEndType=$B93,FrontEndCampus),0),MATCH(BD$9,FrontEndYear,0))),"")</f>
        <v/>
      </c>
      <c r="BE93" s="529" t="str">
        <f t="array" aca="1" ref="BE93" ca="1">IFERROR(AY93*(1+INDEX(FrontEndData,MATCH(BE$10,IF(FrontEndType=$B93,FrontEndCampus),0),MATCH(BE$9,FrontEndYear,0))),"")</f>
        <v/>
      </c>
      <c r="BF93" s="529" t="str">
        <f t="array" aca="1" ref="BF93" ca="1">IFERROR(AZ93*(1+INDEX(FrontEndData,MATCH(BF$10,IF(FrontEndType=$B93,FrontEndCampus),0),MATCH(BF$9,FrontEndYear,0))),"")</f>
        <v/>
      </c>
      <c r="BG93" s="529" t="str">
        <f t="array" aca="1" ref="BG93" ca="1">IFERROR(BA93*(1+INDEX(FrontEndData,MATCH(BG$10,IF(FrontEndType=$B93,FrontEndCampus),0),MATCH(BG$9,FrontEndYear,0))),"")</f>
        <v/>
      </c>
      <c r="BH93" s="529" t="str">
        <f t="array" aca="1" ref="BH93" ca="1">IFERROR(BB93*(1+INDEX(FrontEndData,MATCH(BH$10,IF(FrontEndType=$B93,FrontEndCampus),0),MATCH(BH$9,FrontEndYear,0))),"")</f>
        <v/>
      </c>
      <c r="BI93" s="529" t="str">
        <f t="array" aca="1" ref="BI93" ca="1">IFERROR(BC93*(1+INDEX(FrontEndData,MATCH(BI$10,IF(FrontEndType=$B93,FrontEndCampus),0),MATCH(BI$9,FrontEndYear,0))),"")</f>
        <v/>
      </c>
      <c r="BJ93" s="529" t="str">
        <f t="array" aca="1" ref="BJ93" ca="1">IFERROR(BD93*(1+INDEX(FrontEndData,MATCH(BJ$10,IF(FrontEndType=$B93,FrontEndCampus),0),MATCH(BJ$9,FrontEndYear,0))),"")</f>
        <v/>
      </c>
      <c r="BK93" s="529" t="str">
        <f t="array" aca="1" ref="BK93" ca="1">IFERROR(BE93*(1+INDEX(FrontEndData,MATCH(BK$10,IF(FrontEndType=$B93,FrontEndCampus),0),MATCH(BK$9,FrontEndYear,0))),"")</f>
        <v/>
      </c>
      <c r="BL93" s="529" t="str">
        <f t="array" aca="1" ref="BL93" ca="1">IFERROR(BF93*(1+INDEX(FrontEndData,MATCH(BL$10,IF(FrontEndType=$B93,FrontEndCampus),0),MATCH(BL$9,FrontEndYear,0))),"")</f>
        <v/>
      </c>
      <c r="BM93" s="529" t="str">
        <f t="array" aca="1" ref="BM93" ca="1">IFERROR(BG93*(1+INDEX(FrontEndData,MATCH(BM$10,IF(FrontEndType=$B93,FrontEndCampus),0),MATCH(BM$9,FrontEndYear,0))),"")</f>
        <v/>
      </c>
      <c r="BN93" s="529" t="str">
        <f t="array" aca="1" ref="BN93" ca="1">IFERROR(BH93*(1+INDEX(FrontEndData,MATCH(BN$10,IF(FrontEndType=$B93,FrontEndCampus),0),MATCH(BN$9,FrontEndYear,0))),"")</f>
        <v/>
      </c>
      <c r="BO93" s="529" t="str">
        <f t="array" aca="1" ref="BO93" ca="1">IFERROR(BI93*(1+INDEX(FrontEndData,MATCH(BO$10,IF(FrontEndType=$B93,FrontEndCampus),0),MATCH(BO$9,FrontEndYear,0))),"")</f>
        <v/>
      </c>
      <c r="BP93" s="529" t="str">
        <f t="array" aca="1" ref="BP93" ca="1">IFERROR(BJ93*(1+INDEX(FrontEndData,MATCH(BP$10,IF(FrontEndType=$B93,FrontEndCampus),0),MATCH(BP$9,FrontEndYear,0))),"")</f>
        <v/>
      </c>
      <c r="BQ93" s="529" t="str">
        <f t="array" aca="1" ref="BQ93" ca="1">IFERROR(BK93*(1+INDEX(FrontEndData,MATCH(BQ$10,IF(FrontEndType=$B93,FrontEndCampus),0),MATCH(BQ$9,FrontEndYear,0))),"")</f>
        <v/>
      </c>
      <c r="BR93" s="529" t="str">
        <f t="array" aca="1" ref="BR93" ca="1">IFERROR(BL93*(1+INDEX(FrontEndData,MATCH(BR$10,IF(FrontEndType=$B93,FrontEndCampus),0),MATCH(BR$9,FrontEndYear,0))),"")</f>
        <v/>
      </c>
      <c r="BS93" s="529" t="str">
        <f t="array" aca="1" ref="BS93" ca="1">IFERROR(BM93*(1+INDEX(FrontEndData,MATCH(BS$10,IF(FrontEndType=$B93,FrontEndCampus),0),MATCH(BS$9,FrontEndYear,0))),"")</f>
        <v/>
      </c>
      <c r="BT93" s="529" t="str">
        <f t="array" aca="1" ref="BT93" ca="1">IFERROR(BN93*(1+INDEX(FrontEndData,MATCH(BT$10,IF(FrontEndType=$B93,FrontEndCampus),0),MATCH(BT$9,FrontEndYear,0))),"")</f>
        <v/>
      </c>
      <c r="BU93" s="529" t="str">
        <f t="array" aca="1" ref="BU93" ca="1">IFERROR(BO93*(1+INDEX(FrontEndData,MATCH(BU$10,IF(FrontEndType=$B93,FrontEndCampus),0),MATCH(BU$9,FrontEndYear,0))),"")</f>
        <v/>
      </c>
      <c r="BV93" s="529" t="str">
        <f t="array" aca="1" ref="BV93" ca="1">IFERROR(BP93*(1+INDEX(FrontEndData,MATCH(BV$10,IF(FrontEndType=$B93,FrontEndCampus),0),MATCH(BV$9,FrontEndYear,0))),"")</f>
        <v/>
      </c>
      <c r="BW93" s="529" t="str">
        <f t="array" aca="1" ref="BW93" ca="1">IFERROR(BQ93*(1+INDEX(FrontEndData,MATCH(BW$10,IF(FrontEndType=$B93,FrontEndCampus),0),MATCH(BW$9,FrontEndYear,0))),"")</f>
        <v/>
      </c>
      <c r="BX93" s="529" t="str">
        <f t="array" aca="1" ref="BX93" ca="1">IFERROR(BR93*(1+INDEX(FrontEndData,MATCH(BX$10,IF(FrontEndType=$B93,FrontEndCampus),0),MATCH(BX$9,FrontEndYear,0))),"")</f>
        <v/>
      </c>
    </row>
    <row r="94" spans="2:76" x14ac:dyDescent="0.25">
      <c r="B94" s="525" t="s">
        <v>411</v>
      </c>
      <c r="C94" s="526" t="s">
        <v>376</v>
      </c>
      <c r="D94" s="527" t="s">
        <v>226</v>
      </c>
      <c r="E94" s="528">
        <f t="array" aca="1" ref="E94" ca="1">IFERROR(IF(INDEX(EndUseMatrixData,MATCH($B94,IF(EndUseMatrixEndUse=$D94,EndUseMatrixAllocation),0),MATCH($C94,EndUseMatrixEmissionSource,0))=Lists!$Q$9,INDEX(CFPTableEmissionsData,MATCH($C94,CFPTableEmissionsEmissionSource,0),MATCH(E$10,CFPTableEmissionsCampus,0))*INDEX(EndUseAssumptionsData,MATCH($C94,IF(EndUseAssumptionsEndUse=$D94,EndUseAssumptionsEmissionsSource),0),MATCH(E$10,EndUseAssumptionsCampus,0))*IF(COUNTIF(PeopleList,$B94)&gt;0,INDEX(SpacePeopleAllocationsPercentData,MATCH($B94,SpacePeopleAllocationsPercentType,0),MATCH(E$10,SpacePeopleAllocationsPercentCampus,0))/SUM(IF(INDEX(EndUseMatrixPeopleData,0,MATCH($C94,EndUseMatrixEmissionSource,0))=Lists!$Q$9,IF(EndUseMatrixPeopleEndUse=$D94,INDEX(EndUseMatrixPeopleSplitData,0,MATCH(E$10,EndUseMatrixPeopleSplitCampus,0))))),1),0),0)</f>
        <v>0</v>
      </c>
      <c r="F94" s="528">
        <f t="array" aca="1" ref="F94" ca="1">IFERROR(IF(INDEX(EndUseMatrixData,MATCH($B94,IF(EndUseMatrixEndUse=$D94,EndUseMatrixAllocation),0),MATCH($C94,EndUseMatrixEmissionSource,0))=Lists!$Q$9,INDEX(CFPTableEmissionsData,MATCH($C94,CFPTableEmissionsEmissionSource,0),MATCH(F$10,CFPTableEmissionsCampus,0))*INDEX(EndUseAssumptionsData,MATCH($C94,IF(EndUseAssumptionsEndUse=$D94,EndUseAssumptionsEmissionsSource),0),MATCH(F$10,EndUseAssumptionsCampus,0))*IF(COUNTIF(PeopleList,$B94)&gt;0,INDEX(SpacePeopleAllocationsPercentData,MATCH($B94,SpacePeopleAllocationsPercentType,0),MATCH(F$10,SpacePeopleAllocationsPercentCampus,0))/SUM(IF(INDEX(EndUseMatrixPeopleData,0,MATCH($C94,EndUseMatrixEmissionSource,0))=Lists!$Q$9,IF(EndUseMatrixPeopleEndUse=$D94,INDEX(EndUseMatrixPeopleSplitData,0,MATCH(F$10,EndUseMatrixPeopleSplitCampus,0))))),1),0),0)</f>
        <v>0</v>
      </c>
      <c r="G94" s="528">
        <f t="array" aca="1" ref="G94" ca="1">IFERROR(IF(INDEX(EndUseMatrixData,MATCH($B94,IF(EndUseMatrixEndUse=$D94,EndUseMatrixAllocation),0),MATCH($C94,EndUseMatrixEmissionSource,0))=Lists!$Q$9,INDEX(CFPTableEmissionsData,MATCH($C94,CFPTableEmissionsEmissionSource,0),MATCH(G$10,CFPTableEmissionsCampus,0))*INDEX(EndUseAssumptionsData,MATCH($C94,IF(EndUseAssumptionsEndUse=$D94,EndUseAssumptionsEmissionsSource),0),MATCH(G$10,EndUseAssumptionsCampus,0))*IF(COUNTIF(PeopleList,$B94)&gt;0,INDEX(SpacePeopleAllocationsPercentData,MATCH($B94,SpacePeopleAllocationsPercentType,0),MATCH(G$10,SpacePeopleAllocationsPercentCampus,0))/SUM(IF(INDEX(EndUseMatrixPeopleData,0,MATCH($C94,EndUseMatrixEmissionSource,0))=Lists!$Q$9,IF(EndUseMatrixPeopleEndUse=$D94,INDEX(EndUseMatrixPeopleSplitData,0,MATCH(G$10,EndUseMatrixPeopleSplitCampus,0))))),1),0),0)</f>
        <v>0</v>
      </c>
      <c r="H94" s="528">
        <f t="array" aca="1" ref="H94" ca="1">IFERROR(IF(INDEX(EndUseMatrixData,MATCH($B94,IF(EndUseMatrixEndUse=$D94,EndUseMatrixAllocation),0),MATCH($C94,EndUseMatrixEmissionSource,0))=Lists!$Q$9,INDEX(CFPTableEmissionsData,MATCH($C94,CFPTableEmissionsEmissionSource,0),MATCH(H$10,CFPTableEmissionsCampus,0))*INDEX(EndUseAssumptionsData,MATCH($C94,IF(EndUseAssumptionsEndUse=$D94,EndUseAssumptionsEmissionsSource),0),MATCH(H$10,EndUseAssumptionsCampus,0))*IF(COUNTIF(PeopleList,$B94)&gt;0,INDEX(SpacePeopleAllocationsPercentData,MATCH($B94,SpacePeopleAllocationsPercentType,0),MATCH(H$10,SpacePeopleAllocationsPercentCampus,0))/SUM(IF(INDEX(EndUseMatrixPeopleData,0,MATCH($C94,EndUseMatrixEmissionSource,0))=Lists!$Q$9,IF(EndUseMatrixPeopleEndUse=$D94,INDEX(EndUseMatrixPeopleSplitData,0,MATCH(H$10,EndUseMatrixPeopleSplitCampus,0))))),1),0),0)</f>
        <v>0</v>
      </c>
      <c r="I94" s="528">
        <f t="array" aca="1" ref="I94" ca="1">IFERROR(IF(INDEX(EndUseMatrixData,MATCH($B94,IF(EndUseMatrixEndUse=$D94,EndUseMatrixAllocation),0),MATCH($C94,EndUseMatrixEmissionSource,0))=Lists!$Q$9,INDEX(CFPTableEmissionsData,MATCH($C94,CFPTableEmissionsEmissionSource,0),MATCH(I$10,CFPTableEmissionsCampus,0))*INDEX(EndUseAssumptionsData,MATCH($C94,IF(EndUseAssumptionsEndUse=$D94,EndUseAssumptionsEmissionsSource),0),MATCH(I$10,EndUseAssumptionsCampus,0))*IF(COUNTIF(PeopleList,$B94)&gt;0,INDEX(SpacePeopleAllocationsPercentData,MATCH($B94,SpacePeopleAllocationsPercentType,0),MATCH(I$10,SpacePeopleAllocationsPercentCampus,0))/SUM(IF(INDEX(EndUseMatrixPeopleData,0,MATCH($C94,EndUseMatrixEmissionSource,0))=Lists!$Q$9,IF(EndUseMatrixPeopleEndUse=$D94,INDEX(EndUseMatrixPeopleSplitData,0,MATCH(I$10,EndUseMatrixPeopleSplitCampus,0))))),1),0),0)</f>
        <v>0</v>
      </c>
      <c r="J94" s="528">
        <f t="array" aca="1" ref="J94" ca="1">IFERROR(IF(INDEX(EndUseMatrixData,MATCH($B94,IF(EndUseMatrixEndUse=$D94,EndUseMatrixAllocation),0),MATCH($C94,EndUseMatrixEmissionSource,0))=Lists!$Q$9,INDEX(CFPTableEmissionsData,MATCH($C94,CFPTableEmissionsEmissionSource,0),MATCH(J$10,CFPTableEmissionsCampus,0))*INDEX(EndUseAssumptionsData,MATCH($C94,IF(EndUseAssumptionsEndUse=$D94,EndUseAssumptionsEmissionsSource),0),MATCH(J$10,EndUseAssumptionsCampus,0))*IF(COUNTIF(PeopleList,$B94)&gt;0,INDEX(SpacePeopleAllocationsPercentData,MATCH($B94,SpacePeopleAllocationsPercentType,0),MATCH(J$10,SpacePeopleAllocationsPercentCampus,0))/SUM(IF(INDEX(EndUseMatrixPeopleData,0,MATCH($C94,EndUseMatrixEmissionSource,0))=Lists!$Q$9,IF(EndUseMatrixPeopleEndUse=$D94,INDEX(EndUseMatrixPeopleSplitData,0,MATCH(J$10,EndUseMatrixPeopleSplitCampus,0))))),1),0),0)</f>
        <v>0</v>
      </c>
      <c r="K94" s="529" t="str">
        <f t="array" aca="1" ref="K94" ca="1">IFERROR(E94*(1+INDEX(FrontEndData,MATCH(K$10,IF(FrontEndType=$B94,FrontEndCampus),0),MATCH(K$9,FrontEndYear,0))),"")</f>
        <v/>
      </c>
      <c r="L94" s="529" t="str">
        <f t="array" aca="1" ref="L94" ca="1">IFERROR(F94*(1+INDEX(FrontEndData,MATCH(L$10,IF(FrontEndType=$B94,FrontEndCampus),0),MATCH(L$9,FrontEndYear,0))),"")</f>
        <v/>
      </c>
      <c r="M94" s="529" t="str">
        <f t="array" aca="1" ref="M94" ca="1">IFERROR(G94*(1+INDEX(FrontEndData,MATCH(M$10,IF(FrontEndType=$B94,FrontEndCampus),0),MATCH(M$9,FrontEndYear,0))),"")</f>
        <v/>
      </c>
      <c r="N94" s="529" t="str">
        <f t="array" aca="1" ref="N94" ca="1">IFERROR(H94*(1+INDEX(FrontEndData,MATCH(N$10,IF(FrontEndType=$B94,FrontEndCampus),0),MATCH(N$9,FrontEndYear,0))),"")</f>
        <v/>
      </c>
      <c r="O94" s="529" t="str">
        <f t="array" aca="1" ref="O94" ca="1">IFERROR(I94*(1+INDEX(FrontEndData,MATCH(O$10,IF(FrontEndType=$B94,FrontEndCampus),0),MATCH(O$9,FrontEndYear,0))),"")</f>
        <v/>
      </c>
      <c r="P94" s="529" t="str">
        <f t="array" aca="1" ref="P94" ca="1">IFERROR(J94*(1+INDEX(FrontEndData,MATCH(P$10,IF(FrontEndType=$B94,FrontEndCampus),0),MATCH(P$9,FrontEndYear,0))),"")</f>
        <v/>
      </c>
      <c r="Q94" s="529" t="str">
        <f t="array" aca="1" ref="Q94" ca="1">IFERROR(K94*(1+INDEX(FrontEndData,MATCH(Q$10,IF(FrontEndType=$B94,FrontEndCampus),0),MATCH(Q$9,FrontEndYear,0))),"")</f>
        <v/>
      </c>
      <c r="R94" s="529" t="str">
        <f t="array" aca="1" ref="R94" ca="1">IFERROR(L94*(1+INDEX(FrontEndData,MATCH(R$10,IF(FrontEndType=$B94,FrontEndCampus),0),MATCH(R$9,FrontEndYear,0))),"")</f>
        <v/>
      </c>
      <c r="S94" s="529" t="str">
        <f t="array" aca="1" ref="S94" ca="1">IFERROR(M94*(1+INDEX(FrontEndData,MATCH(S$10,IF(FrontEndType=$B94,FrontEndCampus),0),MATCH(S$9,FrontEndYear,0))),"")</f>
        <v/>
      </c>
      <c r="T94" s="529" t="str">
        <f t="array" aca="1" ref="T94" ca="1">IFERROR(N94*(1+INDEX(FrontEndData,MATCH(T$10,IF(FrontEndType=$B94,FrontEndCampus),0),MATCH(T$9,FrontEndYear,0))),"")</f>
        <v/>
      </c>
      <c r="U94" s="529" t="str">
        <f t="array" aca="1" ref="U94" ca="1">IFERROR(O94*(1+INDEX(FrontEndData,MATCH(U$10,IF(FrontEndType=$B94,FrontEndCampus),0),MATCH(U$9,FrontEndYear,0))),"")</f>
        <v/>
      </c>
      <c r="V94" s="529" t="str">
        <f t="array" aca="1" ref="V94" ca="1">IFERROR(P94*(1+INDEX(FrontEndData,MATCH(V$10,IF(FrontEndType=$B94,FrontEndCampus),0),MATCH(V$9,FrontEndYear,0))),"")</f>
        <v/>
      </c>
      <c r="W94" s="529" t="str">
        <f t="array" aca="1" ref="W94" ca="1">IFERROR(Q94*(1+INDEX(FrontEndData,MATCH(W$10,IF(FrontEndType=$B94,FrontEndCampus),0),MATCH(W$9,FrontEndYear,0))),"")</f>
        <v/>
      </c>
      <c r="X94" s="529" t="str">
        <f t="array" aca="1" ref="X94" ca="1">IFERROR(R94*(1+INDEX(FrontEndData,MATCH(X$10,IF(FrontEndType=$B94,FrontEndCampus),0),MATCH(X$9,FrontEndYear,0))),"")</f>
        <v/>
      </c>
      <c r="Y94" s="529" t="str">
        <f t="array" aca="1" ref="Y94" ca="1">IFERROR(S94*(1+INDEX(FrontEndData,MATCH(Y$10,IF(FrontEndType=$B94,FrontEndCampus),0),MATCH(Y$9,FrontEndYear,0))),"")</f>
        <v/>
      </c>
      <c r="Z94" s="529" t="str">
        <f t="array" aca="1" ref="Z94" ca="1">IFERROR(T94*(1+INDEX(FrontEndData,MATCH(Z$10,IF(FrontEndType=$B94,FrontEndCampus),0),MATCH(Z$9,FrontEndYear,0))),"")</f>
        <v/>
      </c>
      <c r="AA94" s="529" t="str">
        <f t="array" aca="1" ref="AA94" ca="1">IFERROR(U94*(1+INDEX(FrontEndData,MATCH(AA$10,IF(FrontEndType=$B94,FrontEndCampus),0),MATCH(AA$9,FrontEndYear,0))),"")</f>
        <v/>
      </c>
      <c r="AB94" s="529" t="str">
        <f t="array" aca="1" ref="AB94" ca="1">IFERROR(V94*(1+INDEX(FrontEndData,MATCH(AB$10,IF(FrontEndType=$B94,FrontEndCampus),0),MATCH(AB$9,FrontEndYear,0))),"")</f>
        <v/>
      </c>
      <c r="AC94" s="529" t="str">
        <f t="array" aca="1" ref="AC94" ca="1">IFERROR(W94*(1+INDEX(FrontEndData,MATCH(AC$10,IF(FrontEndType=$B94,FrontEndCampus),0),MATCH(AC$9,FrontEndYear,0))),"")</f>
        <v/>
      </c>
      <c r="AD94" s="529" t="str">
        <f t="array" aca="1" ref="AD94" ca="1">IFERROR(X94*(1+INDEX(FrontEndData,MATCH(AD$10,IF(FrontEndType=$B94,FrontEndCampus),0),MATCH(AD$9,FrontEndYear,0))),"")</f>
        <v/>
      </c>
      <c r="AE94" s="529" t="str">
        <f t="array" aca="1" ref="AE94" ca="1">IFERROR(Y94*(1+INDEX(FrontEndData,MATCH(AE$10,IF(FrontEndType=$B94,FrontEndCampus),0),MATCH(AE$9,FrontEndYear,0))),"")</f>
        <v/>
      </c>
      <c r="AF94" s="529" t="str">
        <f t="array" aca="1" ref="AF94" ca="1">IFERROR(Z94*(1+INDEX(FrontEndData,MATCH(AF$10,IF(FrontEndType=$B94,FrontEndCampus),0),MATCH(AF$9,FrontEndYear,0))),"")</f>
        <v/>
      </c>
      <c r="AG94" s="529" t="str">
        <f t="array" aca="1" ref="AG94" ca="1">IFERROR(AA94*(1+INDEX(FrontEndData,MATCH(AG$10,IF(FrontEndType=$B94,FrontEndCampus),0),MATCH(AG$9,FrontEndYear,0))),"")</f>
        <v/>
      </c>
      <c r="AH94" s="529" t="str">
        <f t="array" aca="1" ref="AH94" ca="1">IFERROR(AB94*(1+INDEX(FrontEndData,MATCH(AH$10,IF(FrontEndType=$B94,FrontEndCampus),0),MATCH(AH$9,FrontEndYear,0))),"")</f>
        <v/>
      </c>
      <c r="AI94" s="529" t="str">
        <f t="array" aca="1" ref="AI94" ca="1">IFERROR(AC94*(1+INDEX(FrontEndData,MATCH(AI$10,IF(FrontEndType=$B94,FrontEndCampus),0),MATCH(AI$9,FrontEndYear,0))),"")</f>
        <v/>
      </c>
      <c r="AJ94" s="529" t="str">
        <f t="array" aca="1" ref="AJ94" ca="1">IFERROR(AD94*(1+INDEX(FrontEndData,MATCH(AJ$10,IF(FrontEndType=$B94,FrontEndCampus),0),MATCH(AJ$9,FrontEndYear,0))),"")</f>
        <v/>
      </c>
      <c r="AK94" s="529" t="str">
        <f t="array" aca="1" ref="AK94" ca="1">IFERROR(AE94*(1+INDEX(FrontEndData,MATCH(AK$10,IF(FrontEndType=$B94,FrontEndCampus),0),MATCH(AK$9,FrontEndYear,0))),"")</f>
        <v/>
      </c>
      <c r="AL94" s="529" t="str">
        <f t="array" aca="1" ref="AL94" ca="1">IFERROR(AF94*(1+INDEX(FrontEndData,MATCH(AL$10,IF(FrontEndType=$B94,FrontEndCampus),0),MATCH(AL$9,FrontEndYear,0))),"")</f>
        <v/>
      </c>
      <c r="AM94" s="529" t="str">
        <f t="array" aca="1" ref="AM94" ca="1">IFERROR(AG94*(1+INDEX(FrontEndData,MATCH(AM$10,IF(FrontEndType=$B94,FrontEndCampus),0),MATCH(AM$9,FrontEndYear,0))),"")</f>
        <v/>
      </c>
      <c r="AN94" s="529" t="str">
        <f t="array" aca="1" ref="AN94" ca="1">IFERROR(AH94*(1+INDEX(FrontEndData,MATCH(AN$10,IF(FrontEndType=$B94,FrontEndCampus),0),MATCH(AN$9,FrontEndYear,0))),"")</f>
        <v/>
      </c>
      <c r="AO94" s="529" t="str">
        <f t="array" aca="1" ref="AO94" ca="1">IFERROR(AI94*(1+INDEX(FrontEndData,MATCH(AO$10,IF(FrontEndType=$B94,FrontEndCampus),0),MATCH(AO$9,FrontEndYear,0))),"")</f>
        <v/>
      </c>
      <c r="AP94" s="529" t="str">
        <f t="array" aca="1" ref="AP94" ca="1">IFERROR(AJ94*(1+INDEX(FrontEndData,MATCH(AP$10,IF(FrontEndType=$B94,FrontEndCampus),0),MATCH(AP$9,FrontEndYear,0))),"")</f>
        <v/>
      </c>
      <c r="AQ94" s="529" t="str">
        <f t="array" aca="1" ref="AQ94" ca="1">IFERROR(AK94*(1+INDEX(FrontEndData,MATCH(AQ$10,IF(FrontEndType=$B94,FrontEndCampus),0),MATCH(AQ$9,FrontEndYear,0))),"")</f>
        <v/>
      </c>
      <c r="AR94" s="529" t="str">
        <f t="array" aca="1" ref="AR94" ca="1">IFERROR(AL94*(1+INDEX(FrontEndData,MATCH(AR$10,IF(FrontEndType=$B94,FrontEndCampus),0),MATCH(AR$9,FrontEndYear,0))),"")</f>
        <v/>
      </c>
      <c r="AS94" s="529" t="str">
        <f t="array" aca="1" ref="AS94" ca="1">IFERROR(AM94*(1+INDEX(FrontEndData,MATCH(AS$10,IF(FrontEndType=$B94,FrontEndCampus),0),MATCH(AS$9,FrontEndYear,0))),"")</f>
        <v/>
      </c>
      <c r="AT94" s="529" t="str">
        <f t="array" aca="1" ref="AT94" ca="1">IFERROR(AN94*(1+INDEX(FrontEndData,MATCH(AT$10,IF(FrontEndType=$B94,FrontEndCampus),0),MATCH(AT$9,FrontEndYear,0))),"")</f>
        <v/>
      </c>
      <c r="AU94" s="529" t="str">
        <f t="array" aca="1" ref="AU94" ca="1">IFERROR(AO94*(1+INDEX(FrontEndData,MATCH(AU$10,IF(FrontEndType=$B94,FrontEndCampus),0),MATCH(AU$9,FrontEndYear,0))),"")</f>
        <v/>
      </c>
      <c r="AV94" s="529" t="str">
        <f t="array" aca="1" ref="AV94" ca="1">IFERROR(AP94*(1+INDEX(FrontEndData,MATCH(AV$10,IF(FrontEndType=$B94,FrontEndCampus),0),MATCH(AV$9,FrontEndYear,0))),"")</f>
        <v/>
      </c>
      <c r="AW94" s="529" t="str">
        <f t="array" aca="1" ref="AW94" ca="1">IFERROR(AQ94*(1+INDEX(FrontEndData,MATCH(AW$10,IF(FrontEndType=$B94,FrontEndCampus),0),MATCH(AW$9,FrontEndYear,0))),"")</f>
        <v/>
      </c>
      <c r="AX94" s="529" t="str">
        <f t="array" aca="1" ref="AX94" ca="1">IFERROR(AR94*(1+INDEX(FrontEndData,MATCH(AX$10,IF(FrontEndType=$B94,FrontEndCampus),0),MATCH(AX$9,FrontEndYear,0))),"")</f>
        <v/>
      </c>
      <c r="AY94" s="529" t="str">
        <f t="array" aca="1" ref="AY94" ca="1">IFERROR(AS94*(1+INDEX(FrontEndData,MATCH(AY$10,IF(FrontEndType=$B94,FrontEndCampus),0),MATCH(AY$9,FrontEndYear,0))),"")</f>
        <v/>
      </c>
      <c r="AZ94" s="529" t="str">
        <f t="array" aca="1" ref="AZ94" ca="1">IFERROR(AT94*(1+INDEX(FrontEndData,MATCH(AZ$10,IF(FrontEndType=$B94,FrontEndCampus),0),MATCH(AZ$9,FrontEndYear,0))),"")</f>
        <v/>
      </c>
      <c r="BA94" s="529" t="str">
        <f t="array" aca="1" ref="BA94" ca="1">IFERROR(AU94*(1+INDEX(FrontEndData,MATCH(BA$10,IF(FrontEndType=$B94,FrontEndCampus),0),MATCH(BA$9,FrontEndYear,0))),"")</f>
        <v/>
      </c>
      <c r="BB94" s="529" t="str">
        <f t="array" aca="1" ref="BB94" ca="1">IFERROR(AV94*(1+INDEX(FrontEndData,MATCH(BB$10,IF(FrontEndType=$B94,FrontEndCampus),0),MATCH(BB$9,FrontEndYear,0))),"")</f>
        <v/>
      </c>
      <c r="BC94" s="529" t="str">
        <f t="array" aca="1" ref="BC94" ca="1">IFERROR(AW94*(1+INDEX(FrontEndData,MATCH(BC$10,IF(FrontEndType=$B94,FrontEndCampus),0),MATCH(BC$9,FrontEndYear,0))),"")</f>
        <v/>
      </c>
      <c r="BD94" s="529" t="str">
        <f t="array" aca="1" ref="BD94" ca="1">IFERROR(AX94*(1+INDEX(FrontEndData,MATCH(BD$10,IF(FrontEndType=$B94,FrontEndCampus),0),MATCH(BD$9,FrontEndYear,0))),"")</f>
        <v/>
      </c>
      <c r="BE94" s="529" t="str">
        <f t="array" aca="1" ref="BE94" ca="1">IFERROR(AY94*(1+INDEX(FrontEndData,MATCH(BE$10,IF(FrontEndType=$B94,FrontEndCampus),0),MATCH(BE$9,FrontEndYear,0))),"")</f>
        <v/>
      </c>
      <c r="BF94" s="529" t="str">
        <f t="array" aca="1" ref="BF94" ca="1">IFERROR(AZ94*(1+INDEX(FrontEndData,MATCH(BF$10,IF(FrontEndType=$B94,FrontEndCampus),0),MATCH(BF$9,FrontEndYear,0))),"")</f>
        <v/>
      </c>
      <c r="BG94" s="529" t="str">
        <f t="array" aca="1" ref="BG94" ca="1">IFERROR(BA94*(1+INDEX(FrontEndData,MATCH(BG$10,IF(FrontEndType=$B94,FrontEndCampus),0),MATCH(BG$9,FrontEndYear,0))),"")</f>
        <v/>
      </c>
      <c r="BH94" s="529" t="str">
        <f t="array" aca="1" ref="BH94" ca="1">IFERROR(BB94*(1+INDEX(FrontEndData,MATCH(BH$10,IF(FrontEndType=$B94,FrontEndCampus),0),MATCH(BH$9,FrontEndYear,0))),"")</f>
        <v/>
      </c>
      <c r="BI94" s="529" t="str">
        <f t="array" aca="1" ref="BI94" ca="1">IFERROR(BC94*(1+INDEX(FrontEndData,MATCH(BI$10,IF(FrontEndType=$B94,FrontEndCampus),0),MATCH(BI$9,FrontEndYear,0))),"")</f>
        <v/>
      </c>
      <c r="BJ94" s="529" t="str">
        <f t="array" aca="1" ref="BJ94" ca="1">IFERROR(BD94*(1+INDEX(FrontEndData,MATCH(BJ$10,IF(FrontEndType=$B94,FrontEndCampus),0),MATCH(BJ$9,FrontEndYear,0))),"")</f>
        <v/>
      </c>
      <c r="BK94" s="529" t="str">
        <f t="array" aca="1" ref="BK94" ca="1">IFERROR(BE94*(1+INDEX(FrontEndData,MATCH(BK$10,IF(FrontEndType=$B94,FrontEndCampus),0),MATCH(BK$9,FrontEndYear,0))),"")</f>
        <v/>
      </c>
      <c r="BL94" s="529" t="str">
        <f t="array" aca="1" ref="BL94" ca="1">IFERROR(BF94*(1+INDEX(FrontEndData,MATCH(BL$10,IF(FrontEndType=$B94,FrontEndCampus),0),MATCH(BL$9,FrontEndYear,0))),"")</f>
        <v/>
      </c>
      <c r="BM94" s="529" t="str">
        <f t="array" aca="1" ref="BM94" ca="1">IFERROR(BG94*(1+INDEX(FrontEndData,MATCH(BM$10,IF(FrontEndType=$B94,FrontEndCampus),0),MATCH(BM$9,FrontEndYear,0))),"")</f>
        <v/>
      </c>
      <c r="BN94" s="529" t="str">
        <f t="array" aca="1" ref="BN94" ca="1">IFERROR(BH94*(1+INDEX(FrontEndData,MATCH(BN$10,IF(FrontEndType=$B94,FrontEndCampus),0),MATCH(BN$9,FrontEndYear,0))),"")</f>
        <v/>
      </c>
      <c r="BO94" s="529" t="str">
        <f t="array" aca="1" ref="BO94" ca="1">IFERROR(BI94*(1+INDEX(FrontEndData,MATCH(BO$10,IF(FrontEndType=$B94,FrontEndCampus),0),MATCH(BO$9,FrontEndYear,0))),"")</f>
        <v/>
      </c>
      <c r="BP94" s="529" t="str">
        <f t="array" aca="1" ref="BP94" ca="1">IFERROR(BJ94*(1+INDEX(FrontEndData,MATCH(BP$10,IF(FrontEndType=$B94,FrontEndCampus),0),MATCH(BP$9,FrontEndYear,0))),"")</f>
        <v/>
      </c>
      <c r="BQ94" s="529" t="str">
        <f t="array" aca="1" ref="BQ94" ca="1">IFERROR(BK94*(1+INDEX(FrontEndData,MATCH(BQ$10,IF(FrontEndType=$B94,FrontEndCampus),0),MATCH(BQ$9,FrontEndYear,0))),"")</f>
        <v/>
      </c>
      <c r="BR94" s="529" t="str">
        <f t="array" aca="1" ref="BR94" ca="1">IFERROR(BL94*(1+INDEX(FrontEndData,MATCH(BR$10,IF(FrontEndType=$B94,FrontEndCampus),0),MATCH(BR$9,FrontEndYear,0))),"")</f>
        <v/>
      </c>
      <c r="BS94" s="529" t="str">
        <f t="array" aca="1" ref="BS94" ca="1">IFERROR(BM94*(1+INDEX(FrontEndData,MATCH(BS$10,IF(FrontEndType=$B94,FrontEndCampus),0),MATCH(BS$9,FrontEndYear,0))),"")</f>
        <v/>
      </c>
      <c r="BT94" s="529" t="str">
        <f t="array" aca="1" ref="BT94" ca="1">IFERROR(BN94*(1+INDEX(FrontEndData,MATCH(BT$10,IF(FrontEndType=$B94,FrontEndCampus),0),MATCH(BT$9,FrontEndYear,0))),"")</f>
        <v/>
      </c>
      <c r="BU94" s="529" t="str">
        <f t="array" aca="1" ref="BU94" ca="1">IFERROR(BO94*(1+INDEX(FrontEndData,MATCH(BU$10,IF(FrontEndType=$B94,FrontEndCampus),0),MATCH(BU$9,FrontEndYear,0))),"")</f>
        <v/>
      </c>
      <c r="BV94" s="529" t="str">
        <f t="array" aca="1" ref="BV94" ca="1">IFERROR(BP94*(1+INDEX(FrontEndData,MATCH(BV$10,IF(FrontEndType=$B94,FrontEndCampus),0),MATCH(BV$9,FrontEndYear,0))),"")</f>
        <v/>
      </c>
      <c r="BW94" s="529" t="str">
        <f t="array" aca="1" ref="BW94" ca="1">IFERROR(BQ94*(1+INDEX(FrontEndData,MATCH(BW$10,IF(FrontEndType=$B94,FrontEndCampus),0),MATCH(BW$9,FrontEndYear,0))),"")</f>
        <v/>
      </c>
      <c r="BX94" s="529" t="str">
        <f t="array" aca="1" ref="BX94" ca="1">IFERROR(BR94*(1+INDEX(FrontEndData,MATCH(BX$10,IF(FrontEndType=$B94,FrontEndCampus),0),MATCH(BX$9,FrontEndYear,0))),"")</f>
        <v/>
      </c>
    </row>
    <row r="95" spans="2:76" x14ac:dyDescent="0.25">
      <c r="B95" s="525" t="s">
        <v>361</v>
      </c>
      <c r="C95" s="526" t="s">
        <v>376</v>
      </c>
      <c r="D95" s="527" t="s">
        <v>400</v>
      </c>
      <c r="E95" s="528">
        <f t="array" aca="1" ref="E95" ca="1">IFERROR(IF(INDEX(EndUseMatrixData,MATCH($B95,IF(EndUseMatrixEndUse=$D95,EndUseMatrixAllocation),0),MATCH($C95,EndUseMatrixEmissionSource,0))=Lists!$Q$9,INDEX(CFPTableEmissionsData,MATCH($C95,CFPTableEmissionsEmissionSource,0),MATCH(E$10,CFPTableEmissionsCampus,0))*INDEX(EndUseAssumptionsData,MATCH($C95,IF(EndUseAssumptionsEndUse=$D95,EndUseAssumptionsEmissionsSource),0),MATCH(E$10,EndUseAssumptionsCampus,0))*IF(COUNTIF(PeopleList,$B95)&gt;0,INDEX(SpacePeopleAllocationsPercentData,MATCH($B95,SpacePeopleAllocationsPercentType,0),MATCH(E$10,SpacePeopleAllocationsPercentCampus,0))/SUM(IF(INDEX(EndUseMatrixPeopleData,0,MATCH($C95,EndUseMatrixEmissionSource,0))=Lists!$Q$9,IF(EndUseMatrixPeopleEndUse=$D95,INDEX(EndUseMatrixPeopleSplitData,0,MATCH(E$10,EndUseMatrixPeopleSplitCampus,0))))),1),0),0)</f>
        <v>0</v>
      </c>
      <c r="F95" s="528">
        <f t="array" aca="1" ref="F95" ca="1">IFERROR(IF(INDEX(EndUseMatrixData,MATCH($B95,IF(EndUseMatrixEndUse=$D95,EndUseMatrixAllocation),0),MATCH($C95,EndUseMatrixEmissionSource,0))=Lists!$Q$9,INDEX(CFPTableEmissionsData,MATCH($C95,CFPTableEmissionsEmissionSource,0),MATCH(F$10,CFPTableEmissionsCampus,0))*INDEX(EndUseAssumptionsData,MATCH($C95,IF(EndUseAssumptionsEndUse=$D95,EndUseAssumptionsEmissionsSource),0),MATCH(F$10,EndUseAssumptionsCampus,0))*IF(COUNTIF(PeopleList,$B95)&gt;0,INDEX(SpacePeopleAllocationsPercentData,MATCH($B95,SpacePeopleAllocationsPercentType,0),MATCH(F$10,SpacePeopleAllocationsPercentCampus,0))/SUM(IF(INDEX(EndUseMatrixPeopleData,0,MATCH($C95,EndUseMatrixEmissionSource,0))=Lists!$Q$9,IF(EndUseMatrixPeopleEndUse=$D95,INDEX(EndUseMatrixPeopleSplitData,0,MATCH(F$10,EndUseMatrixPeopleSplitCampus,0))))),1),0),0)</f>
        <v>0</v>
      </c>
      <c r="G95" s="528">
        <f t="array" aca="1" ref="G95" ca="1">IFERROR(IF(INDEX(EndUseMatrixData,MATCH($B95,IF(EndUseMatrixEndUse=$D95,EndUseMatrixAllocation),0),MATCH($C95,EndUseMatrixEmissionSource,0))=Lists!$Q$9,INDEX(CFPTableEmissionsData,MATCH($C95,CFPTableEmissionsEmissionSource,0),MATCH(G$10,CFPTableEmissionsCampus,0))*INDEX(EndUseAssumptionsData,MATCH($C95,IF(EndUseAssumptionsEndUse=$D95,EndUseAssumptionsEmissionsSource),0),MATCH(G$10,EndUseAssumptionsCampus,0))*IF(COUNTIF(PeopleList,$B95)&gt;0,INDEX(SpacePeopleAllocationsPercentData,MATCH($B95,SpacePeopleAllocationsPercentType,0),MATCH(G$10,SpacePeopleAllocationsPercentCampus,0))/SUM(IF(INDEX(EndUseMatrixPeopleData,0,MATCH($C95,EndUseMatrixEmissionSource,0))=Lists!$Q$9,IF(EndUseMatrixPeopleEndUse=$D95,INDEX(EndUseMatrixPeopleSplitData,0,MATCH(G$10,EndUseMatrixPeopleSplitCampus,0))))),1),0),0)</f>
        <v>0</v>
      </c>
      <c r="H95" s="528">
        <f t="array" aca="1" ref="H95" ca="1">IFERROR(IF(INDEX(EndUseMatrixData,MATCH($B95,IF(EndUseMatrixEndUse=$D95,EndUseMatrixAllocation),0),MATCH($C95,EndUseMatrixEmissionSource,0))=Lists!$Q$9,INDEX(CFPTableEmissionsData,MATCH($C95,CFPTableEmissionsEmissionSource,0),MATCH(H$10,CFPTableEmissionsCampus,0))*INDEX(EndUseAssumptionsData,MATCH($C95,IF(EndUseAssumptionsEndUse=$D95,EndUseAssumptionsEmissionsSource),0),MATCH(H$10,EndUseAssumptionsCampus,0))*IF(COUNTIF(PeopleList,$B95)&gt;0,INDEX(SpacePeopleAllocationsPercentData,MATCH($B95,SpacePeopleAllocationsPercentType,0),MATCH(H$10,SpacePeopleAllocationsPercentCampus,0))/SUM(IF(INDEX(EndUseMatrixPeopleData,0,MATCH($C95,EndUseMatrixEmissionSource,0))=Lists!$Q$9,IF(EndUseMatrixPeopleEndUse=$D95,INDEX(EndUseMatrixPeopleSplitData,0,MATCH(H$10,EndUseMatrixPeopleSplitCampus,0))))),1),0),0)</f>
        <v>0</v>
      </c>
      <c r="I95" s="528">
        <f t="array" aca="1" ref="I95" ca="1">IFERROR(IF(INDEX(EndUseMatrixData,MATCH($B95,IF(EndUseMatrixEndUse=$D95,EndUseMatrixAllocation),0),MATCH($C95,EndUseMatrixEmissionSource,0))=Lists!$Q$9,INDEX(CFPTableEmissionsData,MATCH($C95,CFPTableEmissionsEmissionSource,0),MATCH(I$10,CFPTableEmissionsCampus,0))*INDEX(EndUseAssumptionsData,MATCH($C95,IF(EndUseAssumptionsEndUse=$D95,EndUseAssumptionsEmissionsSource),0),MATCH(I$10,EndUseAssumptionsCampus,0))*IF(COUNTIF(PeopleList,$B95)&gt;0,INDEX(SpacePeopleAllocationsPercentData,MATCH($B95,SpacePeopleAllocationsPercentType,0),MATCH(I$10,SpacePeopleAllocationsPercentCampus,0))/SUM(IF(INDEX(EndUseMatrixPeopleData,0,MATCH($C95,EndUseMatrixEmissionSource,0))=Lists!$Q$9,IF(EndUseMatrixPeopleEndUse=$D95,INDEX(EndUseMatrixPeopleSplitData,0,MATCH(I$10,EndUseMatrixPeopleSplitCampus,0))))),1),0),0)</f>
        <v>0</v>
      </c>
      <c r="J95" s="528">
        <f t="array" aca="1" ref="J95" ca="1">IFERROR(IF(INDEX(EndUseMatrixData,MATCH($B95,IF(EndUseMatrixEndUse=$D95,EndUseMatrixAllocation),0),MATCH($C95,EndUseMatrixEmissionSource,0))=Lists!$Q$9,INDEX(CFPTableEmissionsData,MATCH($C95,CFPTableEmissionsEmissionSource,0),MATCH(J$10,CFPTableEmissionsCampus,0))*INDEX(EndUseAssumptionsData,MATCH($C95,IF(EndUseAssumptionsEndUse=$D95,EndUseAssumptionsEmissionsSource),0),MATCH(J$10,EndUseAssumptionsCampus,0))*IF(COUNTIF(PeopleList,$B95)&gt;0,INDEX(SpacePeopleAllocationsPercentData,MATCH($B95,SpacePeopleAllocationsPercentType,0),MATCH(J$10,SpacePeopleAllocationsPercentCampus,0))/SUM(IF(INDEX(EndUseMatrixPeopleData,0,MATCH($C95,EndUseMatrixEmissionSource,0))=Lists!$Q$9,IF(EndUseMatrixPeopleEndUse=$D95,INDEX(EndUseMatrixPeopleSplitData,0,MATCH(J$10,EndUseMatrixPeopleSplitCampus,0))))),1),0),0)</f>
        <v>0</v>
      </c>
      <c r="K95" s="529" t="str">
        <f t="array" aca="1" ref="K95" ca="1">IFERROR(E95*(1+INDEX(FrontEndData,MATCH(K$10,IF(FrontEndType=$B95,FrontEndCampus),0),MATCH(K$9,FrontEndYear,0))),"")</f>
        <v/>
      </c>
      <c r="L95" s="529" t="str">
        <f t="array" aca="1" ref="L95" ca="1">IFERROR(F95*(1+INDEX(FrontEndData,MATCH(L$10,IF(FrontEndType=$B95,FrontEndCampus),0),MATCH(L$9,FrontEndYear,0))),"")</f>
        <v/>
      </c>
      <c r="M95" s="529" t="str">
        <f t="array" aca="1" ref="M95" ca="1">IFERROR(G95*(1+INDEX(FrontEndData,MATCH(M$10,IF(FrontEndType=$B95,FrontEndCampus),0),MATCH(M$9,FrontEndYear,0))),"")</f>
        <v/>
      </c>
      <c r="N95" s="529" t="str">
        <f t="array" aca="1" ref="N95" ca="1">IFERROR(H95*(1+INDEX(FrontEndData,MATCH(N$10,IF(FrontEndType=$B95,FrontEndCampus),0),MATCH(N$9,FrontEndYear,0))),"")</f>
        <v/>
      </c>
      <c r="O95" s="529" t="str">
        <f t="array" aca="1" ref="O95" ca="1">IFERROR(I95*(1+INDEX(FrontEndData,MATCH(O$10,IF(FrontEndType=$B95,FrontEndCampus),0),MATCH(O$9,FrontEndYear,0))),"")</f>
        <v/>
      </c>
      <c r="P95" s="529" t="str">
        <f t="array" aca="1" ref="P95" ca="1">IFERROR(J95*(1+INDEX(FrontEndData,MATCH(P$10,IF(FrontEndType=$B95,FrontEndCampus),0),MATCH(P$9,FrontEndYear,0))),"")</f>
        <v/>
      </c>
      <c r="Q95" s="529" t="str">
        <f t="array" aca="1" ref="Q95" ca="1">IFERROR(K95*(1+INDEX(FrontEndData,MATCH(Q$10,IF(FrontEndType=$B95,FrontEndCampus),0),MATCH(Q$9,FrontEndYear,0))),"")</f>
        <v/>
      </c>
      <c r="R95" s="529" t="str">
        <f t="array" aca="1" ref="R95" ca="1">IFERROR(L95*(1+INDEX(FrontEndData,MATCH(R$10,IF(FrontEndType=$B95,FrontEndCampus),0),MATCH(R$9,FrontEndYear,0))),"")</f>
        <v/>
      </c>
      <c r="S95" s="529" t="str">
        <f t="array" aca="1" ref="S95" ca="1">IFERROR(M95*(1+INDEX(FrontEndData,MATCH(S$10,IF(FrontEndType=$B95,FrontEndCampus),0),MATCH(S$9,FrontEndYear,0))),"")</f>
        <v/>
      </c>
      <c r="T95" s="529" t="str">
        <f t="array" aca="1" ref="T95" ca="1">IFERROR(N95*(1+INDEX(FrontEndData,MATCH(T$10,IF(FrontEndType=$B95,FrontEndCampus),0),MATCH(T$9,FrontEndYear,0))),"")</f>
        <v/>
      </c>
      <c r="U95" s="529" t="str">
        <f t="array" aca="1" ref="U95" ca="1">IFERROR(O95*(1+INDEX(FrontEndData,MATCH(U$10,IF(FrontEndType=$B95,FrontEndCampus),0),MATCH(U$9,FrontEndYear,0))),"")</f>
        <v/>
      </c>
      <c r="V95" s="529" t="str">
        <f t="array" aca="1" ref="V95" ca="1">IFERROR(P95*(1+INDEX(FrontEndData,MATCH(V$10,IF(FrontEndType=$B95,FrontEndCampus),0),MATCH(V$9,FrontEndYear,0))),"")</f>
        <v/>
      </c>
      <c r="W95" s="529" t="str">
        <f t="array" aca="1" ref="W95" ca="1">IFERROR(Q95*(1+INDEX(FrontEndData,MATCH(W$10,IF(FrontEndType=$B95,FrontEndCampus),0),MATCH(W$9,FrontEndYear,0))),"")</f>
        <v/>
      </c>
      <c r="X95" s="529" t="str">
        <f t="array" aca="1" ref="X95" ca="1">IFERROR(R95*(1+INDEX(FrontEndData,MATCH(X$10,IF(FrontEndType=$B95,FrontEndCampus),0),MATCH(X$9,FrontEndYear,0))),"")</f>
        <v/>
      </c>
      <c r="Y95" s="529" t="str">
        <f t="array" aca="1" ref="Y95" ca="1">IFERROR(S95*(1+INDEX(FrontEndData,MATCH(Y$10,IF(FrontEndType=$B95,FrontEndCampus),0),MATCH(Y$9,FrontEndYear,0))),"")</f>
        <v/>
      </c>
      <c r="Z95" s="529" t="str">
        <f t="array" aca="1" ref="Z95" ca="1">IFERROR(T95*(1+INDEX(FrontEndData,MATCH(Z$10,IF(FrontEndType=$B95,FrontEndCampus),0),MATCH(Z$9,FrontEndYear,0))),"")</f>
        <v/>
      </c>
      <c r="AA95" s="529" t="str">
        <f t="array" aca="1" ref="AA95" ca="1">IFERROR(U95*(1+INDEX(FrontEndData,MATCH(AA$10,IF(FrontEndType=$B95,FrontEndCampus),0),MATCH(AA$9,FrontEndYear,0))),"")</f>
        <v/>
      </c>
      <c r="AB95" s="529" t="str">
        <f t="array" aca="1" ref="AB95" ca="1">IFERROR(V95*(1+INDEX(FrontEndData,MATCH(AB$10,IF(FrontEndType=$B95,FrontEndCampus),0),MATCH(AB$9,FrontEndYear,0))),"")</f>
        <v/>
      </c>
      <c r="AC95" s="529" t="str">
        <f t="array" aca="1" ref="AC95" ca="1">IFERROR(W95*(1+INDEX(FrontEndData,MATCH(AC$10,IF(FrontEndType=$B95,FrontEndCampus),0),MATCH(AC$9,FrontEndYear,0))),"")</f>
        <v/>
      </c>
      <c r="AD95" s="529" t="str">
        <f t="array" aca="1" ref="AD95" ca="1">IFERROR(X95*(1+INDEX(FrontEndData,MATCH(AD$10,IF(FrontEndType=$B95,FrontEndCampus),0),MATCH(AD$9,FrontEndYear,0))),"")</f>
        <v/>
      </c>
      <c r="AE95" s="529" t="str">
        <f t="array" aca="1" ref="AE95" ca="1">IFERROR(Y95*(1+INDEX(FrontEndData,MATCH(AE$10,IF(FrontEndType=$B95,FrontEndCampus),0),MATCH(AE$9,FrontEndYear,0))),"")</f>
        <v/>
      </c>
      <c r="AF95" s="529" t="str">
        <f t="array" aca="1" ref="AF95" ca="1">IFERROR(Z95*(1+INDEX(FrontEndData,MATCH(AF$10,IF(FrontEndType=$B95,FrontEndCampus),0),MATCH(AF$9,FrontEndYear,0))),"")</f>
        <v/>
      </c>
      <c r="AG95" s="529" t="str">
        <f t="array" aca="1" ref="AG95" ca="1">IFERROR(AA95*(1+INDEX(FrontEndData,MATCH(AG$10,IF(FrontEndType=$B95,FrontEndCampus),0),MATCH(AG$9,FrontEndYear,0))),"")</f>
        <v/>
      </c>
      <c r="AH95" s="529" t="str">
        <f t="array" aca="1" ref="AH95" ca="1">IFERROR(AB95*(1+INDEX(FrontEndData,MATCH(AH$10,IF(FrontEndType=$B95,FrontEndCampus),0),MATCH(AH$9,FrontEndYear,0))),"")</f>
        <v/>
      </c>
      <c r="AI95" s="529" t="str">
        <f t="array" aca="1" ref="AI95" ca="1">IFERROR(AC95*(1+INDEX(FrontEndData,MATCH(AI$10,IF(FrontEndType=$B95,FrontEndCampus),0),MATCH(AI$9,FrontEndYear,0))),"")</f>
        <v/>
      </c>
      <c r="AJ95" s="529" t="str">
        <f t="array" aca="1" ref="AJ95" ca="1">IFERROR(AD95*(1+INDEX(FrontEndData,MATCH(AJ$10,IF(FrontEndType=$B95,FrontEndCampus),0),MATCH(AJ$9,FrontEndYear,0))),"")</f>
        <v/>
      </c>
      <c r="AK95" s="529" t="str">
        <f t="array" aca="1" ref="AK95" ca="1">IFERROR(AE95*(1+INDEX(FrontEndData,MATCH(AK$10,IF(FrontEndType=$B95,FrontEndCampus),0),MATCH(AK$9,FrontEndYear,0))),"")</f>
        <v/>
      </c>
      <c r="AL95" s="529" t="str">
        <f t="array" aca="1" ref="AL95" ca="1">IFERROR(AF95*(1+INDEX(FrontEndData,MATCH(AL$10,IF(FrontEndType=$B95,FrontEndCampus),0),MATCH(AL$9,FrontEndYear,0))),"")</f>
        <v/>
      </c>
      <c r="AM95" s="529" t="str">
        <f t="array" aca="1" ref="AM95" ca="1">IFERROR(AG95*(1+INDEX(FrontEndData,MATCH(AM$10,IF(FrontEndType=$B95,FrontEndCampus),0),MATCH(AM$9,FrontEndYear,0))),"")</f>
        <v/>
      </c>
      <c r="AN95" s="529" t="str">
        <f t="array" aca="1" ref="AN95" ca="1">IFERROR(AH95*(1+INDEX(FrontEndData,MATCH(AN$10,IF(FrontEndType=$B95,FrontEndCampus),0),MATCH(AN$9,FrontEndYear,0))),"")</f>
        <v/>
      </c>
      <c r="AO95" s="529" t="str">
        <f t="array" aca="1" ref="AO95" ca="1">IFERROR(AI95*(1+INDEX(FrontEndData,MATCH(AO$10,IF(FrontEndType=$B95,FrontEndCampus),0),MATCH(AO$9,FrontEndYear,0))),"")</f>
        <v/>
      </c>
      <c r="AP95" s="529" t="str">
        <f t="array" aca="1" ref="AP95" ca="1">IFERROR(AJ95*(1+INDEX(FrontEndData,MATCH(AP$10,IF(FrontEndType=$B95,FrontEndCampus),0),MATCH(AP$9,FrontEndYear,0))),"")</f>
        <v/>
      </c>
      <c r="AQ95" s="529" t="str">
        <f t="array" aca="1" ref="AQ95" ca="1">IFERROR(AK95*(1+INDEX(FrontEndData,MATCH(AQ$10,IF(FrontEndType=$B95,FrontEndCampus),0),MATCH(AQ$9,FrontEndYear,0))),"")</f>
        <v/>
      </c>
      <c r="AR95" s="529" t="str">
        <f t="array" aca="1" ref="AR95" ca="1">IFERROR(AL95*(1+INDEX(FrontEndData,MATCH(AR$10,IF(FrontEndType=$B95,FrontEndCampus),0),MATCH(AR$9,FrontEndYear,0))),"")</f>
        <v/>
      </c>
      <c r="AS95" s="529" t="str">
        <f t="array" aca="1" ref="AS95" ca="1">IFERROR(AM95*(1+INDEX(FrontEndData,MATCH(AS$10,IF(FrontEndType=$B95,FrontEndCampus),0),MATCH(AS$9,FrontEndYear,0))),"")</f>
        <v/>
      </c>
      <c r="AT95" s="529" t="str">
        <f t="array" aca="1" ref="AT95" ca="1">IFERROR(AN95*(1+INDEX(FrontEndData,MATCH(AT$10,IF(FrontEndType=$B95,FrontEndCampus),0),MATCH(AT$9,FrontEndYear,0))),"")</f>
        <v/>
      </c>
      <c r="AU95" s="529" t="str">
        <f t="array" aca="1" ref="AU95" ca="1">IFERROR(AO95*(1+INDEX(FrontEndData,MATCH(AU$10,IF(FrontEndType=$B95,FrontEndCampus),0),MATCH(AU$9,FrontEndYear,0))),"")</f>
        <v/>
      </c>
      <c r="AV95" s="529" t="str">
        <f t="array" aca="1" ref="AV95" ca="1">IFERROR(AP95*(1+INDEX(FrontEndData,MATCH(AV$10,IF(FrontEndType=$B95,FrontEndCampus),0),MATCH(AV$9,FrontEndYear,0))),"")</f>
        <v/>
      </c>
      <c r="AW95" s="529" t="str">
        <f t="array" aca="1" ref="AW95" ca="1">IFERROR(AQ95*(1+INDEX(FrontEndData,MATCH(AW$10,IF(FrontEndType=$B95,FrontEndCampus),0),MATCH(AW$9,FrontEndYear,0))),"")</f>
        <v/>
      </c>
      <c r="AX95" s="529" t="str">
        <f t="array" aca="1" ref="AX95" ca="1">IFERROR(AR95*(1+INDEX(FrontEndData,MATCH(AX$10,IF(FrontEndType=$B95,FrontEndCampus),0),MATCH(AX$9,FrontEndYear,0))),"")</f>
        <v/>
      </c>
      <c r="AY95" s="529" t="str">
        <f t="array" aca="1" ref="AY95" ca="1">IFERROR(AS95*(1+INDEX(FrontEndData,MATCH(AY$10,IF(FrontEndType=$B95,FrontEndCampus),0),MATCH(AY$9,FrontEndYear,0))),"")</f>
        <v/>
      </c>
      <c r="AZ95" s="529" t="str">
        <f t="array" aca="1" ref="AZ95" ca="1">IFERROR(AT95*(1+INDEX(FrontEndData,MATCH(AZ$10,IF(FrontEndType=$B95,FrontEndCampus),0),MATCH(AZ$9,FrontEndYear,0))),"")</f>
        <v/>
      </c>
      <c r="BA95" s="529" t="str">
        <f t="array" aca="1" ref="BA95" ca="1">IFERROR(AU95*(1+INDEX(FrontEndData,MATCH(BA$10,IF(FrontEndType=$B95,FrontEndCampus),0),MATCH(BA$9,FrontEndYear,0))),"")</f>
        <v/>
      </c>
      <c r="BB95" s="529" t="str">
        <f t="array" aca="1" ref="BB95" ca="1">IFERROR(AV95*(1+INDEX(FrontEndData,MATCH(BB$10,IF(FrontEndType=$B95,FrontEndCampus),0),MATCH(BB$9,FrontEndYear,0))),"")</f>
        <v/>
      </c>
      <c r="BC95" s="529" t="str">
        <f t="array" aca="1" ref="BC95" ca="1">IFERROR(AW95*(1+INDEX(FrontEndData,MATCH(BC$10,IF(FrontEndType=$B95,FrontEndCampus),0),MATCH(BC$9,FrontEndYear,0))),"")</f>
        <v/>
      </c>
      <c r="BD95" s="529" t="str">
        <f t="array" aca="1" ref="BD95" ca="1">IFERROR(AX95*(1+INDEX(FrontEndData,MATCH(BD$10,IF(FrontEndType=$B95,FrontEndCampus),0),MATCH(BD$9,FrontEndYear,0))),"")</f>
        <v/>
      </c>
      <c r="BE95" s="529" t="str">
        <f t="array" aca="1" ref="BE95" ca="1">IFERROR(AY95*(1+INDEX(FrontEndData,MATCH(BE$10,IF(FrontEndType=$B95,FrontEndCampus),0),MATCH(BE$9,FrontEndYear,0))),"")</f>
        <v/>
      </c>
      <c r="BF95" s="529" t="str">
        <f t="array" aca="1" ref="BF95" ca="1">IFERROR(AZ95*(1+INDEX(FrontEndData,MATCH(BF$10,IF(FrontEndType=$B95,FrontEndCampus),0),MATCH(BF$9,FrontEndYear,0))),"")</f>
        <v/>
      </c>
      <c r="BG95" s="529" t="str">
        <f t="array" aca="1" ref="BG95" ca="1">IFERROR(BA95*(1+INDEX(FrontEndData,MATCH(BG$10,IF(FrontEndType=$B95,FrontEndCampus),0),MATCH(BG$9,FrontEndYear,0))),"")</f>
        <v/>
      </c>
      <c r="BH95" s="529" t="str">
        <f t="array" aca="1" ref="BH95" ca="1">IFERROR(BB95*(1+INDEX(FrontEndData,MATCH(BH$10,IF(FrontEndType=$B95,FrontEndCampus),0),MATCH(BH$9,FrontEndYear,0))),"")</f>
        <v/>
      </c>
      <c r="BI95" s="529" t="str">
        <f t="array" aca="1" ref="BI95" ca="1">IFERROR(BC95*(1+INDEX(FrontEndData,MATCH(BI$10,IF(FrontEndType=$B95,FrontEndCampus),0),MATCH(BI$9,FrontEndYear,0))),"")</f>
        <v/>
      </c>
      <c r="BJ95" s="529" t="str">
        <f t="array" aca="1" ref="BJ95" ca="1">IFERROR(BD95*(1+INDEX(FrontEndData,MATCH(BJ$10,IF(FrontEndType=$B95,FrontEndCampus),0),MATCH(BJ$9,FrontEndYear,0))),"")</f>
        <v/>
      </c>
      <c r="BK95" s="529" t="str">
        <f t="array" aca="1" ref="BK95" ca="1">IFERROR(BE95*(1+INDEX(FrontEndData,MATCH(BK$10,IF(FrontEndType=$B95,FrontEndCampus),0),MATCH(BK$9,FrontEndYear,0))),"")</f>
        <v/>
      </c>
      <c r="BL95" s="529" t="str">
        <f t="array" aca="1" ref="BL95" ca="1">IFERROR(BF95*(1+INDEX(FrontEndData,MATCH(BL$10,IF(FrontEndType=$B95,FrontEndCampus),0),MATCH(BL$9,FrontEndYear,0))),"")</f>
        <v/>
      </c>
      <c r="BM95" s="529" t="str">
        <f t="array" aca="1" ref="BM95" ca="1">IFERROR(BG95*(1+INDEX(FrontEndData,MATCH(BM$10,IF(FrontEndType=$B95,FrontEndCampus),0),MATCH(BM$9,FrontEndYear,0))),"")</f>
        <v/>
      </c>
      <c r="BN95" s="529" t="str">
        <f t="array" aca="1" ref="BN95" ca="1">IFERROR(BH95*(1+INDEX(FrontEndData,MATCH(BN$10,IF(FrontEndType=$B95,FrontEndCampus),0),MATCH(BN$9,FrontEndYear,0))),"")</f>
        <v/>
      </c>
      <c r="BO95" s="529" t="str">
        <f t="array" aca="1" ref="BO95" ca="1">IFERROR(BI95*(1+INDEX(FrontEndData,MATCH(BO$10,IF(FrontEndType=$B95,FrontEndCampus),0),MATCH(BO$9,FrontEndYear,0))),"")</f>
        <v/>
      </c>
      <c r="BP95" s="529" t="str">
        <f t="array" aca="1" ref="BP95" ca="1">IFERROR(BJ95*(1+INDEX(FrontEndData,MATCH(BP$10,IF(FrontEndType=$B95,FrontEndCampus),0),MATCH(BP$9,FrontEndYear,0))),"")</f>
        <v/>
      </c>
      <c r="BQ95" s="529" t="str">
        <f t="array" aca="1" ref="BQ95" ca="1">IFERROR(BK95*(1+INDEX(FrontEndData,MATCH(BQ$10,IF(FrontEndType=$B95,FrontEndCampus),0),MATCH(BQ$9,FrontEndYear,0))),"")</f>
        <v/>
      </c>
      <c r="BR95" s="529" t="str">
        <f t="array" aca="1" ref="BR95" ca="1">IFERROR(BL95*(1+INDEX(FrontEndData,MATCH(BR$10,IF(FrontEndType=$B95,FrontEndCampus),0),MATCH(BR$9,FrontEndYear,0))),"")</f>
        <v/>
      </c>
      <c r="BS95" s="529" t="str">
        <f t="array" aca="1" ref="BS95" ca="1">IFERROR(BM95*(1+INDEX(FrontEndData,MATCH(BS$10,IF(FrontEndType=$B95,FrontEndCampus),0),MATCH(BS$9,FrontEndYear,0))),"")</f>
        <v/>
      </c>
      <c r="BT95" s="529" t="str">
        <f t="array" aca="1" ref="BT95" ca="1">IFERROR(BN95*(1+INDEX(FrontEndData,MATCH(BT$10,IF(FrontEndType=$B95,FrontEndCampus),0),MATCH(BT$9,FrontEndYear,0))),"")</f>
        <v/>
      </c>
      <c r="BU95" s="529" t="str">
        <f t="array" aca="1" ref="BU95" ca="1">IFERROR(BO95*(1+INDEX(FrontEndData,MATCH(BU$10,IF(FrontEndType=$B95,FrontEndCampus),0),MATCH(BU$9,FrontEndYear,0))),"")</f>
        <v/>
      </c>
      <c r="BV95" s="529" t="str">
        <f t="array" aca="1" ref="BV95" ca="1">IFERROR(BP95*(1+INDEX(FrontEndData,MATCH(BV$10,IF(FrontEndType=$B95,FrontEndCampus),0),MATCH(BV$9,FrontEndYear,0))),"")</f>
        <v/>
      </c>
      <c r="BW95" s="529" t="str">
        <f t="array" aca="1" ref="BW95" ca="1">IFERROR(BQ95*(1+INDEX(FrontEndData,MATCH(BW$10,IF(FrontEndType=$B95,FrontEndCampus),0),MATCH(BW$9,FrontEndYear,0))),"")</f>
        <v/>
      </c>
      <c r="BX95" s="529" t="str">
        <f t="array" aca="1" ref="BX95" ca="1">IFERROR(BR95*(1+INDEX(FrontEndData,MATCH(BX$10,IF(FrontEndType=$B95,FrontEndCampus),0),MATCH(BX$9,FrontEndYear,0))),"")</f>
        <v/>
      </c>
    </row>
    <row r="96" spans="2:76" x14ac:dyDescent="0.25">
      <c r="B96" s="525" t="s">
        <v>361</v>
      </c>
      <c r="C96" s="526" t="s">
        <v>376</v>
      </c>
      <c r="D96" s="527" t="s">
        <v>399</v>
      </c>
      <c r="E96" s="528">
        <f t="array" aca="1" ref="E96" ca="1">IFERROR(IF(INDEX(EndUseMatrixData,MATCH($B96,IF(EndUseMatrixEndUse=$D96,EndUseMatrixAllocation),0),MATCH($C96,EndUseMatrixEmissionSource,0))=Lists!$Q$9,INDEX(CFPTableEmissionsData,MATCH($C96,CFPTableEmissionsEmissionSource,0),MATCH(E$10,CFPTableEmissionsCampus,0))*INDEX(EndUseAssumptionsData,MATCH($C96,IF(EndUseAssumptionsEndUse=$D96,EndUseAssumptionsEmissionsSource),0),MATCH(E$10,EndUseAssumptionsCampus,0))*IF(COUNTIF(PeopleList,$B96)&gt;0,INDEX(SpacePeopleAllocationsPercentData,MATCH($B96,SpacePeopleAllocationsPercentType,0),MATCH(E$10,SpacePeopleAllocationsPercentCampus,0))/SUM(IF(INDEX(EndUseMatrixPeopleData,0,MATCH($C96,EndUseMatrixEmissionSource,0))=Lists!$Q$9,IF(EndUseMatrixPeopleEndUse=$D96,INDEX(EndUseMatrixPeopleSplitData,0,MATCH(E$10,EndUseMatrixPeopleSplitCampus,0))))),1),0),0)</f>
        <v>0</v>
      </c>
      <c r="F96" s="528">
        <f t="array" aca="1" ref="F96" ca="1">IFERROR(IF(INDEX(EndUseMatrixData,MATCH($B96,IF(EndUseMatrixEndUse=$D96,EndUseMatrixAllocation),0),MATCH($C96,EndUseMatrixEmissionSource,0))=Lists!$Q$9,INDEX(CFPTableEmissionsData,MATCH($C96,CFPTableEmissionsEmissionSource,0),MATCH(F$10,CFPTableEmissionsCampus,0))*INDEX(EndUseAssumptionsData,MATCH($C96,IF(EndUseAssumptionsEndUse=$D96,EndUseAssumptionsEmissionsSource),0),MATCH(F$10,EndUseAssumptionsCampus,0))*IF(COUNTIF(PeopleList,$B96)&gt;0,INDEX(SpacePeopleAllocationsPercentData,MATCH($B96,SpacePeopleAllocationsPercentType,0),MATCH(F$10,SpacePeopleAllocationsPercentCampus,0))/SUM(IF(INDEX(EndUseMatrixPeopleData,0,MATCH($C96,EndUseMatrixEmissionSource,0))=Lists!$Q$9,IF(EndUseMatrixPeopleEndUse=$D96,INDEX(EndUseMatrixPeopleSplitData,0,MATCH(F$10,EndUseMatrixPeopleSplitCampus,0))))),1),0),0)</f>
        <v>0</v>
      </c>
      <c r="G96" s="528">
        <f t="array" aca="1" ref="G96" ca="1">IFERROR(IF(INDEX(EndUseMatrixData,MATCH($B96,IF(EndUseMatrixEndUse=$D96,EndUseMatrixAllocation),0),MATCH($C96,EndUseMatrixEmissionSource,0))=Lists!$Q$9,INDEX(CFPTableEmissionsData,MATCH($C96,CFPTableEmissionsEmissionSource,0),MATCH(G$10,CFPTableEmissionsCampus,0))*INDEX(EndUseAssumptionsData,MATCH($C96,IF(EndUseAssumptionsEndUse=$D96,EndUseAssumptionsEmissionsSource),0),MATCH(G$10,EndUseAssumptionsCampus,0))*IF(COUNTIF(PeopleList,$B96)&gt;0,INDEX(SpacePeopleAllocationsPercentData,MATCH($B96,SpacePeopleAllocationsPercentType,0),MATCH(G$10,SpacePeopleAllocationsPercentCampus,0))/SUM(IF(INDEX(EndUseMatrixPeopleData,0,MATCH($C96,EndUseMatrixEmissionSource,0))=Lists!$Q$9,IF(EndUseMatrixPeopleEndUse=$D96,INDEX(EndUseMatrixPeopleSplitData,0,MATCH(G$10,EndUseMatrixPeopleSplitCampus,0))))),1),0),0)</f>
        <v>0</v>
      </c>
      <c r="H96" s="528">
        <f t="array" aca="1" ref="H96" ca="1">IFERROR(IF(INDEX(EndUseMatrixData,MATCH($B96,IF(EndUseMatrixEndUse=$D96,EndUseMatrixAllocation),0),MATCH($C96,EndUseMatrixEmissionSource,0))=Lists!$Q$9,INDEX(CFPTableEmissionsData,MATCH($C96,CFPTableEmissionsEmissionSource,0),MATCH(H$10,CFPTableEmissionsCampus,0))*INDEX(EndUseAssumptionsData,MATCH($C96,IF(EndUseAssumptionsEndUse=$D96,EndUseAssumptionsEmissionsSource),0),MATCH(H$10,EndUseAssumptionsCampus,0))*IF(COUNTIF(PeopleList,$B96)&gt;0,INDEX(SpacePeopleAllocationsPercentData,MATCH($B96,SpacePeopleAllocationsPercentType,0),MATCH(H$10,SpacePeopleAllocationsPercentCampus,0))/SUM(IF(INDEX(EndUseMatrixPeopleData,0,MATCH($C96,EndUseMatrixEmissionSource,0))=Lists!$Q$9,IF(EndUseMatrixPeopleEndUse=$D96,INDEX(EndUseMatrixPeopleSplitData,0,MATCH(H$10,EndUseMatrixPeopleSplitCampus,0))))),1),0),0)</f>
        <v>0</v>
      </c>
      <c r="I96" s="528">
        <f t="array" aca="1" ref="I96" ca="1">IFERROR(IF(INDEX(EndUseMatrixData,MATCH($B96,IF(EndUseMatrixEndUse=$D96,EndUseMatrixAllocation),0),MATCH($C96,EndUseMatrixEmissionSource,0))=Lists!$Q$9,INDEX(CFPTableEmissionsData,MATCH($C96,CFPTableEmissionsEmissionSource,0),MATCH(I$10,CFPTableEmissionsCampus,0))*INDEX(EndUseAssumptionsData,MATCH($C96,IF(EndUseAssumptionsEndUse=$D96,EndUseAssumptionsEmissionsSource),0),MATCH(I$10,EndUseAssumptionsCampus,0))*IF(COUNTIF(PeopleList,$B96)&gt;0,INDEX(SpacePeopleAllocationsPercentData,MATCH($B96,SpacePeopleAllocationsPercentType,0),MATCH(I$10,SpacePeopleAllocationsPercentCampus,0))/SUM(IF(INDEX(EndUseMatrixPeopleData,0,MATCH($C96,EndUseMatrixEmissionSource,0))=Lists!$Q$9,IF(EndUseMatrixPeopleEndUse=$D96,INDEX(EndUseMatrixPeopleSplitData,0,MATCH(I$10,EndUseMatrixPeopleSplitCampus,0))))),1),0),0)</f>
        <v>0</v>
      </c>
      <c r="J96" s="528">
        <f t="array" aca="1" ref="J96" ca="1">IFERROR(IF(INDEX(EndUseMatrixData,MATCH($B96,IF(EndUseMatrixEndUse=$D96,EndUseMatrixAllocation),0),MATCH($C96,EndUseMatrixEmissionSource,0))=Lists!$Q$9,INDEX(CFPTableEmissionsData,MATCH($C96,CFPTableEmissionsEmissionSource,0),MATCH(J$10,CFPTableEmissionsCampus,0))*INDEX(EndUseAssumptionsData,MATCH($C96,IF(EndUseAssumptionsEndUse=$D96,EndUseAssumptionsEmissionsSource),0),MATCH(J$10,EndUseAssumptionsCampus,0))*IF(COUNTIF(PeopleList,$B96)&gt;0,INDEX(SpacePeopleAllocationsPercentData,MATCH($B96,SpacePeopleAllocationsPercentType,0),MATCH(J$10,SpacePeopleAllocationsPercentCampus,0))/SUM(IF(INDEX(EndUseMatrixPeopleData,0,MATCH($C96,EndUseMatrixEmissionSource,0))=Lists!$Q$9,IF(EndUseMatrixPeopleEndUse=$D96,INDEX(EndUseMatrixPeopleSplitData,0,MATCH(J$10,EndUseMatrixPeopleSplitCampus,0))))),1),0),0)</f>
        <v>0</v>
      </c>
      <c r="K96" s="529" t="str">
        <f t="array" aca="1" ref="K96" ca="1">IFERROR(E96*(1+INDEX(FrontEndData,MATCH(K$10,IF(FrontEndType=$B96,FrontEndCampus),0),MATCH(K$9,FrontEndYear,0))),"")</f>
        <v/>
      </c>
      <c r="L96" s="529" t="str">
        <f t="array" aca="1" ref="L96" ca="1">IFERROR(F96*(1+INDEX(FrontEndData,MATCH(L$10,IF(FrontEndType=$B96,FrontEndCampus),0),MATCH(L$9,FrontEndYear,0))),"")</f>
        <v/>
      </c>
      <c r="M96" s="529" t="str">
        <f t="array" aca="1" ref="M96" ca="1">IFERROR(G96*(1+INDEX(FrontEndData,MATCH(M$10,IF(FrontEndType=$B96,FrontEndCampus),0),MATCH(M$9,FrontEndYear,0))),"")</f>
        <v/>
      </c>
      <c r="N96" s="529" t="str">
        <f t="array" aca="1" ref="N96" ca="1">IFERROR(H96*(1+INDEX(FrontEndData,MATCH(N$10,IF(FrontEndType=$B96,FrontEndCampus),0),MATCH(N$9,FrontEndYear,0))),"")</f>
        <v/>
      </c>
      <c r="O96" s="529" t="str">
        <f t="array" aca="1" ref="O96" ca="1">IFERROR(I96*(1+INDEX(FrontEndData,MATCH(O$10,IF(FrontEndType=$B96,FrontEndCampus),0),MATCH(O$9,FrontEndYear,0))),"")</f>
        <v/>
      </c>
      <c r="P96" s="529" t="str">
        <f t="array" aca="1" ref="P96" ca="1">IFERROR(J96*(1+INDEX(FrontEndData,MATCH(P$10,IF(FrontEndType=$B96,FrontEndCampus),0),MATCH(P$9,FrontEndYear,0))),"")</f>
        <v/>
      </c>
      <c r="Q96" s="529" t="str">
        <f t="array" aca="1" ref="Q96" ca="1">IFERROR(K96*(1+INDEX(FrontEndData,MATCH(Q$10,IF(FrontEndType=$B96,FrontEndCampus),0),MATCH(Q$9,FrontEndYear,0))),"")</f>
        <v/>
      </c>
      <c r="R96" s="529" t="str">
        <f t="array" aca="1" ref="R96" ca="1">IFERROR(L96*(1+INDEX(FrontEndData,MATCH(R$10,IF(FrontEndType=$B96,FrontEndCampus),0),MATCH(R$9,FrontEndYear,0))),"")</f>
        <v/>
      </c>
      <c r="S96" s="529" t="str">
        <f t="array" aca="1" ref="S96" ca="1">IFERROR(M96*(1+INDEX(FrontEndData,MATCH(S$10,IF(FrontEndType=$B96,FrontEndCampus),0),MATCH(S$9,FrontEndYear,0))),"")</f>
        <v/>
      </c>
      <c r="T96" s="529" t="str">
        <f t="array" aca="1" ref="T96" ca="1">IFERROR(N96*(1+INDEX(FrontEndData,MATCH(T$10,IF(FrontEndType=$B96,FrontEndCampus),0),MATCH(T$9,FrontEndYear,0))),"")</f>
        <v/>
      </c>
      <c r="U96" s="529" t="str">
        <f t="array" aca="1" ref="U96" ca="1">IFERROR(O96*(1+INDEX(FrontEndData,MATCH(U$10,IF(FrontEndType=$B96,FrontEndCampus),0),MATCH(U$9,FrontEndYear,0))),"")</f>
        <v/>
      </c>
      <c r="V96" s="529" t="str">
        <f t="array" aca="1" ref="V96" ca="1">IFERROR(P96*(1+INDEX(FrontEndData,MATCH(V$10,IF(FrontEndType=$B96,FrontEndCampus),0),MATCH(V$9,FrontEndYear,0))),"")</f>
        <v/>
      </c>
      <c r="W96" s="529" t="str">
        <f t="array" aca="1" ref="W96" ca="1">IFERROR(Q96*(1+INDEX(FrontEndData,MATCH(W$10,IF(FrontEndType=$B96,FrontEndCampus),0),MATCH(W$9,FrontEndYear,0))),"")</f>
        <v/>
      </c>
      <c r="X96" s="529" t="str">
        <f t="array" aca="1" ref="X96" ca="1">IFERROR(R96*(1+INDEX(FrontEndData,MATCH(X$10,IF(FrontEndType=$B96,FrontEndCampus),0),MATCH(X$9,FrontEndYear,0))),"")</f>
        <v/>
      </c>
      <c r="Y96" s="529" t="str">
        <f t="array" aca="1" ref="Y96" ca="1">IFERROR(S96*(1+INDEX(FrontEndData,MATCH(Y$10,IF(FrontEndType=$B96,FrontEndCampus),0),MATCH(Y$9,FrontEndYear,0))),"")</f>
        <v/>
      </c>
      <c r="Z96" s="529" t="str">
        <f t="array" aca="1" ref="Z96" ca="1">IFERROR(T96*(1+INDEX(FrontEndData,MATCH(Z$10,IF(FrontEndType=$B96,FrontEndCampus),0),MATCH(Z$9,FrontEndYear,0))),"")</f>
        <v/>
      </c>
      <c r="AA96" s="529" t="str">
        <f t="array" aca="1" ref="AA96" ca="1">IFERROR(U96*(1+INDEX(FrontEndData,MATCH(AA$10,IF(FrontEndType=$B96,FrontEndCampus),0),MATCH(AA$9,FrontEndYear,0))),"")</f>
        <v/>
      </c>
      <c r="AB96" s="529" t="str">
        <f t="array" aca="1" ref="AB96" ca="1">IFERROR(V96*(1+INDEX(FrontEndData,MATCH(AB$10,IF(FrontEndType=$B96,FrontEndCampus),0),MATCH(AB$9,FrontEndYear,0))),"")</f>
        <v/>
      </c>
      <c r="AC96" s="529" t="str">
        <f t="array" aca="1" ref="AC96" ca="1">IFERROR(W96*(1+INDEX(FrontEndData,MATCH(AC$10,IF(FrontEndType=$B96,FrontEndCampus),0),MATCH(AC$9,FrontEndYear,0))),"")</f>
        <v/>
      </c>
      <c r="AD96" s="529" t="str">
        <f t="array" aca="1" ref="AD96" ca="1">IFERROR(X96*(1+INDEX(FrontEndData,MATCH(AD$10,IF(FrontEndType=$B96,FrontEndCampus),0),MATCH(AD$9,FrontEndYear,0))),"")</f>
        <v/>
      </c>
      <c r="AE96" s="529" t="str">
        <f t="array" aca="1" ref="AE96" ca="1">IFERROR(Y96*(1+INDEX(FrontEndData,MATCH(AE$10,IF(FrontEndType=$B96,FrontEndCampus),0),MATCH(AE$9,FrontEndYear,0))),"")</f>
        <v/>
      </c>
      <c r="AF96" s="529" t="str">
        <f t="array" aca="1" ref="AF96" ca="1">IFERROR(Z96*(1+INDEX(FrontEndData,MATCH(AF$10,IF(FrontEndType=$B96,FrontEndCampus),0),MATCH(AF$9,FrontEndYear,0))),"")</f>
        <v/>
      </c>
      <c r="AG96" s="529" t="str">
        <f t="array" aca="1" ref="AG96" ca="1">IFERROR(AA96*(1+INDEX(FrontEndData,MATCH(AG$10,IF(FrontEndType=$B96,FrontEndCampus),0),MATCH(AG$9,FrontEndYear,0))),"")</f>
        <v/>
      </c>
      <c r="AH96" s="529" t="str">
        <f t="array" aca="1" ref="AH96" ca="1">IFERROR(AB96*(1+INDEX(FrontEndData,MATCH(AH$10,IF(FrontEndType=$B96,FrontEndCampus),0),MATCH(AH$9,FrontEndYear,0))),"")</f>
        <v/>
      </c>
      <c r="AI96" s="529" t="str">
        <f t="array" aca="1" ref="AI96" ca="1">IFERROR(AC96*(1+INDEX(FrontEndData,MATCH(AI$10,IF(FrontEndType=$B96,FrontEndCampus),0),MATCH(AI$9,FrontEndYear,0))),"")</f>
        <v/>
      </c>
      <c r="AJ96" s="529" t="str">
        <f t="array" aca="1" ref="AJ96" ca="1">IFERROR(AD96*(1+INDEX(FrontEndData,MATCH(AJ$10,IF(FrontEndType=$B96,FrontEndCampus),0),MATCH(AJ$9,FrontEndYear,0))),"")</f>
        <v/>
      </c>
      <c r="AK96" s="529" t="str">
        <f t="array" aca="1" ref="AK96" ca="1">IFERROR(AE96*(1+INDEX(FrontEndData,MATCH(AK$10,IF(FrontEndType=$B96,FrontEndCampus),0),MATCH(AK$9,FrontEndYear,0))),"")</f>
        <v/>
      </c>
      <c r="AL96" s="529" t="str">
        <f t="array" aca="1" ref="AL96" ca="1">IFERROR(AF96*(1+INDEX(FrontEndData,MATCH(AL$10,IF(FrontEndType=$B96,FrontEndCampus),0),MATCH(AL$9,FrontEndYear,0))),"")</f>
        <v/>
      </c>
      <c r="AM96" s="529" t="str">
        <f t="array" aca="1" ref="AM96" ca="1">IFERROR(AG96*(1+INDEX(FrontEndData,MATCH(AM$10,IF(FrontEndType=$B96,FrontEndCampus),0),MATCH(AM$9,FrontEndYear,0))),"")</f>
        <v/>
      </c>
      <c r="AN96" s="529" t="str">
        <f t="array" aca="1" ref="AN96" ca="1">IFERROR(AH96*(1+INDEX(FrontEndData,MATCH(AN$10,IF(FrontEndType=$B96,FrontEndCampus),0),MATCH(AN$9,FrontEndYear,0))),"")</f>
        <v/>
      </c>
      <c r="AO96" s="529" t="str">
        <f t="array" aca="1" ref="AO96" ca="1">IFERROR(AI96*(1+INDEX(FrontEndData,MATCH(AO$10,IF(FrontEndType=$B96,FrontEndCampus),0),MATCH(AO$9,FrontEndYear,0))),"")</f>
        <v/>
      </c>
      <c r="AP96" s="529" t="str">
        <f t="array" aca="1" ref="AP96" ca="1">IFERROR(AJ96*(1+INDEX(FrontEndData,MATCH(AP$10,IF(FrontEndType=$B96,FrontEndCampus),0),MATCH(AP$9,FrontEndYear,0))),"")</f>
        <v/>
      </c>
      <c r="AQ96" s="529" t="str">
        <f t="array" aca="1" ref="AQ96" ca="1">IFERROR(AK96*(1+INDEX(FrontEndData,MATCH(AQ$10,IF(FrontEndType=$B96,FrontEndCampus),0),MATCH(AQ$9,FrontEndYear,0))),"")</f>
        <v/>
      </c>
      <c r="AR96" s="529" t="str">
        <f t="array" aca="1" ref="AR96" ca="1">IFERROR(AL96*(1+INDEX(FrontEndData,MATCH(AR$10,IF(FrontEndType=$B96,FrontEndCampus),0),MATCH(AR$9,FrontEndYear,0))),"")</f>
        <v/>
      </c>
      <c r="AS96" s="529" t="str">
        <f t="array" aca="1" ref="AS96" ca="1">IFERROR(AM96*(1+INDEX(FrontEndData,MATCH(AS$10,IF(FrontEndType=$B96,FrontEndCampus),0),MATCH(AS$9,FrontEndYear,0))),"")</f>
        <v/>
      </c>
      <c r="AT96" s="529" t="str">
        <f t="array" aca="1" ref="AT96" ca="1">IFERROR(AN96*(1+INDEX(FrontEndData,MATCH(AT$10,IF(FrontEndType=$B96,FrontEndCampus),0),MATCH(AT$9,FrontEndYear,0))),"")</f>
        <v/>
      </c>
      <c r="AU96" s="529" t="str">
        <f t="array" aca="1" ref="AU96" ca="1">IFERROR(AO96*(1+INDEX(FrontEndData,MATCH(AU$10,IF(FrontEndType=$B96,FrontEndCampus),0),MATCH(AU$9,FrontEndYear,0))),"")</f>
        <v/>
      </c>
      <c r="AV96" s="529" t="str">
        <f t="array" aca="1" ref="AV96" ca="1">IFERROR(AP96*(1+INDEX(FrontEndData,MATCH(AV$10,IF(FrontEndType=$B96,FrontEndCampus),0),MATCH(AV$9,FrontEndYear,0))),"")</f>
        <v/>
      </c>
      <c r="AW96" s="529" t="str">
        <f t="array" aca="1" ref="AW96" ca="1">IFERROR(AQ96*(1+INDEX(FrontEndData,MATCH(AW$10,IF(FrontEndType=$B96,FrontEndCampus),0),MATCH(AW$9,FrontEndYear,0))),"")</f>
        <v/>
      </c>
      <c r="AX96" s="529" t="str">
        <f t="array" aca="1" ref="AX96" ca="1">IFERROR(AR96*(1+INDEX(FrontEndData,MATCH(AX$10,IF(FrontEndType=$B96,FrontEndCampus),0),MATCH(AX$9,FrontEndYear,0))),"")</f>
        <v/>
      </c>
      <c r="AY96" s="529" t="str">
        <f t="array" aca="1" ref="AY96" ca="1">IFERROR(AS96*(1+INDEX(FrontEndData,MATCH(AY$10,IF(FrontEndType=$B96,FrontEndCampus),0),MATCH(AY$9,FrontEndYear,0))),"")</f>
        <v/>
      </c>
      <c r="AZ96" s="529" t="str">
        <f t="array" aca="1" ref="AZ96" ca="1">IFERROR(AT96*(1+INDEX(FrontEndData,MATCH(AZ$10,IF(FrontEndType=$B96,FrontEndCampus),0),MATCH(AZ$9,FrontEndYear,0))),"")</f>
        <v/>
      </c>
      <c r="BA96" s="529" t="str">
        <f t="array" aca="1" ref="BA96" ca="1">IFERROR(AU96*(1+INDEX(FrontEndData,MATCH(BA$10,IF(FrontEndType=$B96,FrontEndCampus),0),MATCH(BA$9,FrontEndYear,0))),"")</f>
        <v/>
      </c>
      <c r="BB96" s="529" t="str">
        <f t="array" aca="1" ref="BB96" ca="1">IFERROR(AV96*(1+INDEX(FrontEndData,MATCH(BB$10,IF(FrontEndType=$B96,FrontEndCampus),0),MATCH(BB$9,FrontEndYear,0))),"")</f>
        <v/>
      </c>
      <c r="BC96" s="529" t="str">
        <f t="array" aca="1" ref="BC96" ca="1">IFERROR(AW96*(1+INDEX(FrontEndData,MATCH(BC$10,IF(FrontEndType=$B96,FrontEndCampus),0),MATCH(BC$9,FrontEndYear,0))),"")</f>
        <v/>
      </c>
      <c r="BD96" s="529" t="str">
        <f t="array" aca="1" ref="BD96" ca="1">IFERROR(AX96*(1+INDEX(FrontEndData,MATCH(BD$10,IF(FrontEndType=$B96,FrontEndCampus),0),MATCH(BD$9,FrontEndYear,0))),"")</f>
        <v/>
      </c>
      <c r="BE96" s="529" t="str">
        <f t="array" aca="1" ref="BE96" ca="1">IFERROR(AY96*(1+INDEX(FrontEndData,MATCH(BE$10,IF(FrontEndType=$B96,FrontEndCampus),0),MATCH(BE$9,FrontEndYear,0))),"")</f>
        <v/>
      </c>
      <c r="BF96" s="529" t="str">
        <f t="array" aca="1" ref="BF96" ca="1">IFERROR(AZ96*(1+INDEX(FrontEndData,MATCH(BF$10,IF(FrontEndType=$B96,FrontEndCampus),0),MATCH(BF$9,FrontEndYear,0))),"")</f>
        <v/>
      </c>
      <c r="BG96" s="529" t="str">
        <f t="array" aca="1" ref="BG96" ca="1">IFERROR(BA96*(1+INDEX(FrontEndData,MATCH(BG$10,IF(FrontEndType=$B96,FrontEndCampus),0),MATCH(BG$9,FrontEndYear,0))),"")</f>
        <v/>
      </c>
      <c r="BH96" s="529" t="str">
        <f t="array" aca="1" ref="BH96" ca="1">IFERROR(BB96*(1+INDEX(FrontEndData,MATCH(BH$10,IF(FrontEndType=$B96,FrontEndCampus),0),MATCH(BH$9,FrontEndYear,0))),"")</f>
        <v/>
      </c>
      <c r="BI96" s="529" t="str">
        <f t="array" aca="1" ref="BI96" ca="1">IFERROR(BC96*(1+INDEX(FrontEndData,MATCH(BI$10,IF(FrontEndType=$B96,FrontEndCampus),0),MATCH(BI$9,FrontEndYear,0))),"")</f>
        <v/>
      </c>
      <c r="BJ96" s="529" t="str">
        <f t="array" aca="1" ref="BJ96" ca="1">IFERROR(BD96*(1+INDEX(FrontEndData,MATCH(BJ$10,IF(FrontEndType=$B96,FrontEndCampus),0),MATCH(BJ$9,FrontEndYear,0))),"")</f>
        <v/>
      </c>
      <c r="BK96" s="529" t="str">
        <f t="array" aca="1" ref="BK96" ca="1">IFERROR(BE96*(1+INDEX(FrontEndData,MATCH(BK$10,IF(FrontEndType=$B96,FrontEndCampus),0),MATCH(BK$9,FrontEndYear,0))),"")</f>
        <v/>
      </c>
      <c r="BL96" s="529" t="str">
        <f t="array" aca="1" ref="BL96" ca="1">IFERROR(BF96*(1+INDEX(FrontEndData,MATCH(BL$10,IF(FrontEndType=$B96,FrontEndCampus),0),MATCH(BL$9,FrontEndYear,0))),"")</f>
        <v/>
      </c>
      <c r="BM96" s="529" t="str">
        <f t="array" aca="1" ref="BM96" ca="1">IFERROR(BG96*(1+INDEX(FrontEndData,MATCH(BM$10,IF(FrontEndType=$B96,FrontEndCampus),0),MATCH(BM$9,FrontEndYear,0))),"")</f>
        <v/>
      </c>
      <c r="BN96" s="529" t="str">
        <f t="array" aca="1" ref="BN96" ca="1">IFERROR(BH96*(1+INDEX(FrontEndData,MATCH(BN$10,IF(FrontEndType=$B96,FrontEndCampus),0),MATCH(BN$9,FrontEndYear,0))),"")</f>
        <v/>
      </c>
      <c r="BO96" s="529" t="str">
        <f t="array" aca="1" ref="BO96" ca="1">IFERROR(BI96*(1+INDEX(FrontEndData,MATCH(BO$10,IF(FrontEndType=$B96,FrontEndCampus),0),MATCH(BO$9,FrontEndYear,0))),"")</f>
        <v/>
      </c>
      <c r="BP96" s="529" t="str">
        <f t="array" aca="1" ref="BP96" ca="1">IFERROR(BJ96*(1+INDEX(FrontEndData,MATCH(BP$10,IF(FrontEndType=$B96,FrontEndCampus),0),MATCH(BP$9,FrontEndYear,0))),"")</f>
        <v/>
      </c>
      <c r="BQ96" s="529" t="str">
        <f t="array" aca="1" ref="BQ96" ca="1">IFERROR(BK96*(1+INDEX(FrontEndData,MATCH(BQ$10,IF(FrontEndType=$B96,FrontEndCampus),0),MATCH(BQ$9,FrontEndYear,0))),"")</f>
        <v/>
      </c>
      <c r="BR96" s="529" t="str">
        <f t="array" aca="1" ref="BR96" ca="1">IFERROR(BL96*(1+INDEX(FrontEndData,MATCH(BR$10,IF(FrontEndType=$B96,FrontEndCampus),0),MATCH(BR$9,FrontEndYear,0))),"")</f>
        <v/>
      </c>
      <c r="BS96" s="529" t="str">
        <f t="array" aca="1" ref="BS96" ca="1">IFERROR(BM96*(1+INDEX(FrontEndData,MATCH(BS$10,IF(FrontEndType=$B96,FrontEndCampus),0),MATCH(BS$9,FrontEndYear,0))),"")</f>
        <v/>
      </c>
      <c r="BT96" s="529" t="str">
        <f t="array" aca="1" ref="BT96" ca="1">IFERROR(BN96*(1+INDEX(FrontEndData,MATCH(BT$10,IF(FrontEndType=$B96,FrontEndCampus),0),MATCH(BT$9,FrontEndYear,0))),"")</f>
        <v/>
      </c>
      <c r="BU96" s="529" t="str">
        <f t="array" aca="1" ref="BU96" ca="1">IFERROR(BO96*(1+INDEX(FrontEndData,MATCH(BU$10,IF(FrontEndType=$B96,FrontEndCampus),0),MATCH(BU$9,FrontEndYear,0))),"")</f>
        <v/>
      </c>
      <c r="BV96" s="529" t="str">
        <f t="array" aca="1" ref="BV96" ca="1">IFERROR(BP96*(1+INDEX(FrontEndData,MATCH(BV$10,IF(FrontEndType=$B96,FrontEndCampus),0),MATCH(BV$9,FrontEndYear,0))),"")</f>
        <v/>
      </c>
      <c r="BW96" s="529" t="str">
        <f t="array" aca="1" ref="BW96" ca="1">IFERROR(BQ96*(1+INDEX(FrontEndData,MATCH(BW$10,IF(FrontEndType=$B96,FrontEndCampus),0),MATCH(BW$9,FrontEndYear,0))),"")</f>
        <v/>
      </c>
      <c r="BX96" s="529" t="str">
        <f t="array" aca="1" ref="BX96" ca="1">IFERROR(BR96*(1+INDEX(FrontEndData,MATCH(BX$10,IF(FrontEndType=$B96,FrontEndCampus),0),MATCH(BX$9,FrontEndYear,0))),"")</f>
        <v/>
      </c>
    </row>
    <row r="97" spans="2:76" x14ac:dyDescent="0.25">
      <c r="B97" s="525" t="s">
        <v>361</v>
      </c>
      <c r="C97" s="526" t="s">
        <v>376</v>
      </c>
      <c r="D97" s="527" t="s">
        <v>398</v>
      </c>
      <c r="E97" s="528">
        <f t="array" ref="E97">IFERROR(IF(INDEX(EndUseMatrixData,MATCH($B97,IF(EndUseMatrixEndUse=$D97,EndUseMatrixAllocation),0),MATCH($C97,EndUseMatrixEmissionSource,0))=Lists!$Q$9,INDEX(CFPTableEmissionsData,MATCH($C97,CFPTableEmissionsEmissionSource,0),MATCH(E$10,CFPTableEmissionsCampus,0))*INDEX(EndUseAssumptionsData,MATCH($C97,IF(EndUseAssumptionsEndUse=$D97,EndUseAssumptionsEmissionsSource),0),MATCH(E$10,EndUseAssumptionsCampus,0))*IF(COUNTIF(PeopleList,$B97)&gt;0,INDEX(SpacePeopleAllocationsPercentData,MATCH($B97,SpacePeopleAllocationsPercentType,0),MATCH(E$10,SpacePeopleAllocationsPercentCampus,0))/SUM(IF(INDEX(EndUseMatrixPeopleData,0,MATCH($C97,EndUseMatrixEmissionSource,0))=Lists!$Q$9,IF(EndUseMatrixPeopleEndUse=$D97,INDEX(EndUseMatrixPeopleSplitData,0,MATCH(E$10,EndUseMatrixPeopleSplitCampus,0))))),1),0),0)</f>
        <v>0</v>
      </c>
      <c r="F97" s="528">
        <f t="array" ref="F97">IFERROR(IF(INDEX(EndUseMatrixData,MATCH($B97,IF(EndUseMatrixEndUse=$D97,EndUseMatrixAllocation),0),MATCH($C97,EndUseMatrixEmissionSource,0))=Lists!$Q$9,INDEX(CFPTableEmissionsData,MATCH($C97,CFPTableEmissionsEmissionSource,0),MATCH(F$10,CFPTableEmissionsCampus,0))*INDEX(EndUseAssumptionsData,MATCH($C97,IF(EndUseAssumptionsEndUse=$D97,EndUseAssumptionsEmissionsSource),0),MATCH(F$10,EndUseAssumptionsCampus,0))*IF(COUNTIF(PeopleList,$B97)&gt;0,INDEX(SpacePeopleAllocationsPercentData,MATCH($B97,SpacePeopleAllocationsPercentType,0),MATCH(F$10,SpacePeopleAllocationsPercentCampus,0))/SUM(IF(INDEX(EndUseMatrixPeopleData,0,MATCH($C97,EndUseMatrixEmissionSource,0))=Lists!$Q$9,IF(EndUseMatrixPeopleEndUse=$D97,INDEX(EndUseMatrixPeopleSplitData,0,MATCH(F$10,EndUseMatrixPeopleSplitCampus,0))))),1),0),0)</f>
        <v>0</v>
      </c>
      <c r="G97" s="528">
        <f t="array" ref="G97">IFERROR(IF(INDEX(EndUseMatrixData,MATCH($B97,IF(EndUseMatrixEndUse=$D97,EndUseMatrixAllocation),0),MATCH($C97,EndUseMatrixEmissionSource,0))=Lists!$Q$9,INDEX(CFPTableEmissionsData,MATCH($C97,CFPTableEmissionsEmissionSource,0),MATCH(G$10,CFPTableEmissionsCampus,0))*INDEX(EndUseAssumptionsData,MATCH($C97,IF(EndUseAssumptionsEndUse=$D97,EndUseAssumptionsEmissionsSource),0),MATCH(G$10,EndUseAssumptionsCampus,0))*IF(COUNTIF(PeopleList,$B97)&gt;0,INDEX(SpacePeopleAllocationsPercentData,MATCH($B97,SpacePeopleAllocationsPercentType,0),MATCH(G$10,SpacePeopleAllocationsPercentCampus,0))/SUM(IF(INDEX(EndUseMatrixPeopleData,0,MATCH($C97,EndUseMatrixEmissionSource,0))=Lists!$Q$9,IF(EndUseMatrixPeopleEndUse=$D97,INDEX(EndUseMatrixPeopleSplitData,0,MATCH(G$10,EndUseMatrixPeopleSplitCampus,0))))),1),0),0)</f>
        <v>0</v>
      </c>
      <c r="H97" s="528">
        <f t="array" ref="H97">IFERROR(IF(INDEX(EndUseMatrixData,MATCH($B97,IF(EndUseMatrixEndUse=$D97,EndUseMatrixAllocation),0),MATCH($C97,EndUseMatrixEmissionSource,0))=Lists!$Q$9,INDEX(CFPTableEmissionsData,MATCH($C97,CFPTableEmissionsEmissionSource,0),MATCH(H$10,CFPTableEmissionsCampus,0))*INDEX(EndUseAssumptionsData,MATCH($C97,IF(EndUseAssumptionsEndUse=$D97,EndUseAssumptionsEmissionsSource),0),MATCH(H$10,EndUseAssumptionsCampus,0))*IF(COUNTIF(PeopleList,$B97)&gt;0,INDEX(SpacePeopleAllocationsPercentData,MATCH($B97,SpacePeopleAllocationsPercentType,0),MATCH(H$10,SpacePeopleAllocationsPercentCampus,0))/SUM(IF(INDEX(EndUseMatrixPeopleData,0,MATCH($C97,EndUseMatrixEmissionSource,0))=Lists!$Q$9,IF(EndUseMatrixPeopleEndUse=$D97,INDEX(EndUseMatrixPeopleSplitData,0,MATCH(H$10,EndUseMatrixPeopleSplitCampus,0))))),1),0),0)</f>
        <v>0</v>
      </c>
      <c r="I97" s="528">
        <f t="array" ref="I97">IFERROR(IF(INDEX(EndUseMatrixData,MATCH($B97,IF(EndUseMatrixEndUse=$D97,EndUseMatrixAllocation),0),MATCH($C97,EndUseMatrixEmissionSource,0))=Lists!$Q$9,INDEX(CFPTableEmissionsData,MATCH($C97,CFPTableEmissionsEmissionSource,0),MATCH(I$10,CFPTableEmissionsCampus,0))*INDEX(EndUseAssumptionsData,MATCH($C97,IF(EndUseAssumptionsEndUse=$D97,EndUseAssumptionsEmissionsSource),0),MATCH(I$10,EndUseAssumptionsCampus,0))*IF(COUNTIF(PeopleList,$B97)&gt;0,INDEX(SpacePeopleAllocationsPercentData,MATCH($B97,SpacePeopleAllocationsPercentType,0),MATCH(I$10,SpacePeopleAllocationsPercentCampus,0))/SUM(IF(INDEX(EndUseMatrixPeopleData,0,MATCH($C97,EndUseMatrixEmissionSource,0))=Lists!$Q$9,IF(EndUseMatrixPeopleEndUse=$D97,INDEX(EndUseMatrixPeopleSplitData,0,MATCH(I$10,EndUseMatrixPeopleSplitCampus,0))))),1),0),0)</f>
        <v>0</v>
      </c>
      <c r="J97" s="528">
        <f t="array" ref="J97">IFERROR(IF(INDEX(EndUseMatrixData,MATCH($B97,IF(EndUseMatrixEndUse=$D97,EndUseMatrixAllocation),0),MATCH($C97,EndUseMatrixEmissionSource,0))=Lists!$Q$9,INDEX(CFPTableEmissionsData,MATCH($C97,CFPTableEmissionsEmissionSource,0),MATCH(J$10,CFPTableEmissionsCampus,0))*INDEX(EndUseAssumptionsData,MATCH($C97,IF(EndUseAssumptionsEndUse=$D97,EndUseAssumptionsEmissionsSource),0),MATCH(J$10,EndUseAssumptionsCampus,0))*IF(COUNTIF(PeopleList,$B97)&gt;0,INDEX(SpacePeopleAllocationsPercentData,MATCH($B97,SpacePeopleAllocationsPercentType,0),MATCH(J$10,SpacePeopleAllocationsPercentCampus,0))/SUM(IF(INDEX(EndUseMatrixPeopleData,0,MATCH($C97,EndUseMatrixEmissionSource,0))=Lists!$Q$9,IF(EndUseMatrixPeopleEndUse=$D97,INDEX(EndUseMatrixPeopleSplitData,0,MATCH(J$10,EndUseMatrixPeopleSplitCampus,0))))),1),0),0)</f>
        <v>0</v>
      </c>
      <c r="K97" s="529" t="str">
        <f t="array" aca="1" ref="K97" ca="1">IFERROR(E97*(1+INDEX(FrontEndData,MATCH(K$10,IF(FrontEndType=$B97,FrontEndCampus),0),MATCH(K$9,FrontEndYear,0))),"")</f>
        <v/>
      </c>
      <c r="L97" s="529" t="str">
        <f t="array" aca="1" ref="L97" ca="1">IFERROR(F97*(1+INDEX(FrontEndData,MATCH(L$10,IF(FrontEndType=$B97,FrontEndCampus),0),MATCH(L$9,FrontEndYear,0))),"")</f>
        <v/>
      </c>
      <c r="M97" s="529" t="str">
        <f t="array" aca="1" ref="M97" ca="1">IFERROR(G97*(1+INDEX(FrontEndData,MATCH(M$10,IF(FrontEndType=$B97,FrontEndCampus),0),MATCH(M$9,FrontEndYear,0))),"")</f>
        <v/>
      </c>
      <c r="N97" s="529" t="str">
        <f t="array" aca="1" ref="N97" ca="1">IFERROR(H97*(1+INDEX(FrontEndData,MATCH(N$10,IF(FrontEndType=$B97,FrontEndCampus),0),MATCH(N$9,FrontEndYear,0))),"")</f>
        <v/>
      </c>
      <c r="O97" s="529" t="str">
        <f t="array" aca="1" ref="O97" ca="1">IFERROR(I97*(1+INDEX(FrontEndData,MATCH(O$10,IF(FrontEndType=$B97,FrontEndCampus),0),MATCH(O$9,FrontEndYear,0))),"")</f>
        <v/>
      </c>
      <c r="P97" s="529" t="str">
        <f t="array" aca="1" ref="P97" ca="1">IFERROR(J97*(1+INDEX(FrontEndData,MATCH(P$10,IF(FrontEndType=$B97,FrontEndCampus),0),MATCH(P$9,FrontEndYear,0))),"")</f>
        <v/>
      </c>
      <c r="Q97" s="529" t="str">
        <f t="array" aca="1" ref="Q97" ca="1">IFERROR(K97*(1+INDEX(FrontEndData,MATCH(Q$10,IF(FrontEndType=$B97,FrontEndCampus),0),MATCH(Q$9,FrontEndYear,0))),"")</f>
        <v/>
      </c>
      <c r="R97" s="529" t="str">
        <f t="array" aca="1" ref="R97" ca="1">IFERROR(L97*(1+INDEX(FrontEndData,MATCH(R$10,IF(FrontEndType=$B97,FrontEndCampus),0),MATCH(R$9,FrontEndYear,0))),"")</f>
        <v/>
      </c>
      <c r="S97" s="529" t="str">
        <f t="array" aca="1" ref="S97" ca="1">IFERROR(M97*(1+INDEX(FrontEndData,MATCH(S$10,IF(FrontEndType=$B97,FrontEndCampus),0),MATCH(S$9,FrontEndYear,0))),"")</f>
        <v/>
      </c>
      <c r="T97" s="529" t="str">
        <f t="array" aca="1" ref="T97" ca="1">IFERROR(N97*(1+INDEX(FrontEndData,MATCH(T$10,IF(FrontEndType=$B97,FrontEndCampus),0),MATCH(T$9,FrontEndYear,0))),"")</f>
        <v/>
      </c>
      <c r="U97" s="529" t="str">
        <f t="array" aca="1" ref="U97" ca="1">IFERROR(O97*(1+INDEX(FrontEndData,MATCH(U$10,IF(FrontEndType=$B97,FrontEndCampus),0),MATCH(U$9,FrontEndYear,0))),"")</f>
        <v/>
      </c>
      <c r="V97" s="529" t="str">
        <f t="array" aca="1" ref="V97" ca="1">IFERROR(P97*(1+INDEX(FrontEndData,MATCH(V$10,IF(FrontEndType=$B97,FrontEndCampus),0),MATCH(V$9,FrontEndYear,0))),"")</f>
        <v/>
      </c>
      <c r="W97" s="529" t="str">
        <f t="array" aca="1" ref="W97" ca="1">IFERROR(Q97*(1+INDEX(FrontEndData,MATCH(W$10,IF(FrontEndType=$B97,FrontEndCampus),0),MATCH(W$9,FrontEndYear,0))),"")</f>
        <v/>
      </c>
      <c r="X97" s="529" t="str">
        <f t="array" aca="1" ref="X97" ca="1">IFERROR(R97*(1+INDEX(FrontEndData,MATCH(X$10,IF(FrontEndType=$B97,FrontEndCampus),0),MATCH(X$9,FrontEndYear,0))),"")</f>
        <v/>
      </c>
      <c r="Y97" s="529" t="str">
        <f t="array" aca="1" ref="Y97" ca="1">IFERROR(S97*(1+INDEX(FrontEndData,MATCH(Y$10,IF(FrontEndType=$B97,FrontEndCampus),0),MATCH(Y$9,FrontEndYear,0))),"")</f>
        <v/>
      </c>
      <c r="Z97" s="529" t="str">
        <f t="array" aca="1" ref="Z97" ca="1">IFERROR(T97*(1+INDEX(FrontEndData,MATCH(Z$10,IF(FrontEndType=$B97,FrontEndCampus),0),MATCH(Z$9,FrontEndYear,0))),"")</f>
        <v/>
      </c>
      <c r="AA97" s="529" t="str">
        <f t="array" aca="1" ref="AA97" ca="1">IFERROR(U97*(1+INDEX(FrontEndData,MATCH(AA$10,IF(FrontEndType=$B97,FrontEndCampus),0),MATCH(AA$9,FrontEndYear,0))),"")</f>
        <v/>
      </c>
      <c r="AB97" s="529" t="str">
        <f t="array" aca="1" ref="AB97" ca="1">IFERROR(V97*(1+INDEX(FrontEndData,MATCH(AB$10,IF(FrontEndType=$B97,FrontEndCampus),0),MATCH(AB$9,FrontEndYear,0))),"")</f>
        <v/>
      </c>
      <c r="AC97" s="529" t="str">
        <f t="array" aca="1" ref="AC97" ca="1">IFERROR(W97*(1+INDEX(FrontEndData,MATCH(AC$10,IF(FrontEndType=$B97,FrontEndCampus),0),MATCH(AC$9,FrontEndYear,0))),"")</f>
        <v/>
      </c>
      <c r="AD97" s="529" t="str">
        <f t="array" aca="1" ref="AD97" ca="1">IFERROR(X97*(1+INDEX(FrontEndData,MATCH(AD$10,IF(FrontEndType=$B97,FrontEndCampus),0),MATCH(AD$9,FrontEndYear,0))),"")</f>
        <v/>
      </c>
      <c r="AE97" s="529" t="str">
        <f t="array" aca="1" ref="AE97" ca="1">IFERROR(Y97*(1+INDEX(FrontEndData,MATCH(AE$10,IF(FrontEndType=$B97,FrontEndCampus),0),MATCH(AE$9,FrontEndYear,0))),"")</f>
        <v/>
      </c>
      <c r="AF97" s="529" t="str">
        <f t="array" aca="1" ref="AF97" ca="1">IFERROR(Z97*(1+INDEX(FrontEndData,MATCH(AF$10,IF(FrontEndType=$B97,FrontEndCampus),0),MATCH(AF$9,FrontEndYear,0))),"")</f>
        <v/>
      </c>
      <c r="AG97" s="529" t="str">
        <f t="array" aca="1" ref="AG97" ca="1">IFERROR(AA97*(1+INDEX(FrontEndData,MATCH(AG$10,IF(FrontEndType=$B97,FrontEndCampus),0),MATCH(AG$9,FrontEndYear,0))),"")</f>
        <v/>
      </c>
      <c r="AH97" s="529" t="str">
        <f t="array" aca="1" ref="AH97" ca="1">IFERROR(AB97*(1+INDEX(FrontEndData,MATCH(AH$10,IF(FrontEndType=$B97,FrontEndCampus),0),MATCH(AH$9,FrontEndYear,0))),"")</f>
        <v/>
      </c>
      <c r="AI97" s="529" t="str">
        <f t="array" aca="1" ref="AI97" ca="1">IFERROR(AC97*(1+INDEX(FrontEndData,MATCH(AI$10,IF(FrontEndType=$B97,FrontEndCampus),0),MATCH(AI$9,FrontEndYear,0))),"")</f>
        <v/>
      </c>
      <c r="AJ97" s="529" t="str">
        <f t="array" aca="1" ref="AJ97" ca="1">IFERROR(AD97*(1+INDEX(FrontEndData,MATCH(AJ$10,IF(FrontEndType=$B97,FrontEndCampus),0),MATCH(AJ$9,FrontEndYear,0))),"")</f>
        <v/>
      </c>
      <c r="AK97" s="529" t="str">
        <f t="array" aca="1" ref="AK97" ca="1">IFERROR(AE97*(1+INDEX(FrontEndData,MATCH(AK$10,IF(FrontEndType=$B97,FrontEndCampus),0),MATCH(AK$9,FrontEndYear,0))),"")</f>
        <v/>
      </c>
      <c r="AL97" s="529" t="str">
        <f t="array" aca="1" ref="AL97" ca="1">IFERROR(AF97*(1+INDEX(FrontEndData,MATCH(AL$10,IF(FrontEndType=$B97,FrontEndCampus),0),MATCH(AL$9,FrontEndYear,0))),"")</f>
        <v/>
      </c>
      <c r="AM97" s="529" t="str">
        <f t="array" aca="1" ref="AM97" ca="1">IFERROR(AG97*(1+INDEX(FrontEndData,MATCH(AM$10,IF(FrontEndType=$B97,FrontEndCampus),0),MATCH(AM$9,FrontEndYear,0))),"")</f>
        <v/>
      </c>
      <c r="AN97" s="529" t="str">
        <f t="array" aca="1" ref="AN97" ca="1">IFERROR(AH97*(1+INDEX(FrontEndData,MATCH(AN$10,IF(FrontEndType=$B97,FrontEndCampus),0),MATCH(AN$9,FrontEndYear,0))),"")</f>
        <v/>
      </c>
      <c r="AO97" s="529" t="str">
        <f t="array" aca="1" ref="AO97" ca="1">IFERROR(AI97*(1+INDEX(FrontEndData,MATCH(AO$10,IF(FrontEndType=$B97,FrontEndCampus),0),MATCH(AO$9,FrontEndYear,0))),"")</f>
        <v/>
      </c>
      <c r="AP97" s="529" t="str">
        <f t="array" aca="1" ref="AP97" ca="1">IFERROR(AJ97*(1+INDEX(FrontEndData,MATCH(AP$10,IF(FrontEndType=$B97,FrontEndCampus),0),MATCH(AP$9,FrontEndYear,0))),"")</f>
        <v/>
      </c>
      <c r="AQ97" s="529" t="str">
        <f t="array" aca="1" ref="AQ97" ca="1">IFERROR(AK97*(1+INDEX(FrontEndData,MATCH(AQ$10,IF(FrontEndType=$B97,FrontEndCampus),0),MATCH(AQ$9,FrontEndYear,0))),"")</f>
        <v/>
      </c>
      <c r="AR97" s="529" t="str">
        <f t="array" aca="1" ref="AR97" ca="1">IFERROR(AL97*(1+INDEX(FrontEndData,MATCH(AR$10,IF(FrontEndType=$B97,FrontEndCampus),0),MATCH(AR$9,FrontEndYear,0))),"")</f>
        <v/>
      </c>
      <c r="AS97" s="529" t="str">
        <f t="array" aca="1" ref="AS97" ca="1">IFERROR(AM97*(1+INDEX(FrontEndData,MATCH(AS$10,IF(FrontEndType=$B97,FrontEndCampus),0),MATCH(AS$9,FrontEndYear,0))),"")</f>
        <v/>
      </c>
      <c r="AT97" s="529" t="str">
        <f t="array" aca="1" ref="AT97" ca="1">IFERROR(AN97*(1+INDEX(FrontEndData,MATCH(AT$10,IF(FrontEndType=$B97,FrontEndCampus),0),MATCH(AT$9,FrontEndYear,0))),"")</f>
        <v/>
      </c>
      <c r="AU97" s="529" t="str">
        <f t="array" aca="1" ref="AU97" ca="1">IFERROR(AO97*(1+INDEX(FrontEndData,MATCH(AU$10,IF(FrontEndType=$B97,FrontEndCampus),0),MATCH(AU$9,FrontEndYear,0))),"")</f>
        <v/>
      </c>
      <c r="AV97" s="529" t="str">
        <f t="array" aca="1" ref="AV97" ca="1">IFERROR(AP97*(1+INDEX(FrontEndData,MATCH(AV$10,IF(FrontEndType=$B97,FrontEndCampus),0),MATCH(AV$9,FrontEndYear,0))),"")</f>
        <v/>
      </c>
      <c r="AW97" s="529" t="str">
        <f t="array" aca="1" ref="AW97" ca="1">IFERROR(AQ97*(1+INDEX(FrontEndData,MATCH(AW$10,IF(FrontEndType=$B97,FrontEndCampus),0),MATCH(AW$9,FrontEndYear,0))),"")</f>
        <v/>
      </c>
      <c r="AX97" s="529" t="str">
        <f t="array" aca="1" ref="AX97" ca="1">IFERROR(AR97*(1+INDEX(FrontEndData,MATCH(AX$10,IF(FrontEndType=$B97,FrontEndCampus),0),MATCH(AX$9,FrontEndYear,0))),"")</f>
        <v/>
      </c>
      <c r="AY97" s="529" t="str">
        <f t="array" aca="1" ref="AY97" ca="1">IFERROR(AS97*(1+INDEX(FrontEndData,MATCH(AY$10,IF(FrontEndType=$B97,FrontEndCampus),0),MATCH(AY$9,FrontEndYear,0))),"")</f>
        <v/>
      </c>
      <c r="AZ97" s="529" t="str">
        <f t="array" aca="1" ref="AZ97" ca="1">IFERROR(AT97*(1+INDEX(FrontEndData,MATCH(AZ$10,IF(FrontEndType=$B97,FrontEndCampus),0),MATCH(AZ$9,FrontEndYear,0))),"")</f>
        <v/>
      </c>
      <c r="BA97" s="529" t="str">
        <f t="array" aca="1" ref="BA97" ca="1">IFERROR(AU97*(1+INDEX(FrontEndData,MATCH(BA$10,IF(FrontEndType=$B97,FrontEndCampus),0),MATCH(BA$9,FrontEndYear,0))),"")</f>
        <v/>
      </c>
      <c r="BB97" s="529" t="str">
        <f t="array" aca="1" ref="BB97" ca="1">IFERROR(AV97*(1+INDEX(FrontEndData,MATCH(BB$10,IF(FrontEndType=$B97,FrontEndCampus),0),MATCH(BB$9,FrontEndYear,0))),"")</f>
        <v/>
      </c>
      <c r="BC97" s="529" t="str">
        <f t="array" aca="1" ref="BC97" ca="1">IFERROR(AW97*(1+INDEX(FrontEndData,MATCH(BC$10,IF(FrontEndType=$B97,FrontEndCampus),0),MATCH(BC$9,FrontEndYear,0))),"")</f>
        <v/>
      </c>
      <c r="BD97" s="529" t="str">
        <f t="array" aca="1" ref="BD97" ca="1">IFERROR(AX97*(1+INDEX(FrontEndData,MATCH(BD$10,IF(FrontEndType=$B97,FrontEndCampus),0),MATCH(BD$9,FrontEndYear,0))),"")</f>
        <v/>
      </c>
      <c r="BE97" s="529" t="str">
        <f t="array" aca="1" ref="BE97" ca="1">IFERROR(AY97*(1+INDEX(FrontEndData,MATCH(BE$10,IF(FrontEndType=$B97,FrontEndCampus),0),MATCH(BE$9,FrontEndYear,0))),"")</f>
        <v/>
      </c>
      <c r="BF97" s="529" t="str">
        <f t="array" aca="1" ref="BF97" ca="1">IFERROR(AZ97*(1+INDEX(FrontEndData,MATCH(BF$10,IF(FrontEndType=$B97,FrontEndCampus),0),MATCH(BF$9,FrontEndYear,0))),"")</f>
        <v/>
      </c>
      <c r="BG97" s="529" t="str">
        <f t="array" aca="1" ref="BG97" ca="1">IFERROR(BA97*(1+INDEX(FrontEndData,MATCH(BG$10,IF(FrontEndType=$B97,FrontEndCampus),0),MATCH(BG$9,FrontEndYear,0))),"")</f>
        <v/>
      </c>
      <c r="BH97" s="529" t="str">
        <f t="array" aca="1" ref="BH97" ca="1">IFERROR(BB97*(1+INDEX(FrontEndData,MATCH(BH$10,IF(FrontEndType=$B97,FrontEndCampus),0),MATCH(BH$9,FrontEndYear,0))),"")</f>
        <v/>
      </c>
      <c r="BI97" s="529" t="str">
        <f t="array" aca="1" ref="BI97" ca="1">IFERROR(BC97*(1+INDEX(FrontEndData,MATCH(BI$10,IF(FrontEndType=$B97,FrontEndCampus),0),MATCH(BI$9,FrontEndYear,0))),"")</f>
        <v/>
      </c>
      <c r="BJ97" s="529" t="str">
        <f t="array" aca="1" ref="BJ97" ca="1">IFERROR(BD97*(1+INDEX(FrontEndData,MATCH(BJ$10,IF(FrontEndType=$B97,FrontEndCampus),0),MATCH(BJ$9,FrontEndYear,0))),"")</f>
        <v/>
      </c>
      <c r="BK97" s="529" t="str">
        <f t="array" aca="1" ref="BK97" ca="1">IFERROR(BE97*(1+INDEX(FrontEndData,MATCH(BK$10,IF(FrontEndType=$B97,FrontEndCampus),0),MATCH(BK$9,FrontEndYear,0))),"")</f>
        <v/>
      </c>
      <c r="BL97" s="529" t="str">
        <f t="array" aca="1" ref="BL97" ca="1">IFERROR(BF97*(1+INDEX(FrontEndData,MATCH(BL$10,IF(FrontEndType=$B97,FrontEndCampus),0),MATCH(BL$9,FrontEndYear,0))),"")</f>
        <v/>
      </c>
      <c r="BM97" s="529" t="str">
        <f t="array" aca="1" ref="BM97" ca="1">IFERROR(BG97*(1+INDEX(FrontEndData,MATCH(BM$10,IF(FrontEndType=$B97,FrontEndCampus),0),MATCH(BM$9,FrontEndYear,0))),"")</f>
        <v/>
      </c>
      <c r="BN97" s="529" t="str">
        <f t="array" aca="1" ref="BN97" ca="1">IFERROR(BH97*(1+INDEX(FrontEndData,MATCH(BN$10,IF(FrontEndType=$B97,FrontEndCampus),0),MATCH(BN$9,FrontEndYear,0))),"")</f>
        <v/>
      </c>
      <c r="BO97" s="529" t="str">
        <f t="array" aca="1" ref="BO97" ca="1">IFERROR(BI97*(1+INDEX(FrontEndData,MATCH(BO$10,IF(FrontEndType=$B97,FrontEndCampus),0),MATCH(BO$9,FrontEndYear,0))),"")</f>
        <v/>
      </c>
      <c r="BP97" s="529" t="str">
        <f t="array" aca="1" ref="BP97" ca="1">IFERROR(BJ97*(1+INDEX(FrontEndData,MATCH(BP$10,IF(FrontEndType=$B97,FrontEndCampus),0),MATCH(BP$9,FrontEndYear,0))),"")</f>
        <v/>
      </c>
      <c r="BQ97" s="529" t="str">
        <f t="array" aca="1" ref="BQ97" ca="1">IFERROR(BK97*(1+INDEX(FrontEndData,MATCH(BQ$10,IF(FrontEndType=$B97,FrontEndCampus),0),MATCH(BQ$9,FrontEndYear,0))),"")</f>
        <v/>
      </c>
      <c r="BR97" s="529" t="str">
        <f t="array" aca="1" ref="BR97" ca="1">IFERROR(BL97*(1+INDEX(FrontEndData,MATCH(BR$10,IF(FrontEndType=$B97,FrontEndCampus),0),MATCH(BR$9,FrontEndYear,0))),"")</f>
        <v/>
      </c>
      <c r="BS97" s="529" t="str">
        <f t="array" aca="1" ref="BS97" ca="1">IFERROR(BM97*(1+INDEX(FrontEndData,MATCH(BS$10,IF(FrontEndType=$B97,FrontEndCampus),0),MATCH(BS$9,FrontEndYear,0))),"")</f>
        <v/>
      </c>
      <c r="BT97" s="529" t="str">
        <f t="array" aca="1" ref="BT97" ca="1">IFERROR(BN97*(1+INDEX(FrontEndData,MATCH(BT$10,IF(FrontEndType=$B97,FrontEndCampus),0),MATCH(BT$9,FrontEndYear,0))),"")</f>
        <v/>
      </c>
      <c r="BU97" s="529" t="str">
        <f t="array" aca="1" ref="BU97" ca="1">IFERROR(BO97*(1+INDEX(FrontEndData,MATCH(BU$10,IF(FrontEndType=$B97,FrontEndCampus),0),MATCH(BU$9,FrontEndYear,0))),"")</f>
        <v/>
      </c>
      <c r="BV97" s="529" t="str">
        <f t="array" aca="1" ref="BV97" ca="1">IFERROR(BP97*(1+INDEX(FrontEndData,MATCH(BV$10,IF(FrontEndType=$B97,FrontEndCampus),0),MATCH(BV$9,FrontEndYear,0))),"")</f>
        <v/>
      </c>
      <c r="BW97" s="529" t="str">
        <f t="array" aca="1" ref="BW97" ca="1">IFERROR(BQ97*(1+INDEX(FrontEndData,MATCH(BW$10,IF(FrontEndType=$B97,FrontEndCampus),0),MATCH(BW$9,FrontEndYear,0))),"")</f>
        <v/>
      </c>
      <c r="BX97" s="529" t="str">
        <f t="array" aca="1" ref="BX97" ca="1">IFERROR(BR97*(1+INDEX(FrontEndData,MATCH(BX$10,IF(FrontEndType=$B97,FrontEndCampus),0),MATCH(BX$9,FrontEndYear,0))),"")</f>
        <v/>
      </c>
    </row>
    <row r="98" spans="2:76" x14ac:dyDescent="0.25">
      <c r="B98" s="525" t="s">
        <v>361</v>
      </c>
      <c r="C98" s="526" t="s">
        <v>376</v>
      </c>
      <c r="D98" s="527" t="s">
        <v>397</v>
      </c>
      <c r="E98" s="528">
        <f t="array" aca="1" ref="E98" ca="1">IFERROR(IF(INDEX(EndUseMatrixData,MATCH($B98,IF(EndUseMatrixEndUse=$D98,EndUseMatrixAllocation),0),MATCH($C98,EndUseMatrixEmissionSource,0))=Lists!$Q$9,INDEX(CFPTableEmissionsData,MATCH($C98,CFPTableEmissionsEmissionSource,0),MATCH(E$10,CFPTableEmissionsCampus,0))*INDEX(EndUseAssumptionsData,MATCH($C98,IF(EndUseAssumptionsEndUse=$D98,EndUseAssumptionsEmissionsSource),0),MATCH(E$10,EndUseAssumptionsCampus,0))*IF(COUNTIF(PeopleList,$B98)&gt;0,INDEX(SpacePeopleAllocationsPercentData,MATCH($B98,SpacePeopleAllocationsPercentType,0),MATCH(E$10,SpacePeopleAllocationsPercentCampus,0))/SUM(IF(INDEX(EndUseMatrixPeopleData,0,MATCH($C98,EndUseMatrixEmissionSource,0))=Lists!$Q$9,IF(EndUseMatrixPeopleEndUse=$D98,INDEX(EndUseMatrixPeopleSplitData,0,MATCH(E$10,EndUseMatrixPeopleSplitCampus,0))))),1),0),0)</f>
        <v>0</v>
      </c>
      <c r="F98" s="528">
        <f t="array" aca="1" ref="F98" ca="1">IFERROR(IF(INDEX(EndUseMatrixData,MATCH($B98,IF(EndUseMatrixEndUse=$D98,EndUseMatrixAllocation),0),MATCH($C98,EndUseMatrixEmissionSource,0))=Lists!$Q$9,INDEX(CFPTableEmissionsData,MATCH($C98,CFPTableEmissionsEmissionSource,0),MATCH(F$10,CFPTableEmissionsCampus,0))*INDEX(EndUseAssumptionsData,MATCH($C98,IF(EndUseAssumptionsEndUse=$D98,EndUseAssumptionsEmissionsSource),0),MATCH(F$10,EndUseAssumptionsCampus,0))*IF(COUNTIF(PeopleList,$B98)&gt;0,INDEX(SpacePeopleAllocationsPercentData,MATCH($B98,SpacePeopleAllocationsPercentType,0),MATCH(F$10,SpacePeopleAllocationsPercentCampus,0))/SUM(IF(INDEX(EndUseMatrixPeopleData,0,MATCH($C98,EndUseMatrixEmissionSource,0))=Lists!$Q$9,IF(EndUseMatrixPeopleEndUse=$D98,INDEX(EndUseMatrixPeopleSplitData,0,MATCH(F$10,EndUseMatrixPeopleSplitCampus,0))))),1),0),0)</f>
        <v>0</v>
      </c>
      <c r="G98" s="528">
        <f t="array" aca="1" ref="G98" ca="1">IFERROR(IF(INDEX(EndUseMatrixData,MATCH($B98,IF(EndUseMatrixEndUse=$D98,EndUseMatrixAllocation),0),MATCH($C98,EndUseMatrixEmissionSource,0))=Lists!$Q$9,INDEX(CFPTableEmissionsData,MATCH($C98,CFPTableEmissionsEmissionSource,0),MATCH(G$10,CFPTableEmissionsCampus,0))*INDEX(EndUseAssumptionsData,MATCH($C98,IF(EndUseAssumptionsEndUse=$D98,EndUseAssumptionsEmissionsSource),0),MATCH(G$10,EndUseAssumptionsCampus,0))*IF(COUNTIF(PeopleList,$B98)&gt;0,INDEX(SpacePeopleAllocationsPercentData,MATCH($B98,SpacePeopleAllocationsPercentType,0),MATCH(G$10,SpacePeopleAllocationsPercentCampus,0))/SUM(IF(INDEX(EndUseMatrixPeopleData,0,MATCH($C98,EndUseMatrixEmissionSource,0))=Lists!$Q$9,IF(EndUseMatrixPeopleEndUse=$D98,INDEX(EndUseMatrixPeopleSplitData,0,MATCH(G$10,EndUseMatrixPeopleSplitCampus,0))))),1),0),0)</f>
        <v>0</v>
      </c>
      <c r="H98" s="528">
        <f t="array" aca="1" ref="H98" ca="1">IFERROR(IF(INDEX(EndUseMatrixData,MATCH($B98,IF(EndUseMatrixEndUse=$D98,EndUseMatrixAllocation),0),MATCH($C98,EndUseMatrixEmissionSource,0))=Lists!$Q$9,INDEX(CFPTableEmissionsData,MATCH($C98,CFPTableEmissionsEmissionSource,0),MATCH(H$10,CFPTableEmissionsCampus,0))*INDEX(EndUseAssumptionsData,MATCH($C98,IF(EndUseAssumptionsEndUse=$D98,EndUseAssumptionsEmissionsSource),0),MATCH(H$10,EndUseAssumptionsCampus,0))*IF(COUNTIF(PeopleList,$B98)&gt;0,INDEX(SpacePeopleAllocationsPercentData,MATCH($B98,SpacePeopleAllocationsPercentType,0),MATCH(H$10,SpacePeopleAllocationsPercentCampus,0))/SUM(IF(INDEX(EndUseMatrixPeopleData,0,MATCH($C98,EndUseMatrixEmissionSource,0))=Lists!$Q$9,IF(EndUseMatrixPeopleEndUse=$D98,INDEX(EndUseMatrixPeopleSplitData,0,MATCH(H$10,EndUseMatrixPeopleSplitCampus,0))))),1),0),0)</f>
        <v>0</v>
      </c>
      <c r="I98" s="528">
        <f t="array" aca="1" ref="I98" ca="1">IFERROR(IF(INDEX(EndUseMatrixData,MATCH($B98,IF(EndUseMatrixEndUse=$D98,EndUseMatrixAllocation),0),MATCH($C98,EndUseMatrixEmissionSource,0))=Lists!$Q$9,INDEX(CFPTableEmissionsData,MATCH($C98,CFPTableEmissionsEmissionSource,0),MATCH(I$10,CFPTableEmissionsCampus,0))*INDEX(EndUseAssumptionsData,MATCH($C98,IF(EndUseAssumptionsEndUse=$D98,EndUseAssumptionsEmissionsSource),0),MATCH(I$10,EndUseAssumptionsCampus,0))*IF(COUNTIF(PeopleList,$B98)&gt;0,INDEX(SpacePeopleAllocationsPercentData,MATCH($B98,SpacePeopleAllocationsPercentType,0),MATCH(I$10,SpacePeopleAllocationsPercentCampus,0))/SUM(IF(INDEX(EndUseMatrixPeopleData,0,MATCH($C98,EndUseMatrixEmissionSource,0))=Lists!$Q$9,IF(EndUseMatrixPeopleEndUse=$D98,INDEX(EndUseMatrixPeopleSplitData,0,MATCH(I$10,EndUseMatrixPeopleSplitCampus,0))))),1),0),0)</f>
        <v>0</v>
      </c>
      <c r="J98" s="528">
        <f t="array" aca="1" ref="J98" ca="1">IFERROR(IF(INDEX(EndUseMatrixData,MATCH($B98,IF(EndUseMatrixEndUse=$D98,EndUseMatrixAllocation),0),MATCH($C98,EndUseMatrixEmissionSource,0))=Lists!$Q$9,INDEX(CFPTableEmissionsData,MATCH($C98,CFPTableEmissionsEmissionSource,0),MATCH(J$10,CFPTableEmissionsCampus,0))*INDEX(EndUseAssumptionsData,MATCH($C98,IF(EndUseAssumptionsEndUse=$D98,EndUseAssumptionsEmissionsSource),0),MATCH(J$10,EndUseAssumptionsCampus,0))*IF(COUNTIF(PeopleList,$B98)&gt;0,INDEX(SpacePeopleAllocationsPercentData,MATCH($B98,SpacePeopleAllocationsPercentType,0),MATCH(J$10,SpacePeopleAllocationsPercentCampus,0))/SUM(IF(INDEX(EndUseMatrixPeopleData,0,MATCH($C98,EndUseMatrixEmissionSource,0))=Lists!$Q$9,IF(EndUseMatrixPeopleEndUse=$D98,INDEX(EndUseMatrixPeopleSplitData,0,MATCH(J$10,EndUseMatrixPeopleSplitCampus,0))))),1),0),0)</f>
        <v>0</v>
      </c>
      <c r="K98" s="529" t="str">
        <f t="array" aca="1" ref="K98" ca="1">IFERROR(E98*(1+INDEX(FrontEndData,MATCH(K$10,IF(FrontEndType=$B98,FrontEndCampus),0),MATCH(K$9,FrontEndYear,0))),"")</f>
        <v/>
      </c>
      <c r="L98" s="529" t="str">
        <f t="array" aca="1" ref="L98" ca="1">IFERROR(F98*(1+INDEX(FrontEndData,MATCH(L$10,IF(FrontEndType=$B98,FrontEndCampus),0),MATCH(L$9,FrontEndYear,0))),"")</f>
        <v/>
      </c>
      <c r="M98" s="529" t="str">
        <f t="array" aca="1" ref="M98" ca="1">IFERROR(G98*(1+INDEX(FrontEndData,MATCH(M$10,IF(FrontEndType=$B98,FrontEndCampus),0),MATCH(M$9,FrontEndYear,0))),"")</f>
        <v/>
      </c>
      <c r="N98" s="529" t="str">
        <f t="array" aca="1" ref="N98" ca="1">IFERROR(H98*(1+INDEX(FrontEndData,MATCH(N$10,IF(FrontEndType=$B98,FrontEndCampus),0),MATCH(N$9,FrontEndYear,0))),"")</f>
        <v/>
      </c>
      <c r="O98" s="529" t="str">
        <f t="array" aca="1" ref="O98" ca="1">IFERROR(I98*(1+INDEX(FrontEndData,MATCH(O$10,IF(FrontEndType=$B98,FrontEndCampus),0),MATCH(O$9,FrontEndYear,0))),"")</f>
        <v/>
      </c>
      <c r="P98" s="529" t="str">
        <f t="array" aca="1" ref="P98" ca="1">IFERROR(J98*(1+INDEX(FrontEndData,MATCH(P$10,IF(FrontEndType=$B98,FrontEndCampus),0),MATCH(P$9,FrontEndYear,0))),"")</f>
        <v/>
      </c>
      <c r="Q98" s="529" t="str">
        <f t="array" aca="1" ref="Q98" ca="1">IFERROR(K98*(1+INDEX(FrontEndData,MATCH(Q$10,IF(FrontEndType=$B98,FrontEndCampus),0),MATCH(Q$9,FrontEndYear,0))),"")</f>
        <v/>
      </c>
      <c r="R98" s="529" t="str">
        <f t="array" aca="1" ref="R98" ca="1">IFERROR(L98*(1+INDEX(FrontEndData,MATCH(R$10,IF(FrontEndType=$B98,FrontEndCampus),0),MATCH(R$9,FrontEndYear,0))),"")</f>
        <v/>
      </c>
      <c r="S98" s="529" t="str">
        <f t="array" aca="1" ref="S98" ca="1">IFERROR(M98*(1+INDEX(FrontEndData,MATCH(S$10,IF(FrontEndType=$B98,FrontEndCampus),0),MATCH(S$9,FrontEndYear,0))),"")</f>
        <v/>
      </c>
      <c r="T98" s="529" t="str">
        <f t="array" aca="1" ref="T98" ca="1">IFERROR(N98*(1+INDEX(FrontEndData,MATCH(T$10,IF(FrontEndType=$B98,FrontEndCampus),0),MATCH(T$9,FrontEndYear,0))),"")</f>
        <v/>
      </c>
      <c r="U98" s="529" t="str">
        <f t="array" aca="1" ref="U98" ca="1">IFERROR(O98*(1+INDEX(FrontEndData,MATCH(U$10,IF(FrontEndType=$B98,FrontEndCampus),0),MATCH(U$9,FrontEndYear,0))),"")</f>
        <v/>
      </c>
      <c r="V98" s="529" t="str">
        <f t="array" aca="1" ref="V98" ca="1">IFERROR(P98*(1+INDEX(FrontEndData,MATCH(V$10,IF(FrontEndType=$B98,FrontEndCampus),0),MATCH(V$9,FrontEndYear,0))),"")</f>
        <v/>
      </c>
      <c r="W98" s="529" t="str">
        <f t="array" aca="1" ref="W98" ca="1">IFERROR(Q98*(1+INDEX(FrontEndData,MATCH(W$10,IF(FrontEndType=$B98,FrontEndCampus),0),MATCH(W$9,FrontEndYear,0))),"")</f>
        <v/>
      </c>
      <c r="X98" s="529" t="str">
        <f t="array" aca="1" ref="X98" ca="1">IFERROR(R98*(1+INDEX(FrontEndData,MATCH(X$10,IF(FrontEndType=$B98,FrontEndCampus),0),MATCH(X$9,FrontEndYear,0))),"")</f>
        <v/>
      </c>
      <c r="Y98" s="529" t="str">
        <f t="array" aca="1" ref="Y98" ca="1">IFERROR(S98*(1+INDEX(FrontEndData,MATCH(Y$10,IF(FrontEndType=$B98,FrontEndCampus),0),MATCH(Y$9,FrontEndYear,0))),"")</f>
        <v/>
      </c>
      <c r="Z98" s="529" t="str">
        <f t="array" aca="1" ref="Z98" ca="1">IFERROR(T98*(1+INDEX(FrontEndData,MATCH(Z$10,IF(FrontEndType=$B98,FrontEndCampus),0),MATCH(Z$9,FrontEndYear,0))),"")</f>
        <v/>
      </c>
      <c r="AA98" s="529" t="str">
        <f t="array" aca="1" ref="AA98" ca="1">IFERROR(U98*(1+INDEX(FrontEndData,MATCH(AA$10,IF(FrontEndType=$B98,FrontEndCampus),0),MATCH(AA$9,FrontEndYear,0))),"")</f>
        <v/>
      </c>
      <c r="AB98" s="529" t="str">
        <f t="array" aca="1" ref="AB98" ca="1">IFERROR(V98*(1+INDEX(FrontEndData,MATCH(AB$10,IF(FrontEndType=$B98,FrontEndCampus),0),MATCH(AB$9,FrontEndYear,0))),"")</f>
        <v/>
      </c>
      <c r="AC98" s="529" t="str">
        <f t="array" aca="1" ref="AC98" ca="1">IFERROR(W98*(1+INDEX(FrontEndData,MATCH(AC$10,IF(FrontEndType=$B98,FrontEndCampus),0),MATCH(AC$9,FrontEndYear,0))),"")</f>
        <v/>
      </c>
      <c r="AD98" s="529" t="str">
        <f t="array" aca="1" ref="AD98" ca="1">IFERROR(X98*(1+INDEX(FrontEndData,MATCH(AD$10,IF(FrontEndType=$B98,FrontEndCampus),0),MATCH(AD$9,FrontEndYear,0))),"")</f>
        <v/>
      </c>
      <c r="AE98" s="529" t="str">
        <f t="array" aca="1" ref="AE98" ca="1">IFERROR(Y98*(1+INDEX(FrontEndData,MATCH(AE$10,IF(FrontEndType=$B98,FrontEndCampus),0),MATCH(AE$9,FrontEndYear,0))),"")</f>
        <v/>
      </c>
      <c r="AF98" s="529" t="str">
        <f t="array" aca="1" ref="AF98" ca="1">IFERROR(Z98*(1+INDEX(FrontEndData,MATCH(AF$10,IF(FrontEndType=$B98,FrontEndCampus),0),MATCH(AF$9,FrontEndYear,0))),"")</f>
        <v/>
      </c>
      <c r="AG98" s="529" t="str">
        <f t="array" aca="1" ref="AG98" ca="1">IFERROR(AA98*(1+INDEX(FrontEndData,MATCH(AG$10,IF(FrontEndType=$B98,FrontEndCampus),0),MATCH(AG$9,FrontEndYear,0))),"")</f>
        <v/>
      </c>
      <c r="AH98" s="529" t="str">
        <f t="array" aca="1" ref="AH98" ca="1">IFERROR(AB98*(1+INDEX(FrontEndData,MATCH(AH$10,IF(FrontEndType=$B98,FrontEndCampus),0),MATCH(AH$9,FrontEndYear,0))),"")</f>
        <v/>
      </c>
      <c r="AI98" s="529" t="str">
        <f t="array" aca="1" ref="AI98" ca="1">IFERROR(AC98*(1+INDEX(FrontEndData,MATCH(AI$10,IF(FrontEndType=$B98,FrontEndCampus),0),MATCH(AI$9,FrontEndYear,0))),"")</f>
        <v/>
      </c>
      <c r="AJ98" s="529" t="str">
        <f t="array" aca="1" ref="AJ98" ca="1">IFERROR(AD98*(1+INDEX(FrontEndData,MATCH(AJ$10,IF(FrontEndType=$B98,FrontEndCampus),0),MATCH(AJ$9,FrontEndYear,0))),"")</f>
        <v/>
      </c>
      <c r="AK98" s="529" t="str">
        <f t="array" aca="1" ref="AK98" ca="1">IFERROR(AE98*(1+INDEX(FrontEndData,MATCH(AK$10,IF(FrontEndType=$B98,FrontEndCampus),0),MATCH(AK$9,FrontEndYear,0))),"")</f>
        <v/>
      </c>
      <c r="AL98" s="529" t="str">
        <f t="array" aca="1" ref="AL98" ca="1">IFERROR(AF98*(1+INDEX(FrontEndData,MATCH(AL$10,IF(FrontEndType=$B98,FrontEndCampus),0),MATCH(AL$9,FrontEndYear,0))),"")</f>
        <v/>
      </c>
      <c r="AM98" s="529" t="str">
        <f t="array" aca="1" ref="AM98" ca="1">IFERROR(AG98*(1+INDEX(FrontEndData,MATCH(AM$10,IF(FrontEndType=$B98,FrontEndCampus),0),MATCH(AM$9,FrontEndYear,0))),"")</f>
        <v/>
      </c>
      <c r="AN98" s="529" t="str">
        <f t="array" aca="1" ref="AN98" ca="1">IFERROR(AH98*(1+INDEX(FrontEndData,MATCH(AN$10,IF(FrontEndType=$B98,FrontEndCampus),0),MATCH(AN$9,FrontEndYear,0))),"")</f>
        <v/>
      </c>
      <c r="AO98" s="529" t="str">
        <f t="array" aca="1" ref="AO98" ca="1">IFERROR(AI98*(1+INDEX(FrontEndData,MATCH(AO$10,IF(FrontEndType=$B98,FrontEndCampus),0),MATCH(AO$9,FrontEndYear,0))),"")</f>
        <v/>
      </c>
      <c r="AP98" s="529" t="str">
        <f t="array" aca="1" ref="AP98" ca="1">IFERROR(AJ98*(1+INDEX(FrontEndData,MATCH(AP$10,IF(FrontEndType=$B98,FrontEndCampus),0),MATCH(AP$9,FrontEndYear,0))),"")</f>
        <v/>
      </c>
      <c r="AQ98" s="529" t="str">
        <f t="array" aca="1" ref="AQ98" ca="1">IFERROR(AK98*(1+INDEX(FrontEndData,MATCH(AQ$10,IF(FrontEndType=$B98,FrontEndCampus),0),MATCH(AQ$9,FrontEndYear,0))),"")</f>
        <v/>
      </c>
      <c r="AR98" s="529" t="str">
        <f t="array" aca="1" ref="AR98" ca="1">IFERROR(AL98*(1+INDEX(FrontEndData,MATCH(AR$10,IF(FrontEndType=$B98,FrontEndCampus),0),MATCH(AR$9,FrontEndYear,0))),"")</f>
        <v/>
      </c>
      <c r="AS98" s="529" t="str">
        <f t="array" aca="1" ref="AS98" ca="1">IFERROR(AM98*(1+INDEX(FrontEndData,MATCH(AS$10,IF(FrontEndType=$B98,FrontEndCampus),0),MATCH(AS$9,FrontEndYear,0))),"")</f>
        <v/>
      </c>
      <c r="AT98" s="529" t="str">
        <f t="array" aca="1" ref="AT98" ca="1">IFERROR(AN98*(1+INDEX(FrontEndData,MATCH(AT$10,IF(FrontEndType=$B98,FrontEndCampus),0),MATCH(AT$9,FrontEndYear,0))),"")</f>
        <v/>
      </c>
      <c r="AU98" s="529" t="str">
        <f t="array" aca="1" ref="AU98" ca="1">IFERROR(AO98*(1+INDEX(FrontEndData,MATCH(AU$10,IF(FrontEndType=$B98,FrontEndCampus),0),MATCH(AU$9,FrontEndYear,0))),"")</f>
        <v/>
      </c>
      <c r="AV98" s="529" t="str">
        <f t="array" aca="1" ref="AV98" ca="1">IFERROR(AP98*(1+INDEX(FrontEndData,MATCH(AV$10,IF(FrontEndType=$B98,FrontEndCampus),0),MATCH(AV$9,FrontEndYear,0))),"")</f>
        <v/>
      </c>
      <c r="AW98" s="529" t="str">
        <f t="array" aca="1" ref="AW98" ca="1">IFERROR(AQ98*(1+INDEX(FrontEndData,MATCH(AW$10,IF(FrontEndType=$B98,FrontEndCampus),0),MATCH(AW$9,FrontEndYear,0))),"")</f>
        <v/>
      </c>
      <c r="AX98" s="529" t="str">
        <f t="array" aca="1" ref="AX98" ca="1">IFERROR(AR98*(1+INDEX(FrontEndData,MATCH(AX$10,IF(FrontEndType=$B98,FrontEndCampus),0),MATCH(AX$9,FrontEndYear,0))),"")</f>
        <v/>
      </c>
      <c r="AY98" s="529" t="str">
        <f t="array" aca="1" ref="AY98" ca="1">IFERROR(AS98*(1+INDEX(FrontEndData,MATCH(AY$10,IF(FrontEndType=$B98,FrontEndCampus),0),MATCH(AY$9,FrontEndYear,0))),"")</f>
        <v/>
      </c>
      <c r="AZ98" s="529" t="str">
        <f t="array" aca="1" ref="AZ98" ca="1">IFERROR(AT98*(1+INDEX(FrontEndData,MATCH(AZ$10,IF(FrontEndType=$B98,FrontEndCampus),0),MATCH(AZ$9,FrontEndYear,0))),"")</f>
        <v/>
      </c>
      <c r="BA98" s="529" t="str">
        <f t="array" aca="1" ref="BA98" ca="1">IFERROR(AU98*(1+INDEX(FrontEndData,MATCH(BA$10,IF(FrontEndType=$B98,FrontEndCampus),0),MATCH(BA$9,FrontEndYear,0))),"")</f>
        <v/>
      </c>
      <c r="BB98" s="529" t="str">
        <f t="array" aca="1" ref="BB98" ca="1">IFERROR(AV98*(1+INDEX(FrontEndData,MATCH(BB$10,IF(FrontEndType=$B98,FrontEndCampus),0),MATCH(BB$9,FrontEndYear,0))),"")</f>
        <v/>
      </c>
      <c r="BC98" s="529" t="str">
        <f t="array" aca="1" ref="BC98" ca="1">IFERROR(AW98*(1+INDEX(FrontEndData,MATCH(BC$10,IF(FrontEndType=$B98,FrontEndCampus),0),MATCH(BC$9,FrontEndYear,0))),"")</f>
        <v/>
      </c>
      <c r="BD98" s="529" t="str">
        <f t="array" aca="1" ref="BD98" ca="1">IFERROR(AX98*(1+INDEX(FrontEndData,MATCH(BD$10,IF(FrontEndType=$B98,FrontEndCampus),0),MATCH(BD$9,FrontEndYear,0))),"")</f>
        <v/>
      </c>
      <c r="BE98" s="529" t="str">
        <f t="array" aca="1" ref="BE98" ca="1">IFERROR(AY98*(1+INDEX(FrontEndData,MATCH(BE$10,IF(FrontEndType=$B98,FrontEndCampus),0),MATCH(BE$9,FrontEndYear,0))),"")</f>
        <v/>
      </c>
      <c r="BF98" s="529" t="str">
        <f t="array" aca="1" ref="BF98" ca="1">IFERROR(AZ98*(1+INDEX(FrontEndData,MATCH(BF$10,IF(FrontEndType=$B98,FrontEndCampus),0),MATCH(BF$9,FrontEndYear,0))),"")</f>
        <v/>
      </c>
      <c r="BG98" s="529" t="str">
        <f t="array" aca="1" ref="BG98" ca="1">IFERROR(BA98*(1+INDEX(FrontEndData,MATCH(BG$10,IF(FrontEndType=$B98,FrontEndCampus),0),MATCH(BG$9,FrontEndYear,0))),"")</f>
        <v/>
      </c>
      <c r="BH98" s="529" t="str">
        <f t="array" aca="1" ref="BH98" ca="1">IFERROR(BB98*(1+INDEX(FrontEndData,MATCH(BH$10,IF(FrontEndType=$B98,FrontEndCampus),0),MATCH(BH$9,FrontEndYear,0))),"")</f>
        <v/>
      </c>
      <c r="BI98" s="529" t="str">
        <f t="array" aca="1" ref="BI98" ca="1">IFERROR(BC98*(1+INDEX(FrontEndData,MATCH(BI$10,IF(FrontEndType=$B98,FrontEndCampus),0),MATCH(BI$9,FrontEndYear,0))),"")</f>
        <v/>
      </c>
      <c r="BJ98" s="529" t="str">
        <f t="array" aca="1" ref="BJ98" ca="1">IFERROR(BD98*(1+INDEX(FrontEndData,MATCH(BJ$10,IF(FrontEndType=$B98,FrontEndCampus),0),MATCH(BJ$9,FrontEndYear,0))),"")</f>
        <v/>
      </c>
      <c r="BK98" s="529" t="str">
        <f t="array" aca="1" ref="BK98" ca="1">IFERROR(BE98*(1+INDEX(FrontEndData,MATCH(BK$10,IF(FrontEndType=$B98,FrontEndCampus),0),MATCH(BK$9,FrontEndYear,0))),"")</f>
        <v/>
      </c>
      <c r="BL98" s="529" t="str">
        <f t="array" aca="1" ref="BL98" ca="1">IFERROR(BF98*(1+INDEX(FrontEndData,MATCH(BL$10,IF(FrontEndType=$B98,FrontEndCampus),0),MATCH(BL$9,FrontEndYear,0))),"")</f>
        <v/>
      </c>
      <c r="BM98" s="529" t="str">
        <f t="array" aca="1" ref="BM98" ca="1">IFERROR(BG98*(1+INDEX(FrontEndData,MATCH(BM$10,IF(FrontEndType=$B98,FrontEndCampus),0),MATCH(BM$9,FrontEndYear,0))),"")</f>
        <v/>
      </c>
      <c r="BN98" s="529" t="str">
        <f t="array" aca="1" ref="BN98" ca="1">IFERROR(BH98*(1+INDEX(FrontEndData,MATCH(BN$10,IF(FrontEndType=$B98,FrontEndCampus),0),MATCH(BN$9,FrontEndYear,0))),"")</f>
        <v/>
      </c>
      <c r="BO98" s="529" t="str">
        <f t="array" aca="1" ref="BO98" ca="1">IFERROR(BI98*(1+INDEX(FrontEndData,MATCH(BO$10,IF(FrontEndType=$B98,FrontEndCampus),0),MATCH(BO$9,FrontEndYear,0))),"")</f>
        <v/>
      </c>
      <c r="BP98" s="529" t="str">
        <f t="array" aca="1" ref="BP98" ca="1">IFERROR(BJ98*(1+INDEX(FrontEndData,MATCH(BP$10,IF(FrontEndType=$B98,FrontEndCampus),0),MATCH(BP$9,FrontEndYear,0))),"")</f>
        <v/>
      </c>
      <c r="BQ98" s="529" t="str">
        <f t="array" aca="1" ref="BQ98" ca="1">IFERROR(BK98*(1+INDEX(FrontEndData,MATCH(BQ$10,IF(FrontEndType=$B98,FrontEndCampus),0),MATCH(BQ$9,FrontEndYear,0))),"")</f>
        <v/>
      </c>
      <c r="BR98" s="529" t="str">
        <f t="array" aca="1" ref="BR98" ca="1">IFERROR(BL98*(1+INDEX(FrontEndData,MATCH(BR$10,IF(FrontEndType=$B98,FrontEndCampus),0),MATCH(BR$9,FrontEndYear,0))),"")</f>
        <v/>
      </c>
      <c r="BS98" s="529" t="str">
        <f t="array" aca="1" ref="BS98" ca="1">IFERROR(BM98*(1+INDEX(FrontEndData,MATCH(BS$10,IF(FrontEndType=$B98,FrontEndCampus),0),MATCH(BS$9,FrontEndYear,0))),"")</f>
        <v/>
      </c>
      <c r="BT98" s="529" t="str">
        <f t="array" aca="1" ref="BT98" ca="1">IFERROR(BN98*(1+INDEX(FrontEndData,MATCH(BT$10,IF(FrontEndType=$B98,FrontEndCampus),0),MATCH(BT$9,FrontEndYear,0))),"")</f>
        <v/>
      </c>
      <c r="BU98" s="529" t="str">
        <f t="array" aca="1" ref="BU98" ca="1">IFERROR(BO98*(1+INDEX(FrontEndData,MATCH(BU$10,IF(FrontEndType=$B98,FrontEndCampus),0),MATCH(BU$9,FrontEndYear,0))),"")</f>
        <v/>
      </c>
      <c r="BV98" s="529" t="str">
        <f t="array" aca="1" ref="BV98" ca="1">IFERROR(BP98*(1+INDEX(FrontEndData,MATCH(BV$10,IF(FrontEndType=$B98,FrontEndCampus),0),MATCH(BV$9,FrontEndYear,0))),"")</f>
        <v/>
      </c>
      <c r="BW98" s="529" t="str">
        <f t="array" aca="1" ref="BW98" ca="1">IFERROR(BQ98*(1+INDEX(FrontEndData,MATCH(BW$10,IF(FrontEndType=$B98,FrontEndCampus),0),MATCH(BW$9,FrontEndYear,0))),"")</f>
        <v/>
      </c>
      <c r="BX98" s="529" t="str">
        <f t="array" aca="1" ref="BX98" ca="1">IFERROR(BR98*(1+INDEX(FrontEndData,MATCH(BX$10,IF(FrontEndType=$B98,FrontEndCampus),0),MATCH(BX$9,FrontEndYear,0))),"")</f>
        <v/>
      </c>
    </row>
    <row r="99" spans="2:76" x14ac:dyDescent="0.25">
      <c r="B99" s="525" t="s">
        <v>361</v>
      </c>
      <c r="C99" s="526" t="s">
        <v>376</v>
      </c>
      <c r="D99" s="527" t="s">
        <v>396</v>
      </c>
      <c r="E99" s="528">
        <f t="array" ref="E99">IFERROR(IF(INDEX(EndUseMatrixData,MATCH($B99,IF(EndUseMatrixEndUse=$D99,EndUseMatrixAllocation),0),MATCH($C99,EndUseMatrixEmissionSource,0))=Lists!$Q$9,INDEX(CFPTableEmissionsData,MATCH($C99,CFPTableEmissionsEmissionSource,0),MATCH(E$10,CFPTableEmissionsCampus,0))*INDEX(EndUseAssumptionsData,MATCH($C99,IF(EndUseAssumptionsEndUse=$D99,EndUseAssumptionsEmissionsSource),0),MATCH(E$10,EndUseAssumptionsCampus,0))*IF(COUNTIF(PeopleList,$B99)&gt;0,INDEX(SpacePeopleAllocationsPercentData,MATCH($B99,SpacePeopleAllocationsPercentType,0),MATCH(E$10,SpacePeopleAllocationsPercentCampus,0))/SUM(IF(INDEX(EndUseMatrixPeopleData,0,MATCH($C99,EndUseMatrixEmissionSource,0))=Lists!$Q$9,IF(EndUseMatrixPeopleEndUse=$D99,INDEX(EndUseMatrixPeopleSplitData,0,MATCH(E$10,EndUseMatrixPeopleSplitCampus,0))))),1),0),0)</f>
        <v>0</v>
      </c>
      <c r="F99" s="528">
        <f t="array" ref="F99">IFERROR(IF(INDEX(EndUseMatrixData,MATCH($B99,IF(EndUseMatrixEndUse=$D99,EndUseMatrixAllocation),0),MATCH($C99,EndUseMatrixEmissionSource,0))=Lists!$Q$9,INDEX(CFPTableEmissionsData,MATCH($C99,CFPTableEmissionsEmissionSource,0),MATCH(F$10,CFPTableEmissionsCampus,0))*INDEX(EndUseAssumptionsData,MATCH($C99,IF(EndUseAssumptionsEndUse=$D99,EndUseAssumptionsEmissionsSource),0),MATCH(F$10,EndUseAssumptionsCampus,0))*IF(COUNTIF(PeopleList,$B99)&gt;0,INDEX(SpacePeopleAllocationsPercentData,MATCH($B99,SpacePeopleAllocationsPercentType,0),MATCH(F$10,SpacePeopleAllocationsPercentCampus,0))/SUM(IF(INDEX(EndUseMatrixPeopleData,0,MATCH($C99,EndUseMatrixEmissionSource,0))=Lists!$Q$9,IF(EndUseMatrixPeopleEndUse=$D99,INDEX(EndUseMatrixPeopleSplitData,0,MATCH(F$10,EndUseMatrixPeopleSplitCampus,0))))),1),0),0)</f>
        <v>0</v>
      </c>
      <c r="G99" s="528">
        <f t="array" ref="G99">IFERROR(IF(INDEX(EndUseMatrixData,MATCH($B99,IF(EndUseMatrixEndUse=$D99,EndUseMatrixAllocation),0),MATCH($C99,EndUseMatrixEmissionSource,0))=Lists!$Q$9,INDEX(CFPTableEmissionsData,MATCH($C99,CFPTableEmissionsEmissionSource,0),MATCH(G$10,CFPTableEmissionsCampus,0))*INDEX(EndUseAssumptionsData,MATCH($C99,IF(EndUseAssumptionsEndUse=$D99,EndUseAssumptionsEmissionsSource),0),MATCH(G$10,EndUseAssumptionsCampus,0))*IF(COUNTIF(PeopleList,$B99)&gt;0,INDEX(SpacePeopleAllocationsPercentData,MATCH($B99,SpacePeopleAllocationsPercentType,0),MATCH(G$10,SpacePeopleAllocationsPercentCampus,0))/SUM(IF(INDEX(EndUseMatrixPeopleData,0,MATCH($C99,EndUseMatrixEmissionSource,0))=Lists!$Q$9,IF(EndUseMatrixPeopleEndUse=$D99,INDEX(EndUseMatrixPeopleSplitData,0,MATCH(G$10,EndUseMatrixPeopleSplitCampus,0))))),1),0),0)</f>
        <v>0</v>
      </c>
      <c r="H99" s="528">
        <f t="array" ref="H99">IFERROR(IF(INDEX(EndUseMatrixData,MATCH($B99,IF(EndUseMatrixEndUse=$D99,EndUseMatrixAllocation),0),MATCH($C99,EndUseMatrixEmissionSource,0))=Lists!$Q$9,INDEX(CFPTableEmissionsData,MATCH($C99,CFPTableEmissionsEmissionSource,0),MATCH(H$10,CFPTableEmissionsCampus,0))*INDEX(EndUseAssumptionsData,MATCH($C99,IF(EndUseAssumptionsEndUse=$D99,EndUseAssumptionsEmissionsSource),0),MATCH(H$10,EndUseAssumptionsCampus,0))*IF(COUNTIF(PeopleList,$B99)&gt;0,INDEX(SpacePeopleAllocationsPercentData,MATCH($B99,SpacePeopleAllocationsPercentType,0),MATCH(H$10,SpacePeopleAllocationsPercentCampus,0))/SUM(IF(INDEX(EndUseMatrixPeopleData,0,MATCH($C99,EndUseMatrixEmissionSource,0))=Lists!$Q$9,IF(EndUseMatrixPeopleEndUse=$D99,INDEX(EndUseMatrixPeopleSplitData,0,MATCH(H$10,EndUseMatrixPeopleSplitCampus,0))))),1),0),0)</f>
        <v>0</v>
      </c>
      <c r="I99" s="528">
        <f t="array" ref="I99">IFERROR(IF(INDEX(EndUseMatrixData,MATCH($B99,IF(EndUseMatrixEndUse=$D99,EndUseMatrixAllocation),0),MATCH($C99,EndUseMatrixEmissionSource,0))=Lists!$Q$9,INDEX(CFPTableEmissionsData,MATCH($C99,CFPTableEmissionsEmissionSource,0),MATCH(I$10,CFPTableEmissionsCampus,0))*INDEX(EndUseAssumptionsData,MATCH($C99,IF(EndUseAssumptionsEndUse=$D99,EndUseAssumptionsEmissionsSource),0),MATCH(I$10,EndUseAssumptionsCampus,0))*IF(COUNTIF(PeopleList,$B99)&gt;0,INDEX(SpacePeopleAllocationsPercentData,MATCH($B99,SpacePeopleAllocationsPercentType,0),MATCH(I$10,SpacePeopleAllocationsPercentCampus,0))/SUM(IF(INDEX(EndUseMatrixPeopleData,0,MATCH($C99,EndUseMatrixEmissionSource,0))=Lists!$Q$9,IF(EndUseMatrixPeopleEndUse=$D99,INDEX(EndUseMatrixPeopleSplitData,0,MATCH(I$10,EndUseMatrixPeopleSplitCampus,0))))),1),0),0)</f>
        <v>0</v>
      </c>
      <c r="J99" s="528">
        <f t="array" ref="J99">IFERROR(IF(INDEX(EndUseMatrixData,MATCH($B99,IF(EndUseMatrixEndUse=$D99,EndUseMatrixAllocation),0),MATCH($C99,EndUseMatrixEmissionSource,0))=Lists!$Q$9,INDEX(CFPTableEmissionsData,MATCH($C99,CFPTableEmissionsEmissionSource,0),MATCH(J$10,CFPTableEmissionsCampus,0))*INDEX(EndUseAssumptionsData,MATCH($C99,IF(EndUseAssumptionsEndUse=$D99,EndUseAssumptionsEmissionsSource),0),MATCH(J$10,EndUseAssumptionsCampus,0))*IF(COUNTIF(PeopleList,$B99)&gt;0,INDEX(SpacePeopleAllocationsPercentData,MATCH($B99,SpacePeopleAllocationsPercentType,0),MATCH(J$10,SpacePeopleAllocationsPercentCampus,0))/SUM(IF(INDEX(EndUseMatrixPeopleData,0,MATCH($C99,EndUseMatrixEmissionSource,0))=Lists!$Q$9,IF(EndUseMatrixPeopleEndUse=$D99,INDEX(EndUseMatrixPeopleSplitData,0,MATCH(J$10,EndUseMatrixPeopleSplitCampus,0))))),1),0),0)</f>
        <v>0</v>
      </c>
      <c r="K99" s="529" t="str">
        <f t="array" aca="1" ref="K99" ca="1">IFERROR(E99*(1+INDEX(FrontEndData,MATCH(K$10,IF(FrontEndType=$B99,FrontEndCampus),0),MATCH(K$9,FrontEndYear,0))),"")</f>
        <v/>
      </c>
      <c r="L99" s="529" t="str">
        <f t="array" aca="1" ref="L99" ca="1">IFERROR(F99*(1+INDEX(FrontEndData,MATCH(L$10,IF(FrontEndType=$B99,FrontEndCampus),0),MATCH(L$9,FrontEndYear,0))),"")</f>
        <v/>
      </c>
      <c r="M99" s="529" t="str">
        <f t="array" aca="1" ref="M99" ca="1">IFERROR(G99*(1+INDEX(FrontEndData,MATCH(M$10,IF(FrontEndType=$B99,FrontEndCampus),0),MATCH(M$9,FrontEndYear,0))),"")</f>
        <v/>
      </c>
      <c r="N99" s="529" t="str">
        <f t="array" aca="1" ref="N99" ca="1">IFERROR(H99*(1+INDEX(FrontEndData,MATCH(N$10,IF(FrontEndType=$B99,FrontEndCampus),0),MATCH(N$9,FrontEndYear,0))),"")</f>
        <v/>
      </c>
      <c r="O99" s="529" t="str">
        <f t="array" aca="1" ref="O99" ca="1">IFERROR(I99*(1+INDEX(FrontEndData,MATCH(O$10,IF(FrontEndType=$B99,FrontEndCampus),0),MATCH(O$9,FrontEndYear,0))),"")</f>
        <v/>
      </c>
      <c r="P99" s="529" t="str">
        <f t="array" aca="1" ref="P99" ca="1">IFERROR(J99*(1+INDEX(FrontEndData,MATCH(P$10,IF(FrontEndType=$B99,FrontEndCampus),0),MATCH(P$9,FrontEndYear,0))),"")</f>
        <v/>
      </c>
      <c r="Q99" s="529" t="str">
        <f t="array" aca="1" ref="Q99" ca="1">IFERROR(K99*(1+INDEX(FrontEndData,MATCH(Q$10,IF(FrontEndType=$B99,FrontEndCampus),0),MATCH(Q$9,FrontEndYear,0))),"")</f>
        <v/>
      </c>
      <c r="R99" s="529" t="str">
        <f t="array" aca="1" ref="R99" ca="1">IFERROR(L99*(1+INDEX(FrontEndData,MATCH(R$10,IF(FrontEndType=$B99,FrontEndCampus),0),MATCH(R$9,FrontEndYear,0))),"")</f>
        <v/>
      </c>
      <c r="S99" s="529" t="str">
        <f t="array" aca="1" ref="S99" ca="1">IFERROR(M99*(1+INDEX(FrontEndData,MATCH(S$10,IF(FrontEndType=$B99,FrontEndCampus),0),MATCH(S$9,FrontEndYear,0))),"")</f>
        <v/>
      </c>
      <c r="T99" s="529" t="str">
        <f t="array" aca="1" ref="T99" ca="1">IFERROR(N99*(1+INDEX(FrontEndData,MATCH(T$10,IF(FrontEndType=$B99,FrontEndCampus),0),MATCH(T$9,FrontEndYear,0))),"")</f>
        <v/>
      </c>
      <c r="U99" s="529" t="str">
        <f t="array" aca="1" ref="U99" ca="1">IFERROR(O99*(1+INDEX(FrontEndData,MATCH(U$10,IF(FrontEndType=$B99,FrontEndCampus),0),MATCH(U$9,FrontEndYear,0))),"")</f>
        <v/>
      </c>
      <c r="V99" s="529" t="str">
        <f t="array" aca="1" ref="V99" ca="1">IFERROR(P99*(1+INDEX(FrontEndData,MATCH(V$10,IF(FrontEndType=$B99,FrontEndCampus),0),MATCH(V$9,FrontEndYear,0))),"")</f>
        <v/>
      </c>
      <c r="W99" s="529" t="str">
        <f t="array" aca="1" ref="W99" ca="1">IFERROR(Q99*(1+INDEX(FrontEndData,MATCH(W$10,IF(FrontEndType=$B99,FrontEndCampus),0),MATCH(W$9,FrontEndYear,0))),"")</f>
        <v/>
      </c>
      <c r="X99" s="529" t="str">
        <f t="array" aca="1" ref="X99" ca="1">IFERROR(R99*(1+INDEX(FrontEndData,MATCH(X$10,IF(FrontEndType=$B99,FrontEndCampus),0),MATCH(X$9,FrontEndYear,0))),"")</f>
        <v/>
      </c>
      <c r="Y99" s="529" t="str">
        <f t="array" aca="1" ref="Y99" ca="1">IFERROR(S99*(1+INDEX(FrontEndData,MATCH(Y$10,IF(FrontEndType=$B99,FrontEndCampus),0),MATCH(Y$9,FrontEndYear,0))),"")</f>
        <v/>
      </c>
      <c r="Z99" s="529" t="str">
        <f t="array" aca="1" ref="Z99" ca="1">IFERROR(T99*(1+INDEX(FrontEndData,MATCH(Z$10,IF(FrontEndType=$B99,FrontEndCampus),0),MATCH(Z$9,FrontEndYear,0))),"")</f>
        <v/>
      </c>
      <c r="AA99" s="529" t="str">
        <f t="array" aca="1" ref="AA99" ca="1">IFERROR(U99*(1+INDEX(FrontEndData,MATCH(AA$10,IF(FrontEndType=$B99,FrontEndCampus),0),MATCH(AA$9,FrontEndYear,0))),"")</f>
        <v/>
      </c>
      <c r="AB99" s="529" t="str">
        <f t="array" aca="1" ref="AB99" ca="1">IFERROR(V99*(1+INDEX(FrontEndData,MATCH(AB$10,IF(FrontEndType=$B99,FrontEndCampus),0),MATCH(AB$9,FrontEndYear,0))),"")</f>
        <v/>
      </c>
      <c r="AC99" s="529" t="str">
        <f t="array" aca="1" ref="AC99" ca="1">IFERROR(W99*(1+INDEX(FrontEndData,MATCH(AC$10,IF(FrontEndType=$B99,FrontEndCampus),0),MATCH(AC$9,FrontEndYear,0))),"")</f>
        <v/>
      </c>
      <c r="AD99" s="529" t="str">
        <f t="array" aca="1" ref="AD99" ca="1">IFERROR(X99*(1+INDEX(FrontEndData,MATCH(AD$10,IF(FrontEndType=$B99,FrontEndCampus),0),MATCH(AD$9,FrontEndYear,0))),"")</f>
        <v/>
      </c>
      <c r="AE99" s="529" t="str">
        <f t="array" aca="1" ref="AE99" ca="1">IFERROR(Y99*(1+INDEX(FrontEndData,MATCH(AE$10,IF(FrontEndType=$B99,FrontEndCampus),0),MATCH(AE$9,FrontEndYear,0))),"")</f>
        <v/>
      </c>
      <c r="AF99" s="529" t="str">
        <f t="array" aca="1" ref="AF99" ca="1">IFERROR(Z99*(1+INDEX(FrontEndData,MATCH(AF$10,IF(FrontEndType=$B99,FrontEndCampus),0),MATCH(AF$9,FrontEndYear,0))),"")</f>
        <v/>
      </c>
      <c r="AG99" s="529" t="str">
        <f t="array" aca="1" ref="AG99" ca="1">IFERROR(AA99*(1+INDEX(FrontEndData,MATCH(AG$10,IF(FrontEndType=$B99,FrontEndCampus),0),MATCH(AG$9,FrontEndYear,0))),"")</f>
        <v/>
      </c>
      <c r="AH99" s="529" t="str">
        <f t="array" aca="1" ref="AH99" ca="1">IFERROR(AB99*(1+INDEX(FrontEndData,MATCH(AH$10,IF(FrontEndType=$B99,FrontEndCampus),0),MATCH(AH$9,FrontEndYear,0))),"")</f>
        <v/>
      </c>
      <c r="AI99" s="529" t="str">
        <f t="array" aca="1" ref="AI99" ca="1">IFERROR(AC99*(1+INDEX(FrontEndData,MATCH(AI$10,IF(FrontEndType=$B99,FrontEndCampus),0),MATCH(AI$9,FrontEndYear,0))),"")</f>
        <v/>
      </c>
      <c r="AJ99" s="529" t="str">
        <f t="array" aca="1" ref="AJ99" ca="1">IFERROR(AD99*(1+INDEX(FrontEndData,MATCH(AJ$10,IF(FrontEndType=$B99,FrontEndCampus),0),MATCH(AJ$9,FrontEndYear,0))),"")</f>
        <v/>
      </c>
      <c r="AK99" s="529" t="str">
        <f t="array" aca="1" ref="AK99" ca="1">IFERROR(AE99*(1+INDEX(FrontEndData,MATCH(AK$10,IF(FrontEndType=$B99,FrontEndCampus),0),MATCH(AK$9,FrontEndYear,0))),"")</f>
        <v/>
      </c>
      <c r="AL99" s="529" t="str">
        <f t="array" aca="1" ref="AL99" ca="1">IFERROR(AF99*(1+INDEX(FrontEndData,MATCH(AL$10,IF(FrontEndType=$B99,FrontEndCampus),0),MATCH(AL$9,FrontEndYear,0))),"")</f>
        <v/>
      </c>
      <c r="AM99" s="529" t="str">
        <f t="array" aca="1" ref="AM99" ca="1">IFERROR(AG99*(1+INDEX(FrontEndData,MATCH(AM$10,IF(FrontEndType=$B99,FrontEndCampus),0),MATCH(AM$9,FrontEndYear,0))),"")</f>
        <v/>
      </c>
      <c r="AN99" s="529" t="str">
        <f t="array" aca="1" ref="AN99" ca="1">IFERROR(AH99*(1+INDEX(FrontEndData,MATCH(AN$10,IF(FrontEndType=$B99,FrontEndCampus),0),MATCH(AN$9,FrontEndYear,0))),"")</f>
        <v/>
      </c>
      <c r="AO99" s="529" t="str">
        <f t="array" aca="1" ref="AO99" ca="1">IFERROR(AI99*(1+INDEX(FrontEndData,MATCH(AO$10,IF(FrontEndType=$B99,FrontEndCampus),0),MATCH(AO$9,FrontEndYear,0))),"")</f>
        <v/>
      </c>
      <c r="AP99" s="529" t="str">
        <f t="array" aca="1" ref="AP99" ca="1">IFERROR(AJ99*(1+INDEX(FrontEndData,MATCH(AP$10,IF(FrontEndType=$B99,FrontEndCampus),0),MATCH(AP$9,FrontEndYear,0))),"")</f>
        <v/>
      </c>
      <c r="AQ99" s="529" t="str">
        <f t="array" aca="1" ref="AQ99" ca="1">IFERROR(AK99*(1+INDEX(FrontEndData,MATCH(AQ$10,IF(FrontEndType=$B99,FrontEndCampus),0),MATCH(AQ$9,FrontEndYear,0))),"")</f>
        <v/>
      </c>
      <c r="AR99" s="529" t="str">
        <f t="array" aca="1" ref="AR99" ca="1">IFERROR(AL99*(1+INDEX(FrontEndData,MATCH(AR$10,IF(FrontEndType=$B99,FrontEndCampus),0),MATCH(AR$9,FrontEndYear,0))),"")</f>
        <v/>
      </c>
      <c r="AS99" s="529" t="str">
        <f t="array" aca="1" ref="AS99" ca="1">IFERROR(AM99*(1+INDEX(FrontEndData,MATCH(AS$10,IF(FrontEndType=$B99,FrontEndCampus),0),MATCH(AS$9,FrontEndYear,0))),"")</f>
        <v/>
      </c>
      <c r="AT99" s="529" t="str">
        <f t="array" aca="1" ref="AT99" ca="1">IFERROR(AN99*(1+INDEX(FrontEndData,MATCH(AT$10,IF(FrontEndType=$B99,FrontEndCampus),0),MATCH(AT$9,FrontEndYear,0))),"")</f>
        <v/>
      </c>
      <c r="AU99" s="529" t="str">
        <f t="array" aca="1" ref="AU99" ca="1">IFERROR(AO99*(1+INDEX(FrontEndData,MATCH(AU$10,IF(FrontEndType=$B99,FrontEndCampus),0),MATCH(AU$9,FrontEndYear,0))),"")</f>
        <v/>
      </c>
      <c r="AV99" s="529" t="str">
        <f t="array" aca="1" ref="AV99" ca="1">IFERROR(AP99*(1+INDEX(FrontEndData,MATCH(AV$10,IF(FrontEndType=$B99,FrontEndCampus),0),MATCH(AV$9,FrontEndYear,0))),"")</f>
        <v/>
      </c>
      <c r="AW99" s="529" t="str">
        <f t="array" aca="1" ref="AW99" ca="1">IFERROR(AQ99*(1+INDEX(FrontEndData,MATCH(AW$10,IF(FrontEndType=$B99,FrontEndCampus),0),MATCH(AW$9,FrontEndYear,0))),"")</f>
        <v/>
      </c>
      <c r="AX99" s="529" t="str">
        <f t="array" aca="1" ref="AX99" ca="1">IFERROR(AR99*(1+INDEX(FrontEndData,MATCH(AX$10,IF(FrontEndType=$B99,FrontEndCampus),0),MATCH(AX$9,FrontEndYear,0))),"")</f>
        <v/>
      </c>
      <c r="AY99" s="529" t="str">
        <f t="array" aca="1" ref="AY99" ca="1">IFERROR(AS99*(1+INDEX(FrontEndData,MATCH(AY$10,IF(FrontEndType=$B99,FrontEndCampus),0),MATCH(AY$9,FrontEndYear,0))),"")</f>
        <v/>
      </c>
      <c r="AZ99" s="529" t="str">
        <f t="array" aca="1" ref="AZ99" ca="1">IFERROR(AT99*(1+INDEX(FrontEndData,MATCH(AZ$10,IF(FrontEndType=$B99,FrontEndCampus),0),MATCH(AZ$9,FrontEndYear,0))),"")</f>
        <v/>
      </c>
      <c r="BA99" s="529" t="str">
        <f t="array" aca="1" ref="BA99" ca="1">IFERROR(AU99*(1+INDEX(FrontEndData,MATCH(BA$10,IF(FrontEndType=$B99,FrontEndCampus),0),MATCH(BA$9,FrontEndYear,0))),"")</f>
        <v/>
      </c>
      <c r="BB99" s="529" t="str">
        <f t="array" aca="1" ref="BB99" ca="1">IFERROR(AV99*(1+INDEX(FrontEndData,MATCH(BB$10,IF(FrontEndType=$B99,FrontEndCampus),0),MATCH(BB$9,FrontEndYear,0))),"")</f>
        <v/>
      </c>
      <c r="BC99" s="529" t="str">
        <f t="array" aca="1" ref="BC99" ca="1">IFERROR(AW99*(1+INDEX(FrontEndData,MATCH(BC$10,IF(FrontEndType=$B99,FrontEndCampus),0),MATCH(BC$9,FrontEndYear,0))),"")</f>
        <v/>
      </c>
      <c r="BD99" s="529" t="str">
        <f t="array" aca="1" ref="BD99" ca="1">IFERROR(AX99*(1+INDEX(FrontEndData,MATCH(BD$10,IF(FrontEndType=$B99,FrontEndCampus),0),MATCH(BD$9,FrontEndYear,0))),"")</f>
        <v/>
      </c>
      <c r="BE99" s="529" t="str">
        <f t="array" aca="1" ref="BE99" ca="1">IFERROR(AY99*(1+INDEX(FrontEndData,MATCH(BE$10,IF(FrontEndType=$B99,FrontEndCampus),0),MATCH(BE$9,FrontEndYear,0))),"")</f>
        <v/>
      </c>
      <c r="BF99" s="529" t="str">
        <f t="array" aca="1" ref="BF99" ca="1">IFERROR(AZ99*(1+INDEX(FrontEndData,MATCH(BF$10,IF(FrontEndType=$B99,FrontEndCampus),0),MATCH(BF$9,FrontEndYear,0))),"")</f>
        <v/>
      </c>
      <c r="BG99" s="529" t="str">
        <f t="array" aca="1" ref="BG99" ca="1">IFERROR(BA99*(1+INDEX(FrontEndData,MATCH(BG$10,IF(FrontEndType=$B99,FrontEndCampus),0),MATCH(BG$9,FrontEndYear,0))),"")</f>
        <v/>
      </c>
      <c r="BH99" s="529" t="str">
        <f t="array" aca="1" ref="BH99" ca="1">IFERROR(BB99*(1+INDEX(FrontEndData,MATCH(BH$10,IF(FrontEndType=$B99,FrontEndCampus),0),MATCH(BH$9,FrontEndYear,0))),"")</f>
        <v/>
      </c>
      <c r="BI99" s="529" t="str">
        <f t="array" aca="1" ref="BI99" ca="1">IFERROR(BC99*(1+INDEX(FrontEndData,MATCH(BI$10,IF(FrontEndType=$B99,FrontEndCampus),0),MATCH(BI$9,FrontEndYear,0))),"")</f>
        <v/>
      </c>
      <c r="BJ99" s="529" t="str">
        <f t="array" aca="1" ref="BJ99" ca="1">IFERROR(BD99*(1+INDEX(FrontEndData,MATCH(BJ$10,IF(FrontEndType=$B99,FrontEndCampus),0),MATCH(BJ$9,FrontEndYear,0))),"")</f>
        <v/>
      </c>
      <c r="BK99" s="529" t="str">
        <f t="array" aca="1" ref="BK99" ca="1">IFERROR(BE99*(1+INDEX(FrontEndData,MATCH(BK$10,IF(FrontEndType=$B99,FrontEndCampus),0),MATCH(BK$9,FrontEndYear,0))),"")</f>
        <v/>
      </c>
      <c r="BL99" s="529" t="str">
        <f t="array" aca="1" ref="BL99" ca="1">IFERROR(BF99*(1+INDEX(FrontEndData,MATCH(BL$10,IF(FrontEndType=$B99,FrontEndCampus),0),MATCH(BL$9,FrontEndYear,0))),"")</f>
        <v/>
      </c>
      <c r="BM99" s="529" t="str">
        <f t="array" aca="1" ref="BM99" ca="1">IFERROR(BG99*(1+INDEX(FrontEndData,MATCH(BM$10,IF(FrontEndType=$B99,FrontEndCampus),0),MATCH(BM$9,FrontEndYear,0))),"")</f>
        <v/>
      </c>
      <c r="BN99" s="529" t="str">
        <f t="array" aca="1" ref="BN99" ca="1">IFERROR(BH99*(1+INDEX(FrontEndData,MATCH(BN$10,IF(FrontEndType=$B99,FrontEndCampus),0),MATCH(BN$9,FrontEndYear,0))),"")</f>
        <v/>
      </c>
      <c r="BO99" s="529" t="str">
        <f t="array" aca="1" ref="BO99" ca="1">IFERROR(BI99*(1+INDEX(FrontEndData,MATCH(BO$10,IF(FrontEndType=$B99,FrontEndCampus),0),MATCH(BO$9,FrontEndYear,0))),"")</f>
        <v/>
      </c>
      <c r="BP99" s="529" t="str">
        <f t="array" aca="1" ref="BP99" ca="1">IFERROR(BJ99*(1+INDEX(FrontEndData,MATCH(BP$10,IF(FrontEndType=$B99,FrontEndCampus),0),MATCH(BP$9,FrontEndYear,0))),"")</f>
        <v/>
      </c>
      <c r="BQ99" s="529" t="str">
        <f t="array" aca="1" ref="BQ99" ca="1">IFERROR(BK99*(1+INDEX(FrontEndData,MATCH(BQ$10,IF(FrontEndType=$B99,FrontEndCampus),0),MATCH(BQ$9,FrontEndYear,0))),"")</f>
        <v/>
      </c>
      <c r="BR99" s="529" t="str">
        <f t="array" aca="1" ref="BR99" ca="1">IFERROR(BL99*(1+INDEX(FrontEndData,MATCH(BR$10,IF(FrontEndType=$B99,FrontEndCampus),0),MATCH(BR$9,FrontEndYear,0))),"")</f>
        <v/>
      </c>
      <c r="BS99" s="529" t="str">
        <f t="array" aca="1" ref="BS99" ca="1">IFERROR(BM99*(1+INDEX(FrontEndData,MATCH(BS$10,IF(FrontEndType=$B99,FrontEndCampus),0),MATCH(BS$9,FrontEndYear,0))),"")</f>
        <v/>
      </c>
      <c r="BT99" s="529" t="str">
        <f t="array" aca="1" ref="BT99" ca="1">IFERROR(BN99*(1+INDEX(FrontEndData,MATCH(BT$10,IF(FrontEndType=$B99,FrontEndCampus),0),MATCH(BT$9,FrontEndYear,0))),"")</f>
        <v/>
      </c>
      <c r="BU99" s="529" t="str">
        <f t="array" aca="1" ref="BU99" ca="1">IFERROR(BO99*(1+INDEX(FrontEndData,MATCH(BU$10,IF(FrontEndType=$B99,FrontEndCampus),0),MATCH(BU$9,FrontEndYear,0))),"")</f>
        <v/>
      </c>
      <c r="BV99" s="529" t="str">
        <f t="array" aca="1" ref="BV99" ca="1">IFERROR(BP99*(1+INDEX(FrontEndData,MATCH(BV$10,IF(FrontEndType=$B99,FrontEndCampus),0),MATCH(BV$9,FrontEndYear,0))),"")</f>
        <v/>
      </c>
      <c r="BW99" s="529" t="str">
        <f t="array" aca="1" ref="BW99" ca="1">IFERROR(BQ99*(1+INDEX(FrontEndData,MATCH(BW$10,IF(FrontEndType=$B99,FrontEndCampus),0),MATCH(BW$9,FrontEndYear,0))),"")</f>
        <v/>
      </c>
      <c r="BX99" s="529" t="str">
        <f t="array" aca="1" ref="BX99" ca="1">IFERROR(BR99*(1+INDEX(FrontEndData,MATCH(BX$10,IF(FrontEndType=$B99,FrontEndCampus),0),MATCH(BX$9,FrontEndYear,0))),"")</f>
        <v/>
      </c>
    </row>
    <row r="100" spans="2:76" x14ac:dyDescent="0.25">
      <c r="B100" s="525" t="s">
        <v>361</v>
      </c>
      <c r="C100" s="526" t="s">
        <v>376</v>
      </c>
      <c r="D100" s="527" t="s">
        <v>395</v>
      </c>
      <c r="E100" s="528">
        <f t="array" ref="E100">IFERROR(IF(INDEX(EndUseMatrixData,MATCH($B100,IF(EndUseMatrixEndUse=$D100,EndUseMatrixAllocation),0),MATCH($C100,EndUseMatrixEmissionSource,0))=Lists!$Q$9,INDEX(CFPTableEmissionsData,MATCH($C100,CFPTableEmissionsEmissionSource,0),MATCH(E$10,CFPTableEmissionsCampus,0))*INDEX(EndUseAssumptionsData,MATCH($C100,IF(EndUseAssumptionsEndUse=$D100,EndUseAssumptionsEmissionsSource),0),MATCH(E$10,EndUseAssumptionsCampus,0))*IF(COUNTIF(PeopleList,$B100)&gt;0,INDEX(SpacePeopleAllocationsPercentData,MATCH($B100,SpacePeopleAllocationsPercentType,0),MATCH(E$10,SpacePeopleAllocationsPercentCampus,0))/SUM(IF(INDEX(EndUseMatrixPeopleData,0,MATCH($C100,EndUseMatrixEmissionSource,0))=Lists!$Q$9,IF(EndUseMatrixPeopleEndUse=$D100,INDEX(EndUseMatrixPeopleSplitData,0,MATCH(E$10,EndUseMatrixPeopleSplitCampus,0))))),1),0),0)</f>
        <v>0</v>
      </c>
      <c r="F100" s="528">
        <f t="array" ref="F100">IFERROR(IF(INDEX(EndUseMatrixData,MATCH($B100,IF(EndUseMatrixEndUse=$D100,EndUseMatrixAllocation),0),MATCH($C100,EndUseMatrixEmissionSource,0))=Lists!$Q$9,INDEX(CFPTableEmissionsData,MATCH($C100,CFPTableEmissionsEmissionSource,0),MATCH(F$10,CFPTableEmissionsCampus,0))*INDEX(EndUseAssumptionsData,MATCH($C100,IF(EndUseAssumptionsEndUse=$D100,EndUseAssumptionsEmissionsSource),0),MATCH(F$10,EndUseAssumptionsCampus,0))*IF(COUNTIF(PeopleList,$B100)&gt;0,INDEX(SpacePeopleAllocationsPercentData,MATCH($B100,SpacePeopleAllocationsPercentType,0),MATCH(F$10,SpacePeopleAllocationsPercentCampus,0))/SUM(IF(INDEX(EndUseMatrixPeopleData,0,MATCH($C100,EndUseMatrixEmissionSource,0))=Lists!$Q$9,IF(EndUseMatrixPeopleEndUse=$D100,INDEX(EndUseMatrixPeopleSplitData,0,MATCH(F$10,EndUseMatrixPeopleSplitCampus,0))))),1),0),0)</f>
        <v>0</v>
      </c>
      <c r="G100" s="528">
        <f t="array" ref="G100">IFERROR(IF(INDEX(EndUseMatrixData,MATCH($B100,IF(EndUseMatrixEndUse=$D100,EndUseMatrixAllocation),0),MATCH($C100,EndUseMatrixEmissionSource,0))=Lists!$Q$9,INDEX(CFPTableEmissionsData,MATCH($C100,CFPTableEmissionsEmissionSource,0),MATCH(G$10,CFPTableEmissionsCampus,0))*INDEX(EndUseAssumptionsData,MATCH($C100,IF(EndUseAssumptionsEndUse=$D100,EndUseAssumptionsEmissionsSource),0),MATCH(G$10,EndUseAssumptionsCampus,0))*IF(COUNTIF(PeopleList,$B100)&gt;0,INDEX(SpacePeopleAllocationsPercentData,MATCH($B100,SpacePeopleAllocationsPercentType,0),MATCH(G$10,SpacePeopleAllocationsPercentCampus,0))/SUM(IF(INDEX(EndUseMatrixPeopleData,0,MATCH($C100,EndUseMatrixEmissionSource,0))=Lists!$Q$9,IF(EndUseMatrixPeopleEndUse=$D100,INDEX(EndUseMatrixPeopleSplitData,0,MATCH(G$10,EndUseMatrixPeopleSplitCampus,0))))),1),0),0)</f>
        <v>0</v>
      </c>
      <c r="H100" s="528">
        <f t="array" ref="H100">IFERROR(IF(INDEX(EndUseMatrixData,MATCH($B100,IF(EndUseMatrixEndUse=$D100,EndUseMatrixAllocation),0),MATCH($C100,EndUseMatrixEmissionSource,0))=Lists!$Q$9,INDEX(CFPTableEmissionsData,MATCH($C100,CFPTableEmissionsEmissionSource,0),MATCH(H$10,CFPTableEmissionsCampus,0))*INDEX(EndUseAssumptionsData,MATCH($C100,IF(EndUseAssumptionsEndUse=$D100,EndUseAssumptionsEmissionsSource),0),MATCH(H$10,EndUseAssumptionsCampus,0))*IF(COUNTIF(PeopleList,$B100)&gt;0,INDEX(SpacePeopleAllocationsPercentData,MATCH($B100,SpacePeopleAllocationsPercentType,0),MATCH(H$10,SpacePeopleAllocationsPercentCampus,0))/SUM(IF(INDEX(EndUseMatrixPeopleData,0,MATCH($C100,EndUseMatrixEmissionSource,0))=Lists!$Q$9,IF(EndUseMatrixPeopleEndUse=$D100,INDEX(EndUseMatrixPeopleSplitData,0,MATCH(H$10,EndUseMatrixPeopleSplitCampus,0))))),1),0),0)</f>
        <v>0</v>
      </c>
      <c r="I100" s="528">
        <f t="array" ref="I100">IFERROR(IF(INDEX(EndUseMatrixData,MATCH($B100,IF(EndUseMatrixEndUse=$D100,EndUseMatrixAllocation),0),MATCH($C100,EndUseMatrixEmissionSource,0))=Lists!$Q$9,INDEX(CFPTableEmissionsData,MATCH($C100,CFPTableEmissionsEmissionSource,0),MATCH(I$10,CFPTableEmissionsCampus,0))*INDEX(EndUseAssumptionsData,MATCH($C100,IF(EndUseAssumptionsEndUse=$D100,EndUseAssumptionsEmissionsSource),0),MATCH(I$10,EndUseAssumptionsCampus,0))*IF(COUNTIF(PeopleList,$B100)&gt;0,INDEX(SpacePeopleAllocationsPercentData,MATCH($B100,SpacePeopleAllocationsPercentType,0),MATCH(I$10,SpacePeopleAllocationsPercentCampus,0))/SUM(IF(INDEX(EndUseMatrixPeopleData,0,MATCH($C100,EndUseMatrixEmissionSource,0))=Lists!$Q$9,IF(EndUseMatrixPeopleEndUse=$D100,INDEX(EndUseMatrixPeopleSplitData,0,MATCH(I$10,EndUseMatrixPeopleSplitCampus,0))))),1),0),0)</f>
        <v>0</v>
      </c>
      <c r="J100" s="528">
        <f t="array" ref="J100">IFERROR(IF(INDEX(EndUseMatrixData,MATCH($B100,IF(EndUseMatrixEndUse=$D100,EndUseMatrixAllocation),0),MATCH($C100,EndUseMatrixEmissionSource,0))=Lists!$Q$9,INDEX(CFPTableEmissionsData,MATCH($C100,CFPTableEmissionsEmissionSource,0),MATCH(J$10,CFPTableEmissionsCampus,0))*INDEX(EndUseAssumptionsData,MATCH($C100,IF(EndUseAssumptionsEndUse=$D100,EndUseAssumptionsEmissionsSource),0),MATCH(J$10,EndUseAssumptionsCampus,0))*IF(COUNTIF(PeopleList,$B100)&gt;0,INDEX(SpacePeopleAllocationsPercentData,MATCH($B100,SpacePeopleAllocationsPercentType,0),MATCH(J$10,SpacePeopleAllocationsPercentCampus,0))/SUM(IF(INDEX(EndUseMatrixPeopleData,0,MATCH($C100,EndUseMatrixEmissionSource,0))=Lists!$Q$9,IF(EndUseMatrixPeopleEndUse=$D100,INDEX(EndUseMatrixPeopleSplitData,0,MATCH(J$10,EndUseMatrixPeopleSplitCampus,0))))),1),0),0)</f>
        <v>0</v>
      </c>
      <c r="K100" s="529" t="str">
        <f t="array" aca="1" ref="K100" ca="1">IFERROR(E100*(1+INDEX(FrontEndData,MATCH(K$10,IF(FrontEndType=$B100,FrontEndCampus),0),MATCH(K$9,FrontEndYear,0))),"")</f>
        <v/>
      </c>
      <c r="L100" s="529" t="str">
        <f t="array" aca="1" ref="L100" ca="1">IFERROR(F100*(1+INDEX(FrontEndData,MATCH(L$10,IF(FrontEndType=$B100,FrontEndCampus),0),MATCH(L$9,FrontEndYear,0))),"")</f>
        <v/>
      </c>
      <c r="M100" s="529" t="str">
        <f t="array" aca="1" ref="M100" ca="1">IFERROR(G100*(1+INDEX(FrontEndData,MATCH(M$10,IF(FrontEndType=$B100,FrontEndCampus),0),MATCH(M$9,FrontEndYear,0))),"")</f>
        <v/>
      </c>
      <c r="N100" s="529" t="str">
        <f t="array" aca="1" ref="N100" ca="1">IFERROR(H100*(1+INDEX(FrontEndData,MATCH(N$10,IF(FrontEndType=$B100,FrontEndCampus),0),MATCH(N$9,FrontEndYear,0))),"")</f>
        <v/>
      </c>
      <c r="O100" s="529" t="str">
        <f t="array" aca="1" ref="O100" ca="1">IFERROR(I100*(1+INDEX(FrontEndData,MATCH(O$10,IF(FrontEndType=$B100,FrontEndCampus),0),MATCH(O$9,FrontEndYear,0))),"")</f>
        <v/>
      </c>
      <c r="P100" s="529" t="str">
        <f t="array" aca="1" ref="P100" ca="1">IFERROR(J100*(1+INDEX(FrontEndData,MATCH(P$10,IF(FrontEndType=$B100,FrontEndCampus),0),MATCH(P$9,FrontEndYear,0))),"")</f>
        <v/>
      </c>
      <c r="Q100" s="529" t="str">
        <f t="array" aca="1" ref="Q100" ca="1">IFERROR(K100*(1+INDEX(FrontEndData,MATCH(Q$10,IF(FrontEndType=$B100,FrontEndCampus),0),MATCH(Q$9,FrontEndYear,0))),"")</f>
        <v/>
      </c>
      <c r="R100" s="529" t="str">
        <f t="array" aca="1" ref="R100" ca="1">IFERROR(L100*(1+INDEX(FrontEndData,MATCH(R$10,IF(FrontEndType=$B100,FrontEndCampus),0),MATCH(R$9,FrontEndYear,0))),"")</f>
        <v/>
      </c>
      <c r="S100" s="529" t="str">
        <f t="array" aca="1" ref="S100" ca="1">IFERROR(M100*(1+INDEX(FrontEndData,MATCH(S$10,IF(FrontEndType=$B100,FrontEndCampus),0),MATCH(S$9,FrontEndYear,0))),"")</f>
        <v/>
      </c>
      <c r="T100" s="529" t="str">
        <f t="array" aca="1" ref="T100" ca="1">IFERROR(N100*(1+INDEX(FrontEndData,MATCH(T$10,IF(FrontEndType=$B100,FrontEndCampus),0),MATCH(T$9,FrontEndYear,0))),"")</f>
        <v/>
      </c>
      <c r="U100" s="529" t="str">
        <f t="array" aca="1" ref="U100" ca="1">IFERROR(O100*(1+INDEX(FrontEndData,MATCH(U$10,IF(FrontEndType=$B100,FrontEndCampus),0),MATCH(U$9,FrontEndYear,0))),"")</f>
        <v/>
      </c>
      <c r="V100" s="529" t="str">
        <f t="array" aca="1" ref="V100" ca="1">IFERROR(P100*(1+INDEX(FrontEndData,MATCH(V$10,IF(FrontEndType=$B100,FrontEndCampus),0),MATCH(V$9,FrontEndYear,0))),"")</f>
        <v/>
      </c>
      <c r="W100" s="529" t="str">
        <f t="array" aca="1" ref="W100" ca="1">IFERROR(Q100*(1+INDEX(FrontEndData,MATCH(W$10,IF(FrontEndType=$B100,FrontEndCampus),0),MATCH(W$9,FrontEndYear,0))),"")</f>
        <v/>
      </c>
      <c r="X100" s="529" t="str">
        <f t="array" aca="1" ref="X100" ca="1">IFERROR(R100*(1+INDEX(FrontEndData,MATCH(X$10,IF(FrontEndType=$B100,FrontEndCampus),0),MATCH(X$9,FrontEndYear,0))),"")</f>
        <v/>
      </c>
      <c r="Y100" s="529" t="str">
        <f t="array" aca="1" ref="Y100" ca="1">IFERROR(S100*(1+INDEX(FrontEndData,MATCH(Y$10,IF(FrontEndType=$B100,FrontEndCampus),0),MATCH(Y$9,FrontEndYear,0))),"")</f>
        <v/>
      </c>
      <c r="Z100" s="529" t="str">
        <f t="array" aca="1" ref="Z100" ca="1">IFERROR(T100*(1+INDEX(FrontEndData,MATCH(Z$10,IF(FrontEndType=$B100,FrontEndCampus),0),MATCH(Z$9,FrontEndYear,0))),"")</f>
        <v/>
      </c>
      <c r="AA100" s="529" t="str">
        <f t="array" aca="1" ref="AA100" ca="1">IFERROR(U100*(1+INDEX(FrontEndData,MATCH(AA$10,IF(FrontEndType=$B100,FrontEndCampus),0),MATCH(AA$9,FrontEndYear,0))),"")</f>
        <v/>
      </c>
      <c r="AB100" s="529" t="str">
        <f t="array" aca="1" ref="AB100" ca="1">IFERROR(V100*(1+INDEX(FrontEndData,MATCH(AB$10,IF(FrontEndType=$B100,FrontEndCampus),0),MATCH(AB$9,FrontEndYear,0))),"")</f>
        <v/>
      </c>
      <c r="AC100" s="529" t="str">
        <f t="array" aca="1" ref="AC100" ca="1">IFERROR(W100*(1+INDEX(FrontEndData,MATCH(AC$10,IF(FrontEndType=$B100,FrontEndCampus),0),MATCH(AC$9,FrontEndYear,0))),"")</f>
        <v/>
      </c>
      <c r="AD100" s="529" t="str">
        <f t="array" aca="1" ref="AD100" ca="1">IFERROR(X100*(1+INDEX(FrontEndData,MATCH(AD$10,IF(FrontEndType=$B100,FrontEndCampus),0),MATCH(AD$9,FrontEndYear,0))),"")</f>
        <v/>
      </c>
      <c r="AE100" s="529" t="str">
        <f t="array" aca="1" ref="AE100" ca="1">IFERROR(Y100*(1+INDEX(FrontEndData,MATCH(AE$10,IF(FrontEndType=$B100,FrontEndCampus),0),MATCH(AE$9,FrontEndYear,0))),"")</f>
        <v/>
      </c>
      <c r="AF100" s="529" t="str">
        <f t="array" aca="1" ref="AF100" ca="1">IFERROR(Z100*(1+INDEX(FrontEndData,MATCH(AF$10,IF(FrontEndType=$B100,FrontEndCampus),0),MATCH(AF$9,FrontEndYear,0))),"")</f>
        <v/>
      </c>
      <c r="AG100" s="529" t="str">
        <f t="array" aca="1" ref="AG100" ca="1">IFERROR(AA100*(1+INDEX(FrontEndData,MATCH(AG$10,IF(FrontEndType=$B100,FrontEndCampus),0),MATCH(AG$9,FrontEndYear,0))),"")</f>
        <v/>
      </c>
      <c r="AH100" s="529" t="str">
        <f t="array" aca="1" ref="AH100" ca="1">IFERROR(AB100*(1+INDEX(FrontEndData,MATCH(AH$10,IF(FrontEndType=$B100,FrontEndCampus),0),MATCH(AH$9,FrontEndYear,0))),"")</f>
        <v/>
      </c>
      <c r="AI100" s="529" t="str">
        <f t="array" aca="1" ref="AI100" ca="1">IFERROR(AC100*(1+INDEX(FrontEndData,MATCH(AI$10,IF(FrontEndType=$B100,FrontEndCampus),0),MATCH(AI$9,FrontEndYear,0))),"")</f>
        <v/>
      </c>
      <c r="AJ100" s="529" t="str">
        <f t="array" aca="1" ref="AJ100" ca="1">IFERROR(AD100*(1+INDEX(FrontEndData,MATCH(AJ$10,IF(FrontEndType=$B100,FrontEndCampus),0),MATCH(AJ$9,FrontEndYear,0))),"")</f>
        <v/>
      </c>
      <c r="AK100" s="529" t="str">
        <f t="array" aca="1" ref="AK100" ca="1">IFERROR(AE100*(1+INDEX(FrontEndData,MATCH(AK$10,IF(FrontEndType=$B100,FrontEndCampus),0),MATCH(AK$9,FrontEndYear,0))),"")</f>
        <v/>
      </c>
      <c r="AL100" s="529" t="str">
        <f t="array" aca="1" ref="AL100" ca="1">IFERROR(AF100*(1+INDEX(FrontEndData,MATCH(AL$10,IF(FrontEndType=$B100,FrontEndCampus),0),MATCH(AL$9,FrontEndYear,0))),"")</f>
        <v/>
      </c>
      <c r="AM100" s="529" t="str">
        <f t="array" aca="1" ref="AM100" ca="1">IFERROR(AG100*(1+INDEX(FrontEndData,MATCH(AM$10,IF(FrontEndType=$B100,FrontEndCampus),0),MATCH(AM$9,FrontEndYear,0))),"")</f>
        <v/>
      </c>
      <c r="AN100" s="529" t="str">
        <f t="array" aca="1" ref="AN100" ca="1">IFERROR(AH100*(1+INDEX(FrontEndData,MATCH(AN$10,IF(FrontEndType=$B100,FrontEndCampus),0),MATCH(AN$9,FrontEndYear,0))),"")</f>
        <v/>
      </c>
      <c r="AO100" s="529" t="str">
        <f t="array" aca="1" ref="AO100" ca="1">IFERROR(AI100*(1+INDEX(FrontEndData,MATCH(AO$10,IF(FrontEndType=$B100,FrontEndCampus),0),MATCH(AO$9,FrontEndYear,0))),"")</f>
        <v/>
      </c>
      <c r="AP100" s="529" t="str">
        <f t="array" aca="1" ref="AP100" ca="1">IFERROR(AJ100*(1+INDEX(FrontEndData,MATCH(AP$10,IF(FrontEndType=$B100,FrontEndCampus),0),MATCH(AP$9,FrontEndYear,0))),"")</f>
        <v/>
      </c>
      <c r="AQ100" s="529" t="str">
        <f t="array" aca="1" ref="AQ100" ca="1">IFERROR(AK100*(1+INDEX(FrontEndData,MATCH(AQ$10,IF(FrontEndType=$B100,FrontEndCampus),0),MATCH(AQ$9,FrontEndYear,0))),"")</f>
        <v/>
      </c>
      <c r="AR100" s="529" t="str">
        <f t="array" aca="1" ref="AR100" ca="1">IFERROR(AL100*(1+INDEX(FrontEndData,MATCH(AR$10,IF(FrontEndType=$B100,FrontEndCampus),0),MATCH(AR$9,FrontEndYear,0))),"")</f>
        <v/>
      </c>
      <c r="AS100" s="529" t="str">
        <f t="array" aca="1" ref="AS100" ca="1">IFERROR(AM100*(1+INDEX(FrontEndData,MATCH(AS$10,IF(FrontEndType=$B100,FrontEndCampus),0),MATCH(AS$9,FrontEndYear,0))),"")</f>
        <v/>
      </c>
      <c r="AT100" s="529" t="str">
        <f t="array" aca="1" ref="AT100" ca="1">IFERROR(AN100*(1+INDEX(FrontEndData,MATCH(AT$10,IF(FrontEndType=$B100,FrontEndCampus),0),MATCH(AT$9,FrontEndYear,0))),"")</f>
        <v/>
      </c>
      <c r="AU100" s="529" t="str">
        <f t="array" aca="1" ref="AU100" ca="1">IFERROR(AO100*(1+INDEX(FrontEndData,MATCH(AU$10,IF(FrontEndType=$B100,FrontEndCampus),0),MATCH(AU$9,FrontEndYear,0))),"")</f>
        <v/>
      </c>
      <c r="AV100" s="529" t="str">
        <f t="array" aca="1" ref="AV100" ca="1">IFERROR(AP100*(1+INDEX(FrontEndData,MATCH(AV$10,IF(FrontEndType=$B100,FrontEndCampus),0),MATCH(AV$9,FrontEndYear,0))),"")</f>
        <v/>
      </c>
      <c r="AW100" s="529" t="str">
        <f t="array" aca="1" ref="AW100" ca="1">IFERROR(AQ100*(1+INDEX(FrontEndData,MATCH(AW$10,IF(FrontEndType=$B100,FrontEndCampus),0),MATCH(AW$9,FrontEndYear,0))),"")</f>
        <v/>
      </c>
      <c r="AX100" s="529" t="str">
        <f t="array" aca="1" ref="AX100" ca="1">IFERROR(AR100*(1+INDEX(FrontEndData,MATCH(AX$10,IF(FrontEndType=$B100,FrontEndCampus),0),MATCH(AX$9,FrontEndYear,0))),"")</f>
        <v/>
      </c>
      <c r="AY100" s="529" t="str">
        <f t="array" aca="1" ref="AY100" ca="1">IFERROR(AS100*(1+INDEX(FrontEndData,MATCH(AY$10,IF(FrontEndType=$B100,FrontEndCampus),0),MATCH(AY$9,FrontEndYear,0))),"")</f>
        <v/>
      </c>
      <c r="AZ100" s="529" t="str">
        <f t="array" aca="1" ref="AZ100" ca="1">IFERROR(AT100*(1+INDEX(FrontEndData,MATCH(AZ$10,IF(FrontEndType=$B100,FrontEndCampus),0),MATCH(AZ$9,FrontEndYear,0))),"")</f>
        <v/>
      </c>
      <c r="BA100" s="529" t="str">
        <f t="array" aca="1" ref="BA100" ca="1">IFERROR(AU100*(1+INDEX(FrontEndData,MATCH(BA$10,IF(FrontEndType=$B100,FrontEndCampus),0),MATCH(BA$9,FrontEndYear,0))),"")</f>
        <v/>
      </c>
      <c r="BB100" s="529" t="str">
        <f t="array" aca="1" ref="BB100" ca="1">IFERROR(AV100*(1+INDEX(FrontEndData,MATCH(BB$10,IF(FrontEndType=$B100,FrontEndCampus),0),MATCH(BB$9,FrontEndYear,0))),"")</f>
        <v/>
      </c>
      <c r="BC100" s="529" t="str">
        <f t="array" aca="1" ref="BC100" ca="1">IFERROR(AW100*(1+INDEX(FrontEndData,MATCH(BC$10,IF(FrontEndType=$B100,FrontEndCampus),0),MATCH(BC$9,FrontEndYear,0))),"")</f>
        <v/>
      </c>
      <c r="BD100" s="529" t="str">
        <f t="array" aca="1" ref="BD100" ca="1">IFERROR(AX100*(1+INDEX(FrontEndData,MATCH(BD$10,IF(FrontEndType=$B100,FrontEndCampus),0),MATCH(BD$9,FrontEndYear,0))),"")</f>
        <v/>
      </c>
      <c r="BE100" s="529" t="str">
        <f t="array" aca="1" ref="BE100" ca="1">IFERROR(AY100*(1+INDEX(FrontEndData,MATCH(BE$10,IF(FrontEndType=$B100,FrontEndCampus),0),MATCH(BE$9,FrontEndYear,0))),"")</f>
        <v/>
      </c>
      <c r="BF100" s="529" t="str">
        <f t="array" aca="1" ref="BF100" ca="1">IFERROR(AZ100*(1+INDEX(FrontEndData,MATCH(BF$10,IF(FrontEndType=$B100,FrontEndCampus),0),MATCH(BF$9,FrontEndYear,0))),"")</f>
        <v/>
      </c>
      <c r="BG100" s="529" t="str">
        <f t="array" aca="1" ref="BG100" ca="1">IFERROR(BA100*(1+INDEX(FrontEndData,MATCH(BG$10,IF(FrontEndType=$B100,FrontEndCampus),0),MATCH(BG$9,FrontEndYear,0))),"")</f>
        <v/>
      </c>
      <c r="BH100" s="529" t="str">
        <f t="array" aca="1" ref="BH100" ca="1">IFERROR(BB100*(1+INDEX(FrontEndData,MATCH(BH$10,IF(FrontEndType=$B100,FrontEndCampus),0),MATCH(BH$9,FrontEndYear,0))),"")</f>
        <v/>
      </c>
      <c r="BI100" s="529" t="str">
        <f t="array" aca="1" ref="BI100" ca="1">IFERROR(BC100*(1+INDEX(FrontEndData,MATCH(BI$10,IF(FrontEndType=$B100,FrontEndCampus),0),MATCH(BI$9,FrontEndYear,0))),"")</f>
        <v/>
      </c>
      <c r="BJ100" s="529" t="str">
        <f t="array" aca="1" ref="BJ100" ca="1">IFERROR(BD100*(1+INDEX(FrontEndData,MATCH(BJ$10,IF(FrontEndType=$B100,FrontEndCampus),0),MATCH(BJ$9,FrontEndYear,0))),"")</f>
        <v/>
      </c>
      <c r="BK100" s="529" t="str">
        <f t="array" aca="1" ref="BK100" ca="1">IFERROR(BE100*(1+INDEX(FrontEndData,MATCH(BK$10,IF(FrontEndType=$B100,FrontEndCampus),0),MATCH(BK$9,FrontEndYear,0))),"")</f>
        <v/>
      </c>
      <c r="BL100" s="529" t="str">
        <f t="array" aca="1" ref="BL100" ca="1">IFERROR(BF100*(1+INDEX(FrontEndData,MATCH(BL$10,IF(FrontEndType=$B100,FrontEndCampus),0),MATCH(BL$9,FrontEndYear,0))),"")</f>
        <v/>
      </c>
      <c r="BM100" s="529" t="str">
        <f t="array" aca="1" ref="BM100" ca="1">IFERROR(BG100*(1+INDEX(FrontEndData,MATCH(BM$10,IF(FrontEndType=$B100,FrontEndCampus),0),MATCH(BM$9,FrontEndYear,0))),"")</f>
        <v/>
      </c>
      <c r="BN100" s="529" t="str">
        <f t="array" aca="1" ref="BN100" ca="1">IFERROR(BH100*(1+INDEX(FrontEndData,MATCH(BN$10,IF(FrontEndType=$B100,FrontEndCampus),0),MATCH(BN$9,FrontEndYear,0))),"")</f>
        <v/>
      </c>
      <c r="BO100" s="529" t="str">
        <f t="array" aca="1" ref="BO100" ca="1">IFERROR(BI100*(1+INDEX(FrontEndData,MATCH(BO$10,IF(FrontEndType=$B100,FrontEndCampus),0),MATCH(BO$9,FrontEndYear,0))),"")</f>
        <v/>
      </c>
      <c r="BP100" s="529" t="str">
        <f t="array" aca="1" ref="BP100" ca="1">IFERROR(BJ100*(1+INDEX(FrontEndData,MATCH(BP$10,IF(FrontEndType=$B100,FrontEndCampus),0),MATCH(BP$9,FrontEndYear,0))),"")</f>
        <v/>
      </c>
      <c r="BQ100" s="529" t="str">
        <f t="array" aca="1" ref="BQ100" ca="1">IFERROR(BK100*(1+INDEX(FrontEndData,MATCH(BQ$10,IF(FrontEndType=$B100,FrontEndCampus),0),MATCH(BQ$9,FrontEndYear,0))),"")</f>
        <v/>
      </c>
      <c r="BR100" s="529" t="str">
        <f t="array" aca="1" ref="BR100" ca="1">IFERROR(BL100*(1+INDEX(FrontEndData,MATCH(BR$10,IF(FrontEndType=$B100,FrontEndCampus),0),MATCH(BR$9,FrontEndYear,0))),"")</f>
        <v/>
      </c>
      <c r="BS100" s="529" t="str">
        <f t="array" aca="1" ref="BS100" ca="1">IFERROR(BM100*(1+INDEX(FrontEndData,MATCH(BS$10,IF(FrontEndType=$B100,FrontEndCampus),0),MATCH(BS$9,FrontEndYear,0))),"")</f>
        <v/>
      </c>
      <c r="BT100" s="529" t="str">
        <f t="array" aca="1" ref="BT100" ca="1">IFERROR(BN100*(1+INDEX(FrontEndData,MATCH(BT$10,IF(FrontEndType=$B100,FrontEndCampus),0),MATCH(BT$9,FrontEndYear,0))),"")</f>
        <v/>
      </c>
      <c r="BU100" s="529" t="str">
        <f t="array" aca="1" ref="BU100" ca="1">IFERROR(BO100*(1+INDEX(FrontEndData,MATCH(BU$10,IF(FrontEndType=$B100,FrontEndCampus),0),MATCH(BU$9,FrontEndYear,0))),"")</f>
        <v/>
      </c>
      <c r="BV100" s="529" t="str">
        <f t="array" aca="1" ref="BV100" ca="1">IFERROR(BP100*(1+INDEX(FrontEndData,MATCH(BV$10,IF(FrontEndType=$B100,FrontEndCampus),0),MATCH(BV$9,FrontEndYear,0))),"")</f>
        <v/>
      </c>
      <c r="BW100" s="529" t="str">
        <f t="array" aca="1" ref="BW100" ca="1">IFERROR(BQ100*(1+INDEX(FrontEndData,MATCH(BW$10,IF(FrontEndType=$B100,FrontEndCampus),0),MATCH(BW$9,FrontEndYear,0))),"")</f>
        <v/>
      </c>
      <c r="BX100" s="529" t="str">
        <f t="array" aca="1" ref="BX100" ca="1">IFERROR(BR100*(1+INDEX(FrontEndData,MATCH(BX$10,IF(FrontEndType=$B100,FrontEndCampus),0),MATCH(BX$9,FrontEndYear,0))),"")</f>
        <v/>
      </c>
    </row>
    <row r="101" spans="2:76" x14ac:dyDescent="0.25">
      <c r="B101" s="525" t="s">
        <v>361</v>
      </c>
      <c r="C101" s="526" t="s">
        <v>376</v>
      </c>
      <c r="D101" s="527" t="s">
        <v>226</v>
      </c>
      <c r="E101" s="528">
        <f t="array" aca="1" ref="E101" ca="1">IFERROR(IF(INDEX(EndUseMatrixData,MATCH($B101,IF(EndUseMatrixEndUse=$D101,EndUseMatrixAllocation),0),MATCH($C101,EndUseMatrixEmissionSource,0))=Lists!$Q$9,INDEX(CFPTableEmissionsData,MATCH($C101,CFPTableEmissionsEmissionSource,0),MATCH(E$10,CFPTableEmissionsCampus,0))*INDEX(EndUseAssumptionsData,MATCH($C101,IF(EndUseAssumptionsEndUse=$D101,EndUseAssumptionsEmissionsSource),0),MATCH(E$10,EndUseAssumptionsCampus,0))*IF(COUNTIF(PeopleList,$B101)&gt;0,INDEX(SpacePeopleAllocationsPercentData,MATCH($B101,SpacePeopleAllocationsPercentType,0),MATCH(E$10,SpacePeopleAllocationsPercentCampus,0))/SUM(IF(INDEX(EndUseMatrixPeopleData,0,MATCH($C101,EndUseMatrixEmissionSource,0))=Lists!$Q$9,IF(EndUseMatrixPeopleEndUse=$D101,INDEX(EndUseMatrixPeopleSplitData,0,MATCH(E$10,EndUseMatrixPeopleSplitCampus,0))))),1),0),0)</f>
        <v>0</v>
      </c>
      <c r="F101" s="528">
        <f t="array" aca="1" ref="F101" ca="1">IFERROR(IF(INDEX(EndUseMatrixData,MATCH($B101,IF(EndUseMatrixEndUse=$D101,EndUseMatrixAllocation),0),MATCH($C101,EndUseMatrixEmissionSource,0))=Lists!$Q$9,INDEX(CFPTableEmissionsData,MATCH($C101,CFPTableEmissionsEmissionSource,0),MATCH(F$10,CFPTableEmissionsCampus,0))*INDEX(EndUseAssumptionsData,MATCH($C101,IF(EndUseAssumptionsEndUse=$D101,EndUseAssumptionsEmissionsSource),0),MATCH(F$10,EndUseAssumptionsCampus,0))*IF(COUNTIF(PeopleList,$B101)&gt;0,INDEX(SpacePeopleAllocationsPercentData,MATCH($B101,SpacePeopleAllocationsPercentType,0),MATCH(F$10,SpacePeopleAllocationsPercentCampus,0))/SUM(IF(INDEX(EndUseMatrixPeopleData,0,MATCH($C101,EndUseMatrixEmissionSource,0))=Lists!$Q$9,IF(EndUseMatrixPeopleEndUse=$D101,INDEX(EndUseMatrixPeopleSplitData,0,MATCH(F$10,EndUseMatrixPeopleSplitCampus,0))))),1),0),0)</f>
        <v>0</v>
      </c>
      <c r="G101" s="528">
        <f t="array" aca="1" ref="G101" ca="1">IFERROR(IF(INDEX(EndUseMatrixData,MATCH($B101,IF(EndUseMatrixEndUse=$D101,EndUseMatrixAllocation),0),MATCH($C101,EndUseMatrixEmissionSource,0))=Lists!$Q$9,INDEX(CFPTableEmissionsData,MATCH($C101,CFPTableEmissionsEmissionSource,0),MATCH(G$10,CFPTableEmissionsCampus,0))*INDEX(EndUseAssumptionsData,MATCH($C101,IF(EndUseAssumptionsEndUse=$D101,EndUseAssumptionsEmissionsSource),0),MATCH(G$10,EndUseAssumptionsCampus,0))*IF(COUNTIF(PeopleList,$B101)&gt;0,INDEX(SpacePeopleAllocationsPercentData,MATCH($B101,SpacePeopleAllocationsPercentType,0),MATCH(G$10,SpacePeopleAllocationsPercentCampus,0))/SUM(IF(INDEX(EndUseMatrixPeopleData,0,MATCH($C101,EndUseMatrixEmissionSource,0))=Lists!$Q$9,IF(EndUseMatrixPeopleEndUse=$D101,INDEX(EndUseMatrixPeopleSplitData,0,MATCH(G$10,EndUseMatrixPeopleSplitCampus,0))))),1),0),0)</f>
        <v>0</v>
      </c>
      <c r="H101" s="528">
        <f t="array" aca="1" ref="H101" ca="1">IFERROR(IF(INDEX(EndUseMatrixData,MATCH($B101,IF(EndUseMatrixEndUse=$D101,EndUseMatrixAllocation),0),MATCH($C101,EndUseMatrixEmissionSource,0))=Lists!$Q$9,INDEX(CFPTableEmissionsData,MATCH($C101,CFPTableEmissionsEmissionSource,0),MATCH(H$10,CFPTableEmissionsCampus,0))*INDEX(EndUseAssumptionsData,MATCH($C101,IF(EndUseAssumptionsEndUse=$D101,EndUseAssumptionsEmissionsSource),0),MATCH(H$10,EndUseAssumptionsCampus,0))*IF(COUNTIF(PeopleList,$B101)&gt;0,INDEX(SpacePeopleAllocationsPercentData,MATCH($B101,SpacePeopleAllocationsPercentType,0),MATCH(H$10,SpacePeopleAllocationsPercentCampus,0))/SUM(IF(INDEX(EndUseMatrixPeopleData,0,MATCH($C101,EndUseMatrixEmissionSource,0))=Lists!$Q$9,IF(EndUseMatrixPeopleEndUse=$D101,INDEX(EndUseMatrixPeopleSplitData,0,MATCH(H$10,EndUseMatrixPeopleSplitCampus,0))))),1),0),0)</f>
        <v>0</v>
      </c>
      <c r="I101" s="528">
        <f t="array" aca="1" ref="I101" ca="1">IFERROR(IF(INDEX(EndUseMatrixData,MATCH($B101,IF(EndUseMatrixEndUse=$D101,EndUseMatrixAllocation),0),MATCH($C101,EndUseMatrixEmissionSource,0))=Lists!$Q$9,INDEX(CFPTableEmissionsData,MATCH($C101,CFPTableEmissionsEmissionSource,0),MATCH(I$10,CFPTableEmissionsCampus,0))*INDEX(EndUseAssumptionsData,MATCH($C101,IF(EndUseAssumptionsEndUse=$D101,EndUseAssumptionsEmissionsSource),0),MATCH(I$10,EndUseAssumptionsCampus,0))*IF(COUNTIF(PeopleList,$B101)&gt;0,INDEX(SpacePeopleAllocationsPercentData,MATCH($B101,SpacePeopleAllocationsPercentType,0),MATCH(I$10,SpacePeopleAllocationsPercentCampus,0))/SUM(IF(INDEX(EndUseMatrixPeopleData,0,MATCH($C101,EndUseMatrixEmissionSource,0))=Lists!$Q$9,IF(EndUseMatrixPeopleEndUse=$D101,INDEX(EndUseMatrixPeopleSplitData,0,MATCH(I$10,EndUseMatrixPeopleSplitCampus,0))))),1),0),0)</f>
        <v>0</v>
      </c>
      <c r="J101" s="528">
        <f t="array" aca="1" ref="J101" ca="1">IFERROR(IF(INDEX(EndUseMatrixData,MATCH($B101,IF(EndUseMatrixEndUse=$D101,EndUseMatrixAllocation),0),MATCH($C101,EndUseMatrixEmissionSource,0))=Lists!$Q$9,INDEX(CFPTableEmissionsData,MATCH($C101,CFPTableEmissionsEmissionSource,0),MATCH(J$10,CFPTableEmissionsCampus,0))*INDEX(EndUseAssumptionsData,MATCH($C101,IF(EndUseAssumptionsEndUse=$D101,EndUseAssumptionsEmissionsSource),0),MATCH(J$10,EndUseAssumptionsCampus,0))*IF(COUNTIF(PeopleList,$B101)&gt;0,INDEX(SpacePeopleAllocationsPercentData,MATCH($B101,SpacePeopleAllocationsPercentType,0),MATCH(J$10,SpacePeopleAllocationsPercentCampus,0))/SUM(IF(INDEX(EndUseMatrixPeopleData,0,MATCH($C101,EndUseMatrixEmissionSource,0))=Lists!$Q$9,IF(EndUseMatrixPeopleEndUse=$D101,INDEX(EndUseMatrixPeopleSplitData,0,MATCH(J$10,EndUseMatrixPeopleSplitCampus,0))))),1),0),0)</f>
        <v>0</v>
      </c>
      <c r="K101" s="529" t="str">
        <f t="array" aca="1" ref="K101" ca="1">IFERROR(E101*(1+INDEX(FrontEndData,MATCH(K$10,IF(FrontEndType=$B101,FrontEndCampus),0),MATCH(K$9,FrontEndYear,0))),"")</f>
        <v/>
      </c>
      <c r="L101" s="529" t="str">
        <f t="array" aca="1" ref="L101" ca="1">IFERROR(F101*(1+INDEX(FrontEndData,MATCH(L$10,IF(FrontEndType=$B101,FrontEndCampus),0),MATCH(L$9,FrontEndYear,0))),"")</f>
        <v/>
      </c>
      <c r="M101" s="529" t="str">
        <f t="array" aca="1" ref="M101" ca="1">IFERROR(G101*(1+INDEX(FrontEndData,MATCH(M$10,IF(FrontEndType=$B101,FrontEndCampus),0),MATCH(M$9,FrontEndYear,0))),"")</f>
        <v/>
      </c>
      <c r="N101" s="529" t="str">
        <f t="array" aca="1" ref="N101" ca="1">IFERROR(H101*(1+INDEX(FrontEndData,MATCH(N$10,IF(FrontEndType=$B101,FrontEndCampus),0),MATCH(N$9,FrontEndYear,0))),"")</f>
        <v/>
      </c>
      <c r="O101" s="529" t="str">
        <f t="array" aca="1" ref="O101" ca="1">IFERROR(I101*(1+INDEX(FrontEndData,MATCH(O$10,IF(FrontEndType=$B101,FrontEndCampus),0),MATCH(O$9,FrontEndYear,0))),"")</f>
        <v/>
      </c>
      <c r="P101" s="529" t="str">
        <f t="array" aca="1" ref="P101" ca="1">IFERROR(J101*(1+INDEX(FrontEndData,MATCH(P$10,IF(FrontEndType=$B101,FrontEndCampus),0),MATCH(P$9,FrontEndYear,0))),"")</f>
        <v/>
      </c>
      <c r="Q101" s="529" t="str">
        <f t="array" aca="1" ref="Q101" ca="1">IFERROR(K101*(1+INDEX(FrontEndData,MATCH(Q$10,IF(FrontEndType=$B101,FrontEndCampus),0),MATCH(Q$9,FrontEndYear,0))),"")</f>
        <v/>
      </c>
      <c r="R101" s="529" t="str">
        <f t="array" aca="1" ref="R101" ca="1">IFERROR(L101*(1+INDEX(FrontEndData,MATCH(R$10,IF(FrontEndType=$B101,FrontEndCampus),0),MATCH(R$9,FrontEndYear,0))),"")</f>
        <v/>
      </c>
      <c r="S101" s="529" t="str">
        <f t="array" aca="1" ref="S101" ca="1">IFERROR(M101*(1+INDEX(FrontEndData,MATCH(S$10,IF(FrontEndType=$B101,FrontEndCampus),0),MATCH(S$9,FrontEndYear,0))),"")</f>
        <v/>
      </c>
      <c r="T101" s="529" t="str">
        <f t="array" aca="1" ref="T101" ca="1">IFERROR(N101*(1+INDEX(FrontEndData,MATCH(T$10,IF(FrontEndType=$B101,FrontEndCampus),0),MATCH(T$9,FrontEndYear,0))),"")</f>
        <v/>
      </c>
      <c r="U101" s="529" t="str">
        <f t="array" aca="1" ref="U101" ca="1">IFERROR(O101*(1+INDEX(FrontEndData,MATCH(U$10,IF(FrontEndType=$B101,FrontEndCampus),0),MATCH(U$9,FrontEndYear,0))),"")</f>
        <v/>
      </c>
      <c r="V101" s="529" t="str">
        <f t="array" aca="1" ref="V101" ca="1">IFERROR(P101*(1+INDEX(FrontEndData,MATCH(V$10,IF(FrontEndType=$B101,FrontEndCampus),0),MATCH(V$9,FrontEndYear,0))),"")</f>
        <v/>
      </c>
      <c r="W101" s="529" t="str">
        <f t="array" aca="1" ref="W101" ca="1">IFERROR(Q101*(1+INDEX(FrontEndData,MATCH(W$10,IF(FrontEndType=$B101,FrontEndCampus),0),MATCH(W$9,FrontEndYear,0))),"")</f>
        <v/>
      </c>
      <c r="X101" s="529" t="str">
        <f t="array" aca="1" ref="X101" ca="1">IFERROR(R101*(1+INDEX(FrontEndData,MATCH(X$10,IF(FrontEndType=$B101,FrontEndCampus),0),MATCH(X$9,FrontEndYear,0))),"")</f>
        <v/>
      </c>
      <c r="Y101" s="529" t="str">
        <f t="array" aca="1" ref="Y101" ca="1">IFERROR(S101*(1+INDEX(FrontEndData,MATCH(Y$10,IF(FrontEndType=$B101,FrontEndCampus),0),MATCH(Y$9,FrontEndYear,0))),"")</f>
        <v/>
      </c>
      <c r="Z101" s="529" t="str">
        <f t="array" aca="1" ref="Z101" ca="1">IFERROR(T101*(1+INDEX(FrontEndData,MATCH(Z$10,IF(FrontEndType=$B101,FrontEndCampus),0),MATCH(Z$9,FrontEndYear,0))),"")</f>
        <v/>
      </c>
      <c r="AA101" s="529" t="str">
        <f t="array" aca="1" ref="AA101" ca="1">IFERROR(U101*(1+INDEX(FrontEndData,MATCH(AA$10,IF(FrontEndType=$B101,FrontEndCampus),0),MATCH(AA$9,FrontEndYear,0))),"")</f>
        <v/>
      </c>
      <c r="AB101" s="529" t="str">
        <f t="array" aca="1" ref="AB101" ca="1">IFERROR(V101*(1+INDEX(FrontEndData,MATCH(AB$10,IF(FrontEndType=$B101,FrontEndCampus),0),MATCH(AB$9,FrontEndYear,0))),"")</f>
        <v/>
      </c>
      <c r="AC101" s="529" t="str">
        <f t="array" aca="1" ref="AC101" ca="1">IFERROR(W101*(1+INDEX(FrontEndData,MATCH(AC$10,IF(FrontEndType=$B101,FrontEndCampus),0),MATCH(AC$9,FrontEndYear,0))),"")</f>
        <v/>
      </c>
      <c r="AD101" s="529" t="str">
        <f t="array" aca="1" ref="AD101" ca="1">IFERROR(X101*(1+INDEX(FrontEndData,MATCH(AD$10,IF(FrontEndType=$B101,FrontEndCampus),0),MATCH(AD$9,FrontEndYear,0))),"")</f>
        <v/>
      </c>
      <c r="AE101" s="529" t="str">
        <f t="array" aca="1" ref="AE101" ca="1">IFERROR(Y101*(1+INDEX(FrontEndData,MATCH(AE$10,IF(FrontEndType=$B101,FrontEndCampus),0),MATCH(AE$9,FrontEndYear,0))),"")</f>
        <v/>
      </c>
      <c r="AF101" s="529" t="str">
        <f t="array" aca="1" ref="AF101" ca="1">IFERROR(Z101*(1+INDEX(FrontEndData,MATCH(AF$10,IF(FrontEndType=$B101,FrontEndCampus),0),MATCH(AF$9,FrontEndYear,0))),"")</f>
        <v/>
      </c>
      <c r="AG101" s="529" t="str">
        <f t="array" aca="1" ref="AG101" ca="1">IFERROR(AA101*(1+INDEX(FrontEndData,MATCH(AG$10,IF(FrontEndType=$B101,FrontEndCampus),0),MATCH(AG$9,FrontEndYear,0))),"")</f>
        <v/>
      </c>
      <c r="AH101" s="529" t="str">
        <f t="array" aca="1" ref="AH101" ca="1">IFERROR(AB101*(1+INDEX(FrontEndData,MATCH(AH$10,IF(FrontEndType=$B101,FrontEndCampus),0),MATCH(AH$9,FrontEndYear,0))),"")</f>
        <v/>
      </c>
      <c r="AI101" s="529" t="str">
        <f t="array" aca="1" ref="AI101" ca="1">IFERROR(AC101*(1+INDEX(FrontEndData,MATCH(AI$10,IF(FrontEndType=$B101,FrontEndCampus),0),MATCH(AI$9,FrontEndYear,0))),"")</f>
        <v/>
      </c>
      <c r="AJ101" s="529" t="str">
        <f t="array" aca="1" ref="AJ101" ca="1">IFERROR(AD101*(1+INDEX(FrontEndData,MATCH(AJ$10,IF(FrontEndType=$B101,FrontEndCampus),0),MATCH(AJ$9,FrontEndYear,0))),"")</f>
        <v/>
      </c>
      <c r="AK101" s="529" t="str">
        <f t="array" aca="1" ref="AK101" ca="1">IFERROR(AE101*(1+INDEX(FrontEndData,MATCH(AK$10,IF(FrontEndType=$B101,FrontEndCampus),0),MATCH(AK$9,FrontEndYear,0))),"")</f>
        <v/>
      </c>
      <c r="AL101" s="529" t="str">
        <f t="array" aca="1" ref="AL101" ca="1">IFERROR(AF101*(1+INDEX(FrontEndData,MATCH(AL$10,IF(FrontEndType=$B101,FrontEndCampus),0),MATCH(AL$9,FrontEndYear,0))),"")</f>
        <v/>
      </c>
      <c r="AM101" s="529" t="str">
        <f t="array" aca="1" ref="AM101" ca="1">IFERROR(AG101*(1+INDEX(FrontEndData,MATCH(AM$10,IF(FrontEndType=$B101,FrontEndCampus),0),MATCH(AM$9,FrontEndYear,0))),"")</f>
        <v/>
      </c>
      <c r="AN101" s="529" t="str">
        <f t="array" aca="1" ref="AN101" ca="1">IFERROR(AH101*(1+INDEX(FrontEndData,MATCH(AN$10,IF(FrontEndType=$B101,FrontEndCampus),0),MATCH(AN$9,FrontEndYear,0))),"")</f>
        <v/>
      </c>
      <c r="AO101" s="529" t="str">
        <f t="array" aca="1" ref="AO101" ca="1">IFERROR(AI101*(1+INDEX(FrontEndData,MATCH(AO$10,IF(FrontEndType=$B101,FrontEndCampus),0),MATCH(AO$9,FrontEndYear,0))),"")</f>
        <v/>
      </c>
      <c r="AP101" s="529" t="str">
        <f t="array" aca="1" ref="AP101" ca="1">IFERROR(AJ101*(1+INDEX(FrontEndData,MATCH(AP$10,IF(FrontEndType=$B101,FrontEndCampus),0),MATCH(AP$9,FrontEndYear,0))),"")</f>
        <v/>
      </c>
      <c r="AQ101" s="529" t="str">
        <f t="array" aca="1" ref="AQ101" ca="1">IFERROR(AK101*(1+INDEX(FrontEndData,MATCH(AQ$10,IF(FrontEndType=$B101,FrontEndCampus),0),MATCH(AQ$9,FrontEndYear,0))),"")</f>
        <v/>
      </c>
      <c r="AR101" s="529" t="str">
        <f t="array" aca="1" ref="AR101" ca="1">IFERROR(AL101*(1+INDEX(FrontEndData,MATCH(AR$10,IF(FrontEndType=$B101,FrontEndCampus),0),MATCH(AR$9,FrontEndYear,0))),"")</f>
        <v/>
      </c>
      <c r="AS101" s="529" t="str">
        <f t="array" aca="1" ref="AS101" ca="1">IFERROR(AM101*(1+INDEX(FrontEndData,MATCH(AS$10,IF(FrontEndType=$B101,FrontEndCampus),0),MATCH(AS$9,FrontEndYear,0))),"")</f>
        <v/>
      </c>
      <c r="AT101" s="529" t="str">
        <f t="array" aca="1" ref="AT101" ca="1">IFERROR(AN101*(1+INDEX(FrontEndData,MATCH(AT$10,IF(FrontEndType=$B101,FrontEndCampus),0),MATCH(AT$9,FrontEndYear,0))),"")</f>
        <v/>
      </c>
      <c r="AU101" s="529" t="str">
        <f t="array" aca="1" ref="AU101" ca="1">IFERROR(AO101*(1+INDEX(FrontEndData,MATCH(AU$10,IF(FrontEndType=$B101,FrontEndCampus),0),MATCH(AU$9,FrontEndYear,0))),"")</f>
        <v/>
      </c>
      <c r="AV101" s="529" t="str">
        <f t="array" aca="1" ref="AV101" ca="1">IFERROR(AP101*(1+INDEX(FrontEndData,MATCH(AV$10,IF(FrontEndType=$B101,FrontEndCampus),0),MATCH(AV$9,FrontEndYear,0))),"")</f>
        <v/>
      </c>
      <c r="AW101" s="529" t="str">
        <f t="array" aca="1" ref="AW101" ca="1">IFERROR(AQ101*(1+INDEX(FrontEndData,MATCH(AW$10,IF(FrontEndType=$B101,FrontEndCampus),0),MATCH(AW$9,FrontEndYear,0))),"")</f>
        <v/>
      </c>
      <c r="AX101" s="529" t="str">
        <f t="array" aca="1" ref="AX101" ca="1">IFERROR(AR101*(1+INDEX(FrontEndData,MATCH(AX$10,IF(FrontEndType=$B101,FrontEndCampus),0),MATCH(AX$9,FrontEndYear,0))),"")</f>
        <v/>
      </c>
      <c r="AY101" s="529" t="str">
        <f t="array" aca="1" ref="AY101" ca="1">IFERROR(AS101*(1+INDEX(FrontEndData,MATCH(AY$10,IF(FrontEndType=$B101,FrontEndCampus),0),MATCH(AY$9,FrontEndYear,0))),"")</f>
        <v/>
      </c>
      <c r="AZ101" s="529" t="str">
        <f t="array" aca="1" ref="AZ101" ca="1">IFERROR(AT101*(1+INDEX(FrontEndData,MATCH(AZ$10,IF(FrontEndType=$B101,FrontEndCampus),0),MATCH(AZ$9,FrontEndYear,0))),"")</f>
        <v/>
      </c>
      <c r="BA101" s="529" t="str">
        <f t="array" aca="1" ref="BA101" ca="1">IFERROR(AU101*(1+INDEX(FrontEndData,MATCH(BA$10,IF(FrontEndType=$B101,FrontEndCampus),0),MATCH(BA$9,FrontEndYear,0))),"")</f>
        <v/>
      </c>
      <c r="BB101" s="529" t="str">
        <f t="array" aca="1" ref="BB101" ca="1">IFERROR(AV101*(1+INDEX(FrontEndData,MATCH(BB$10,IF(FrontEndType=$B101,FrontEndCampus),0),MATCH(BB$9,FrontEndYear,0))),"")</f>
        <v/>
      </c>
      <c r="BC101" s="529" t="str">
        <f t="array" aca="1" ref="BC101" ca="1">IFERROR(AW101*(1+INDEX(FrontEndData,MATCH(BC$10,IF(FrontEndType=$B101,FrontEndCampus),0),MATCH(BC$9,FrontEndYear,0))),"")</f>
        <v/>
      </c>
      <c r="BD101" s="529" t="str">
        <f t="array" aca="1" ref="BD101" ca="1">IFERROR(AX101*(1+INDEX(FrontEndData,MATCH(BD$10,IF(FrontEndType=$B101,FrontEndCampus),0),MATCH(BD$9,FrontEndYear,0))),"")</f>
        <v/>
      </c>
      <c r="BE101" s="529" t="str">
        <f t="array" aca="1" ref="BE101" ca="1">IFERROR(AY101*(1+INDEX(FrontEndData,MATCH(BE$10,IF(FrontEndType=$B101,FrontEndCampus),0),MATCH(BE$9,FrontEndYear,0))),"")</f>
        <v/>
      </c>
      <c r="BF101" s="529" t="str">
        <f t="array" aca="1" ref="BF101" ca="1">IFERROR(AZ101*(1+INDEX(FrontEndData,MATCH(BF$10,IF(FrontEndType=$B101,FrontEndCampus),0),MATCH(BF$9,FrontEndYear,0))),"")</f>
        <v/>
      </c>
      <c r="BG101" s="529" t="str">
        <f t="array" aca="1" ref="BG101" ca="1">IFERROR(BA101*(1+INDEX(FrontEndData,MATCH(BG$10,IF(FrontEndType=$B101,FrontEndCampus),0),MATCH(BG$9,FrontEndYear,0))),"")</f>
        <v/>
      </c>
      <c r="BH101" s="529" t="str">
        <f t="array" aca="1" ref="BH101" ca="1">IFERROR(BB101*(1+INDEX(FrontEndData,MATCH(BH$10,IF(FrontEndType=$B101,FrontEndCampus),0),MATCH(BH$9,FrontEndYear,0))),"")</f>
        <v/>
      </c>
      <c r="BI101" s="529" t="str">
        <f t="array" aca="1" ref="BI101" ca="1">IFERROR(BC101*(1+INDEX(FrontEndData,MATCH(BI$10,IF(FrontEndType=$B101,FrontEndCampus),0),MATCH(BI$9,FrontEndYear,0))),"")</f>
        <v/>
      </c>
      <c r="BJ101" s="529" t="str">
        <f t="array" aca="1" ref="BJ101" ca="1">IFERROR(BD101*(1+INDEX(FrontEndData,MATCH(BJ$10,IF(FrontEndType=$B101,FrontEndCampus),0),MATCH(BJ$9,FrontEndYear,0))),"")</f>
        <v/>
      </c>
      <c r="BK101" s="529" t="str">
        <f t="array" aca="1" ref="BK101" ca="1">IFERROR(BE101*(1+INDEX(FrontEndData,MATCH(BK$10,IF(FrontEndType=$B101,FrontEndCampus),0),MATCH(BK$9,FrontEndYear,0))),"")</f>
        <v/>
      </c>
      <c r="BL101" s="529" t="str">
        <f t="array" aca="1" ref="BL101" ca="1">IFERROR(BF101*(1+INDEX(FrontEndData,MATCH(BL$10,IF(FrontEndType=$B101,FrontEndCampus),0),MATCH(BL$9,FrontEndYear,0))),"")</f>
        <v/>
      </c>
      <c r="BM101" s="529" t="str">
        <f t="array" aca="1" ref="BM101" ca="1">IFERROR(BG101*(1+INDEX(FrontEndData,MATCH(BM$10,IF(FrontEndType=$B101,FrontEndCampus),0),MATCH(BM$9,FrontEndYear,0))),"")</f>
        <v/>
      </c>
      <c r="BN101" s="529" t="str">
        <f t="array" aca="1" ref="BN101" ca="1">IFERROR(BH101*(1+INDEX(FrontEndData,MATCH(BN$10,IF(FrontEndType=$B101,FrontEndCampus),0),MATCH(BN$9,FrontEndYear,0))),"")</f>
        <v/>
      </c>
      <c r="BO101" s="529" t="str">
        <f t="array" aca="1" ref="BO101" ca="1">IFERROR(BI101*(1+INDEX(FrontEndData,MATCH(BO$10,IF(FrontEndType=$B101,FrontEndCampus),0),MATCH(BO$9,FrontEndYear,0))),"")</f>
        <v/>
      </c>
      <c r="BP101" s="529" t="str">
        <f t="array" aca="1" ref="BP101" ca="1">IFERROR(BJ101*(1+INDEX(FrontEndData,MATCH(BP$10,IF(FrontEndType=$B101,FrontEndCampus),0),MATCH(BP$9,FrontEndYear,0))),"")</f>
        <v/>
      </c>
      <c r="BQ101" s="529" t="str">
        <f t="array" aca="1" ref="BQ101" ca="1">IFERROR(BK101*(1+INDEX(FrontEndData,MATCH(BQ$10,IF(FrontEndType=$B101,FrontEndCampus),0),MATCH(BQ$9,FrontEndYear,0))),"")</f>
        <v/>
      </c>
      <c r="BR101" s="529" t="str">
        <f t="array" aca="1" ref="BR101" ca="1">IFERROR(BL101*(1+INDEX(FrontEndData,MATCH(BR$10,IF(FrontEndType=$B101,FrontEndCampus),0),MATCH(BR$9,FrontEndYear,0))),"")</f>
        <v/>
      </c>
      <c r="BS101" s="529" t="str">
        <f t="array" aca="1" ref="BS101" ca="1">IFERROR(BM101*(1+INDEX(FrontEndData,MATCH(BS$10,IF(FrontEndType=$B101,FrontEndCampus),0),MATCH(BS$9,FrontEndYear,0))),"")</f>
        <v/>
      </c>
      <c r="BT101" s="529" t="str">
        <f t="array" aca="1" ref="BT101" ca="1">IFERROR(BN101*(1+INDEX(FrontEndData,MATCH(BT$10,IF(FrontEndType=$B101,FrontEndCampus),0),MATCH(BT$9,FrontEndYear,0))),"")</f>
        <v/>
      </c>
      <c r="BU101" s="529" t="str">
        <f t="array" aca="1" ref="BU101" ca="1">IFERROR(BO101*(1+INDEX(FrontEndData,MATCH(BU$10,IF(FrontEndType=$B101,FrontEndCampus),0),MATCH(BU$9,FrontEndYear,0))),"")</f>
        <v/>
      </c>
      <c r="BV101" s="529" t="str">
        <f t="array" aca="1" ref="BV101" ca="1">IFERROR(BP101*(1+INDEX(FrontEndData,MATCH(BV$10,IF(FrontEndType=$B101,FrontEndCampus),0),MATCH(BV$9,FrontEndYear,0))),"")</f>
        <v/>
      </c>
      <c r="BW101" s="529" t="str">
        <f t="array" aca="1" ref="BW101" ca="1">IFERROR(BQ101*(1+INDEX(FrontEndData,MATCH(BW$10,IF(FrontEndType=$B101,FrontEndCampus),0),MATCH(BW$9,FrontEndYear,0))),"")</f>
        <v/>
      </c>
      <c r="BX101" s="529" t="str">
        <f t="array" aca="1" ref="BX101" ca="1">IFERROR(BR101*(1+INDEX(FrontEndData,MATCH(BX$10,IF(FrontEndType=$B101,FrontEndCampus),0),MATCH(BX$9,FrontEndYear,0))),"")</f>
        <v/>
      </c>
    </row>
    <row r="102" spans="2:76" x14ac:dyDescent="0.25">
      <c r="B102" s="525" t="s">
        <v>360</v>
      </c>
      <c r="C102" s="526" t="s">
        <v>376</v>
      </c>
      <c r="D102" s="527" t="s">
        <v>400</v>
      </c>
      <c r="E102" s="528">
        <f t="array" aca="1" ref="E102" ca="1">IFERROR(IF(INDEX(EndUseMatrixData,MATCH($B102,IF(EndUseMatrixEndUse=$D102,EndUseMatrixAllocation),0),MATCH($C102,EndUseMatrixEmissionSource,0))=Lists!$Q$9,INDEX(CFPTableEmissionsData,MATCH($C102,CFPTableEmissionsEmissionSource,0),MATCH(E$10,CFPTableEmissionsCampus,0))*INDEX(EndUseAssumptionsData,MATCH($C102,IF(EndUseAssumptionsEndUse=$D102,EndUseAssumptionsEmissionsSource),0),MATCH(E$10,EndUseAssumptionsCampus,0))*IF(COUNTIF(PeopleList,$B102)&gt;0,INDEX(SpacePeopleAllocationsPercentData,MATCH($B102,SpacePeopleAllocationsPercentType,0),MATCH(E$10,SpacePeopleAllocationsPercentCampus,0))/SUM(IF(INDEX(EndUseMatrixPeopleData,0,MATCH($C102,EndUseMatrixEmissionSource,0))=Lists!$Q$9,IF(EndUseMatrixPeopleEndUse=$D102,INDEX(EndUseMatrixPeopleSplitData,0,MATCH(E$10,EndUseMatrixPeopleSplitCampus,0))))),1),0),0)</f>
        <v>0</v>
      </c>
      <c r="F102" s="528">
        <f t="array" aca="1" ref="F102" ca="1">IFERROR(IF(INDEX(EndUseMatrixData,MATCH($B102,IF(EndUseMatrixEndUse=$D102,EndUseMatrixAllocation),0),MATCH($C102,EndUseMatrixEmissionSource,0))=Lists!$Q$9,INDEX(CFPTableEmissionsData,MATCH($C102,CFPTableEmissionsEmissionSource,0),MATCH(F$10,CFPTableEmissionsCampus,0))*INDEX(EndUseAssumptionsData,MATCH($C102,IF(EndUseAssumptionsEndUse=$D102,EndUseAssumptionsEmissionsSource),0),MATCH(F$10,EndUseAssumptionsCampus,0))*IF(COUNTIF(PeopleList,$B102)&gt;0,INDEX(SpacePeopleAllocationsPercentData,MATCH($B102,SpacePeopleAllocationsPercentType,0),MATCH(F$10,SpacePeopleAllocationsPercentCampus,0))/SUM(IF(INDEX(EndUseMatrixPeopleData,0,MATCH($C102,EndUseMatrixEmissionSource,0))=Lists!$Q$9,IF(EndUseMatrixPeopleEndUse=$D102,INDEX(EndUseMatrixPeopleSplitData,0,MATCH(F$10,EndUseMatrixPeopleSplitCampus,0))))),1),0),0)</f>
        <v>0</v>
      </c>
      <c r="G102" s="528">
        <f t="array" aca="1" ref="G102" ca="1">IFERROR(IF(INDEX(EndUseMatrixData,MATCH($B102,IF(EndUseMatrixEndUse=$D102,EndUseMatrixAllocation),0),MATCH($C102,EndUseMatrixEmissionSource,0))=Lists!$Q$9,INDEX(CFPTableEmissionsData,MATCH($C102,CFPTableEmissionsEmissionSource,0),MATCH(G$10,CFPTableEmissionsCampus,0))*INDEX(EndUseAssumptionsData,MATCH($C102,IF(EndUseAssumptionsEndUse=$D102,EndUseAssumptionsEmissionsSource),0),MATCH(G$10,EndUseAssumptionsCampus,0))*IF(COUNTIF(PeopleList,$B102)&gt;0,INDEX(SpacePeopleAllocationsPercentData,MATCH($B102,SpacePeopleAllocationsPercentType,0),MATCH(G$10,SpacePeopleAllocationsPercentCampus,0))/SUM(IF(INDEX(EndUseMatrixPeopleData,0,MATCH($C102,EndUseMatrixEmissionSource,0))=Lists!$Q$9,IF(EndUseMatrixPeopleEndUse=$D102,INDEX(EndUseMatrixPeopleSplitData,0,MATCH(G$10,EndUseMatrixPeopleSplitCampus,0))))),1),0),0)</f>
        <v>0</v>
      </c>
      <c r="H102" s="528">
        <f t="array" aca="1" ref="H102" ca="1">IFERROR(IF(INDEX(EndUseMatrixData,MATCH($B102,IF(EndUseMatrixEndUse=$D102,EndUseMatrixAllocation),0),MATCH($C102,EndUseMatrixEmissionSource,0))=Lists!$Q$9,INDEX(CFPTableEmissionsData,MATCH($C102,CFPTableEmissionsEmissionSource,0),MATCH(H$10,CFPTableEmissionsCampus,0))*INDEX(EndUseAssumptionsData,MATCH($C102,IF(EndUseAssumptionsEndUse=$D102,EndUseAssumptionsEmissionsSource),0),MATCH(H$10,EndUseAssumptionsCampus,0))*IF(COUNTIF(PeopleList,$B102)&gt;0,INDEX(SpacePeopleAllocationsPercentData,MATCH($B102,SpacePeopleAllocationsPercentType,0),MATCH(H$10,SpacePeopleAllocationsPercentCampus,0))/SUM(IF(INDEX(EndUseMatrixPeopleData,0,MATCH($C102,EndUseMatrixEmissionSource,0))=Lists!$Q$9,IF(EndUseMatrixPeopleEndUse=$D102,INDEX(EndUseMatrixPeopleSplitData,0,MATCH(H$10,EndUseMatrixPeopleSplitCampus,0))))),1),0),0)</f>
        <v>0</v>
      </c>
      <c r="I102" s="528">
        <f t="array" aca="1" ref="I102" ca="1">IFERROR(IF(INDEX(EndUseMatrixData,MATCH($B102,IF(EndUseMatrixEndUse=$D102,EndUseMatrixAllocation),0),MATCH($C102,EndUseMatrixEmissionSource,0))=Lists!$Q$9,INDEX(CFPTableEmissionsData,MATCH($C102,CFPTableEmissionsEmissionSource,0),MATCH(I$10,CFPTableEmissionsCampus,0))*INDEX(EndUseAssumptionsData,MATCH($C102,IF(EndUseAssumptionsEndUse=$D102,EndUseAssumptionsEmissionsSource),0),MATCH(I$10,EndUseAssumptionsCampus,0))*IF(COUNTIF(PeopleList,$B102)&gt;0,INDEX(SpacePeopleAllocationsPercentData,MATCH($B102,SpacePeopleAllocationsPercentType,0),MATCH(I$10,SpacePeopleAllocationsPercentCampus,0))/SUM(IF(INDEX(EndUseMatrixPeopleData,0,MATCH($C102,EndUseMatrixEmissionSource,0))=Lists!$Q$9,IF(EndUseMatrixPeopleEndUse=$D102,INDEX(EndUseMatrixPeopleSplitData,0,MATCH(I$10,EndUseMatrixPeopleSplitCampus,0))))),1),0),0)</f>
        <v>0</v>
      </c>
      <c r="J102" s="528">
        <f t="array" aca="1" ref="J102" ca="1">IFERROR(IF(INDEX(EndUseMatrixData,MATCH($B102,IF(EndUseMatrixEndUse=$D102,EndUseMatrixAllocation),0),MATCH($C102,EndUseMatrixEmissionSource,0))=Lists!$Q$9,INDEX(CFPTableEmissionsData,MATCH($C102,CFPTableEmissionsEmissionSource,0),MATCH(J$10,CFPTableEmissionsCampus,0))*INDEX(EndUseAssumptionsData,MATCH($C102,IF(EndUseAssumptionsEndUse=$D102,EndUseAssumptionsEmissionsSource),0),MATCH(J$10,EndUseAssumptionsCampus,0))*IF(COUNTIF(PeopleList,$B102)&gt;0,INDEX(SpacePeopleAllocationsPercentData,MATCH($B102,SpacePeopleAllocationsPercentType,0),MATCH(J$10,SpacePeopleAllocationsPercentCampus,0))/SUM(IF(INDEX(EndUseMatrixPeopleData,0,MATCH($C102,EndUseMatrixEmissionSource,0))=Lists!$Q$9,IF(EndUseMatrixPeopleEndUse=$D102,INDEX(EndUseMatrixPeopleSplitData,0,MATCH(J$10,EndUseMatrixPeopleSplitCampus,0))))),1),0),0)</f>
        <v>0</v>
      </c>
      <c r="K102" s="529" t="str">
        <f t="array" aca="1" ref="K102" ca="1">IFERROR(E102*(1+INDEX(FrontEndData,MATCH(K$10,IF(FrontEndType=$B102,FrontEndCampus),0),MATCH(K$9,FrontEndYear,0))),"")</f>
        <v/>
      </c>
      <c r="L102" s="529" t="str">
        <f t="array" aca="1" ref="L102" ca="1">IFERROR(F102*(1+INDEX(FrontEndData,MATCH(L$10,IF(FrontEndType=$B102,FrontEndCampus),0),MATCH(L$9,FrontEndYear,0))),"")</f>
        <v/>
      </c>
      <c r="M102" s="529" t="str">
        <f t="array" aca="1" ref="M102" ca="1">IFERROR(G102*(1+INDEX(FrontEndData,MATCH(M$10,IF(FrontEndType=$B102,FrontEndCampus),0),MATCH(M$9,FrontEndYear,0))),"")</f>
        <v/>
      </c>
      <c r="N102" s="529" t="str">
        <f t="array" aca="1" ref="N102" ca="1">IFERROR(H102*(1+INDEX(FrontEndData,MATCH(N$10,IF(FrontEndType=$B102,FrontEndCampus),0),MATCH(N$9,FrontEndYear,0))),"")</f>
        <v/>
      </c>
      <c r="O102" s="529" t="str">
        <f t="array" aca="1" ref="O102" ca="1">IFERROR(I102*(1+INDEX(FrontEndData,MATCH(O$10,IF(FrontEndType=$B102,FrontEndCampus),0),MATCH(O$9,FrontEndYear,0))),"")</f>
        <v/>
      </c>
      <c r="P102" s="529" t="str">
        <f t="array" aca="1" ref="P102" ca="1">IFERROR(J102*(1+INDEX(FrontEndData,MATCH(P$10,IF(FrontEndType=$B102,FrontEndCampus),0),MATCH(P$9,FrontEndYear,0))),"")</f>
        <v/>
      </c>
      <c r="Q102" s="529" t="str">
        <f t="array" aca="1" ref="Q102" ca="1">IFERROR(K102*(1+INDEX(FrontEndData,MATCH(Q$10,IF(FrontEndType=$B102,FrontEndCampus),0),MATCH(Q$9,FrontEndYear,0))),"")</f>
        <v/>
      </c>
      <c r="R102" s="529" t="str">
        <f t="array" aca="1" ref="R102" ca="1">IFERROR(L102*(1+INDEX(FrontEndData,MATCH(R$10,IF(FrontEndType=$B102,FrontEndCampus),0),MATCH(R$9,FrontEndYear,0))),"")</f>
        <v/>
      </c>
      <c r="S102" s="529" t="str">
        <f t="array" aca="1" ref="S102" ca="1">IFERROR(M102*(1+INDEX(FrontEndData,MATCH(S$10,IF(FrontEndType=$B102,FrontEndCampus),0),MATCH(S$9,FrontEndYear,0))),"")</f>
        <v/>
      </c>
      <c r="T102" s="529" t="str">
        <f t="array" aca="1" ref="T102" ca="1">IFERROR(N102*(1+INDEX(FrontEndData,MATCH(T$10,IF(FrontEndType=$B102,FrontEndCampus),0),MATCH(T$9,FrontEndYear,0))),"")</f>
        <v/>
      </c>
      <c r="U102" s="529" t="str">
        <f t="array" aca="1" ref="U102" ca="1">IFERROR(O102*(1+INDEX(FrontEndData,MATCH(U$10,IF(FrontEndType=$B102,FrontEndCampus),0),MATCH(U$9,FrontEndYear,0))),"")</f>
        <v/>
      </c>
      <c r="V102" s="529" t="str">
        <f t="array" aca="1" ref="V102" ca="1">IFERROR(P102*(1+INDEX(FrontEndData,MATCH(V$10,IF(FrontEndType=$B102,FrontEndCampus),0),MATCH(V$9,FrontEndYear,0))),"")</f>
        <v/>
      </c>
      <c r="W102" s="529" t="str">
        <f t="array" aca="1" ref="W102" ca="1">IFERROR(Q102*(1+INDEX(FrontEndData,MATCH(W$10,IF(FrontEndType=$B102,FrontEndCampus),0),MATCH(W$9,FrontEndYear,0))),"")</f>
        <v/>
      </c>
      <c r="X102" s="529" t="str">
        <f t="array" aca="1" ref="X102" ca="1">IFERROR(R102*(1+INDEX(FrontEndData,MATCH(X$10,IF(FrontEndType=$B102,FrontEndCampus),0),MATCH(X$9,FrontEndYear,0))),"")</f>
        <v/>
      </c>
      <c r="Y102" s="529" t="str">
        <f t="array" aca="1" ref="Y102" ca="1">IFERROR(S102*(1+INDEX(FrontEndData,MATCH(Y$10,IF(FrontEndType=$B102,FrontEndCampus),0),MATCH(Y$9,FrontEndYear,0))),"")</f>
        <v/>
      </c>
      <c r="Z102" s="529" t="str">
        <f t="array" aca="1" ref="Z102" ca="1">IFERROR(T102*(1+INDEX(FrontEndData,MATCH(Z$10,IF(FrontEndType=$B102,FrontEndCampus),0),MATCH(Z$9,FrontEndYear,0))),"")</f>
        <v/>
      </c>
      <c r="AA102" s="529" t="str">
        <f t="array" aca="1" ref="AA102" ca="1">IFERROR(U102*(1+INDEX(FrontEndData,MATCH(AA$10,IF(FrontEndType=$B102,FrontEndCampus),0),MATCH(AA$9,FrontEndYear,0))),"")</f>
        <v/>
      </c>
      <c r="AB102" s="529" t="str">
        <f t="array" aca="1" ref="AB102" ca="1">IFERROR(V102*(1+INDEX(FrontEndData,MATCH(AB$10,IF(FrontEndType=$B102,FrontEndCampus),0),MATCH(AB$9,FrontEndYear,0))),"")</f>
        <v/>
      </c>
      <c r="AC102" s="529" t="str">
        <f t="array" aca="1" ref="AC102" ca="1">IFERROR(W102*(1+INDEX(FrontEndData,MATCH(AC$10,IF(FrontEndType=$B102,FrontEndCampus),0),MATCH(AC$9,FrontEndYear,0))),"")</f>
        <v/>
      </c>
      <c r="AD102" s="529" t="str">
        <f t="array" aca="1" ref="AD102" ca="1">IFERROR(X102*(1+INDEX(FrontEndData,MATCH(AD$10,IF(FrontEndType=$B102,FrontEndCampus),0),MATCH(AD$9,FrontEndYear,0))),"")</f>
        <v/>
      </c>
      <c r="AE102" s="529" t="str">
        <f t="array" aca="1" ref="AE102" ca="1">IFERROR(Y102*(1+INDEX(FrontEndData,MATCH(AE$10,IF(FrontEndType=$B102,FrontEndCampus),0),MATCH(AE$9,FrontEndYear,0))),"")</f>
        <v/>
      </c>
      <c r="AF102" s="529" t="str">
        <f t="array" aca="1" ref="AF102" ca="1">IFERROR(Z102*(1+INDEX(FrontEndData,MATCH(AF$10,IF(FrontEndType=$B102,FrontEndCampus),0),MATCH(AF$9,FrontEndYear,0))),"")</f>
        <v/>
      </c>
      <c r="AG102" s="529" t="str">
        <f t="array" aca="1" ref="AG102" ca="1">IFERROR(AA102*(1+INDEX(FrontEndData,MATCH(AG$10,IF(FrontEndType=$B102,FrontEndCampus),0),MATCH(AG$9,FrontEndYear,0))),"")</f>
        <v/>
      </c>
      <c r="AH102" s="529" t="str">
        <f t="array" aca="1" ref="AH102" ca="1">IFERROR(AB102*(1+INDEX(FrontEndData,MATCH(AH$10,IF(FrontEndType=$B102,FrontEndCampus),0),MATCH(AH$9,FrontEndYear,0))),"")</f>
        <v/>
      </c>
      <c r="AI102" s="529" t="str">
        <f t="array" aca="1" ref="AI102" ca="1">IFERROR(AC102*(1+INDEX(FrontEndData,MATCH(AI$10,IF(FrontEndType=$B102,FrontEndCampus),0),MATCH(AI$9,FrontEndYear,0))),"")</f>
        <v/>
      </c>
      <c r="AJ102" s="529" t="str">
        <f t="array" aca="1" ref="AJ102" ca="1">IFERROR(AD102*(1+INDEX(FrontEndData,MATCH(AJ$10,IF(FrontEndType=$B102,FrontEndCampus),0),MATCH(AJ$9,FrontEndYear,0))),"")</f>
        <v/>
      </c>
      <c r="AK102" s="529" t="str">
        <f t="array" aca="1" ref="AK102" ca="1">IFERROR(AE102*(1+INDEX(FrontEndData,MATCH(AK$10,IF(FrontEndType=$B102,FrontEndCampus),0),MATCH(AK$9,FrontEndYear,0))),"")</f>
        <v/>
      </c>
      <c r="AL102" s="529" t="str">
        <f t="array" aca="1" ref="AL102" ca="1">IFERROR(AF102*(1+INDEX(FrontEndData,MATCH(AL$10,IF(FrontEndType=$B102,FrontEndCampus),0),MATCH(AL$9,FrontEndYear,0))),"")</f>
        <v/>
      </c>
      <c r="AM102" s="529" t="str">
        <f t="array" aca="1" ref="AM102" ca="1">IFERROR(AG102*(1+INDEX(FrontEndData,MATCH(AM$10,IF(FrontEndType=$B102,FrontEndCampus),0),MATCH(AM$9,FrontEndYear,0))),"")</f>
        <v/>
      </c>
      <c r="AN102" s="529" t="str">
        <f t="array" aca="1" ref="AN102" ca="1">IFERROR(AH102*(1+INDEX(FrontEndData,MATCH(AN$10,IF(FrontEndType=$B102,FrontEndCampus),0),MATCH(AN$9,FrontEndYear,0))),"")</f>
        <v/>
      </c>
      <c r="AO102" s="529" t="str">
        <f t="array" aca="1" ref="AO102" ca="1">IFERROR(AI102*(1+INDEX(FrontEndData,MATCH(AO$10,IF(FrontEndType=$B102,FrontEndCampus),0),MATCH(AO$9,FrontEndYear,0))),"")</f>
        <v/>
      </c>
      <c r="AP102" s="529" t="str">
        <f t="array" aca="1" ref="AP102" ca="1">IFERROR(AJ102*(1+INDEX(FrontEndData,MATCH(AP$10,IF(FrontEndType=$B102,FrontEndCampus),0),MATCH(AP$9,FrontEndYear,0))),"")</f>
        <v/>
      </c>
      <c r="AQ102" s="529" t="str">
        <f t="array" aca="1" ref="AQ102" ca="1">IFERROR(AK102*(1+INDEX(FrontEndData,MATCH(AQ$10,IF(FrontEndType=$B102,FrontEndCampus),0),MATCH(AQ$9,FrontEndYear,0))),"")</f>
        <v/>
      </c>
      <c r="AR102" s="529" t="str">
        <f t="array" aca="1" ref="AR102" ca="1">IFERROR(AL102*(1+INDEX(FrontEndData,MATCH(AR$10,IF(FrontEndType=$B102,FrontEndCampus),0),MATCH(AR$9,FrontEndYear,0))),"")</f>
        <v/>
      </c>
      <c r="AS102" s="529" t="str">
        <f t="array" aca="1" ref="AS102" ca="1">IFERROR(AM102*(1+INDEX(FrontEndData,MATCH(AS$10,IF(FrontEndType=$B102,FrontEndCampus),0),MATCH(AS$9,FrontEndYear,0))),"")</f>
        <v/>
      </c>
      <c r="AT102" s="529" t="str">
        <f t="array" aca="1" ref="AT102" ca="1">IFERROR(AN102*(1+INDEX(FrontEndData,MATCH(AT$10,IF(FrontEndType=$B102,FrontEndCampus),0),MATCH(AT$9,FrontEndYear,0))),"")</f>
        <v/>
      </c>
      <c r="AU102" s="529" t="str">
        <f t="array" aca="1" ref="AU102" ca="1">IFERROR(AO102*(1+INDEX(FrontEndData,MATCH(AU$10,IF(FrontEndType=$B102,FrontEndCampus),0),MATCH(AU$9,FrontEndYear,0))),"")</f>
        <v/>
      </c>
      <c r="AV102" s="529" t="str">
        <f t="array" aca="1" ref="AV102" ca="1">IFERROR(AP102*(1+INDEX(FrontEndData,MATCH(AV$10,IF(FrontEndType=$B102,FrontEndCampus),0),MATCH(AV$9,FrontEndYear,0))),"")</f>
        <v/>
      </c>
      <c r="AW102" s="529" t="str">
        <f t="array" aca="1" ref="AW102" ca="1">IFERROR(AQ102*(1+INDEX(FrontEndData,MATCH(AW$10,IF(FrontEndType=$B102,FrontEndCampus),0),MATCH(AW$9,FrontEndYear,0))),"")</f>
        <v/>
      </c>
      <c r="AX102" s="529" t="str">
        <f t="array" aca="1" ref="AX102" ca="1">IFERROR(AR102*(1+INDEX(FrontEndData,MATCH(AX$10,IF(FrontEndType=$B102,FrontEndCampus),0),MATCH(AX$9,FrontEndYear,0))),"")</f>
        <v/>
      </c>
      <c r="AY102" s="529" t="str">
        <f t="array" aca="1" ref="AY102" ca="1">IFERROR(AS102*(1+INDEX(FrontEndData,MATCH(AY$10,IF(FrontEndType=$B102,FrontEndCampus),0),MATCH(AY$9,FrontEndYear,0))),"")</f>
        <v/>
      </c>
      <c r="AZ102" s="529" t="str">
        <f t="array" aca="1" ref="AZ102" ca="1">IFERROR(AT102*(1+INDEX(FrontEndData,MATCH(AZ$10,IF(FrontEndType=$B102,FrontEndCampus),0),MATCH(AZ$9,FrontEndYear,0))),"")</f>
        <v/>
      </c>
      <c r="BA102" s="529" t="str">
        <f t="array" aca="1" ref="BA102" ca="1">IFERROR(AU102*(1+INDEX(FrontEndData,MATCH(BA$10,IF(FrontEndType=$B102,FrontEndCampus),0),MATCH(BA$9,FrontEndYear,0))),"")</f>
        <v/>
      </c>
      <c r="BB102" s="529" t="str">
        <f t="array" aca="1" ref="BB102" ca="1">IFERROR(AV102*(1+INDEX(FrontEndData,MATCH(BB$10,IF(FrontEndType=$B102,FrontEndCampus),0),MATCH(BB$9,FrontEndYear,0))),"")</f>
        <v/>
      </c>
      <c r="BC102" s="529" t="str">
        <f t="array" aca="1" ref="BC102" ca="1">IFERROR(AW102*(1+INDEX(FrontEndData,MATCH(BC$10,IF(FrontEndType=$B102,FrontEndCampus),0),MATCH(BC$9,FrontEndYear,0))),"")</f>
        <v/>
      </c>
      <c r="BD102" s="529" t="str">
        <f t="array" aca="1" ref="BD102" ca="1">IFERROR(AX102*(1+INDEX(FrontEndData,MATCH(BD$10,IF(FrontEndType=$B102,FrontEndCampus),0),MATCH(BD$9,FrontEndYear,0))),"")</f>
        <v/>
      </c>
      <c r="BE102" s="529" t="str">
        <f t="array" aca="1" ref="BE102" ca="1">IFERROR(AY102*(1+INDEX(FrontEndData,MATCH(BE$10,IF(FrontEndType=$B102,FrontEndCampus),0),MATCH(BE$9,FrontEndYear,0))),"")</f>
        <v/>
      </c>
      <c r="BF102" s="529" t="str">
        <f t="array" aca="1" ref="BF102" ca="1">IFERROR(AZ102*(1+INDEX(FrontEndData,MATCH(BF$10,IF(FrontEndType=$B102,FrontEndCampus),0),MATCH(BF$9,FrontEndYear,0))),"")</f>
        <v/>
      </c>
      <c r="BG102" s="529" t="str">
        <f t="array" aca="1" ref="BG102" ca="1">IFERROR(BA102*(1+INDEX(FrontEndData,MATCH(BG$10,IF(FrontEndType=$B102,FrontEndCampus),0),MATCH(BG$9,FrontEndYear,0))),"")</f>
        <v/>
      </c>
      <c r="BH102" s="529" t="str">
        <f t="array" aca="1" ref="BH102" ca="1">IFERROR(BB102*(1+INDEX(FrontEndData,MATCH(BH$10,IF(FrontEndType=$B102,FrontEndCampus),0),MATCH(BH$9,FrontEndYear,0))),"")</f>
        <v/>
      </c>
      <c r="BI102" s="529" t="str">
        <f t="array" aca="1" ref="BI102" ca="1">IFERROR(BC102*(1+INDEX(FrontEndData,MATCH(BI$10,IF(FrontEndType=$B102,FrontEndCampus),0),MATCH(BI$9,FrontEndYear,0))),"")</f>
        <v/>
      </c>
      <c r="BJ102" s="529" t="str">
        <f t="array" aca="1" ref="BJ102" ca="1">IFERROR(BD102*(1+INDEX(FrontEndData,MATCH(BJ$10,IF(FrontEndType=$B102,FrontEndCampus),0),MATCH(BJ$9,FrontEndYear,0))),"")</f>
        <v/>
      </c>
      <c r="BK102" s="529" t="str">
        <f t="array" aca="1" ref="BK102" ca="1">IFERROR(BE102*(1+INDEX(FrontEndData,MATCH(BK$10,IF(FrontEndType=$B102,FrontEndCampus),0),MATCH(BK$9,FrontEndYear,0))),"")</f>
        <v/>
      </c>
      <c r="BL102" s="529" t="str">
        <f t="array" aca="1" ref="BL102" ca="1">IFERROR(BF102*(1+INDEX(FrontEndData,MATCH(BL$10,IF(FrontEndType=$B102,FrontEndCampus),0),MATCH(BL$9,FrontEndYear,0))),"")</f>
        <v/>
      </c>
      <c r="BM102" s="529" t="str">
        <f t="array" aca="1" ref="BM102" ca="1">IFERROR(BG102*(1+INDEX(FrontEndData,MATCH(BM$10,IF(FrontEndType=$B102,FrontEndCampus),0),MATCH(BM$9,FrontEndYear,0))),"")</f>
        <v/>
      </c>
      <c r="BN102" s="529" t="str">
        <f t="array" aca="1" ref="BN102" ca="1">IFERROR(BH102*(1+INDEX(FrontEndData,MATCH(BN$10,IF(FrontEndType=$B102,FrontEndCampus),0),MATCH(BN$9,FrontEndYear,0))),"")</f>
        <v/>
      </c>
      <c r="BO102" s="529" t="str">
        <f t="array" aca="1" ref="BO102" ca="1">IFERROR(BI102*(1+INDEX(FrontEndData,MATCH(BO$10,IF(FrontEndType=$B102,FrontEndCampus),0),MATCH(BO$9,FrontEndYear,0))),"")</f>
        <v/>
      </c>
      <c r="BP102" s="529" t="str">
        <f t="array" aca="1" ref="BP102" ca="1">IFERROR(BJ102*(1+INDEX(FrontEndData,MATCH(BP$10,IF(FrontEndType=$B102,FrontEndCampus),0),MATCH(BP$9,FrontEndYear,0))),"")</f>
        <v/>
      </c>
      <c r="BQ102" s="529" t="str">
        <f t="array" aca="1" ref="BQ102" ca="1">IFERROR(BK102*(1+INDEX(FrontEndData,MATCH(BQ$10,IF(FrontEndType=$B102,FrontEndCampus),0),MATCH(BQ$9,FrontEndYear,0))),"")</f>
        <v/>
      </c>
      <c r="BR102" s="529" t="str">
        <f t="array" aca="1" ref="BR102" ca="1">IFERROR(BL102*(1+INDEX(FrontEndData,MATCH(BR$10,IF(FrontEndType=$B102,FrontEndCampus),0),MATCH(BR$9,FrontEndYear,0))),"")</f>
        <v/>
      </c>
      <c r="BS102" s="529" t="str">
        <f t="array" aca="1" ref="BS102" ca="1">IFERROR(BM102*(1+INDEX(FrontEndData,MATCH(BS$10,IF(FrontEndType=$B102,FrontEndCampus),0),MATCH(BS$9,FrontEndYear,0))),"")</f>
        <v/>
      </c>
      <c r="BT102" s="529" t="str">
        <f t="array" aca="1" ref="BT102" ca="1">IFERROR(BN102*(1+INDEX(FrontEndData,MATCH(BT$10,IF(FrontEndType=$B102,FrontEndCampus),0),MATCH(BT$9,FrontEndYear,0))),"")</f>
        <v/>
      </c>
      <c r="BU102" s="529" t="str">
        <f t="array" aca="1" ref="BU102" ca="1">IFERROR(BO102*(1+INDEX(FrontEndData,MATCH(BU$10,IF(FrontEndType=$B102,FrontEndCampus),0),MATCH(BU$9,FrontEndYear,0))),"")</f>
        <v/>
      </c>
      <c r="BV102" s="529" t="str">
        <f t="array" aca="1" ref="BV102" ca="1">IFERROR(BP102*(1+INDEX(FrontEndData,MATCH(BV$10,IF(FrontEndType=$B102,FrontEndCampus),0),MATCH(BV$9,FrontEndYear,0))),"")</f>
        <v/>
      </c>
      <c r="BW102" s="529" t="str">
        <f t="array" aca="1" ref="BW102" ca="1">IFERROR(BQ102*(1+INDEX(FrontEndData,MATCH(BW$10,IF(FrontEndType=$B102,FrontEndCampus),0),MATCH(BW$9,FrontEndYear,0))),"")</f>
        <v/>
      </c>
      <c r="BX102" s="529" t="str">
        <f t="array" aca="1" ref="BX102" ca="1">IFERROR(BR102*(1+INDEX(FrontEndData,MATCH(BX$10,IF(FrontEndType=$B102,FrontEndCampus),0),MATCH(BX$9,FrontEndYear,0))),"")</f>
        <v/>
      </c>
    </row>
    <row r="103" spans="2:76" x14ac:dyDescent="0.25">
      <c r="B103" s="525" t="s">
        <v>360</v>
      </c>
      <c r="C103" s="526" t="s">
        <v>376</v>
      </c>
      <c r="D103" s="527" t="s">
        <v>399</v>
      </c>
      <c r="E103" s="528">
        <f t="array" aca="1" ref="E103" ca="1">IFERROR(IF(INDEX(EndUseMatrixData,MATCH($B103,IF(EndUseMatrixEndUse=$D103,EndUseMatrixAllocation),0),MATCH($C103,EndUseMatrixEmissionSource,0))=Lists!$Q$9,INDEX(CFPTableEmissionsData,MATCH($C103,CFPTableEmissionsEmissionSource,0),MATCH(E$10,CFPTableEmissionsCampus,0))*INDEX(EndUseAssumptionsData,MATCH($C103,IF(EndUseAssumptionsEndUse=$D103,EndUseAssumptionsEmissionsSource),0),MATCH(E$10,EndUseAssumptionsCampus,0))*IF(COUNTIF(PeopleList,$B103)&gt;0,INDEX(SpacePeopleAllocationsPercentData,MATCH($B103,SpacePeopleAllocationsPercentType,0),MATCH(E$10,SpacePeopleAllocationsPercentCampus,0))/SUM(IF(INDEX(EndUseMatrixPeopleData,0,MATCH($C103,EndUseMatrixEmissionSource,0))=Lists!$Q$9,IF(EndUseMatrixPeopleEndUse=$D103,INDEX(EndUseMatrixPeopleSplitData,0,MATCH(E$10,EndUseMatrixPeopleSplitCampus,0))))),1),0),0)</f>
        <v>0</v>
      </c>
      <c r="F103" s="528">
        <f t="array" aca="1" ref="F103" ca="1">IFERROR(IF(INDEX(EndUseMatrixData,MATCH($B103,IF(EndUseMatrixEndUse=$D103,EndUseMatrixAllocation),0),MATCH($C103,EndUseMatrixEmissionSource,0))=Lists!$Q$9,INDEX(CFPTableEmissionsData,MATCH($C103,CFPTableEmissionsEmissionSource,0),MATCH(F$10,CFPTableEmissionsCampus,0))*INDEX(EndUseAssumptionsData,MATCH($C103,IF(EndUseAssumptionsEndUse=$D103,EndUseAssumptionsEmissionsSource),0),MATCH(F$10,EndUseAssumptionsCampus,0))*IF(COUNTIF(PeopleList,$B103)&gt;0,INDEX(SpacePeopleAllocationsPercentData,MATCH($B103,SpacePeopleAllocationsPercentType,0),MATCH(F$10,SpacePeopleAllocationsPercentCampus,0))/SUM(IF(INDEX(EndUseMatrixPeopleData,0,MATCH($C103,EndUseMatrixEmissionSource,0))=Lists!$Q$9,IF(EndUseMatrixPeopleEndUse=$D103,INDEX(EndUseMatrixPeopleSplitData,0,MATCH(F$10,EndUseMatrixPeopleSplitCampus,0))))),1),0),0)</f>
        <v>0</v>
      </c>
      <c r="G103" s="528">
        <f t="array" aca="1" ref="G103" ca="1">IFERROR(IF(INDEX(EndUseMatrixData,MATCH($B103,IF(EndUseMatrixEndUse=$D103,EndUseMatrixAllocation),0),MATCH($C103,EndUseMatrixEmissionSource,0))=Lists!$Q$9,INDEX(CFPTableEmissionsData,MATCH($C103,CFPTableEmissionsEmissionSource,0),MATCH(G$10,CFPTableEmissionsCampus,0))*INDEX(EndUseAssumptionsData,MATCH($C103,IF(EndUseAssumptionsEndUse=$D103,EndUseAssumptionsEmissionsSource),0),MATCH(G$10,EndUseAssumptionsCampus,0))*IF(COUNTIF(PeopleList,$B103)&gt;0,INDEX(SpacePeopleAllocationsPercentData,MATCH($B103,SpacePeopleAllocationsPercentType,0),MATCH(G$10,SpacePeopleAllocationsPercentCampus,0))/SUM(IF(INDEX(EndUseMatrixPeopleData,0,MATCH($C103,EndUseMatrixEmissionSource,0))=Lists!$Q$9,IF(EndUseMatrixPeopleEndUse=$D103,INDEX(EndUseMatrixPeopleSplitData,0,MATCH(G$10,EndUseMatrixPeopleSplitCampus,0))))),1),0),0)</f>
        <v>0</v>
      </c>
      <c r="H103" s="528">
        <f t="array" aca="1" ref="H103" ca="1">IFERROR(IF(INDEX(EndUseMatrixData,MATCH($B103,IF(EndUseMatrixEndUse=$D103,EndUseMatrixAllocation),0),MATCH($C103,EndUseMatrixEmissionSource,0))=Lists!$Q$9,INDEX(CFPTableEmissionsData,MATCH($C103,CFPTableEmissionsEmissionSource,0),MATCH(H$10,CFPTableEmissionsCampus,0))*INDEX(EndUseAssumptionsData,MATCH($C103,IF(EndUseAssumptionsEndUse=$D103,EndUseAssumptionsEmissionsSource),0),MATCH(H$10,EndUseAssumptionsCampus,0))*IF(COUNTIF(PeopleList,$B103)&gt;0,INDEX(SpacePeopleAllocationsPercentData,MATCH($B103,SpacePeopleAllocationsPercentType,0),MATCH(H$10,SpacePeopleAllocationsPercentCampus,0))/SUM(IF(INDEX(EndUseMatrixPeopleData,0,MATCH($C103,EndUseMatrixEmissionSource,0))=Lists!$Q$9,IF(EndUseMatrixPeopleEndUse=$D103,INDEX(EndUseMatrixPeopleSplitData,0,MATCH(H$10,EndUseMatrixPeopleSplitCampus,0))))),1),0),0)</f>
        <v>0</v>
      </c>
      <c r="I103" s="528">
        <f t="array" aca="1" ref="I103" ca="1">IFERROR(IF(INDEX(EndUseMatrixData,MATCH($B103,IF(EndUseMatrixEndUse=$D103,EndUseMatrixAllocation),0),MATCH($C103,EndUseMatrixEmissionSource,0))=Lists!$Q$9,INDEX(CFPTableEmissionsData,MATCH($C103,CFPTableEmissionsEmissionSource,0),MATCH(I$10,CFPTableEmissionsCampus,0))*INDEX(EndUseAssumptionsData,MATCH($C103,IF(EndUseAssumptionsEndUse=$D103,EndUseAssumptionsEmissionsSource),0),MATCH(I$10,EndUseAssumptionsCampus,0))*IF(COUNTIF(PeopleList,$B103)&gt;0,INDEX(SpacePeopleAllocationsPercentData,MATCH($B103,SpacePeopleAllocationsPercentType,0),MATCH(I$10,SpacePeopleAllocationsPercentCampus,0))/SUM(IF(INDEX(EndUseMatrixPeopleData,0,MATCH($C103,EndUseMatrixEmissionSource,0))=Lists!$Q$9,IF(EndUseMatrixPeopleEndUse=$D103,INDEX(EndUseMatrixPeopleSplitData,0,MATCH(I$10,EndUseMatrixPeopleSplitCampus,0))))),1),0),0)</f>
        <v>0</v>
      </c>
      <c r="J103" s="528">
        <f t="array" aca="1" ref="J103" ca="1">IFERROR(IF(INDEX(EndUseMatrixData,MATCH($B103,IF(EndUseMatrixEndUse=$D103,EndUseMatrixAllocation),0),MATCH($C103,EndUseMatrixEmissionSource,0))=Lists!$Q$9,INDEX(CFPTableEmissionsData,MATCH($C103,CFPTableEmissionsEmissionSource,0),MATCH(J$10,CFPTableEmissionsCampus,0))*INDEX(EndUseAssumptionsData,MATCH($C103,IF(EndUseAssumptionsEndUse=$D103,EndUseAssumptionsEmissionsSource),0),MATCH(J$10,EndUseAssumptionsCampus,0))*IF(COUNTIF(PeopleList,$B103)&gt;0,INDEX(SpacePeopleAllocationsPercentData,MATCH($B103,SpacePeopleAllocationsPercentType,0),MATCH(J$10,SpacePeopleAllocationsPercentCampus,0))/SUM(IF(INDEX(EndUseMatrixPeopleData,0,MATCH($C103,EndUseMatrixEmissionSource,0))=Lists!$Q$9,IF(EndUseMatrixPeopleEndUse=$D103,INDEX(EndUseMatrixPeopleSplitData,0,MATCH(J$10,EndUseMatrixPeopleSplitCampus,0))))),1),0),0)</f>
        <v>0</v>
      </c>
      <c r="K103" s="529" t="str">
        <f t="array" aca="1" ref="K103" ca="1">IFERROR(E103*(1+INDEX(FrontEndData,MATCH(K$10,IF(FrontEndType=$B103,FrontEndCampus),0),MATCH(K$9,FrontEndYear,0))),"")</f>
        <v/>
      </c>
      <c r="L103" s="529" t="str">
        <f t="array" aca="1" ref="L103" ca="1">IFERROR(F103*(1+INDEX(FrontEndData,MATCH(L$10,IF(FrontEndType=$B103,FrontEndCampus),0),MATCH(L$9,FrontEndYear,0))),"")</f>
        <v/>
      </c>
      <c r="M103" s="529" t="str">
        <f t="array" aca="1" ref="M103" ca="1">IFERROR(G103*(1+INDEX(FrontEndData,MATCH(M$10,IF(FrontEndType=$B103,FrontEndCampus),0),MATCH(M$9,FrontEndYear,0))),"")</f>
        <v/>
      </c>
      <c r="N103" s="529" t="str">
        <f t="array" aca="1" ref="N103" ca="1">IFERROR(H103*(1+INDEX(FrontEndData,MATCH(N$10,IF(FrontEndType=$B103,FrontEndCampus),0),MATCH(N$9,FrontEndYear,0))),"")</f>
        <v/>
      </c>
      <c r="O103" s="529" t="str">
        <f t="array" aca="1" ref="O103" ca="1">IFERROR(I103*(1+INDEX(FrontEndData,MATCH(O$10,IF(FrontEndType=$B103,FrontEndCampus),0),MATCH(O$9,FrontEndYear,0))),"")</f>
        <v/>
      </c>
      <c r="P103" s="529" t="str">
        <f t="array" aca="1" ref="P103" ca="1">IFERROR(J103*(1+INDEX(FrontEndData,MATCH(P$10,IF(FrontEndType=$B103,FrontEndCampus),0),MATCH(P$9,FrontEndYear,0))),"")</f>
        <v/>
      </c>
      <c r="Q103" s="529" t="str">
        <f t="array" aca="1" ref="Q103" ca="1">IFERROR(K103*(1+INDEX(FrontEndData,MATCH(Q$10,IF(FrontEndType=$B103,FrontEndCampus),0),MATCH(Q$9,FrontEndYear,0))),"")</f>
        <v/>
      </c>
      <c r="R103" s="529" t="str">
        <f t="array" aca="1" ref="R103" ca="1">IFERROR(L103*(1+INDEX(FrontEndData,MATCH(R$10,IF(FrontEndType=$B103,FrontEndCampus),0),MATCH(R$9,FrontEndYear,0))),"")</f>
        <v/>
      </c>
      <c r="S103" s="529" t="str">
        <f t="array" aca="1" ref="S103" ca="1">IFERROR(M103*(1+INDEX(FrontEndData,MATCH(S$10,IF(FrontEndType=$B103,FrontEndCampus),0),MATCH(S$9,FrontEndYear,0))),"")</f>
        <v/>
      </c>
      <c r="T103" s="529" t="str">
        <f t="array" aca="1" ref="T103" ca="1">IFERROR(N103*(1+INDEX(FrontEndData,MATCH(T$10,IF(FrontEndType=$B103,FrontEndCampus),0),MATCH(T$9,FrontEndYear,0))),"")</f>
        <v/>
      </c>
      <c r="U103" s="529" t="str">
        <f t="array" aca="1" ref="U103" ca="1">IFERROR(O103*(1+INDEX(FrontEndData,MATCH(U$10,IF(FrontEndType=$B103,FrontEndCampus),0),MATCH(U$9,FrontEndYear,0))),"")</f>
        <v/>
      </c>
      <c r="V103" s="529" t="str">
        <f t="array" aca="1" ref="V103" ca="1">IFERROR(P103*(1+INDEX(FrontEndData,MATCH(V$10,IF(FrontEndType=$B103,FrontEndCampus),0),MATCH(V$9,FrontEndYear,0))),"")</f>
        <v/>
      </c>
      <c r="W103" s="529" t="str">
        <f t="array" aca="1" ref="W103" ca="1">IFERROR(Q103*(1+INDEX(FrontEndData,MATCH(W$10,IF(FrontEndType=$B103,FrontEndCampus),0),MATCH(W$9,FrontEndYear,0))),"")</f>
        <v/>
      </c>
      <c r="X103" s="529" t="str">
        <f t="array" aca="1" ref="X103" ca="1">IFERROR(R103*(1+INDEX(FrontEndData,MATCH(X$10,IF(FrontEndType=$B103,FrontEndCampus),0),MATCH(X$9,FrontEndYear,0))),"")</f>
        <v/>
      </c>
      <c r="Y103" s="529" t="str">
        <f t="array" aca="1" ref="Y103" ca="1">IFERROR(S103*(1+INDEX(FrontEndData,MATCH(Y$10,IF(FrontEndType=$B103,FrontEndCampus),0),MATCH(Y$9,FrontEndYear,0))),"")</f>
        <v/>
      </c>
      <c r="Z103" s="529" t="str">
        <f t="array" aca="1" ref="Z103" ca="1">IFERROR(T103*(1+INDEX(FrontEndData,MATCH(Z$10,IF(FrontEndType=$B103,FrontEndCampus),0),MATCH(Z$9,FrontEndYear,0))),"")</f>
        <v/>
      </c>
      <c r="AA103" s="529" t="str">
        <f t="array" aca="1" ref="AA103" ca="1">IFERROR(U103*(1+INDEX(FrontEndData,MATCH(AA$10,IF(FrontEndType=$B103,FrontEndCampus),0),MATCH(AA$9,FrontEndYear,0))),"")</f>
        <v/>
      </c>
      <c r="AB103" s="529" t="str">
        <f t="array" aca="1" ref="AB103" ca="1">IFERROR(V103*(1+INDEX(FrontEndData,MATCH(AB$10,IF(FrontEndType=$B103,FrontEndCampus),0),MATCH(AB$9,FrontEndYear,0))),"")</f>
        <v/>
      </c>
      <c r="AC103" s="529" t="str">
        <f t="array" aca="1" ref="AC103" ca="1">IFERROR(W103*(1+INDEX(FrontEndData,MATCH(AC$10,IF(FrontEndType=$B103,FrontEndCampus),0),MATCH(AC$9,FrontEndYear,0))),"")</f>
        <v/>
      </c>
      <c r="AD103" s="529" t="str">
        <f t="array" aca="1" ref="AD103" ca="1">IFERROR(X103*(1+INDEX(FrontEndData,MATCH(AD$10,IF(FrontEndType=$B103,FrontEndCampus),0),MATCH(AD$9,FrontEndYear,0))),"")</f>
        <v/>
      </c>
      <c r="AE103" s="529" t="str">
        <f t="array" aca="1" ref="AE103" ca="1">IFERROR(Y103*(1+INDEX(FrontEndData,MATCH(AE$10,IF(FrontEndType=$B103,FrontEndCampus),0),MATCH(AE$9,FrontEndYear,0))),"")</f>
        <v/>
      </c>
      <c r="AF103" s="529" t="str">
        <f t="array" aca="1" ref="AF103" ca="1">IFERROR(Z103*(1+INDEX(FrontEndData,MATCH(AF$10,IF(FrontEndType=$B103,FrontEndCampus),0),MATCH(AF$9,FrontEndYear,0))),"")</f>
        <v/>
      </c>
      <c r="AG103" s="529" t="str">
        <f t="array" aca="1" ref="AG103" ca="1">IFERROR(AA103*(1+INDEX(FrontEndData,MATCH(AG$10,IF(FrontEndType=$B103,FrontEndCampus),0),MATCH(AG$9,FrontEndYear,0))),"")</f>
        <v/>
      </c>
      <c r="AH103" s="529" t="str">
        <f t="array" aca="1" ref="AH103" ca="1">IFERROR(AB103*(1+INDEX(FrontEndData,MATCH(AH$10,IF(FrontEndType=$B103,FrontEndCampus),0),MATCH(AH$9,FrontEndYear,0))),"")</f>
        <v/>
      </c>
      <c r="AI103" s="529" t="str">
        <f t="array" aca="1" ref="AI103" ca="1">IFERROR(AC103*(1+INDEX(FrontEndData,MATCH(AI$10,IF(FrontEndType=$B103,FrontEndCampus),0),MATCH(AI$9,FrontEndYear,0))),"")</f>
        <v/>
      </c>
      <c r="AJ103" s="529" t="str">
        <f t="array" aca="1" ref="AJ103" ca="1">IFERROR(AD103*(1+INDEX(FrontEndData,MATCH(AJ$10,IF(FrontEndType=$B103,FrontEndCampus),0),MATCH(AJ$9,FrontEndYear,0))),"")</f>
        <v/>
      </c>
      <c r="AK103" s="529" t="str">
        <f t="array" aca="1" ref="AK103" ca="1">IFERROR(AE103*(1+INDEX(FrontEndData,MATCH(AK$10,IF(FrontEndType=$B103,FrontEndCampus),0),MATCH(AK$9,FrontEndYear,0))),"")</f>
        <v/>
      </c>
      <c r="AL103" s="529" t="str">
        <f t="array" aca="1" ref="AL103" ca="1">IFERROR(AF103*(1+INDEX(FrontEndData,MATCH(AL$10,IF(FrontEndType=$B103,FrontEndCampus),0),MATCH(AL$9,FrontEndYear,0))),"")</f>
        <v/>
      </c>
      <c r="AM103" s="529" t="str">
        <f t="array" aca="1" ref="AM103" ca="1">IFERROR(AG103*(1+INDEX(FrontEndData,MATCH(AM$10,IF(FrontEndType=$B103,FrontEndCampus),0),MATCH(AM$9,FrontEndYear,0))),"")</f>
        <v/>
      </c>
      <c r="AN103" s="529" t="str">
        <f t="array" aca="1" ref="AN103" ca="1">IFERROR(AH103*(1+INDEX(FrontEndData,MATCH(AN$10,IF(FrontEndType=$B103,FrontEndCampus),0),MATCH(AN$9,FrontEndYear,0))),"")</f>
        <v/>
      </c>
      <c r="AO103" s="529" t="str">
        <f t="array" aca="1" ref="AO103" ca="1">IFERROR(AI103*(1+INDEX(FrontEndData,MATCH(AO$10,IF(FrontEndType=$B103,FrontEndCampus),0),MATCH(AO$9,FrontEndYear,0))),"")</f>
        <v/>
      </c>
      <c r="AP103" s="529" t="str">
        <f t="array" aca="1" ref="AP103" ca="1">IFERROR(AJ103*(1+INDEX(FrontEndData,MATCH(AP$10,IF(FrontEndType=$B103,FrontEndCampus),0),MATCH(AP$9,FrontEndYear,0))),"")</f>
        <v/>
      </c>
      <c r="AQ103" s="529" t="str">
        <f t="array" aca="1" ref="AQ103" ca="1">IFERROR(AK103*(1+INDEX(FrontEndData,MATCH(AQ$10,IF(FrontEndType=$B103,FrontEndCampus),0),MATCH(AQ$9,FrontEndYear,0))),"")</f>
        <v/>
      </c>
      <c r="AR103" s="529" t="str">
        <f t="array" aca="1" ref="AR103" ca="1">IFERROR(AL103*(1+INDEX(FrontEndData,MATCH(AR$10,IF(FrontEndType=$B103,FrontEndCampus),0),MATCH(AR$9,FrontEndYear,0))),"")</f>
        <v/>
      </c>
      <c r="AS103" s="529" t="str">
        <f t="array" aca="1" ref="AS103" ca="1">IFERROR(AM103*(1+INDEX(FrontEndData,MATCH(AS$10,IF(FrontEndType=$B103,FrontEndCampus),0),MATCH(AS$9,FrontEndYear,0))),"")</f>
        <v/>
      </c>
      <c r="AT103" s="529" t="str">
        <f t="array" aca="1" ref="AT103" ca="1">IFERROR(AN103*(1+INDEX(FrontEndData,MATCH(AT$10,IF(FrontEndType=$B103,FrontEndCampus),0),MATCH(AT$9,FrontEndYear,0))),"")</f>
        <v/>
      </c>
      <c r="AU103" s="529" t="str">
        <f t="array" aca="1" ref="AU103" ca="1">IFERROR(AO103*(1+INDEX(FrontEndData,MATCH(AU$10,IF(FrontEndType=$B103,FrontEndCampus),0),MATCH(AU$9,FrontEndYear,0))),"")</f>
        <v/>
      </c>
      <c r="AV103" s="529" t="str">
        <f t="array" aca="1" ref="AV103" ca="1">IFERROR(AP103*(1+INDEX(FrontEndData,MATCH(AV$10,IF(FrontEndType=$B103,FrontEndCampus),0),MATCH(AV$9,FrontEndYear,0))),"")</f>
        <v/>
      </c>
      <c r="AW103" s="529" t="str">
        <f t="array" aca="1" ref="AW103" ca="1">IFERROR(AQ103*(1+INDEX(FrontEndData,MATCH(AW$10,IF(FrontEndType=$B103,FrontEndCampus),0),MATCH(AW$9,FrontEndYear,0))),"")</f>
        <v/>
      </c>
      <c r="AX103" s="529" t="str">
        <f t="array" aca="1" ref="AX103" ca="1">IFERROR(AR103*(1+INDEX(FrontEndData,MATCH(AX$10,IF(FrontEndType=$B103,FrontEndCampus),0),MATCH(AX$9,FrontEndYear,0))),"")</f>
        <v/>
      </c>
      <c r="AY103" s="529" t="str">
        <f t="array" aca="1" ref="AY103" ca="1">IFERROR(AS103*(1+INDEX(FrontEndData,MATCH(AY$10,IF(FrontEndType=$B103,FrontEndCampus),0),MATCH(AY$9,FrontEndYear,0))),"")</f>
        <v/>
      </c>
      <c r="AZ103" s="529" t="str">
        <f t="array" aca="1" ref="AZ103" ca="1">IFERROR(AT103*(1+INDEX(FrontEndData,MATCH(AZ$10,IF(FrontEndType=$B103,FrontEndCampus),0),MATCH(AZ$9,FrontEndYear,0))),"")</f>
        <v/>
      </c>
      <c r="BA103" s="529" t="str">
        <f t="array" aca="1" ref="BA103" ca="1">IFERROR(AU103*(1+INDEX(FrontEndData,MATCH(BA$10,IF(FrontEndType=$B103,FrontEndCampus),0),MATCH(BA$9,FrontEndYear,0))),"")</f>
        <v/>
      </c>
      <c r="BB103" s="529" t="str">
        <f t="array" aca="1" ref="BB103" ca="1">IFERROR(AV103*(1+INDEX(FrontEndData,MATCH(BB$10,IF(FrontEndType=$B103,FrontEndCampus),0),MATCH(BB$9,FrontEndYear,0))),"")</f>
        <v/>
      </c>
      <c r="BC103" s="529" t="str">
        <f t="array" aca="1" ref="BC103" ca="1">IFERROR(AW103*(1+INDEX(FrontEndData,MATCH(BC$10,IF(FrontEndType=$B103,FrontEndCampus),0),MATCH(BC$9,FrontEndYear,0))),"")</f>
        <v/>
      </c>
      <c r="BD103" s="529" t="str">
        <f t="array" aca="1" ref="BD103" ca="1">IFERROR(AX103*(1+INDEX(FrontEndData,MATCH(BD$10,IF(FrontEndType=$B103,FrontEndCampus),0),MATCH(BD$9,FrontEndYear,0))),"")</f>
        <v/>
      </c>
      <c r="BE103" s="529" t="str">
        <f t="array" aca="1" ref="BE103" ca="1">IFERROR(AY103*(1+INDEX(FrontEndData,MATCH(BE$10,IF(FrontEndType=$B103,FrontEndCampus),0),MATCH(BE$9,FrontEndYear,0))),"")</f>
        <v/>
      </c>
      <c r="BF103" s="529" t="str">
        <f t="array" aca="1" ref="BF103" ca="1">IFERROR(AZ103*(1+INDEX(FrontEndData,MATCH(BF$10,IF(FrontEndType=$B103,FrontEndCampus),0),MATCH(BF$9,FrontEndYear,0))),"")</f>
        <v/>
      </c>
      <c r="BG103" s="529" t="str">
        <f t="array" aca="1" ref="BG103" ca="1">IFERROR(BA103*(1+INDEX(FrontEndData,MATCH(BG$10,IF(FrontEndType=$B103,FrontEndCampus),0),MATCH(BG$9,FrontEndYear,0))),"")</f>
        <v/>
      </c>
      <c r="BH103" s="529" t="str">
        <f t="array" aca="1" ref="BH103" ca="1">IFERROR(BB103*(1+INDEX(FrontEndData,MATCH(BH$10,IF(FrontEndType=$B103,FrontEndCampus),0),MATCH(BH$9,FrontEndYear,0))),"")</f>
        <v/>
      </c>
      <c r="BI103" s="529" t="str">
        <f t="array" aca="1" ref="BI103" ca="1">IFERROR(BC103*(1+INDEX(FrontEndData,MATCH(BI$10,IF(FrontEndType=$B103,FrontEndCampus),0),MATCH(BI$9,FrontEndYear,0))),"")</f>
        <v/>
      </c>
      <c r="BJ103" s="529" t="str">
        <f t="array" aca="1" ref="BJ103" ca="1">IFERROR(BD103*(1+INDEX(FrontEndData,MATCH(BJ$10,IF(FrontEndType=$B103,FrontEndCampus),0),MATCH(BJ$9,FrontEndYear,0))),"")</f>
        <v/>
      </c>
      <c r="BK103" s="529" t="str">
        <f t="array" aca="1" ref="BK103" ca="1">IFERROR(BE103*(1+INDEX(FrontEndData,MATCH(BK$10,IF(FrontEndType=$B103,FrontEndCampus),0),MATCH(BK$9,FrontEndYear,0))),"")</f>
        <v/>
      </c>
      <c r="BL103" s="529" t="str">
        <f t="array" aca="1" ref="BL103" ca="1">IFERROR(BF103*(1+INDEX(FrontEndData,MATCH(BL$10,IF(FrontEndType=$B103,FrontEndCampus),0),MATCH(BL$9,FrontEndYear,0))),"")</f>
        <v/>
      </c>
      <c r="BM103" s="529" t="str">
        <f t="array" aca="1" ref="BM103" ca="1">IFERROR(BG103*(1+INDEX(FrontEndData,MATCH(BM$10,IF(FrontEndType=$B103,FrontEndCampus),0),MATCH(BM$9,FrontEndYear,0))),"")</f>
        <v/>
      </c>
      <c r="BN103" s="529" t="str">
        <f t="array" aca="1" ref="BN103" ca="1">IFERROR(BH103*(1+INDEX(FrontEndData,MATCH(BN$10,IF(FrontEndType=$B103,FrontEndCampus),0),MATCH(BN$9,FrontEndYear,0))),"")</f>
        <v/>
      </c>
      <c r="BO103" s="529" t="str">
        <f t="array" aca="1" ref="BO103" ca="1">IFERROR(BI103*(1+INDEX(FrontEndData,MATCH(BO$10,IF(FrontEndType=$B103,FrontEndCampus),0),MATCH(BO$9,FrontEndYear,0))),"")</f>
        <v/>
      </c>
      <c r="BP103" s="529" t="str">
        <f t="array" aca="1" ref="BP103" ca="1">IFERROR(BJ103*(1+INDEX(FrontEndData,MATCH(BP$10,IF(FrontEndType=$B103,FrontEndCampus),0),MATCH(BP$9,FrontEndYear,0))),"")</f>
        <v/>
      </c>
      <c r="BQ103" s="529" t="str">
        <f t="array" aca="1" ref="BQ103" ca="1">IFERROR(BK103*(1+INDEX(FrontEndData,MATCH(BQ$10,IF(FrontEndType=$B103,FrontEndCampus),0),MATCH(BQ$9,FrontEndYear,0))),"")</f>
        <v/>
      </c>
      <c r="BR103" s="529" t="str">
        <f t="array" aca="1" ref="BR103" ca="1">IFERROR(BL103*(1+INDEX(FrontEndData,MATCH(BR$10,IF(FrontEndType=$B103,FrontEndCampus),0),MATCH(BR$9,FrontEndYear,0))),"")</f>
        <v/>
      </c>
      <c r="BS103" s="529" t="str">
        <f t="array" aca="1" ref="BS103" ca="1">IFERROR(BM103*(1+INDEX(FrontEndData,MATCH(BS$10,IF(FrontEndType=$B103,FrontEndCampus),0),MATCH(BS$9,FrontEndYear,0))),"")</f>
        <v/>
      </c>
      <c r="BT103" s="529" t="str">
        <f t="array" aca="1" ref="BT103" ca="1">IFERROR(BN103*(1+INDEX(FrontEndData,MATCH(BT$10,IF(FrontEndType=$B103,FrontEndCampus),0),MATCH(BT$9,FrontEndYear,0))),"")</f>
        <v/>
      </c>
      <c r="BU103" s="529" t="str">
        <f t="array" aca="1" ref="BU103" ca="1">IFERROR(BO103*(1+INDEX(FrontEndData,MATCH(BU$10,IF(FrontEndType=$B103,FrontEndCampus),0),MATCH(BU$9,FrontEndYear,0))),"")</f>
        <v/>
      </c>
      <c r="BV103" s="529" t="str">
        <f t="array" aca="1" ref="BV103" ca="1">IFERROR(BP103*(1+INDEX(FrontEndData,MATCH(BV$10,IF(FrontEndType=$B103,FrontEndCampus),0),MATCH(BV$9,FrontEndYear,0))),"")</f>
        <v/>
      </c>
      <c r="BW103" s="529" t="str">
        <f t="array" aca="1" ref="BW103" ca="1">IFERROR(BQ103*(1+INDEX(FrontEndData,MATCH(BW$10,IF(FrontEndType=$B103,FrontEndCampus),0),MATCH(BW$9,FrontEndYear,0))),"")</f>
        <v/>
      </c>
      <c r="BX103" s="529" t="str">
        <f t="array" aca="1" ref="BX103" ca="1">IFERROR(BR103*(1+INDEX(FrontEndData,MATCH(BX$10,IF(FrontEndType=$B103,FrontEndCampus),0),MATCH(BX$9,FrontEndYear,0))),"")</f>
        <v/>
      </c>
    </row>
    <row r="104" spans="2:76" x14ac:dyDescent="0.25">
      <c r="B104" s="525" t="s">
        <v>360</v>
      </c>
      <c r="C104" s="526" t="s">
        <v>376</v>
      </c>
      <c r="D104" s="527" t="s">
        <v>398</v>
      </c>
      <c r="E104" s="528">
        <f t="array" ref="E104">IFERROR(IF(INDEX(EndUseMatrixData,MATCH($B104,IF(EndUseMatrixEndUse=$D104,EndUseMatrixAllocation),0),MATCH($C104,EndUseMatrixEmissionSource,0))=Lists!$Q$9,INDEX(CFPTableEmissionsData,MATCH($C104,CFPTableEmissionsEmissionSource,0),MATCH(E$10,CFPTableEmissionsCampus,0))*INDEX(EndUseAssumptionsData,MATCH($C104,IF(EndUseAssumptionsEndUse=$D104,EndUseAssumptionsEmissionsSource),0),MATCH(E$10,EndUseAssumptionsCampus,0))*IF(COUNTIF(PeopleList,$B104)&gt;0,INDEX(SpacePeopleAllocationsPercentData,MATCH($B104,SpacePeopleAllocationsPercentType,0),MATCH(E$10,SpacePeopleAllocationsPercentCampus,0))/SUM(IF(INDEX(EndUseMatrixPeopleData,0,MATCH($C104,EndUseMatrixEmissionSource,0))=Lists!$Q$9,IF(EndUseMatrixPeopleEndUse=$D104,INDEX(EndUseMatrixPeopleSplitData,0,MATCH(E$10,EndUseMatrixPeopleSplitCampus,0))))),1),0),0)</f>
        <v>0</v>
      </c>
      <c r="F104" s="528">
        <f t="array" ref="F104">IFERROR(IF(INDEX(EndUseMatrixData,MATCH($B104,IF(EndUseMatrixEndUse=$D104,EndUseMatrixAllocation),0),MATCH($C104,EndUseMatrixEmissionSource,0))=Lists!$Q$9,INDEX(CFPTableEmissionsData,MATCH($C104,CFPTableEmissionsEmissionSource,0),MATCH(F$10,CFPTableEmissionsCampus,0))*INDEX(EndUseAssumptionsData,MATCH($C104,IF(EndUseAssumptionsEndUse=$D104,EndUseAssumptionsEmissionsSource),0),MATCH(F$10,EndUseAssumptionsCampus,0))*IF(COUNTIF(PeopleList,$B104)&gt;0,INDEX(SpacePeopleAllocationsPercentData,MATCH($B104,SpacePeopleAllocationsPercentType,0),MATCH(F$10,SpacePeopleAllocationsPercentCampus,0))/SUM(IF(INDEX(EndUseMatrixPeopleData,0,MATCH($C104,EndUseMatrixEmissionSource,0))=Lists!$Q$9,IF(EndUseMatrixPeopleEndUse=$D104,INDEX(EndUseMatrixPeopleSplitData,0,MATCH(F$10,EndUseMatrixPeopleSplitCampus,0))))),1),0),0)</f>
        <v>0</v>
      </c>
      <c r="G104" s="528">
        <f t="array" ref="G104">IFERROR(IF(INDEX(EndUseMatrixData,MATCH($B104,IF(EndUseMatrixEndUse=$D104,EndUseMatrixAllocation),0),MATCH($C104,EndUseMatrixEmissionSource,0))=Lists!$Q$9,INDEX(CFPTableEmissionsData,MATCH($C104,CFPTableEmissionsEmissionSource,0),MATCH(G$10,CFPTableEmissionsCampus,0))*INDEX(EndUseAssumptionsData,MATCH($C104,IF(EndUseAssumptionsEndUse=$D104,EndUseAssumptionsEmissionsSource),0),MATCH(G$10,EndUseAssumptionsCampus,0))*IF(COUNTIF(PeopleList,$B104)&gt;0,INDEX(SpacePeopleAllocationsPercentData,MATCH($B104,SpacePeopleAllocationsPercentType,0),MATCH(G$10,SpacePeopleAllocationsPercentCampus,0))/SUM(IF(INDEX(EndUseMatrixPeopleData,0,MATCH($C104,EndUseMatrixEmissionSource,0))=Lists!$Q$9,IF(EndUseMatrixPeopleEndUse=$D104,INDEX(EndUseMatrixPeopleSplitData,0,MATCH(G$10,EndUseMatrixPeopleSplitCampus,0))))),1),0),0)</f>
        <v>0</v>
      </c>
      <c r="H104" s="528">
        <f t="array" ref="H104">IFERROR(IF(INDEX(EndUseMatrixData,MATCH($B104,IF(EndUseMatrixEndUse=$D104,EndUseMatrixAllocation),0),MATCH($C104,EndUseMatrixEmissionSource,0))=Lists!$Q$9,INDEX(CFPTableEmissionsData,MATCH($C104,CFPTableEmissionsEmissionSource,0),MATCH(H$10,CFPTableEmissionsCampus,0))*INDEX(EndUseAssumptionsData,MATCH($C104,IF(EndUseAssumptionsEndUse=$D104,EndUseAssumptionsEmissionsSource),0),MATCH(H$10,EndUseAssumptionsCampus,0))*IF(COUNTIF(PeopleList,$B104)&gt;0,INDEX(SpacePeopleAllocationsPercentData,MATCH($B104,SpacePeopleAllocationsPercentType,0),MATCH(H$10,SpacePeopleAllocationsPercentCampus,0))/SUM(IF(INDEX(EndUseMatrixPeopleData,0,MATCH($C104,EndUseMatrixEmissionSource,0))=Lists!$Q$9,IF(EndUseMatrixPeopleEndUse=$D104,INDEX(EndUseMatrixPeopleSplitData,0,MATCH(H$10,EndUseMatrixPeopleSplitCampus,0))))),1),0),0)</f>
        <v>0</v>
      </c>
      <c r="I104" s="528">
        <f t="array" ref="I104">IFERROR(IF(INDEX(EndUseMatrixData,MATCH($B104,IF(EndUseMatrixEndUse=$D104,EndUseMatrixAllocation),0),MATCH($C104,EndUseMatrixEmissionSource,0))=Lists!$Q$9,INDEX(CFPTableEmissionsData,MATCH($C104,CFPTableEmissionsEmissionSource,0),MATCH(I$10,CFPTableEmissionsCampus,0))*INDEX(EndUseAssumptionsData,MATCH($C104,IF(EndUseAssumptionsEndUse=$D104,EndUseAssumptionsEmissionsSource),0),MATCH(I$10,EndUseAssumptionsCampus,0))*IF(COUNTIF(PeopleList,$B104)&gt;0,INDEX(SpacePeopleAllocationsPercentData,MATCH($B104,SpacePeopleAllocationsPercentType,0),MATCH(I$10,SpacePeopleAllocationsPercentCampus,0))/SUM(IF(INDEX(EndUseMatrixPeopleData,0,MATCH($C104,EndUseMatrixEmissionSource,0))=Lists!$Q$9,IF(EndUseMatrixPeopleEndUse=$D104,INDEX(EndUseMatrixPeopleSplitData,0,MATCH(I$10,EndUseMatrixPeopleSplitCampus,0))))),1),0),0)</f>
        <v>0</v>
      </c>
      <c r="J104" s="528">
        <f t="array" ref="J104">IFERROR(IF(INDEX(EndUseMatrixData,MATCH($B104,IF(EndUseMatrixEndUse=$D104,EndUseMatrixAllocation),0),MATCH($C104,EndUseMatrixEmissionSource,0))=Lists!$Q$9,INDEX(CFPTableEmissionsData,MATCH($C104,CFPTableEmissionsEmissionSource,0),MATCH(J$10,CFPTableEmissionsCampus,0))*INDEX(EndUseAssumptionsData,MATCH($C104,IF(EndUseAssumptionsEndUse=$D104,EndUseAssumptionsEmissionsSource),0),MATCH(J$10,EndUseAssumptionsCampus,0))*IF(COUNTIF(PeopleList,$B104)&gt;0,INDEX(SpacePeopleAllocationsPercentData,MATCH($B104,SpacePeopleAllocationsPercentType,0),MATCH(J$10,SpacePeopleAllocationsPercentCampus,0))/SUM(IF(INDEX(EndUseMatrixPeopleData,0,MATCH($C104,EndUseMatrixEmissionSource,0))=Lists!$Q$9,IF(EndUseMatrixPeopleEndUse=$D104,INDEX(EndUseMatrixPeopleSplitData,0,MATCH(J$10,EndUseMatrixPeopleSplitCampus,0))))),1),0),0)</f>
        <v>0</v>
      </c>
      <c r="K104" s="529" t="str">
        <f t="array" aca="1" ref="K104" ca="1">IFERROR(E104*(1+INDEX(FrontEndData,MATCH(K$10,IF(FrontEndType=$B104,FrontEndCampus),0),MATCH(K$9,FrontEndYear,0))),"")</f>
        <v/>
      </c>
      <c r="L104" s="529" t="str">
        <f t="array" aca="1" ref="L104" ca="1">IFERROR(F104*(1+INDEX(FrontEndData,MATCH(L$10,IF(FrontEndType=$B104,FrontEndCampus),0),MATCH(L$9,FrontEndYear,0))),"")</f>
        <v/>
      </c>
      <c r="M104" s="529" t="str">
        <f t="array" aca="1" ref="M104" ca="1">IFERROR(G104*(1+INDEX(FrontEndData,MATCH(M$10,IF(FrontEndType=$B104,FrontEndCampus),0),MATCH(M$9,FrontEndYear,0))),"")</f>
        <v/>
      </c>
      <c r="N104" s="529" t="str">
        <f t="array" aca="1" ref="N104" ca="1">IFERROR(H104*(1+INDEX(FrontEndData,MATCH(N$10,IF(FrontEndType=$B104,FrontEndCampus),0),MATCH(N$9,FrontEndYear,0))),"")</f>
        <v/>
      </c>
      <c r="O104" s="529" t="str">
        <f t="array" aca="1" ref="O104" ca="1">IFERROR(I104*(1+INDEX(FrontEndData,MATCH(O$10,IF(FrontEndType=$B104,FrontEndCampus),0),MATCH(O$9,FrontEndYear,0))),"")</f>
        <v/>
      </c>
      <c r="P104" s="529" t="str">
        <f t="array" aca="1" ref="P104" ca="1">IFERROR(J104*(1+INDEX(FrontEndData,MATCH(P$10,IF(FrontEndType=$B104,FrontEndCampus),0),MATCH(P$9,FrontEndYear,0))),"")</f>
        <v/>
      </c>
      <c r="Q104" s="529" t="str">
        <f t="array" aca="1" ref="Q104" ca="1">IFERROR(K104*(1+INDEX(FrontEndData,MATCH(Q$10,IF(FrontEndType=$B104,FrontEndCampus),0),MATCH(Q$9,FrontEndYear,0))),"")</f>
        <v/>
      </c>
      <c r="R104" s="529" t="str">
        <f t="array" aca="1" ref="R104" ca="1">IFERROR(L104*(1+INDEX(FrontEndData,MATCH(R$10,IF(FrontEndType=$B104,FrontEndCampus),0),MATCH(R$9,FrontEndYear,0))),"")</f>
        <v/>
      </c>
      <c r="S104" s="529" t="str">
        <f t="array" aca="1" ref="S104" ca="1">IFERROR(M104*(1+INDEX(FrontEndData,MATCH(S$10,IF(FrontEndType=$B104,FrontEndCampus),0),MATCH(S$9,FrontEndYear,0))),"")</f>
        <v/>
      </c>
      <c r="T104" s="529" t="str">
        <f t="array" aca="1" ref="T104" ca="1">IFERROR(N104*(1+INDEX(FrontEndData,MATCH(T$10,IF(FrontEndType=$B104,FrontEndCampus),0),MATCH(T$9,FrontEndYear,0))),"")</f>
        <v/>
      </c>
      <c r="U104" s="529" t="str">
        <f t="array" aca="1" ref="U104" ca="1">IFERROR(O104*(1+INDEX(FrontEndData,MATCH(U$10,IF(FrontEndType=$B104,FrontEndCampus),0),MATCH(U$9,FrontEndYear,0))),"")</f>
        <v/>
      </c>
      <c r="V104" s="529" t="str">
        <f t="array" aca="1" ref="V104" ca="1">IFERROR(P104*(1+INDEX(FrontEndData,MATCH(V$10,IF(FrontEndType=$B104,FrontEndCampus),0),MATCH(V$9,FrontEndYear,0))),"")</f>
        <v/>
      </c>
      <c r="W104" s="529" t="str">
        <f t="array" aca="1" ref="W104" ca="1">IFERROR(Q104*(1+INDEX(FrontEndData,MATCH(W$10,IF(FrontEndType=$B104,FrontEndCampus),0),MATCH(W$9,FrontEndYear,0))),"")</f>
        <v/>
      </c>
      <c r="X104" s="529" t="str">
        <f t="array" aca="1" ref="X104" ca="1">IFERROR(R104*(1+INDEX(FrontEndData,MATCH(X$10,IF(FrontEndType=$B104,FrontEndCampus),0),MATCH(X$9,FrontEndYear,0))),"")</f>
        <v/>
      </c>
      <c r="Y104" s="529" t="str">
        <f t="array" aca="1" ref="Y104" ca="1">IFERROR(S104*(1+INDEX(FrontEndData,MATCH(Y$10,IF(FrontEndType=$B104,FrontEndCampus),0),MATCH(Y$9,FrontEndYear,0))),"")</f>
        <v/>
      </c>
      <c r="Z104" s="529" t="str">
        <f t="array" aca="1" ref="Z104" ca="1">IFERROR(T104*(1+INDEX(FrontEndData,MATCH(Z$10,IF(FrontEndType=$B104,FrontEndCampus),0),MATCH(Z$9,FrontEndYear,0))),"")</f>
        <v/>
      </c>
      <c r="AA104" s="529" t="str">
        <f t="array" aca="1" ref="AA104" ca="1">IFERROR(U104*(1+INDEX(FrontEndData,MATCH(AA$10,IF(FrontEndType=$B104,FrontEndCampus),0),MATCH(AA$9,FrontEndYear,0))),"")</f>
        <v/>
      </c>
      <c r="AB104" s="529" t="str">
        <f t="array" aca="1" ref="AB104" ca="1">IFERROR(V104*(1+INDEX(FrontEndData,MATCH(AB$10,IF(FrontEndType=$B104,FrontEndCampus),0),MATCH(AB$9,FrontEndYear,0))),"")</f>
        <v/>
      </c>
      <c r="AC104" s="529" t="str">
        <f t="array" aca="1" ref="AC104" ca="1">IFERROR(W104*(1+INDEX(FrontEndData,MATCH(AC$10,IF(FrontEndType=$B104,FrontEndCampus),0),MATCH(AC$9,FrontEndYear,0))),"")</f>
        <v/>
      </c>
      <c r="AD104" s="529" t="str">
        <f t="array" aca="1" ref="AD104" ca="1">IFERROR(X104*(1+INDEX(FrontEndData,MATCH(AD$10,IF(FrontEndType=$B104,FrontEndCampus),0),MATCH(AD$9,FrontEndYear,0))),"")</f>
        <v/>
      </c>
      <c r="AE104" s="529" t="str">
        <f t="array" aca="1" ref="AE104" ca="1">IFERROR(Y104*(1+INDEX(FrontEndData,MATCH(AE$10,IF(FrontEndType=$B104,FrontEndCampus),0),MATCH(AE$9,FrontEndYear,0))),"")</f>
        <v/>
      </c>
      <c r="AF104" s="529" t="str">
        <f t="array" aca="1" ref="AF104" ca="1">IFERROR(Z104*(1+INDEX(FrontEndData,MATCH(AF$10,IF(FrontEndType=$B104,FrontEndCampus),0),MATCH(AF$9,FrontEndYear,0))),"")</f>
        <v/>
      </c>
      <c r="AG104" s="529" t="str">
        <f t="array" aca="1" ref="AG104" ca="1">IFERROR(AA104*(1+INDEX(FrontEndData,MATCH(AG$10,IF(FrontEndType=$B104,FrontEndCampus),0),MATCH(AG$9,FrontEndYear,0))),"")</f>
        <v/>
      </c>
      <c r="AH104" s="529" t="str">
        <f t="array" aca="1" ref="AH104" ca="1">IFERROR(AB104*(1+INDEX(FrontEndData,MATCH(AH$10,IF(FrontEndType=$B104,FrontEndCampus),0),MATCH(AH$9,FrontEndYear,0))),"")</f>
        <v/>
      </c>
      <c r="AI104" s="529" t="str">
        <f t="array" aca="1" ref="AI104" ca="1">IFERROR(AC104*(1+INDEX(FrontEndData,MATCH(AI$10,IF(FrontEndType=$B104,FrontEndCampus),0),MATCH(AI$9,FrontEndYear,0))),"")</f>
        <v/>
      </c>
      <c r="AJ104" s="529" t="str">
        <f t="array" aca="1" ref="AJ104" ca="1">IFERROR(AD104*(1+INDEX(FrontEndData,MATCH(AJ$10,IF(FrontEndType=$B104,FrontEndCampus),0),MATCH(AJ$9,FrontEndYear,0))),"")</f>
        <v/>
      </c>
      <c r="AK104" s="529" t="str">
        <f t="array" aca="1" ref="AK104" ca="1">IFERROR(AE104*(1+INDEX(FrontEndData,MATCH(AK$10,IF(FrontEndType=$B104,FrontEndCampus),0),MATCH(AK$9,FrontEndYear,0))),"")</f>
        <v/>
      </c>
      <c r="AL104" s="529" t="str">
        <f t="array" aca="1" ref="AL104" ca="1">IFERROR(AF104*(1+INDEX(FrontEndData,MATCH(AL$10,IF(FrontEndType=$B104,FrontEndCampus),0),MATCH(AL$9,FrontEndYear,0))),"")</f>
        <v/>
      </c>
      <c r="AM104" s="529" t="str">
        <f t="array" aca="1" ref="AM104" ca="1">IFERROR(AG104*(1+INDEX(FrontEndData,MATCH(AM$10,IF(FrontEndType=$B104,FrontEndCampus),0),MATCH(AM$9,FrontEndYear,0))),"")</f>
        <v/>
      </c>
      <c r="AN104" s="529" t="str">
        <f t="array" aca="1" ref="AN104" ca="1">IFERROR(AH104*(1+INDEX(FrontEndData,MATCH(AN$10,IF(FrontEndType=$B104,FrontEndCampus),0),MATCH(AN$9,FrontEndYear,0))),"")</f>
        <v/>
      </c>
      <c r="AO104" s="529" t="str">
        <f t="array" aca="1" ref="AO104" ca="1">IFERROR(AI104*(1+INDEX(FrontEndData,MATCH(AO$10,IF(FrontEndType=$B104,FrontEndCampus),0),MATCH(AO$9,FrontEndYear,0))),"")</f>
        <v/>
      </c>
      <c r="AP104" s="529" t="str">
        <f t="array" aca="1" ref="AP104" ca="1">IFERROR(AJ104*(1+INDEX(FrontEndData,MATCH(AP$10,IF(FrontEndType=$B104,FrontEndCampus),0),MATCH(AP$9,FrontEndYear,0))),"")</f>
        <v/>
      </c>
      <c r="AQ104" s="529" t="str">
        <f t="array" aca="1" ref="AQ104" ca="1">IFERROR(AK104*(1+INDEX(FrontEndData,MATCH(AQ$10,IF(FrontEndType=$B104,FrontEndCampus),0),MATCH(AQ$9,FrontEndYear,0))),"")</f>
        <v/>
      </c>
      <c r="AR104" s="529" t="str">
        <f t="array" aca="1" ref="AR104" ca="1">IFERROR(AL104*(1+INDEX(FrontEndData,MATCH(AR$10,IF(FrontEndType=$B104,FrontEndCampus),0),MATCH(AR$9,FrontEndYear,0))),"")</f>
        <v/>
      </c>
      <c r="AS104" s="529" t="str">
        <f t="array" aca="1" ref="AS104" ca="1">IFERROR(AM104*(1+INDEX(FrontEndData,MATCH(AS$10,IF(FrontEndType=$B104,FrontEndCampus),0),MATCH(AS$9,FrontEndYear,0))),"")</f>
        <v/>
      </c>
      <c r="AT104" s="529" t="str">
        <f t="array" aca="1" ref="AT104" ca="1">IFERROR(AN104*(1+INDEX(FrontEndData,MATCH(AT$10,IF(FrontEndType=$B104,FrontEndCampus),0),MATCH(AT$9,FrontEndYear,0))),"")</f>
        <v/>
      </c>
      <c r="AU104" s="529" t="str">
        <f t="array" aca="1" ref="AU104" ca="1">IFERROR(AO104*(1+INDEX(FrontEndData,MATCH(AU$10,IF(FrontEndType=$B104,FrontEndCampus),0),MATCH(AU$9,FrontEndYear,0))),"")</f>
        <v/>
      </c>
      <c r="AV104" s="529" t="str">
        <f t="array" aca="1" ref="AV104" ca="1">IFERROR(AP104*(1+INDEX(FrontEndData,MATCH(AV$10,IF(FrontEndType=$B104,FrontEndCampus),0),MATCH(AV$9,FrontEndYear,0))),"")</f>
        <v/>
      </c>
      <c r="AW104" s="529" t="str">
        <f t="array" aca="1" ref="AW104" ca="1">IFERROR(AQ104*(1+INDEX(FrontEndData,MATCH(AW$10,IF(FrontEndType=$B104,FrontEndCampus),0),MATCH(AW$9,FrontEndYear,0))),"")</f>
        <v/>
      </c>
      <c r="AX104" s="529" t="str">
        <f t="array" aca="1" ref="AX104" ca="1">IFERROR(AR104*(1+INDEX(FrontEndData,MATCH(AX$10,IF(FrontEndType=$B104,FrontEndCampus),0),MATCH(AX$9,FrontEndYear,0))),"")</f>
        <v/>
      </c>
      <c r="AY104" s="529" t="str">
        <f t="array" aca="1" ref="AY104" ca="1">IFERROR(AS104*(1+INDEX(FrontEndData,MATCH(AY$10,IF(FrontEndType=$B104,FrontEndCampus),0),MATCH(AY$9,FrontEndYear,0))),"")</f>
        <v/>
      </c>
      <c r="AZ104" s="529" t="str">
        <f t="array" aca="1" ref="AZ104" ca="1">IFERROR(AT104*(1+INDEX(FrontEndData,MATCH(AZ$10,IF(FrontEndType=$B104,FrontEndCampus),0),MATCH(AZ$9,FrontEndYear,0))),"")</f>
        <v/>
      </c>
      <c r="BA104" s="529" t="str">
        <f t="array" aca="1" ref="BA104" ca="1">IFERROR(AU104*(1+INDEX(FrontEndData,MATCH(BA$10,IF(FrontEndType=$B104,FrontEndCampus),0),MATCH(BA$9,FrontEndYear,0))),"")</f>
        <v/>
      </c>
      <c r="BB104" s="529" t="str">
        <f t="array" aca="1" ref="BB104" ca="1">IFERROR(AV104*(1+INDEX(FrontEndData,MATCH(BB$10,IF(FrontEndType=$B104,FrontEndCampus),0),MATCH(BB$9,FrontEndYear,0))),"")</f>
        <v/>
      </c>
      <c r="BC104" s="529" t="str">
        <f t="array" aca="1" ref="BC104" ca="1">IFERROR(AW104*(1+INDEX(FrontEndData,MATCH(BC$10,IF(FrontEndType=$B104,FrontEndCampus),0),MATCH(BC$9,FrontEndYear,0))),"")</f>
        <v/>
      </c>
      <c r="BD104" s="529" t="str">
        <f t="array" aca="1" ref="BD104" ca="1">IFERROR(AX104*(1+INDEX(FrontEndData,MATCH(BD$10,IF(FrontEndType=$B104,FrontEndCampus),0),MATCH(BD$9,FrontEndYear,0))),"")</f>
        <v/>
      </c>
      <c r="BE104" s="529" t="str">
        <f t="array" aca="1" ref="BE104" ca="1">IFERROR(AY104*(1+INDEX(FrontEndData,MATCH(BE$10,IF(FrontEndType=$B104,FrontEndCampus),0),MATCH(BE$9,FrontEndYear,0))),"")</f>
        <v/>
      </c>
      <c r="BF104" s="529" t="str">
        <f t="array" aca="1" ref="BF104" ca="1">IFERROR(AZ104*(1+INDEX(FrontEndData,MATCH(BF$10,IF(FrontEndType=$B104,FrontEndCampus),0),MATCH(BF$9,FrontEndYear,0))),"")</f>
        <v/>
      </c>
      <c r="BG104" s="529" t="str">
        <f t="array" aca="1" ref="BG104" ca="1">IFERROR(BA104*(1+INDEX(FrontEndData,MATCH(BG$10,IF(FrontEndType=$B104,FrontEndCampus),0),MATCH(BG$9,FrontEndYear,0))),"")</f>
        <v/>
      </c>
      <c r="BH104" s="529" t="str">
        <f t="array" aca="1" ref="BH104" ca="1">IFERROR(BB104*(1+INDEX(FrontEndData,MATCH(BH$10,IF(FrontEndType=$B104,FrontEndCampus),0),MATCH(BH$9,FrontEndYear,0))),"")</f>
        <v/>
      </c>
      <c r="BI104" s="529" t="str">
        <f t="array" aca="1" ref="BI104" ca="1">IFERROR(BC104*(1+INDEX(FrontEndData,MATCH(BI$10,IF(FrontEndType=$B104,FrontEndCampus),0),MATCH(BI$9,FrontEndYear,0))),"")</f>
        <v/>
      </c>
      <c r="BJ104" s="529" t="str">
        <f t="array" aca="1" ref="BJ104" ca="1">IFERROR(BD104*(1+INDEX(FrontEndData,MATCH(BJ$10,IF(FrontEndType=$B104,FrontEndCampus),0),MATCH(BJ$9,FrontEndYear,0))),"")</f>
        <v/>
      </c>
      <c r="BK104" s="529" t="str">
        <f t="array" aca="1" ref="BK104" ca="1">IFERROR(BE104*(1+INDEX(FrontEndData,MATCH(BK$10,IF(FrontEndType=$B104,FrontEndCampus),0),MATCH(BK$9,FrontEndYear,0))),"")</f>
        <v/>
      </c>
      <c r="BL104" s="529" t="str">
        <f t="array" aca="1" ref="BL104" ca="1">IFERROR(BF104*(1+INDEX(FrontEndData,MATCH(BL$10,IF(FrontEndType=$B104,FrontEndCampus),0),MATCH(BL$9,FrontEndYear,0))),"")</f>
        <v/>
      </c>
      <c r="BM104" s="529" t="str">
        <f t="array" aca="1" ref="BM104" ca="1">IFERROR(BG104*(1+INDEX(FrontEndData,MATCH(BM$10,IF(FrontEndType=$B104,FrontEndCampus),0),MATCH(BM$9,FrontEndYear,0))),"")</f>
        <v/>
      </c>
      <c r="BN104" s="529" t="str">
        <f t="array" aca="1" ref="BN104" ca="1">IFERROR(BH104*(1+INDEX(FrontEndData,MATCH(BN$10,IF(FrontEndType=$B104,FrontEndCampus),0),MATCH(BN$9,FrontEndYear,0))),"")</f>
        <v/>
      </c>
      <c r="BO104" s="529" t="str">
        <f t="array" aca="1" ref="BO104" ca="1">IFERROR(BI104*(1+INDEX(FrontEndData,MATCH(BO$10,IF(FrontEndType=$B104,FrontEndCampus),0),MATCH(BO$9,FrontEndYear,0))),"")</f>
        <v/>
      </c>
      <c r="BP104" s="529" t="str">
        <f t="array" aca="1" ref="BP104" ca="1">IFERROR(BJ104*(1+INDEX(FrontEndData,MATCH(BP$10,IF(FrontEndType=$B104,FrontEndCampus),0),MATCH(BP$9,FrontEndYear,0))),"")</f>
        <v/>
      </c>
      <c r="BQ104" s="529" t="str">
        <f t="array" aca="1" ref="BQ104" ca="1">IFERROR(BK104*(1+INDEX(FrontEndData,MATCH(BQ$10,IF(FrontEndType=$B104,FrontEndCampus),0),MATCH(BQ$9,FrontEndYear,0))),"")</f>
        <v/>
      </c>
      <c r="BR104" s="529" t="str">
        <f t="array" aca="1" ref="BR104" ca="1">IFERROR(BL104*(1+INDEX(FrontEndData,MATCH(BR$10,IF(FrontEndType=$B104,FrontEndCampus),0),MATCH(BR$9,FrontEndYear,0))),"")</f>
        <v/>
      </c>
      <c r="BS104" s="529" t="str">
        <f t="array" aca="1" ref="BS104" ca="1">IFERROR(BM104*(1+INDEX(FrontEndData,MATCH(BS$10,IF(FrontEndType=$B104,FrontEndCampus),0),MATCH(BS$9,FrontEndYear,0))),"")</f>
        <v/>
      </c>
      <c r="BT104" s="529" t="str">
        <f t="array" aca="1" ref="BT104" ca="1">IFERROR(BN104*(1+INDEX(FrontEndData,MATCH(BT$10,IF(FrontEndType=$B104,FrontEndCampus),0),MATCH(BT$9,FrontEndYear,0))),"")</f>
        <v/>
      </c>
      <c r="BU104" s="529" t="str">
        <f t="array" aca="1" ref="BU104" ca="1">IFERROR(BO104*(1+INDEX(FrontEndData,MATCH(BU$10,IF(FrontEndType=$B104,FrontEndCampus),0),MATCH(BU$9,FrontEndYear,0))),"")</f>
        <v/>
      </c>
      <c r="BV104" s="529" t="str">
        <f t="array" aca="1" ref="BV104" ca="1">IFERROR(BP104*(1+INDEX(FrontEndData,MATCH(BV$10,IF(FrontEndType=$B104,FrontEndCampus),0),MATCH(BV$9,FrontEndYear,0))),"")</f>
        <v/>
      </c>
      <c r="BW104" s="529" t="str">
        <f t="array" aca="1" ref="BW104" ca="1">IFERROR(BQ104*(1+INDEX(FrontEndData,MATCH(BW$10,IF(FrontEndType=$B104,FrontEndCampus),0),MATCH(BW$9,FrontEndYear,0))),"")</f>
        <v/>
      </c>
      <c r="BX104" s="529" t="str">
        <f t="array" aca="1" ref="BX104" ca="1">IFERROR(BR104*(1+INDEX(FrontEndData,MATCH(BX$10,IF(FrontEndType=$B104,FrontEndCampus),0),MATCH(BX$9,FrontEndYear,0))),"")</f>
        <v/>
      </c>
    </row>
    <row r="105" spans="2:76" x14ac:dyDescent="0.25">
      <c r="B105" s="525" t="s">
        <v>360</v>
      </c>
      <c r="C105" s="526" t="s">
        <v>376</v>
      </c>
      <c r="D105" s="527" t="s">
        <v>397</v>
      </c>
      <c r="E105" s="528">
        <f t="array" aca="1" ref="E105" ca="1">IFERROR(IF(INDEX(EndUseMatrixData,MATCH($B105,IF(EndUseMatrixEndUse=$D105,EndUseMatrixAllocation),0),MATCH($C105,EndUseMatrixEmissionSource,0))=Lists!$Q$9,INDEX(CFPTableEmissionsData,MATCH($C105,CFPTableEmissionsEmissionSource,0),MATCH(E$10,CFPTableEmissionsCampus,0))*INDEX(EndUseAssumptionsData,MATCH($C105,IF(EndUseAssumptionsEndUse=$D105,EndUseAssumptionsEmissionsSource),0),MATCH(E$10,EndUseAssumptionsCampus,0))*IF(COUNTIF(PeopleList,$B105)&gt;0,INDEX(SpacePeopleAllocationsPercentData,MATCH($B105,SpacePeopleAllocationsPercentType,0),MATCH(E$10,SpacePeopleAllocationsPercentCampus,0))/SUM(IF(INDEX(EndUseMatrixPeopleData,0,MATCH($C105,EndUseMatrixEmissionSource,0))=Lists!$Q$9,IF(EndUseMatrixPeopleEndUse=$D105,INDEX(EndUseMatrixPeopleSplitData,0,MATCH(E$10,EndUseMatrixPeopleSplitCampus,0))))),1),0),0)</f>
        <v>0</v>
      </c>
      <c r="F105" s="528">
        <f t="array" aca="1" ref="F105" ca="1">IFERROR(IF(INDEX(EndUseMatrixData,MATCH($B105,IF(EndUseMatrixEndUse=$D105,EndUseMatrixAllocation),0),MATCH($C105,EndUseMatrixEmissionSource,0))=Lists!$Q$9,INDEX(CFPTableEmissionsData,MATCH($C105,CFPTableEmissionsEmissionSource,0),MATCH(F$10,CFPTableEmissionsCampus,0))*INDEX(EndUseAssumptionsData,MATCH($C105,IF(EndUseAssumptionsEndUse=$D105,EndUseAssumptionsEmissionsSource),0),MATCH(F$10,EndUseAssumptionsCampus,0))*IF(COUNTIF(PeopleList,$B105)&gt;0,INDEX(SpacePeopleAllocationsPercentData,MATCH($B105,SpacePeopleAllocationsPercentType,0),MATCH(F$10,SpacePeopleAllocationsPercentCampus,0))/SUM(IF(INDEX(EndUseMatrixPeopleData,0,MATCH($C105,EndUseMatrixEmissionSource,0))=Lists!$Q$9,IF(EndUseMatrixPeopleEndUse=$D105,INDEX(EndUseMatrixPeopleSplitData,0,MATCH(F$10,EndUseMatrixPeopleSplitCampus,0))))),1),0),0)</f>
        <v>0</v>
      </c>
      <c r="G105" s="528">
        <f t="array" aca="1" ref="G105" ca="1">IFERROR(IF(INDEX(EndUseMatrixData,MATCH($B105,IF(EndUseMatrixEndUse=$D105,EndUseMatrixAllocation),0),MATCH($C105,EndUseMatrixEmissionSource,0))=Lists!$Q$9,INDEX(CFPTableEmissionsData,MATCH($C105,CFPTableEmissionsEmissionSource,0),MATCH(G$10,CFPTableEmissionsCampus,0))*INDEX(EndUseAssumptionsData,MATCH($C105,IF(EndUseAssumptionsEndUse=$D105,EndUseAssumptionsEmissionsSource),0),MATCH(G$10,EndUseAssumptionsCampus,0))*IF(COUNTIF(PeopleList,$B105)&gt;0,INDEX(SpacePeopleAllocationsPercentData,MATCH($B105,SpacePeopleAllocationsPercentType,0),MATCH(G$10,SpacePeopleAllocationsPercentCampus,0))/SUM(IF(INDEX(EndUseMatrixPeopleData,0,MATCH($C105,EndUseMatrixEmissionSource,0))=Lists!$Q$9,IF(EndUseMatrixPeopleEndUse=$D105,INDEX(EndUseMatrixPeopleSplitData,0,MATCH(G$10,EndUseMatrixPeopleSplitCampus,0))))),1),0),0)</f>
        <v>0</v>
      </c>
      <c r="H105" s="528">
        <f t="array" aca="1" ref="H105" ca="1">IFERROR(IF(INDEX(EndUseMatrixData,MATCH($B105,IF(EndUseMatrixEndUse=$D105,EndUseMatrixAllocation),0),MATCH($C105,EndUseMatrixEmissionSource,0))=Lists!$Q$9,INDEX(CFPTableEmissionsData,MATCH($C105,CFPTableEmissionsEmissionSource,0),MATCH(H$10,CFPTableEmissionsCampus,0))*INDEX(EndUseAssumptionsData,MATCH($C105,IF(EndUseAssumptionsEndUse=$D105,EndUseAssumptionsEmissionsSource),0),MATCH(H$10,EndUseAssumptionsCampus,0))*IF(COUNTIF(PeopleList,$B105)&gt;0,INDEX(SpacePeopleAllocationsPercentData,MATCH($B105,SpacePeopleAllocationsPercentType,0),MATCH(H$10,SpacePeopleAllocationsPercentCampus,0))/SUM(IF(INDEX(EndUseMatrixPeopleData,0,MATCH($C105,EndUseMatrixEmissionSource,0))=Lists!$Q$9,IF(EndUseMatrixPeopleEndUse=$D105,INDEX(EndUseMatrixPeopleSplitData,0,MATCH(H$10,EndUseMatrixPeopleSplitCampus,0))))),1),0),0)</f>
        <v>0</v>
      </c>
      <c r="I105" s="528">
        <f t="array" aca="1" ref="I105" ca="1">IFERROR(IF(INDEX(EndUseMatrixData,MATCH($B105,IF(EndUseMatrixEndUse=$D105,EndUseMatrixAllocation),0),MATCH($C105,EndUseMatrixEmissionSource,0))=Lists!$Q$9,INDEX(CFPTableEmissionsData,MATCH($C105,CFPTableEmissionsEmissionSource,0),MATCH(I$10,CFPTableEmissionsCampus,0))*INDEX(EndUseAssumptionsData,MATCH($C105,IF(EndUseAssumptionsEndUse=$D105,EndUseAssumptionsEmissionsSource),0),MATCH(I$10,EndUseAssumptionsCampus,0))*IF(COUNTIF(PeopleList,$B105)&gt;0,INDEX(SpacePeopleAllocationsPercentData,MATCH($B105,SpacePeopleAllocationsPercentType,0),MATCH(I$10,SpacePeopleAllocationsPercentCampus,0))/SUM(IF(INDEX(EndUseMatrixPeopleData,0,MATCH($C105,EndUseMatrixEmissionSource,0))=Lists!$Q$9,IF(EndUseMatrixPeopleEndUse=$D105,INDEX(EndUseMatrixPeopleSplitData,0,MATCH(I$10,EndUseMatrixPeopleSplitCampus,0))))),1),0),0)</f>
        <v>0</v>
      </c>
      <c r="J105" s="528">
        <f t="array" aca="1" ref="J105" ca="1">IFERROR(IF(INDEX(EndUseMatrixData,MATCH($B105,IF(EndUseMatrixEndUse=$D105,EndUseMatrixAllocation),0),MATCH($C105,EndUseMatrixEmissionSource,0))=Lists!$Q$9,INDEX(CFPTableEmissionsData,MATCH($C105,CFPTableEmissionsEmissionSource,0),MATCH(J$10,CFPTableEmissionsCampus,0))*INDEX(EndUseAssumptionsData,MATCH($C105,IF(EndUseAssumptionsEndUse=$D105,EndUseAssumptionsEmissionsSource),0),MATCH(J$10,EndUseAssumptionsCampus,0))*IF(COUNTIF(PeopleList,$B105)&gt;0,INDEX(SpacePeopleAllocationsPercentData,MATCH($B105,SpacePeopleAllocationsPercentType,0),MATCH(J$10,SpacePeopleAllocationsPercentCampus,0))/SUM(IF(INDEX(EndUseMatrixPeopleData,0,MATCH($C105,EndUseMatrixEmissionSource,0))=Lists!$Q$9,IF(EndUseMatrixPeopleEndUse=$D105,INDEX(EndUseMatrixPeopleSplitData,0,MATCH(J$10,EndUseMatrixPeopleSplitCampus,0))))),1),0),0)</f>
        <v>0</v>
      </c>
      <c r="K105" s="529" t="str">
        <f t="array" aca="1" ref="K105" ca="1">IFERROR(E105*(1+INDEX(FrontEndData,MATCH(K$10,IF(FrontEndType=$B105,FrontEndCampus),0),MATCH(K$9,FrontEndYear,0))),"")</f>
        <v/>
      </c>
      <c r="L105" s="529" t="str">
        <f t="array" aca="1" ref="L105" ca="1">IFERROR(F105*(1+INDEX(FrontEndData,MATCH(L$10,IF(FrontEndType=$B105,FrontEndCampus),0),MATCH(L$9,FrontEndYear,0))),"")</f>
        <v/>
      </c>
      <c r="M105" s="529" t="str">
        <f t="array" aca="1" ref="M105" ca="1">IFERROR(G105*(1+INDEX(FrontEndData,MATCH(M$10,IF(FrontEndType=$B105,FrontEndCampus),0),MATCH(M$9,FrontEndYear,0))),"")</f>
        <v/>
      </c>
      <c r="N105" s="529" t="str">
        <f t="array" aca="1" ref="N105" ca="1">IFERROR(H105*(1+INDEX(FrontEndData,MATCH(N$10,IF(FrontEndType=$B105,FrontEndCampus),0),MATCH(N$9,FrontEndYear,0))),"")</f>
        <v/>
      </c>
      <c r="O105" s="529" t="str">
        <f t="array" aca="1" ref="O105" ca="1">IFERROR(I105*(1+INDEX(FrontEndData,MATCH(O$10,IF(FrontEndType=$B105,FrontEndCampus),0),MATCH(O$9,FrontEndYear,0))),"")</f>
        <v/>
      </c>
      <c r="P105" s="529" t="str">
        <f t="array" aca="1" ref="P105" ca="1">IFERROR(J105*(1+INDEX(FrontEndData,MATCH(P$10,IF(FrontEndType=$B105,FrontEndCampus),0),MATCH(P$9,FrontEndYear,0))),"")</f>
        <v/>
      </c>
      <c r="Q105" s="529" t="str">
        <f t="array" aca="1" ref="Q105" ca="1">IFERROR(K105*(1+INDEX(FrontEndData,MATCH(Q$10,IF(FrontEndType=$B105,FrontEndCampus),0),MATCH(Q$9,FrontEndYear,0))),"")</f>
        <v/>
      </c>
      <c r="R105" s="529" t="str">
        <f t="array" aca="1" ref="R105" ca="1">IFERROR(L105*(1+INDEX(FrontEndData,MATCH(R$10,IF(FrontEndType=$B105,FrontEndCampus),0),MATCH(R$9,FrontEndYear,0))),"")</f>
        <v/>
      </c>
      <c r="S105" s="529" t="str">
        <f t="array" aca="1" ref="S105" ca="1">IFERROR(M105*(1+INDEX(FrontEndData,MATCH(S$10,IF(FrontEndType=$B105,FrontEndCampus),0),MATCH(S$9,FrontEndYear,0))),"")</f>
        <v/>
      </c>
      <c r="T105" s="529" t="str">
        <f t="array" aca="1" ref="T105" ca="1">IFERROR(N105*(1+INDEX(FrontEndData,MATCH(T$10,IF(FrontEndType=$B105,FrontEndCampus),0),MATCH(T$9,FrontEndYear,0))),"")</f>
        <v/>
      </c>
      <c r="U105" s="529" t="str">
        <f t="array" aca="1" ref="U105" ca="1">IFERROR(O105*(1+INDEX(FrontEndData,MATCH(U$10,IF(FrontEndType=$B105,FrontEndCampus),0),MATCH(U$9,FrontEndYear,0))),"")</f>
        <v/>
      </c>
      <c r="V105" s="529" t="str">
        <f t="array" aca="1" ref="V105" ca="1">IFERROR(P105*(1+INDEX(FrontEndData,MATCH(V$10,IF(FrontEndType=$B105,FrontEndCampus),0),MATCH(V$9,FrontEndYear,0))),"")</f>
        <v/>
      </c>
      <c r="W105" s="529" t="str">
        <f t="array" aca="1" ref="W105" ca="1">IFERROR(Q105*(1+INDEX(FrontEndData,MATCH(W$10,IF(FrontEndType=$B105,FrontEndCampus),0),MATCH(W$9,FrontEndYear,0))),"")</f>
        <v/>
      </c>
      <c r="X105" s="529" t="str">
        <f t="array" aca="1" ref="X105" ca="1">IFERROR(R105*(1+INDEX(FrontEndData,MATCH(X$10,IF(FrontEndType=$B105,FrontEndCampus),0),MATCH(X$9,FrontEndYear,0))),"")</f>
        <v/>
      </c>
      <c r="Y105" s="529" t="str">
        <f t="array" aca="1" ref="Y105" ca="1">IFERROR(S105*(1+INDEX(FrontEndData,MATCH(Y$10,IF(FrontEndType=$B105,FrontEndCampus),0),MATCH(Y$9,FrontEndYear,0))),"")</f>
        <v/>
      </c>
      <c r="Z105" s="529" t="str">
        <f t="array" aca="1" ref="Z105" ca="1">IFERROR(T105*(1+INDEX(FrontEndData,MATCH(Z$10,IF(FrontEndType=$B105,FrontEndCampus),0),MATCH(Z$9,FrontEndYear,0))),"")</f>
        <v/>
      </c>
      <c r="AA105" s="529" t="str">
        <f t="array" aca="1" ref="AA105" ca="1">IFERROR(U105*(1+INDEX(FrontEndData,MATCH(AA$10,IF(FrontEndType=$B105,FrontEndCampus),0),MATCH(AA$9,FrontEndYear,0))),"")</f>
        <v/>
      </c>
      <c r="AB105" s="529" t="str">
        <f t="array" aca="1" ref="AB105" ca="1">IFERROR(V105*(1+INDEX(FrontEndData,MATCH(AB$10,IF(FrontEndType=$B105,FrontEndCampus),0),MATCH(AB$9,FrontEndYear,0))),"")</f>
        <v/>
      </c>
      <c r="AC105" s="529" t="str">
        <f t="array" aca="1" ref="AC105" ca="1">IFERROR(W105*(1+INDEX(FrontEndData,MATCH(AC$10,IF(FrontEndType=$B105,FrontEndCampus),0),MATCH(AC$9,FrontEndYear,0))),"")</f>
        <v/>
      </c>
      <c r="AD105" s="529" t="str">
        <f t="array" aca="1" ref="AD105" ca="1">IFERROR(X105*(1+INDEX(FrontEndData,MATCH(AD$10,IF(FrontEndType=$B105,FrontEndCampus),0),MATCH(AD$9,FrontEndYear,0))),"")</f>
        <v/>
      </c>
      <c r="AE105" s="529" t="str">
        <f t="array" aca="1" ref="AE105" ca="1">IFERROR(Y105*(1+INDEX(FrontEndData,MATCH(AE$10,IF(FrontEndType=$B105,FrontEndCampus),0),MATCH(AE$9,FrontEndYear,0))),"")</f>
        <v/>
      </c>
      <c r="AF105" s="529" t="str">
        <f t="array" aca="1" ref="AF105" ca="1">IFERROR(Z105*(1+INDEX(FrontEndData,MATCH(AF$10,IF(FrontEndType=$B105,FrontEndCampus),0),MATCH(AF$9,FrontEndYear,0))),"")</f>
        <v/>
      </c>
      <c r="AG105" s="529" t="str">
        <f t="array" aca="1" ref="AG105" ca="1">IFERROR(AA105*(1+INDEX(FrontEndData,MATCH(AG$10,IF(FrontEndType=$B105,FrontEndCampus),0),MATCH(AG$9,FrontEndYear,0))),"")</f>
        <v/>
      </c>
      <c r="AH105" s="529" t="str">
        <f t="array" aca="1" ref="AH105" ca="1">IFERROR(AB105*(1+INDEX(FrontEndData,MATCH(AH$10,IF(FrontEndType=$B105,FrontEndCampus),0),MATCH(AH$9,FrontEndYear,0))),"")</f>
        <v/>
      </c>
      <c r="AI105" s="529" t="str">
        <f t="array" aca="1" ref="AI105" ca="1">IFERROR(AC105*(1+INDEX(FrontEndData,MATCH(AI$10,IF(FrontEndType=$B105,FrontEndCampus),0),MATCH(AI$9,FrontEndYear,0))),"")</f>
        <v/>
      </c>
      <c r="AJ105" s="529" t="str">
        <f t="array" aca="1" ref="AJ105" ca="1">IFERROR(AD105*(1+INDEX(FrontEndData,MATCH(AJ$10,IF(FrontEndType=$B105,FrontEndCampus),0),MATCH(AJ$9,FrontEndYear,0))),"")</f>
        <v/>
      </c>
      <c r="AK105" s="529" t="str">
        <f t="array" aca="1" ref="AK105" ca="1">IFERROR(AE105*(1+INDEX(FrontEndData,MATCH(AK$10,IF(FrontEndType=$B105,FrontEndCampus),0),MATCH(AK$9,FrontEndYear,0))),"")</f>
        <v/>
      </c>
      <c r="AL105" s="529" t="str">
        <f t="array" aca="1" ref="AL105" ca="1">IFERROR(AF105*(1+INDEX(FrontEndData,MATCH(AL$10,IF(FrontEndType=$B105,FrontEndCampus),0),MATCH(AL$9,FrontEndYear,0))),"")</f>
        <v/>
      </c>
      <c r="AM105" s="529" t="str">
        <f t="array" aca="1" ref="AM105" ca="1">IFERROR(AG105*(1+INDEX(FrontEndData,MATCH(AM$10,IF(FrontEndType=$B105,FrontEndCampus),0),MATCH(AM$9,FrontEndYear,0))),"")</f>
        <v/>
      </c>
      <c r="AN105" s="529" t="str">
        <f t="array" aca="1" ref="AN105" ca="1">IFERROR(AH105*(1+INDEX(FrontEndData,MATCH(AN$10,IF(FrontEndType=$B105,FrontEndCampus),0),MATCH(AN$9,FrontEndYear,0))),"")</f>
        <v/>
      </c>
      <c r="AO105" s="529" t="str">
        <f t="array" aca="1" ref="AO105" ca="1">IFERROR(AI105*(1+INDEX(FrontEndData,MATCH(AO$10,IF(FrontEndType=$B105,FrontEndCampus),0),MATCH(AO$9,FrontEndYear,0))),"")</f>
        <v/>
      </c>
      <c r="AP105" s="529" t="str">
        <f t="array" aca="1" ref="AP105" ca="1">IFERROR(AJ105*(1+INDEX(FrontEndData,MATCH(AP$10,IF(FrontEndType=$B105,FrontEndCampus),0),MATCH(AP$9,FrontEndYear,0))),"")</f>
        <v/>
      </c>
      <c r="AQ105" s="529" t="str">
        <f t="array" aca="1" ref="AQ105" ca="1">IFERROR(AK105*(1+INDEX(FrontEndData,MATCH(AQ$10,IF(FrontEndType=$B105,FrontEndCampus),0),MATCH(AQ$9,FrontEndYear,0))),"")</f>
        <v/>
      </c>
      <c r="AR105" s="529" t="str">
        <f t="array" aca="1" ref="AR105" ca="1">IFERROR(AL105*(1+INDEX(FrontEndData,MATCH(AR$10,IF(FrontEndType=$B105,FrontEndCampus),0),MATCH(AR$9,FrontEndYear,0))),"")</f>
        <v/>
      </c>
      <c r="AS105" s="529" t="str">
        <f t="array" aca="1" ref="AS105" ca="1">IFERROR(AM105*(1+INDEX(FrontEndData,MATCH(AS$10,IF(FrontEndType=$B105,FrontEndCampus),0),MATCH(AS$9,FrontEndYear,0))),"")</f>
        <v/>
      </c>
      <c r="AT105" s="529" t="str">
        <f t="array" aca="1" ref="AT105" ca="1">IFERROR(AN105*(1+INDEX(FrontEndData,MATCH(AT$10,IF(FrontEndType=$B105,FrontEndCampus),0),MATCH(AT$9,FrontEndYear,0))),"")</f>
        <v/>
      </c>
      <c r="AU105" s="529" t="str">
        <f t="array" aca="1" ref="AU105" ca="1">IFERROR(AO105*(1+INDEX(FrontEndData,MATCH(AU$10,IF(FrontEndType=$B105,FrontEndCampus),0),MATCH(AU$9,FrontEndYear,0))),"")</f>
        <v/>
      </c>
      <c r="AV105" s="529" t="str">
        <f t="array" aca="1" ref="AV105" ca="1">IFERROR(AP105*(1+INDEX(FrontEndData,MATCH(AV$10,IF(FrontEndType=$B105,FrontEndCampus),0),MATCH(AV$9,FrontEndYear,0))),"")</f>
        <v/>
      </c>
      <c r="AW105" s="529" t="str">
        <f t="array" aca="1" ref="AW105" ca="1">IFERROR(AQ105*(1+INDEX(FrontEndData,MATCH(AW$10,IF(FrontEndType=$B105,FrontEndCampus),0),MATCH(AW$9,FrontEndYear,0))),"")</f>
        <v/>
      </c>
      <c r="AX105" s="529" t="str">
        <f t="array" aca="1" ref="AX105" ca="1">IFERROR(AR105*(1+INDEX(FrontEndData,MATCH(AX$10,IF(FrontEndType=$B105,FrontEndCampus),0),MATCH(AX$9,FrontEndYear,0))),"")</f>
        <v/>
      </c>
      <c r="AY105" s="529" t="str">
        <f t="array" aca="1" ref="AY105" ca="1">IFERROR(AS105*(1+INDEX(FrontEndData,MATCH(AY$10,IF(FrontEndType=$B105,FrontEndCampus),0),MATCH(AY$9,FrontEndYear,0))),"")</f>
        <v/>
      </c>
      <c r="AZ105" s="529" t="str">
        <f t="array" aca="1" ref="AZ105" ca="1">IFERROR(AT105*(1+INDEX(FrontEndData,MATCH(AZ$10,IF(FrontEndType=$B105,FrontEndCampus),0),MATCH(AZ$9,FrontEndYear,0))),"")</f>
        <v/>
      </c>
      <c r="BA105" s="529" t="str">
        <f t="array" aca="1" ref="BA105" ca="1">IFERROR(AU105*(1+INDEX(FrontEndData,MATCH(BA$10,IF(FrontEndType=$B105,FrontEndCampus),0),MATCH(BA$9,FrontEndYear,0))),"")</f>
        <v/>
      </c>
      <c r="BB105" s="529" t="str">
        <f t="array" aca="1" ref="BB105" ca="1">IFERROR(AV105*(1+INDEX(FrontEndData,MATCH(BB$10,IF(FrontEndType=$B105,FrontEndCampus),0),MATCH(BB$9,FrontEndYear,0))),"")</f>
        <v/>
      </c>
      <c r="BC105" s="529" t="str">
        <f t="array" aca="1" ref="BC105" ca="1">IFERROR(AW105*(1+INDEX(FrontEndData,MATCH(BC$10,IF(FrontEndType=$B105,FrontEndCampus),0),MATCH(BC$9,FrontEndYear,0))),"")</f>
        <v/>
      </c>
      <c r="BD105" s="529" t="str">
        <f t="array" aca="1" ref="BD105" ca="1">IFERROR(AX105*(1+INDEX(FrontEndData,MATCH(BD$10,IF(FrontEndType=$B105,FrontEndCampus),0),MATCH(BD$9,FrontEndYear,0))),"")</f>
        <v/>
      </c>
      <c r="BE105" s="529" t="str">
        <f t="array" aca="1" ref="BE105" ca="1">IFERROR(AY105*(1+INDEX(FrontEndData,MATCH(BE$10,IF(FrontEndType=$B105,FrontEndCampus),0),MATCH(BE$9,FrontEndYear,0))),"")</f>
        <v/>
      </c>
      <c r="BF105" s="529" t="str">
        <f t="array" aca="1" ref="BF105" ca="1">IFERROR(AZ105*(1+INDEX(FrontEndData,MATCH(BF$10,IF(FrontEndType=$B105,FrontEndCampus),0),MATCH(BF$9,FrontEndYear,0))),"")</f>
        <v/>
      </c>
      <c r="BG105" s="529" t="str">
        <f t="array" aca="1" ref="BG105" ca="1">IFERROR(BA105*(1+INDEX(FrontEndData,MATCH(BG$10,IF(FrontEndType=$B105,FrontEndCampus),0),MATCH(BG$9,FrontEndYear,0))),"")</f>
        <v/>
      </c>
      <c r="BH105" s="529" t="str">
        <f t="array" aca="1" ref="BH105" ca="1">IFERROR(BB105*(1+INDEX(FrontEndData,MATCH(BH$10,IF(FrontEndType=$B105,FrontEndCampus),0),MATCH(BH$9,FrontEndYear,0))),"")</f>
        <v/>
      </c>
      <c r="BI105" s="529" t="str">
        <f t="array" aca="1" ref="BI105" ca="1">IFERROR(BC105*(1+INDEX(FrontEndData,MATCH(BI$10,IF(FrontEndType=$B105,FrontEndCampus),0),MATCH(BI$9,FrontEndYear,0))),"")</f>
        <v/>
      </c>
      <c r="BJ105" s="529" t="str">
        <f t="array" aca="1" ref="BJ105" ca="1">IFERROR(BD105*(1+INDEX(FrontEndData,MATCH(BJ$10,IF(FrontEndType=$B105,FrontEndCampus),0),MATCH(BJ$9,FrontEndYear,0))),"")</f>
        <v/>
      </c>
      <c r="BK105" s="529" t="str">
        <f t="array" aca="1" ref="BK105" ca="1">IFERROR(BE105*(1+INDEX(FrontEndData,MATCH(BK$10,IF(FrontEndType=$B105,FrontEndCampus),0),MATCH(BK$9,FrontEndYear,0))),"")</f>
        <v/>
      </c>
      <c r="BL105" s="529" t="str">
        <f t="array" aca="1" ref="BL105" ca="1">IFERROR(BF105*(1+INDEX(FrontEndData,MATCH(BL$10,IF(FrontEndType=$B105,FrontEndCampus),0),MATCH(BL$9,FrontEndYear,0))),"")</f>
        <v/>
      </c>
      <c r="BM105" s="529" t="str">
        <f t="array" aca="1" ref="BM105" ca="1">IFERROR(BG105*(1+INDEX(FrontEndData,MATCH(BM$10,IF(FrontEndType=$B105,FrontEndCampus),0),MATCH(BM$9,FrontEndYear,0))),"")</f>
        <v/>
      </c>
      <c r="BN105" s="529" t="str">
        <f t="array" aca="1" ref="BN105" ca="1">IFERROR(BH105*(1+INDEX(FrontEndData,MATCH(BN$10,IF(FrontEndType=$B105,FrontEndCampus),0),MATCH(BN$9,FrontEndYear,0))),"")</f>
        <v/>
      </c>
      <c r="BO105" s="529" t="str">
        <f t="array" aca="1" ref="BO105" ca="1">IFERROR(BI105*(1+INDEX(FrontEndData,MATCH(BO$10,IF(FrontEndType=$B105,FrontEndCampus),0),MATCH(BO$9,FrontEndYear,0))),"")</f>
        <v/>
      </c>
      <c r="BP105" s="529" t="str">
        <f t="array" aca="1" ref="BP105" ca="1">IFERROR(BJ105*(1+INDEX(FrontEndData,MATCH(BP$10,IF(FrontEndType=$B105,FrontEndCampus),0),MATCH(BP$9,FrontEndYear,0))),"")</f>
        <v/>
      </c>
      <c r="BQ105" s="529" t="str">
        <f t="array" aca="1" ref="BQ105" ca="1">IFERROR(BK105*(1+INDEX(FrontEndData,MATCH(BQ$10,IF(FrontEndType=$B105,FrontEndCampus),0),MATCH(BQ$9,FrontEndYear,0))),"")</f>
        <v/>
      </c>
      <c r="BR105" s="529" t="str">
        <f t="array" aca="1" ref="BR105" ca="1">IFERROR(BL105*(1+INDEX(FrontEndData,MATCH(BR$10,IF(FrontEndType=$B105,FrontEndCampus),0),MATCH(BR$9,FrontEndYear,0))),"")</f>
        <v/>
      </c>
      <c r="BS105" s="529" t="str">
        <f t="array" aca="1" ref="BS105" ca="1">IFERROR(BM105*(1+INDEX(FrontEndData,MATCH(BS$10,IF(FrontEndType=$B105,FrontEndCampus),0),MATCH(BS$9,FrontEndYear,0))),"")</f>
        <v/>
      </c>
      <c r="BT105" s="529" t="str">
        <f t="array" aca="1" ref="BT105" ca="1">IFERROR(BN105*(1+INDEX(FrontEndData,MATCH(BT$10,IF(FrontEndType=$B105,FrontEndCampus),0),MATCH(BT$9,FrontEndYear,0))),"")</f>
        <v/>
      </c>
      <c r="BU105" s="529" t="str">
        <f t="array" aca="1" ref="BU105" ca="1">IFERROR(BO105*(1+INDEX(FrontEndData,MATCH(BU$10,IF(FrontEndType=$B105,FrontEndCampus),0),MATCH(BU$9,FrontEndYear,0))),"")</f>
        <v/>
      </c>
      <c r="BV105" s="529" t="str">
        <f t="array" aca="1" ref="BV105" ca="1">IFERROR(BP105*(1+INDEX(FrontEndData,MATCH(BV$10,IF(FrontEndType=$B105,FrontEndCampus),0),MATCH(BV$9,FrontEndYear,0))),"")</f>
        <v/>
      </c>
      <c r="BW105" s="529" t="str">
        <f t="array" aca="1" ref="BW105" ca="1">IFERROR(BQ105*(1+INDEX(FrontEndData,MATCH(BW$10,IF(FrontEndType=$B105,FrontEndCampus),0),MATCH(BW$9,FrontEndYear,0))),"")</f>
        <v/>
      </c>
      <c r="BX105" s="529" t="str">
        <f t="array" aca="1" ref="BX105" ca="1">IFERROR(BR105*(1+INDEX(FrontEndData,MATCH(BX$10,IF(FrontEndType=$B105,FrontEndCampus),0),MATCH(BX$9,FrontEndYear,0))),"")</f>
        <v/>
      </c>
    </row>
    <row r="106" spans="2:76" x14ac:dyDescent="0.25">
      <c r="B106" s="525" t="s">
        <v>360</v>
      </c>
      <c r="C106" s="526" t="s">
        <v>376</v>
      </c>
      <c r="D106" s="527" t="s">
        <v>396</v>
      </c>
      <c r="E106" s="528">
        <f t="array" ref="E106">IFERROR(IF(INDEX(EndUseMatrixData,MATCH($B106,IF(EndUseMatrixEndUse=$D106,EndUseMatrixAllocation),0),MATCH($C106,EndUseMatrixEmissionSource,0))=Lists!$Q$9,INDEX(CFPTableEmissionsData,MATCH($C106,CFPTableEmissionsEmissionSource,0),MATCH(E$10,CFPTableEmissionsCampus,0))*INDEX(EndUseAssumptionsData,MATCH($C106,IF(EndUseAssumptionsEndUse=$D106,EndUseAssumptionsEmissionsSource),0),MATCH(E$10,EndUseAssumptionsCampus,0))*IF(COUNTIF(PeopleList,$B106)&gt;0,INDEX(SpacePeopleAllocationsPercentData,MATCH($B106,SpacePeopleAllocationsPercentType,0),MATCH(E$10,SpacePeopleAllocationsPercentCampus,0))/SUM(IF(INDEX(EndUseMatrixPeopleData,0,MATCH($C106,EndUseMatrixEmissionSource,0))=Lists!$Q$9,IF(EndUseMatrixPeopleEndUse=$D106,INDEX(EndUseMatrixPeopleSplitData,0,MATCH(E$10,EndUseMatrixPeopleSplitCampus,0))))),1),0),0)</f>
        <v>0</v>
      </c>
      <c r="F106" s="528">
        <f t="array" ref="F106">IFERROR(IF(INDEX(EndUseMatrixData,MATCH($B106,IF(EndUseMatrixEndUse=$D106,EndUseMatrixAllocation),0),MATCH($C106,EndUseMatrixEmissionSource,0))=Lists!$Q$9,INDEX(CFPTableEmissionsData,MATCH($C106,CFPTableEmissionsEmissionSource,0),MATCH(F$10,CFPTableEmissionsCampus,0))*INDEX(EndUseAssumptionsData,MATCH($C106,IF(EndUseAssumptionsEndUse=$D106,EndUseAssumptionsEmissionsSource),0),MATCH(F$10,EndUseAssumptionsCampus,0))*IF(COUNTIF(PeopleList,$B106)&gt;0,INDEX(SpacePeopleAllocationsPercentData,MATCH($B106,SpacePeopleAllocationsPercentType,0),MATCH(F$10,SpacePeopleAllocationsPercentCampus,0))/SUM(IF(INDEX(EndUseMatrixPeopleData,0,MATCH($C106,EndUseMatrixEmissionSource,0))=Lists!$Q$9,IF(EndUseMatrixPeopleEndUse=$D106,INDEX(EndUseMatrixPeopleSplitData,0,MATCH(F$10,EndUseMatrixPeopleSplitCampus,0))))),1),0),0)</f>
        <v>0</v>
      </c>
      <c r="G106" s="528">
        <f t="array" ref="G106">IFERROR(IF(INDEX(EndUseMatrixData,MATCH($B106,IF(EndUseMatrixEndUse=$D106,EndUseMatrixAllocation),0),MATCH($C106,EndUseMatrixEmissionSource,0))=Lists!$Q$9,INDEX(CFPTableEmissionsData,MATCH($C106,CFPTableEmissionsEmissionSource,0),MATCH(G$10,CFPTableEmissionsCampus,0))*INDEX(EndUseAssumptionsData,MATCH($C106,IF(EndUseAssumptionsEndUse=$D106,EndUseAssumptionsEmissionsSource),0),MATCH(G$10,EndUseAssumptionsCampus,0))*IF(COUNTIF(PeopleList,$B106)&gt;0,INDEX(SpacePeopleAllocationsPercentData,MATCH($B106,SpacePeopleAllocationsPercentType,0),MATCH(G$10,SpacePeopleAllocationsPercentCampus,0))/SUM(IF(INDEX(EndUseMatrixPeopleData,0,MATCH($C106,EndUseMatrixEmissionSource,0))=Lists!$Q$9,IF(EndUseMatrixPeopleEndUse=$D106,INDEX(EndUseMatrixPeopleSplitData,0,MATCH(G$10,EndUseMatrixPeopleSplitCampus,0))))),1),0),0)</f>
        <v>0</v>
      </c>
      <c r="H106" s="528">
        <f t="array" ref="H106">IFERROR(IF(INDEX(EndUseMatrixData,MATCH($B106,IF(EndUseMatrixEndUse=$D106,EndUseMatrixAllocation),0),MATCH($C106,EndUseMatrixEmissionSource,0))=Lists!$Q$9,INDEX(CFPTableEmissionsData,MATCH($C106,CFPTableEmissionsEmissionSource,0),MATCH(H$10,CFPTableEmissionsCampus,0))*INDEX(EndUseAssumptionsData,MATCH($C106,IF(EndUseAssumptionsEndUse=$D106,EndUseAssumptionsEmissionsSource),0),MATCH(H$10,EndUseAssumptionsCampus,0))*IF(COUNTIF(PeopleList,$B106)&gt;0,INDEX(SpacePeopleAllocationsPercentData,MATCH($B106,SpacePeopleAllocationsPercentType,0),MATCH(H$10,SpacePeopleAllocationsPercentCampus,0))/SUM(IF(INDEX(EndUseMatrixPeopleData,0,MATCH($C106,EndUseMatrixEmissionSource,0))=Lists!$Q$9,IF(EndUseMatrixPeopleEndUse=$D106,INDEX(EndUseMatrixPeopleSplitData,0,MATCH(H$10,EndUseMatrixPeopleSplitCampus,0))))),1),0),0)</f>
        <v>0</v>
      </c>
      <c r="I106" s="528">
        <f t="array" ref="I106">IFERROR(IF(INDEX(EndUseMatrixData,MATCH($B106,IF(EndUseMatrixEndUse=$D106,EndUseMatrixAllocation),0),MATCH($C106,EndUseMatrixEmissionSource,0))=Lists!$Q$9,INDEX(CFPTableEmissionsData,MATCH($C106,CFPTableEmissionsEmissionSource,0),MATCH(I$10,CFPTableEmissionsCampus,0))*INDEX(EndUseAssumptionsData,MATCH($C106,IF(EndUseAssumptionsEndUse=$D106,EndUseAssumptionsEmissionsSource),0),MATCH(I$10,EndUseAssumptionsCampus,0))*IF(COUNTIF(PeopleList,$B106)&gt;0,INDEX(SpacePeopleAllocationsPercentData,MATCH($B106,SpacePeopleAllocationsPercentType,0),MATCH(I$10,SpacePeopleAllocationsPercentCampus,0))/SUM(IF(INDEX(EndUseMatrixPeopleData,0,MATCH($C106,EndUseMatrixEmissionSource,0))=Lists!$Q$9,IF(EndUseMatrixPeopleEndUse=$D106,INDEX(EndUseMatrixPeopleSplitData,0,MATCH(I$10,EndUseMatrixPeopleSplitCampus,0))))),1),0),0)</f>
        <v>0</v>
      </c>
      <c r="J106" s="528">
        <f t="array" ref="J106">IFERROR(IF(INDEX(EndUseMatrixData,MATCH($B106,IF(EndUseMatrixEndUse=$D106,EndUseMatrixAllocation),0),MATCH($C106,EndUseMatrixEmissionSource,0))=Lists!$Q$9,INDEX(CFPTableEmissionsData,MATCH($C106,CFPTableEmissionsEmissionSource,0),MATCH(J$10,CFPTableEmissionsCampus,0))*INDEX(EndUseAssumptionsData,MATCH($C106,IF(EndUseAssumptionsEndUse=$D106,EndUseAssumptionsEmissionsSource),0),MATCH(J$10,EndUseAssumptionsCampus,0))*IF(COUNTIF(PeopleList,$B106)&gt;0,INDEX(SpacePeopleAllocationsPercentData,MATCH($B106,SpacePeopleAllocationsPercentType,0),MATCH(J$10,SpacePeopleAllocationsPercentCampus,0))/SUM(IF(INDEX(EndUseMatrixPeopleData,0,MATCH($C106,EndUseMatrixEmissionSource,0))=Lists!$Q$9,IF(EndUseMatrixPeopleEndUse=$D106,INDEX(EndUseMatrixPeopleSplitData,0,MATCH(J$10,EndUseMatrixPeopleSplitCampus,0))))),1),0),0)</f>
        <v>0</v>
      </c>
      <c r="K106" s="529" t="str">
        <f t="array" aca="1" ref="K106" ca="1">IFERROR(E106*(1+INDEX(FrontEndData,MATCH(K$10,IF(FrontEndType=$B106,FrontEndCampus),0),MATCH(K$9,FrontEndYear,0))),"")</f>
        <v/>
      </c>
      <c r="L106" s="529" t="str">
        <f t="array" aca="1" ref="L106" ca="1">IFERROR(F106*(1+INDEX(FrontEndData,MATCH(L$10,IF(FrontEndType=$B106,FrontEndCampus),0),MATCH(L$9,FrontEndYear,0))),"")</f>
        <v/>
      </c>
      <c r="M106" s="529" t="str">
        <f t="array" aca="1" ref="M106" ca="1">IFERROR(G106*(1+INDEX(FrontEndData,MATCH(M$10,IF(FrontEndType=$B106,FrontEndCampus),0),MATCH(M$9,FrontEndYear,0))),"")</f>
        <v/>
      </c>
      <c r="N106" s="529" t="str">
        <f t="array" aca="1" ref="N106" ca="1">IFERROR(H106*(1+INDEX(FrontEndData,MATCH(N$10,IF(FrontEndType=$B106,FrontEndCampus),0),MATCH(N$9,FrontEndYear,0))),"")</f>
        <v/>
      </c>
      <c r="O106" s="529" t="str">
        <f t="array" aca="1" ref="O106" ca="1">IFERROR(I106*(1+INDEX(FrontEndData,MATCH(O$10,IF(FrontEndType=$B106,FrontEndCampus),0),MATCH(O$9,FrontEndYear,0))),"")</f>
        <v/>
      </c>
      <c r="P106" s="529" t="str">
        <f t="array" aca="1" ref="P106" ca="1">IFERROR(J106*(1+INDEX(FrontEndData,MATCH(P$10,IF(FrontEndType=$B106,FrontEndCampus),0),MATCH(P$9,FrontEndYear,0))),"")</f>
        <v/>
      </c>
      <c r="Q106" s="529" t="str">
        <f t="array" aca="1" ref="Q106" ca="1">IFERROR(K106*(1+INDEX(FrontEndData,MATCH(Q$10,IF(FrontEndType=$B106,FrontEndCampus),0),MATCH(Q$9,FrontEndYear,0))),"")</f>
        <v/>
      </c>
      <c r="R106" s="529" t="str">
        <f t="array" aca="1" ref="R106" ca="1">IFERROR(L106*(1+INDEX(FrontEndData,MATCH(R$10,IF(FrontEndType=$B106,FrontEndCampus),0),MATCH(R$9,FrontEndYear,0))),"")</f>
        <v/>
      </c>
      <c r="S106" s="529" t="str">
        <f t="array" aca="1" ref="S106" ca="1">IFERROR(M106*(1+INDEX(FrontEndData,MATCH(S$10,IF(FrontEndType=$B106,FrontEndCampus),0),MATCH(S$9,FrontEndYear,0))),"")</f>
        <v/>
      </c>
      <c r="T106" s="529" t="str">
        <f t="array" aca="1" ref="T106" ca="1">IFERROR(N106*(1+INDEX(FrontEndData,MATCH(T$10,IF(FrontEndType=$B106,FrontEndCampus),0),MATCH(T$9,FrontEndYear,0))),"")</f>
        <v/>
      </c>
      <c r="U106" s="529" t="str">
        <f t="array" aca="1" ref="U106" ca="1">IFERROR(O106*(1+INDEX(FrontEndData,MATCH(U$10,IF(FrontEndType=$B106,FrontEndCampus),0),MATCH(U$9,FrontEndYear,0))),"")</f>
        <v/>
      </c>
      <c r="V106" s="529" t="str">
        <f t="array" aca="1" ref="V106" ca="1">IFERROR(P106*(1+INDEX(FrontEndData,MATCH(V$10,IF(FrontEndType=$B106,FrontEndCampus),0),MATCH(V$9,FrontEndYear,0))),"")</f>
        <v/>
      </c>
      <c r="W106" s="529" t="str">
        <f t="array" aca="1" ref="W106" ca="1">IFERROR(Q106*(1+INDEX(FrontEndData,MATCH(W$10,IF(FrontEndType=$B106,FrontEndCampus),0),MATCH(W$9,FrontEndYear,0))),"")</f>
        <v/>
      </c>
      <c r="X106" s="529" t="str">
        <f t="array" aca="1" ref="X106" ca="1">IFERROR(R106*(1+INDEX(FrontEndData,MATCH(X$10,IF(FrontEndType=$B106,FrontEndCampus),0),MATCH(X$9,FrontEndYear,0))),"")</f>
        <v/>
      </c>
      <c r="Y106" s="529" t="str">
        <f t="array" aca="1" ref="Y106" ca="1">IFERROR(S106*(1+INDEX(FrontEndData,MATCH(Y$10,IF(FrontEndType=$B106,FrontEndCampus),0),MATCH(Y$9,FrontEndYear,0))),"")</f>
        <v/>
      </c>
      <c r="Z106" s="529" t="str">
        <f t="array" aca="1" ref="Z106" ca="1">IFERROR(T106*(1+INDEX(FrontEndData,MATCH(Z$10,IF(FrontEndType=$B106,FrontEndCampus),0),MATCH(Z$9,FrontEndYear,0))),"")</f>
        <v/>
      </c>
      <c r="AA106" s="529" t="str">
        <f t="array" aca="1" ref="AA106" ca="1">IFERROR(U106*(1+INDEX(FrontEndData,MATCH(AA$10,IF(FrontEndType=$B106,FrontEndCampus),0),MATCH(AA$9,FrontEndYear,0))),"")</f>
        <v/>
      </c>
      <c r="AB106" s="529" t="str">
        <f t="array" aca="1" ref="AB106" ca="1">IFERROR(V106*(1+INDEX(FrontEndData,MATCH(AB$10,IF(FrontEndType=$B106,FrontEndCampus),0),MATCH(AB$9,FrontEndYear,0))),"")</f>
        <v/>
      </c>
      <c r="AC106" s="529" t="str">
        <f t="array" aca="1" ref="AC106" ca="1">IFERROR(W106*(1+INDEX(FrontEndData,MATCH(AC$10,IF(FrontEndType=$B106,FrontEndCampus),0),MATCH(AC$9,FrontEndYear,0))),"")</f>
        <v/>
      </c>
      <c r="AD106" s="529" t="str">
        <f t="array" aca="1" ref="AD106" ca="1">IFERROR(X106*(1+INDEX(FrontEndData,MATCH(AD$10,IF(FrontEndType=$B106,FrontEndCampus),0),MATCH(AD$9,FrontEndYear,0))),"")</f>
        <v/>
      </c>
      <c r="AE106" s="529" t="str">
        <f t="array" aca="1" ref="AE106" ca="1">IFERROR(Y106*(1+INDEX(FrontEndData,MATCH(AE$10,IF(FrontEndType=$B106,FrontEndCampus),0),MATCH(AE$9,FrontEndYear,0))),"")</f>
        <v/>
      </c>
      <c r="AF106" s="529" t="str">
        <f t="array" aca="1" ref="AF106" ca="1">IFERROR(Z106*(1+INDEX(FrontEndData,MATCH(AF$10,IF(FrontEndType=$B106,FrontEndCampus),0),MATCH(AF$9,FrontEndYear,0))),"")</f>
        <v/>
      </c>
      <c r="AG106" s="529" t="str">
        <f t="array" aca="1" ref="AG106" ca="1">IFERROR(AA106*(1+INDEX(FrontEndData,MATCH(AG$10,IF(FrontEndType=$B106,FrontEndCampus),0),MATCH(AG$9,FrontEndYear,0))),"")</f>
        <v/>
      </c>
      <c r="AH106" s="529" t="str">
        <f t="array" aca="1" ref="AH106" ca="1">IFERROR(AB106*(1+INDEX(FrontEndData,MATCH(AH$10,IF(FrontEndType=$B106,FrontEndCampus),0),MATCH(AH$9,FrontEndYear,0))),"")</f>
        <v/>
      </c>
      <c r="AI106" s="529" t="str">
        <f t="array" aca="1" ref="AI106" ca="1">IFERROR(AC106*(1+INDEX(FrontEndData,MATCH(AI$10,IF(FrontEndType=$B106,FrontEndCampus),0),MATCH(AI$9,FrontEndYear,0))),"")</f>
        <v/>
      </c>
      <c r="AJ106" s="529" t="str">
        <f t="array" aca="1" ref="AJ106" ca="1">IFERROR(AD106*(1+INDEX(FrontEndData,MATCH(AJ$10,IF(FrontEndType=$B106,FrontEndCampus),0),MATCH(AJ$9,FrontEndYear,0))),"")</f>
        <v/>
      </c>
      <c r="AK106" s="529" t="str">
        <f t="array" aca="1" ref="AK106" ca="1">IFERROR(AE106*(1+INDEX(FrontEndData,MATCH(AK$10,IF(FrontEndType=$B106,FrontEndCampus),0),MATCH(AK$9,FrontEndYear,0))),"")</f>
        <v/>
      </c>
      <c r="AL106" s="529" t="str">
        <f t="array" aca="1" ref="AL106" ca="1">IFERROR(AF106*(1+INDEX(FrontEndData,MATCH(AL$10,IF(FrontEndType=$B106,FrontEndCampus),0),MATCH(AL$9,FrontEndYear,0))),"")</f>
        <v/>
      </c>
      <c r="AM106" s="529" t="str">
        <f t="array" aca="1" ref="AM106" ca="1">IFERROR(AG106*(1+INDEX(FrontEndData,MATCH(AM$10,IF(FrontEndType=$B106,FrontEndCampus),0),MATCH(AM$9,FrontEndYear,0))),"")</f>
        <v/>
      </c>
      <c r="AN106" s="529" t="str">
        <f t="array" aca="1" ref="AN106" ca="1">IFERROR(AH106*(1+INDEX(FrontEndData,MATCH(AN$10,IF(FrontEndType=$B106,FrontEndCampus),0),MATCH(AN$9,FrontEndYear,0))),"")</f>
        <v/>
      </c>
      <c r="AO106" s="529" t="str">
        <f t="array" aca="1" ref="AO106" ca="1">IFERROR(AI106*(1+INDEX(FrontEndData,MATCH(AO$10,IF(FrontEndType=$B106,FrontEndCampus),0),MATCH(AO$9,FrontEndYear,0))),"")</f>
        <v/>
      </c>
      <c r="AP106" s="529" t="str">
        <f t="array" aca="1" ref="AP106" ca="1">IFERROR(AJ106*(1+INDEX(FrontEndData,MATCH(AP$10,IF(FrontEndType=$B106,FrontEndCampus),0),MATCH(AP$9,FrontEndYear,0))),"")</f>
        <v/>
      </c>
      <c r="AQ106" s="529" t="str">
        <f t="array" aca="1" ref="AQ106" ca="1">IFERROR(AK106*(1+INDEX(FrontEndData,MATCH(AQ$10,IF(FrontEndType=$B106,FrontEndCampus),0),MATCH(AQ$9,FrontEndYear,0))),"")</f>
        <v/>
      </c>
      <c r="AR106" s="529" t="str">
        <f t="array" aca="1" ref="AR106" ca="1">IFERROR(AL106*(1+INDEX(FrontEndData,MATCH(AR$10,IF(FrontEndType=$B106,FrontEndCampus),0),MATCH(AR$9,FrontEndYear,0))),"")</f>
        <v/>
      </c>
      <c r="AS106" s="529" t="str">
        <f t="array" aca="1" ref="AS106" ca="1">IFERROR(AM106*(1+INDEX(FrontEndData,MATCH(AS$10,IF(FrontEndType=$B106,FrontEndCampus),0),MATCH(AS$9,FrontEndYear,0))),"")</f>
        <v/>
      </c>
      <c r="AT106" s="529" t="str">
        <f t="array" aca="1" ref="AT106" ca="1">IFERROR(AN106*(1+INDEX(FrontEndData,MATCH(AT$10,IF(FrontEndType=$B106,FrontEndCampus),0),MATCH(AT$9,FrontEndYear,0))),"")</f>
        <v/>
      </c>
      <c r="AU106" s="529" t="str">
        <f t="array" aca="1" ref="AU106" ca="1">IFERROR(AO106*(1+INDEX(FrontEndData,MATCH(AU$10,IF(FrontEndType=$B106,FrontEndCampus),0),MATCH(AU$9,FrontEndYear,0))),"")</f>
        <v/>
      </c>
      <c r="AV106" s="529" t="str">
        <f t="array" aca="1" ref="AV106" ca="1">IFERROR(AP106*(1+INDEX(FrontEndData,MATCH(AV$10,IF(FrontEndType=$B106,FrontEndCampus),0),MATCH(AV$9,FrontEndYear,0))),"")</f>
        <v/>
      </c>
      <c r="AW106" s="529" t="str">
        <f t="array" aca="1" ref="AW106" ca="1">IFERROR(AQ106*(1+INDEX(FrontEndData,MATCH(AW$10,IF(FrontEndType=$B106,FrontEndCampus),0),MATCH(AW$9,FrontEndYear,0))),"")</f>
        <v/>
      </c>
      <c r="AX106" s="529" t="str">
        <f t="array" aca="1" ref="AX106" ca="1">IFERROR(AR106*(1+INDEX(FrontEndData,MATCH(AX$10,IF(FrontEndType=$B106,FrontEndCampus),0),MATCH(AX$9,FrontEndYear,0))),"")</f>
        <v/>
      </c>
      <c r="AY106" s="529" t="str">
        <f t="array" aca="1" ref="AY106" ca="1">IFERROR(AS106*(1+INDEX(FrontEndData,MATCH(AY$10,IF(FrontEndType=$B106,FrontEndCampus),0),MATCH(AY$9,FrontEndYear,0))),"")</f>
        <v/>
      </c>
      <c r="AZ106" s="529" t="str">
        <f t="array" aca="1" ref="AZ106" ca="1">IFERROR(AT106*(1+INDEX(FrontEndData,MATCH(AZ$10,IF(FrontEndType=$B106,FrontEndCampus),0),MATCH(AZ$9,FrontEndYear,0))),"")</f>
        <v/>
      </c>
      <c r="BA106" s="529" t="str">
        <f t="array" aca="1" ref="BA106" ca="1">IFERROR(AU106*(1+INDEX(FrontEndData,MATCH(BA$10,IF(FrontEndType=$B106,FrontEndCampus),0),MATCH(BA$9,FrontEndYear,0))),"")</f>
        <v/>
      </c>
      <c r="BB106" s="529" t="str">
        <f t="array" aca="1" ref="BB106" ca="1">IFERROR(AV106*(1+INDEX(FrontEndData,MATCH(BB$10,IF(FrontEndType=$B106,FrontEndCampus),0),MATCH(BB$9,FrontEndYear,0))),"")</f>
        <v/>
      </c>
      <c r="BC106" s="529" t="str">
        <f t="array" aca="1" ref="BC106" ca="1">IFERROR(AW106*(1+INDEX(FrontEndData,MATCH(BC$10,IF(FrontEndType=$B106,FrontEndCampus),0),MATCH(BC$9,FrontEndYear,0))),"")</f>
        <v/>
      </c>
      <c r="BD106" s="529" t="str">
        <f t="array" aca="1" ref="BD106" ca="1">IFERROR(AX106*(1+INDEX(FrontEndData,MATCH(BD$10,IF(FrontEndType=$B106,FrontEndCampus),0),MATCH(BD$9,FrontEndYear,0))),"")</f>
        <v/>
      </c>
      <c r="BE106" s="529" t="str">
        <f t="array" aca="1" ref="BE106" ca="1">IFERROR(AY106*(1+INDEX(FrontEndData,MATCH(BE$10,IF(FrontEndType=$B106,FrontEndCampus),0),MATCH(BE$9,FrontEndYear,0))),"")</f>
        <v/>
      </c>
      <c r="BF106" s="529" t="str">
        <f t="array" aca="1" ref="BF106" ca="1">IFERROR(AZ106*(1+INDEX(FrontEndData,MATCH(BF$10,IF(FrontEndType=$B106,FrontEndCampus),0),MATCH(BF$9,FrontEndYear,0))),"")</f>
        <v/>
      </c>
      <c r="BG106" s="529" t="str">
        <f t="array" aca="1" ref="BG106" ca="1">IFERROR(BA106*(1+INDEX(FrontEndData,MATCH(BG$10,IF(FrontEndType=$B106,FrontEndCampus),0),MATCH(BG$9,FrontEndYear,0))),"")</f>
        <v/>
      </c>
      <c r="BH106" s="529" t="str">
        <f t="array" aca="1" ref="BH106" ca="1">IFERROR(BB106*(1+INDEX(FrontEndData,MATCH(BH$10,IF(FrontEndType=$B106,FrontEndCampus),0),MATCH(BH$9,FrontEndYear,0))),"")</f>
        <v/>
      </c>
      <c r="BI106" s="529" t="str">
        <f t="array" aca="1" ref="BI106" ca="1">IFERROR(BC106*(1+INDEX(FrontEndData,MATCH(BI$10,IF(FrontEndType=$B106,FrontEndCampus),0),MATCH(BI$9,FrontEndYear,0))),"")</f>
        <v/>
      </c>
      <c r="BJ106" s="529" t="str">
        <f t="array" aca="1" ref="BJ106" ca="1">IFERROR(BD106*(1+INDEX(FrontEndData,MATCH(BJ$10,IF(FrontEndType=$B106,FrontEndCampus),0),MATCH(BJ$9,FrontEndYear,0))),"")</f>
        <v/>
      </c>
      <c r="BK106" s="529" t="str">
        <f t="array" aca="1" ref="BK106" ca="1">IFERROR(BE106*(1+INDEX(FrontEndData,MATCH(BK$10,IF(FrontEndType=$B106,FrontEndCampus),0),MATCH(BK$9,FrontEndYear,0))),"")</f>
        <v/>
      </c>
      <c r="BL106" s="529" t="str">
        <f t="array" aca="1" ref="BL106" ca="1">IFERROR(BF106*(1+INDEX(FrontEndData,MATCH(BL$10,IF(FrontEndType=$B106,FrontEndCampus),0),MATCH(BL$9,FrontEndYear,0))),"")</f>
        <v/>
      </c>
      <c r="BM106" s="529" t="str">
        <f t="array" aca="1" ref="BM106" ca="1">IFERROR(BG106*(1+INDEX(FrontEndData,MATCH(BM$10,IF(FrontEndType=$B106,FrontEndCampus),0),MATCH(BM$9,FrontEndYear,0))),"")</f>
        <v/>
      </c>
      <c r="BN106" s="529" t="str">
        <f t="array" aca="1" ref="BN106" ca="1">IFERROR(BH106*(1+INDEX(FrontEndData,MATCH(BN$10,IF(FrontEndType=$B106,FrontEndCampus),0),MATCH(BN$9,FrontEndYear,0))),"")</f>
        <v/>
      </c>
      <c r="BO106" s="529" t="str">
        <f t="array" aca="1" ref="BO106" ca="1">IFERROR(BI106*(1+INDEX(FrontEndData,MATCH(BO$10,IF(FrontEndType=$B106,FrontEndCampus),0),MATCH(BO$9,FrontEndYear,0))),"")</f>
        <v/>
      </c>
      <c r="BP106" s="529" t="str">
        <f t="array" aca="1" ref="BP106" ca="1">IFERROR(BJ106*(1+INDEX(FrontEndData,MATCH(BP$10,IF(FrontEndType=$B106,FrontEndCampus),0),MATCH(BP$9,FrontEndYear,0))),"")</f>
        <v/>
      </c>
      <c r="BQ106" s="529" t="str">
        <f t="array" aca="1" ref="BQ106" ca="1">IFERROR(BK106*(1+INDEX(FrontEndData,MATCH(BQ$10,IF(FrontEndType=$B106,FrontEndCampus),0),MATCH(BQ$9,FrontEndYear,0))),"")</f>
        <v/>
      </c>
      <c r="BR106" s="529" t="str">
        <f t="array" aca="1" ref="BR106" ca="1">IFERROR(BL106*(1+INDEX(FrontEndData,MATCH(BR$10,IF(FrontEndType=$B106,FrontEndCampus),0),MATCH(BR$9,FrontEndYear,0))),"")</f>
        <v/>
      </c>
      <c r="BS106" s="529" t="str">
        <f t="array" aca="1" ref="BS106" ca="1">IFERROR(BM106*(1+INDEX(FrontEndData,MATCH(BS$10,IF(FrontEndType=$B106,FrontEndCampus),0),MATCH(BS$9,FrontEndYear,0))),"")</f>
        <v/>
      </c>
      <c r="BT106" s="529" t="str">
        <f t="array" aca="1" ref="BT106" ca="1">IFERROR(BN106*(1+INDEX(FrontEndData,MATCH(BT$10,IF(FrontEndType=$B106,FrontEndCampus),0),MATCH(BT$9,FrontEndYear,0))),"")</f>
        <v/>
      </c>
      <c r="BU106" s="529" t="str">
        <f t="array" aca="1" ref="BU106" ca="1">IFERROR(BO106*(1+INDEX(FrontEndData,MATCH(BU$10,IF(FrontEndType=$B106,FrontEndCampus),0),MATCH(BU$9,FrontEndYear,0))),"")</f>
        <v/>
      </c>
      <c r="BV106" s="529" t="str">
        <f t="array" aca="1" ref="BV106" ca="1">IFERROR(BP106*(1+INDEX(FrontEndData,MATCH(BV$10,IF(FrontEndType=$B106,FrontEndCampus),0),MATCH(BV$9,FrontEndYear,0))),"")</f>
        <v/>
      </c>
      <c r="BW106" s="529" t="str">
        <f t="array" aca="1" ref="BW106" ca="1">IFERROR(BQ106*(1+INDEX(FrontEndData,MATCH(BW$10,IF(FrontEndType=$B106,FrontEndCampus),0),MATCH(BW$9,FrontEndYear,0))),"")</f>
        <v/>
      </c>
      <c r="BX106" s="529" t="str">
        <f t="array" aca="1" ref="BX106" ca="1">IFERROR(BR106*(1+INDEX(FrontEndData,MATCH(BX$10,IF(FrontEndType=$B106,FrontEndCampus),0),MATCH(BX$9,FrontEndYear,0))),"")</f>
        <v/>
      </c>
    </row>
    <row r="107" spans="2:76" x14ac:dyDescent="0.25">
      <c r="B107" s="525" t="s">
        <v>360</v>
      </c>
      <c r="C107" s="526" t="s">
        <v>376</v>
      </c>
      <c r="D107" s="527" t="s">
        <v>395</v>
      </c>
      <c r="E107" s="528">
        <f t="array" ref="E107">IFERROR(IF(INDEX(EndUseMatrixData,MATCH($B107,IF(EndUseMatrixEndUse=$D107,EndUseMatrixAllocation),0),MATCH($C107,EndUseMatrixEmissionSource,0))=Lists!$Q$9,INDEX(CFPTableEmissionsData,MATCH($C107,CFPTableEmissionsEmissionSource,0),MATCH(E$10,CFPTableEmissionsCampus,0))*INDEX(EndUseAssumptionsData,MATCH($C107,IF(EndUseAssumptionsEndUse=$D107,EndUseAssumptionsEmissionsSource),0),MATCH(E$10,EndUseAssumptionsCampus,0))*IF(COUNTIF(PeopleList,$B107)&gt;0,INDEX(SpacePeopleAllocationsPercentData,MATCH($B107,SpacePeopleAllocationsPercentType,0),MATCH(E$10,SpacePeopleAllocationsPercentCampus,0))/SUM(IF(INDEX(EndUseMatrixPeopleData,0,MATCH($C107,EndUseMatrixEmissionSource,0))=Lists!$Q$9,IF(EndUseMatrixPeopleEndUse=$D107,INDEX(EndUseMatrixPeopleSplitData,0,MATCH(E$10,EndUseMatrixPeopleSplitCampus,0))))),1),0),0)</f>
        <v>0</v>
      </c>
      <c r="F107" s="528">
        <f t="array" ref="F107">IFERROR(IF(INDEX(EndUseMatrixData,MATCH($B107,IF(EndUseMatrixEndUse=$D107,EndUseMatrixAllocation),0),MATCH($C107,EndUseMatrixEmissionSource,0))=Lists!$Q$9,INDEX(CFPTableEmissionsData,MATCH($C107,CFPTableEmissionsEmissionSource,0),MATCH(F$10,CFPTableEmissionsCampus,0))*INDEX(EndUseAssumptionsData,MATCH($C107,IF(EndUseAssumptionsEndUse=$D107,EndUseAssumptionsEmissionsSource),0),MATCH(F$10,EndUseAssumptionsCampus,0))*IF(COUNTIF(PeopleList,$B107)&gt;0,INDEX(SpacePeopleAllocationsPercentData,MATCH($B107,SpacePeopleAllocationsPercentType,0),MATCH(F$10,SpacePeopleAllocationsPercentCampus,0))/SUM(IF(INDEX(EndUseMatrixPeopleData,0,MATCH($C107,EndUseMatrixEmissionSource,0))=Lists!$Q$9,IF(EndUseMatrixPeopleEndUse=$D107,INDEX(EndUseMatrixPeopleSplitData,0,MATCH(F$10,EndUseMatrixPeopleSplitCampus,0))))),1),0),0)</f>
        <v>0</v>
      </c>
      <c r="G107" s="528">
        <f t="array" ref="G107">IFERROR(IF(INDEX(EndUseMatrixData,MATCH($B107,IF(EndUseMatrixEndUse=$D107,EndUseMatrixAllocation),0),MATCH($C107,EndUseMatrixEmissionSource,0))=Lists!$Q$9,INDEX(CFPTableEmissionsData,MATCH($C107,CFPTableEmissionsEmissionSource,0),MATCH(G$10,CFPTableEmissionsCampus,0))*INDEX(EndUseAssumptionsData,MATCH($C107,IF(EndUseAssumptionsEndUse=$D107,EndUseAssumptionsEmissionsSource),0),MATCH(G$10,EndUseAssumptionsCampus,0))*IF(COUNTIF(PeopleList,$B107)&gt;0,INDEX(SpacePeopleAllocationsPercentData,MATCH($B107,SpacePeopleAllocationsPercentType,0),MATCH(G$10,SpacePeopleAllocationsPercentCampus,0))/SUM(IF(INDEX(EndUseMatrixPeopleData,0,MATCH($C107,EndUseMatrixEmissionSource,0))=Lists!$Q$9,IF(EndUseMatrixPeopleEndUse=$D107,INDEX(EndUseMatrixPeopleSplitData,0,MATCH(G$10,EndUseMatrixPeopleSplitCampus,0))))),1),0),0)</f>
        <v>0</v>
      </c>
      <c r="H107" s="528">
        <f t="array" ref="H107">IFERROR(IF(INDEX(EndUseMatrixData,MATCH($B107,IF(EndUseMatrixEndUse=$D107,EndUseMatrixAllocation),0),MATCH($C107,EndUseMatrixEmissionSource,0))=Lists!$Q$9,INDEX(CFPTableEmissionsData,MATCH($C107,CFPTableEmissionsEmissionSource,0),MATCH(H$10,CFPTableEmissionsCampus,0))*INDEX(EndUseAssumptionsData,MATCH($C107,IF(EndUseAssumptionsEndUse=$D107,EndUseAssumptionsEmissionsSource),0),MATCH(H$10,EndUseAssumptionsCampus,0))*IF(COUNTIF(PeopleList,$B107)&gt;0,INDEX(SpacePeopleAllocationsPercentData,MATCH($B107,SpacePeopleAllocationsPercentType,0),MATCH(H$10,SpacePeopleAllocationsPercentCampus,0))/SUM(IF(INDEX(EndUseMatrixPeopleData,0,MATCH($C107,EndUseMatrixEmissionSource,0))=Lists!$Q$9,IF(EndUseMatrixPeopleEndUse=$D107,INDEX(EndUseMatrixPeopleSplitData,0,MATCH(H$10,EndUseMatrixPeopleSplitCampus,0))))),1),0),0)</f>
        <v>0</v>
      </c>
      <c r="I107" s="528">
        <f t="array" ref="I107">IFERROR(IF(INDEX(EndUseMatrixData,MATCH($B107,IF(EndUseMatrixEndUse=$D107,EndUseMatrixAllocation),0),MATCH($C107,EndUseMatrixEmissionSource,0))=Lists!$Q$9,INDEX(CFPTableEmissionsData,MATCH($C107,CFPTableEmissionsEmissionSource,0),MATCH(I$10,CFPTableEmissionsCampus,0))*INDEX(EndUseAssumptionsData,MATCH($C107,IF(EndUseAssumptionsEndUse=$D107,EndUseAssumptionsEmissionsSource),0),MATCH(I$10,EndUseAssumptionsCampus,0))*IF(COUNTIF(PeopleList,$B107)&gt;0,INDEX(SpacePeopleAllocationsPercentData,MATCH($B107,SpacePeopleAllocationsPercentType,0),MATCH(I$10,SpacePeopleAllocationsPercentCampus,0))/SUM(IF(INDEX(EndUseMatrixPeopleData,0,MATCH($C107,EndUseMatrixEmissionSource,0))=Lists!$Q$9,IF(EndUseMatrixPeopleEndUse=$D107,INDEX(EndUseMatrixPeopleSplitData,0,MATCH(I$10,EndUseMatrixPeopleSplitCampus,0))))),1),0),0)</f>
        <v>0</v>
      </c>
      <c r="J107" s="528">
        <f t="array" ref="J107">IFERROR(IF(INDEX(EndUseMatrixData,MATCH($B107,IF(EndUseMatrixEndUse=$D107,EndUseMatrixAllocation),0),MATCH($C107,EndUseMatrixEmissionSource,0))=Lists!$Q$9,INDEX(CFPTableEmissionsData,MATCH($C107,CFPTableEmissionsEmissionSource,0),MATCH(J$10,CFPTableEmissionsCampus,0))*INDEX(EndUseAssumptionsData,MATCH($C107,IF(EndUseAssumptionsEndUse=$D107,EndUseAssumptionsEmissionsSource),0),MATCH(J$10,EndUseAssumptionsCampus,0))*IF(COUNTIF(PeopleList,$B107)&gt;0,INDEX(SpacePeopleAllocationsPercentData,MATCH($B107,SpacePeopleAllocationsPercentType,0),MATCH(J$10,SpacePeopleAllocationsPercentCampus,0))/SUM(IF(INDEX(EndUseMatrixPeopleData,0,MATCH($C107,EndUseMatrixEmissionSource,0))=Lists!$Q$9,IF(EndUseMatrixPeopleEndUse=$D107,INDEX(EndUseMatrixPeopleSplitData,0,MATCH(J$10,EndUseMatrixPeopleSplitCampus,0))))),1),0),0)</f>
        <v>0</v>
      </c>
      <c r="K107" s="529" t="str">
        <f t="array" aca="1" ref="K107" ca="1">IFERROR(E107*(1+INDEX(FrontEndData,MATCH(K$10,IF(FrontEndType=$B107,FrontEndCampus),0),MATCH(K$9,FrontEndYear,0))),"")</f>
        <v/>
      </c>
      <c r="L107" s="529" t="str">
        <f t="array" aca="1" ref="L107" ca="1">IFERROR(F107*(1+INDEX(FrontEndData,MATCH(L$10,IF(FrontEndType=$B107,FrontEndCampus),0),MATCH(L$9,FrontEndYear,0))),"")</f>
        <v/>
      </c>
      <c r="M107" s="529" t="str">
        <f t="array" aca="1" ref="M107" ca="1">IFERROR(G107*(1+INDEX(FrontEndData,MATCH(M$10,IF(FrontEndType=$B107,FrontEndCampus),0),MATCH(M$9,FrontEndYear,0))),"")</f>
        <v/>
      </c>
      <c r="N107" s="529" t="str">
        <f t="array" aca="1" ref="N107" ca="1">IFERROR(H107*(1+INDEX(FrontEndData,MATCH(N$10,IF(FrontEndType=$B107,FrontEndCampus),0),MATCH(N$9,FrontEndYear,0))),"")</f>
        <v/>
      </c>
      <c r="O107" s="529" t="str">
        <f t="array" aca="1" ref="O107" ca="1">IFERROR(I107*(1+INDEX(FrontEndData,MATCH(O$10,IF(FrontEndType=$B107,FrontEndCampus),0),MATCH(O$9,FrontEndYear,0))),"")</f>
        <v/>
      </c>
      <c r="P107" s="529" t="str">
        <f t="array" aca="1" ref="P107" ca="1">IFERROR(J107*(1+INDEX(FrontEndData,MATCH(P$10,IF(FrontEndType=$B107,FrontEndCampus),0),MATCH(P$9,FrontEndYear,0))),"")</f>
        <v/>
      </c>
      <c r="Q107" s="529" t="str">
        <f t="array" aca="1" ref="Q107" ca="1">IFERROR(K107*(1+INDEX(FrontEndData,MATCH(Q$10,IF(FrontEndType=$B107,FrontEndCampus),0),MATCH(Q$9,FrontEndYear,0))),"")</f>
        <v/>
      </c>
      <c r="R107" s="529" t="str">
        <f t="array" aca="1" ref="R107" ca="1">IFERROR(L107*(1+INDEX(FrontEndData,MATCH(R$10,IF(FrontEndType=$B107,FrontEndCampus),0),MATCH(R$9,FrontEndYear,0))),"")</f>
        <v/>
      </c>
      <c r="S107" s="529" t="str">
        <f t="array" aca="1" ref="S107" ca="1">IFERROR(M107*(1+INDEX(FrontEndData,MATCH(S$10,IF(FrontEndType=$B107,FrontEndCampus),0),MATCH(S$9,FrontEndYear,0))),"")</f>
        <v/>
      </c>
      <c r="T107" s="529" t="str">
        <f t="array" aca="1" ref="T107" ca="1">IFERROR(N107*(1+INDEX(FrontEndData,MATCH(T$10,IF(FrontEndType=$B107,FrontEndCampus),0),MATCH(T$9,FrontEndYear,0))),"")</f>
        <v/>
      </c>
      <c r="U107" s="529" t="str">
        <f t="array" aca="1" ref="U107" ca="1">IFERROR(O107*(1+INDEX(FrontEndData,MATCH(U$10,IF(FrontEndType=$B107,FrontEndCampus),0),MATCH(U$9,FrontEndYear,0))),"")</f>
        <v/>
      </c>
      <c r="V107" s="529" t="str">
        <f t="array" aca="1" ref="V107" ca="1">IFERROR(P107*(1+INDEX(FrontEndData,MATCH(V$10,IF(FrontEndType=$B107,FrontEndCampus),0),MATCH(V$9,FrontEndYear,0))),"")</f>
        <v/>
      </c>
      <c r="W107" s="529" t="str">
        <f t="array" aca="1" ref="W107" ca="1">IFERROR(Q107*(1+INDEX(FrontEndData,MATCH(W$10,IF(FrontEndType=$B107,FrontEndCampus),0),MATCH(W$9,FrontEndYear,0))),"")</f>
        <v/>
      </c>
      <c r="X107" s="529" t="str">
        <f t="array" aca="1" ref="X107" ca="1">IFERROR(R107*(1+INDEX(FrontEndData,MATCH(X$10,IF(FrontEndType=$B107,FrontEndCampus),0),MATCH(X$9,FrontEndYear,0))),"")</f>
        <v/>
      </c>
      <c r="Y107" s="529" t="str">
        <f t="array" aca="1" ref="Y107" ca="1">IFERROR(S107*(1+INDEX(FrontEndData,MATCH(Y$10,IF(FrontEndType=$B107,FrontEndCampus),0),MATCH(Y$9,FrontEndYear,0))),"")</f>
        <v/>
      </c>
      <c r="Z107" s="529" t="str">
        <f t="array" aca="1" ref="Z107" ca="1">IFERROR(T107*(1+INDEX(FrontEndData,MATCH(Z$10,IF(FrontEndType=$B107,FrontEndCampus),0),MATCH(Z$9,FrontEndYear,0))),"")</f>
        <v/>
      </c>
      <c r="AA107" s="529" t="str">
        <f t="array" aca="1" ref="AA107" ca="1">IFERROR(U107*(1+INDEX(FrontEndData,MATCH(AA$10,IF(FrontEndType=$B107,FrontEndCampus),0),MATCH(AA$9,FrontEndYear,0))),"")</f>
        <v/>
      </c>
      <c r="AB107" s="529" t="str">
        <f t="array" aca="1" ref="AB107" ca="1">IFERROR(V107*(1+INDEX(FrontEndData,MATCH(AB$10,IF(FrontEndType=$B107,FrontEndCampus),0),MATCH(AB$9,FrontEndYear,0))),"")</f>
        <v/>
      </c>
      <c r="AC107" s="529" t="str">
        <f t="array" aca="1" ref="AC107" ca="1">IFERROR(W107*(1+INDEX(FrontEndData,MATCH(AC$10,IF(FrontEndType=$B107,FrontEndCampus),0),MATCH(AC$9,FrontEndYear,0))),"")</f>
        <v/>
      </c>
      <c r="AD107" s="529" t="str">
        <f t="array" aca="1" ref="AD107" ca="1">IFERROR(X107*(1+INDEX(FrontEndData,MATCH(AD$10,IF(FrontEndType=$B107,FrontEndCampus),0),MATCH(AD$9,FrontEndYear,0))),"")</f>
        <v/>
      </c>
      <c r="AE107" s="529" t="str">
        <f t="array" aca="1" ref="AE107" ca="1">IFERROR(Y107*(1+INDEX(FrontEndData,MATCH(AE$10,IF(FrontEndType=$B107,FrontEndCampus),0),MATCH(AE$9,FrontEndYear,0))),"")</f>
        <v/>
      </c>
      <c r="AF107" s="529" t="str">
        <f t="array" aca="1" ref="AF107" ca="1">IFERROR(Z107*(1+INDEX(FrontEndData,MATCH(AF$10,IF(FrontEndType=$B107,FrontEndCampus),0),MATCH(AF$9,FrontEndYear,0))),"")</f>
        <v/>
      </c>
      <c r="AG107" s="529" t="str">
        <f t="array" aca="1" ref="AG107" ca="1">IFERROR(AA107*(1+INDEX(FrontEndData,MATCH(AG$10,IF(FrontEndType=$B107,FrontEndCampus),0),MATCH(AG$9,FrontEndYear,0))),"")</f>
        <v/>
      </c>
      <c r="AH107" s="529" t="str">
        <f t="array" aca="1" ref="AH107" ca="1">IFERROR(AB107*(1+INDEX(FrontEndData,MATCH(AH$10,IF(FrontEndType=$B107,FrontEndCampus),0),MATCH(AH$9,FrontEndYear,0))),"")</f>
        <v/>
      </c>
      <c r="AI107" s="529" t="str">
        <f t="array" aca="1" ref="AI107" ca="1">IFERROR(AC107*(1+INDEX(FrontEndData,MATCH(AI$10,IF(FrontEndType=$B107,FrontEndCampus),0),MATCH(AI$9,FrontEndYear,0))),"")</f>
        <v/>
      </c>
      <c r="AJ107" s="529" t="str">
        <f t="array" aca="1" ref="AJ107" ca="1">IFERROR(AD107*(1+INDEX(FrontEndData,MATCH(AJ$10,IF(FrontEndType=$B107,FrontEndCampus),0),MATCH(AJ$9,FrontEndYear,0))),"")</f>
        <v/>
      </c>
      <c r="AK107" s="529" t="str">
        <f t="array" aca="1" ref="AK107" ca="1">IFERROR(AE107*(1+INDEX(FrontEndData,MATCH(AK$10,IF(FrontEndType=$B107,FrontEndCampus),0),MATCH(AK$9,FrontEndYear,0))),"")</f>
        <v/>
      </c>
      <c r="AL107" s="529" t="str">
        <f t="array" aca="1" ref="AL107" ca="1">IFERROR(AF107*(1+INDEX(FrontEndData,MATCH(AL$10,IF(FrontEndType=$B107,FrontEndCampus),0),MATCH(AL$9,FrontEndYear,0))),"")</f>
        <v/>
      </c>
      <c r="AM107" s="529" t="str">
        <f t="array" aca="1" ref="AM107" ca="1">IFERROR(AG107*(1+INDEX(FrontEndData,MATCH(AM$10,IF(FrontEndType=$B107,FrontEndCampus),0),MATCH(AM$9,FrontEndYear,0))),"")</f>
        <v/>
      </c>
      <c r="AN107" s="529" t="str">
        <f t="array" aca="1" ref="AN107" ca="1">IFERROR(AH107*(1+INDEX(FrontEndData,MATCH(AN$10,IF(FrontEndType=$B107,FrontEndCampus),0),MATCH(AN$9,FrontEndYear,0))),"")</f>
        <v/>
      </c>
      <c r="AO107" s="529" t="str">
        <f t="array" aca="1" ref="AO107" ca="1">IFERROR(AI107*(1+INDEX(FrontEndData,MATCH(AO$10,IF(FrontEndType=$B107,FrontEndCampus),0),MATCH(AO$9,FrontEndYear,0))),"")</f>
        <v/>
      </c>
      <c r="AP107" s="529" t="str">
        <f t="array" aca="1" ref="AP107" ca="1">IFERROR(AJ107*(1+INDEX(FrontEndData,MATCH(AP$10,IF(FrontEndType=$B107,FrontEndCampus),0),MATCH(AP$9,FrontEndYear,0))),"")</f>
        <v/>
      </c>
      <c r="AQ107" s="529" t="str">
        <f t="array" aca="1" ref="AQ107" ca="1">IFERROR(AK107*(1+INDEX(FrontEndData,MATCH(AQ$10,IF(FrontEndType=$B107,FrontEndCampus),0),MATCH(AQ$9,FrontEndYear,0))),"")</f>
        <v/>
      </c>
      <c r="AR107" s="529" t="str">
        <f t="array" aca="1" ref="AR107" ca="1">IFERROR(AL107*(1+INDEX(FrontEndData,MATCH(AR$10,IF(FrontEndType=$B107,FrontEndCampus),0),MATCH(AR$9,FrontEndYear,0))),"")</f>
        <v/>
      </c>
      <c r="AS107" s="529" t="str">
        <f t="array" aca="1" ref="AS107" ca="1">IFERROR(AM107*(1+INDEX(FrontEndData,MATCH(AS$10,IF(FrontEndType=$B107,FrontEndCampus),0),MATCH(AS$9,FrontEndYear,0))),"")</f>
        <v/>
      </c>
      <c r="AT107" s="529" t="str">
        <f t="array" aca="1" ref="AT107" ca="1">IFERROR(AN107*(1+INDEX(FrontEndData,MATCH(AT$10,IF(FrontEndType=$B107,FrontEndCampus),0),MATCH(AT$9,FrontEndYear,0))),"")</f>
        <v/>
      </c>
      <c r="AU107" s="529" t="str">
        <f t="array" aca="1" ref="AU107" ca="1">IFERROR(AO107*(1+INDEX(FrontEndData,MATCH(AU$10,IF(FrontEndType=$B107,FrontEndCampus),0),MATCH(AU$9,FrontEndYear,0))),"")</f>
        <v/>
      </c>
      <c r="AV107" s="529" t="str">
        <f t="array" aca="1" ref="AV107" ca="1">IFERROR(AP107*(1+INDEX(FrontEndData,MATCH(AV$10,IF(FrontEndType=$B107,FrontEndCampus),0),MATCH(AV$9,FrontEndYear,0))),"")</f>
        <v/>
      </c>
      <c r="AW107" s="529" t="str">
        <f t="array" aca="1" ref="AW107" ca="1">IFERROR(AQ107*(1+INDEX(FrontEndData,MATCH(AW$10,IF(FrontEndType=$B107,FrontEndCampus),0),MATCH(AW$9,FrontEndYear,0))),"")</f>
        <v/>
      </c>
      <c r="AX107" s="529" t="str">
        <f t="array" aca="1" ref="AX107" ca="1">IFERROR(AR107*(1+INDEX(FrontEndData,MATCH(AX$10,IF(FrontEndType=$B107,FrontEndCampus),0),MATCH(AX$9,FrontEndYear,0))),"")</f>
        <v/>
      </c>
      <c r="AY107" s="529" t="str">
        <f t="array" aca="1" ref="AY107" ca="1">IFERROR(AS107*(1+INDEX(FrontEndData,MATCH(AY$10,IF(FrontEndType=$B107,FrontEndCampus),0),MATCH(AY$9,FrontEndYear,0))),"")</f>
        <v/>
      </c>
      <c r="AZ107" s="529" t="str">
        <f t="array" aca="1" ref="AZ107" ca="1">IFERROR(AT107*(1+INDEX(FrontEndData,MATCH(AZ$10,IF(FrontEndType=$B107,FrontEndCampus),0),MATCH(AZ$9,FrontEndYear,0))),"")</f>
        <v/>
      </c>
      <c r="BA107" s="529" t="str">
        <f t="array" aca="1" ref="BA107" ca="1">IFERROR(AU107*(1+INDEX(FrontEndData,MATCH(BA$10,IF(FrontEndType=$B107,FrontEndCampus),0),MATCH(BA$9,FrontEndYear,0))),"")</f>
        <v/>
      </c>
      <c r="BB107" s="529" t="str">
        <f t="array" aca="1" ref="BB107" ca="1">IFERROR(AV107*(1+INDEX(FrontEndData,MATCH(BB$10,IF(FrontEndType=$B107,FrontEndCampus),0),MATCH(BB$9,FrontEndYear,0))),"")</f>
        <v/>
      </c>
      <c r="BC107" s="529" t="str">
        <f t="array" aca="1" ref="BC107" ca="1">IFERROR(AW107*(1+INDEX(FrontEndData,MATCH(BC$10,IF(FrontEndType=$B107,FrontEndCampus),0),MATCH(BC$9,FrontEndYear,0))),"")</f>
        <v/>
      </c>
      <c r="BD107" s="529" t="str">
        <f t="array" aca="1" ref="BD107" ca="1">IFERROR(AX107*(1+INDEX(FrontEndData,MATCH(BD$10,IF(FrontEndType=$B107,FrontEndCampus),0),MATCH(BD$9,FrontEndYear,0))),"")</f>
        <v/>
      </c>
      <c r="BE107" s="529" t="str">
        <f t="array" aca="1" ref="BE107" ca="1">IFERROR(AY107*(1+INDEX(FrontEndData,MATCH(BE$10,IF(FrontEndType=$B107,FrontEndCampus),0),MATCH(BE$9,FrontEndYear,0))),"")</f>
        <v/>
      </c>
      <c r="BF107" s="529" t="str">
        <f t="array" aca="1" ref="BF107" ca="1">IFERROR(AZ107*(1+INDEX(FrontEndData,MATCH(BF$10,IF(FrontEndType=$B107,FrontEndCampus),0),MATCH(BF$9,FrontEndYear,0))),"")</f>
        <v/>
      </c>
      <c r="BG107" s="529" t="str">
        <f t="array" aca="1" ref="BG107" ca="1">IFERROR(BA107*(1+INDEX(FrontEndData,MATCH(BG$10,IF(FrontEndType=$B107,FrontEndCampus),0),MATCH(BG$9,FrontEndYear,0))),"")</f>
        <v/>
      </c>
      <c r="BH107" s="529" t="str">
        <f t="array" aca="1" ref="BH107" ca="1">IFERROR(BB107*(1+INDEX(FrontEndData,MATCH(BH$10,IF(FrontEndType=$B107,FrontEndCampus),0),MATCH(BH$9,FrontEndYear,0))),"")</f>
        <v/>
      </c>
      <c r="BI107" s="529" t="str">
        <f t="array" aca="1" ref="BI107" ca="1">IFERROR(BC107*(1+INDEX(FrontEndData,MATCH(BI$10,IF(FrontEndType=$B107,FrontEndCampus),0),MATCH(BI$9,FrontEndYear,0))),"")</f>
        <v/>
      </c>
      <c r="BJ107" s="529" t="str">
        <f t="array" aca="1" ref="BJ107" ca="1">IFERROR(BD107*(1+INDEX(FrontEndData,MATCH(BJ$10,IF(FrontEndType=$B107,FrontEndCampus),0),MATCH(BJ$9,FrontEndYear,0))),"")</f>
        <v/>
      </c>
      <c r="BK107" s="529" t="str">
        <f t="array" aca="1" ref="BK107" ca="1">IFERROR(BE107*(1+INDEX(FrontEndData,MATCH(BK$10,IF(FrontEndType=$B107,FrontEndCampus),0),MATCH(BK$9,FrontEndYear,0))),"")</f>
        <v/>
      </c>
      <c r="BL107" s="529" t="str">
        <f t="array" aca="1" ref="BL107" ca="1">IFERROR(BF107*(1+INDEX(FrontEndData,MATCH(BL$10,IF(FrontEndType=$B107,FrontEndCampus),0),MATCH(BL$9,FrontEndYear,0))),"")</f>
        <v/>
      </c>
      <c r="BM107" s="529" t="str">
        <f t="array" aca="1" ref="BM107" ca="1">IFERROR(BG107*(1+INDEX(FrontEndData,MATCH(BM$10,IF(FrontEndType=$B107,FrontEndCampus),0),MATCH(BM$9,FrontEndYear,0))),"")</f>
        <v/>
      </c>
      <c r="BN107" s="529" t="str">
        <f t="array" aca="1" ref="BN107" ca="1">IFERROR(BH107*(1+INDEX(FrontEndData,MATCH(BN$10,IF(FrontEndType=$B107,FrontEndCampus),0),MATCH(BN$9,FrontEndYear,0))),"")</f>
        <v/>
      </c>
      <c r="BO107" s="529" t="str">
        <f t="array" aca="1" ref="BO107" ca="1">IFERROR(BI107*(1+INDEX(FrontEndData,MATCH(BO$10,IF(FrontEndType=$B107,FrontEndCampus),0),MATCH(BO$9,FrontEndYear,0))),"")</f>
        <v/>
      </c>
      <c r="BP107" s="529" t="str">
        <f t="array" aca="1" ref="BP107" ca="1">IFERROR(BJ107*(1+INDEX(FrontEndData,MATCH(BP$10,IF(FrontEndType=$B107,FrontEndCampus),0),MATCH(BP$9,FrontEndYear,0))),"")</f>
        <v/>
      </c>
      <c r="BQ107" s="529" t="str">
        <f t="array" aca="1" ref="BQ107" ca="1">IFERROR(BK107*(1+INDEX(FrontEndData,MATCH(BQ$10,IF(FrontEndType=$B107,FrontEndCampus),0),MATCH(BQ$9,FrontEndYear,0))),"")</f>
        <v/>
      </c>
      <c r="BR107" s="529" t="str">
        <f t="array" aca="1" ref="BR107" ca="1">IFERROR(BL107*(1+INDEX(FrontEndData,MATCH(BR$10,IF(FrontEndType=$B107,FrontEndCampus),0),MATCH(BR$9,FrontEndYear,0))),"")</f>
        <v/>
      </c>
      <c r="BS107" s="529" t="str">
        <f t="array" aca="1" ref="BS107" ca="1">IFERROR(BM107*(1+INDEX(FrontEndData,MATCH(BS$10,IF(FrontEndType=$B107,FrontEndCampus),0),MATCH(BS$9,FrontEndYear,0))),"")</f>
        <v/>
      </c>
      <c r="BT107" s="529" t="str">
        <f t="array" aca="1" ref="BT107" ca="1">IFERROR(BN107*(1+INDEX(FrontEndData,MATCH(BT$10,IF(FrontEndType=$B107,FrontEndCampus),0),MATCH(BT$9,FrontEndYear,0))),"")</f>
        <v/>
      </c>
      <c r="BU107" s="529" t="str">
        <f t="array" aca="1" ref="BU107" ca="1">IFERROR(BO107*(1+INDEX(FrontEndData,MATCH(BU$10,IF(FrontEndType=$B107,FrontEndCampus),0),MATCH(BU$9,FrontEndYear,0))),"")</f>
        <v/>
      </c>
      <c r="BV107" s="529" t="str">
        <f t="array" aca="1" ref="BV107" ca="1">IFERROR(BP107*(1+INDEX(FrontEndData,MATCH(BV$10,IF(FrontEndType=$B107,FrontEndCampus),0),MATCH(BV$9,FrontEndYear,0))),"")</f>
        <v/>
      </c>
      <c r="BW107" s="529" t="str">
        <f t="array" aca="1" ref="BW107" ca="1">IFERROR(BQ107*(1+INDEX(FrontEndData,MATCH(BW$10,IF(FrontEndType=$B107,FrontEndCampus),0),MATCH(BW$9,FrontEndYear,0))),"")</f>
        <v/>
      </c>
      <c r="BX107" s="529" t="str">
        <f t="array" aca="1" ref="BX107" ca="1">IFERROR(BR107*(1+INDEX(FrontEndData,MATCH(BX$10,IF(FrontEndType=$B107,FrontEndCampus),0),MATCH(BX$9,FrontEndYear,0))),"")</f>
        <v/>
      </c>
    </row>
    <row r="108" spans="2:76" x14ac:dyDescent="0.25">
      <c r="B108" s="525" t="s">
        <v>360</v>
      </c>
      <c r="C108" s="526" t="s">
        <v>376</v>
      </c>
      <c r="D108" s="527" t="s">
        <v>226</v>
      </c>
      <c r="E108" s="528">
        <f t="array" aca="1" ref="E108" ca="1">IFERROR(IF(INDEX(EndUseMatrixData,MATCH($B108,IF(EndUseMatrixEndUse=$D108,EndUseMatrixAllocation),0),MATCH($C108,EndUseMatrixEmissionSource,0))=Lists!$Q$9,INDEX(CFPTableEmissionsData,MATCH($C108,CFPTableEmissionsEmissionSource,0),MATCH(E$10,CFPTableEmissionsCampus,0))*INDEX(EndUseAssumptionsData,MATCH($C108,IF(EndUseAssumptionsEndUse=$D108,EndUseAssumptionsEmissionsSource),0),MATCH(E$10,EndUseAssumptionsCampus,0))*IF(COUNTIF(PeopleList,$B108)&gt;0,INDEX(SpacePeopleAllocationsPercentData,MATCH($B108,SpacePeopleAllocationsPercentType,0),MATCH(E$10,SpacePeopleAllocationsPercentCampus,0))/SUM(IF(INDEX(EndUseMatrixPeopleData,0,MATCH($C108,EndUseMatrixEmissionSource,0))=Lists!$Q$9,IF(EndUseMatrixPeopleEndUse=$D108,INDEX(EndUseMatrixPeopleSplitData,0,MATCH(E$10,EndUseMatrixPeopleSplitCampus,0))))),1),0),0)</f>
        <v>0</v>
      </c>
      <c r="F108" s="528">
        <f t="array" aca="1" ref="F108" ca="1">IFERROR(IF(INDEX(EndUseMatrixData,MATCH($B108,IF(EndUseMatrixEndUse=$D108,EndUseMatrixAllocation),0),MATCH($C108,EndUseMatrixEmissionSource,0))=Lists!$Q$9,INDEX(CFPTableEmissionsData,MATCH($C108,CFPTableEmissionsEmissionSource,0),MATCH(F$10,CFPTableEmissionsCampus,0))*INDEX(EndUseAssumptionsData,MATCH($C108,IF(EndUseAssumptionsEndUse=$D108,EndUseAssumptionsEmissionsSource),0),MATCH(F$10,EndUseAssumptionsCampus,0))*IF(COUNTIF(PeopleList,$B108)&gt;0,INDEX(SpacePeopleAllocationsPercentData,MATCH($B108,SpacePeopleAllocationsPercentType,0),MATCH(F$10,SpacePeopleAllocationsPercentCampus,0))/SUM(IF(INDEX(EndUseMatrixPeopleData,0,MATCH($C108,EndUseMatrixEmissionSource,0))=Lists!$Q$9,IF(EndUseMatrixPeopleEndUse=$D108,INDEX(EndUseMatrixPeopleSplitData,0,MATCH(F$10,EndUseMatrixPeopleSplitCampus,0))))),1),0),0)</f>
        <v>0</v>
      </c>
      <c r="G108" s="528">
        <f t="array" aca="1" ref="G108" ca="1">IFERROR(IF(INDEX(EndUseMatrixData,MATCH($B108,IF(EndUseMatrixEndUse=$D108,EndUseMatrixAllocation),0),MATCH($C108,EndUseMatrixEmissionSource,0))=Lists!$Q$9,INDEX(CFPTableEmissionsData,MATCH($C108,CFPTableEmissionsEmissionSource,0),MATCH(G$10,CFPTableEmissionsCampus,0))*INDEX(EndUseAssumptionsData,MATCH($C108,IF(EndUseAssumptionsEndUse=$D108,EndUseAssumptionsEmissionsSource),0),MATCH(G$10,EndUseAssumptionsCampus,0))*IF(COUNTIF(PeopleList,$B108)&gt;0,INDEX(SpacePeopleAllocationsPercentData,MATCH($B108,SpacePeopleAllocationsPercentType,0),MATCH(G$10,SpacePeopleAllocationsPercentCampus,0))/SUM(IF(INDEX(EndUseMatrixPeopleData,0,MATCH($C108,EndUseMatrixEmissionSource,0))=Lists!$Q$9,IF(EndUseMatrixPeopleEndUse=$D108,INDEX(EndUseMatrixPeopleSplitData,0,MATCH(G$10,EndUseMatrixPeopleSplitCampus,0))))),1),0),0)</f>
        <v>0</v>
      </c>
      <c r="H108" s="528">
        <f t="array" aca="1" ref="H108" ca="1">IFERROR(IF(INDEX(EndUseMatrixData,MATCH($B108,IF(EndUseMatrixEndUse=$D108,EndUseMatrixAllocation),0),MATCH($C108,EndUseMatrixEmissionSource,0))=Lists!$Q$9,INDEX(CFPTableEmissionsData,MATCH($C108,CFPTableEmissionsEmissionSource,0),MATCH(H$10,CFPTableEmissionsCampus,0))*INDEX(EndUseAssumptionsData,MATCH($C108,IF(EndUseAssumptionsEndUse=$D108,EndUseAssumptionsEmissionsSource),0),MATCH(H$10,EndUseAssumptionsCampus,0))*IF(COUNTIF(PeopleList,$B108)&gt;0,INDEX(SpacePeopleAllocationsPercentData,MATCH($B108,SpacePeopleAllocationsPercentType,0),MATCH(H$10,SpacePeopleAllocationsPercentCampus,0))/SUM(IF(INDEX(EndUseMatrixPeopleData,0,MATCH($C108,EndUseMatrixEmissionSource,0))=Lists!$Q$9,IF(EndUseMatrixPeopleEndUse=$D108,INDEX(EndUseMatrixPeopleSplitData,0,MATCH(H$10,EndUseMatrixPeopleSplitCampus,0))))),1),0),0)</f>
        <v>0</v>
      </c>
      <c r="I108" s="528">
        <f t="array" aca="1" ref="I108" ca="1">IFERROR(IF(INDEX(EndUseMatrixData,MATCH($B108,IF(EndUseMatrixEndUse=$D108,EndUseMatrixAllocation),0),MATCH($C108,EndUseMatrixEmissionSource,0))=Lists!$Q$9,INDEX(CFPTableEmissionsData,MATCH($C108,CFPTableEmissionsEmissionSource,0),MATCH(I$10,CFPTableEmissionsCampus,0))*INDEX(EndUseAssumptionsData,MATCH($C108,IF(EndUseAssumptionsEndUse=$D108,EndUseAssumptionsEmissionsSource),0),MATCH(I$10,EndUseAssumptionsCampus,0))*IF(COUNTIF(PeopleList,$B108)&gt;0,INDEX(SpacePeopleAllocationsPercentData,MATCH($B108,SpacePeopleAllocationsPercentType,0),MATCH(I$10,SpacePeopleAllocationsPercentCampus,0))/SUM(IF(INDEX(EndUseMatrixPeopleData,0,MATCH($C108,EndUseMatrixEmissionSource,0))=Lists!$Q$9,IF(EndUseMatrixPeopleEndUse=$D108,INDEX(EndUseMatrixPeopleSplitData,0,MATCH(I$10,EndUseMatrixPeopleSplitCampus,0))))),1),0),0)</f>
        <v>0</v>
      </c>
      <c r="J108" s="528">
        <f t="array" aca="1" ref="J108" ca="1">IFERROR(IF(INDEX(EndUseMatrixData,MATCH($B108,IF(EndUseMatrixEndUse=$D108,EndUseMatrixAllocation),0),MATCH($C108,EndUseMatrixEmissionSource,0))=Lists!$Q$9,INDEX(CFPTableEmissionsData,MATCH($C108,CFPTableEmissionsEmissionSource,0),MATCH(J$10,CFPTableEmissionsCampus,0))*INDEX(EndUseAssumptionsData,MATCH($C108,IF(EndUseAssumptionsEndUse=$D108,EndUseAssumptionsEmissionsSource),0),MATCH(J$10,EndUseAssumptionsCampus,0))*IF(COUNTIF(PeopleList,$B108)&gt;0,INDEX(SpacePeopleAllocationsPercentData,MATCH($B108,SpacePeopleAllocationsPercentType,0),MATCH(J$10,SpacePeopleAllocationsPercentCampus,0))/SUM(IF(INDEX(EndUseMatrixPeopleData,0,MATCH($C108,EndUseMatrixEmissionSource,0))=Lists!$Q$9,IF(EndUseMatrixPeopleEndUse=$D108,INDEX(EndUseMatrixPeopleSplitData,0,MATCH(J$10,EndUseMatrixPeopleSplitCampus,0))))),1),0),0)</f>
        <v>0</v>
      </c>
      <c r="K108" s="529" t="str">
        <f t="array" aca="1" ref="K108" ca="1">IFERROR(E108*(1+INDEX(FrontEndData,MATCH(K$10,IF(FrontEndType=$B108,FrontEndCampus),0),MATCH(K$9,FrontEndYear,0))),"")</f>
        <v/>
      </c>
      <c r="L108" s="529" t="str">
        <f t="array" aca="1" ref="L108" ca="1">IFERROR(F108*(1+INDEX(FrontEndData,MATCH(L$10,IF(FrontEndType=$B108,FrontEndCampus),0),MATCH(L$9,FrontEndYear,0))),"")</f>
        <v/>
      </c>
      <c r="M108" s="529" t="str">
        <f t="array" aca="1" ref="M108" ca="1">IFERROR(G108*(1+INDEX(FrontEndData,MATCH(M$10,IF(FrontEndType=$B108,FrontEndCampus),0),MATCH(M$9,FrontEndYear,0))),"")</f>
        <v/>
      </c>
      <c r="N108" s="529" t="str">
        <f t="array" aca="1" ref="N108" ca="1">IFERROR(H108*(1+INDEX(FrontEndData,MATCH(N$10,IF(FrontEndType=$B108,FrontEndCampus),0),MATCH(N$9,FrontEndYear,0))),"")</f>
        <v/>
      </c>
      <c r="O108" s="529" t="str">
        <f t="array" aca="1" ref="O108" ca="1">IFERROR(I108*(1+INDEX(FrontEndData,MATCH(O$10,IF(FrontEndType=$B108,FrontEndCampus),0),MATCH(O$9,FrontEndYear,0))),"")</f>
        <v/>
      </c>
      <c r="P108" s="529" t="str">
        <f t="array" aca="1" ref="P108" ca="1">IFERROR(J108*(1+INDEX(FrontEndData,MATCH(P$10,IF(FrontEndType=$B108,FrontEndCampus),0),MATCH(P$9,FrontEndYear,0))),"")</f>
        <v/>
      </c>
      <c r="Q108" s="529" t="str">
        <f t="array" aca="1" ref="Q108" ca="1">IFERROR(K108*(1+INDEX(FrontEndData,MATCH(Q$10,IF(FrontEndType=$B108,FrontEndCampus),0),MATCH(Q$9,FrontEndYear,0))),"")</f>
        <v/>
      </c>
      <c r="R108" s="529" t="str">
        <f t="array" aca="1" ref="R108" ca="1">IFERROR(L108*(1+INDEX(FrontEndData,MATCH(R$10,IF(FrontEndType=$B108,FrontEndCampus),0),MATCH(R$9,FrontEndYear,0))),"")</f>
        <v/>
      </c>
      <c r="S108" s="529" t="str">
        <f t="array" aca="1" ref="S108" ca="1">IFERROR(M108*(1+INDEX(FrontEndData,MATCH(S$10,IF(FrontEndType=$B108,FrontEndCampus),0),MATCH(S$9,FrontEndYear,0))),"")</f>
        <v/>
      </c>
      <c r="T108" s="529" t="str">
        <f t="array" aca="1" ref="T108" ca="1">IFERROR(N108*(1+INDEX(FrontEndData,MATCH(T$10,IF(FrontEndType=$B108,FrontEndCampus),0),MATCH(T$9,FrontEndYear,0))),"")</f>
        <v/>
      </c>
      <c r="U108" s="529" t="str">
        <f t="array" aca="1" ref="U108" ca="1">IFERROR(O108*(1+INDEX(FrontEndData,MATCH(U$10,IF(FrontEndType=$B108,FrontEndCampus),0),MATCH(U$9,FrontEndYear,0))),"")</f>
        <v/>
      </c>
      <c r="V108" s="529" t="str">
        <f t="array" aca="1" ref="V108" ca="1">IFERROR(P108*(1+INDEX(FrontEndData,MATCH(V$10,IF(FrontEndType=$B108,FrontEndCampus),0),MATCH(V$9,FrontEndYear,0))),"")</f>
        <v/>
      </c>
      <c r="W108" s="529" t="str">
        <f t="array" aca="1" ref="W108" ca="1">IFERROR(Q108*(1+INDEX(FrontEndData,MATCH(W$10,IF(FrontEndType=$B108,FrontEndCampus),0),MATCH(W$9,FrontEndYear,0))),"")</f>
        <v/>
      </c>
      <c r="X108" s="529" t="str">
        <f t="array" aca="1" ref="X108" ca="1">IFERROR(R108*(1+INDEX(FrontEndData,MATCH(X$10,IF(FrontEndType=$B108,FrontEndCampus),0),MATCH(X$9,FrontEndYear,0))),"")</f>
        <v/>
      </c>
      <c r="Y108" s="529" t="str">
        <f t="array" aca="1" ref="Y108" ca="1">IFERROR(S108*(1+INDEX(FrontEndData,MATCH(Y$10,IF(FrontEndType=$B108,FrontEndCampus),0),MATCH(Y$9,FrontEndYear,0))),"")</f>
        <v/>
      </c>
      <c r="Z108" s="529" t="str">
        <f t="array" aca="1" ref="Z108" ca="1">IFERROR(T108*(1+INDEX(FrontEndData,MATCH(Z$10,IF(FrontEndType=$B108,FrontEndCampus),0),MATCH(Z$9,FrontEndYear,0))),"")</f>
        <v/>
      </c>
      <c r="AA108" s="529" t="str">
        <f t="array" aca="1" ref="AA108" ca="1">IFERROR(U108*(1+INDEX(FrontEndData,MATCH(AA$10,IF(FrontEndType=$B108,FrontEndCampus),0),MATCH(AA$9,FrontEndYear,0))),"")</f>
        <v/>
      </c>
      <c r="AB108" s="529" t="str">
        <f t="array" aca="1" ref="AB108" ca="1">IFERROR(V108*(1+INDEX(FrontEndData,MATCH(AB$10,IF(FrontEndType=$B108,FrontEndCampus),0),MATCH(AB$9,FrontEndYear,0))),"")</f>
        <v/>
      </c>
      <c r="AC108" s="529" t="str">
        <f t="array" aca="1" ref="AC108" ca="1">IFERROR(W108*(1+INDEX(FrontEndData,MATCH(AC$10,IF(FrontEndType=$B108,FrontEndCampus),0),MATCH(AC$9,FrontEndYear,0))),"")</f>
        <v/>
      </c>
      <c r="AD108" s="529" t="str">
        <f t="array" aca="1" ref="AD108" ca="1">IFERROR(X108*(1+INDEX(FrontEndData,MATCH(AD$10,IF(FrontEndType=$B108,FrontEndCampus),0),MATCH(AD$9,FrontEndYear,0))),"")</f>
        <v/>
      </c>
      <c r="AE108" s="529" t="str">
        <f t="array" aca="1" ref="AE108" ca="1">IFERROR(Y108*(1+INDEX(FrontEndData,MATCH(AE$10,IF(FrontEndType=$B108,FrontEndCampus),0),MATCH(AE$9,FrontEndYear,0))),"")</f>
        <v/>
      </c>
      <c r="AF108" s="529" t="str">
        <f t="array" aca="1" ref="AF108" ca="1">IFERROR(Z108*(1+INDEX(FrontEndData,MATCH(AF$10,IF(FrontEndType=$B108,FrontEndCampus),0),MATCH(AF$9,FrontEndYear,0))),"")</f>
        <v/>
      </c>
      <c r="AG108" s="529" t="str">
        <f t="array" aca="1" ref="AG108" ca="1">IFERROR(AA108*(1+INDEX(FrontEndData,MATCH(AG$10,IF(FrontEndType=$B108,FrontEndCampus),0),MATCH(AG$9,FrontEndYear,0))),"")</f>
        <v/>
      </c>
      <c r="AH108" s="529" t="str">
        <f t="array" aca="1" ref="AH108" ca="1">IFERROR(AB108*(1+INDEX(FrontEndData,MATCH(AH$10,IF(FrontEndType=$B108,FrontEndCampus),0),MATCH(AH$9,FrontEndYear,0))),"")</f>
        <v/>
      </c>
      <c r="AI108" s="529" t="str">
        <f t="array" aca="1" ref="AI108" ca="1">IFERROR(AC108*(1+INDEX(FrontEndData,MATCH(AI$10,IF(FrontEndType=$B108,FrontEndCampus),0),MATCH(AI$9,FrontEndYear,0))),"")</f>
        <v/>
      </c>
      <c r="AJ108" s="529" t="str">
        <f t="array" aca="1" ref="AJ108" ca="1">IFERROR(AD108*(1+INDEX(FrontEndData,MATCH(AJ$10,IF(FrontEndType=$B108,FrontEndCampus),0),MATCH(AJ$9,FrontEndYear,0))),"")</f>
        <v/>
      </c>
      <c r="AK108" s="529" t="str">
        <f t="array" aca="1" ref="AK108" ca="1">IFERROR(AE108*(1+INDEX(FrontEndData,MATCH(AK$10,IF(FrontEndType=$B108,FrontEndCampus),0),MATCH(AK$9,FrontEndYear,0))),"")</f>
        <v/>
      </c>
      <c r="AL108" s="529" t="str">
        <f t="array" aca="1" ref="AL108" ca="1">IFERROR(AF108*(1+INDEX(FrontEndData,MATCH(AL$10,IF(FrontEndType=$B108,FrontEndCampus),0),MATCH(AL$9,FrontEndYear,0))),"")</f>
        <v/>
      </c>
      <c r="AM108" s="529" t="str">
        <f t="array" aca="1" ref="AM108" ca="1">IFERROR(AG108*(1+INDEX(FrontEndData,MATCH(AM$10,IF(FrontEndType=$B108,FrontEndCampus),0),MATCH(AM$9,FrontEndYear,0))),"")</f>
        <v/>
      </c>
      <c r="AN108" s="529" t="str">
        <f t="array" aca="1" ref="AN108" ca="1">IFERROR(AH108*(1+INDEX(FrontEndData,MATCH(AN$10,IF(FrontEndType=$B108,FrontEndCampus),0),MATCH(AN$9,FrontEndYear,0))),"")</f>
        <v/>
      </c>
      <c r="AO108" s="529" t="str">
        <f t="array" aca="1" ref="AO108" ca="1">IFERROR(AI108*(1+INDEX(FrontEndData,MATCH(AO$10,IF(FrontEndType=$B108,FrontEndCampus),0),MATCH(AO$9,FrontEndYear,0))),"")</f>
        <v/>
      </c>
      <c r="AP108" s="529" t="str">
        <f t="array" aca="1" ref="AP108" ca="1">IFERROR(AJ108*(1+INDEX(FrontEndData,MATCH(AP$10,IF(FrontEndType=$B108,FrontEndCampus),0),MATCH(AP$9,FrontEndYear,0))),"")</f>
        <v/>
      </c>
      <c r="AQ108" s="529" t="str">
        <f t="array" aca="1" ref="AQ108" ca="1">IFERROR(AK108*(1+INDEX(FrontEndData,MATCH(AQ$10,IF(FrontEndType=$B108,FrontEndCampus),0),MATCH(AQ$9,FrontEndYear,0))),"")</f>
        <v/>
      </c>
      <c r="AR108" s="529" t="str">
        <f t="array" aca="1" ref="AR108" ca="1">IFERROR(AL108*(1+INDEX(FrontEndData,MATCH(AR$10,IF(FrontEndType=$B108,FrontEndCampus),0),MATCH(AR$9,FrontEndYear,0))),"")</f>
        <v/>
      </c>
      <c r="AS108" s="529" t="str">
        <f t="array" aca="1" ref="AS108" ca="1">IFERROR(AM108*(1+INDEX(FrontEndData,MATCH(AS$10,IF(FrontEndType=$B108,FrontEndCampus),0),MATCH(AS$9,FrontEndYear,0))),"")</f>
        <v/>
      </c>
      <c r="AT108" s="529" t="str">
        <f t="array" aca="1" ref="AT108" ca="1">IFERROR(AN108*(1+INDEX(FrontEndData,MATCH(AT$10,IF(FrontEndType=$B108,FrontEndCampus),0),MATCH(AT$9,FrontEndYear,0))),"")</f>
        <v/>
      </c>
      <c r="AU108" s="529" t="str">
        <f t="array" aca="1" ref="AU108" ca="1">IFERROR(AO108*(1+INDEX(FrontEndData,MATCH(AU$10,IF(FrontEndType=$B108,FrontEndCampus),0),MATCH(AU$9,FrontEndYear,0))),"")</f>
        <v/>
      </c>
      <c r="AV108" s="529" t="str">
        <f t="array" aca="1" ref="AV108" ca="1">IFERROR(AP108*(1+INDEX(FrontEndData,MATCH(AV$10,IF(FrontEndType=$B108,FrontEndCampus),0),MATCH(AV$9,FrontEndYear,0))),"")</f>
        <v/>
      </c>
      <c r="AW108" s="529" t="str">
        <f t="array" aca="1" ref="AW108" ca="1">IFERROR(AQ108*(1+INDEX(FrontEndData,MATCH(AW$10,IF(FrontEndType=$B108,FrontEndCampus),0),MATCH(AW$9,FrontEndYear,0))),"")</f>
        <v/>
      </c>
      <c r="AX108" s="529" t="str">
        <f t="array" aca="1" ref="AX108" ca="1">IFERROR(AR108*(1+INDEX(FrontEndData,MATCH(AX$10,IF(FrontEndType=$B108,FrontEndCampus),0),MATCH(AX$9,FrontEndYear,0))),"")</f>
        <v/>
      </c>
      <c r="AY108" s="529" t="str">
        <f t="array" aca="1" ref="AY108" ca="1">IFERROR(AS108*(1+INDEX(FrontEndData,MATCH(AY$10,IF(FrontEndType=$B108,FrontEndCampus),0),MATCH(AY$9,FrontEndYear,0))),"")</f>
        <v/>
      </c>
      <c r="AZ108" s="529" t="str">
        <f t="array" aca="1" ref="AZ108" ca="1">IFERROR(AT108*(1+INDEX(FrontEndData,MATCH(AZ$10,IF(FrontEndType=$B108,FrontEndCampus),0),MATCH(AZ$9,FrontEndYear,0))),"")</f>
        <v/>
      </c>
      <c r="BA108" s="529" t="str">
        <f t="array" aca="1" ref="BA108" ca="1">IFERROR(AU108*(1+INDEX(FrontEndData,MATCH(BA$10,IF(FrontEndType=$B108,FrontEndCampus),0),MATCH(BA$9,FrontEndYear,0))),"")</f>
        <v/>
      </c>
      <c r="BB108" s="529" t="str">
        <f t="array" aca="1" ref="BB108" ca="1">IFERROR(AV108*(1+INDEX(FrontEndData,MATCH(BB$10,IF(FrontEndType=$B108,FrontEndCampus),0),MATCH(BB$9,FrontEndYear,0))),"")</f>
        <v/>
      </c>
      <c r="BC108" s="529" t="str">
        <f t="array" aca="1" ref="BC108" ca="1">IFERROR(AW108*(1+INDEX(FrontEndData,MATCH(BC$10,IF(FrontEndType=$B108,FrontEndCampus),0),MATCH(BC$9,FrontEndYear,0))),"")</f>
        <v/>
      </c>
      <c r="BD108" s="529" t="str">
        <f t="array" aca="1" ref="BD108" ca="1">IFERROR(AX108*(1+INDEX(FrontEndData,MATCH(BD$10,IF(FrontEndType=$B108,FrontEndCampus),0),MATCH(BD$9,FrontEndYear,0))),"")</f>
        <v/>
      </c>
      <c r="BE108" s="529" t="str">
        <f t="array" aca="1" ref="BE108" ca="1">IFERROR(AY108*(1+INDEX(FrontEndData,MATCH(BE$10,IF(FrontEndType=$B108,FrontEndCampus),0),MATCH(BE$9,FrontEndYear,0))),"")</f>
        <v/>
      </c>
      <c r="BF108" s="529" t="str">
        <f t="array" aca="1" ref="BF108" ca="1">IFERROR(AZ108*(1+INDEX(FrontEndData,MATCH(BF$10,IF(FrontEndType=$B108,FrontEndCampus),0),MATCH(BF$9,FrontEndYear,0))),"")</f>
        <v/>
      </c>
      <c r="BG108" s="529" t="str">
        <f t="array" aca="1" ref="BG108" ca="1">IFERROR(BA108*(1+INDEX(FrontEndData,MATCH(BG$10,IF(FrontEndType=$B108,FrontEndCampus),0),MATCH(BG$9,FrontEndYear,0))),"")</f>
        <v/>
      </c>
      <c r="BH108" s="529" t="str">
        <f t="array" aca="1" ref="BH108" ca="1">IFERROR(BB108*(1+INDEX(FrontEndData,MATCH(BH$10,IF(FrontEndType=$B108,FrontEndCampus),0),MATCH(BH$9,FrontEndYear,0))),"")</f>
        <v/>
      </c>
      <c r="BI108" s="529" t="str">
        <f t="array" aca="1" ref="BI108" ca="1">IFERROR(BC108*(1+INDEX(FrontEndData,MATCH(BI$10,IF(FrontEndType=$B108,FrontEndCampus),0),MATCH(BI$9,FrontEndYear,0))),"")</f>
        <v/>
      </c>
      <c r="BJ108" s="529" t="str">
        <f t="array" aca="1" ref="BJ108" ca="1">IFERROR(BD108*(1+INDEX(FrontEndData,MATCH(BJ$10,IF(FrontEndType=$B108,FrontEndCampus),0),MATCH(BJ$9,FrontEndYear,0))),"")</f>
        <v/>
      </c>
      <c r="BK108" s="529" t="str">
        <f t="array" aca="1" ref="BK108" ca="1">IFERROR(BE108*(1+INDEX(FrontEndData,MATCH(BK$10,IF(FrontEndType=$B108,FrontEndCampus),0),MATCH(BK$9,FrontEndYear,0))),"")</f>
        <v/>
      </c>
      <c r="BL108" s="529" t="str">
        <f t="array" aca="1" ref="BL108" ca="1">IFERROR(BF108*(1+INDEX(FrontEndData,MATCH(BL$10,IF(FrontEndType=$B108,FrontEndCampus),0),MATCH(BL$9,FrontEndYear,0))),"")</f>
        <v/>
      </c>
      <c r="BM108" s="529" t="str">
        <f t="array" aca="1" ref="BM108" ca="1">IFERROR(BG108*(1+INDEX(FrontEndData,MATCH(BM$10,IF(FrontEndType=$B108,FrontEndCampus),0),MATCH(BM$9,FrontEndYear,0))),"")</f>
        <v/>
      </c>
      <c r="BN108" s="529" t="str">
        <f t="array" aca="1" ref="BN108" ca="1">IFERROR(BH108*(1+INDEX(FrontEndData,MATCH(BN$10,IF(FrontEndType=$B108,FrontEndCampus),0),MATCH(BN$9,FrontEndYear,0))),"")</f>
        <v/>
      </c>
      <c r="BO108" s="529" t="str">
        <f t="array" aca="1" ref="BO108" ca="1">IFERROR(BI108*(1+INDEX(FrontEndData,MATCH(BO$10,IF(FrontEndType=$B108,FrontEndCampus),0),MATCH(BO$9,FrontEndYear,0))),"")</f>
        <v/>
      </c>
      <c r="BP108" s="529" t="str">
        <f t="array" aca="1" ref="BP108" ca="1">IFERROR(BJ108*(1+INDEX(FrontEndData,MATCH(BP$10,IF(FrontEndType=$B108,FrontEndCampus),0),MATCH(BP$9,FrontEndYear,0))),"")</f>
        <v/>
      </c>
      <c r="BQ108" s="529" t="str">
        <f t="array" aca="1" ref="BQ108" ca="1">IFERROR(BK108*(1+INDEX(FrontEndData,MATCH(BQ$10,IF(FrontEndType=$B108,FrontEndCampus),0),MATCH(BQ$9,FrontEndYear,0))),"")</f>
        <v/>
      </c>
      <c r="BR108" s="529" t="str">
        <f t="array" aca="1" ref="BR108" ca="1">IFERROR(BL108*(1+INDEX(FrontEndData,MATCH(BR$10,IF(FrontEndType=$B108,FrontEndCampus),0),MATCH(BR$9,FrontEndYear,0))),"")</f>
        <v/>
      </c>
      <c r="BS108" s="529" t="str">
        <f t="array" aca="1" ref="BS108" ca="1">IFERROR(BM108*(1+INDEX(FrontEndData,MATCH(BS$10,IF(FrontEndType=$B108,FrontEndCampus),0),MATCH(BS$9,FrontEndYear,0))),"")</f>
        <v/>
      </c>
      <c r="BT108" s="529" t="str">
        <f t="array" aca="1" ref="BT108" ca="1">IFERROR(BN108*(1+INDEX(FrontEndData,MATCH(BT$10,IF(FrontEndType=$B108,FrontEndCampus),0),MATCH(BT$9,FrontEndYear,0))),"")</f>
        <v/>
      </c>
      <c r="BU108" s="529" t="str">
        <f t="array" aca="1" ref="BU108" ca="1">IFERROR(BO108*(1+INDEX(FrontEndData,MATCH(BU$10,IF(FrontEndType=$B108,FrontEndCampus),0),MATCH(BU$9,FrontEndYear,0))),"")</f>
        <v/>
      </c>
      <c r="BV108" s="529" t="str">
        <f t="array" aca="1" ref="BV108" ca="1">IFERROR(BP108*(1+INDEX(FrontEndData,MATCH(BV$10,IF(FrontEndType=$B108,FrontEndCampus),0),MATCH(BV$9,FrontEndYear,0))),"")</f>
        <v/>
      </c>
      <c r="BW108" s="529" t="str">
        <f t="array" aca="1" ref="BW108" ca="1">IFERROR(BQ108*(1+INDEX(FrontEndData,MATCH(BW$10,IF(FrontEndType=$B108,FrontEndCampus),0),MATCH(BW$9,FrontEndYear,0))),"")</f>
        <v/>
      </c>
      <c r="BX108" s="529" t="str">
        <f t="array" aca="1" ref="BX108" ca="1">IFERROR(BR108*(1+INDEX(FrontEndData,MATCH(BX$10,IF(FrontEndType=$B108,FrontEndCampus),0),MATCH(BX$9,FrontEndYear,0))),"")</f>
        <v/>
      </c>
    </row>
    <row r="109" spans="2:76" x14ac:dyDescent="0.25">
      <c r="B109" s="525" t="s">
        <v>358</v>
      </c>
      <c r="C109" s="526" t="s">
        <v>376</v>
      </c>
      <c r="D109" s="527" t="s">
        <v>400</v>
      </c>
      <c r="E109" s="528">
        <f t="array" ref="E109">IFERROR(IF(INDEX(EndUseMatrixData,MATCH($B109,IF(EndUseMatrixEndUse=$D109,EndUseMatrixAllocation),0),MATCH($C109,EndUseMatrixEmissionSource,0))=Lists!$Q$9,INDEX(CFPTableEmissionsData,MATCH($C109,CFPTableEmissionsEmissionSource,0),MATCH(E$10,CFPTableEmissionsCampus,0))*INDEX(EndUseAssumptionsData,MATCH($C109,IF(EndUseAssumptionsEndUse=$D109,EndUseAssumptionsEmissionsSource),0),MATCH(E$10,EndUseAssumptionsCampus,0))*IF(COUNTIF(PeopleList,$B109)&gt;0,INDEX(SpacePeopleAllocationsPercentData,MATCH($B109,SpacePeopleAllocationsPercentType,0),MATCH(E$10,SpacePeopleAllocationsPercentCampus,0))/SUM(IF(INDEX(EndUseMatrixPeopleData,0,MATCH($C109,EndUseMatrixEmissionSource,0))=Lists!$Q$9,IF(EndUseMatrixPeopleEndUse=$D109,INDEX(EndUseMatrixPeopleSplitData,0,MATCH(E$10,EndUseMatrixPeopleSplitCampus,0))))),1),0),0)</f>
        <v>0</v>
      </c>
      <c r="F109" s="528">
        <f t="array" ref="F109">IFERROR(IF(INDEX(EndUseMatrixData,MATCH($B109,IF(EndUseMatrixEndUse=$D109,EndUseMatrixAllocation),0),MATCH($C109,EndUseMatrixEmissionSource,0))=Lists!$Q$9,INDEX(CFPTableEmissionsData,MATCH($C109,CFPTableEmissionsEmissionSource,0),MATCH(F$10,CFPTableEmissionsCampus,0))*INDEX(EndUseAssumptionsData,MATCH($C109,IF(EndUseAssumptionsEndUse=$D109,EndUseAssumptionsEmissionsSource),0),MATCH(F$10,EndUseAssumptionsCampus,0))*IF(COUNTIF(PeopleList,$B109)&gt;0,INDEX(SpacePeopleAllocationsPercentData,MATCH($B109,SpacePeopleAllocationsPercentType,0),MATCH(F$10,SpacePeopleAllocationsPercentCampus,0))/SUM(IF(INDEX(EndUseMatrixPeopleData,0,MATCH($C109,EndUseMatrixEmissionSource,0))=Lists!$Q$9,IF(EndUseMatrixPeopleEndUse=$D109,INDEX(EndUseMatrixPeopleSplitData,0,MATCH(F$10,EndUseMatrixPeopleSplitCampus,0))))),1),0),0)</f>
        <v>0</v>
      </c>
      <c r="G109" s="528">
        <f t="array" ref="G109">IFERROR(IF(INDEX(EndUseMatrixData,MATCH($B109,IF(EndUseMatrixEndUse=$D109,EndUseMatrixAllocation),0),MATCH($C109,EndUseMatrixEmissionSource,0))=Lists!$Q$9,INDEX(CFPTableEmissionsData,MATCH($C109,CFPTableEmissionsEmissionSource,0),MATCH(G$10,CFPTableEmissionsCampus,0))*INDEX(EndUseAssumptionsData,MATCH($C109,IF(EndUseAssumptionsEndUse=$D109,EndUseAssumptionsEmissionsSource),0),MATCH(G$10,EndUseAssumptionsCampus,0))*IF(COUNTIF(PeopleList,$B109)&gt;0,INDEX(SpacePeopleAllocationsPercentData,MATCH($B109,SpacePeopleAllocationsPercentType,0),MATCH(G$10,SpacePeopleAllocationsPercentCampus,0))/SUM(IF(INDEX(EndUseMatrixPeopleData,0,MATCH($C109,EndUseMatrixEmissionSource,0))=Lists!$Q$9,IF(EndUseMatrixPeopleEndUse=$D109,INDEX(EndUseMatrixPeopleSplitData,0,MATCH(G$10,EndUseMatrixPeopleSplitCampus,0))))),1),0),0)</f>
        <v>0</v>
      </c>
      <c r="H109" s="528">
        <f t="array" ref="H109">IFERROR(IF(INDEX(EndUseMatrixData,MATCH($B109,IF(EndUseMatrixEndUse=$D109,EndUseMatrixAllocation),0),MATCH($C109,EndUseMatrixEmissionSource,0))=Lists!$Q$9,INDEX(CFPTableEmissionsData,MATCH($C109,CFPTableEmissionsEmissionSource,0),MATCH(H$10,CFPTableEmissionsCampus,0))*INDEX(EndUseAssumptionsData,MATCH($C109,IF(EndUseAssumptionsEndUse=$D109,EndUseAssumptionsEmissionsSource),0),MATCH(H$10,EndUseAssumptionsCampus,0))*IF(COUNTIF(PeopleList,$B109)&gt;0,INDEX(SpacePeopleAllocationsPercentData,MATCH($B109,SpacePeopleAllocationsPercentType,0),MATCH(H$10,SpacePeopleAllocationsPercentCampus,0))/SUM(IF(INDEX(EndUseMatrixPeopleData,0,MATCH($C109,EndUseMatrixEmissionSource,0))=Lists!$Q$9,IF(EndUseMatrixPeopleEndUse=$D109,INDEX(EndUseMatrixPeopleSplitData,0,MATCH(H$10,EndUseMatrixPeopleSplitCampus,0))))),1),0),0)</f>
        <v>0</v>
      </c>
      <c r="I109" s="528">
        <f t="array" ref="I109">IFERROR(IF(INDEX(EndUseMatrixData,MATCH($B109,IF(EndUseMatrixEndUse=$D109,EndUseMatrixAllocation),0),MATCH($C109,EndUseMatrixEmissionSource,0))=Lists!$Q$9,INDEX(CFPTableEmissionsData,MATCH($C109,CFPTableEmissionsEmissionSource,0),MATCH(I$10,CFPTableEmissionsCampus,0))*INDEX(EndUseAssumptionsData,MATCH($C109,IF(EndUseAssumptionsEndUse=$D109,EndUseAssumptionsEmissionsSource),0),MATCH(I$10,EndUseAssumptionsCampus,0))*IF(COUNTIF(PeopleList,$B109)&gt;0,INDEX(SpacePeopleAllocationsPercentData,MATCH($B109,SpacePeopleAllocationsPercentType,0),MATCH(I$10,SpacePeopleAllocationsPercentCampus,0))/SUM(IF(INDEX(EndUseMatrixPeopleData,0,MATCH($C109,EndUseMatrixEmissionSource,0))=Lists!$Q$9,IF(EndUseMatrixPeopleEndUse=$D109,INDEX(EndUseMatrixPeopleSplitData,0,MATCH(I$10,EndUseMatrixPeopleSplitCampus,0))))),1),0),0)</f>
        <v>0</v>
      </c>
      <c r="J109" s="528">
        <f t="array" ref="J109">IFERROR(IF(INDEX(EndUseMatrixData,MATCH($B109,IF(EndUseMatrixEndUse=$D109,EndUseMatrixAllocation),0),MATCH($C109,EndUseMatrixEmissionSource,0))=Lists!$Q$9,INDEX(CFPTableEmissionsData,MATCH($C109,CFPTableEmissionsEmissionSource,0),MATCH(J$10,CFPTableEmissionsCampus,0))*INDEX(EndUseAssumptionsData,MATCH($C109,IF(EndUseAssumptionsEndUse=$D109,EndUseAssumptionsEmissionsSource),0),MATCH(J$10,EndUseAssumptionsCampus,0))*IF(COUNTIF(PeopleList,$B109)&gt;0,INDEX(SpacePeopleAllocationsPercentData,MATCH($B109,SpacePeopleAllocationsPercentType,0),MATCH(J$10,SpacePeopleAllocationsPercentCampus,0))/SUM(IF(INDEX(EndUseMatrixPeopleData,0,MATCH($C109,EndUseMatrixEmissionSource,0))=Lists!$Q$9,IF(EndUseMatrixPeopleEndUse=$D109,INDEX(EndUseMatrixPeopleSplitData,0,MATCH(J$10,EndUseMatrixPeopleSplitCampus,0))))),1),0),0)</f>
        <v>0</v>
      </c>
      <c r="K109" s="529" t="str">
        <f t="array" aca="1" ref="K109" ca="1">IFERROR(E109*(1+INDEX(FrontEndData,MATCH(K$10,IF(FrontEndType=$B109,FrontEndCampus),0),MATCH(K$9,FrontEndYear,0))),"")</f>
        <v/>
      </c>
      <c r="L109" s="529" t="str">
        <f t="array" aca="1" ref="L109" ca="1">IFERROR(F109*(1+INDEX(FrontEndData,MATCH(L$10,IF(FrontEndType=$B109,FrontEndCampus),0),MATCH(L$9,FrontEndYear,0))),"")</f>
        <v/>
      </c>
      <c r="M109" s="529" t="str">
        <f t="array" aca="1" ref="M109" ca="1">IFERROR(G109*(1+INDEX(FrontEndData,MATCH(M$10,IF(FrontEndType=$B109,FrontEndCampus),0),MATCH(M$9,FrontEndYear,0))),"")</f>
        <v/>
      </c>
      <c r="N109" s="529" t="str">
        <f t="array" aca="1" ref="N109" ca="1">IFERROR(H109*(1+INDEX(FrontEndData,MATCH(N$10,IF(FrontEndType=$B109,FrontEndCampus),0),MATCH(N$9,FrontEndYear,0))),"")</f>
        <v/>
      </c>
      <c r="O109" s="529" t="str">
        <f t="array" aca="1" ref="O109" ca="1">IFERROR(I109*(1+INDEX(FrontEndData,MATCH(O$10,IF(FrontEndType=$B109,FrontEndCampus),0),MATCH(O$9,FrontEndYear,0))),"")</f>
        <v/>
      </c>
      <c r="P109" s="529" t="str">
        <f t="array" aca="1" ref="P109" ca="1">IFERROR(J109*(1+INDEX(FrontEndData,MATCH(P$10,IF(FrontEndType=$B109,FrontEndCampus),0),MATCH(P$9,FrontEndYear,0))),"")</f>
        <v/>
      </c>
      <c r="Q109" s="529" t="str">
        <f t="array" aca="1" ref="Q109" ca="1">IFERROR(K109*(1+INDEX(FrontEndData,MATCH(Q$10,IF(FrontEndType=$B109,FrontEndCampus),0),MATCH(Q$9,FrontEndYear,0))),"")</f>
        <v/>
      </c>
      <c r="R109" s="529" t="str">
        <f t="array" aca="1" ref="R109" ca="1">IFERROR(L109*(1+INDEX(FrontEndData,MATCH(R$10,IF(FrontEndType=$B109,FrontEndCampus),0),MATCH(R$9,FrontEndYear,0))),"")</f>
        <v/>
      </c>
      <c r="S109" s="529" t="str">
        <f t="array" aca="1" ref="S109" ca="1">IFERROR(M109*(1+INDEX(FrontEndData,MATCH(S$10,IF(FrontEndType=$B109,FrontEndCampus),0),MATCH(S$9,FrontEndYear,0))),"")</f>
        <v/>
      </c>
      <c r="T109" s="529" t="str">
        <f t="array" aca="1" ref="T109" ca="1">IFERROR(N109*(1+INDEX(FrontEndData,MATCH(T$10,IF(FrontEndType=$B109,FrontEndCampus),0),MATCH(T$9,FrontEndYear,0))),"")</f>
        <v/>
      </c>
      <c r="U109" s="529" t="str">
        <f t="array" aca="1" ref="U109" ca="1">IFERROR(O109*(1+INDEX(FrontEndData,MATCH(U$10,IF(FrontEndType=$B109,FrontEndCampus),0),MATCH(U$9,FrontEndYear,0))),"")</f>
        <v/>
      </c>
      <c r="V109" s="529" t="str">
        <f t="array" aca="1" ref="V109" ca="1">IFERROR(P109*(1+INDEX(FrontEndData,MATCH(V$10,IF(FrontEndType=$B109,FrontEndCampus),0),MATCH(V$9,FrontEndYear,0))),"")</f>
        <v/>
      </c>
      <c r="W109" s="529" t="str">
        <f t="array" aca="1" ref="W109" ca="1">IFERROR(Q109*(1+INDEX(FrontEndData,MATCH(W$10,IF(FrontEndType=$B109,FrontEndCampus),0),MATCH(W$9,FrontEndYear,0))),"")</f>
        <v/>
      </c>
      <c r="X109" s="529" t="str">
        <f t="array" aca="1" ref="X109" ca="1">IFERROR(R109*(1+INDEX(FrontEndData,MATCH(X$10,IF(FrontEndType=$B109,FrontEndCampus),0),MATCH(X$9,FrontEndYear,0))),"")</f>
        <v/>
      </c>
      <c r="Y109" s="529" t="str">
        <f t="array" aca="1" ref="Y109" ca="1">IFERROR(S109*(1+INDEX(FrontEndData,MATCH(Y$10,IF(FrontEndType=$B109,FrontEndCampus),0),MATCH(Y$9,FrontEndYear,0))),"")</f>
        <v/>
      </c>
      <c r="Z109" s="529" t="str">
        <f t="array" aca="1" ref="Z109" ca="1">IFERROR(T109*(1+INDEX(FrontEndData,MATCH(Z$10,IF(FrontEndType=$B109,FrontEndCampus),0),MATCH(Z$9,FrontEndYear,0))),"")</f>
        <v/>
      </c>
      <c r="AA109" s="529" t="str">
        <f t="array" aca="1" ref="AA109" ca="1">IFERROR(U109*(1+INDEX(FrontEndData,MATCH(AA$10,IF(FrontEndType=$B109,FrontEndCampus),0),MATCH(AA$9,FrontEndYear,0))),"")</f>
        <v/>
      </c>
      <c r="AB109" s="529" t="str">
        <f t="array" aca="1" ref="AB109" ca="1">IFERROR(V109*(1+INDEX(FrontEndData,MATCH(AB$10,IF(FrontEndType=$B109,FrontEndCampus),0),MATCH(AB$9,FrontEndYear,0))),"")</f>
        <v/>
      </c>
      <c r="AC109" s="529" t="str">
        <f t="array" aca="1" ref="AC109" ca="1">IFERROR(W109*(1+INDEX(FrontEndData,MATCH(AC$10,IF(FrontEndType=$B109,FrontEndCampus),0),MATCH(AC$9,FrontEndYear,0))),"")</f>
        <v/>
      </c>
      <c r="AD109" s="529" t="str">
        <f t="array" aca="1" ref="AD109" ca="1">IFERROR(X109*(1+INDEX(FrontEndData,MATCH(AD$10,IF(FrontEndType=$B109,FrontEndCampus),0),MATCH(AD$9,FrontEndYear,0))),"")</f>
        <v/>
      </c>
      <c r="AE109" s="529" t="str">
        <f t="array" aca="1" ref="AE109" ca="1">IFERROR(Y109*(1+INDEX(FrontEndData,MATCH(AE$10,IF(FrontEndType=$B109,FrontEndCampus),0),MATCH(AE$9,FrontEndYear,0))),"")</f>
        <v/>
      </c>
      <c r="AF109" s="529" t="str">
        <f t="array" aca="1" ref="AF109" ca="1">IFERROR(Z109*(1+INDEX(FrontEndData,MATCH(AF$10,IF(FrontEndType=$B109,FrontEndCampus),0),MATCH(AF$9,FrontEndYear,0))),"")</f>
        <v/>
      </c>
      <c r="AG109" s="529" t="str">
        <f t="array" aca="1" ref="AG109" ca="1">IFERROR(AA109*(1+INDEX(FrontEndData,MATCH(AG$10,IF(FrontEndType=$B109,FrontEndCampus),0),MATCH(AG$9,FrontEndYear,0))),"")</f>
        <v/>
      </c>
      <c r="AH109" s="529" t="str">
        <f t="array" aca="1" ref="AH109" ca="1">IFERROR(AB109*(1+INDEX(FrontEndData,MATCH(AH$10,IF(FrontEndType=$B109,FrontEndCampus),0),MATCH(AH$9,FrontEndYear,0))),"")</f>
        <v/>
      </c>
      <c r="AI109" s="529" t="str">
        <f t="array" aca="1" ref="AI109" ca="1">IFERROR(AC109*(1+INDEX(FrontEndData,MATCH(AI$10,IF(FrontEndType=$B109,FrontEndCampus),0),MATCH(AI$9,FrontEndYear,0))),"")</f>
        <v/>
      </c>
      <c r="AJ109" s="529" t="str">
        <f t="array" aca="1" ref="AJ109" ca="1">IFERROR(AD109*(1+INDEX(FrontEndData,MATCH(AJ$10,IF(FrontEndType=$B109,FrontEndCampus),0),MATCH(AJ$9,FrontEndYear,0))),"")</f>
        <v/>
      </c>
      <c r="AK109" s="529" t="str">
        <f t="array" aca="1" ref="AK109" ca="1">IFERROR(AE109*(1+INDEX(FrontEndData,MATCH(AK$10,IF(FrontEndType=$B109,FrontEndCampus),0),MATCH(AK$9,FrontEndYear,0))),"")</f>
        <v/>
      </c>
      <c r="AL109" s="529" t="str">
        <f t="array" aca="1" ref="AL109" ca="1">IFERROR(AF109*(1+INDEX(FrontEndData,MATCH(AL$10,IF(FrontEndType=$B109,FrontEndCampus),0),MATCH(AL$9,FrontEndYear,0))),"")</f>
        <v/>
      </c>
      <c r="AM109" s="529" t="str">
        <f t="array" aca="1" ref="AM109" ca="1">IFERROR(AG109*(1+INDEX(FrontEndData,MATCH(AM$10,IF(FrontEndType=$B109,FrontEndCampus),0),MATCH(AM$9,FrontEndYear,0))),"")</f>
        <v/>
      </c>
      <c r="AN109" s="529" t="str">
        <f t="array" aca="1" ref="AN109" ca="1">IFERROR(AH109*(1+INDEX(FrontEndData,MATCH(AN$10,IF(FrontEndType=$B109,FrontEndCampus),0),MATCH(AN$9,FrontEndYear,0))),"")</f>
        <v/>
      </c>
      <c r="AO109" s="529" t="str">
        <f t="array" aca="1" ref="AO109" ca="1">IFERROR(AI109*(1+INDEX(FrontEndData,MATCH(AO$10,IF(FrontEndType=$B109,FrontEndCampus),0),MATCH(AO$9,FrontEndYear,0))),"")</f>
        <v/>
      </c>
      <c r="AP109" s="529" t="str">
        <f t="array" aca="1" ref="AP109" ca="1">IFERROR(AJ109*(1+INDEX(FrontEndData,MATCH(AP$10,IF(FrontEndType=$B109,FrontEndCampus),0),MATCH(AP$9,FrontEndYear,0))),"")</f>
        <v/>
      </c>
      <c r="AQ109" s="529" t="str">
        <f t="array" aca="1" ref="AQ109" ca="1">IFERROR(AK109*(1+INDEX(FrontEndData,MATCH(AQ$10,IF(FrontEndType=$B109,FrontEndCampus),0),MATCH(AQ$9,FrontEndYear,0))),"")</f>
        <v/>
      </c>
      <c r="AR109" s="529" t="str">
        <f t="array" aca="1" ref="AR109" ca="1">IFERROR(AL109*(1+INDEX(FrontEndData,MATCH(AR$10,IF(FrontEndType=$B109,FrontEndCampus),0),MATCH(AR$9,FrontEndYear,0))),"")</f>
        <v/>
      </c>
      <c r="AS109" s="529" t="str">
        <f t="array" aca="1" ref="AS109" ca="1">IFERROR(AM109*(1+INDEX(FrontEndData,MATCH(AS$10,IF(FrontEndType=$B109,FrontEndCampus),0),MATCH(AS$9,FrontEndYear,0))),"")</f>
        <v/>
      </c>
      <c r="AT109" s="529" t="str">
        <f t="array" aca="1" ref="AT109" ca="1">IFERROR(AN109*(1+INDEX(FrontEndData,MATCH(AT$10,IF(FrontEndType=$B109,FrontEndCampus),0),MATCH(AT$9,FrontEndYear,0))),"")</f>
        <v/>
      </c>
      <c r="AU109" s="529" t="str">
        <f t="array" aca="1" ref="AU109" ca="1">IFERROR(AO109*(1+INDEX(FrontEndData,MATCH(AU$10,IF(FrontEndType=$B109,FrontEndCampus),0),MATCH(AU$9,FrontEndYear,0))),"")</f>
        <v/>
      </c>
      <c r="AV109" s="529" t="str">
        <f t="array" aca="1" ref="AV109" ca="1">IFERROR(AP109*(1+INDEX(FrontEndData,MATCH(AV$10,IF(FrontEndType=$B109,FrontEndCampus),0),MATCH(AV$9,FrontEndYear,0))),"")</f>
        <v/>
      </c>
      <c r="AW109" s="529" t="str">
        <f t="array" aca="1" ref="AW109" ca="1">IFERROR(AQ109*(1+INDEX(FrontEndData,MATCH(AW$10,IF(FrontEndType=$B109,FrontEndCampus),0),MATCH(AW$9,FrontEndYear,0))),"")</f>
        <v/>
      </c>
      <c r="AX109" s="529" t="str">
        <f t="array" aca="1" ref="AX109" ca="1">IFERROR(AR109*(1+INDEX(FrontEndData,MATCH(AX$10,IF(FrontEndType=$B109,FrontEndCampus),0),MATCH(AX$9,FrontEndYear,0))),"")</f>
        <v/>
      </c>
      <c r="AY109" s="529" t="str">
        <f t="array" aca="1" ref="AY109" ca="1">IFERROR(AS109*(1+INDEX(FrontEndData,MATCH(AY$10,IF(FrontEndType=$B109,FrontEndCampus),0),MATCH(AY$9,FrontEndYear,0))),"")</f>
        <v/>
      </c>
      <c r="AZ109" s="529" t="str">
        <f t="array" aca="1" ref="AZ109" ca="1">IFERROR(AT109*(1+INDEX(FrontEndData,MATCH(AZ$10,IF(FrontEndType=$B109,FrontEndCampus),0),MATCH(AZ$9,FrontEndYear,0))),"")</f>
        <v/>
      </c>
      <c r="BA109" s="529" t="str">
        <f t="array" aca="1" ref="BA109" ca="1">IFERROR(AU109*(1+INDEX(FrontEndData,MATCH(BA$10,IF(FrontEndType=$B109,FrontEndCampus),0),MATCH(BA$9,FrontEndYear,0))),"")</f>
        <v/>
      </c>
      <c r="BB109" s="529" t="str">
        <f t="array" aca="1" ref="BB109" ca="1">IFERROR(AV109*(1+INDEX(FrontEndData,MATCH(BB$10,IF(FrontEndType=$B109,FrontEndCampus),0),MATCH(BB$9,FrontEndYear,0))),"")</f>
        <v/>
      </c>
      <c r="BC109" s="529" t="str">
        <f t="array" aca="1" ref="BC109" ca="1">IFERROR(AW109*(1+INDEX(FrontEndData,MATCH(BC$10,IF(FrontEndType=$B109,FrontEndCampus),0),MATCH(BC$9,FrontEndYear,0))),"")</f>
        <v/>
      </c>
      <c r="BD109" s="529" t="str">
        <f t="array" aca="1" ref="BD109" ca="1">IFERROR(AX109*(1+INDEX(FrontEndData,MATCH(BD$10,IF(FrontEndType=$B109,FrontEndCampus),0),MATCH(BD$9,FrontEndYear,0))),"")</f>
        <v/>
      </c>
      <c r="BE109" s="529" t="str">
        <f t="array" aca="1" ref="BE109" ca="1">IFERROR(AY109*(1+INDEX(FrontEndData,MATCH(BE$10,IF(FrontEndType=$B109,FrontEndCampus),0),MATCH(BE$9,FrontEndYear,0))),"")</f>
        <v/>
      </c>
      <c r="BF109" s="529" t="str">
        <f t="array" aca="1" ref="BF109" ca="1">IFERROR(AZ109*(1+INDEX(FrontEndData,MATCH(BF$10,IF(FrontEndType=$B109,FrontEndCampus),0),MATCH(BF$9,FrontEndYear,0))),"")</f>
        <v/>
      </c>
      <c r="BG109" s="529" t="str">
        <f t="array" aca="1" ref="BG109" ca="1">IFERROR(BA109*(1+INDEX(FrontEndData,MATCH(BG$10,IF(FrontEndType=$B109,FrontEndCampus),0),MATCH(BG$9,FrontEndYear,0))),"")</f>
        <v/>
      </c>
      <c r="BH109" s="529" t="str">
        <f t="array" aca="1" ref="BH109" ca="1">IFERROR(BB109*(1+INDEX(FrontEndData,MATCH(BH$10,IF(FrontEndType=$B109,FrontEndCampus),0),MATCH(BH$9,FrontEndYear,0))),"")</f>
        <v/>
      </c>
      <c r="BI109" s="529" t="str">
        <f t="array" aca="1" ref="BI109" ca="1">IFERROR(BC109*(1+INDEX(FrontEndData,MATCH(BI$10,IF(FrontEndType=$B109,FrontEndCampus),0),MATCH(BI$9,FrontEndYear,0))),"")</f>
        <v/>
      </c>
      <c r="BJ109" s="529" t="str">
        <f t="array" aca="1" ref="BJ109" ca="1">IFERROR(BD109*(1+INDEX(FrontEndData,MATCH(BJ$10,IF(FrontEndType=$B109,FrontEndCampus),0),MATCH(BJ$9,FrontEndYear,0))),"")</f>
        <v/>
      </c>
      <c r="BK109" s="529" t="str">
        <f t="array" aca="1" ref="BK109" ca="1">IFERROR(BE109*(1+INDEX(FrontEndData,MATCH(BK$10,IF(FrontEndType=$B109,FrontEndCampus),0),MATCH(BK$9,FrontEndYear,0))),"")</f>
        <v/>
      </c>
      <c r="BL109" s="529" t="str">
        <f t="array" aca="1" ref="BL109" ca="1">IFERROR(BF109*(1+INDEX(FrontEndData,MATCH(BL$10,IF(FrontEndType=$B109,FrontEndCampus),0),MATCH(BL$9,FrontEndYear,0))),"")</f>
        <v/>
      </c>
      <c r="BM109" s="529" t="str">
        <f t="array" aca="1" ref="BM109" ca="1">IFERROR(BG109*(1+INDEX(FrontEndData,MATCH(BM$10,IF(FrontEndType=$B109,FrontEndCampus),0),MATCH(BM$9,FrontEndYear,0))),"")</f>
        <v/>
      </c>
      <c r="BN109" s="529" t="str">
        <f t="array" aca="1" ref="BN109" ca="1">IFERROR(BH109*(1+INDEX(FrontEndData,MATCH(BN$10,IF(FrontEndType=$B109,FrontEndCampus),0),MATCH(BN$9,FrontEndYear,0))),"")</f>
        <v/>
      </c>
      <c r="BO109" s="529" t="str">
        <f t="array" aca="1" ref="BO109" ca="1">IFERROR(BI109*(1+INDEX(FrontEndData,MATCH(BO$10,IF(FrontEndType=$B109,FrontEndCampus),0),MATCH(BO$9,FrontEndYear,0))),"")</f>
        <v/>
      </c>
      <c r="BP109" s="529" t="str">
        <f t="array" aca="1" ref="BP109" ca="1">IFERROR(BJ109*(1+INDEX(FrontEndData,MATCH(BP$10,IF(FrontEndType=$B109,FrontEndCampus),0),MATCH(BP$9,FrontEndYear,0))),"")</f>
        <v/>
      </c>
      <c r="BQ109" s="529" t="str">
        <f t="array" aca="1" ref="BQ109" ca="1">IFERROR(BK109*(1+INDEX(FrontEndData,MATCH(BQ$10,IF(FrontEndType=$B109,FrontEndCampus),0),MATCH(BQ$9,FrontEndYear,0))),"")</f>
        <v/>
      </c>
      <c r="BR109" s="529" t="str">
        <f t="array" aca="1" ref="BR109" ca="1">IFERROR(BL109*(1+INDEX(FrontEndData,MATCH(BR$10,IF(FrontEndType=$B109,FrontEndCampus),0),MATCH(BR$9,FrontEndYear,0))),"")</f>
        <v/>
      </c>
      <c r="BS109" s="529" t="str">
        <f t="array" aca="1" ref="BS109" ca="1">IFERROR(BM109*(1+INDEX(FrontEndData,MATCH(BS$10,IF(FrontEndType=$B109,FrontEndCampus),0),MATCH(BS$9,FrontEndYear,0))),"")</f>
        <v/>
      </c>
      <c r="BT109" s="529" t="str">
        <f t="array" aca="1" ref="BT109" ca="1">IFERROR(BN109*(1+INDEX(FrontEndData,MATCH(BT$10,IF(FrontEndType=$B109,FrontEndCampus),0),MATCH(BT$9,FrontEndYear,0))),"")</f>
        <v/>
      </c>
      <c r="BU109" s="529" t="str">
        <f t="array" aca="1" ref="BU109" ca="1">IFERROR(BO109*(1+INDEX(FrontEndData,MATCH(BU$10,IF(FrontEndType=$B109,FrontEndCampus),0),MATCH(BU$9,FrontEndYear,0))),"")</f>
        <v/>
      </c>
      <c r="BV109" s="529" t="str">
        <f t="array" aca="1" ref="BV109" ca="1">IFERROR(BP109*(1+INDEX(FrontEndData,MATCH(BV$10,IF(FrontEndType=$B109,FrontEndCampus),0),MATCH(BV$9,FrontEndYear,0))),"")</f>
        <v/>
      </c>
      <c r="BW109" s="529" t="str">
        <f t="array" aca="1" ref="BW109" ca="1">IFERROR(BQ109*(1+INDEX(FrontEndData,MATCH(BW$10,IF(FrontEndType=$B109,FrontEndCampus),0),MATCH(BW$9,FrontEndYear,0))),"")</f>
        <v/>
      </c>
      <c r="BX109" s="529" t="str">
        <f t="array" aca="1" ref="BX109" ca="1">IFERROR(BR109*(1+INDEX(FrontEndData,MATCH(BX$10,IF(FrontEndType=$B109,FrontEndCampus),0),MATCH(BX$9,FrontEndYear,0))),"")</f>
        <v/>
      </c>
    </row>
    <row r="110" spans="2:76" x14ac:dyDescent="0.25">
      <c r="B110" s="525" t="s">
        <v>358</v>
      </c>
      <c r="C110" s="526" t="s">
        <v>376</v>
      </c>
      <c r="D110" s="527" t="s">
        <v>399</v>
      </c>
      <c r="E110" s="528">
        <f t="array" ref="E110">IFERROR(IF(INDEX(EndUseMatrixData,MATCH($B110,IF(EndUseMatrixEndUse=$D110,EndUseMatrixAllocation),0),MATCH($C110,EndUseMatrixEmissionSource,0))=Lists!$Q$9,INDEX(CFPTableEmissionsData,MATCH($C110,CFPTableEmissionsEmissionSource,0),MATCH(E$10,CFPTableEmissionsCampus,0))*INDEX(EndUseAssumptionsData,MATCH($C110,IF(EndUseAssumptionsEndUse=$D110,EndUseAssumptionsEmissionsSource),0),MATCH(E$10,EndUseAssumptionsCampus,0))*IF(COUNTIF(PeopleList,$B110)&gt;0,INDEX(SpacePeopleAllocationsPercentData,MATCH($B110,SpacePeopleAllocationsPercentType,0),MATCH(E$10,SpacePeopleAllocationsPercentCampus,0))/SUM(IF(INDEX(EndUseMatrixPeopleData,0,MATCH($C110,EndUseMatrixEmissionSource,0))=Lists!$Q$9,IF(EndUseMatrixPeopleEndUse=$D110,INDEX(EndUseMatrixPeopleSplitData,0,MATCH(E$10,EndUseMatrixPeopleSplitCampus,0))))),1),0),0)</f>
        <v>0</v>
      </c>
      <c r="F110" s="528">
        <f t="array" ref="F110">IFERROR(IF(INDEX(EndUseMatrixData,MATCH($B110,IF(EndUseMatrixEndUse=$D110,EndUseMatrixAllocation),0),MATCH($C110,EndUseMatrixEmissionSource,0))=Lists!$Q$9,INDEX(CFPTableEmissionsData,MATCH($C110,CFPTableEmissionsEmissionSource,0),MATCH(F$10,CFPTableEmissionsCampus,0))*INDEX(EndUseAssumptionsData,MATCH($C110,IF(EndUseAssumptionsEndUse=$D110,EndUseAssumptionsEmissionsSource),0),MATCH(F$10,EndUseAssumptionsCampus,0))*IF(COUNTIF(PeopleList,$B110)&gt;0,INDEX(SpacePeopleAllocationsPercentData,MATCH($B110,SpacePeopleAllocationsPercentType,0),MATCH(F$10,SpacePeopleAllocationsPercentCampus,0))/SUM(IF(INDEX(EndUseMatrixPeopleData,0,MATCH($C110,EndUseMatrixEmissionSource,0))=Lists!$Q$9,IF(EndUseMatrixPeopleEndUse=$D110,INDEX(EndUseMatrixPeopleSplitData,0,MATCH(F$10,EndUseMatrixPeopleSplitCampus,0))))),1),0),0)</f>
        <v>0</v>
      </c>
      <c r="G110" s="528">
        <f t="array" ref="G110">IFERROR(IF(INDEX(EndUseMatrixData,MATCH($B110,IF(EndUseMatrixEndUse=$D110,EndUseMatrixAllocation),0),MATCH($C110,EndUseMatrixEmissionSource,0))=Lists!$Q$9,INDEX(CFPTableEmissionsData,MATCH($C110,CFPTableEmissionsEmissionSource,0),MATCH(G$10,CFPTableEmissionsCampus,0))*INDEX(EndUseAssumptionsData,MATCH($C110,IF(EndUseAssumptionsEndUse=$D110,EndUseAssumptionsEmissionsSource),0),MATCH(G$10,EndUseAssumptionsCampus,0))*IF(COUNTIF(PeopleList,$B110)&gt;0,INDEX(SpacePeopleAllocationsPercentData,MATCH($B110,SpacePeopleAllocationsPercentType,0),MATCH(G$10,SpacePeopleAllocationsPercentCampus,0))/SUM(IF(INDEX(EndUseMatrixPeopleData,0,MATCH($C110,EndUseMatrixEmissionSource,0))=Lists!$Q$9,IF(EndUseMatrixPeopleEndUse=$D110,INDEX(EndUseMatrixPeopleSplitData,0,MATCH(G$10,EndUseMatrixPeopleSplitCampus,0))))),1),0),0)</f>
        <v>0</v>
      </c>
      <c r="H110" s="528">
        <f t="array" ref="H110">IFERROR(IF(INDEX(EndUseMatrixData,MATCH($B110,IF(EndUseMatrixEndUse=$D110,EndUseMatrixAllocation),0),MATCH($C110,EndUseMatrixEmissionSource,0))=Lists!$Q$9,INDEX(CFPTableEmissionsData,MATCH($C110,CFPTableEmissionsEmissionSource,0),MATCH(H$10,CFPTableEmissionsCampus,0))*INDEX(EndUseAssumptionsData,MATCH($C110,IF(EndUseAssumptionsEndUse=$D110,EndUseAssumptionsEmissionsSource),0),MATCH(H$10,EndUseAssumptionsCampus,0))*IF(COUNTIF(PeopleList,$B110)&gt;0,INDEX(SpacePeopleAllocationsPercentData,MATCH($B110,SpacePeopleAllocationsPercentType,0),MATCH(H$10,SpacePeopleAllocationsPercentCampus,0))/SUM(IF(INDEX(EndUseMatrixPeopleData,0,MATCH($C110,EndUseMatrixEmissionSource,0))=Lists!$Q$9,IF(EndUseMatrixPeopleEndUse=$D110,INDEX(EndUseMatrixPeopleSplitData,0,MATCH(H$10,EndUseMatrixPeopleSplitCampus,0))))),1),0),0)</f>
        <v>0</v>
      </c>
      <c r="I110" s="528">
        <f t="array" ref="I110">IFERROR(IF(INDEX(EndUseMatrixData,MATCH($B110,IF(EndUseMatrixEndUse=$D110,EndUseMatrixAllocation),0),MATCH($C110,EndUseMatrixEmissionSource,0))=Lists!$Q$9,INDEX(CFPTableEmissionsData,MATCH($C110,CFPTableEmissionsEmissionSource,0),MATCH(I$10,CFPTableEmissionsCampus,0))*INDEX(EndUseAssumptionsData,MATCH($C110,IF(EndUseAssumptionsEndUse=$D110,EndUseAssumptionsEmissionsSource),0),MATCH(I$10,EndUseAssumptionsCampus,0))*IF(COUNTIF(PeopleList,$B110)&gt;0,INDEX(SpacePeopleAllocationsPercentData,MATCH($B110,SpacePeopleAllocationsPercentType,0),MATCH(I$10,SpacePeopleAllocationsPercentCampus,0))/SUM(IF(INDEX(EndUseMatrixPeopleData,0,MATCH($C110,EndUseMatrixEmissionSource,0))=Lists!$Q$9,IF(EndUseMatrixPeopleEndUse=$D110,INDEX(EndUseMatrixPeopleSplitData,0,MATCH(I$10,EndUseMatrixPeopleSplitCampus,0))))),1),0),0)</f>
        <v>0</v>
      </c>
      <c r="J110" s="528">
        <f t="array" ref="J110">IFERROR(IF(INDEX(EndUseMatrixData,MATCH($B110,IF(EndUseMatrixEndUse=$D110,EndUseMatrixAllocation),0),MATCH($C110,EndUseMatrixEmissionSource,0))=Lists!$Q$9,INDEX(CFPTableEmissionsData,MATCH($C110,CFPTableEmissionsEmissionSource,0),MATCH(J$10,CFPTableEmissionsCampus,0))*INDEX(EndUseAssumptionsData,MATCH($C110,IF(EndUseAssumptionsEndUse=$D110,EndUseAssumptionsEmissionsSource),0),MATCH(J$10,EndUseAssumptionsCampus,0))*IF(COUNTIF(PeopleList,$B110)&gt;0,INDEX(SpacePeopleAllocationsPercentData,MATCH($B110,SpacePeopleAllocationsPercentType,0),MATCH(J$10,SpacePeopleAllocationsPercentCampus,0))/SUM(IF(INDEX(EndUseMatrixPeopleData,0,MATCH($C110,EndUseMatrixEmissionSource,0))=Lists!$Q$9,IF(EndUseMatrixPeopleEndUse=$D110,INDEX(EndUseMatrixPeopleSplitData,0,MATCH(J$10,EndUseMatrixPeopleSplitCampus,0))))),1),0),0)</f>
        <v>0</v>
      </c>
      <c r="K110" s="529" t="str">
        <f t="array" aca="1" ref="K110" ca="1">IFERROR(E110*(1+INDEX(FrontEndData,MATCH(K$10,IF(FrontEndType=$B110,FrontEndCampus),0),MATCH(K$9,FrontEndYear,0))),"")</f>
        <v/>
      </c>
      <c r="L110" s="529" t="str">
        <f t="array" aca="1" ref="L110" ca="1">IFERROR(F110*(1+INDEX(FrontEndData,MATCH(L$10,IF(FrontEndType=$B110,FrontEndCampus),0),MATCH(L$9,FrontEndYear,0))),"")</f>
        <v/>
      </c>
      <c r="M110" s="529" t="str">
        <f t="array" aca="1" ref="M110" ca="1">IFERROR(G110*(1+INDEX(FrontEndData,MATCH(M$10,IF(FrontEndType=$B110,FrontEndCampus),0),MATCH(M$9,FrontEndYear,0))),"")</f>
        <v/>
      </c>
      <c r="N110" s="529" t="str">
        <f t="array" aca="1" ref="N110" ca="1">IFERROR(H110*(1+INDEX(FrontEndData,MATCH(N$10,IF(FrontEndType=$B110,FrontEndCampus),0),MATCH(N$9,FrontEndYear,0))),"")</f>
        <v/>
      </c>
      <c r="O110" s="529" t="str">
        <f t="array" aca="1" ref="O110" ca="1">IFERROR(I110*(1+INDEX(FrontEndData,MATCH(O$10,IF(FrontEndType=$B110,FrontEndCampus),0),MATCH(O$9,FrontEndYear,0))),"")</f>
        <v/>
      </c>
      <c r="P110" s="529" t="str">
        <f t="array" aca="1" ref="P110" ca="1">IFERROR(J110*(1+INDEX(FrontEndData,MATCH(P$10,IF(FrontEndType=$B110,FrontEndCampus),0),MATCH(P$9,FrontEndYear,0))),"")</f>
        <v/>
      </c>
      <c r="Q110" s="529" t="str">
        <f t="array" aca="1" ref="Q110" ca="1">IFERROR(K110*(1+INDEX(FrontEndData,MATCH(Q$10,IF(FrontEndType=$B110,FrontEndCampus),0),MATCH(Q$9,FrontEndYear,0))),"")</f>
        <v/>
      </c>
      <c r="R110" s="529" t="str">
        <f t="array" aca="1" ref="R110" ca="1">IFERROR(L110*(1+INDEX(FrontEndData,MATCH(R$10,IF(FrontEndType=$B110,FrontEndCampus),0),MATCH(R$9,FrontEndYear,0))),"")</f>
        <v/>
      </c>
      <c r="S110" s="529" t="str">
        <f t="array" aca="1" ref="S110" ca="1">IFERROR(M110*(1+INDEX(FrontEndData,MATCH(S$10,IF(FrontEndType=$B110,FrontEndCampus),0),MATCH(S$9,FrontEndYear,0))),"")</f>
        <v/>
      </c>
      <c r="T110" s="529" t="str">
        <f t="array" aca="1" ref="T110" ca="1">IFERROR(N110*(1+INDEX(FrontEndData,MATCH(T$10,IF(FrontEndType=$B110,FrontEndCampus),0),MATCH(T$9,FrontEndYear,0))),"")</f>
        <v/>
      </c>
      <c r="U110" s="529" t="str">
        <f t="array" aca="1" ref="U110" ca="1">IFERROR(O110*(1+INDEX(FrontEndData,MATCH(U$10,IF(FrontEndType=$B110,FrontEndCampus),0),MATCH(U$9,FrontEndYear,0))),"")</f>
        <v/>
      </c>
      <c r="V110" s="529" t="str">
        <f t="array" aca="1" ref="V110" ca="1">IFERROR(P110*(1+INDEX(FrontEndData,MATCH(V$10,IF(FrontEndType=$B110,FrontEndCampus),0),MATCH(V$9,FrontEndYear,0))),"")</f>
        <v/>
      </c>
      <c r="W110" s="529" t="str">
        <f t="array" aca="1" ref="W110" ca="1">IFERROR(Q110*(1+INDEX(FrontEndData,MATCH(W$10,IF(FrontEndType=$B110,FrontEndCampus),0),MATCH(W$9,FrontEndYear,0))),"")</f>
        <v/>
      </c>
      <c r="X110" s="529" t="str">
        <f t="array" aca="1" ref="X110" ca="1">IFERROR(R110*(1+INDEX(FrontEndData,MATCH(X$10,IF(FrontEndType=$B110,FrontEndCampus),0),MATCH(X$9,FrontEndYear,0))),"")</f>
        <v/>
      </c>
      <c r="Y110" s="529" t="str">
        <f t="array" aca="1" ref="Y110" ca="1">IFERROR(S110*(1+INDEX(FrontEndData,MATCH(Y$10,IF(FrontEndType=$B110,FrontEndCampus),0),MATCH(Y$9,FrontEndYear,0))),"")</f>
        <v/>
      </c>
      <c r="Z110" s="529" t="str">
        <f t="array" aca="1" ref="Z110" ca="1">IFERROR(T110*(1+INDEX(FrontEndData,MATCH(Z$10,IF(FrontEndType=$B110,FrontEndCampus),0),MATCH(Z$9,FrontEndYear,0))),"")</f>
        <v/>
      </c>
      <c r="AA110" s="529" t="str">
        <f t="array" aca="1" ref="AA110" ca="1">IFERROR(U110*(1+INDEX(FrontEndData,MATCH(AA$10,IF(FrontEndType=$B110,FrontEndCampus),0),MATCH(AA$9,FrontEndYear,0))),"")</f>
        <v/>
      </c>
      <c r="AB110" s="529" t="str">
        <f t="array" aca="1" ref="AB110" ca="1">IFERROR(V110*(1+INDEX(FrontEndData,MATCH(AB$10,IF(FrontEndType=$B110,FrontEndCampus),0),MATCH(AB$9,FrontEndYear,0))),"")</f>
        <v/>
      </c>
      <c r="AC110" s="529" t="str">
        <f t="array" aca="1" ref="AC110" ca="1">IFERROR(W110*(1+INDEX(FrontEndData,MATCH(AC$10,IF(FrontEndType=$B110,FrontEndCampus),0),MATCH(AC$9,FrontEndYear,0))),"")</f>
        <v/>
      </c>
      <c r="AD110" s="529" t="str">
        <f t="array" aca="1" ref="AD110" ca="1">IFERROR(X110*(1+INDEX(FrontEndData,MATCH(AD$10,IF(FrontEndType=$B110,FrontEndCampus),0),MATCH(AD$9,FrontEndYear,0))),"")</f>
        <v/>
      </c>
      <c r="AE110" s="529" t="str">
        <f t="array" aca="1" ref="AE110" ca="1">IFERROR(Y110*(1+INDEX(FrontEndData,MATCH(AE$10,IF(FrontEndType=$B110,FrontEndCampus),0),MATCH(AE$9,FrontEndYear,0))),"")</f>
        <v/>
      </c>
      <c r="AF110" s="529" t="str">
        <f t="array" aca="1" ref="AF110" ca="1">IFERROR(Z110*(1+INDEX(FrontEndData,MATCH(AF$10,IF(FrontEndType=$B110,FrontEndCampus),0),MATCH(AF$9,FrontEndYear,0))),"")</f>
        <v/>
      </c>
      <c r="AG110" s="529" t="str">
        <f t="array" aca="1" ref="AG110" ca="1">IFERROR(AA110*(1+INDEX(FrontEndData,MATCH(AG$10,IF(FrontEndType=$B110,FrontEndCampus),0),MATCH(AG$9,FrontEndYear,0))),"")</f>
        <v/>
      </c>
      <c r="AH110" s="529" t="str">
        <f t="array" aca="1" ref="AH110" ca="1">IFERROR(AB110*(1+INDEX(FrontEndData,MATCH(AH$10,IF(FrontEndType=$B110,FrontEndCampus),0),MATCH(AH$9,FrontEndYear,0))),"")</f>
        <v/>
      </c>
      <c r="AI110" s="529" t="str">
        <f t="array" aca="1" ref="AI110" ca="1">IFERROR(AC110*(1+INDEX(FrontEndData,MATCH(AI$10,IF(FrontEndType=$B110,FrontEndCampus),0),MATCH(AI$9,FrontEndYear,0))),"")</f>
        <v/>
      </c>
      <c r="AJ110" s="529" t="str">
        <f t="array" aca="1" ref="AJ110" ca="1">IFERROR(AD110*(1+INDEX(FrontEndData,MATCH(AJ$10,IF(FrontEndType=$B110,FrontEndCampus),0),MATCH(AJ$9,FrontEndYear,0))),"")</f>
        <v/>
      </c>
      <c r="AK110" s="529" t="str">
        <f t="array" aca="1" ref="AK110" ca="1">IFERROR(AE110*(1+INDEX(FrontEndData,MATCH(AK$10,IF(FrontEndType=$B110,FrontEndCampus),0),MATCH(AK$9,FrontEndYear,0))),"")</f>
        <v/>
      </c>
      <c r="AL110" s="529" t="str">
        <f t="array" aca="1" ref="AL110" ca="1">IFERROR(AF110*(1+INDEX(FrontEndData,MATCH(AL$10,IF(FrontEndType=$B110,FrontEndCampus),0),MATCH(AL$9,FrontEndYear,0))),"")</f>
        <v/>
      </c>
      <c r="AM110" s="529" t="str">
        <f t="array" aca="1" ref="AM110" ca="1">IFERROR(AG110*(1+INDEX(FrontEndData,MATCH(AM$10,IF(FrontEndType=$B110,FrontEndCampus),0),MATCH(AM$9,FrontEndYear,0))),"")</f>
        <v/>
      </c>
      <c r="AN110" s="529" t="str">
        <f t="array" aca="1" ref="AN110" ca="1">IFERROR(AH110*(1+INDEX(FrontEndData,MATCH(AN$10,IF(FrontEndType=$B110,FrontEndCampus),0),MATCH(AN$9,FrontEndYear,0))),"")</f>
        <v/>
      </c>
      <c r="AO110" s="529" t="str">
        <f t="array" aca="1" ref="AO110" ca="1">IFERROR(AI110*(1+INDEX(FrontEndData,MATCH(AO$10,IF(FrontEndType=$B110,FrontEndCampus),0),MATCH(AO$9,FrontEndYear,0))),"")</f>
        <v/>
      </c>
      <c r="AP110" s="529" t="str">
        <f t="array" aca="1" ref="AP110" ca="1">IFERROR(AJ110*(1+INDEX(FrontEndData,MATCH(AP$10,IF(FrontEndType=$B110,FrontEndCampus),0),MATCH(AP$9,FrontEndYear,0))),"")</f>
        <v/>
      </c>
      <c r="AQ110" s="529" t="str">
        <f t="array" aca="1" ref="AQ110" ca="1">IFERROR(AK110*(1+INDEX(FrontEndData,MATCH(AQ$10,IF(FrontEndType=$B110,FrontEndCampus),0),MATCH(AQ$9,FrontEndYear,0))),"")</f>
        <v/>
      </c>
      <c r="AR110" s="529" t="str">
        <f t="array" aca="1" ref="AR110" ca="1">IFERROR(AL110*(1+INDEX(FrontEndData,MATCH(AR$10,IF(FrontEndType=$B110,FrontEndCampus),0),MATCH(AR$9,FrontEndYear,0))),"")</f>
        <v/>
      </c>
      <c r="AS110" s="529" t="str">
        <f t="array" aca="1" ref="AS110" ca="1">IFERROR(AM110*(1+INDEX(FrontEndData,MATCH(AS$10,IF(FrontEndType=$B110,FrontEndCampus),0),MATCH(AS$9,FrontEndYear,0))),"")</f>
        <v/>
      </c>
      <c r="AT110" s="529" t="str">
        <f t="array" aca="1" ref="AT110" ca="1">IFERROR(AN110*(1+INDEX(FrontEndData,MATCH(AT$10,IF(FrontEndType=$B110,FrontEndCampus),0),MATCH(AT$9,FrontEndYear,0))),"")</f>
        <v/>
      </c>
      <c r="AU110" s="529" t="str">
        <f t="array" aca="1" ref="AU110" ca="1">IFERROR(AO110*(1+INDEX(FrontEndData,MATCH(AU$10,IF(FrontEndType=$B110,FrontEndCampus),0),MATCH(AU$9,FrontEndYear,0))),"")</f>
        <v/>
      </c>
      <c r="AV110" s="529" t="str">
        <f t="array" aca="1" ref="AV110" ca="1">IFERROR(AP110*(1+INDEX(FrontEndData,MATCH(AV$10,IF(FrontEndType=$B110,FrontEndCampus),0),MATCH(AV$9,FrontEndYear,0))),"")</f>
        <v/>
      </c>
      <c r="AW110" s="529" t="str">
        <f t="array" aca="1" ref="AW110" ca="1">IFERROR(AQ110*(1+INDEX(FrontEndData,MATCH(AW$10,IF(FrontEndType=$B110,FrontEndCampus),0),MATCH(AW$9,FrontEndYear,0))),"")</f>
        <v/>
      </c>
      <c r="AX110" s="529" t="str">
        <f t="array" aca="1" ref="AX110" ca="1">IFERROR(AR110*(1+INDEX(FrontEndData,MATCH(AX$10,IF(FrontEndType=$B110,FrontEndCampus),0),MATCH(AX$9,FrontEndYear,0))),"")</f>
        <v/>
      </c>
      <c r="AY110" s="529" t="str">
        <f t="array" aca="1" ref="AY110" ca="1">IFERROR(AS110*(1+INDEX(FrontEndData,MATCH(AY$10,IF(FrontEndType=$B110,FrontEndCampus),0),MATCH(AY$9,FrontEndYear,0))),"")</f>
        <v/>
      </c>
      <c r="AZ110" s="529" t="str">
        <f t="array" aca="1" ref="AZ110" ca="1">IFERROR(AT110*(1+INDEX(FrontEndData,MATCH(AZ$10,IF(FrontEndType=$B110,FrontEndCampus),0),MATCH(AZ$9,FrontEndYear,0))),"")</f>
        <v/>
      </c>
      <c r="BA110" s="529" t="str">
        <f t="array" aca="1" ref="BA110" ca="1">IFERROR(AU110*(1+INDEX(FrontEndData,MATCH(BA$10,IF(FrontEndType=$B110,FrontEndCampus),0),MATCH(BA$9,FrontEndYear,0))),"")</f>
        <v/>
      </c>
      <c r="BB110" s="529" t="str">
        <f t="array" aca="1" ref="BB110" ca="1">IFERROR(AV110*(1+INDEX(FrontEndData,MATCH(BB$10,IF(FrontEndType=$B110,FrontEndCampus),0),MATCH(BB$9,FrontEndYear,0))),"")</f>
        <v/>
      </c>
      <c r="BC110" s="529" t="str">
        <f t="array" aca="1" ref="BC110" ca="1">IFERROR(AW110*(1+INDEX(FrontEndData,MATCH(BC$10,IF(FrontEndType=$B110,FrontEndCampus),0),MATCH(BC$9,FrontEndYear,0))),"")</f>
        <v/>
      </c>
      <c r="BD110" s="529" t="str">
        <f t="array" aca="1" ref="BD110" ca="1">IFERROR(AX110*(1+INDEX(FrontEndData,MATCH(BD$10,IF(FrontEndType=$B110,FrontEndCampus),0),MATCH(BD$9,FrontEndYear,0))),"")</f>
        <v/>
      </c>
      <c r="BE110" s="529" t="str">
        <f t="array" aca="1" ref="BE110" ca="1">IFERROR(AY110*(1+INDEX(FrontEndData,MATCH(BE$10,IF(FrontEndType=$B110,FrontEndCampus),0),MATCH(BE$9,FrontEndYear,0))),"")</f>
        <v/>
      </c>
      <c r="BF110" s="529" t="str">
        <f t="array" aca="1" ref="BF110" ca="1">IFERROR(AZ110*(1+INDEX(FrontEndData,MATCH(BF$10,IF(FrontEndType=$B110,FrontEndCampus),0),MATCH(BF$9,FrontEndYear,0))),"")</f>
        <v/>
      </c>
      <c r="BG110" s="529" t="str">
        <f t="array" aca="1" ref="BG110" ca="1">IFERROR(BA110*(1+INDEX(FrontEndData,MATCH(BG$10,IF(FrontEndType=$B110,FrontEndCampus),0),MATCH(BG$9,FrontEndYear,0))),"")</f>
        <v/>
      </c>
      <c r="BH110" s="529" t="str">
        <f t="array" aca="1" ref="BH110" ca="1">IFERROR(BB110*(1+INDEX(FrontEndData,MATCH(BH$10,IF(FrontEndType=$B110,FrontEndCampus),0),MATCH(BH$9,FrontEndYear,0))),"")</f>
        <v/>
      </c>
      <c r="BI110" s="529" t="str">
        <f t="array" aca="1" ref="BI110" ca="1">IFERROR(BC110*(1+INDEX(FrontEndData,MATCH(BI$10,IF(FrontEndType=$B110,FrontEndCampus),0),MATCH(BI$9,FrontEndYear,0))),"")</f>
        <v/>
      </c>
      <c r="BJ110" s="529" t="str">
        <f t="array" aca="1" ref="BJ110" ca="1">IFERROR(BD110*(1+INDEX(FrontEndData,MATCH(BJ$10,IF(FrontEndType=$B110,FrontEndCampus),0),MATCH(BJ$9,FrontEndYear,0))),"")</f>
        <v/>
      </c>
      <c r="BK110" s="529" t="str">
        <f t="array" aca="1" ref="BK110" ca="1">IFERROR(BE110*(1+INDEX(FrontEndData,MATCH(BK$10,IF(FrontEndType=$B110,FrontEndCampus),0),MATCH(BK$9,FrontEndYear,0))),"")</f>
        <v/>
      </c>
      <c r="BL110" s="529" t="str">
        <f t="array" aca="1" ref="BL110" ca="1">IFERROR(BF110*(1+INDEX(FrontEndData,MATCH(BL$10,IF(FrontEndType=$B110,FrontEndCampus),0),MATCH(BL$9,FrontEndYear,0))),"")</f>
        <v/>
      </c>
      <c r="BM110" s="529" t="str">
        <f t="array" aca="1" ref="BM110" ca="1">IFERROR(BG110*(1+INDEX(FrontEndData,MATCH(BM$10,IF(FrontEndType=$B110,FrontEndCampus),0),MATCH(BM$9,FrontEndYear,0))),"")</f>
        <v/>
      </c>
      <c r="BN110" s="529" t="str">
        <f t="array" aca="1" ref="BN110" ca="1">IFERROR(BH110*(1+INDEX(FrontEndData,MATCH(BN$10,IF(FrontEndType=$B110,FrontEndCampus),0),MATCH(BN$9,FrontEndYear,0))),"")</f>
        <v/>
      </c>
      <c r="BO110" s="529" t="str">
        <f t="array" aca="1" ref="BO110" ca="1">IFERROR(BI110*(1+INDEX(FrontEndData,MATCH(BO$10,IF(FrontEndType=$B110,FrontEndCampus),0),MATCH(BO$9,FrontEndYear,0))),"")</f>
        <v/>
      </c>
      <c r="BP110" s="529" t="str">
        <f t="array" aca="1" ref="BP110" ca="1">IFERROR(BJ110*(1+INDEX(FrontEndData,MATCH(BP$10,IF(FrontEndType=$B110,FrontEndCampus),0),MATCH(BP$9,FrontEndYear,0))),"")</f>
        <v/>
      </c>
      <c r="BQ110" s="529" t="str">
        <f t="array" aca="1" ref="BQ110" ca="1">IFERROR(BK110*(1+INDEX(FrontEndData,MATCH(BQ$10,IF(FrontEndType=$B110,FrontEndCampus),0),MATCH(BQ$9,FrontEndYear,0))),"")</f>
        <v/>
      </c>
      <c r="BR110" s="529" t="str">
        <f t="array" aca="1" ref="BR110" ca="1">IFERROR(BL110*(1+INDEX(FrontEndData,MATCH(BR$10,IF(FrontEndType=$B110,FrontEndCampus),0),MATCH(BR$9,FrontEndYear,0))),"")</f>
        <v/>
      </c>
      <c r="BS110" s="529" t="str">
        <f t="array" aca="1" ref="BS110" ca="1">IFERROR(BM110*(1+INDEX(FrontEndData,MATCH(BS$10,IF(FrontEndType=$B110,FrontEndCampus),0),MATCH(BS$9,FrontEndYear,0))),"")</f>
        <v/>
      </c>
      <c r="BT110" s="529" t="str">
        <f t="array" aca="1" ref="BT110" ca="1">IFERROR(BN110*(1+INDEX(FrontEndData,MATCH(BT$10,IF(FrontEndType=$B110,FrontEndCampus),0),MATCH(BT$9,FrontEndYear,0))),"")</f>
        <v/>
      </c>
      <c r="BU110" s="529" t="str">
        <f t="array" aca="1" ref="BU110" ca="1">IFERROR(BO110*(1+INDEX(FrontEndData,MATCH(BU$10,IF(FrontEndType=$B110,FrontEndCampus),0),MATCH(BU$9,FrontEndYear,0))),"")</f>
        <v/>
      </c>
      <c r="BV110" s="529" t="str">
        <f t="array" aca="1" ref="BV110" ca="1">IFERROR(BP110*(1+INDEX(FrontEndData,MATCH(BV$10,IF(FrontEndType=$B110,FrontEndCampus),0),MATCH(BV$9,FrontEndYear,0))),"")</f>
        <v/>
      </c>
      <c r="BW110" s="529" t="str">
        <f t="array" aca="1" ref="BW110" ca="1">IFERROR(BQ110*(1+INDEX(FrontEndData,MATCH(BW$10,IF(FrontEndType=$B110,FrontEndCampus),0),MATCH(BW$9,FrontEndYear,0))),"")</f>
        <v/>
      </c>
      <c r="BX110" s="529" t="str">
        <f t="array" aca="1" ref="BX110" ca="1">IFERROR(BR110*(1+INDEX(FrontEndData,MATCH(BX$10,IF(FrontEndType=$B110,FrontEndCampus),0),MATCH(BX$9,FrontEndYear,0))),"")</f>
        <v/>
      </c>
    </row>
    <row r="111" spans="2:76" x14ac:dyDescent="0.25">
      <c r="B111" s="525" t="s">
        <v>358</v>
      </c>
      <c r="C111" s="526" t="s">
        <v>376</v>
      </c>
      <c r="D111" s="527" t="s">
        <v>398</v>
      </c>
      <c r="E111" s="528">
        <f t="array" ref="E111">IFERROR(IF(INDEX(EndUseMatrixData,MATCH($B111,IF(EndUseMatrixEndUse=$D111,EndUseMatrixAllocation),0),MATCH($C111,EndUseMatrixEmissionSource,0))=Lists!$Q$9,INDEX(CFPTableEmissionsData,MATCH($C111,CFPTableEmissionsEmissionSource,0),MATCH(E$10,CFPTableEmissionsCampus,0))*INDEX(EndUseAssumptionsData,MATCH($C111,IF(EndUseAssumptionsEndUse=$D111,EndUseAssumptionsEmissionsSource),0),MATCH(E$10,EndUseAssumptionsCampus,0))*IF(COUNTIF(PeopleList,$B111)&gt;0,INDEX(SpacePeopleAllocationsPercentData,MATCH($B111,SpacePeopleAllocationsPercentType,0),MATCH(E$10,SpacePeopleAllocationsPercentCampus,0))/SUM(IF(INDEX(EndUseMatrixPeopleData,0,MATCH($C111,EndUseMatrixEmissionSource,0))=Lists!$Q$9,IF(EndUseMatrixPeopleEndUse=$D111,INDEX(EndUseMatrixPeopleSplitData,0,MATCH(E$10,EndUseMatrixPeopleSplitCampus,0))))),1),0),0)</f>
        <v>18000000</v>
      </c>
      <c r="F111" s="528">
        <f t="array" ref="F111">IFERROR(IF(INDEX(EndUseMatrixData,MATCH($B111,IF(EndUseMatrixEndUse=$D111,EndUseMatrixAllocation),0),MATCH($C111,EndUseMatrixEmissionSource,0))=Lists!$Q$9,INDEX(CFPTableEmissionsData,MATCH($C111,CFPTableEmissionsEmissionSource,0),MATCH(F$10,CFPTableEmissionsCampus,0))*INDEX(EndUseAssumptionsData,MATCH($C111,IF(EndUseAssumptionsEndUse=$D111,EndUseAssumptionsEmissionsSource),0),MATCH(F$10,EndUseAssumptionsCampus,0))*IF(COUNTIF(PeopleList,$B111)&gt;0,INDEX(SpacePeopleAllocationsPercentData,MATCH($B111,SpacePeopleAllocationsPercentType,0),MATCH(F$10,SpacePeopleAllocationsPercentCampus,0))/SUM(IF(INDEX(EndUseMatrixPeopleData,0,MATCH($C111,EndUseMatrixEmissionSource,0))=Lists!$Q$9,IF(EndUseMatrixPeopleEndUse=$D111,INDEX(EndUseMatrixPeopleSplitData,0,MATCH(F$10,EndUseMatrixPeopleSplitCampus,0))))),1),0),0)</f>
        <v>0</v>
      </c>
      <c r="G111" s="528">
        <f t="array" ref="G111">IFERROR(IF(INDEX(EndUseMatrixData,MATCH($B111,IF(EndUseMatrixEndUse=$D111,EndUseMatrixAllocation),0),MATCH($C111,EndUseMatrixEmissionSource,0))=Lists!$Q$9,INDEX(CFPTableEmissionsData,MATCH($C111,CFPTableEmissionsEmissionSource,0),MATCH(G$10,CFPTableEmissionsCampus,0))*INDEX(EndUseAssumptionsData,MATCH($C111,IF(EndUseAssumptionsEndUse=$D111,EndUseAssumptionsEmissionsSource),0),MATCH(G$10,EndUseAssumptionsCampus,0))*IF(COUNTIF(PeopleList,$B111)&gt;0,INDEX(SpacePeopleAllocationsPercentData,MATCH($B111,SpacePeopleAllocationsPercentType,0),MATCH(G$10,SpacePeopleAllocationsPercentCampus,0))/SUM(IF(INDEX(EndUseMatrixPeopleData,0,MATCH($C111,EndUseMatrixEmissionSource,0))=Lists!$Q$9,IF(EndUseMatrixPeopleEndUse=$D111,INDEX(EndUseMatrixPeopleSplitData,0,MATCH(G$10,EndUseMatrixPeopleSplitCampus,0))))),1),0),0)</f>
        <v>0</v>
      </c>
      <c r="H111" s="528">
        <f t="array" ref="H111">IFERROR(IF(INDEX(EndUseMatrixData,MATCH($B111,IF(EndUseMatrixEndUse=$D111,EndUseMatrixAllocation),0),MATCH($C111,EndUseMatrixEmissionSource,0))=Lists!$Q$9,INDEX(CFPTableEmissionsData,MATCH($C111,CFPTableEmissionsEmissionSource,0),MATCH(H$10,CFPTableEmissionsCampus,0))*INDEX(EndUseAssumptionsData,MATCH($C111,IF(EndUseAssumptionsEndUse=$D111,EndUseAssumptionsEmissionsSource),0),MATCH(H$10,EndUseAssumptionsCampus,0))*IF(COUNTIF(PeopleList,$B111)&gt;0,INDEX(SpacePeopleAllocationsPercentData,MATCH($B111,SpacePeopleAllocationsPercentType,0),MATCH(H$10,SpacePeopleAllocationsPercentCampus,0))/SUM(IF(INDEX(EndUseMatrixPeopleData,0,MATCH($C111,EndUseMatrixEmissionSource,0))=Lists!$Q$9,IF(EndUseMatrixPeopleEndUse=$D111,INDEX(EndUseMatrixPeopleSplitData,0,MATCH(H$10,EndUseMatrixPeopleSplitCampus,0))))),1),0),0)</f>
        <v>12000000</v>
      </c>
      <c r="I111" s="528">
        <f t="array" ref="I111">IFERROR(IF(INDEX(EndUseMatrixData,MATCH($B111,IF(EndUseMatrixEndUse=$D111,EndUseMatrixAllocation),0),MATCH($C111,EndUseMatrixEmissionSource,0))=Lists!$Q$9,INDEX(CFPTableEmissionsData,MATCH($C111,CFPTableEmissionsEmissionSource,0),MATCH(I$10,CFPTableEmissionsCampus,0))*INDEX(EndUseAssumptionsData,MATCH($C111,IF(EndUseAssumptionsEndUse=$D111,EndUseAssumptionsEmissionsSource),0),MATCH(I$10,EndUseAssumptionsCampus,0))*IF(COUNTIF(PeopleList,$B111)&gt;0,INDEX(SpacePeopleAllocationsPercentData,MATCH($B111,SpacePeopleAllocationsPercentType,0),MATCH(I$10,SpacePeopleAllocationsPercentCampus,0))/SUM(IF(INDEX(EndUseMatrixPeopleData,0,MATCH($C111,EndUseMatrixEmissionSource,0))=Lists!$Q$9,IF(EndUseMatrixPeopleEndUse=$D111,INDEX(EndUseMatrixPeopleSplitData,0,MATCH(I$10,EndUseMatrixPeopleSplitCampus,0))))),1),0),0)</f>
        <v>0</v>
      </c>
      <c r="J111" s="528">
        <f t="array" ref="J111">IFERROR(IF(INDEX(EndUseMatrixData,MATCH($B111,IF(EndUseMatrixEndUse=$D111,EndUseMatrixAllocation),0),MATCH($C111,EndUseMatrixEmissionSource,0))=Lists!$Q$9,INDEX(CFPTableEmissionsData,MATCH($C111,CFPTableEmissionsEmissionSource,0),MATCH(J$10,CFPTableEmissionsCampus,0))*INDEX(EndUseAssumptionsData,MATCH($C111,IF(EndUseAssumptionsEndUse=$D111,EndUseAssumptionsEmissionsSource),0),MATCH(J$10,EndUseAssumptionsCampus,0))*IF(COUNTIF(PeopleList,$B111)&gt;0,INDEX(SpacePeopleAllocationsPercentData,MATCH($B111,SpacePeopleAllocationsPercentType,0),MATCH(J$10,SpacePeopleAllocationsPercentCampus,0))/SUM(IF(INDEX(EndUseMatrixPeopleData,0,MATCH($C111,EndUseMatrixEmissionSource,0))=Lists!$Q$9,IF(EndUseMatrixPeopleEndUse=$D111,INDEX(EndUseMatrixPeopleSplitData,0,MATCH(J$10,EndUseMatrixPeopleSplitCampus,0))))),1),0),0)</f>
        <v>0</v>
      </c>
      <c r="K111" s="529" t="str">
        <f t="array" aca="1" ref="K111" ca="1">IFERROR(E111*(1+INDEX(FrontEndData,MATCH(K$10,IF(FrontEndType=$B111,FrontEndCampus),0),MATCH(K$9,FrontEndYear,0))),"")</f>
        <v/>
      </c>
      <c r="L111" s="529" t="str">
        <f t="array" aca="1" ref="L111" ca="1">IFERROR(F111*(1+INDEX(FrontEndData,MATCH(L$10,IF(FrontEndType=$B111,FrontEndCampus),0),MATCH(L$9,FrontEndYear,0))),"")</f>
        <v/>
      </c>
      <c r="M111" s="529" t="str">
        <f t="array" aca="1" ref="M111" ca="1">IFERROR(G111*(1+INDEX(FrontEndData,MATCH(M$10,IF(FrontEndType=$B111,FrontEndCampus),0),MATCH(M$9,FrontEndYear,0))),"")</f>
        <v/>
      </c>
      <c r="N111" s="529" t="str">
        <f t="array" aca="1" ref="N111" ca="1">IFERROR(H111*(1+INDEX(FrontEndData,MATCH(N$10,IF(FrontEndType=$B111,FrontEndCampus),0),MATCH(N$9,FrontEndYear,0))),"")</f>
        <v/>
      </c>
      <c r="O111" s="529" t="str">
        <f t="array" aca="1" ref="O111" ca="1">IFERROR(I111*(1+INDEX(FrontEndData,MATCH(O$10,IF(FrontEndType=$B111,FrontEndCampus),0),MATCH(O$9,FrontEndYear,0))),"")</f>
        <v/>
      </c>
      <c r="P111" s="529" t="str">
        <f t="array" aca="1" ref="P111" ca="1">IFERROR(J111*(1+INDEX(FrontEndData,MATCH(P$10,IF(FrontEndType=$B111,FrontEndCampus),0),MATCH(P$9,FrontEndYear,0))),"")</f>
        <v/>
      </c>
      <c r="Q111" s="529" t="str">
        <f t="array" aca="1" ref="Q111" ca="1">IFERROR(K111*(1+INDEX(FrontEndData,MATCH(Q$10,IF(FrontEndType=$B111,FrontEndCampus),0),MATCH(Q$9,FrontEndYear,0))),"")</f>
        <v/>
      </c>
      <c r="R111" s="529" t="str">
        <f t="array" aca="1" ref="R111" ca="1">IFERROR(L111*(1+INDEX(FrontEndData,MATCH(R$10,IF(FrontEndType=$B111,FrontEndCampus),0),MATCH(R$9,FrontEndYear,0))),"")</f>
        <v/>
      </c>
      <c r="S111" s="529" t="str">
        <f t="array" aca="1" ref="S111" ca="1">IFERROR(M111*(1+INDEX(FrontEndData,MATCH(S$10,IF(FrontEndType=$B111,FrontEndCampus),0),MATCH(S$9,FrontEndYear,0))),"")</f>
        <v/>
      </c>
      <c r="T111" s="529" t="str">
        <f t="array" aca="1" ref="T111" ca="1">IFERROR(N111*(1+INDEX(FrontEndData,MATCH(T$10,IF(FrontEndType=$B111,FrontEndCampus),0),MATCH(T$9,FrontEndYear,0))),"")</f>
        <v/>
      </c>
      <c r="U111" s="529" t="str">
        <f t="array" aca="1" ref="U111" ca="1">IFERROR(O111*(1+INDEX(FrontEndData,MATCH(U$10,IF(FrontEndType=$B111,FrontEndCampus),0),MATCH(U$9,FrontEndYear,0))),"")</f>
        <v/>
      </c>
      <c r="V111" s="529" t="str">
        <f t="array" aca="1" ref="V111" ca="1">IFERROR(P111*(1+INDEX(FrontEndData,MATCH(V$10,IF(FrontEndType=$B111,FrontEndCampus),0),MATCH(V$9,FrontEndYear,0))),"")</f>
        <v/>
      </c>
      <c r="W111" s="529" t="str">
        <f t="array" aca="1" ref="W111" ca="1">IFERROR(Q111*(1+INDEX(FrontEndData,MATCH(W$10,IF(FrontEndType=$B111,FrontEndCampus),0),MATCH(W$9,FrontEndYear,0))),"")</f>
        <v/>
      </c>
      <c r="X111" s="529" t="str">
        <f t="array" aca="1" ref="X111" ca="1">IFERROR(R111*(1+INDEX(FrontEndData,MATCH(X$10,IF(FrontEndType=$B111,FrontEndCampus),0),MATCH(X$9,FrontEndYear,0))),"")</f>
        <v/>
      </c>
      <c r="Y111" s="529" t="str">
        <f t="array" aca="1" ref="Y111" ca="1">IFERROR(S111*(1+INDEX(FrontEndData,MATCH(Y$10,IF(FrontEndType=$B111,FrontEndCampus),0),MATCH(Y$9,FrontEndYear,0))),"")</f>
        <v/>
      </c>
      <c r="Z111" s="529" t="str">
        <f t="array" aca="1" ref="Z111" ca="1">IFERROR(T111*(1+INDEX(FrontEndData,MATCH(Z$10,IF(FrontEndType=$B111,FrontEndCampus),0),MATCH(Z$9,FrontEndYear,0))),"")</f>
        <v/>
      </c>
      <c r="AA111" s="529" t="str">
        <f t="array" aca="1" ref="AA111" ca="1">IFERROR(U111*(1+INDEX(FrontEndData,MATCH(AA$10,IF(FrontEndType=$B111,FrontEndCampus),0),MATCH(AA$9,FrontEndYear,0))),"")</f>
        <v/>
      </c>
      <c r="AB111" s="529" t="str">
        <f t="array" aca="1" ref="AB111" ca="1">IFERROR(V111*(1+INDEX(FrontEndData,MATCH(AB$10,IF(FrontEndType=$B111,FrontEndCampus),0),MATCH(AB$9,FrontEndYear,0))),"")</f>
        <v/>
      </c>
      <c r="AC111" s="529" t="str">
        <f t="array" aca="1" ref="AC111" ca="1">IFERROR(W111*(1+INDEX(FrontEndData,MATCH(AC$10,IF(FrontEndType=$B111,FrontEndCampus),0),MATCH(AC$9,FrontEndYear,0))),"")</f>
        <v/>
      </c>
      <c r="AD111" s="529" t="str">
        <f t="array" aca="1" ref="AD111" ca="1">IFERROR(X111*(1+INDEX(FrontEndData,MATCH(AD$10,IF(FrontEndType=$B111,FrontEndCampus),0),MATCH(AD$9,FrontEndYear,0))),"")</f>
        <v/>
      </c>
      <c r="AE111" s="529" t="str">
        <f t="array" aca="1" ref="AE111" ca="1">IFERROR(Y111*(1+INDEX(FrontEndData,MATCH(AE$10,IF(FrontEndType=$B111,FrontEndCampus),0),MATCH(AE$9,FrontEndYear,0))),"")</f>
        <v/>
      </c>
      <c r="AF111" s="529" t="str">
        <f t="array" aca="1" ref="AF111" ca="1">IFERROR(Z111*(1+INDEX(FrontEndData,MATCH(AF$10,IF(FrontEndType=$B111,FrontEndCampus),0),MATCH(AF$9,FrontEndYear,0))),"")</f>
        <v/>
      </c>
      <c r="AG111" s="529" t="str">
        <f t="array" aca="1" ref="AG111" ca="1">IFERROR(AA111*(1+INDEX(FrontEndData,MATCH(AG$10,IF(FrontEndType=$B111,FrontEndCampus),0),MATCH(AG$9,FrontEndYear,0))),"")</f>
        <v/>
      </c>
      <c r="AH111" s="529" t="str">
        <f t="array" aca="1" ref="AH111" ca="1">IFERROR(AB111*(1+INDEX(FrontEndData,MATCH(AH$10,IF(FrontEndType=$B111,FrontEndCampus),0),MATCH(AH$9,FrontEndYear,0))),"")</f>
        <v/>
      </c>
      <c r="AI111" s="529" t="str">
        <f t="array" aca="1" ref="AI111" ca="1">IFERROR(AC111*(1+INDEX(FrontEndData,MATCH(AI$10,IF(FrontEndType=$B111,FrontEndCampus),0),MATCH(AI$9,FrontEndYear,0))),"")</f>
        <v/>
      </c>
      <c r="AJ111" s="529" t="str">
        <f t="array" aca="1" ref="AJ111" ca="1">IFERROR(AD111*(1+INDEX(FrontEndData,MATCH(AJ$10,IF(FrontEndType=$B111,FrontEndCampus),0),MATCH(AJ$9,FrontEndYear,0))),"")</f>
        <v/>
      </c>
      <c r="AK111" s="529" t="str">
        <f t="array" aca="1" ref="AK111" ca="1">IFERROR(AE111*(1+INDEX(FrontEndData,MATCH(AK$10,IF(FrontEndType=$B111,FrontEndCampus),0),MATCH(AK$9,FrontEndYear,0))),"")</f>
        <v/>
      </c>
      <c r="AL111" s="529" t="str">
        <f t="array" aca="1" ref="AL111" ca="1">IFERROR(AF111*(1+INDEX(FrontEndData,MATCH(AL$10,IF(FrontEndType=$B111,FrontEndCampus),0),MATCH(AL$9,FrontEndYear,0))),"")</f>
        <v/>
      </c>
      <c r="AM111" s="529" t="str">
        <f t="array" aca="1" ref="AM111" ca="1">IFERROR(AG111*(1+INDEX(FrontEndData,MATCH(AM$10,IF(FrontEndType=$B111,FrontEndCampus),0),MATCH(AM$9,FrontEndYear,0))),"")</f>
        <v/>
      </c>
      <c r="AN111" s="529" t="str">
        <f t="array" aca="1" ref="AN111" ca="1">IFERROR(AH111*(1+INDEX(FrontEndData,MATCH(AN$10,IF(FrontEndType=$B111,FrontEndCampus),0),MATCH(AN$9,FrontEndYear,0))),"")</f>
        <v/>
      </c>
      <c r="AO111" s="529" t="str">
        <f t="array" aca="1" ref="AO111" ca="1">IFERROR(AI111*(1+INDEX(FrontEndData,MATCH(AO$10,IF(FrontEndType=$B111,FrontEndCampus),0),MATCH(AO$9,FrontEndYear,0))),"")</f>
        <v/>
      </c>
      <c r="AP111" s="529" t="str">
        <f t="array" aca="1" ref="AP111" ca="1">IFERROR(AJ111*(1+INDEX(FrontEndData,MATCH(AP$10,IF(FrontEndType=$B111,FrontEndCampus),0),MATCH(AP$9,FrontEndYear,0))),"")</f>
        <v/>
      </c>
      <c r="AQ111" s="529" t="str">
        <f t="array" aca="1" ref="AQ111" ca="1">IFERROR(AK111*(1+INDEX(FrontEndData,MATCH(AQ$10,IF(FrontEndType=$B111,FrontEndCampus),0),MATCH(AQ$9,FrontEndYear,0))),"")</f>
        <v/>
      </c>
      <c r="AR111" s="529" t="str">
        <f t="array" aca="1" ref="AR111" ca="1">IFERROR(AL111*(1+INDEX(FrontEndData,MATCH(AR$10,IF(FrontEndType=$B111,FrontEndCampus),0),MATCH(AR$9,FrontEndYear,0))),"")</f>
        <v/>
      </c>
      <c r="AS111" s="529" t="str">
        <f t="array" aca="1" ref="AS111" ca="1">IFERROR(AM111*(1+INDEX(FrontEndData,MATCH(AS$10,IF(FrontEndType=$B111,FrontEndCampus),0),MATCH(AS$9,FrontEndYear,0))),"")</f>
        <v/>
      </c>
      <c r="AT111" s="529" t="str">
        <f t="array" aca="1" ref="AT111" ca="1">IFERROR(AN111*(1+INDEX(FrontEndData,MATCH(AT$10,IF(FrontEndType=$B111,FrontEndCampus),0),MATCH(AT$9,FrontEndYear,0))),"")</f>
        <v/>
      </c>
      <c r="AU111" s="529" t="str">
        <f t="array" aca="1" ref="AU111" ca="1">IFERROR(AO111*(1+INDEX(FrontEndData,MATCH(AU$10,IF(FrontEndType=$B111,FrontEndCampus),0),MATCH(AU$9,FrontEndYear,0))),"")</f>
        <v/>
      </c>
      <c r="AV111" s="529" t="str">
        <f t="array" aca="1" ref="AV111" ca="1">IFERROR(AP111*(1+INDEX(FrontEndData,MATCH(AV$10,IF(FrontEndType=$B111,FrontEndCampus),0),MATCH(AV$9,FrontEndYear,0))),"")</f>
        <v/>
      </c>
      <c r="AW111" s="529" t="str">
        <f t="array" aca="1" ref="AW111" ca="1">IFERROR(AQ111*(1+INDEX(FrontEndData,MATCH(AW$10,IF(FrontEndType=$B111,FrontEndCampus),0),MATCH(AW$9,FrontEndYear,0))),"")</f>
        <v/>
      </c>
      <c r="AX111" s="529" t="str">
        <f t="array" aca="1" ref="AX111" ca="1">IFERROR(AR111*(1+INDEX(FrontEndData,MATCH(AX$10,IF(FrontEndType=$B111,FrontEndCampus),0),MATCH(AX$9,FrontEndYear,0))),"")</f>
        <v/>
      </c>
      <c r="AY111" s="529" t="str">
        <f t="array" aca="1" ref="AY111" ca="1">IFERROR(AS111*(1+INDEX(FrontEndData,MATCH(AY$10,IF(FrontEndType=$B111,FrontEndCampus),0),MATCH(AY$9,FrontEndYear,0))),"")</f>
        <v/>
      </c>
      <c r="AZ111" s="529" t="str">
        <f t="array" aca="1" ref="AZ111" ca="1">IFERROR(AT111*(1+INDEX(FrontEndData,MATCH(AZ$10,IF(FrontEndType=$B111,FrontEndCampus),0),MATCH(AZ$9,FrontEndYear,0))),"")</f>
        <v/>
      </c>
      <c r="BA111" s="529" t="str">
        <f t="array" aca="1" ref="BA111" ca="1">IFERROR(AU111*(1+INDEX(FrontEndData,MATCH(BA$10,IF(FrontEndType=$B111,FrontEndCampus),0),MATCH(BA$9,FrontEndYear,0))),"")</f>
        <v/>
      </c>
      <c r="BB111" s="529" t="str">
        <f t="array" aca="1" ref="BB111" ca="1">IFERROR(AV111*(1+INDEX(FrontEndData,MATCH(BB$10,IF(FrontEndType=$B111,FrontEndCampus),0),MATCH(BB$9,FrontEndYear,0))),"")</f>
        <v/>
      </c>
      <c r="BC111" s="529" t="str">
        <f t="array" aca="1" ref="BC111" ca="1">IFERROR(AW111*(1+INDEX(FrontEndData,MATCH(BC$10,IF(FrontEndType=$B111,FrontEndCampus),0),MATCH(BC$9,FrontEndYear,0))),"")</f>
        <v/>
      </c>
      <c r="BD111" s="529" t="str">
        <f t="array" aca="1" ref="BD111" ca="1">IFERROR(AX111*(1+INDEX(FrontEndData,MATCH(BD$10,IF(FrontEndType=$B111,FrontEndCampus),0),MATCH(BD$9,FrontEndYear,0))),"")</f>
        <v/>
      </c>
      <c r="BE111" s="529" t="str">
        <f t="array" aca="1" ref="BE111" ca="1">IFERROR(AY111*(1+INDEX(FrontEndData,MATCH(BE$10,IF(FrontEndType=$B111,FrontEndCampus),0),MATCH(BE$9,FrontEndYear,0))),"")</f>
        <v/>
      </c>
      <c r="BF111" s="529" t="str">
        <f t="array" aca="1" ref="BF111" ca="1">IFERROR(AZ111*(1+INDEX(FrontEndData,MATCH(BF$10,IF(FrontEndType=$B111,FrontEndCampus),0),MATCH(BF$9,FrontEndYear,0))),"")</f>
        <v/>
      </c>
      <c r="BG111" s="529" t="str">
        <f t="array" aca="1" ref="BG111" ca="1">IFERROR(BA111*(1+INDEX(FrontEndData,MATCH(BG$10,IF(FrontEndType=$B111,FrontEndCampus),0),MATCH(BG$9,FrontEndYear,0))),"")</f>
        <v/>
      </c>
      <c r="BH111" s="529" t="str">
        <f t="array" aca="1" ref="BH111" ca="1">IFERROR(BB111*(1+INDEX(FrontEndData,MATCH(BH$10,IF(FrontEndType=$B111,FrontEndCampus),0),MATCH(BH$9,FrontEndYear,0))),"")</f>
        <v/>
      </c>
      <c r="BI111" s="529" t="str">
        <f t="array" aca="1" ref="BI111" ca="1">IFERROR(BC111*(1+INDEX(FrontEndData,MATCH(BI$10,IF(FrontEndType=$B111,FrontEndCampus),0),MATCH(BI$9,FrontEndYear,0))),"")</f>
        <v/>
      </c>
      <c r="BJ111" s="529" t="str">
        <f t="array" aca="1" ref="BJ111" ca="1">IFERROR(BD111*(1+INDEX(FrontEndData,MATCH(BJ$10,IF(FrontEndType=$B111,FrontEndCampus),0),MATCH(BJ$9,FrontEndYear,0))),"")</f>
        <v/>
      </c>
      <c r="BK111" s="529" t="str">
        <f t="array" aca="1" ref="BK111" ca="1">IFERROR(BE111*(1+INDEX(FrontEndData,MATCH(BK$10,IF(FrontEndType=$B111,FrontEndCampus),0),MATCH(BK$9,FrontEndYear,0))),"")</f>
        <v/>
      </c>
      <c r="BL111" s="529" t="str">
        <f t="array" aca="1" ref="BL111" ca="1">IFERROR(BF111*(1+INDEX(FrontEndData,MATCH(BL$10,IF(FrontEndType=$B111,FrontEndCampus),0),MATCH(BL$9,FrontEndYear,0))),"")</f>
        <v/>
      </c>
      <c r="BM111" s="529" t="str">
        <f t="array" aca="1" ref="BM111" ca="1">IFERROR(BG111*(1+INDEX(FrontEndData,MATCH(BM$10,IF(FrontEndType=$B111,FrontEndCampus),0),MATCH(BM$9,FrontEndYear,0))),"")</f>
        <v/>
      </c>
      <c r="BN111" s="529" t="str">
        <f t="array" aca="1" ref="BN111" ca="1">IFERROR(BH111*(1+INDEX(FrontEndData,MATCH(BN$10,IF(FrontEndType=$B111,FrontEndCampus),0),MATCH(BN$9,FrontEndYear,0))),"")</f>
        <v/>
      </c>
      <c r="BO111" s="529" t="str">
        <f t="array" aca="1" ref="BO111" ca="1">IFERROR(BI111*(1+INDEX(FrontEndData,MATCH(BO$10,IF(FrontEndType=$B111,FrontEndCampus),0),MATCH(BO$9,FrontEndYear,0))),"")</f>
        <v/>
      </c>
      <c r="BP111" s="529" t="str">
        <f t="array" aca="1" ref="BP111" ca="1">IFERROR(BJ111*(1+INDEX(FrontEndData,MATCH(BP$10,IF(FrontEndType=$B111,FrontEndCampus),0),MATCH(BP$9,FrontEndYear,0))),"")</f>
        <v/>
      </c>
      <c r="BQ111" s="529" t="str">
        <f t="array" aca="1" ref="BQ111" ca="1">IFERROR(BK111*(1+INDEX(FrontEndData,MATCH(BQ$10,IF(FrontEndType=$B111,FrontEndCampus),0),MATCH(BQ$9,FrontEndYear,0))),"")</f>
        <v/>
      </c>
      <c r="BR111" s="529" t="str">
        <f t="array" aca="1" ref="BR111" ca="1">IFERROR(BL111*(1+INDEX(FrontEndData,MATCH(BR$10,IF(FrontEndType=$B111,FrontEndCampus),0),MATCH(BR$9,FrontEndYear,0))),"")</f>
        <v/>
      </c>
      <c r="BS111" s="529" t="str">
        <f t="array" aca="1" ref="BS111" ca="1">IFERROR(BM111*(1+INDEX(FrontEndData,MATCH(BS$10,IF(FrontEndType=$B111,FrontEndCampus),0),MATCH(BS$9,FrontEndYear,0))),"")</f>
        <v/>
      </c>
      <c r="BT111" s="529" t="str">
        <f t="array" aca="1" ref="BT111" ca="1">IFERROR(BN111*(1+INDEX(FrontEndData,MATCH(BT$10,IF(FrontEndType=$B111,FrontEndCampus),0),MATCH(BT$9,FrontEndYear,0))),"")</f>
        <v/>
      </c>
      <c r="BU111" s="529" t="str">
        <f t="array" aca="1" ref="BU111" ca="1">IFERROR(BO111*(1+INDEX(FrontEndData,MATCH(BU$10,IF(FrontEndType=$B111,FrontEndCampus),0),MATCH(BU$9,FrontEndYear,0))),"")</f>
        <v/>
      </c>
      <c r="BV111" s="529" t="str">
        <f t="array" aca="1" ref="BV111" ca="1">IFERROR(BP111*(1+INDEX(FrontEndData,MATCH(BV$10,IF(FrontEndType=$B111,FrontEndCampus),0),MATCH(BV$9,FrontEndYear,0))),"")</f>
        <v/>
      </c>
      <c r="BW111" s="529" t="str">
        <f t="array" aca="1" ref="BW111" ca="1">IFERROR(BQ111*(1+INDEX(FrontEndData,MATCH(BW$10,IF(FrontEndType=$B111,FrontEndCampus),0),MATCH(BW$9,FrontEndYear,0))),"")</f>
        <v/>
      </c>
      <c r="BX111" s="529" t="str">
        <f t="array" aca="1" ref="BX111" ca="1">IFERROR(BR111*(1+INDEX(FrontEndData,MATCH(BX$10,IF(FrontEndType=$B111,FrontEndCampus),0),MATCH(BX$9,FrontEndYear,0))),"")</f>
        <v/>
      </c>
    </row>
    <row r="112" spans="2:76" x14ac:dyDescent="0.25">
      <c r="B112" s="525" t="s">
        <v>358</v>
      </c>
      <c r="C112" s="526" t="s">
        <v>376</v>
      </c>
      <c r="D112" s="527" t="s">
        <v>397</v>
      </c>
      <c r="E112" s="528">
        <f t="array" ref="E112">IFERROR(IF(INDEX(EndUseMatrixData,MATCH($B112,IF(EndUseMatrixEndUse=$D112,EndUseMatrixAllocation),0),MATCH($C112,EndUseMatrixEmissionSource,0))=Lists!$Q$9,INDEX(CFPTableEmissionsData,MATCH($C112,CFPTableEmissionsEmissionSource,0),MATCH(E$10,CFPTableEmissionsCampus,0))*INDEX(EndUseAssumptionsData,MATCH($C112,IF(EndUseAssumptionsEndUse=$D112,EndUseAssumptionsEmissionsSource),0),MATCH(E$10,EndUseAssumptionsCampus,0))*IF(COUNTIF(PeopleList,$B112)&gt;0,INDEX(SpacePeopleAllocationsPercentData,MATCH($B112,SpacePeopleAllocationsPercentType,0),MATCH(E$10,SpacePeopleAllocationsPercentCampus,0))/SUM(IF(INDEX(EndUseMatrixPeopleData,0,MATCH($C112,EndUseMatrixEmissionSource,0))=Lists!$Q$9,IF(EndUseMatrixPeopleEndUse=$D112,INDEX(EndUseMatrixPeopleSplitData,0,MATCH(E$10,EndUseMatrixPeopleSplitCampus,0))))),1),0),0)</f>
        <v>0</v>
      </c>
      <c r="F112" s="528">
        <f t="array" ref="F112">IFERROR(IF(INDEX(EndUseMatrixData,MATCH($B112,IF(EndUseMatrixEndUse=$D112,EndUseMatrixAllocation),0),MATCH($C112,EndUseMatrixEmissionSource,0))=Lists!$Q$9,INDEX(CFPTableEmissionsData,MATCH($C112,CFPTableEmissionsEmissionSource,0),MATCH(F$10,CFPTableEmissionsCampus,0))*INDEX(EndUseAssumptionsData,MATCH($C112,IF(EndUseAssumptionsEndUse=$D112,EndUseAssumptionsEmissionsSource),0),MATCH(F$10,EndUseAssumptionsCampus,0))*IF(COUNTIF(PeopleList,$B112)&gt;0,INDEX(SpacePeopleAllocationsPercentData,MATCH($B112,SpacePeopleAllocationsPercentType,0),MATCH(F$10,SpacePeopleAllocationsPercentCampus,0))/SUM(IF(INDEX(EndUseMatrixPeopleData,0,MATCH($C112,EndUseMatrixEmissionSource,0))=Lists!$Q$9,IF(EndUseMatrixPeopleEndUse=$D112,INDEX(EndUseMatrixPeopleSplitData,0,MATCH(F$10,EndUseMatrixPeopleSplitCampus,0))))),1),0),0)</f>
        <v>0</v>
      </c>
      <c r="G112" s="528">
        <f t="array" ref="G112">IFERROR(IF(INDEX(EndUseMatrixData,MATCH($B112,IF(EndUseMatrixEndUse=$D112,EndUseMatrixAllocation),0),MATCH($C112,EndUseMatrixEmissionSource,0))=Lists!$Q$9,INDEX(CFPTableEmissionsData,MATCH($C112,CFPTableEmissionsEmissionSource,0),MATCH(G$10,CFPTableEmissionsCampus,0))*INDEX(EndUseAssumptionsData,MATCH($C112,IF(EndUseAssumptionsEndUse=$D112,EndUseAssumptionsEmissionsSource),0),MATCH(G$10,EndUseAssumptionsCampus,0))*IF(COUNTIF(PeopleList,$B112)&gt;0,INDEX(SpacePeopleAllocationsPercentData,MATCH($B112,SpacePeopleAllocationsPercentType,0),MATCH(G$10,SpacePeopleAllocationsPercentCampus,0))/SUM(IF(INDEX(EndUseMatrixPeopleData,0,MATCH($C112,EndUseMatrixEmissionSource,0))=Lists!$Q$9,IF(EndUseMatrixPeopleEndUse=$D112,INDEX(EndUseMatrixPeopleSplitData,0,MATCH(G$10,EndUseMatrixPeopleSplitCampus,0))))),1),0),0)</f>
        <v>0</v>
      </c>
      <c r="H112" s="528">
        <f t="array" ref="H112">IFERROR(IF(INDEX(EndUseMatrixData,MATCH($B112,IF(EndUseMatrixEndUse=$D112,EndUseMatrixAllocation),0),MATCH($C112,EndUseMatrixEmissionSource,0))=Lists!$Q$9,INDEX(CFPTableEmissionsData,MATCH($C112,CFPTableEmissionsEmissionSource,0),MATCH(H$10,CFPTableEmissionsCampus,0))*INDEX(EndUseAssumptionsData,MATCH($C112,IF(EndUseAssumptionsEndUse=$D112,EndUseAssumptionsEmissionsSource),0),MATCH(H$10,EndUseAssumptionsCampus,0))*IF(COUNTIF(PeopleList,$B112)&gt;0,INDEX(SpacePeopleAllocationsPercentData,MATCH($B112,SpacePeopleAllocationsPercentType,0),MATCH(H$10,SpacePeopleAllocationsPercentCampus,0))/SUM(IF(INDEX(EndUseMatrixPeopleData,0,MATCH($C112,EndUseMatrixEmissionSource,0))=Lists!$Q$9,IF(EndUseMatrixPeopleEndUse=$D112,INDEX(EndUseMatrixPeopleSplitData,0,MATCH(H$10,EndUseMatrixPeopleSplitCampus,0))))),1),0),0)</f>
        <v>0</v>
      </c>
      <c r="I112" s="528">
        <f t="array" ref="I112">IFERROR(IF(INDEX(EndUseMatrixData,MATCH($B112,IF(EndUseMatrixEndUse=$D112,EndUseMatrixAllocation),0),MATCH($C112,EndUseMatrixEmissionSource,0))=Lists!$Q$9,INDEX(CFPTableEmissionsData,MATCH($C112,CFPTableEmissionsEmissionSource,0),MATCH(I$10,CFPTableEmissionsCampus,0))*INDEX(EndUseAssumptionsData,MATCH($C112,IF(EndUseAssumptionsEndUse=$D112,EndUseAssumptionsEmissionsSource),0),MATCH(I$10,EndUseAssumptionsCampus,0))*IF(COUNTIF(PeopleList,$B112)&gt;0,INDEX(SpacePeopleAllocationsPercentData,MATCH($B112,SpacePeopleAllocationsPercentType,0),MATCH(I$10,SpacePeopleAllocationsPercentCampus,0))/SUM(IF(INDEX(EndUseMatrixPeopleData,0,MATCH($C112,EndUseMatrixEmissionSource,0))=Lists!$Q$9,IF(EndUseMatrixPeopleEndUse=$D112,INDEX(EndUseMatrixPeopleSplitData,0,MATCH(I$10,EndUseMatrixPeopleSplitCampus,0))))),1),0),0)</f>
        <v>0</v>
      </c>
      <c r="J112" s="528">
        <f t="array" ref="J112">IFERROR(IF(INDEX(EndUseMatrixData,MATCH($B112,IF(EndUseMatrixEndUse=$D112,EndUseMatrixAllocation),0),MATCH($C112,EndUseMatrixEmissionSource,0))=Lists!$Q$9,INDEX(CFPTableEmissionsData,MATCH($C112,CFPTableEmissionsEmissionSource,0),MATCH(J$10,CFPTableEmissionsCampus,0))*INDEX(EndUseAssumptionsData,MATCH($C112,IF(EndUseAssumptionsEndUse=$D112,EndUseAssumptionsEmissionsSource),0),MATCH(J$10,EndUseAssumptionsCampus,0))*IF(COUNTIF(PeopleList,$B112)&gt;0,INDEX(SpacePeopleAllocationsPercentData,MATCH($B112,SpacePeopleAllocationsPercentType,0),MATCH(J$10,SpacePeopleAllocationsPercentCampus,0))/SUM(IF(INDEX(EndUseMatrixPeopleData,0,MATCH($C112,EndUseMatrixEmissionSource,0))=Lists!$Q$9,IF(EndUseMatrixPeopleEndUse=$D112,INDEX(EndUseMatrixPeopleSplitData,0,MATCH(J$10,EndUseMatrixPeopleSplitCampus,0))))),1),0),0)</f>
        <v>0</v>
      </c>
      <c r="K112" s="529" t="str">
        <f t="array" aca="1" ref="K112" ca="1">IFERROR(E112*(1+INDEX(FrontEndData,MATCH(K$10,IF(FrontEndType=$B112,FrontEndCampus),0),MATCH(K$9,FrontEndYear,0))),"")</f>
        <v/>
      </c>
      <c r="L112" s="529" t="str">
        <f t="array" aca="1" ref="L112" ca="1">IFERROR(F112*(1+INDEX(FrontEndData,MATCH(L$10,IF(FrontEndType=$B112,FrontEndCampus),0),MATCH(L$9,FrontEndYear,0))),"")</f>
        <v/>
      </c>
      <c r="M112" s="529" t="str">
        <f t="array" aca="1" ref="M112" ca="1">IFERROR(G112*(1+INDEX(FrontEndData,MATCH(M$10,IF(FrontEndType=$B112,FrontEndCampus),0),MATCH(M$9,FrontEndYear,0))),"")</f>
        <v/>
      </c>
      <c r="N112" s="529" t="str">
        <f t="array" aca="1" ref="N112" ca="1">IFERROR(H112*(1+INDEX(FrontEndData,MATCH(N$10,IF(FrontEndType=$B112,FrontEndCampus),0),MATCH(N$9,FrontEndYear,0))),"")</f>
        <v/>
      </c>
      <c r="O112" s="529" t="str">
        <f t="array" aca="1" ref="O112" ca="1">IFERROR(I112*(1+INDEX(FrontEndData,MATCH(O$10,IF(FrontEndType=$B112,FrontEndCampus),0),MATCH(O$9,FrontEndYear,0))),"")</f>
        <v/>
      </c>
      <c r="P112" s="529" t="str">
        <f t="array" aca="1" ref="P112" ca="1">IFERROR(J112*(1+INDEX(FrontEndData,MATCH(P$10,IF(FrontEndType=$B112,FrontEndCampus),0),MATCH(P$9,FrontEndYear,0))),"")</f>
        <v/>
      </c>
      <c r="Q112" s="529" t="str">
        <f t="array" aca="1" ref="Q112" ca="1">IFERROR(K112*(1+INDEX(FrontEndData,MATCH(Q$10,IF(FrontEndType=$B112,FrontEndCampus),0),MATCH(Q$9,FrontEndYear,0))),"")</f>
        <v/>
      </c>
      <c r="R112" s="529" t="str">
        <f t="array" aca="1" ref="R112" ca="1">IFERROR(L112*(1+INDEX(FrontEndData,MATCH(R$10,IF(FrontEndType=$B112,FrontEndCampus),0),MATCH(R$9,FrontEndYear,0))),"")</f>
        <v/>
      </c>
      <c r="S112" s="529" t="str">
        <f t="array" aca="1" ref="S112" ca="1">IFERROR(M112*(1+INDEX(FrontEndData,MATCH(S$10,IF(FrontEndType=$B112,FrontEndCampus),0),MATCH(S$9,FrontEndYear,0))),"")</f>
        <v/>
      </c>
      <c r="T112" s="529" t="str">
        <f t="array" aca="1" ref="T112" ca="1">IFERROR(N112*(1+INDEX(FrontEndData,MATCH(T$10,IF(FrontEndType=$B112,FrontEndCampus),0),MATCH(T$9,FrontEndYear,0))),"")</f>
        <v/>
      </c>
      <c r="U112" s="529" t="str">
        <f t="array" aca="1" ref="U112" ca="1">IFERROR(O112*(1+INDEX(FrontEndData,MATCH(U$10,IF(FrontEndType=$B112,FrontEndCampus),0),MATCH(U$9,FrontEndYear,0))),"")</f>
        <v/>
      </c>
      <c r="V112" s="529" t="str">
        <f t="array" aca="1" ref="V112" ca="1">IFERROR(P112*(1+INDEX(FrontEndData,MATCH(V$10,IF(FrontEndType=$B112,FrontEndCampus),0),MATCH(V$9,FrontEndYear,0))),"")</f>
        <v/>
      </c>
      <c r="W112" s="529" t="str">
        <f t="array" aca="1" ref="W112" ca="1">IFERROR(Q112*(1+INDEX(FrontEndData,MATCH(W$10,IF(FrontEndType=$B112,FrontEndCampus),0),MATCH(W$9,FrontEndYear,0))),"")</f>
        <v/>
      </c>
      <c r="X112" s="529" t="str">
        <f t="array" aca="1" ref="X112" ca="1">IFERROR(R112*(1+INDEX(FrontEndData,MATCH(X$10,IF(FrontEndType=$B112,FrontEndCampus),0),MATCH(X$9,FrontEndYear,0))),"")</f>
        <v/>
      </c>
      <c r="Y112" s="529" t="str">
        <f t="array" aca="1" ref="Y112" ca="1">IFERROR(S112*(1+INDEX(FrontEndData,MATCH(Y$10,IF(FrontEndType=$B112,FrontEndCampus),0),MATCH(Y$9,FrontEndYear,0))),"")</f>
        <v/>
      </c>
      <c r="Z112" s="529" t="str">
        <f t="array" aca="1" ref="Z112" ca="1">IFERROR(T112*(1+INDEX(FrontEndData,MATCH(Z$10,IF(FrontEndType=$B112,FrontEndCampus),0),MATCH(Z$9,FrontEndYear,0))),"")</f>
        <v/>
      </c>
      <c r="AA112" s="529" t="str">
        <f t="array" aca="1" ref="AA112" ca="1">IFERROR(U112*(1+INDEX(FrontEndData,MATCH(AA$10,IF(FrontEndType=$B112,FrontEndCampus),0),MATCH(AA$9,FrontEndYear,0))),"")</f>
        <v/>
      </c>
      <c r="AB112" s="529" t="str">
        <f t="array" aca="1" ref="AB112" ca="1">IFERROR(V112*(1+INDEX(FrontEndData,MATCH(AB$10,IF(FrontEndType=$B112,FrontEndCampus),0),MATCH(AB$9,FrontEndYear,0))),"")</f>
        <v/>
      </c>
      <c r="AC112" s="529" t="str">
        <f t="array" aca="1" ref="AC112" ca="1">IFERROR(W112*(1+INDEX(FrontEndData,MATCH(AC$10,IF(FrontEndType=$B112,FrontEndCampus),0),MATCH(AC$9,FrontEndYear,0))),"")</f>
        <v/>
      </c>
      <c r="AD112" s="529" t="str">
        <f t="array" aca="1" ref="AD112" ca="1">IFERROR(X112*(1+INDEX(FrontEndData,MATCH(AD$10,IF(FrontEndType=$B112,FrontEndCampus),0),MATCH(AD$9,FrontEndYear,0))),"")</f>
        <v/>
      </c>
      <c r="AE112" s="529" t="str">
        <f t="array" aca="1" ref="AE112" ca="1">IFERROR(Y112*(1+INDEX(FrontEndData,MATCH(AE$10,IF(FrontEndType=$B112,FrontEndCampus),0),MATCH(AE$9,FrontEndYear,0))),"")</f>
        <v/>
      </c>
      <c r="AF112" s="529" t="str">
        <f t="array" aca="1" ref="AF112" ca="1">IFERROR(Z112*(1+INDEX(FrontEndData,MATCH(AF$10,IF(FrontEndType=$B112,FrontEndCampus),0),MATCH(AF$9,FrontEndYear,0))),"")</f>
        <v/>
      </c>
      <c r="AG112" s="529" t="str">
        <f t="array" aca="1" ref="AG112" ca="1">IFERROR(AA112*(1+INDEX(FrontEndData,MATCH(AG$10,IF(FrontEndType=$B112,FrontEndCampus),0),MATCH(AG$9,FrontEndYear,0))),"")</f>
        <v/>
      </c>
      <c r="AH112" s="529" t="str">
        <f t="array" aca="1" ref="AH112" ca="1">IFERROR(AB112*(1+INDEX(FrontEndData,MATCH(AH$10,IF(FrontEndType=$B112,FrontEndCampus),0),MATCH(AH$9,FrontEndYear,0))),"")</f>
        <v/>
      </c>
      <c r="AI112" s="529" t="str">
        <f t="array" aca="1" ref="AI112" ca="1">IFERROR(AC112*(1+INDEX(FrontEndData,MATCH(AI$10,IF(FrontEndType=$B112,FrontEndCampus),0),MATCH(AI$9,FrontEndYear,0))),"")</f>
        <v/>
      </c>
      <c r="AJ112" s="529" t="str">
        <f t="array" aca="1" ref="AJ112" ca="1">IFERROR(AD112*(1+INDEX(FrontEndData,MATCH(AJ$10,IF(FrontEndType=$B112,FrontEndCampus),0),MATCH(AJ$9,FrontEndYear,0))),"")</f>
        <v/>
      </c>
      <c r="AK112" s="529" t="str">
        <f t="array" aca="1" ref="AK112" ca="1">IFERROR(AE112*(1+INDEX(FrontEndData,MATCH(AK$10,IF(FrontEndType=$B112,FrontEndCampus),0),MATCH(AK$9,FrontEndYear,0))),"")</f>
        <v/>
      </c>
      <c r="AL112" s="529" t="str">
        <f t="array" aca="1" ref="AL112" ca="1">IFERROR(AF112*(1+INDEX(FrontEndData,MATCH(AL$10,IF(FrontEndType=$B112,FrontEndCampus),0),MATCH(AL$9,FrontEndYear,0))),"")</f>
        <v/>
      </c>
      <c r="AM112" s="529" t="str">
        <f t="array" aca="1" ref="AM112" ca="1">IFERROR(AG112*(1+INDEX(FrontEndData,MATCH(AM$10,IF(FrontEndType=$B112,FrontEndCampus),0),MATCH(AM$9,FrontEndYear,0))),"")</f>
        <v/>
      </c>
      <c r="AN112" s="529" t="str">
        <f t="array" aca="1" ref="AN112" ca="1">IFERROR(AH112*(1+INDEX(FrontEndData,MATCH(AN$10,IF(FrontEndType=$B112,FrontEndCampus),0),MATCH(AN$9,FrontEndYear,0))),"")</f>
        <v/>
      </c>
      <c r="AO112" s="529" t="str">
        <f t="array" aca="1" ref="AO112" ca="1">IFERROR(AI112*(1+INDEX(FrontEndData,MATCH(AO$10,IF(FrontEndType=$B112,FrontEndCampus),0),MATCH(AO$9,FrontEndYear,0))),"")</f>
        <v/>
      </c>
      <c r="AP112" s="529" t="str">
        <f t="array" aca="1" ref="AP112" ca="1">IFERROR(AJ112*(1+INDEX(FrontEndData,MATCH(AP$10,IF(FrontEndType=$B112,FrontEndCampus),0),MATCH(AP$9,FrontEndYear,0))),"")</f>
        <v/>
      </c>
      <c r="AQ112" s="529" t="str">
        <f t="array" aca="1" ref="AQ112" ca="1">IFERROR(AK112*(1+INDEX(FrontEndData,MATCH(AQ$10,IF(FrontEndType=$B112,FrontEndCampus),0),MATCH(AQ$9,FrontEndYear,0))),"")</f>
        <v/>
      </c>
      <c r="AR112" s="529" t="str">
        <f t="array" aca="1" ref="AR112" ca="1">IFERROR(AL112*(1+INDEX(FrontEndData,MATCH(AR$10,IF(FrontEndType=$B112,FrontEndCampus),0),MATCH(AR$9,FrontEndYear,0))),"")</f>
        <v/>
      </c>
      <c r="AS112" s="529" t="str">
        <f t="array" aca="1" ref="AS112" ca="1">IFERROR(AM112*(1+INDEX(FrontEndData,MATCH(AS$10,IF(FrontEndType=$B112,FrontEndCampus),0),MATCH(AS$9,FrontEndYear,0))),"")</f>
        <v/>
      </c>
      <c r="AT112" s="529" t="str">
        <f t="array" aca="1" ref="AT112" ca="1">IFERROR(AN112*(1+INDEX(FrontEndData,MATCH(AT$10,IF(FrontEndType=$B112,FrontEndCampus),0),MATCH(AT$9,FrontEndYear,0))),"")</f>
        <v/>
      </c>
      <c r="AU112" s="529" t="str">
        <f t="array" aca="1" ref="AU112" ca="1">IFERROR(AO112*(1+INDEX(FrontEndData,MATCH(AU$10,IF(FrontEndType=$B112,FrontEndCampus),0),MATCH(AU$9,FrontEndYear,0))),"")</f>
        <v/>
      </c>
      <c r="AV112" s="529" t="str">
        <f t="array" aca="1" ref="AV112" ca="1">IFERROR(AP112*(1+INDEX(FrontEndData,MATCH(AV$10,IF(FrontEndType=$B112,FrontEndCampus),0),MATCH(AV$9,FrontEndYear,0))),"")</f>
        <v/>
      </c>
      <c r="AW112" s="529" t="str">
        <f t="array" aca="1" ref="AW112" ca="1">IFERROR(AQ112*(1+INDEX(FrontEndData,MATCH(AW$10,IF(FrontEndType=$B112,FrontEndCampus),0),MATCH(AW$9,FrontEndYear,0))),"")</f>
        <v/>
      </c>
      <c r="AX112" s="529" t="str">
        <f t="array" aca="1" ref="AX112" ca="1">IFERROR(AR112*(1+INDEX(FrontEndData,MATCH(AX$10,IF(FrontEndType=$B112,FrontEndCampus),0),MATCH(AX$9,FrontEndYear,0))),"")</f>
        <v/>
      </c>
      <c r="AY112" s="529" t="str">
        <f t="array" aca="1" ref="AY112" ca="1">IFERROR(AS112*(1+INDEX(FrontEndData,MATCH(AY$10,IF(FrontEndType=$B112,FrontEndCampus),0),MATCH(AY$9,FrontEndYear,0))),"")</f>
        <v/>
      </c>
      <c r="AZ112" s="529" t="str">
        <f t="array" aca="1" ref="AZ112" ca="1">IFERROR(AT112*(1+INDEX(FrontEndData,MATCH(AZ$10,IF(FrontEndType=$B112,FrontEndCampus),0),MATCH(AZ$9,FrontEndYear,0))),"")</f>
        <v/>
      </c>
      <c r="BA112" s="529" t="str">
        <f t="array" aca="1" ref="BA112" ca="1">IFERROR(AU112*(1+INDEX(FrontEndData,MATCH(BA$10,IF(FrontEndType=$B112,FrontEndCampus),0),MATCH(BA$9,FrontEndYear,0))),"")</f>
        <v/>
      </c>
      <c r="BB112" s="529" t="str">
        <f t="array" aca="1" ref="BB112" ca="1">IFERROR(AV112*(1+INDEX(FrontEndData,MATCH(BB$10,IF(FrontEndType=$B112,FrontEndCampus),0),MATCH(BB$9,FrontEndYear,0))),"")</f>
        <v/>
      </c>
      <c r="BC112" s="529" t="str">
        <f t="array" aca="1" ref="BC112" ca="1">IFERROR(AW112*(1+INDEX(FrontEndData,MATCH(BC$10,IF(FrontEndType=$B112,FrontEndCampus),0),MATCH(BC$9,FrontEndYear,0))),"")</f>
        <v/>
      </c>
      <c r="BD112" s="529" t="str">
        <f t="array" aca="1" ref="BD112" ca="1">IFERROR(AX112*(1+INDEX(FrontEndData,MATCH(BD$10,IF(FrontEndType=$B112,FrontEndCampus),0),MATCH(BD$9,FrontEndYear,0))),"")</f>
        <v/>
      </c>
      <c r="BE112" s="529" t="str">
        <f t="array" aca="1" ref="BE112" ca="1">IFERROR(AY112*(1+INDEX(FrontEndData,MATCH(BE$10,IF(FrontEndType=$B112,FrontEndCampus),0),MATCH(BE$9,FrontEndYear,0))),"")</f>
        <v/>
      </c>
      <c r="BF112" s="529" t="str">
        <f t="array" aca="1" ref="BF112" ca="1">IFERROR(AZ112*(1+INDEX(FrontEndData,MATCH(BF$10,IF(FrontEndType=$B112,FrontEndCampus),0),MATCH(BF$9,FrontEndYear,0))),"")</f>
        <v/>
      </c>
      <c r="BG112" s="529" t="str">
        <f t="array" aca="1" ref="BG112" ca="1">IFERROR(BA112*(1+INDEX(FrontEndData,MATCH(BG$10,IF(FrontEndType=$B112,FrontEndCampus),0),MATCH(BG$9,FrontEndYear,0))),"")</f>
        <v/>
      </c>
      <c r="BH112" s="529" t="str">
        <f t="array" aca="1" ref="BH112" ca="1">IFERROR(BB112*(1+INDEX(FrontEndData,MATCH(BH$10,IF(FrontEndType=$B112,FrontEndCampus),0),MATCH(BH$9,FrontEndYear,0))),"")</f>
        <v/>
      </c>
      <c r="BI112" s="529" t="str">
        <f t="array" aca="1" ref="BI112" ca="1">IFERROR(BC112*(1+INDEX(FrontEndData,MATCH(BI$10,IF(FrontEndType=$B112,FrontEndCampus),0),MATCH(BI$9,FrontEndYear,0))),"")</f>
        <v/>
      </c>
      <c r="BJ112" s="529" t="str">
        <f t="array" aca="1" ref="BJ112" ca="1">IFERROR(BD112*(1+INDEX(FrontEndData,MATCH(BJ$10,IF(FrontEndType=$B112,FrontEndCampus),0),MATCH(BJ$9,FrontEndYear,0))),"")</f>
        <v/>
      </c>
      <c r="BK112" s="529" t="str">
        <f t="array" aca="1" ref="BK112" ca="1">IFERROR(BE112*(1+INDEX(FrontEndData,MATCH(BK$10,IF(FrontEndType=$B112,FrontEndCampus),0),MATCH(BK$9,FrontEndYear,0))),"")</f>
        <v/>
      </c>
      <c r="BL112" s="529" t="str">
        <f t="array" aca="1" ref="BL112" ca="1">IFERROR(BF112*(1+INDEX(FrontEndData,MATCH(BL$10,IF(FrontEndType=$B112,FrontEndCampus),0),MATCH(BL$9,FrontEndYear,0))),"")</f>
        <v/>
      </c>
      <c r="BM112" s="529" t="str">
        <f t="array" aca="1" ref="BM112" ca="1">IFERROR(BG112*(1+INDEX(FrontEndData,MATCH(BM$10,IF(FrontEndType=$B112,FrontEndCampus),0),MATCH(BM$9,FrontEndYear,0))),"")</f>
        <v/>
      </c>
      <c r="BN112" s="529" t="str">
        <f t="array" aca="1" ref="BN112" ca="1">IFERROR(BH112*(1+INDEX(FrontEndData,MATCH(BN$10,IF(FrontEndType=$B112,FrontEndCampus),0),MATCH(BN$9,FrontEndYear,0))),"")</f>
        <v/>
      </c>
      <c r="BO112" s="529" t="str">
        <f t="array" aca="1" ref="BO112" ca="1">IFERROR(BI112*(1+INDEX(FrontEndData,MATCH(BO$10,IF(FrontEndType=$B112,FrontEndCampus),0),MATCH(BO$9,FrontEndYear,0))),"")</f>
        <v/>
      </c>
      <c r="BP112" s="529" t="str">
        <f t="array" aca="1" ref="BP112" ca="1">IFERROR(BJ112*(1+INDEX(FrontEndData,MATCH(BP$10,IF(FrontEndType=$B112,FrontEndCampus),0),MATCH(BP$9,FrontEndYear,0))),"")</f>
        <v/>
      </c>
      <c r="BQ112" s="529" t="str">
        <f t="array" aca="1" ref="BQ112" ca="1">IFERROR(BK112*(1+INDEX(FrontEndData,MATCH(BQ$10,IF(FrontEndType=$B112,FrontEndCampus),0),MATCH(BQ$9,FrontEndYear,0))),"")</f>
        <v/>
      </c>
      <c r="BR112" s="529" t="str">
        <f t="array" aca="1" ref="BR112" ca="1">IFERROR(BL112*(1+INDEX(FrontEndData,MATCH(BR$10,IF(FrontEndType=$B112,FrontEndCampus),0),MATCH(BR$9,FrontEndYear,0))),"")</f>
        <v/>
      </c>
      <c r="BS112" s="529" t="str">
        <f t="array" aca="1" ref="BS112" ca="1">IFERROR(BM112*(1+INDEX(FrontEndData,MATCH(BS$10,IF(FrontEndType=$B112,FrontEndCampus),0),MATCH(BS$9,FrontEndYear,0))),"")</f>
        <v/>
      </c>
      <c r="BT112" s="529" t="str">
        <f t="array" aca="1" ref="BT112" ca="1">IFERROR(BN112*(1+INDEX(FrontEndData,MATCH(BT$10,IF(FrontEndType=$B112,FrontEndCampus),0),MATCH(BT$9,FrontEndYear,0))),"")</f>
        <v/>
      </c>
      <c r="BU112" s="529" t="str">
        <f t="array" aca="1" ref="BU112" ca="1">IFERROR(BO112*(1+INDEX(FrontEndData,MATCH(BU$10,IF(FrontEndType=$B112,FrontEndCampus),0),MATCH(BU$9,FrontEndYear,0))),"")</f>
        <v/>
      </c>
      <c r="BV112" s="529" t="str">
        <f t="array" aca="1" ref="BV112" ca="1">IFERROR(BP112*(1+INDEX(FrontEndData,MATCH(BV$10,IF(FrontEndType=$B112,FrontEndCampus),0),MATCH(BV$9,FrontEndYear,0))),"")</f>
        <v/>
      </c>
      <c r="BW112" s="529" t="str">
        <f t="array" aca="1" ref="BW112" ca="1">IFERROR(BQ112*(1+INDEX(FrontEndData,MATCH(BW$10,IF(FrontEndType=$B112,FrontEndCampus),0),MATCH(BW$9,FrontEndYear,0))),"")</f>
        <v/>
      </c>
      <c r="BX112" s="529" t="str">
        <f t="array" aca="1" ref="BX112" ca="1">IFERROR(BR112*(1+INDEX(FrontEndData,MATCH(BX$10,IF(FrontEndType=$B112,FrontEndCampus),0),MATCH(BX$9,FrontEndYear,0))),"")</f>
        <v/>
      </c>
    </row>
    <row r="113" spans="2:76" x14ac:dyDescent="0.25">
      <c r="B113" s="525" t="s">
        <v>358</v>
      </c>
      <c r="C113" s="526" t="s">
        <v>376</v>
      </c>
      <c r="D113" s="527" t="s">
        <v>396</v>
      </c>
      <c r="E113" s="528">
        <f t="array" ref="E113">IFERROR(IF(INDEX(EndUseMatrixData,MATCH($B113,IF(EndUseMatrixEndUse=$D113,EndUseMatrixAllocation),0),MATCH($C113,EndUseMatrixEmissionSource,0))=Lists!$Q$9,INDEX(CFPTableEmissionsData,MATCH($C113,CFPTableEmissionsEmissionSource,0),MATCH(E$10,CFPTableEmissionsCampus,0))*INDEX(EndUseAssumptionsData,MATCH($C113,IF(EndUseAssumptionsEndUse=$D113,EndUseAssumptionsEmissionsSource),0),MATCH(E$10,EndUseAssumptionsCampus,0))*IF(COUNTIF(PeopleList,$B113)&gt;0,INDEX(SpacePeopleAllocationsPercentData,MATCH($B113,SpacePeopleAllocationsPercentType,0),MATCH(E$10,SpacePeopleAllocationsPercentCampus,0))/SUM(IF(INDEX(EndUseMatrixPeopleData,0,MATCH($C113,EndUseMatrixEmissionSource,0))=Lists!$Q$9,IF(EndUseMatrixPeopleEndUse=$D113,INDEX(EndUseMatrixPeopleSplitData,0,MATCH(E$10,EndUseMatrixPeopleSplitCampus,0))))),1),0),0)</f>
        <v>18000000</v>
      </c>
      <c r="F113" s="528">
        <f t="array" ref="F113">IFERROR(IF(INDEX(EndUseMatrixData,MATCH($B113,IF(EndUseMatrixEndUse=$D113,EndUseMatrixAllocation),0),MATCH($C113,EndUseMatrixEmissionSource,0))=Lists!$Q$9,INDEX(CFPTableEmissionsData,MATCH($C113,CFPTableEmissionsEmissionSource,0),MATCH(F$10,CFPTableEmissionsCampus,0))*INDEX(EndUseAssumptionsData,MATCH($C113,IF(EndUseAssumptionsEndUse=$D113,EndUseAssumptionsEmissionsSource),0),MATCH(F$10,EndUseAssumptionsCampus,0))*IF(COUNTIF(PeopleList,$B113)&gt;0,INDEX(SpacePeopleAllocationsPercentData,MATCH($B113,SpacePeopleAllocationsPercentType,0),MATCH(F$10,SpacePeopleAllocationsPercentCampus,0))/SUM(IF(INDEX(EndUseMatrixPeopleData,0,MATCH($C113,EndUseMatrixEmissionSource,0))=Lists!$Q$9,IF(EndUseMatrixPeopleEndUse=$D113,INDEX(EndUseMatrixPeopleSplitData,0,MATCH(F$10,EndUseMatrixPeopleSplitCampus,0))))),1),0),0)</f>
        <v>0</v>
      </c>
      <c r="G113" s="528">
        <f t="array" ref="G113">IFERROR(IF(INDEX(EndUseMatrixData,MATCH($B113,IF(EndUseMatrixEndUse=$D113,EndUseMatrixAllocation),0),MATCH($C113,EndUseMatrixEmissionSource,0))=Lists!$Q$9,INDEX(CFPTableEmissionsData,MATCH($C113,CFPTableEmissionsEmissionSource,0),MATCH(G$10,CFPTableEmissionsCampus,0))*INDEX(EndUseAssumptionsData,MATCH($C113,IF(EndUseAssumptionsEndUse=$D113,EndUseAssumptionsEmissionsSource),0),MATCH(G$10,EndUseAssumptionsCampus,0))*IF(COUNTIF(PeopleList,$B113)&gt;0,INDEX(SpacePeopleAllocationsPercentData,MATCH($B113,SpacePeopleAllocationsPercentType,0),MATCH(G$10,SpacePeopleAllocationsPercentCampus,0))/SUM(IF(INDEX(EndUseMatrixPeopleData,0,MATCH($C113,EndUseMatrixEmissionSource,0))=Lists!$Q$9,IF(EndUseMatrixPeopleEndUse=$D113,INDEX(EndUseMatrixPeopleSplitData,0,MATCH(G$10,EndUseMatrixPeopleSplitCampus,0))))),1),0),0)</f>
        <v>0</v>
      </c>
      <c r="H113" s="528">
        <f t="array" ref="H113">IFERROR(IF(INDEX(EndUseMatrixData,MATCH($B113,IF(EndUseMatrixEndUse=$D113,EndUseMatrixAllocation),0),MATCH($C113,EndUseMatrixEmissionSource,0))=Lists!$Q$9,INDEX(CFPTableEmissionsData,MATCH($C113,CFPTableEmissionsEmissionSource,0),MATCH(H$10,CFPTableEmissionsCampus,0))*INDEX(EndUseAssumptionsData,MATCH($C113,IF(EndUseAssumptionsEndUse=$D113,EndUseAssumptionsEmissionsSource),0),MATCH(H$10,EndUseAssumptionsCampus,0))*IF(COUNTIF(PeopleList,$B113)&gt;0,INDEX(SpacePeopleAllocationsPercentData,MATCH($B113,SpacePeopleAllocationsPercentType,0),MATCH(H$10,SpacePeopleAllocationsPercentCampus,0))/SUM(IF(INDEX(EndUseMatrixPeopleData,0,MATCH($C113,EndUseMatrixEmissionSource,0))=Lists!$Q$9,IF(EndUseMatrixPeopleEndUse=$D113,INDEX(EndUseMatrixPeopleSplitData,0,MATCH(H$10,EndUseMatrixPeopleSplitCampus,0))))),1),0),0)</f>
        <v>12000000</v>
      </c>
      <c r="I113" s="528">
        <f t="array" ref="I113">IFERROR(IF(INDEX(EndUseMatrixData,MATCH($B113,IF(EndUseMatrixEndUse=$D113,EndUseMatrixAllocation),0),MATCH($C113,EndUseMatrixEmissionSource,0))=Lists!$Q$9,INDEX(CFPTableEmissionsData,MATCH($C113,CFPTableEmissionsEmissionSource,0),MATCH(I$10,CFPTableEmissionsCampus,0))*INDEX(EndUseAssumptionsData,MATCH($C113,IF(EndUseAssumptionsEndUse=$D113,EndUseAssumptionsEmissionsSource),0),MATCH(I$10,EndUseAssumptionsCampus,0))*IF(COUNTIF(PeopleList,$B113)&gt;0,INDEX(SpacePeopleAllocationsPercentData,MATCH($B113,SpacePeopleAllocationsPercentType,0),MATCH(I$10,SpacePeopleAllocationsPercentCampus,0))/SUM(IF(INDEX(EndUseMatrixPeopleData,0,MATCH($C113,EndUseMatrixEmissionSource,0))=Lists!$Q$9,IF(EndUseMatrixPeopleEndUse=$D113,INDEX(EndUseMatrixPeopleSplitData,0,MATCH(I$10,EndUseMatrixPeopleSplitCampus,0))))),1),0),0)</f>
        <v>0</v>
      </c>
      <c r="J113" s="528">
        <f t="array" ref="J113">IFERROR(IF(INDEX(EndUseMatrixData,MATCH($B113,IF(EndUseMatrixEndUse=$D113,EndUseMatrixAllocation),0),MATCH($C113,EndUseMatrixEmissionSource,0))=Lists!$Q$9,INDEX(CFPTableEmissionsData,MATCH($C113,CFPTableEmissionsEmissionSource,0),MATCH(J$10,CFPTableEmissionsCampus,0))*INDEX(EndUseAssumptionsData,MATCH($C113,IF(EndUseAssumptionsEndUse=$D113,EndUseAssumptionsEmissionsSource),0),MATCH(J$10,EndUseAssumptionsCampus,0))*IF(COUNTIF(PeopleList,$B113)&gt;0,INDEX(SpacePeopleAllocationsPercentData,MATCH($B113,SpacePeopleAllocationsPercentType,0),MATCH(J$10,SpacePeopleAllocationsPercentCampus,0))/SUM(IF(INDEX(EndUseMatrixPeopleData,0,MATCH($C113,EndUseMatrixEmissionSource,0))=Lists!$Q$9,IF(EndUseMatrixPeopleEndUse=$D113,INDEX(EndUseMatrixPeopleSplitData,0,MATCH(J$10,EndUseMatrixPeopleSplitCampus,0))))),1),0),0)</f>
        <v>0</v>
      </c>
      <c r="K113" s="529" t="str">
        <f t="array" aca="1" ref="K113" ca="1">IFERROR(E113*(1+INDEX(FrontEndData,MATCH(K$10,IF(FrontEndType=$B113,FrontEndCampus),0),MATCH(K$9,FrontEndYear,0))),"")</f>
        <v/>
      </c>
      <c r="L113" s="529" t="str">
        <f t="array" aca="1" ref="L113" ca="1">IFERROR(F113*(1+INDEX(FrontEndData,MATCH(L$10,IF(FrontEndType=$B113,FrontEndCampus),0),MATCH(L$9,FrontEndYear,0))),"")</f>
        <v/>
      </c>
      <c r="M113" s="529" t="str">
        <f t="array" aca="1" ref="M113" ca="1">IFERROR(G113*(1+INDEX(FrontEndData,MATCH(M$10,IF(FrontEndType=$B113,FrontEndCampus),0),MATCH(M$9,FrontEndYear,0))),"")</f>
        <v/>
      </c>
      <c r="N113" s="529" t="str">
        <f t="array" aca="1" ref="N113" ca="1">IFERROR(H113*(1+INDEX(FrontEndData,MATCH(N$10,IF(FrontEndType=$B113,FrontEndCampus),0),MATCH(N$9,FrontEndYear,0))),"")</f>
        <v/>
      </c>
      <c r="O113" s="529" t="str">
        <f t="array" aca="1" ref="O113" ca="1">IFERROR(I113*(1+INDEX(FrontEndData,MATCH(O$10,IF(FrontEndType=$B113,FrontEndCampus),0),MATCH(O$9,FrontEndYear,0))),"")</f>
        <v/>
      </c>
      <c r="P113" s="529" t="str">
        <f t="array" aca="1" ref="P113" ca="1">IFERROR(J113*(1+INDEX(FrontEndData,MATCH(P$10,IF(FrontEndType=$B113,FrontEndCampus),0),MATCH(P$9,FrontEndYear,0))),"")</f>
        <v/>
      </c>
      <c r="Q113" s="529" t="str">
        <f t="array" aca="1" ref="Q113" ca="1">IFERROR(K113*(1+INDEX(FrontEndData,MATCH(Q$10,IF(FrontEndType=$B113,FrontEndCampus),0),MATCH(Q$9,FrontEndYear,0))),"")</f>
        <v/>
      </c>
      <c r="R113" s="529" t="str">
        <f t="array" aca="1" ref="R113" ca="1">IFERROR(L113*(1+INDEX(FrontEndData,MATCH(R$10,IF(FrontEndType=$B113,FrontEndCampus),0),MATCH(R$9,FrontEndYear,0))),"")</f>
        <v/>
      </c>
      <c r="S113" s="529" t="str">
        <f t="array" aca="1" ref="S113" ca="1">IFERROR(M113*(1+INDEX(FrontEndData,MATCH(S$10,IF(FrontEndType=$B113,FrontEndCampus),0),MATCH(S$9,FrontEndYear,0))),"")</f>
        <v/>
      </c>
      <c r="T113" s="529" t="str">
        <f t="array" aca="1" ref="T113" ca="1">IFERROR(N113*(1+INDEX(FrontEndData,MATCH(T$10,IF(FrontEndType=$B113,FrontEndCampus),0),MATCH(T$9,FrontEndYear,0))),"")</f>
        <v/>
      </c>
      <c r="U113" s="529" t="str">
        <f t="array" aca="1" ref="U113" ca="1">IFERROR(O113*(1+INDEX(FrontEndData,MATCH(U$10,IF(FrontEndType=$B113,FrontEndCampus),0),MATCH(U$9,FrontEndYear,0))),"")</f>
        <v/>
      </c>
      <c r="V113" s="529" t="str">
        <f t="array" aca="1" ref="V113" ca="1">IFERROR(P113*(1+INDEX(FrontEndData,MATCH(V$10,IF(FrontEndType=$B113,FrontEndCampus),0),MATCH(V$9,FrontEndYear,0))),"")</f>
        <v/>
      </c>
      <c r="W113" s="529" t="str">
        <f t="array" aca="1" ref="W113" ca="1">IFERROR(Q113*(1+INDEX(FrontEndData,MATCH(W$10,IF(FrontEndType=$B113,FrontEndCampus),0),MATCH(W$9,FrontEndYear,0))),"")</f>
        <v/>
      </c>
      <c r="X113" s="529" t="str">
        <f t="array" aca="1" ref="X113" ca="1">IFERROR(R113*(1+INDEX(FrontEndData,MATCH(X$10,IF(FrontEndType=$B113,FrontEndCampus),0),MATCH(X$9,FrontEndYear,0))),"")</f>
        <v/>
      </c>
      <c r="Y113" s="529" t="str">
        <f t="array" aca="1" ref="Y113" ca="1">IFERROR(S113*(1+INDEX(FrontEndData,MATCH(Y$10,IF(FrontEndType=$B113,FrontEndCampus),0),MATCH(Y$9,FrontEndYear,0))),"")</f>
        <v/>
      </c>
      <c r="Z113" s="529" t="str">
        <f t="array" aca="1" ref="Z113" ca="1">IFERROR(T113*(1+INDEX(FrontEndData,MATCH(Z$10,IF(FrontEndType=$B113,FrontEndCampus),0),MATCH(Z$9,FrontEndYear,0))),"")</f>
        <v/>
      </c>
      <c r="AA113" s="529" t="str">
        <f t="array" aca="1" ref="AA113" ca="1">IFERROR(U113*(1+INDEX(FrontEndData,MATCH(AA$10,IF(FrontEndType=$B113,FrontEndCampus),0),MATCH(AA$9,FrontEndYear,0))),"")</f>
        <v/>
      </c>
      <c r="AB113" s="529" t="str">
        <f t="array" aca="1" ref="AB113" ca="1">IFERROR(V113*(1+INDEX(FrontEndData,MATCH(AB$10,IF(FrontEndType=$B113,FrontEndCampus),0),MATCH(AB$9,FrontEndYear,0))),"")</f>
        <v/>
      </c>
      <c r="AC113" s="529" t="str">
        <f t="array" aca="1" ref="AC113" ca="1">IFERROR(W113*(1+INDEX(FrontEndData,MATCH(AC$10,IF(FrontEndType=$B113,FrontEndCampus),0),MATCH(AC$9,FrontEndYear,0))),"")</f>
        <v/>
      </c>
      <c r="AD113" s="529" t="str">
        <f t="array" aca="1" ref="AD113" ca="1">IFERROR(X113*(1+INDEX(FrontEndData,MATCH(AD$10,IF(FrontEndType=$B113,FrontEndCampus),0),MATCH(AD$9,FrontEndYear,0))),"")</f>
        <v/>
      </c>
      <c r="AE113" s="529" t="str">
        <f t="array" aca="1" ref="AE113" ca="1">IFERROR(Y113*(1+INDEX(FrontEndData,MATCH(AE$10,IF(FrontEndType=$B113,FrontEndCampus),0),MATCH(AE$9,FrontEndYear,0))),"")</f>
        <v/>
      </c>
      <c r="AF113" s="529" t="str">
        <f t="array" aca="1" ref="AF113" ca="1">IFERROR(Z113*(1+INDEX(FrontEndData,MATCH(AF$10,IF(FrontEndType=$B113,FrontEndCampus),0),MATCH(AF$9,FrontEndYear,0))),"")</f>
        <v/>
      </c>
      <c r="AG113" s="529" t="str">
        <f t="array" aca="1" ref="AG113" ca="1">IFERROR(AA113*(1+INDEX(FrontEndData,MATCH(AG$10,IF(FrontEndType=$B113,FrontEndCampus),0),MATCH(AG$9,FrontEndYear,0))),"")</f>
        <v/>
      </c>
      <c r="AH113" s="529" t="str">
        <f t="array" aca="1" ref="AH113" ca="1">IFERROR(AB113*(1+INDEX(FrontEndData,MATCH(AH$10,IF(FrontEndType=$B113,FrontEndCampus),0),MATCH(AH$9,FrontEndYear,0))),"")</f>
        <v/>
      </c>
      <c r="AI113" s="529" t="str">
        <f t="array" aca="1" ref="AI113" ca="1">IFERROR(AC113*(1+INDEX(FrontEndData,MATCH(AI$10,IF(FrontEndType=$B113,FrontEndCampus),0),MATCH(AI$9,FrontEndYear,0))),"")</f>
        <v/>
      </c>
      <c r="AJ113" s="529" t="str">
        <f t="array" aca="1" ref="AJ113" ca="1">IFERROR(AD113*(1+INDEX(FrontEndData,MATCH(AJ$10,IF(FrontEndType=$B113,FrontEndCampus),0),MATCH(AJ$9,FrontEndYear,0))),"")</f>
        <v/>
      </c>
      <c r="AK113" s="529" t="str">
        <f t="array" aca="1" ref="AK113" ca="1">IFERROR(AE113*(1+INDEX(FrontEndData,MATCH(AK$10,IF(FrontEndType=$B113,FrontEndCampus),0),MATCH(AK$9,FrontEndYear,0))),"")</f>
        <v/>
      </c>
      <c r="AL113" s="529" t="str">
        <f t="array" aca="1" ref="AL113" ca="1">IFERROR(AF113*(1+INDEX(FrontEndData,MATCH(AL$10,IF(FrontEndType=$B113,FrontEndCampus),0),MATCH(AL$9,FrontEndYear,0))),"")</f>
        <v/>
      </c>
      <c r="AM113" s="529" t="str">
        <f t="array" aca="1" ref="AM113" ca="1">IFERROR(AG113*(1+INDEX(FrontEndData,MATCH(AM$10,IF(FrontEndType=$B113,FrontEndCampus),0),MATCH(AM$9,FrontEndYear,0))),"")</f>
        <v/>
      </c>
      <c r="AN113" s="529" t="str">
        <f t="array" aca="1" ref="AN113" ca="1">IFERROR(AH113*(1+INDEX(FrontEndData,MATCH(AN$10,IF(FrontEndType=$B113,FrontEndCampus),0),MATCH(AN$9,FrontEndYear,0))),"")</f>
        <v/>
      </c>
      <c r="AO113" s="529" t="str">
        <f t="array" aca="1" ref="AO113" ca="1">IFERROR(AI113*(1+INDEX(FrontEndData,MATCH(AO$10,IF(FrontEndType=$B113,FrontEndCampus),0),MATCH(AO$9,FrontEndYear,0))),"")</f>
        <v/>
      </c>
      <c r="AP113" s="529" t="str">
        <f t="array" aca="1" ref="AP113" ca="1">IFERROR(AJ113*(1+INDEX(FrontEndData,MATCH(AP$10,IF(FrontEndType=$B113,FrontEndCampus),0),MATCH(AP$9,FrontEndYear,0))),"")</f>
        <v/>
      </c>
      <c r="AQ113" s="529" t="str">
        <f t="array" aca="1" ref="AQ113" ca="1">IFERROR(AK113*(1+INDEX(FrontEndData,MATCH(AQ$10,IF(FrontEndType=$B113,FrontEndCampus),0),MATCH(AQ$9,FrontEndYear,0))),"")</f>
        <v/>
      </c>
      <c r="AR113" s="529" t="str">
        <f t="array" aca="1" ref="AR113" ca="1">IFERROR(AL113*(1+INDEX(FrontEndData,MATCH(AR$10,IF(FrontEndType=$B113,FrontEndCampus),0),MATCH(AR$9,FrontEndYear,0))),"")</f>
        <v/>
      </c>
      <c r="AS113" s="529" t="str">
        <f t="array" aca="1" ref="AS113" ca="1">IFERROR(AM113*(1+INDEX(FrontEndData,MATCH(AS$10,IF(FrontEndType=$B113,FrontEndCampus),0),MATCH(AS$9,FrontEndYear,0))),"")</f>
        <v/>
      </c>
      <c r="AT113" s="529" t="str">
        <f t="array" aca="1" ref="AT113" ca="1">IFERROR(AN113*(1+INDEX(FrontEndData,MATCH(AT$10,IF(FrontEndType=$B113,FrontEndCampus),0),MATCH(AT$9,FrontEndYear,0))),"")</f>
        <v/>
      </c>
      <c r="AU113" s="529" t="str">
        <f t="array" aca="1" ref="AU113" ca="1">IFERROR(AO113*(1+INDEX(FrontEndData,MATCH(AU$10,IF(FrontEndType=$B113,FrontEndCampus),0),MATCH(AU$9,FrontEndYear,0))),"")</f>
        <v/>
      </c>
      <c r="AV113" s="529" t="str">
        <f t="array" aca="1" ref="AV113" ca="1">IFERROR(AP113*(1+INDEX(FrontEndData,MATCH(AV$10,IF(FrontEndType=$B113,FrontEndCampus),0),MATCH(AV$9,FrontEndYear,0))),"")</f>
        <v/>
      </c>
      <c r="AW113" s="529" t="str">
        <f t="array" aca="1" ref="AW113" ca="1">IFERROR(AQ113*(1+INDEX(FrontEndData,MATCH(AW$10,IF(FrontEndType=$B113,FrontEndCampus),0),MATCH(AW$9,FrontEndYear,0))),"")</f>
        <v/>
      </c>
      <c r="AX113" s="529" t="str">
        <f t="array" aca="1" ref="AX113" ca="1">IFERROR(AR113*(1+INDEX(FrontEndData,MATCH(AX$10,IF(FrontEndType=$B113,FrontEndCampus),0),MATCH(AX$9,FrontEndYear,0))),"")</f>
        <v/>
      </c>
      <c r="AY113" s="529" t="str">
        <f t="array" aca="1" ref="AY113" ca="1">IFERROR(AS113*(1+INDEX(FrontEndData,MATCH(AY$10,IF(FrontEndType=$B113,FrontEndCampus),0),MATCH(AY$9,FrontEndYear,0))),"")</f>
        <v/>
      </c>
      <c r="AZ113" s="529" t="str">
        <f t="array" aca="1" ref="AZ113" ca="1">IFERROR(AT113*(1+INDEX(FrontEndData,MATCH(AZ$10,IF(FrontEndType=$B113,FrontEndCampus),0),MATCH(AZ$9,FrontEndYear,0))),"")</f>
        <v/>
      </c>
      <c r="BA113" s="529" t="str">
        <f t="array" aca="1" ref="BA113" ca="1">IFERROR(AU113*(1+INDEX(FrontEndData,MATCH(BA$10,IF(FrontEndType=$B113,FrontEndCampus),0),MATCH(BA$9,FrontEndYear,0))),"")</f>
        <v/>
      </c>
      <c r="BB113" s="529" t="str">
        <f t="array" aca="1" ref="BB113" ca="1">IFERROR(AV113*(1+INDEX(FrontEndData,MATCH(BB$10,IF(FrontEndType=$B113,FrontEndCampus),0),MATCH(BB$9,FrontEndYear,0))),"")</f>
        <v/>
      </c>
      <c r="BC113" s="529" t="str">
        <f t="array" aca="1" ref="BC113" ca="1">IFERROR(AW113*(1+INDEX(FrontEndData,MATCH(BC$10,IF(FrontEndType=$B113,FrontEndCampus),0),MATCH(BC$9,FrontEndYear,0))),"")</f>
        <v/>
      </c>
      <c r="BD113" s="529" t="str">
        <f t="array" aca="1" ref="BD113" ca="1">IFERROR(AX113*(1+INDEX(FrontEndData,MATCH(BD$10,IF(FrontEndType=$B113,FrontEndCampus),0),MATCH(BD$9,FrontEndYear,0))),"")</f>
        <v/>
      </c>
      <c r="BE113" s="529" t="str">
        <f t="array" aca="1" ref="BE113" ca="1">IFERROR(AY113*(1+INDEX(FrontEndData,MATCH(BE$10,IF(FrontEndType=$B113,FrontEndCampus),0),MATCH(BE$9,FrontEndYear,0))),"")</f>
        <v/>
      </c>
      <c r="BF113" s="529" t="str">
        <f t="array" aca="1" ref="BF113" ca="1">IFERROR(AZ113*(1+INDEX(FrontEndData,MATCH(BF$10,IF(FrontEndType=$B113,FrontEndCampus),0),MATCH(BF$9,FrontEndYear,0))),"")</f>
        <v/>
      </c>
      <c r="BG113" s="529" t="str">
        <f t="array" aca="1" ref="BG113" ca="1">IFERROR(BA113*(1+INDEX(FrontEndData,MATCH(BG$10,IF(FrontEndType=$B113,FrontEndCampus),0),MATCH(BG$9,FrontEndYear,0))),"")</f>
        <v/>
      </c>
      <c r="BH113" s="529" t="str">
        <f t="array" aca="1" ref="BH113" ca="1">IFERROR(BB113*(1+INDEX(FrontEndData,MATCH(BH$10,IF(FrontEndType=$B113,FrontEndCampus),0),MATCH(BH$9,FrontEndYear,0))),"")</f>
        <v/>
      </c>
      <c r="BI113" s="529" t="str">
        <f t="array" aca="1" ref="BI113" ca="1">IFERROR(BC113*(1+INDEX(FrontEndData,MATCH(BI$10,IF(FrontEndType=$B113,FrontEndCampus),0),MATCH(BI$9,FrontEndYear,0))),"")</f>
        <v/>
      </c>
      <c r="BJ113" s="529" t="str">
        <f t="array" aca="1" ref="BJ113" ca="1">IFERROR(BD113*(1+INDEX(FrontEndData,MATCH(BJ$10,IF(FrontEndType=$B113,FrontEndCampus),0),MATCH(BJ$9,FrontEndYear,0))),"")</f>
        <v/>
      </c>
      <c r="BK113" s="529" t="str">
        <f t="array" aca="1" ref="BK113" ca="1">IFERROR(BE113*(1+INDEX(FrontEndData,MATCH(BK$10,IF(FrontEndType=$B113,FrontEndCampus),0),MATCH(BK$9,FrontEndYear,0))),"")</f>
        <v/>
      </c>
      <c r="BL113" s="529" t="str">
        <f t="array" aca="1" ref="BL113" ca="1">IFERROR(BF113*(1+INDEX(FrontEndData,MATCH(BL$10,IF(FrontEndType=$B113,FrontEndCampus),0),MATCH(BL$9,FrontEndYear,0))),"")</f>
        <v/>
      </c>
      <c r="BM113" s="529" t="str">
        <f t="array" aca="1" ref="BM113" ca="1">IFERROR(BG113*(1+INDEX(FrontEndData,MATCH(BM$10,IF(FrontEndType=$B113,FrontEndCampus),0),MATCH(BM$9,FrontEndYear,0))),"")</f>
        <v/>
      </c>
      <c r="BN113" s="529" t="str">
        <f t="array" aca="1" ref="BN113" ca="1">IFERROR(BH113*(1+INDEX(FrontEndData,MATCH(BN$10,IF(FrontEndType=$B113,FrontEndCampus),0),MATCH(BN$9,FrontEndYear,0))),"")</f>
        <v/>
      </c>
      <c r="BO113" s="529" t="str">
        <f t="array" aca="1" ref="BO113" ca="1">IFERROR(BI113*(1+INDEX(FrontEndData,MATCH(BO$10,IF(FrontEndType=$B113,FrontEndCampus),0),MATCH(BO$9,FrontEndYear,0))),"")</f>
        <v/>
      </c>
      <c r="BP113" s="529" t="str">
        <f t="array" aca="1" ref="BP113" ca="1">IFERROR(BJ113*(1+INDEX(FrontEndData,MATCH(BP$10,IF(FrontEndType=$B113,FrontEndCampus),0),MATCH(BP$9,FrontEndYear,0))),"")</f>
        <v/>
      </c>
      <c r="BQ113" s="529" t="str">
        <f t="array" aca="1" ref="BQ113" ca="1">IFERROR(BK113*(1+INDEX(FrontEndData,MATCH(BQ$10,IF(FrontEndType=$B113,FrontEndCampus),0),MATCH(BQ$9,FrontEndYear,0))),"")</f>
        <v/>
      </c>
      <c r="BR113" s="529" t="str">
        <f t="array" aca="1" ref="BR113" ca="1">IFERROR(BL113*(1+INDEX(FrontEndData,MATCH(BR$10,IF(FrontEndType=$B113,FrontEndCampus),0),MATCH(BR$9,FrontEndYear,0))),"")</f>
        <v/>
      </c>
      <c r="BS113" s="529" t="str">
        <f t="array" aca="1" ref="BS113" ca="1">IFERROR(BM113*(1+INDEX(FrontEndData,MATCH(BS$10,IF(FrontEndType=$B113,FrontEndCampus),0),MATCH(BS$9,FrontEndYear,0))),"")</f>
        <v/>
      </c>
      <c r="BT113" s="529" t="str">
        <f t="array" aca="1" ref="BT113" ca="1">IFERROR(BN113*(1+INDEX(FrontEndData,MATCH(BT$10,IF(FrontEndType=$B113,FrontEndCampus),0),MATCH(BT$9,FrontEndYear,0))),"")</f>
        <v/>
      </c>
      <c r="BU113" s="529" t="str">
        <f t="array" aca="1" ref="BU113" ca="1">IFERROR(BO113*(1+INDEX(FrontEndData,MATCH(BU$10,IF(FrontEndType=$B113,FrontEndCampus),0),MATCH(BU$9,FrontEndYear,0))),"")</f>
        <v/>
      </c>
      <c r="BV113" s="529" t="str">
        <f t="array" aca="1" ref="BV113" ca="1">IFERROR(BP113*(1+INDEX(FrontEndData,MATCH(BV$10,IF(FrontEndType=$B113,FrontEndCampus),0),MATCH(BV$9,FrontEndYear,0))),"")</f>
        <v/>
      </c>
      <c r="BW113" s="529" t="str">
        <f t="array" aca="1" ref="BW113" ca="1">IFERROR(BQ113*(1+INDEX(FrontEndData,MATCH(BW$10,IF(FrontEndType=$B113,FrontEndCampus),0),MATCH(BW$9,FrontEndYear,0))),"")</f>
        <v/>
      </c>
      <c r="BX113" s="529" t="str">
        <f t="array" aca="1" ref="BX113" ca="1">IFERROR(BR113*(1+INDEX(FrontEndData,MATCH(BX$10,IF(FrontEndType=$B113,FrontEndCampus),0),MATCH(BX$9,FrontEndYear,0))),"")</f>
        <v/>
      </c>
    </row>
    <row r="114" spans="2:76" x14ac:dyDescent="0.25">
      <c r="B114" s="525" t="s">
        <v>358</v>
      </c>
      <c r="C114" s="526" t="s">
        <v>376</v>
      </c>
      <c r="D114" s="527" t="s">
        <v>395</v>
      </c>
      <c r="E114" s="528">
        <f t="array" ref="E114">IFERROR(IF(INDEX(EndUseMatrixData,MATCH($B114,IF(EndUseMatrixEndUse=$D114,EndUseMatrixAllocation),0),MATCH($C114,EndUseMatrixEmissionSource,0))=Lists!$Q$9,INDEX(CFPTableEmissionsData,MATCH($C114,CFPTableEmissionsEmissionSource,0),MATCH(E$10,CFPTableEmissionsCampus,0))*INDEX(EndUseAssumptionsData,MATCH($C114,IF(EndUseAssumptionsEndUse=$D114,EndUseAssumptionsEmissionsSource),0),MATCH(E$10,EndUseAssumptionsCampus,0))*IF(COUNTIF(PeopleList,$B114)&gt;0,INDEX(SpacePeopleAllocationsPercentData,MATCH($B114,SpacePeopleAllocationsPercentType,0),MATCH(E$10,SpacePeopleAllocationsPercentCampus,0))/SUM(IF(INDEX(EndUseMatrixPeopleData,0,MATCH($C114,EndUseMatrixEmissionSource,0))=Lists!$Q$9,IF(EndUseMatrixPeopleEndUse=$D114,INDEX(EndUseMatrixPeopleSplitData,0,MATCH(E$10,EndUseMatrixPeopleSplitCampus,0))))),1),0),0)</f>
        <v>6000000</v>
      </c>
      <c r="F114" s="528">
        <f t="array" ref="F114">IFERROR(IF(INDEX(EndUseMatrixData,MATCH($B114,IF(EndUseMatrixEndUse=$D114,EndUseMatrixAllocation),0),MATCH($C114,EndUseMatrixEmissionSource,0))=Lists!$Q$9,INDEX(CFPTableEmissionsData,MATCH($C114,CFPTableEmissionsEmissionSource,0),MATCH(F$10,CFPTableEmissionsCampus,0))*INDEX(EndUseAssumptionsData,MATCH($C114,IF(EndUseAssumptionsEndUse=$D114,EndUseAssumptionsEmissionsSource),0),MATCH(F$10,EndUseAssumptionsCampus,0))*IF(COUNTIF(PeopleList,$B114)&gt;0,INDEX(SpacePeopleAllocationsPercentData,MATCH($B114,SpacePeopleAllocationsPercentType,0),MATCH(F$10,SpacePeopleAllocationsPercentCampus,0))/SUM(IF(INDEX(EndUseMatrixPeopleData,0,MATCH($C114,EndUseMatrixEmissionSource,0))=Lists!$Q$9,IF(EndUseMatrixPeopleEndUse=$D114,INDEX(EndUseMatrixPeopleSplitData,0,MATCH(F$10,EndUseMatrixPeopleSplitCampus,0))))),1),0),0)</f>
        <v>0</v>
      </c>
      <c r="G114" s="528">
        <f t="array" ref="G114">IFERROR(IF(INDEX(EndUseMatrixData,MATCH($B114,IF(EndUseMatrixEndUse=$D114,EndUseMatrixAllocation),0),MATCH($C114,EndUseMatrixEmissionSource,0))=Lists!$Q$9,INDEX(CFPTableEmissionsData,MATCH($C114,CFPTableEmissionsEmissionSource,0),MATCH(G$10,CFPTableEmissionsCampus,0))*INDEX(EndUseAssumptionsData,MATCH($C114,IF(EndUseAssumptionsEndUse=$D114,EndUseAssumptionsEmissionsSource),0),MATCH(G$10,EndUseAssumptionsCampus,0))*IF(COUNTIF(PeopleList,$B114)&gt;0,INDEX(SpacePeopleAllocationsPercentData,MATCH($B114,SpacePeopleAllocationsPercentType,0),MATCH(G$10,SpacePeopleAllocationsPercentCampus,0))/SUM(IF(INDEX(EndUseMatrixPeopleData,0,MATCH($C114,EndUseMatrixEmissionSource,0))=Lists!$Q$9,IF(EndUseMatrixPeopleEndUse=$D114,INDEX(EndUseMatrixPeopleSplitData,0,MATCH(G$10,EndUseMatrixPeopleSplitCampus,0))))),1),0),0)</f>
        <v>0</v>
      </c>
      <c r="H114" s="528">
        <f t="array" ref="H114">IFERROR(IF(INDEX(EndUseMatrixData,MATCH($B114,IF(EndUseMatrixEndUse=$D114,EndUseMatrixAllocation),0),MATCH($C114,EndUseMatrixEmissionSource,0))=Lists!$Q$9,INDEX(CFPTableEmissionsData,MATCH($C114,CFPTableEmissionsEmissionSource,0),MATCH(H$10,CFPTableEmissionsCampus,0))*INDEX(EndUseAssumptionsData,MATCH($C114,IF(EndUseAssumptionsEndUse=$D114,EndUseAssumptionsEmissionsSource),0),MATCH(H$10,EndUseAssumptionsCampus,0))*IF(COUNTIF(PeopleList,$B114)&gt;0,INDEX(SpacePeopleAllocationsPercentData,MATCH($B114,SpacePeopleAllocationsPercentType,0),MATCH(H$10,SpacePeopleAllocationsPercentCampus,0))/SUM(IF(INDEX(EndUseMatrixPeopleData,0,MATCH($C114,EndUseMatrixEmissionSource,0))=Lists!$Q$9,IF(EndUseMatrixPeopleEndUse=$D114,INDEX(EndUseMatrixPeopleSplitData,0,MATCH(H$10,EndUseMatrixPeopleSplitCampus,0))))),1),0),0)</f>
        <v>4000000</v>
      </c>
      <c r="I114" s="528">
        <f t="array" ref="I114">IFERROR(IF(INDEX(EndUseMatrixData,MATCH($B114,IF(EndUseMatrixEndUse=$D114,EndUseMatrixAllocation),0),MATCH($C114,EndUseMatrixEmissionSource,0))=Lists!$Q$9,INDEX(CFPTableEmissionsData,MATCH($C114,CFPTableEmissionsEmissionSource,0),MATCH(I$10,CFPTableEmissionsCampus,0))*INDEX(EndUseAssumptionsData,MATCH($C114,IF(EndUseAssumptionsEndUse=$D114,EndUseAssumptionsEmissionsSource),0),MATCH(I$10,EndUseAssumptionsCampus,0))*IF(COUNTIF(PeopleList,$B114)&gt;0,INDEX(SpacePeopleAllocationsPercentData,MATCH($B114,SpacePeopleAllocationsPercentType,0),MATCH(I$10,SpacePeopleAllocationsPercentCampus,0))/SUM(IF(INDEX(EndUseMatrixPeopleData,0,MATCH($C114,EndUseMatrixEmissionSource,0))=Lists!$Q$9,IF(EndUseMatrixPeopleEndUse=$D114,INDEX(EndUseMatrixPeopleSplitData,0,MATCH(I$10,EndUseMatrixPeopleSplitCampus,0))))),1),0),0)</f>
        <v>0</v>
      </c>
      <c r="J114" s="528">
        <f t="array" ref="J114">IFERROR(IF(INDEX(EndUseMatrixData,MATCH($B114,IF(EndUseMatrixEndUse=$D114,EndUseMatrixAllocation),0),MATCH($C114,EndUseMatrixEmissionSource,0))=Lists!$Q$9,INDEX(CFPTableEmissionsData,MATCH($C114,CFPTableEmissionsEmissionSource,0),MATCH(J$10,CFPTableEmissionsCampus,0))*INDEX(EndUseAssumptionsData,MATCH($C114,IF(EndUseAssumptionsEndUse=$D114,EndUseAssumptionsEmissionsSource),0),MATCH(J$10,EndUseAssumptionsCampus,0))*IF(COUNTIF(PeopleList,$B114)&gt;0,INDEX(SpacePeopleAllocationsPercentData,MATCH($B114,SpacePeopleAllocationsPercentType,0),MATCH(J$10,SpacePeopleAllocationsPercentCampus,0))/SUM(IF(INDEX(EndUseMatrixPeopleData,0,MATCH($C114,EndUseMatrixEmissionSource,0))=Lists!$Q$9,IF(EndUseMatrixPeopleEndUse=$D114,INDEX(EndUseMatrixPeopleSplitData,0,MATCH(J$10,EndUseMatrixPeopleSplitCampus,0))))),1),0),0)</f>
        <v>0</v>
      </c>
      <c r="K114" s="529" t="str">
        <f t="array" aca="1" ref="K114" ca="1">IFERROR(E114*(1+INDEX(FrontEndData,MATCH(K$10,IF(FrontEndType=$B114,FrontEndCampus),0),MATCH(K$9,FrontEndYear,0))),"")</f>
        <v/>
      </c>
      <c r="L114" s="529" t="str">
        <f t="array" aca="1" ref="L114" ca="1">IFERROR(F114*(1+INDEX(FrontEndData,MATCH(L$10,IF(FrontEndType=$B114,FrontEndCampus),0),MATCH(L$9,FrontEndYear,0))),"")</f>
        <v/>
      </c>
      <c r="M114" s="529" t="str">
        <f t="array" aca="1" ref="M114" ca="1">IFERROR(G114*(1+INDEX(FrontEndData,MATCH(M$10,IF(FrontEndType=$B114,FrontEndCampus),0),MATCH(M$9,FrontEndYear,0))),"")</f>
        <v/>
      </c>
      <c r="N114" s="529" t="str">
        <f t="array" aca="1" ref="N114" ca="1">IFERROR(H114*(1+INDEX(FrontEndData,MATCH(N$10,IF(FrontEndType=$B114,FrontEndCampus),0),MATCH(N$9,FrontEndYear,0))),"")</f>
        <v/>
      </c>
      <c r="O114" s="529" t="str">
        <f t="array" aca="1" ref="O114" ca="1">IFERROR(I114*(1+INDEX(FrontEndData,MATCH(O$10,IF(FrontEndType=$B114,FrontEndCampus),0),MATCH(O$9,FrontEndYear,0))),"")</f>
        <v/>
      </c>
      <c r="P114" s="529" t="str">
        <f t="array" aca="1" ref="P114" ca="1">IFERROR(J114*(1+INDEX(FrontEndData,MATCH(P$10,IF(FrontEndType=$B114,FrontEndCampus),0),MATCH(P$9,FrontEndYear,0))),"")</f>
        <v/>
      </c>
      <c r="Q114" s="529" t="str">
        <f t="array" aca="1" ref="Q114" ca="1">IFERROR(K114*(1+INDEX(FrontEndData,MATCH(Q$10,IF(FrontEndType=$B114,FrontEndCampus),0),MATCH(Q$9,FrontEndYear,0))),"")</f>
        <v/>
      </c>
      <c r="R114" s="529" t="str">
        <f t="array" aca="1" ref="R114" ca="1">IFERROR(L114*(1+INDEX(FrontEndData,MATCH(R$10,IF(FrontEndType=$B114,FrontEndCampus),0),MATCH(R$9,FrontEndYear,0))),"")</f>
        <v/>
      </c>
      <c r="S114" s="529" t="str">
        <f t="array" aca="1" ref="S114" ca="1">IFERROR(M114*(1+INDEX(FrontEndData,MATCH(S$10,IF(FrontEndType=$B114,FrontEndCampus),0),MATCH(S$9,FrontEndYear,0))),"")</f>
        <v/>
      </c>
      <c r="T114" s="529" t="str">
        <f t="array" aca="1" ref="T114" ca="1">IFERROR(N114*(1+INDEX(FrontEndData,MATCH(T$10,IF(FrontEndType=$B114,FrontEndCampus),0),MATCH(T$9,FrontEndYear,0))),"")</f>
        <v/>
      </c>
      <c r="U114" s="529" t="str">
        <f t="array" aca="1" ref="U114" ca="1">IFERROR(O114*(1+INDEX(FrontEndData,MATCH(U$10,IF(FrontEndType=$B114,FrontEndCampus),0),MATCH(U$9,FrontEndYear,0))),"")</f>
        <v/>
      </c>
      <c r="V114" s="529" t="str">
        <f t="array" aca="1" ref="V114" ca="1">IFERROR(P114*(1+INDEX(FrontEndData,MATCH(V$10,IF(FrontEndType=$B114,FrontEndCampus),0),MATCH(V$9,FrontEndYear,0))),"")</f>
        <v/>
      </c>
      <c r="W114" s="529" t="str">
        <f t="array" aca="1" ref="W114" ca="1">IFERROR(Q114*(1+INDEX(FrontEndData,MATCH(W$10,IF(FrontEndType=$B114,FrontEndCampus),0),MATCH(W$9,FrontEndYear,0))),"")</f>
        <v/>
      </c>
      <c r="X114" s="529" t="str">
        <f t="array" aca="1" ref="X114" ca="1">IFERROR(R114*(1+INDEX(FrontEndData,MATCH(X$10,IF(FrontEndType=$B114,FrontEndCampus),0),MATCH(X$9,FrontEndYear,0))),"")</f>
        <v/>
      </c>
      <c r="Y114" s="529" t="str">
        <f t="array" aca="1" ref="Y114" ca="1">IFERROR(S114*(1+INDEX(FrontEndData,MATCH(Y$10,IF(FrontEndType=$B114,FrontEndCampus),0),MATCH(Y$9,FrontEndYear,0))),"")</f>
        <v/>
      </c>
      <c r="Z114" s="529" t="str">
        <f t="array" aca="1" ref="Z114" ca="1">IFERROR(T114*(1+INDEX(FrontEndData,MATCH(Z$10,IF(FrontEndType=$B114,FrontEndCampus),0),MATCH(Z$9,FrontEndYear,0))),"")</f>
        <v/>
      </c>
      <c r="AA114" s="529" t="str">
        <f t="array" aca="1" ref="AA114" ca="1">IFERROR(U114*(1+INDEX(FrontEndData,MATCH(AA$10,IF(FrontEndType=$B114,FrontEndCampus),0),MATCH(AA$9,FrontEndYear,0))),"")</f>
        <v/>
      </c>
      <c r="AB114" s="529" t="str">
        <f t="array" aca="1" ref="AB114" ca="1">IFERROR(V114*(1+INDEX(FrontEndData,MATCH(AB$10,IF(FrontEndType=$B114,FrontEndCampus),0),MATCH(AB$9,FrontEndYear,0))),"")</f>
        <v/>
      </c>
      <c r="AC114" s="529" t="str">
        <f t="array" aca="1" ref="AC114" ca="1">IFERROR(W114*(1+INDEX(FrontEndData,MATCH(AC$10,IF(FrontEndType=$B114,FrontEndCampus),0),MATCH(AC$9,FrontEndYear,0))),"")</f>
        <v/>
      </c>
      <c r="AD114" s="529" t="str">
        <f t="array" aca="1" ref="AD114" ca="1">IFERROR(X114*(1+INDEX(FrontEndData,MATCH(AD$10,IF(FrontEndType=$B114,FrontEndCampus),0),MATCH(AD$9,FrontEndYear,0))),"")</f>
        <v/>
      </c>
      <c r="AE114" s="529" t="str">
        <f t="array" aca="1" ref="AE114" ca="1">IFERROR(Y114*(1+INDEX(FrontEndData,MATCH(AE$10,IF(FrontEndType=$B114,FrontEndCampus),0),MATCH(AE$9,FrontEndYear,0))),"")</f>
        <v/>
      </c>
      <c r="AF114" s="529" t="str">
        <f t="array" aca="1" ref="AF114" ca="1">IFERROR(Z114*(1+INDEX(FrontEndData,MATCH(AF$10,IF(FrontEndType=$B114,FrontEndCampus),0),MATCH(AF$9,FrontEndYear,0))),"")</f>
        <v/>
      </c>
      <c r="AG114" s="529" t="str">
        <f t="array" aca="1" ref="AG114" ca="1">IFERROR(AA114*(1+INDEX(FrontEndData,MATCH(AG$10,IF(FrontEndType=$B114,FrontEndCampus),0),MATCH(AG$9,FrontEndYear,0))),"")</f>
        <v/>
      </c>
      <c r="AH114" s="529" t="str">
        <f t="array" aca="1" ref="AH114" ca="1">IFERROR(AB114*(1+INDEX(FrontEndData,MATCH(AH$10,IF(FrontEndType=$B114,FrontEndCampus),0),MATCH(AH$9,FrontEndYear,0))),"")</f>
        <v/>
      </c>
      <c r="AI114" s="529" t="str">
        <f t="array" aca="1" ref="AI114" ca="1">IFERROR(AC114*(1+INDEX(FrontEndData,MATCH(AI$10,IF(FrontEndType=$B114,FrontEndCampus),0),MATCH(AI$9,FrontEndYear,0))),"")</f>
        <v/>
      </c>
      <c r="AJ114" s="529" t="str">
        <f t="array" aca="1" ref="AJ114" ca="1">IFERROR(AD114*(1+INDEX(FrontEndData,MATCH(AJ$10,IF(FrontEndType=$B114,FrontEndCampus),0),MATCH(AJ$9,FrontEndYear,0))),"")</f>
        <v/>
      </c>
      <c r="AK114" s="529" t="str">
        <f t="array" aca="1" ref="AK114" ca="1">IFERROR(AE114*(1+INDEX(FrontEndData,MATCH(AK$10,IF(FrontEndType=$B114,FrontEndCampus),0),MATCH(AK$9,FrontEndYear,0))),"")</f>
        <v/>
      </c>
      <c r="AL114" s="529" t="str">
        <f t="array" aca="1" ref="AL114" ca="1">IFERROR(AF114*(1+INDEX(FrontEndData,MATCH(AL$10,IF(FrontEndType=$B114,FrontEndCampus),0),MATCH(AL$9,FrontEndYear,0))),"")</f>
        <v/>
      </c>
      <c r="AM114" s="529" t="str">
        <f t="array" aca="1" ref="AM114" ca="1">IFERROR(AG114*(1+INDEX(FrontEndData,MATCH(AM$10,IF(FrontEndType=$B114,FrontEndCampus),0),MATCH(AM$9,FrontEndYear,0))),"")</f>
        <v/>
      </c>
      <c r="AN114" s="529" t="str">
        <f t="array" aca="1" ref="AN114" ca="1">IFERROR(AH114*(1+INDEX(FrontEndData,MATCH(AN$10,IF(FrontEndType=$B114,FrontEndCampus),0),MATCH(AN$9,FrontEndYear,0))),"")</f>
        <v/>
      </c>
      <c r="AO114" s="529" t="str">
        <f t="array" aca="1" ref="AO114" ca="1">IFERROR(AI114*(1+INDEX(FrontEndData,MATCH(AO$10,IF(FrontEndType=$B114,FrontEndCampus),0),MATCH(AO$9,FrontEndYear,0))),"")</f>
        <v/>
      </c>
      <c r="AP114" s="529" t="str">
        <f t="array" aca="1" ref="AP114" ca="1">IFERROR(AJ114*(1+INDEX(FrontEndData,MATCH(AP$10,IF(FrontEndType=$B114,FrontEndCampus),0),MATCH(AP$9,FrontEndYear,0))),"")</f>
        <v/>
      </c>
      <c r="AQ114" s="529" t="str">
        <f t="array" aca="1" ref="AQ114" ca="1">IFERROR(AK114*(1+INDEX(FrontEndData,MATCH(AQ$10,IF(FrontEndType=$B114,FrontEndCampus),0),MATCH(AQ$9,FrontEndYear,0))),"")</f>
        <v/>
      </c>
      <c r="AR114" s="529" t="str">
        <f t="array" aca="1" ref="AR114" ca="1">IFERROR(AL114*(1+INDEX(FrontEndData,MATCH(AR$10,IF(FrontEndType=$B114,FrontEndCampus),0),MATCH(AR$9,FrontEndYear,0))),"")</f>
        <v/>
      </c>
      <c r="AS114" s="529" t="str">
        <f t="array" aca="1" ref="AS114" ca="1">IFERROR(AM114*(1+INDEX(FrontEndData,MATCH(AS$10,IF(FrontEndType=$B114,FrontEndCampus),0),MATCH(AS$9,FrontEndYear,0))),"")</f>
        <v/>
      </c>
      <c r="AT114" s="529" t="str">
        <f t="array" aca="1" ref="AT114" ca="1">IFERROR(AN114*(1+INDEX(FrontEndData,MATCH(AT$10,IF(FrontEndType=$B114,FrontEndCampus),0),MATCH(AT$9,FrontEndYear,0))),"")</f>
        <v/>
      </c>
      <c r="AU114" s="529" t="str">
        <f t="array" aca="1" ref="AU114" ca="1">IFERROR(AO114*(1+INDEX(FrontEndData,MATCH(AU$10,IF(FrontEndType=$B114,FrontEndCampus),0),MATCH(AU$9,FrontEndYear,0))),"")</f>
        <v/>
      </c>
      <c r="AV114" s="529" t="str">
        <f t="array" aca="1" ref="AV114" ca="1">IFERROR(AP114*(1+INDEX(FrontEndData,MATCH(AV$10,IF(FrontEndType=$B114,FrontEndCampus),0),MATCH(AV$9,FrontEndYear,0))),"")</f>
        <v/>
      </c>
      <c r="AW114" s="529" t="str">
        <f t="array" aca="1" ref="AW114" ca="1">IFERROR(AQ114*(1+INDEX(FrontEndData,MATCH(AW$10,IF(FrontEndType=$B114,FrontEndCampus),0),MATCH(AW$9,FrontEndYear,0))),"")</f>
        <v/>
      </c>
      <c r="AX114" s="529" t="str">
        <f t="array" aca="1" ref="AX114" ca="1">IFERROR(AR114*(1+INDEX(FrontEndData,MATCH(AX$10,IF(FrontEndType=$B114,FrontEndCampus),0),MATCH(AX$9,FrontEndYear,0))),"")</f>
        <v/>
      </c>
      <c r="AY114" s="529" t="str">
        <f t="array" aca="1" ref="AY114" ca="1">IFERROR(AS114*(1+INDEX(FrontEndData,MATCH(AY$10,IF(FrontEndType=$B114,FrontEndCampus),0),MATCH(AY$9,FrontEndYear,0))),"")</f>
        <v/>
      </c>
      <c r="AZ114" s="529" t="str">
        <f t="array" aca="1" ref="AZ114" ca="1">IFERROR(AT114*(1+INDEX(FrontEndData,MATCH(AZ$10,IF(FrontEndType=$B114,FrontEndCampus),0),MATCH(AZ$9,FrontEndYear,0))),"")</f>
        <v/>
      </c>
      <c r="BA114" s="529" t="str">
        <f t="array" aca="1" ref="BA114" ca="1">IFERROR(AU114*(1+INDEX(FrontEndData,MATCH(BA$10,IF(FrontEndType=$B114,FrontEndCampus),0),MATCH(BA$9,FrontEndYear,0))),"")</f>
        <v/>
      </c>
      <c r="BB114" s="529" t="str">
        <f t="array" aca="1" ref="BB114" ca="1">IFERROR(AV114*(1+INDEX(FrontEndData,MATCH(BB$10,IF(FrontEndType=$B114,FrontEndCampus),0),MATCH(BB$9,FrontEndYear,0))),"")</f>
        <v/>
      </c>
      <c r="BC114" s="529" t="str">
        <f t="array" aca="1" ref="BC114" ca="1">IFERROR(AW114*(1+INDEX(FrontEndData,MATCH(BC$10,IF(FrontEndType=$B114,FrontEndCampus),0),MATCH(BC$9,FrontEndYear,0))),"")</f>
        <v/>
      </c>
      <c r="BD114" s="529" t="str">
        <f t="array" aca="1" ref="BD114" ca="1">IFERROR(AX114*(1+INDEX(FrontEndData,MATCH(BD$10,IF(FrontEndType=$B114,FrontEndCampus),0),MATCH(BD$9,FrontEndYear,0))),"")</f>
        <v/>
      </c>
      <c r="BE114" s="529" t="str">
        <f t="array" aca="1" ref="BE114" ca="1">IFERROR(AY114*(1+INDEX(FrontEndData,MATCH(BE$10,IF(FrontEndType=$B114,FrontEndCampus),0),MATCH(BE$9,FrontEndYear,0))),"")</f>
        <v/>
      </c>
      <c r="BF114" s="529" t="str">
        <f t="array" aca="1" ref="BF114" ca="1">IFERROR(AZ114*(1+INDEX(FrontEndData,MATCH(BF$10,IF(FrontEndType=$B114,FrontEndCampus),0),MATCH(BF$9,FrontEndYear,0))),"")</f>
        <v/>
      </c>
      <c r="BG114" s="529" t="str">
        <f t="array" aca="1" ref="BG114" ca="1">IFERROR(BA114*(1+INDEX(FrontEndData,MATCH(BG$10,IF(FrontEndType=$B114,FrontEndCampus),0),MATCH(BG$9,FrontEndYear,0))),"")</f>
        <v/>
      </c>
      <c r="BH114" s="529" t="str">
        <f t="array" aca="1" ref="BH114" ca="1">IFERROR(BB114*(1+INDEX(FrontEndData,MATCH(BH$10,IF(FrontEndType=$B114,FrontEndCampus),0),MATCH(BH$9,FrontEndYear,0))),"")</f>
        <v/>
      </c>
      <c r="BI114" s="529" t="str">
        <f t="array" aca="1" ref="BI114" ca="1">IFERROR(BC114*(1+INDEX(FrontEndData,MATCH(BI$10,IF(FrontEndType=$B114,FrontEndCampus),0),MATCH(BI$9,FrontEndYear,0))),"")</f>
        <v/>
      </c>
      <c r="BJ114" s="529" t="str">
        <f t="array" aca="1" ref="BJ114" ca="1">IFERROR(BD114*(1+INDEX(FrontEndData,MATCH(BJ$10,IF(FrontEndType=$B114,FrontEndCampus),0),MATCH(BJ$9,FrontEndYear,0))),"")</f>
        <v/>
      </c>
      <c r="BK114" s="529" t="str">
        <f t="array" aca="1" ref="BK114" ca="1">IFERROR(BE114*(1+INDEX(FrontEndData,MATCH(BK$10,IF(FrontEndType=$B114,FrontEndCampus),0),MATCH(BK$9,FrontEndYear,0))),"")</f>
        <v/>
      </c>
      <c r="BL114" s="529" t="str">
        <f t="array" aca="1" ref="BL114" ca="1">IFERROR(BF114*(1+INDEX(FrontEndData,MATCH(BL$10,IF(FrontEndType=$B114,FrontEndCampus),0),MATCH(BL$9,FrontEndYear,0))),"")</f>
        <v/>
      </c>
      <c r="BM114" s="529" t="str">
        <f t="array" aca="1" ref="BM114" ca="1">IFERROR(BG114*(1+INDEX(FrontEndData,MATCH(BM$10,IF(FrontEndType=$B114,FrontEndCampus),0),MATCH(BM$9,FrontEndYear,0))),"")</f>
        <v/>
      </c>
      <c r="BN114" s="529" t="str">
        <f t="array" aca="1" ref="BN114" ca="1">IFERROR(BH114*(1+INDEX(FrontEndData,MATCH(BN$10,IF(FrontEndType=$B114,FrontEndCampus),0),MATCH(BN$9,FrontEndYear,0))),"")</f>
        <v/>
      </c>
      <c r="BO114" s="529" t="str">
        <f t="array" aca="1" ref="BO114" ca="1">IFERROR(BI114*(1+INDEX(FrontEndData,MATCH(BO$10,IF(FrontEndType=$B114,FrontEndCampus),0),MATCH(BO$9,FrontEndYear,0))),"")</f>
        <v/>
      </c>
      <c r="BP114" s="529" t="str">
        <f t="array" aca="1" ref="BP114" ca="1">IFERROR(BJ114*(1+INDEX(FrontEndData,MATCH(BP$10,IF(FrontEndType=$B114,FrontEndCampus),0),MATCH(BP$9,FrontEndYear,0))),"")</f>
        <v/>
      </c>
      <c r="BQ114" s="529" t="str">
        <f t="array" aca="1" ref="BQ114" ca="1">IFERROR(BK114*(1+INDEX(FrontEndData,MATCH(BQ$10,IF(FrontEndType=$B114,FrontEndCampus),0),MATCH(BQ$9,FrontEndYear,0))),"")</f>
        <v/>
      </c>
      <c r="BR114" s="529" t="str">
        <f t="array" aca="1" ref="BR114" ca="1">IFERROR(BL114*(1+INDEX(FrontEndData,MATCH(BR$10,IF(FrontEndType=$B114,FrontEndCampus),0),MATCH(BR$9,FrontEndYear,0))),"")</f>
        <v/>
      </c>
      <c r="BS114" s="529" t="str">
        <f t="array" aca="1" ref="BS114" ca="1">IFERROR(BM114*(1+INDEX(FrontEndData,MATCH(BS$10,IF(FrontEndType=$B114,FrontEndCampus),0),MATCH(BS$9,FrontEndYear,0))),"")</f>
        <v/>
      </c>
      <c r="BT114" s="529" t="str">
        <f t="array" aca="1" ref="BT114" ca="1">IFERROR(BN114*(1+INDEX(FrontEndData,MATCH(BT$10,IF(FrontEndType=$B114,FrontEndCampus),0),MATCH(BT$9,FrontEndYear,0))),"")</f>
        <v/>
      </c>
      <c r="BU114" s="529" t="str">
        <f t="array" aca="1" ref="BU114" ca="1">IFERROR(BO114*(1+INDEX(FrontEndData,MATCH(BU$10,IF(FrontEndType=$B114,FrontEndCampus),0),MATCH(BU$9,FrontEndYear,0))),"")</f>
        <v/>
      </c>
      <c r="BV114" s="529" t="str">
        <f t="array" aca="1" ref="BV114" ca="1">IFERROR(BP114*(1+INDEX(FrontEndData,MATCH(BV$10,IF(FrontEndType=$B114,FrontEndCampus),0),MATCH(BV$9,FrontEndYear,0))),"")</f>
        <v/>
      </c>
      <c r="BW114" s="529" t="str">
        <f t="array" aca="1" ref="BW114" ca="1">IFERROR(BQ114*(1+INDEX(FrontEndData,MATCH(BW$10,IF(FrontEndType=$B114,FrontEndCampus),0),MATCH(BW$9,FrontEndYear,0))),"")</f>
        <v/>
      </c>
      <c r="BX114" s="529" t="str">
        <f t="array" aca="1" ref="BX114" ca="1">IFERROR(BR114*(1+INDEX(FrontEndData,MATCH(BX$10,IF(FrontEndType=$B114,FrontEndCampus),0),MATCH(BX$9,FrontEndYear,0))),"")</f>
        <v/>
      </c>
    </row>
    <row r="115" spans="2:76" x14ac:dyDescent="0.25">
      <c r="B115" s="525" t="s">
        <v>358</v>
      </c>
      <c r="C115" s="526" t="s">
        <v>376</v>
      </c>
      <c r="D115" s="527" t="s">
        <v>226</v>
      </c>
      <c r="E115" s="528">
        <f t="array" ref="E115">IFERROR(IF(INDEX(EndUseMatrixData,MATCH($B115,IF(EndUseMatrixEndUse=$D115,EndUseMatrixAllocation),0),MATCH($C115,EndUseMatrixEmissionSource,0))=Lists!$Q$9,INDEX(CFPTableEmissionsData,MATCH($C115,CFPTableEmissionsEmissionSource,0),MATCH(E$10,CFPTableEmissionsCampus,0))*INDEX(EndUseAssumptionsData,MATCH($C115,IF(EndUseAssumptionsEndUse=$D115,EndUseAssumptionsEmissionsSource),0),MATCH(E$10,EndUseAssumptionsCampus,0))*IF(COUNTIF(PeopleList,$B115)&gt;0,INDEX(SpacePeopleAllocationsPercentData,MATCH($B115,SpacePeopleAllocationsPercentType,0),MATCH(E$10,SpacePeopleAllocationsPercentCampus,0))/SUM(IF(INDEX(EndUseMatrixPeopleData,0,MATCH($C115,EndUseMatrixEmissionSource,0))=Lists!$Q$9,IF(EndUseMatrixPeopleEndUse=$D115,INDEX(EndUseMatrixPeopleSplitData,0,MATCH(E$10,EndUseMatrixPeopleSplitCampus,0))))),1),0),0)</f>
        <v>0</v>
      </c>
      <c r="F115" s="528">
        <f t="array" ref="F115">IFERROR(IF(INDEX(EndUseMatrixData,MATCH($B115,IF(EndUseMatrixEndUse=$D115,EndUseMatrixAllocation),0),MATCH($C115,EndUseMatrixEmissionSource,0))=Lists!$Q$9,INDEX(CFPTableEmissionsData,MATCH($C115,CFPTableEmissionsEmissionSource,0),MATCH(F$10,CFPTableEmissionsCampus,0))*INDEX(EndUseAssumptionsData,MATCH($C115,IF(EndUseAssumptionsEndUse=$D115,EndUseAssumptionsEmissionsSource),0),MATCH(F$10,EndUseAssumptionsCampus,0))*IF(COUNTIF(PeopleList,$B115)&gt;0,INDEX(SpacePeopleAllocationsPercentData,MATCH($B115,SpacePeopleAllocationsPercentType,0),MATCH(F$10,SpacePeopleAllocationsPercentCampus,0))/SUM(IF(INDEX(EndUseMatrixPeopleData,0,MATCH($C115,EndUseMatrixEmissionSource,0))=Lists!$Q$9,IF(EndUseMatrixPeopleEndUse=$D115,INDEX(EndUseMatrixPeopleSplitData,0,MATCH(F$10,EndUseMatrixPeopleSplitCampus,0))))),1),0),0)</f>
        <v>0</v>
      </c>
      <c r="G115" s="528">
        <f t="array" ref="G115">IFERROR(IF(INDEX(EndUseMatrixData,MATCH($B115,IF(EndUseMatrixEndUse=$D115,EndUseMatrixAllocation),0),MATCH($C115,EndUseMatrixEmissionSource,0))=Lists!$Q$9,INDEX(CFPTableEmissionsData,MATCH($C115,CFPTableEmissionsEmissionSource,0),MATCH(G$10,CFPTableEmissionsCampus,0))*INDEX(EndUseAssumptionsData,MATCH($C115,IF(EndUseAssumptionsEndUse=$D115,EndUseAssumptionsEmissionsSource),0),MATCH(G$10,EndUseAssumptionsCampus,0))*IF(COUNTIF(PeopleList,$B115)&gt;0,INDEX(SpacePeopleAllocationsPercentData,MATCH($B115,SpacePeopleAllocationsPercentType,0),MATCH(G$10,SpacePeopleAllocationsPercentCampus,0))/SUM(IF(INDEX(EndUseMatrixPeopleData,0,MATCH($C115,EndUseMatrixEmissionSource,0))=Lists!$Q$9,IF(EndUseMatrixPeopleEndUse=$D115,INDEX(EndUseMatrixPeopleSplitData,0,MATCH(G$10,EndUseMatrixPeopleSplitCampus,0))))),1),0),0)</f>
        <v>0</v>
      </c>
      <c r="H115" s="528">
        <f t="array" ref="H115">IFERROR(IF(INDEX(EndUseMatrixData,MATCH($B115,IF(EndUseMatrixEndUse=$D115,EndUseMatrixAllocation),0),MATCH($C115,EndUseMatrixEmissionSource,0))=Lists!$Q$9,INDEX(CFPTableEmissionsData,MATCH($C115,CFPTableEmissionsEmissionSource,0),MATCH(H$10,CFPTableEmissionsCampus,0))*INDEX(EndUseAssumptionsData,MATCH($C115,IF(EndUseAssumptionsEndUse=$D115,EndUseAssumptionsEmissionsSource),0),MATCH(H$10,EndUseAssumptionsCampus,0))*IF(COUNTIF(PeopleList,$B115)&gt;0,INDEX(SpacePeopleAllocationsPercentData,MATCH($B115,SpacePeopleAllocationsPercentType,0),MATCH(H$10,SpacePeopleAllocationsPercentCampus,0))/SUM(IF(INDEX(EndUseMatrixPeopleData,0,MATCH($C115,EndUseMatrixEmissionSource,0))=Lists!$Q$9,IF(EndUseMatrixPeopleEndUse=$D115,INDEX(EndUseMatrixPeopleSplitData,0,MATCH(H$10,EndUseMatrixPeopleSplitCampus,0))))),1),0),0)</f>
        <v>0</v>
      </c>
      <c r="I115" s="528">
        <f t="array" ref="I115">IFERROR(IF(INDEX(EndUseMatrixData,MATCH($B115,IF(EndUseMatrixEndUse=$D115,EndUseMatrixAllocation),0),MATCH($C115,EndUseMatrixEmissionSource,0))=Lists!$Q$9,INDEX(CFPTableEmissionsData,MATCH($C115,CFPTableEmissionsEmissionSource,0),MATCH(I$10,CFPTableEmissionsCampus,0))*INDEX(EndUseAssumptionsData,MATCH($C115,IF(EndUseAssumptionsEndUse=$D115,EndUseAssumptionsEmissionsSource),0),MATCH(I$10,EndUseAssumptionsCampus,0))*IF(COUNTIF(PeopleList,$B115)&gt;0,INDEX(SpacePeopleAllocationsPercentData,MATCH($B115,SpacePeopleAllocationsPercentType,0),MATCH(I$10,SpacePeopleAllocationsPercentCampus,0))/SUM(IF(INDEX(EndUseMatrixPeopleData,0,MATCH($C115,EndUseMatrixEmissionSource,0))=Lists!$Q$9,IF(EndUseMatrixPeopleEndUse=$D115,INDEX(EndUseMatrixPeopleSplitData,0,MATCH(I$10,EndUseMatrixPeopleSplitCampus,0))))),1),0),0)</f>
        <v>0</v>
      </c>
      <c r="J115" s="528">
        <f t="array" ref="J115">IFERROR(IF(INDEX(EndUseMatrixData,MATCH($B115,IF(EndUseMatrixEndUse=$D115,EndUseMatrixAllocation),0),MATCH($C115,EndUseMatrixEmissionSource,0))=Lists!$Q$9,INDEX(CFPTableEmissionsData,MATCH($C115,CFPTableEmissionsEmissionSource,0),MATCH(J$10,CFPTableEmissionsCampus,0))*INDEX(EndUseAssumptionsData,MATCH($C115,IF(EndUseAssumptionsEndUse=$D115,EndUseAssumptionsEmissionsSource),0),MATCH(J$10,EndUseAssumptionsCampus,0))*IF(COUNTIF(PeopleList,$B115)&gt;0,INDEX(SpacePeopleAllocationsPercentData,MATCH($B115,SpacePeopleAllocationsPercentType,0),MATCH(J$10,SpacePeopleAllocationsPercentCampus,0))/SUM(IF(INDEX(EndUseMatrixPeopleData,0,MATCH($C115,EndUseMatrixEmissionSource,0))=Lists!$Q$9,IF(EndUseMatrixPeopleEndUse=$D115,INDEX(EndUseMatrixPeopleSplitData,0,MATCH(J$10,EndUseMatrixPeopleSplitCampus,0))))),1),0),0)</f>
        <v>0</v>
      </c>
      <c r="K115" s="529" t="str">
        <f t="array" aca="1" ref="K115" ca="1">IFERROR(E115*(1+INDEX(FrontEndData,MATCH(K$10,IF(FrontEndType=$B115,FrontEndCampus),0),MATCH(K$9,FrontEndYear,0))),"")</f>
        <v/>
      </c>
      <c r="L115" s="529" t="str">
        <f t="array" aca="1" ref="L115" ca="1">IFERROR(F115*(1+INDEX(FrontEndData,MATCH(L$10,IF(FrontEndType=$B115,FrontEndCampus),0),MATCH(L$9,FrontEndYear,0))),"")</f>
        <v/>
      </c>
      <c r="M115" s="529" t="str">
        <f t="array" aca="1" ref="M115" ca="1">IFERROR(G115*(1+INDEX(FrontEndData,MATCH(M$10,IF(FrontEndType=$B115,FrontEndCampus),0),MATCH(M$9,FrontEndYear,0))),"")</f>
        <v/>
      </c>
      <c r="N115" s="529" t="str">
        <f t="array" aca="1" ref="N115" ca="1">IFERROR(H115*(1+INDEX(FrontEndData,MATCH(N$10,IF(FrontEndType=$B115,FrontEndCampus),0),MATCH(N$9,FrontEndYear,0))),"")</f>
        <v/>
      </c>
      <c r="O115" s="529" t="str">
        <f t="array" aca="1" ref="O115" ca="1">IFERROR(I115*(1+INDEX(FrontEndData,MATCH(O$10,IF(FrontEndType=$B115,FrontEndCampus),0),MATCH(O$9,FrontEndYear,0))),"")</f>
        <v/>
      </c>
      <c r="P115" s="529" t="str">
        <f t="array" aca="1" ref="P115" ca="1">IFERROR(J115*(1+INDEX(FrontEndData,MATCH(P$10,IF(FrontEndType=$B115,FrontEndCampus),0),MATCH(P$9,FrontEndYear,0))),"")</f>
        <v/>
      </c>
      <c r="Q115" s="529" t="str">
        <f t="array" aca="1" ref="Q115" ca="1">IFERROR(K115*(1+INDEX(FrontEndData,MATCH(Q$10,IF(FrontEndType=$B115,FrontEndCampus),0),MATCH(Q$9,FrontEndYear,0))),"")</f>
        <v/>
      </c>
      <c r="R115" s="529" t="str">
        <f t="array" aca="1" ref="R115" ca="1">IFERROR(L115*(1+INDEX(FrontEndData,MATCH(R$10,IF(FrontEndType=$B115,FrontEndCampus),0),MATCH(R$9,FrontEndYear,0))),"")</f>
        <v/>
      </c>
      <c r="S115" s="529" t="str">
        <f t="array" aca="1" ref="S115" ca="1">IFERROR(M115*(1+INDEX(FrontEndData,MATCH(S$10,IF(FrontEndType=$B115,FrontEndCampus),0),MATCH(S$9,FrontEndYear,0))),"")</f>
        <v/>
      </c>
      <c r="T115" s="529" t="str">
        <f t="array" aca="1" ref="T115" ca="1">IFERROR(N115*(1+INDEX(FrontEndData,MATCH(T$10,IF(FrontEndType=$B115,FrontEndCampus),0),MATCH(T$9,FrontEndYear,0))),"")</f>
        <v/>
      </c>
      <c r="U115" s="529" t="str">
        <f t="array" aca="1" ref="U115" ca="1">IFERROR(O115*(1+INDEX(FrontEndData,MATCH(U$10,IF(FrontEndType=$B115,FrontEndCampus),0),MATCH(U$9,FrontEndYear,0))),"")</f>
        <v/>
      </c>
      <c r="V115" s="529" t="str">
        <f t="array" aca="1" ref="V115" ca="1">IFERROR(P115*(1+INDEX(FrontEndData,MATCH(V$10,IF(FrontEndType=$B115,FrontEndCampus),0),MATCH(V$9,FrontEndYear,0))),"")</f>
        <v/>
      </c>
      <c r="W115" s="529" t="str">
        <f t="array" aca="1" ref="W115" ca="1">IFERROR(Q115*(1+INDEX(FrontEndData,MATCH(W$10,IF(FrontEndType=$B115,FrontEndCampus),0),MATCH(W$9,FrontEndYear,0))),"")</f>
        <v/>
      </c>
      <c r="X115" s="529" t="str">
        <f t="array" aca="1" ref="X115" ca="1">IFERROR(R115*(1+INDEX(FrontEndData,MATCH(X$10,IF(FrontEndType=$B115,FrontEndCampus),0),MATCH(X$9,FrontEndYear,0))),"")</f>
        <v/>
      </c>
      <c r="Y115" s="529" t="str">
        <f t="array" aca="1" ref="Y115" ca="1">IFERROR(S115*(1+INDEX(FrontEndData,MATCH(Y$10,IF(FrontEndType=$B115,FrontEndCampus),0),MATCH(Y$9,FrontEndYear,0))),"")</f>
        <v/>
      </c>
      <c r="Z115" s="529" t="str">
        <f t="array" aca="1" ref="Z115" ca="1">IFERROR(T115*(1+INDEX(FrontEndData,MATCH(Z$10,IF(FrontEndType=$B115,FrontEndCampus),0),MATCH(Z$9,FrontEndYear,0))),"")</f>
        <v/>
      </c>
      <c r="AA115" s="529" t="str">
        <f t="array" aca="1" ref="AA115" ca="1">IFERROR(U115*(1+INDEX(FrontEndData,MATCH(AA$10,IF(FrontEndType=$B115,FrontEndCampus),0),MATCH(AA$9,FrontEndYear,0))),"")</f>
        <v/>
      </c>
      <c r="AB115" s="529" t="str">
        <f t="array" aca="1" ref="AB115" ca="1">IFERROR(V115*(1+INDEX(FrontEndData,MATCH(AB$10,IF(FrontEndType=$B115,FrontEndCampus),0),MATCH(AB$9,FrontEndYear,0))),"")</f>
        <v/>
      </c>
      <c r="AC115" s="529" t="str">
        <f t="array" aca="1" ref="AC115" ca="1">IFERROR(W115*(1+INDEX(FrontEndData,MATCH(AC$10,IF(FrontEndType=$B115,FrontEndCampus),0),MATCH(AC$9,FrontEndYear,0))),"")</f>
        <v/>
      </c>
      <c r="AD115" s="529" t="str">
        <f t="array" aca="1" ref="AD115" ca="1">IFERROR(X115*(1+INDEX(FrontEndData,MATCH(AD$10,IF(FrontEndType=$B115,FrontEndCampus),0),MATCH(AD$9,FrontEndYear,0))),"")</f>
        <v/>
      </c>
      <c r="AE115" s="529" t="str">
        <f t="array" aca="1" ref="AE115" ca="1">IFERROR(Y115*(1+INDEX(FrontEndData,MATCH(AE$10,IF(FrontEndType=$B115,FrontEndCampus),0),MATCH(AE$9,FrontEndYear,0))),"")</f>
        <v/>
      </c>
      <c r="AF115" s="529" t="str">
        <f t="array" aca="1" ref="AF115" ca="1">IFERROR(Z115*(1+INDEX(FrontEndData,MATCH(AF$10,IF(FrontEndType=$B115,FrontEndCampus),0),MATCH(AF$9,FrontEndYear,0))),"")</f>
        <v/>
      </c>
      <c r="AG115" s="529" t="str">
        <f t="array" aca="1" ref="AG115" ca="1">IFERROR(AA115*(1+INDEX(FrontEndData,MATCH(AG$10,IF(FrontEndType=$B115,FrontEndCampus),0),MATCH(AG$9,FrontEndYear,0))),"")</f>
        <v/>
      </c>
      <c r="AH115" s="529" t="str">
        <f t="array" aca="1" ref="AH115" ca="1">IFERROR(AB115*(1+INDEX(FrontEndData,MATCH(AH$10,IF(FrontEndType=$B115,FrontEndCampus),0),MATCH(AH$9,FrontEndYear,0))),"")</f>
        <v/>
      </c>
      <c r="AI115" s="529" t="str">
        <f t="array" aca="1" ref="AI115" ca="1">IFERROR(AC115*(1+INDEX(FrontEndData,MATCH(AI$10,IF(FrontEndType=$B115,FrontEndCampus),0),MATCH(AI$9,FrontEndYear,0))),"")</f>
        <v/>
      </c>
      <c r="AJ115" s="529" t="str">
        <f t="array" aca="1" ref="AJ115" ca="1">IFERROR(AD115*(1+INDEX(FrontEndData,MATCH(AJ$10,IF(FrontEndType=$B115,FrontEndCampus),0),MATCH(AJ$9,FrontEndYear,0))),"")</f>
        <v/>
      </c>
      <c r="AK115" s="529" t="str">
        <f t="array" aca="1" ref="AK115" ca="1">IFERROR(AE115*(1+INDEX(FrontEndData,MATCH(AK$10,IF(FrontEndType=$B115,FrontEndCampus),0),MATCH(AK$9,FrontEndYear,0))),"")</f>
        <v/>
      </c>
      <c r="AL115" s="529" t="str">
        <f t="array" aca="1" ref="AL115" ca="1">IFERROR(AF115*(1+INDEX(FrontEndData,MATCH(AL$10,IF(FrontEndType=$B115,FrontEndCampus),0),MATCH(AL$9,FrontEndYear,0))),"")</f>
        <v/>
      </c>
      <c r="AM115" s="529" t="str">
        <f t="array" aca="1" ref="AM115" ca="1">IFERROR(AG115*(1+INDEX(FrontEndData,MATCH(AM$10,IF(FrontEndType=$B115,FrontEndCampus),0),MATCH(AM$9,FrontEndYear,0))),"")</f>
        <v/>
      </c>
      <c r="AN115" s="529" t="str">
        <f t="array" aca="1" ref="AN115" ca="1">IFERROR(AH115*(1+INDEX(FrontEndData,MATCH(AN$10,IF(FrontEndType=$B115,FrontEndCampus),0),MATCH(AN$9,FrontEndYear,0))),"")</f>
        <v/>
      </c>
      <c r="AO115" s="529" t="str">
        <f t="array" aca="1" ref="AO115" ca="1">IFERROR(AI115*(1+INDEX(FrontEndData,MATCH(AO$10,IF(FrontEndType=$B115,FrontEndCampus),0),MATCH(AO$9,FrontEndYear,0))),"")</f>
        <v/>
      </c>
      <c r="AP115" s="529" t="str">
        <f t="array" aca="1" ref="AP115" ca="1">IFERROR(AJ115*(1+INDEX(FrontEndData,MATCH(AP$10,IF(FrontEndType=$B115,FrontEndCampus),0),MATCH(AP$9,FrontEndYear,0))),"")</f>
        <v/>
      </c>
      <c r="AQ115" s="529" t="str">
        <f t="array" aca="1" ref="AQ115" ca="1">IFERROR(AK115*(1+INDEX(FrontEndData,MATCH(AQ$10,IF(FrontEndType=$B115,FrontEndCampus),0),MATCH(AQ$9,FrontEndYear,0))),"")</f>
        <v/>
      </c>
      <c r="AR115" s="529" t="str">
        <f t="array" aca="1" ref="AR115" ca="1">IFERROR(AL115*(1+INDEX(FrontEndData,MATCH(AR$10,IF(FrontEndType=$B115,FrontEndCampus),0),MATCH(AR$9,FrontEndYear,0))),"")</f>
        <v/>
      </c>
      <c r="AS115" s="529" t="str">
        <f t="array" aca="1" ref="AS115" ca="1">IFERROR(AM115*(1+INDEX(FrontEndData,MATCH(AS$10,IF(FrontEndType=$B115,FrontEndCampus),0),MATCH(AS$9,FrontEndYear,0))),"")</f>
        <v/>
      </c>
      <c r="AT115" s="529" t="str">
        <f t="array" aca="1" ref="AT115" ca="1">IFERROR(AN115*(1+INDEX(FrontEndData,MATCH(AT$10,IF(FrontEndType=$B115,FrontEndCampus),0),MATCH(AT$9,FrontEndYear,0))),"")</f>
        <v/>
      </c>
      <c r="AU115" s="529" t="str">
        <f t="array" aca="1" ref="AU115" ca="1">IFERROR(AO115*(1+INDEX(FrontEndData,MATCH(AU$10,IF(FrontEndType=$B115,FrontEndCampus),0),MATCH(AU$9,FrontEndYear,0))),"")</f>
        <v/>
      </c>
      <c r="AV115" s="529" t="str">
        <f t="array" aca="1" ref="AV115" ca="1">IFERROR(AP115*(1+INDEX(FrontEndData,MATCH(AV$10,IF(FrontEndType=$B115,FrontEndCampus),0),MATCH(AV$9,FrontEndYear,0))),"")</f>
        <v/>
      </c>
      <c r="AW115" s="529" t="str">
        <f t="array" aca="1" ref="AW115" ca="1">IFERROR(AQ115*(1+INDEX(FrontEndData,MATCH(AW$10,IF(FrontEndType=$B115,FrontEndCampus),0),MATCH(AW$9,FrontEndYear,0))),"")</f>
        <v/>
      </c>
      <c r="AX115" s="529" t="str">
        <f t="array" aca="1" ref="AX115" ca="1">IFERROR(AR115*(1+INDEX(FrontEndData,MATCH(AX$10,IF(FrontEndType=$B115,FrontEndCampus),0),MATCH(AX$9,FrontEndYear,0))),"")</f>
        <v/>
      </c>
      <c r="AY115" s="529" t="str">
        <f t="array" aca="1" ref="AY115" ca="1">IFERROR(AS115*(1+INDEX(FrontEndData,MATCH(AY$10,IF(FrontEndType=$B115,FrontEndCampus),0),MATCH(AY$9,FrontEndYear,0))),"")</f>
        <v/>
      </c>
      <c r="AZ115" s="529" t="str">
        <f t="array" aca="1" ref="AZ115" ca="1">IFERROR(AT115*(1+INDEX(FrontEndData,MATCH(AZ$10,IF(FrontEndType=$B115,FrontEndCampus),0),MATCH(AZ$9,FrontEndYear,0))),"")</f>
        <v/>
      </c>
      <c r="BA115" s="529" t="str">
        <f t="array" aca="1" ref="BA115" ca="1">IFERROR(AU115*(1+INDEX(FrontEndData,MATCH(BA$10,IF(FrontEndType=$B115,FrontEndCampus),0),MATCH(BA$9,FrontEndYear,0))),"")</f>
        <v/>
      </c>
      <c r="BB115" s="529" t="str">
        <f t="array" aca="1" ref="BB115" ca="1">IFERROR(AV115*(1+INDEX(FrontEndData,MATCH(BB$10,IF(FrontEndType=$B115,FrontEndCampus),0),MATCH(BB$9,FrontEndYear,0))),"")</f>
        <v/>
      </c>
      <c r="BC115" s="529" t="str">
        <f t="array" aca="1" ref="BC115" ca="1">IFERROR(AW115*(1+INDEX(FrontEndData,MATCH(BC$10,IF(FrontEndType=$B115,FrontEndCampus),0),MATCH(BC$9,FrontEndYear,0))),"")</f>
        <v/>
      </c>
      <c r="BD115" s="529" t="str">
        <f t="array" aca="1" ref="BD115" ca="1">IFERROR(AX115*(1+INDEX(FrontEndData,MATCH(BD$10,IF(FrontEndType=$B115,FrontEndCampus),0),MATCH(BD$9,FrontEndYear,0))),"")</f>
        <v/>
      </c>
      <c r="BE115" s="529" t="str">
        <f t="array" aca="1" ref="BE115" ca="1">IFERROR(AY115*(1+INDEX(FrontEndData,MATCH(BE$10,IF(FrontEndType=$B115,FrontEndCampus),0),MATCH(BE$9,FrontEndYear,0))),"")</f>
        <v/>
      </c>
      <c r="BF115" s="529" t="str">
        <f t="array" aca="1" ref="BF115" ca="1">IFERROR(AZ115*(1+INDEX(FrontEndData,MATCH(BF$10,IF(FrontEndType=$B115,FrontEndCampus),0),MATCH(BF$9,FrontEndYear,0))),"")</f>
        <v/>
      </c>
      <c r="BG115" s="529" t="str">
        <f t="array" aca="1" ref="BG115" ca="1">IFERROR(BA115*(1+INDEX(FrontEndData,MATCH(BG$10,IF(FrontEndType=$B115,FrontEndCampus),0),MATCH(BG$9,FrontEndYear,0))),"")</f>
        <v/>
      </c>
      <c r="BH115" s="529" t="str">
        <f t="array" aca="1" ref="BH115" ca="1">IFERROR(BB115*(1+INDEX(FrontEndData,MATCH(BH$10,IF(FrontEndType=$B115,FrontEndCampus),0),MATCH(BH$9,FrontEndYear,0))),"")</f>
        <v/>
      </c>
      <c r="BI115" s="529" t="str">
        <f t="array" aca="1" ref="BI115" ca="1">IFERROR(BC115*(1+INDEX(FrontEndData,MATCH(BI$10,IF(FrontEndType=$B115,FrontEndCampus),0),MATCH(BI$9,FrontEndYear,0))),"")</f>
        <v/>
      </c>
      <c r="BJ115" s="529" t="str">
        <f t="array" aca="1" ref="BJ115" ca="1">IFERROR(BD115*(1+INDEX(FrontEndData,MATCH(BJ$10,IF(FrontEndType=$B115,FrontEndCampus),0),MATCH(BJ$9,FrontEndYear,0))),"")</f>
        <v/>
      </c>
      <c r="BK115" s="529" t="str">
        <f t="array" aca="1" ref="BK115" ca="1">IFERROR(BE115*(1+INDEX(FrontEndData,MATCH(BK$10,IF(FrontEndType=$B115,FrontEndCampus),0),MATCH(BK$9,FrontEndYear,0))),"")</f>
        <v/>
      </c>
      <c r="BL115" s="529" t="str">
        <f t="array" aca="1" ref="BL115" ca="1">IFERROR(BF115*(1+INDEX(FrontEndData,MATCH(BL$10,IF(FrontEndType=$B115,FrontEndCampus),0),MATCH(BL$9,FrontEndYear,0))),"")</f>
        <v/>
      </c>
      <c r="BM115" s="529" t="str">
        <f t="array" aca="1" ref="BM115" ca="1">IFERROR(BG115*(1+INDEX(FrontEndData,MATCH(BM$10,IF(FrontEndType=$B115,FrontEndCampus),0),MATCH(BM$9,FrontEndYear,0))),"")</f>
        <v/>
      </c>
      <c r="BN115" s="529" t="str">
        <f t="array" aca="1" ref="BN115" ca="1">IFERROR(BH115*(1+INDEX(FrontEndData,MATCH(BN$10,IF(FrontEndType=$B115,FrontEndCampus),0),MATCH(BN$9,FrontEndYear,0))),"")</f>
        <v/>
      </c>
      <c r="BO115" s="529" t="str">
        <f t="array" aca="1" ref="BO115" ca="1">IFERROR(BI115*(1+INDEX(FrontEndData,MATCH(BO$10,IF(FrontEndType=$B115,FrontEndCampus),0),MATCH(BO$9,FrontEndYear,0))),"")</f>
        <v/>
      </c>
      <c r="BP115" s="529" t="str">
        <f t="array" aca="1" ref="BP115" ca="1">IFERROR(BJ115*(1+INDEX(FrontEndData,MATCH(BP$10,IF(FrontEndType=$B115,FrontEndCampus),0),MATCH(BP$9,FrontEndYear,0))),"")</f>
        <v/>
      </c>
      <c r="BQ115" s="529" t="str">
        <f t="array" aca="1" ref="BQ115" ca="1">IFERROR(BK115*(1+INDEX(FrontEndData,MATCH(BQ$10,IF(FrontEndType=$B115,FrontEndCampus),0),MATCH(BQ$9,FrontEndYear,0))),"")</f>
        <v/>
      </c>
      <c r="BR115" s="529" t="str">
        <f t="array" aca="1" ref="BR115" ca="1">IFERROR(BL115*(1+INDEX(FrontEndData,MATCH(BR$10,IF(FrontEndType=$B115,FrontEndCampus),0),MATCH(BR$9,FrontEndYear,0))),"")</f>
        <v/>
      </c>
      <c r="BS115" s="529" t="str">
        <f t="array" aca="1" ref="BS115" ca="1">IFERROR(BM115*(1+INDEX(FrontEndData,MATCH(BS$10,IF(FrontEndType=$B115,FrontEndCampus),0),MATCH(BS$9,FrontEndYear,0))),"")</f>
        <v/>
      </c>
      <c r="BT115" s="529" t="str">
        <f t="array" aca="1" ref="BT115" ca="1">IFERROR(BN115*(1+INDEX(FrontEndData,MATCH(BT$10,IF(FrontEndType=$B115,FrontEndCampus),0),MATCH(BT$9,FrontEndYear,0))),"")</f>
        <v/>
      </c>
      <c r="BU115" s="529" t="str">
        <f t="array" aca="1" ref="BU115" ca="1">IFERROR(BO115*(1+INDEX(FrontEndData,MATCH(BU$10,IF(FrontEndType=$B115,FrontEndCampus),0),MATCH(BU$9,FrontEndYear,0))),"")</f>
        <v/>
      </c>
      <c r="BV115" s="529" t="str">
        <f t="array" aca="1" ref="BV115" ca="1">IFERROR(BP115*(1+INDEX(FrontEndData,MATCH(BV$10,IF(FrontEndType=$B115,FrontEndCampus),0),MATCH(BV$9,FrontEndYear,0))),"")</f>
        <v/>
      </c>
      <c r="BW115" s="529" t="str">
        <f t="array" aca="1" ref="BW115" ca="1">IFERROR(BQ115*(1+INDEX(FrontEndData,MATCH(BW$10,IF(FrontEndType=$B115,FrontEndCampus),0),MATCH(BW$9,FrontEndYear,0))),"")</f>
        <v/>
      </c>
      <c r="BX115" s="529" t="str">
        <f t="array" aca="1" ref="BX115" ca="1">IFERROR(BR115*(1+INDEX(FrontEndData,MATCH(BX$10,IF(FrontEndType=$B115,FrontEndCampus),0),MATCH(BX$9,FrontEndYear,0))),"")</f>
        <v/>
      </c>
    </row>
    <row r="116" spans="2:76" x14ac:dyDescent="0.25">
      <c r="B116" s="525" t="s">
        <v>412</v>
      </c>
      <c r="C116" s="526" t="s">
        <v>410</v>
      </c>
      <c r="D116" s="527" t="s">
        <v>29</v>
      </c>
      <c r="E116" s="528">
        <f t="array" aca="1" ref="E116" ca="1">IFERROR(IF(INDEX(EndUseMatrixData,MATCH($B116,IF(EndUseMatrixEndUse=$D116,EndUseMatrixAllocation),0),MATCH($C116,EndUseMatrixEmissionSource,0))=Lists!$Q$9,INDEX(CFPTableEmissionsData,MATCH($C116,CFPTableEmissionsEmissionSource,0),MATCH(E$10,CFPTableEmissionsCampus,0))*INDEX(EndUseAssumptionsData,MATCH($C116,IF(EndUseAssumptionsEndUse=$D116,EndUseAssumptionsEmissionsSource),0),MATCH(E$10,EndUseAssumptionsCampus,0))*IF(COUNTIF(PeopleList,$B116)&gt;0,INDEX(SpacePeopleAllocationsPercentData,MATCH($B116,SpacePeopleAllocationsPercentType,0),MATCH(E$10,SpacePeopleAllocationsPercentCampus,0))/SUM(IF(INDEX(EndUseMatrixPeopleData,0,MATCH($C116,EndUseMatrixEmissionSource,0))=Lists!$Q$9,IF(EndUseMatrixPeopleEndUse=$D116,INDEX(EndUseMatrixPeopleSplitData,0,MATCH(E$10,EndUseMatrixPeopleSplitCampus,0))))),1),0),0)</f>
        <v>0</v>
      </c>
      <c r="F116" s="528">
        <f t="array" aca="1" ref="F116" ca="1">IFERROR(IF(INDEX(EndUseMatrixData,MATCH($B116,IF(EndUseMatrixEndUse=$D116,EndUseMatrixAllocation),0),MATCH($C116,EndUseMatrixEmissionSource,0))=Lists!$Q$9,INDEX(CFPTableEmissionsData,MATCH($C116,CFPTableEmissionsEmissionSource,0),MATCH(F$10,CFPTableEmissionsCampus,0))*INDEX(EndUseAssumptionsData,MATCH($C116,IF(EndUseAssumptionsEndUse=$D116,EndUseAssumptionsEmissionsSource),0),MATCH(F$10,EndUseAssumptionsCampus,0))*IF(COUNTIF(PeopleList,$B116)&gt;0,INDEX(SpacePeopleAllocationsPercentData,MATCH($B116,SpacePeopleAllocationsPercentType,0),MATCH(F$10,SpacePeopleAllocationsPercentCampus,0))/SUM(IF(INDEX(EndUseMatrixPeopleData,0,MATCH($C116,EndUseMatrixEmissionSource,0))=Lists!$Q$9,IF(EndUseMatrixPeopleEndUse=$D116,INDEX(EndUseMatrixPeopleSplitData,0,MATCH(F$10,EndUseMatrixPeopleSplitCampus,0))))),1),0),0)</f>
        <v>0</v>
      </c>
      <c r="G116" s="528">
        <f t="array" aca="1" ref="G116" ca="1">IFERROR(IF(INDEX(EndUseMatrixData,MATCH($B116,IF(EndUseMatrixEndUse=$D116,EndUseMatrixAllocation),0),MATCH($C116,EndUseMatrixEmissionSource,0))=Lists!$Q$9,INDEX(CFPTableEmissionsData,MATCH($C116,CFPTableEmissionsEmissionSource,0),MATCH(G$10,CFPTableEmissionsCampus,0))*INDEX(EndUseAssumptionsData,MATCH($C116,IF(EndUseAssumptionsEndUse=$D116,EndUseAssumptionsEmissionsSource),0),MATCH(G$10,EndUseAssumptionsCampus,0))*IF(COUNTIF(PeopleList,$B116)&gt;0,INDEX(SpacePeopleAllocationsPercentData,MATCH($B116,SpacePeopleAllocationsPercentType,0),MATCH(G$10,SpacePeopleAllocationsPercentCampus,0))/SUM(IF(INDEX(EndUseMatrixPeopleData,0,MATCH($C116,EndUseMatrixEmissionSource,0))=Lists!$Q$9,IF(EndUseMatrixPeopleEndUse=$D116,INDEX(EndUseMatrixPeopleSplitData,0,MATCH(G$10,EndUseMatrixPeopleSplitCampus,0))))),1),0),0)</f>
        <v>0</v>
      </c>
      <c r="H116" s="528">
        <f t="array" aca="1" ref="H116" ca="1">IFERROR(IF(INDEX(EndUseMatrixData,MATCH($B116,IF(EndUseMatrixEndUse=$D116,EndUseMatrixAllocation),0),MATCH($C116,EndUseMatrixEmissionSource,0))=Lists!$Q$9,INDEX(CFPTableEmissionsData,MATCH($C116,CFPTableEmissionsEmissionSource,0),MATCH(H$10,CFPTableEmissionsCampus,0))*INDEX(EndUseAssumptionsData,MATCH($C116,IF(EndUseAssumptionsEndUse=$D116,EndUseAssumptionsEmissionsSource),0),MATCH(H$10,EndUseAssumptionsCampus,0))*IF(COUNTIF(PeopleList,$B116)&gt;0,INDEX(SpacePeopleAllocationsPercentData,MATCH($B116,SpacePeopleAllocationsPercentType,0),MATCH(H$10,SpacePeopleAllocationsPercentCampus,0))/SUM(IF(INDEX(EndUseMatrixPeopleData,0,MATCH($C116,EndUseMatrixEmissionSource,0))=Lists!$Q$9,IF(EndUseMatrixPeopleEndUse=$D116,INDEX(EndUseMatrixPeopleSplitData,0,MATCH(H$10,EndUseMatrixPeopleSplitCampus,0))))),1),0),0)</f>
        <v>0</v>
      </c>
      <c r="I116" s="528">
        <f t="array" aca="1" ref="I116" ca="1">IFERROR(IF(INDEX(EndUseMatrixData,MATCH($B116,IF(EndUseMatrixEndUse=$D116,EndUseMatrixAllocation),0),MATCH($C116,EndUseMatrixEmissionSource,0))=Lists!$Q$9,INDEX(CFPTableEmissionsData,MATCH($C116,CFPTableEmissionsEmissionSource,0),MATCH(I$10,CFPTableEmissionsCampus,0))*INDEX(EndUseAssumptionsData,MATCH($C116,IF(EndUseAssumptionsEndUse=$D116,EndUseAssumptionsEmissionsSource),0),MATCH(I$10,EndUseAssumptionsCampus,0))*IF(COUNTIF(PeopleList,$B116)&gt;0,INDEX(SpacePeopleAllocationsPercentData,MATCH($B116,SpacePeopleAllocationsPercentType,0),MATCH(I$10,SpacePeopleAllocationsPercentCampus,0))/SUM(IF(INDEX(EndUseMatrixPeopleData,0,MATCH($C116,EndUseMatrixEmissionSource,0))=Lists!$Q$9,IF(EndUseMatrixPeopleEndUse=$D116,INDEX(EndUseMatrixPeopleSplitData,0,MATCH(I$10,EndUseMatrixPeopleSplitCampus,0))))),1),0),0)</f>
        <v>0</v>
      </c>
      <c r="J116" s="528">
        <f t="array" aca="1" ref="J116" ca="1">IFERROR(IF(INDEX(EndUseMatrixData,MATCH($B116,IF(EndUseMatrixEndUse=$D116,EndUseMatrixAllocation),0),MATCH($C116,EndUseMatrixEmissionSource,0))=Lists!$Q$9,INDEX(CFPTableEmissionsData,MATCH($C116,CFPTableEmissionsEmissionSource,0),MATCH(J$10,CFPTableEmissionsCampus,0))*INDEX(EndUseAssumptionsData,MATCH($C116,IF(EndUseAssumptionsEndUse=$D116,EndUseAssumptionsEmissionsSource),0),MATCH(J$10,EndUseAssumptionsCampus,0))*IF(COUNTIF(PeopleList,$B116)&gt;0,INDEX(SpacePeopleAllocationsPercentData,MATCH($B116,SpacePeopleAllocationsPercentType,0),MATCH(J$10,SpacePeopleAllocationsPercentCampus,0))/SUM(IF(INDEX(EndUseMatrixPeopleData,0,MATCH($C116,EndUseMatrixEmissionSource,0))=Lists!$Q$9,IF(EndUseMatrixPeopleEndUse=$D116,INDEX(EndUseMatrixPeopleSplitData,0,MATCH(J$10,EndUseMatrixPeopleSplitCampus,0))))),1),0),0)</f>
        <v>0</v>
      </c>
      <c r="K116" s="529" t="str">
        <f t="array" aca="1" ref="K116" ca="1">IFERROR(E116*(1+INDEX(FrontEndData,MATCH(K$10,IF(FrontEndType=$B116,FrontEndCampus),0),MATCH(K$9,FrontEndYear,0))),"")</f>
        <v/>
      </c>
      <c r="L116" s="529" t="str">
        <f t="array" aca="1" ref="L116" ca="1">IFERROR(F116*(1+INDEX(FrontEndData,MATCH(L$10,IF(FrontEndType=$B116,FrontEndCampus),0),MATCH(L$9,FrontEndYear,0))),"")</f>
        <v/>
      </c>
      <c r="M116" s="529" t="str">
        <f t="array" aca="1" ref="M116" ca="1">IFERROR(G116*(1+INDEX(FrontEndData,MATCH(M$10,IF(FrontEndType=$B116,FrontEndCampus),0),MATCH(M$9,FrontEndYear,0))),"")</f>
        <v/>
      </c>
      <c r="N116" s="529" t="str">
        <f t="array" aca="1" ref="N116" ca="1">IFERROR(H116*(1+INDEX(FrontEndData,MATCH(N$10,IF(FrontEndType=$B116,FrontEndCampus),0),MATCH(N$9,FrontEndYear,0))),"")</f>
        <v/>
      </c>
      <c r="O116" s="529" t="str">
        <f t="array" aca="1" ref="O116" ca="1">IFERROR(I116*(1+INDEX(FrontEndData,MATCH(O$10,IF(FrontEndType=$B116,FrontEndCampus),0),MATCH(O$9,FrontEndYear,0))),"")</f>
        <v/>
      </c>
      <c r="P116" s="529" t="str">
        <f t="array" aca="1" ref="P116" ca="1">IFERROR(J116*(1+INDEX(FrontEndData,MATCH(P$10,IF(FrontEndType=$B116,FrontEndCampus),0),MATCH(P$9,FrontEndYear,0))),"")</f>
        <v/>
      </c>
      <c r="Q116" s="529" t="str">
        <f t="array" aca="1" ref="Q116" ca="1">IFERROR(K116*(1+INDEX(FrontEndData,MATCH(Q$10,IF(FrontEndType=$B116,FrontEndCampus),0),MATCH(Q$9,FrontEndYear,0))),"")</f>
        <v/>
      </c>
      <c r="R116" s="529" t="str">
        <f t="array" aca="1" ref="R116" ca="1">IFERROR(L116*(1+INDEX(FrontEndData,MATCH(R$10,IF(FrontEndType=$B116,FrontEndCampus),0),MATCH(R$9,FrontEndYear,0))),"")</f>
        <v/>
      </c>
      <c r="S116" s="529" t="str">
        <f t="array" aca="1" ref="S116" ca="1">IFERROR(M116*(1+INDEX(FrontEndData,MATCH(S$10,IF(FrontEndType=$B116,FrontEndCampus),0),MATCH(S$9,FrontEndYear,0))),"")</f>
        <v/>
      </c>
      <c r="T116" s="529" t="str">
        <f t="array" aca="1" ref="T116" ca="1">IFERROR(N116*(1+INDEX(FrontEndData,MATCH(T$10,IF(FrontEndType=$B116,FrontEndCampus),0),MATCH(T$9,FrontEndYear,0))),"")</f>
        <v/>
      </c>
      <c r="U116" s="529" t="str">
        <f t="array" aca="1" ref="U116" ca="1">IFERROR(O116*(1+INDEX(FrontEndData,MATCH(U$10,IF(FrontEndType=$B116,FrontEndCampus),0),MATCH(U$9,FrontEndYear,0))),"")</f>
        <v/>
      </c>
      <c r="V116" s="529" t="str">
        <f t="array" aca="1" ref="V116" ca="1">IFERROR(P116*(1+INDEX(FrontEndData,MATCH(V$10,IF(FrontEndType=$B116,FrontEndCampus),0),MATCH(V$9,FrontEndYear,0))),"")</f>
        <v/>
      </c>
      <c r="W116" s="529" t="str">
        <f t="array" aca="1" ref="W116" ca="1">IFERROR(Q116*(1+INDEX(FrontEndData,MATCH(W$10,IF(FrontEndType=$B116,FrontEndCampus),0),MATCH(W$9,FrontEndYear,0))),"")</f>
        <v/>
      </c>
      <c r="X116" s="529" t="str">
        <f t="array" aca="1" ref="X116" ca="1">IFERROR(R116*(1+INDEX(FrontEndData,MATCH(X$10,IF(FrontEndType=$B116,FrontEndCampus),0),MATCH(X$9,FrontEndYear,0))),"")</f>
        <v/>
      </c>
      <c r="Y116" s="529" t="str">
        <f t="array" aca="1" ref="Y116" ca="1">IFERROR(S116*(1+INDEX(FrontEndData,MATCH(Y$10,IF(FrontEndType=$B116,FrontEndCampus),0),MATCH(Y$9,FrontEndYear,0))),"")</f>
        <v/>
      </c>
      <c r="Z116" s="529" t="str">
        <f t="array" aca="1" ref="Z116" ca="1">IFERROR(T116*(1+INDEX(FrontEndData,MATCH(Z$10,IF(FrontEndType=$B116,FrontEndCampus),0),MATCH(Z$9,FrontEndYear,0))),"")</f>
        <v/>
      </c>
      <c r="AA116" s="529" t="str">
        <f t="array" aca="1" ref="AA116" ca="1">IFERROR(U116*(1+INDEX(FrontEndData,MATCH(AA$10,IF(FrontEndType=$B116,FrontEndCampus),0),MATCH(AA$9,FrontEndYear,0))),"")</f>
        <v/>
      </c>
      <c r="AB116" s="529" t="str">
        <f t="array" aca="1" ref="AB116" ca="1">IFERROR(V116*(1+INDEX(FrontEndData,MATCH(AB$10,IF(FrontEndType=$B116,FrontEndCampus),0),MATCH(AB$9,FrontEndYear,0))),"")</f>
        <v/>
      </c>
      <c r="AC116" s="529" t="str">
        <f t="array" aca="1" ref="AC116" ca="1">IFERROR(W116*(1+INDEX(FrontEndData,MATCH(AC$10,IF(FrontEndType=$B116,FrontEndCampus),0),MATCH(AC$9,FrontEndYear,0))),"")</f>
        <v/>
      </c>
      <c r="AD116" s="529" t="str">
        <f t="array" aca="1" ref="AD116" ca="1">IFERROR(X116*(1+INDEX(FrontEndData,MATCH(AD$10,IF(FrontEndType=$B116,FrontEndCampus),0),MATCH(AD$9,FrontEndYear,0))),"")</f>
        <v/>
      </c>
      <c r="AE116" s="529" t="str">
        <f t="array" aca="1" ref="AE116" ca="1">IFERROR(Y116*(1+INDEX(FrontEndData,MATCH(AE$10,IF(FrontEndType=$B116,FrontEndCampus),0),MATCH(AE$9,FrontEndYear,0))),"")</f>
        <v/>
      </c>
      <c r="AF116" s="529" t="str">
        <f t="array" aca="1" ref="AF116" ca="1">IFERROR(Z116*(1+INDEX(FrontEndData,MATCH(AF$10,IF(FrontEndType=$B116,FrontEndCampus),0),MATCH(AF$9,FrontEndYear,0))),"")</f>
        <v/>
      </c>
      <c r="AG116" s="529" t="str">
        <f t="array" aca="1" ref="AG116" ca="1">IFERROR(AA116*(1+INDEX(FrontEndData,MATCH(AG$10,IF(FrontEndType=$B116,FrontEndCampus),0),MATCH(AG$9,FrontEndYear,0))),"")</f>
        <v/>
      </c>
      <c r="AH116" s="529" t="str">
        <f t="array" aca="1" ref="AH116" ca="1">IFERROR(AB116*(1+INDEX(FrontEndData,MATCH(AH$10,IF(FrontEndType=$B116,FrontEndCampus),0),MATCH(AH$9,FrontEndYear,0))),"")</f>
        <v/>
      </c>
      <c r="AI116" s="529" t="str">
        <f t="array" aca="1" ref="AI116" ca="1">IFERROR(AC116*(1+INDEX(FrontEndData,MATCH(AI$10,IF(FrontEndType=$B116,FrontEndCampus),0),MATCH(AI$9,FrontEndYear,0))),"")</f>
        <v/>
      </c>
      <c r="AJ116" s="529" t="str">
        <f t="array" aca="1" ref="AJ116" ca="1">IFERROR(AD116*(1+INDEX(FrontEndData,MATCH(AJ$10,IF(FrontEndType=$B116,FrontEndCampus),0),MATCH(AJ$9,FrontEndYear,0))),"")</f>
        <v/>
      </c>
      <c r="AK116" s="529" t="str">
        <f t="array" aca="1" ref="AK116" ca="1">IFERROR(AE116*(1+INDEX(FrontEndData,MATCH(AK$10,IF(FrontEndType=$B116,FrontEndCampus),0),MATCH(AK$9,FrontEndYear,0))),"")</f>
        <v/>
      </c>
      <c r="AL116" s="529" t="str">
        <f t="array" aca="1" ref="AL116" ca="1">IFERROR(AF116*(1+INDEX(FrontEndData,MATCH(AL$10,IF(FrontEndType=$B116,FrontEndCampus),0),MATCH(AL$9,FrontEndYear,0))),"")</f>
        <v/>
      </c>
      <c r="AM116" s="529" t="str">
        <f t="array" aca="1" ref="AM116" ca="1">IFERROR(AG116*(1+INDEX(FrontEndData,MATCH(AM$10,IF(FrontEndType=$B116,FrontEndCampus),0),MATCH(AM$9,FrontEndYear,0))),"")</f>
        <v/>
      </c>
      <c r="AN116" s="529" t="str">
        <f t="array" aca="1" ref="AN116" ca="1">IFERROR(AH116*(1+INDEX(FrontEndData,MATCH(AN$10,IF(FrontEndType=$B116,FrontEndCampus),0),MATCH(AN$9,FrontEndYear,0))),"")</f>
        <v/>
      </c>
      <c r="AO116" s="529" t="str">
        <f t="array" aca="1" ref="AO116" ca="1">IFERROR(AI116*(1+INDEX(FrontEndData,MATCH(AO$10,IF(FrontEndType=$B116,FrontEndCampus),0),MATCH(AO$9,FrontEndYear,0))),"")</f>
        <v/>
      </c>
      <c r="AP116" s="529" t="str">
        <f t="array" aca="1" ref="AP116" ca="1">IFERROR(AJ116*(1+INDEX(FrontEndData,MATCH(AP$10,IF(FrontEndType=$B116,FrontEndCampus),0),MATCH(AP$9,FrontEndYear,0))),"")</f>
        <v/>
      </c>
      <c r="AQ116" s="529" t="str">
        <f t="array" aca="1" ref="AQ116" ca="1">IFERROR(AK116*(1+INDEX(FrontEndData,MATCH(AQ$10,IF(FrontEndType=$B116,FrontEndCampus),0),MATCH(AQ$9,FrontEndYear,0))),"")</f>
        <v/>
      </c>
      <c r="AR116" s="529" t="str">
        <f t="array" aca="1" ref="AR116" ca="1">IFERROR(AL116*(1+INDEX(FrontEndData,MATCH(AR$10,IF(FrontEndType=$B116,FrontEndCampus),0),MATCH(AR$9,FrontEndYear,0))),"")</f>
        <v/>
      </c>
      <c r="AS116" s="529" t="str">
        <f t="array" aca="1" ref="AS116" ca="1">IFERROR(AM116*(1+INDEX(FrontEndData,MATCH(AS$10,IF(FrontEndType=$B116,FrontEndCampus),0),MATCH(AS$9,FrontEndYear,0))),"")</f>
        <v/>
      </c>
      <c r="AT116" s="529" t="str">
        <f t="array" aca="1" ref="AT116" ca="1">IFERROR(AN116*(1+INDEX(FrontEndData,MATCH(AT$10,IF(FrontEndType=$B116,FrontEndCampus),0),MATCH(AT$9,FrontEndYear,0))),"")</f>
        <v/>
      </c>
      <c r="AU116" s="529" t="str">
        <f t="array" aca="1" ref="AU116" ca="1">IFERROR(AO116*(1+INDEX(FrontEndData,MATCH(AU$10,IF(FrontEndType=$B116,FrontEndCampus),0),MATCH(AU$9,FrontEndYear,0))),"")</f>
        <v/>
      </c>
      <c r="AV116" s="529" t="str">
        <f t="array" aca="1" ref="AV116" ca="1">IFERROR(AP116*(1+INDEX(FrontEndData,MATCH(AV$10,IF(FrontEndType=$B116,FrontEndCampus),0),MATCH(AV$9,FrontEndYear,0))),"")</f>
        <v/>
      </c>
      <c r="AW116" s="529" t="str">
        <f t="array" aca="1" ref="AW116" ca="1">IFERROR(AQ116*(1+INDEX(FrontEndData,MATCH(AW$10,IF(FrontEndType=$B116,FrontEndCampus),0),MATCH(AW$9,FrontEndYear,0))),"")</f>
        <v/>
      </c>
      <c r="AX116" s="529" t="str">
        <f t="array" aca="1" ref="AX116" ca="1">IFERROR(AR116*(1+INDEX(FrontEndData,MATCH(AX$10,IF(FrontEndType=$B116,FrontEndCampus),0),MATCH(AX$9,FrontEndYear,0))),"")</f>
        <v/>
      </c>
      <c r="AY116" s="529" t="str">
        <f t="array" aca="1" ref="AY116" ca="1">IFERROR(AS116*(1+INDEX(FrontEndData,MATCH(AY$10,IF(FrontEndType=$B116,FrontEndCampus),0),MATCH(AY$9,FrontEndYear,0))),"")</f>
        <v/>
      </c>
      <c r="AZ116" s="529" t="str">
        <f t="array" aca="1" ref="AZ116" ca="1">IFERROR(AT116*(1+INDEX(FrontEndData,MATCH(AZ$10,IF(FrontEndType=$B116,FrontEndCampus),0),MATCH(AZ$9,FrontEndYear,0))),"")</f>
        <v/>
      </c>
      <c r="BA116" s="529" t="str">
        <f t="array" aca="1" ref="BA116" ca="1">IFERROR(AU116*(1+INDEX(FrontEndData,MATCH(BA$10,IF(FrontEndType=$B116,FrontEndCampus),0),MATCH(BA$9,FrontEndYear,0))),"")</f>
        <v/>
      </c>
      <c r="BB116" s="529" t="str">
        <f t="array" aca="1" ref="BB116" ca="1">IFERROR(AV116*(1+INDEX(FrontEndData,MATCH(BB$10,IF(FrontEndType=$B116,FrontEndCampus),0),MATCH(BB$9,FrontEndYear,0))),"")</f>
        <v/>
      </c>
      <c r="BC116" s="529" t="str">
        <f t="array" aca="1" ref="BC116" ca="1">IFERROR(AW116*(1+INDEX(FrontEndData,MATCH(BC$10,IF(FrontEndType=$B116,FrontEndCampus),0),MATCH(BC$9,FrontEndYear,0))),"")</f>
        <v/>
      </c>
      <c r="BD116" s="529" t="str">
        <f t="array" aca="1" ref="BD116" ca="1">IFERROR(AX116*(1+INDEX(FrontEndData,MATCH(BD$10,IF(FrontEndType=$B116,FrontEndCampus),0),MATCH(BD$9,FrontEndYear,0))),"")</f>
        <v/>
      </c>
      <c r="BE116" s="529" t="str">
        <f t="array" aca="1" ref="BE116" ca="1">IFERROR(AY116*(1+INDEX(FrontEndData,MATCH(BE$10,IF(FrontEndType=$B116,FrontEndCampus),0),MATCH(BE$9,FrontEndYear,0))),"")</f>
        <v/>
      </c>
      <c r="BF116" s="529" t="str">
        <f t="array" aca="1" ref="BF116" ca="1">IFERROR(AZ116*(1+INDEX(FrontEndData,MATCH(BF$10,IF(FrontEndType=$B116,FrontEndCampus),0),MATCH(BF$9,FrontEndYear,0))),"")</f>
        <v/>
      </c>
      <c r="BG116" s="529" t="str">
        <f t="array" aca="1" ref="BG116" ca="1">IFERROR(BA116*(1+INDEX(FrontEndData,MATCH(BG$10,IF(FrontEndType=$B116,FrontEndCampus),0),MATCH(BG$9,FrontEndYear,0))),"")</f>
        <v/>
      </c>
      <c r="BH116" s="529" t="str">
        <f t="array" aca="1" ref="BH116" ca="1">IFERROR(BB116*(1+INDEX(FrontEndData,MATCH(BH$10,IF(FrontEndType=$B116,FrontEndCampus),0),MATCH(BH$9,FrontEndYear,0))),"")</f>
        <v/>
      </c>
      <c r="BI116" s="529" t="str">
        <f t="array" aca="1" ref="BI116" ca="1">IFERROR(BC116*(1+INDEX(FrontEndData,MATCH(BI$10,IF(FrontEndType=$B116,FrontEndCampus),0),MATCH(BI$9,FrontEndYear,0))),"")</f>
        <v/>
      </c>
      <c r="BJ116" s="529" t="str">
        <f t="array" aca="1" ref="BJ116" ca="1">IFERROR(BD116*(1+INDEX(FrontEndData,MATCH(BJ$10,IF(FrontEndType=$B116,FrontEndCampus),0),MATCH(BJ$9,FrontEndYear,0))),"")</f>
        <v/>
      </c>
      <c r="BK116" s="529" t="str">
        <f t="array" aca="1" ref="BK116" ca="1">IFERROR(BE116*(1+INDEX(FrontEndData,MATCH(BK$10,IF(FrontEndType=$B116,FrontEndCampus),0),MATCH(BK$9,FrontEndYear,0))),"")</f>
        <v/>
      </c>
      <c r="BL116" s="529" t="str">
        <f t="array" aca="1" ref="BL116" ca="1">IFERROR(BF116*(1+INDEX(FrontEndData,MATCH(BL$10,IF(FrontEndType=$B116,FrontEndCampus),0),MATCH(BL$9,FrontEndYear,0))),"")</f>
        <v/>
      </c>
      <c r="BM116" s="529" t="str">
        <f t="array" aca="1" ref="BM116" ca="1">IFERROR(BG116*(1+INDEX(FrontEndData,MATCH(BM$10,IF(FrontEndType=$B116,FrontEndCampus),0),MATCH(BM$9,FrontEndYear,0))),"")</f>
        <v/>
      </c>
      <c r="BN116" s="529" t="str">
        <f t="array" aca="1" ref="BN116" ca="1">IFERROR(BH116*(1+INDEX(FrontEndData,MATCH(BN$10,IF(FrontEndType=$B116,FrontEndCampus),0),MATCH(BN$9,FrontEndYear,0))),"")</f>
        <v/>
      </c>
      <c r="BO116" s="529" t="str">
        <f t="array" aca="1" ref="BO116" ca="1">IFERROR(BI116*(1+INDEX(FrontEndData,MATCH(BO$10,IF(FrontEndType=$B116,FrontEndCampus),0),MATCH(BO$9,FrontEndYear,0))),"")</f>
        <v/>
      </c>
      <c r="BP116" s="529" t="str">
        <f t="array" aca="1" ref="BP116" ca="1">IFERROR(BJ116*(1+INDEX(FrontEndData,MATCH(BP$10,IF(FrontEndType=$B116,FrontEndCampus),0),MATCH(BP$9,FrontEndYear,0))),"")</f>
        <v/>
      </c>
      <c r="BQ116" s="529" t="str">
        <f t="array" aca="1" ref="BQ116" ca="1">IFERROR(BK116*(1+INDEX(FrontEndData,MATCH(BQ$10,IF(FrontEndType=$B116,FrontEndCampus),0),MATCH(BQ$9,FrontEndYear,0))),"")</f>
        <v/>
      </c>
      <c r="BR116" s="529" t="str">
        <f t="array" aca="1" ref="BR116" ca="1">IFERROR(BL116*(1+INDEX(FrontEndData,MATCH(BR$10,IF(FrontEndType=$B116,FrontEndCampus),0),MATCH(BR$9,FrontEndYear,0))),"")</f>
        <v/>
      </c>
      <c r="BS116" s="529" t="str">
        <f t="array" aca="1" ref="BS116" ca="1">IFERROR(BM116*(1+INDEX(FrontEndData,MATCH(BS$10,IF(FrontEndType=$B116,FrontEndCampus),0),MATCH(BS$9,FrontEndYear,0))),"")</f>
        <v/>
      </c>
      <c r="BT116" s="529" t="str">
        <f t="array" aca="1" ref="BT116" ca="1">IFERROR(BN116*(1+INDEX(FrontEndData,MATCH(BT$10,IF(FrontEndType=$B116,FrontEndCampus),0),MATCH(BT$9,FrontEndYear,0))),"")</f>
        <v/>
      </c>
      <c r="BU116" s="529" t="str">
        <f t="array" aca="1" ref="BU116" ca="1">IFERROR(BO116*(1+INDEX(FrontEndData,MATCH(BU$10,IF(FrontEndType=$B116,FrontEndCampus),0),MATCH(BU$9,FrontEndYear,0))),"")</f>
        <v/>
      </c>
      <c r="BV116" s="529" t="str">
        <f t="array" aca="1" ref="BV116" ca="1">IFERROR(BP116*(1+INDEX(FrontEndData,MATCH(BV$10,IF(FrontEndType=$B116,FrontEndCampus),0),MATCH(BV$9,FrontEndYear,0))),"")</f>
        <v/>
      </c>
      <c r="BW116" s="529" t="str">
        <f t="array" aca="1" ref="BW116" ca="1">IFERROR(BQ116*(1+INDEX(FrontEndData,MATCH(BW$10,IF(FrontEndType=$B116,FrontEndCampus),0),MATCH(BW$9,FrontEndYear,0))),"")</f>
        <v/>
      </c>
      <c r="BX116" s="529" t="str">
        <f t="array" aca="1" ref="BX116" ca="1">IFERROR(BR116*(1+INDEX(FrontEndData,MATCH(BX$10,IF(FrontEndType=$B116,FrontEndCampus),0),MATCH(BX$9,FrontEndYear,0))),"")</f>
        <v/>
      </c>
    </row>
    <row r="117" spans="2:76" x14ac:dyDescent="0.25">
      <c r="B117" s="525" t="s">
        <v>411</v>
      </c>
      <c r="C117" s="526" t="s">
        <v>410</v>
      </c>
      <c r="D117" s="527" t="s">
        <v>29</v>
      </c>
      <c r="E117" s="528">
        <f t="array" aca="1" ref="E117" ca="1">IFERROR(IF(INDEX(EndUseMatrixData,MATCH($B117,IF(EndUseMatrixEndUse=$D117,EndUseMatrixAllocation),0),MATCH($C117,EndUseMatrixEmissionSource,0))=Lists!$Q$9,INDEX(CFPTableEmissionsData,MATCH($C117,CFPTableEmissionsEmissionSource,0),MATCH(E$10,CFPTableEmissionsCampus,0))*INDEX(EndUseAssumptionsData,MATCH($C117,IF(EndUseAssumptionsEndUse=$D117,EndUseAssumptionsEmissionsSource),0),MATCH(E$10,EndUseAssumptionsCampus,0))*IF(COUNTIF(PeopleList,$B117)&gt;0,INDEX(SpacePeopleAllocationsPercentData,MATCH($B117,SpacePeopleAllocationsPercentType,0),MATCH(E$10,SpacePeopleAllocationsPercentCampus,0))/SUM(IF(INDEX(EndUseMatrixPeopleData,0,MATCH($C117,EndUseMatrixEmissionSource,0))=Lists!$Q$9,IF(EndUseMatrixPeopleEndUse=$D117,INDEX(EndUseMatrixPeopleSplitData,0,MATCH(E$10,EndUseMatrixPeopleSplitCampus,0))))),1),0),0)</f>
        <v>0</v>
      </c>
      <c r="F117" s="528">
        <f t="array" aca="1" ref="F117" ca="1">IFERROR(IF(INDEX(EndUseMatrixData,MATCH($B117,IF(EndUseMatrixEndUse=$D117,EndUseMatrixAllocation),0),MATCH($C117,EndUseMatrixEmissionSource,0))=Lists!$Q$9,INDEX(CFPTableEmissionsData,MATCH($C117,CFPTableEmissionsEmissionSource,0),MATCH(F$10,CFPTableEmissionsCampus,0))*INDEX(EndUseAssumptionsData,MATCH($C117,IF(EndUseAssumptionsEndUse=$D117,EndUseAssumptionsEmissionsSource),0),MATCH(F$10,EndUseAssumptionsCampus,0))*IF(COUNTIF(PeopleList,$B117)&gt;0,INDEX(SpacePeopleAllocationsPercentData,MATCH($B117,SpacePeopleAllocationsPercentType,0),MATCH(F$10,SpacePeopleAllocationsPercentCampus,0))/SUM(IF(INDEX(EndUseMatrixPeopleData,0,MATCH($C117,EndUseMatrixEmissionSource,0))=Lists!$Q$9,IF(EndUseMatrixPeopleEndUse=$D117,INDEX(EndUseMatrixPeopleSplitData,0,MATCH(F$10,EndUseMatrixPeopleSplitCampus,0))))),1),0),0)</f>
        <v>0</v>
      </c>
      <c r="G117" s="528">
        <f t="array" aca="1" ref="G117" ca="1">IFERROR(IF(INDEX(EndUseMatrixData,MATCH($B117,IF(EndUseMatrixEndUse=$D117,EndUseMatrixAllocation),0),MATCH($C117,EndUseMatrixEmissionSource,0))=Lists!$Q$9,INDEX(CFPTableEmissionsData,MATCH($C117,CFPTableEmissionsEmissionSource,0),MATCH(G$10,CFPTableEmissionsCampus,0))*INDEX(EndUseAssumptionsData,MATCH($C117,IF(EndUseAssumptionsEndUse=$D117,EndUseAssumptionsEmissionsSource),0),MATCH(G$10,EndUseAssumptionsCampus,0))*IF(COUNTIF(PeopleList,$B117)&gt;0,INDEX(SpacePeopleAllocationsPercentData,MATCH($B117,SpacePeopleAllocationsPercentType,0),MATCH(G$10,SpacePeopleAllocationsPercentCampus,0))/SUM(IF(INDEX(EndUseMatrixPeopleData,0,MATCH($C117,EndUseMatrixEmissionSource,0))=Lists!$Q$9,IF(EndUseMatrixPeopleEndUse=$D117,INDEX(EndUseMatrixPeopleSplitData,0,MATCH(G$10,EndUseMatrixPeopleSplitCampus,0))))),1),0),0)</f>
        <v>0</v>
      </c>
      <c r="H117" s="528">
        <f t="array" aca="1" ref="H117" ca="1">IFERROR(IF(INDEX(EndUseMatrixData,MATCH($B117,IF(EndUseMatrixEndUse=$D117,EndUseMatrixAllocation),0),MATCH($C117,EndUseMatrixEmissionSource,0))=Lists!$Q$9,INDEX(CFPTableEmissionsData,MATCH($C117,CFPTableEmissionsEmissionSource,0),MATCH(H$10,CFPTableEmissionsCampus,0))*INDEX(EndUseAssumptionsData,MATCH($C117,IF(EndUseAssumptionsEndUse=$D117,EndUseAssumptionsEmissionsSource),0),MATCH(H$10,EndUseAssumptionsCampus,0))*IF(COUNTIF(PeopleList,$B117)&gt;0,INDEX(SpacePeopleAllocationsPercentData,MATCH($B117,SpacePeopleAllocationsPercentType,0),MATCH(H$10,SpacePeopleAllocationsPercentCampus,0))/SUM(IF(INDEX(EndUseMatrixPeopleData,0,MATCH($C117,EndUseMatrixEmissionSource,0))=Lists!$Q$9,IF(EndUseMatrixPeopleEndUse=$D117,INDEX(EndUseMatrixPeopleSplitData,0,MATCH(H$10,EndUseMatrixPeopleSplitCampus,0))))),1),0),0)</f>
        <v>0</v>
      </c>
      <c r="I117" s="528">
        <f t="array" aca="1" ref="I117" ca="1">IFERROR(IF(INDEX(EndUseMatrixData,MATCH($B117,IF(EndUseMatrixEndUse=$D117,EndUseMatrixAllocation),0),MATCH($C117,EndUseMatrixEmissionSource,0))=Lists!$Q$9,INDEX(CFPTableEmissionsData,MATCH($C117,CFPTableEmissionsEmissionSource,0),MATCH(I$10,CFPTableEmissionsCampus,0))*INDEX(EndUseAssumptionsData,MATCH($C117,IF(EndUseAssumptionsEndUse=$D117,EndUseAssumptionsEmissionsSource),0),MATCH(I$10,EndUseAssumptionsCampus,0))*IF(COUNTIF(PeopleList,$B117)&gt;0,INDEX(SpacePeopleAllocationsPercentData,MATCH($B117,SpacePeopleAllocationsPercentType,0),MATCH(I$10,SpacePeopleAllocationsPercentCampus,0))/SUM(IF(INDEX(EndUseMatrixPeopleData,0,MATCH($C117,EndUseMatrixEmissionSource,0))=Lists!$Q$9,IF(EndUseMatrixPeopleEndUse=$D117,INDEX(EndUseMatrixPeopleSplitData,0,MATCH(I$10,EndUseMatrixPeopleSplitCampus,0))))),1),0),0)</f>
        <v>0</v>
      </c>
      <c r="J117" s="528">
        <f t="array" aca="1" ref="J117" ca="1">IFERROR(IF(INDEX(EndUseMatrixData,MATCH($B117,IF(EndUseMatrixEndUse=$D117,EndUseMatrixAllocation),0),MATCH($C117,EndUseMatrixEmissionSource,0))=Lists!$Q$9,INDEX(CFPTableEmissionsData,MATCH($C117,CFPTableEmissionsEmissionSource,0),MATCH(J$10,CFPTableEmissionsCampus,0))*INDEX(EndUseAssumptionsData,MATCH($C117,IF(EndUseAssumptionsEndUse=$D117,EndUseAssumptionsEmissionsSource),0),MATCH(J$10,EndUseAssumptionsCampus,0))*IF(COUNTIF(PeopleList,$B117)&gt;0,INDEX(SpacePeopleAllocationsPercentData,MATCH($B117,SpacePeopleAllocationsPercentType,0),MATCH(J$10,SpacePeopleAllocationsPercentCampus,0))/SUM(IF(INDEX(EndUseMatrixPeopleData,0,MATCH($C117,EndUseMatrixEmissionSource,0))=Lists!$Q$9,IF(EndUseMatrixPeopleEndUse=$D117,INDEX(EndUseMatrixPeopleSplitData,0,MATCH(J$10,EndUseMatrixPeopleSplitCampus,0))))),1),0),0)</f>
        <v>0</v>
      </c>
      <c r="K117" s="529" t="str">
        <f t="array" aca="1" ref="K117" ca="1">IFERROR(E117*(1+INDEX(FrontEndData,MATCH(K$10,IF(FrontEndType=$B117,FrontEndCampus),0),MATCH(K$9,FrontEndYear,0))),"")</f>
        <v/>
      </c>
      <c r="L117" s="529" t="str">
        <f t="array" aca="1" ref="L117" ca="1">IFERROR(F117*(1+INDEX(FrontEndData,MATCH(L$10,IF(FrontEndType=$B117,FrontEndCampus),0),MATCH(L$9,FrontEndYear,0))),"")</f>
        <v/>
      </c>
      <c r="M117" s="529" t="str">
        <f t="array" aca="1" ref="M117" ca="1">IFERROR(G117*(1+INDEX(FrontEndData,MATCH(M$10,IF(FrontEndType=$B117,FrontEndCampus),0),MATCH(M$9,FrontEndYear,0))),"")</f>
        <v/>
      </c>
      <c r="N117" s="529" t="str">
        <f t="array" aca="1" ref="N117" ca="1">IFERROR(H117*(1+INDEX(FrontEndData,MATCH(N$10,IF(FrontEndType=$B117,FrontEndCampus),0),MATCH(N$9,FrontEndYear,0))),"")</f>
        <v/>
      </c>
      <c r="O117" s="529" t="str">
        <f t="array" aca="1" ref="O117" ca="1">IFERROR(I117*(1+INDEX(FrontEndData,MATCH(O$10,IF(FrontEndType=$B117,FrontEndCampus),0),MATCH(O$9,FrontEndYear,0))),"")</f>
        <v/>
      </c>
      <c r="P117" s="529" t="str">
        <f t="array" aca="1" ref="P117" ca="1">IFERROR(J117*(1+INDEX(FrontEndData,MATCH(P$10,IF(FrontEndType=$B117,FrontEndCampus),0),MATCH(P$9,FrontEndYear,0))),"")</f>
        <v/>
      </c>
      <c r="Q117" s="529" t="str">
        <f t="array" aca="1" ref="Q117" ca="1">IFERROR(K117*(1+INDEX(FrontEndData,MATCH(Q$10,IF(FrontEndType=$B117,FrontEndCampus),0),MATCH(Q$9,FrontEndYear,0))),"")</f>
        <v/>
      </c>
      <c r="R117" s="529" t="str">
        <f t="array" aca="1" ref="R117" ca="1">IFERROR(L117*(1+INDEX(FrontEndData,MATCH(R$10,IF(FrontEndType=$B117,FrontEndCampus),0),MATCH(R$9,FrontEndYear,0))),"")</f>
        <v/>
      </c>
      <c r="S117" s="529" t="str">
        <f t="array" aca="1" ref="S117" ca="1">IFERROR(M117*(1+INDEX(FrontEndData,MATCH(S$10,IF(FrontEndType=$B117,FrontEndCampus),0),MATCH(S$9,FrontEndYear,0))),"")</f>
        <v/>
      </c>
      <c r="T117" s="529" t="str">
        <f t="array" aca="1" ref="T117" ca="1">IFERROR(N117*(1+INDEX(FrontEndData,MATCH(T$10,IF(FrontEndType=$B117,FrontEndCampus),0),MATCH(T$9,FrontEndYear,0))),"")</f>
        <v/>
      </c>
      <c r="U117" s="529" t="str">
        <f t="array" aca="1" ref="U117" ca="1">IFERROR(O117*(1+INDEX(FrontEndData,MATCH(U$10,IF(FrontEndType=$B117,FrontEndCampus),0),MATCH(U$9,FrontEndYear,0))),"")</f>
        <v/>
      </c>
      <c r="V117" s="529" t="str">
        <f t="array" aca="1" ref="V117" ca="1">IFERROR(P117*(1+INDEX(FrontEndData,MATCH(V$10,IF(FrontEndType=$B117,FrontEndCampus),0),MATCH(V$9,FrontEndYear,0))),"")</f>
        <v/>
      </c>
      <c r="W117" s="529" t="str">
        <f t="array" aca="1" ref="W117" ca="1">IFERROR(Q117*(1+INDEX(FrontEndData,MATCH(W$10,IF(FrontEndType=$B117,FrontEndCampus),0),MATCH(W$9,FrontEndYear,0))),"")</f>
        <v/>
      </c>
      <c r="X117" s="529" t="str">
        <f t="array" aca="1" ref="X117" ca="1">IFERROR(R117*(1+INDEX(FrontEndData,MATCH(X$10,IF(FrontEndType=$B117,FrontEndCampus),0),MATCH(X$9,FrontEndYear,0))),"")</f>
        <v/>
      </c>
      <c r="Y117" s="529" t="str">
        <f t="array" aca="1" ref="Y117" ca="1">IFERROR(S117*(1+INDEX(FrontEndData,MATCH(Y$10,IF(FrontEndType=$B117,FrontEndCampus),0),MATCH(Y$9,FrontEndYear,0))),"")</f>
        <v/>
      </c>
      <c r="Z117" s="529" t="str">
        <f t="array" aca="1" ref="Z117" ca="1">IFERROR(T117*(1+INDEX(FrontEndData,MATCH(Z$10,IF(FrontEndType=$B117,FrontEndCampus),0),MATCH(Z$9,FrontEndYear,0))),"")</f>
        <v/>
      </c>
      <c r="AA117" s="529" t="str">
        <f t="array" aca="1" ref="AA117" ca="1">IFERROR(U117*(1+INDEX(FrontEndData,MATCH(AA$10,IF(FrontEndType=$B117,FrontEndCampus),0),MATCH(AA$9,FrontEndYear,0))),"")</f>
        <v/>
      </c>
      <c r="AB117" s="529" t="str">
        <f t="array" aca="1" ref="AB117" ca="1">IFERROR(V117*(1+INDEX(FrontEndData,MATCH(AB$10,IF(FrontEndType=$B117,FrontEndCampus),0),MATCH(AB$9,FrontEndYear,0))),"")</f>
        <v/>
      </c>
      <c r="AC117" s="529" t="str">
        <f t="array" aca="1" ref="AC117" ca="1">IFERROR(W117*(1+INDEX(FrontEndData,MATCH(AC$10,IF(FrontEndType=$B117,FrontEndCampus),0),MATCH(AC$9,FrontEndYear,0))),"")</f>
        <v/>
      </c>
      <c r="AD117" s="529" t="str">
        <f t="array" aca="1" ref="AD117" ca="1">IFERROR(X117*(1+INDEX(FrontEndData,MATCH(AD$10,IF(FrontEndType=$B117,FrontEndCampus),0),MATCH(AD$9,FrontEndYear,0))),"")</f>
        <v/>
      </c>
      <c r="AE117" s="529" t="str">
        <f t="array" aca="1" ref="AE117" ca="1">IFERROR(Y117*(1+INDEX(FrontEndData,MATCH(AE$10,IF(FrontEndType=$B117,FrontEndCampus),0),MATCH(AE$9,FrontEndYear,0))),"")</f>
        <v/>
      </c>
      <c r="AF117" s="529" t="str">
        <f t="array" aca="1" ref="AF117" ca="1">IFERROR(Z117*(1+INDEX(FrontEndData,MATCH(AF$10,IF(FrontEndType=$B117,FrontEndCampus),0),MATCH(AF$9,FrontEndYear,0))),"")</f>
        <v/>
      </c>
      <c r="AG117" s="529" t="str">
        <f t="array" aca="1" ref="AG117" ca="1">IFERROR(AA117*(1+INDEX(FrontEndData,MATCH(AG$10,IF(FrontEndType=$B117,FrontEndCampus),0),MATCH(AG$9,FrontEndYear,0))),"")</f>
        <v/>
      </c>
      <c r="AH117" s="529" t="str">
        <f t="array" aca="1" ref="AH117" ca="1">IFERROR(AB117*(1+INDEX(FrontEndData,MATCH(AH$10,IF(FrontEndType=$B117,FrontEndCampus),0),MATCH(AH$9,FrontEndYear,0))),"")</f>
        <v/>
      </c>
      <c r="AI117" s="529" t="str">
        <f t="array" aca="1" ref="AI117" ca="1">IFERROR(AC117*(1+INDEX(FrontEndData,MATCH(AI$10,IF(FrontEndType=$B117,FrontEndCampus),0),MATCH(AI$9,FrontEndYear,0))),"")</f>
        <v/>
      </c>
      <c r="AJ117" s="529" t="str">
        <f t="array" aca="1" ref="AJ117" ca="1">IFERROR(AD117*(1+INDEX(FrontEndData,MATCH(AJ$10,IF(FrontEndType=$B117,FrontEndCampus),0),MATCH(AJ$9,FrontEndYear,0))),"")</f>
        <v/>
      </c>
      <c r="AK117" s="529" t="str">
        <f t="array" aca="1" ref="AK117" ca="1">IFERROR(AE117*(1+INDEX(FrontEndData,MATCH(AK$10,IF(FrontEndType=$B117,FrontEndCampus),0),MATCH(AK$9,FrontEndYear,0))),"")</f>
        <v/>
      </c>
      <c r="AL117" s="529" t="str">
        <f t="array" aca="1" ref="AL117" ca="1">IFERROR(AF117*(1+INDEX(FrontEndData,MATCH(AL$10,IF(FrontEndType=$B117,FrontEndCampus),0),MATCH(AL$9,FrontEndYear,0))),"")</f>
        <v/>
      </c>
      <c r="AM117" s="529" t="str">
        <f t="array" aca="1" ref="AM117" ca="1">IFERROR(AG117*(1+INDEX(FrontEndData,MATCH(AM$10,IF(FrontEndType=$B117,FrontEndCampus),0),MATCH(AM$9,FrontEndYear,0))),"")</f>
        <v/>
      </c>
      <c r="AN117" s="529" t="str">
        <f t="array" aca="1" ref="AN117" ca="1">IFERROR(AH117*(1+INDEX(FrontEndData,MATCH(AN$10,IF(FrontEndType=$B117,FrontEndCampus),0),MATCH(AN$9,FrontEndYear,0))),"")</f>
        <v/>
      </c>
      <c r="AO117" s="529" t="str">
        <f t="array" aca="1" ref="AO117" ca="1">IFERROR(AI117*(1+INDEX(FrontEndData,MATCH(AO$10,IF(FrontEndType=$B117,FrontEndCampus),0),MATCH(AO$9,FrontEndYear,0))),"")</f>
        <v/>
      </c>
      <c r="AP117" s="529" t="str">
        <f t="array" aca="1" ref="AP117" ca="1">IFERROR(AJ117*(1+INDEX(FrontEndData,MATCH(AP$10,IF(FrontEndType=$B117,FrontEndCampus),0),MATCH(AP$9,FrontEndYear,0))),"")</f>
        <v/>
      </c>
      <c r="AQ117" s="529" t="str">
        <f t="array" aca="1" ref="AQ117" ca="1">IFERROR(AK117*(1+INDEX(FrontEndData,MATCH(AQ$10,IF(FrontEndType=$B117,FrontEndCampus),0),MATCH(AQ$9,FrontEndYear,0))),"")</f>
        <v/>
      </c>
      <c r="AR117" s="529" t="str">
        <f t="array" aca="1" ref="AR117" ca="1">IFERROR(AL117*(1+INDEX(FrontEndData,MATCH(AR$10,IF(FrontEndType=$B117,FrontEndCampus),0),MATCH(AR$9,FrontEndYear,0))),"")</f>
        <v/>
      </c>
      <c r="AS117" s="529" t="str">
        <f t="array" aca="1" ref="AS117" ca="1">IFERROR(AM117*(1+INDEX(FrontEndData,MATCH(AS$10,IF(FrontEndType=$B117,FrontEndCampus),0),MATCH(AS$9,FrontEndYear,0))),"")</f>
        <v/>
      </c>
      <c r="AT117" s="529" t="str">
        <f t="array" aca="1" ref="AT117" ca="1">IFERROR(AN117*(1+INDEX(FrontEndData,MATCH(AT$10,IF(FrontEndType=$B117,FrontEndCampus),0),MATCH(AT$9,FrontEndYear,0))),"")</f>
        <v/>
      </c>
      <c r="AU117" s="529" t="str">
        <f t="array" aca="1" ref="AU117" ca="1">IFERROR(AO117*(1+INDEX(FrontEndData,MATCH(AU$10,IF(FrontEndType=$B117,FrontEndCampus),0),MATCH(AU$9,FrontEndYear,0))),"")</f>
        <v/>
      </c>
      <c r="AV117" s="529" t="str">
        <f t="array" aca="1" ref="AV117" ca="1">IFERROR(AP117*(1+INDEX(FrontEndData,MATCH(AV$10,IF(FrontEndType=$B117,FrontEndCampus),0),MATCH(AV$9,FrontEndYear,0))),"")</f>
        <v/>
      </c>
      <c r="AW117" s="529" t="str">
        <f t="array" aca="1" ref="AW117" ca="1">IFERROR(AQ117*(1+INDEX(FrontEndData,MATCH(AW$10,IF(FrontEndType=$B117,FrontEndCampus),0),MATCH(AW$9,FrontEndYear,0))),"")</f>
        <v/>
      </c>
      <c r="AX117" s="529" t="str">
        <f t="array" aca="1" ref="AX117" ca="1">IFERROR(AR117*(1+INDEX(FrontEndData,MATCH(AX$10,IF(FrontEndType=$B117,FrontEndCampus),0),MATCH(AX$9,FrontEndYear,0))),"")</f>
        <v/>
      </c>
      <c r="AY117" s="529" t="str">
        <f t="array" aca="1" ref="AY117" ca="1">IFERROR(AS117*(1+INDEX(FrontEndData,MATCH(AY$10,IF(FrontEndType=$B117,FrontEndCampus),0),MATCH(AY$9,FrontEndYear,0))),"")</f>
        <v/>
      </c>
      <c r="AZ117" s="529" t="str">
        <f t="array" aca="1" ref="AZ117" ca="1">IFERROR(AT117*(1+INDEX(FrontEndData,MATCH(AZ$10,IF(FrontEndType=$B117,FrontEndCampus),0),MATCH(AZ$9,FrontEndYear,0))),"")</f>
        <v/>
      </c>
      <c r="BA117" s="529" t="str">
        <f t="array" aca="1" ref="BA117" ca="1">IFERROR(AU117*(1+INDEX(FrontEndData,MATCH(BA$10,IF(FrontEndType=$B117,FrontEndCampus),0),MATCH(BA$9,FrontEndYear,0))),"")</f>
        <v/>
      </c>
      <c r="BB117" s="529" t="str">
        <f t="array" aca="1" ref="BB117" ca="1">IFERROR(AV117*(1+INDEX(FrontEndData,MATCH(BB$10,IF(FrontEndType=$B117,FrontEndCampus),0),MATCH(BB$9,FrontEndYear,0))),"")</f>
        <v/>
      </c>
      <c r="BC117" s="529" t="str">
        <f t="array" aca="1" ref="BC117" ca="1">IFERROR(AW117*(1+INDEX(FrontEndData,MATCH(BC$10,IF(FrontEndType=$B117,FrontEndCampus),0),MATCH(BC$9,FrontEndYear,0))),"")</f>
        <v/>
      </c>
      <c r="BD117" s="529" t="str">
        <f t="array" aca="1" ref="BD117" ca="1">IFERROR(AX117*(1+INDEX(FrontEndData,MATCH(BD$10,IF(FrontEndType=$B117,FrontEndCampus),0),MATCH(BD$9,FrontEndYear,0))),"")</f>
        <v/>
      </c>
      <c r="BE117" s="529" t="str">
        <f t="array" aca="1" ref="BE117" ca="1">IFERROR(AY117*(1+INDEX(FrontEndData,MATCH(BE$10,IF(FrontEndType=$B117,FrontEndCampus),0),MATCH(BE$9,FrontEndYear,0))),"")</f>
        <v/>
      </c>
      <c r="BF117" s="529" t="str">
        <f t="array" aca="1" ref="BF117" ca="1">IFERROR(AZ117*(1+INDEX(FrontEndData,MATCH(BF$10,IF(FrontEndType=$B117,FrontEndCampus),0),MATCH(BF$9,FrontEndYear,0))),"")</f>
        <v/>
      </c>
      <c r="BG117" s="529" t="str">
        <f t="array" aca="1" ref="BG117" ca="1">IFERROR(BA117*(1+INDEX(FrontEndData,MATCH(BG$10,IF(FrontEndType=$B117,FrontEndCampus),0),MATCH(BG$9,FrontEndYear,0))),"")</f>
        <v/>
      </c>
      <c r="BH117" s="529" t="str">
        <f t="array" aca="1" ref="BH117" ca="1">IFERROR(BB117*(1+INDEX(FrontEndData,MATCH(BH$10,IF(FrontEndType=$B117,FrontEndCampus),0),MATCH(BH$9,FrontEndYear,0))),"")</f>
        <v/>
      </c>
      <c r="BI117" s="529" t="str">
        <f t="array" aca="1" ref="BI117" ca="1">IFERROR(BC117*(1+INDEX(FrontEndData,MATCH(BI$10,IF(FrontEndType=$B117,FrontEndCampus),0),MATCH(BI$9,FrontEndYear,0))),"")</f>
        <v/>
      </c>
      <c r="BJ117" s="529" t="str">
        <f t="array" aca="1" ref="BJ117" ca="1">IFERROR(BD117*(1+INDEX(FrontEndData,MATCH(BJ$10,IF(FrontEndType=$B117,FrontEndCampus),0),MATCH(BJ$9,FrontEndYear,0))),"")</f>
        <v/>
      </c>
      <c r="BK117" s="529" t="str">
        <f t="array" aca="1" ref="BK117" ca="1">IFERROR(BE117*(1+INDEX(FrontEndData,MATCH(BK$10,IF(FrontEndType=$B117,FrontEndCampus),0),MATCH(BK$9,FrontEndYear,0))),"")</f>
        <v/>
      </c>
      <c r="BL117" s="529" t="str">
        <f t="array" aca="1" ref="BL117" ca="1">IFERROR(BF117*(1+INDEX(FrontEndData,MATCH(BL$10,IF(FrontEndType=$B117,FrontEndCampus),0),MATCH(BL$9,FrontEndYear,0))),"")</f>
        <v/>
      </c>
      <c r="BM117" s="529" t="str">
        <f t="array" aca="1" ref="BM117" ca="1">IFERROR(BG117*(1+INDEX(FrontEndData,MATCH(BM$10,IF(FrontEndType=$B117,FrontEndCampus),0),MATCH(BM$9,FrontEndYear,0))),"")</f>
        <v/>
      </c>
      <c r="BN117" s="529" t="str">
        <f t="array" aca="1" ref="BN117" ca="1">IFERROR(BH117*(1+INDEX(FrontEndData,MATCH(BN$10,IF(FrontEndType=$B117,FrontEndCampus),0),MATCH(BN$9,FrontEndYear,0))),"")</f>
        <v/>
      </c>
      <c r="BO117" s="529" t="str">
        <f t="array" aca="1" ref="BO117" ca="1">IFERROR(BI117*(1+INDEX(FrontEndData,MATCH(BO$10,IF(FrontEndType=$B117,FrontEndCampus),0),MATCH(BO$9,FrontEndYear,0))),"")</f>
        <v/>
      </c>
      <c r="BP117" s="529" t="str">
        <f t="array" aca="1" ref="BP117" ca="1">IFERROR(BJ117*(1+INDEX(FrontEndData,MATCH(BP$10,IF(FrontEndType=$B117,FrontEndCampus),0),MATCH(BP$9,FrontEndYear,0))),"")</f>
        <v/>
      </c>
      <c r="BQ117" s="529" t="str">
        <f t="array" aca="1" ref="BQ117" ca="1">IFERROR(BK117*(1+INDEX(FrontEndData,MATCH(BQ$10,IF(FrontEndType=$B117,FrontEndCampus),0),MATCH(BQ$9,FrontEndYear,0))),"")</f>
        <v/>
      </c>
      <c r="BR117" s="529" t="str">
        <f t="array" aca="1" ref="BR117" ca="1">IFERROR(BL117*(1+INDEX(FrontEndData,MATCH(BR$10,IF(FrontEndType=$B117,FrontEndCampus),0),MATCH(BR$9,FrontEndYear,0))),"")</f>
        <v/>
      </c>
      <c r="BS117" s="529" t="str">
        <f t="array" aca="1" ref="BS117" ca="1">IFERROR(BM117*(1+INDEX(FrontEndData,MATCH(BS$10,IF(FrontEndType=$B117,FrontEndCampus),0),MATCH(BS$9,FrontEndYear,0))),"")</f>
        <v/>
      </c>
      <c r="BT117" s="529" t="str">
        <f t="array" aca="1" ref="BT117" ca="1">IFERROR(BN117*(1+INDEX(FrontEndData,MATCH(BT$10,IF(FrontEndType=$B117,FrontEndCampus),0),MATCH(BT$9,FrontEndYear,0))),"")</f>
        <v/>
      </c>
      <c r="BU117" s="529" t="str">
        <f t="array" aca="1" ref="BU117" ca="1">IFERROR(BO117*(1+INDEX(FrontEndData,MATCH(BU$10,IF(FrontEndType=$B117,FrontEndCampus),0),MATCH(BU$9,FrontEndYear,0))),"")</f>
        <v/>
      </c>
      <c r="BV117" s="529" t="str">
        <f t="array" aca="1" ref="BV117" ca="1">IFERROR(BP117*(1+INDEX(FrontEndData,MATCH(BV$10,IF(FrontEndType=$B117,FrontEndCampus),0),MATCH(BV$9,FrontEndYear,0))),"")</f>
        <v/>
      </c>
      <c r="BW117" s="529" t="str">
        <f t="array" aca="1" ref="BW117" ca="1">IFERROR(BQ117*(1+INDEX(FrontEndData,MATCH(BW$10,IF(FrontEndType=$B117,FrontEndCampus),0),MATCH(BW$9,FrontEndYear,0))),"")</f>
        <v/>
      </c>
      <c r="BX117" s="529" t="str">
        <f t="array" aca="1" ref="BX117" ca="1">IFERROR(BR117*(1+INDEX(FrontEndData,MATCH(BX$10,IF(FrontEndType=$B117,FrontEndCampus),0),MATCH(BX$9,FrontEndYear,0))),"")</f>
        <v/>
      </c>
    </row>
    <row r="118" spans="2:76" x14ac:dyDescent="0.25">
      <c r="B118" s="525" t="s">
        <v>361</v>
      </c>
      <c r="C118" s="526" t="s">
        <v>410</v>
      </c>
      <c r="D118" s="527" t="s">
        <v>29</v>
      </c>
      <c r="E118" s="528">
        <f t="array" aca="1" ref="E118" ca="1">IFERROR(IF(INDEX(EndUseMatrixData,MATCH($B118,IF(EndUseMatrixEndUse=$D118,EndUseMatrixAllocation),0),MATCH($C118,EndUseMatrixEmissionSource,0))=Lists!$Q$9,INDEX(CFPTableEmissionsData,MATCH($C118,CFPTableEmissionsEmissionSource,0),MATCH(E$10,CFPTableEmissionsCampus,0))*INDEX(EndUseAssumptionsData,MATCH($C118,IF(EndUseAssumptionsEndUse=$D118,EndUseAssumptionsEmissionsSource),0),MATCH(E$10,EndUseAssumptionsCampus,0))*IF(COUNTIF(PeopleList,$B118)&gt;0,INDEX(SpacePeopleAllocationsPercentData,MATCH($B118,SpacePeopleAllocationsPercentType,0),MATCH(E$10,SpacePeopleAllocationsPercentCampus,0))/SUM(IF(INDEX(EndUseMatrixPeopleData,0,MATCH($C118,EndUseMatrixEmissionSource,0))=Lists!$Q$9,IF(EndUseMatrixPeopleEndUse=$D118,INDEX(EndUseMatrixPeopleSplitData,0,MATCH(E$10,EndUseMatrixPeopleSplitCampus,0))))),1),0),0)</f>
        <v>0</v>
      </c>
      <c r="F118" s="528">
        <f t="array" aca="1" ref="F118" ca="1">IFERROR(IF(INDEX(EndUseMatrixData,MATCH($B118,IF(EndUseMatrixEndUse=$D118,EndUseMatrixAllocation),0),MATCH($C118,EndUseMatrixEmissionSource,0))=Lists!$Q$9,INDEX(CFPTableEmissionsData,MATCH($C118,CFPTableEmissionsEmissionSource,0),MATCH(F$10,CFPTableEmissionsCampus,0))*INDEX(EndUseAssumptionsData,MATCH($C118,IF(EndUseAssumptionsEndUse=$D118,EndUseAssumptionsEmissionsSource),0),MATCH(F$10,EndUseAssumptionsCampus,0))*IF(COUNTIF(PeopleList,$B118)&gt;0,INDEX(SpacePeopleAllocationsPercentData,MATCH($B118,SpacePeopleAllocationsPercentType,0),MATCH(F$10,SpacePeopleAllocationsPercentCampus,0))/SUM(IF(INDEX(EndUseMatrixPeopleData,0,MATCH($C118,EndUseMatrixEmissionSource,0))=Lists!$Q$9,IF(EndUseMatrixPeopleEndUse=$D118,INDEX(EndUseMatrixPeopleSplitData,0,MATCH(F$10,EndUseMatrixPeopleSplitCampus,0))))),1),0),0)</f>
        <v>0</v>
      </c>
      <c r="G118" s="528">
        <f t="array" aca="1" ref="G118" ca="1">IFERROR(IF(INDEX(EndUseMatrixData,MATCH($B118,IF(EndUseMatrixEndUse=$D118,EndUseMatrixAllocation),0),MATCH($C118,EndUseMatrixEmissionSource,0))=Lists!$Q$9,INDEX(CFPTableEmissionsData,MATCH($C118,CFPTableEmissionsEmissionSource,0),MATCH(G$10,CFPTableEmissionsCampus,0))*INDEX(EndUseAssumptionsData,MATCH($C118,IF(EndUseAssumptionsEndUse=$D118,EndUseAssumptionsEmissionsSource),0),MATCH(G$10,EndUseAssumptionsCampus,0))*IF(COUNTIF(PeopleList,$B118)&gt;0,INDEX(SpacePeopleAllocationsPercentData,MATCH($B118,SpacePeopleAllocationsPercentType,0),MATCH(G$10,SpacePeopleAllocationsPercentCampus,0))/SUM(IF(INDEX(EndUseMatrixPeopleData,0,MATCH($C118,EndUseMatrixEmissionSource,0))=Lists!$Q$9,IF(EndUseMatrixPeopleEndUse=$D118,INDEX(EndUseMatrixPeopleSplitData,0,MATCH(G$10,EndUseMatrixPeopleSplitCampus,0))))),1),0),0)</f>
        <v>0</v>
      </c>
      <c r="H118" s="528">
        <f t="array" aca="1" ref="H118" ca="1">IFERROR(IF(INDEX(EndUseMatrixData,MATCH($B118,IF(EndUseMatrixEndUse=$D118,EndUseMatrixAllocation),0),MATCH($C118,EndUseMatrixEmissionSource,0))=Lists!$Q$9,INDEX(CFPTableEmissionsData,MATCH($C118,CFPTableEmissionsEmissionSource,0),MATCH(H$10,CFPTableEmissionsCampus,0))*INDEX(EndUseAssumptionsData,MATCH($C118,IF(EndUseAssumptionsEndUse=$D118,EndUseAssumptionsEmissionsSource),0),MATCH(H$10,EndUseAssumptionsCampus,0))*IF(COUNTIF(PeopleList,$B118)&gt;0,INDEX(SpacePeopleAllocationsPercentData,MATCH($B118,SpacePeopleAllocationsPercentType,0),MATCH(H$10,SpacePeopleAllocationsPercentCampus,0))/SUM(IF(INDEX(EndUseMatrixPeopleData,0,MATCH($C118,EndUseMatrixEmissionSource,0))=Lists!$Q$9,IF(EndUseMatrixPeopleEndUse=$D118,INDEX(EndUseMatrixPeopleSplitData,0,MATCH(H$10,EndUseMatrixPeopleSplitCampus,0))))),1),0),0)</f>
        <v>0</v>
      </c>
      <c r="I118" s="528">
        <f t="array" aca="1" ref="I118" ca="1">IFERROR(IF(INDEX(EndUseMatrixData,MATCH($B118,IF(EndUseMatrixEndUse=$D118,EndUseMatrixAllocation),0),MATCH($C118,EndUseMatrixEmissionSource,0))=Lists!$Q$9,INDEX(CFPTableEmissionsData,MATCH($C118,CFPTableEmissionsEmissionSource,0),MATCH(I$10,CFPTableEmissionsCampus,0))*INDEX(EndUseAssumptionsData,MATCH($C118,IF(EndUseAssumptionsEndUse=$D118,EndUseAssumptionsEmissionsSource),0),MATCH(I$10,EndUseAssumptionsCampus,0))*IF(COUNTIF(PeopleList,$B118)&gt;0,INDEX(SpacePeopleAllocationsPercentData,MATCH($B118,SpacePeopleAllocationsPercentType,0),MATCH(I$10,SpacePeopleAllocationsPercentCampus,0))/SUM(IF(INDEX(EndUseMatrixPeopleData,0,MATCH($C118,EndUseMatrixEmissionSource,0))=Lists!$Q$9,IF(EndUseMatrixPeopleEndUse=$D118,INDEX(EndUseMatrixPeopleSplitData,0,MATCH(I$10,EndUseMatrixPeopleSplitCampus,0))))),1),0),0)</f>
        <v>0</v>
      </c>
      <c r="J118" s="528">
        <f t="array" aca="1" ref="J118" ca="1">IFERROR(IF(INDEX(EndUseMatrixData,MATCH($B118,IF(EndUseMatrixEndUse=$D118,EndUseMatrixAllocation),0),MATCH($C118,EndUseMatrixEmissionSource,0))=Lists!$Q$9,INDEX(CFPTableEmissionsData,MATCH($C118,CFPTableEmissionsEmissionSource,0),MATCH(J$10,CFPTableEmissionsCampus,0))*INDEX(EndUseAssumptionsData,MATCH($C118,IF(EndUseAssumptionsEndUse=$D118,EndUseAssumptionsEmissionsSource),0),MATCH(J$10,EndUseAssumptionsCampus,0))*IF(COUNTIF(PeopleList,$B118)&gt;0,INDEX(SpacePeopleAllocationsPercentData,MATCH($B118,SpacePeopleAllocationsPercentType,0),MATCH(J$10,SpacePeopleAllocationsPercentCampus,0))/SUM(IF(INDEX(EndUseMatrixPeopleData,0,MATCH($C118,EndUseMatrixEmissionSource,0))=Lists!$Q$9,IF(EndUseMatrixPeopleEndUse=$D118,INDEX(EndUseMatrixPeopleSplitData,0,MATCH(J$10,EndUseMatrixPeopleSplitCampus,0))))),1),0),0)</f>
        <v>0</v>
      </c>
      <c r="K118" s="529" t="str">
        <f t="array" aca="1" ref="K118" ca="1">IFERROR(E118*(1+INDEX(FrontEndData,MATCH(K$10,IF(FrontEndType=$B118,FrontEndCampus),0),MATCH(K$9,FrontEndYear,0))),"")</f>
        <v/>
      </c>
      <c r="L118" s="529" t="str">
        <f t="array" aca="1" ref="L118" ca="1">IFERROR(F118*(1+INDEX(FrontEndData,MATCH(L$10,IF(FrontEndType=$B118,FrontEndCampus),0),MATCH(L$9,FrontEndYear,0))),"")</f>
        <v/>
      </c>
      <c r="M118" s="529" t="str">
        <f t="array" aca="1" ref="M118" ca="1">IFERROR(G118*(1+INDEX(FrontEndData,MATCH(M$10,IF(FrontEndType=$B118,FrontEndCampus),0),MATCH(M$9,FrontEndYear,0))),"")</f>
        <v/>
      </c>
      <c r="N118" s="529" t="str">
        <f t="array" aca="1" ref="N118" ca="1">IFERROR(H118*(1+INDEX(FrontEndData,MATCH(N$10,IF(FrontEndType=$B118,FrontEndCampus),0),MATCH(N$9,FrontEndYear,0))),"")</f>
        <v/>
      </c>
      <c r="O118" s="529" t="str">
        <f t="array" aca="1" ref="O118" ca="1">IFERROR(I118*(1+INDEX(FrontEndData,MATCH(O$10,IF(FrontEndType=$B118,FrontEndCampus),0),MATCH(O$9,FrontEndYear,0))),"")</f>
        <v/>
      </c>
      <c r="P118" s="529" t="str">
        <f t="array" aca="1" ref="P118" ca="1">IFERROR(J118*(1+INDEX(FrontEndData,MATCH(P$10,IF(FrontEndType=$B118,FrontEndCampus),0),MATCH(P$9,FrontEndYear,0))),"")</f>
        <v/>
      </c>
      <c r="Q118" s="529" t="str">
        <f t="array" aca="1" ref="Q118" ca="1">IFERROR(K118*(1+INDEX(FrontEndData,MATCH(Q$10,IF(FrontEndType=$B118,FrontEndCampus),0),MATCH(Q$9,FrontEndYear,0))),"")</f>
        <v/>
      </c>
      <c r="R118" s="529" t="str">
        <f t="array" aca="1" ref="R118" ca="1">IFERROR(L118*(1+INDEX(FrontEndData,MATCH(R$10,IF(FrontEndType=$B118,FrontEndCampus),0),MATCH(R$9,FrontEndYear,0))),"")</f>
        <v/>
      </c>
      <c r="S118" s="529" t="str">
        <f t="array" aca="1" ref="S118" ca="1">IFERROR(M118*(1+INDEX(FrontEndData,MATCH(S$10,IF(FrontEndType=$B118,FrontEndCampus),0),MATCH(S$9,FrontEndYear,0))),"")</f>
        <v/>
      </c>
      <c r="T118" s="529" t="str">
        <f t="array" aca="1" ref="T118" ca="1">IFERROR(N118*(1+INDEX(FrontEndData,MATCH(T$10,IF(FrontEndType=$B118,FrontEndCampus),0),MATCH(T$9,FrontEndYear,0))),"")</f>
        <v/>
      </c>
      <c r="U118" s="529" t="str">
        <f t="array" aca="1" ref="U118" ca="1">IFERROR(O118*(1+INDEX(FrontEndData,MATCH(U$10,IF(FrontEndType=$B118,FrontEndCampus),0),MATCH(U$9,FrontEndYear,0))),"")</f>
        <v/>
      </c>
      <c r="V118" s="529" t="str">
        <f t="array" aca="1" ref="V118" ca="1">IFERROR(P118*(1+INDEX(FrontEndData,MATCH(V$10,IF(FrontEndType=$B118,FrontEndCampus),0),MATCH(V$9,FrontEndYear,0))),"")</f>
        <v/>
      </c>
      <c r="W118" s="529" t="str">
        <f t="array" aca="1" ref="W118" ca="1">IFERROR(Q118*(1+INDEX(FrontEndData,MATCH(W$10,IF(FrontEndType=$B118,FrontEndCampus),0),MATCH(W$9,FrontEndYear,0))),"")</f>
        <v/>
      </c>
      <c r="X118" s="529" t="str">
        <f t="array" aca="1" ref="X118" ca="1">IFERROR(R118*(1+INDEX(FrontEndData,MATCH(X$10,IF(FrontEndType=$B118,FrontEndCampus),0),MATCH(X$9,FrontEndYear,0))),"")</f>
        <v/>
      </c>
      <c r="Y118" s="529" t="str">
        <f t="array" aca="1" ref="Y118" ca="1">IFERROR(S118*(1+INDEX(FrontEndData,MATCH(Y$10,IF(FrontEndType=$B118,FrontEndCampus),0),MATCH(Y$9,FrontEndYear,0))),"")</f>
        <v/>
      </c>
      <c r="Z118" s="529" t="str">
        <f t="array" aca="1" ref="Z118" ca="1">IFERROR(T118*(1+INDEX(FrontEndData,MATCH(Z$10,IF(FrontEndType=$B118,FrontEndCampus),0),MATCH(Z$9,FrontEndYear,0))),"")</f>
        <v/>
      </c>
      <c r="AA118" s="529" t="str">
        <f t="array" aca="1" ref="AA118" ca="1">IFERROR(U118*(1+INDEX(FrontEndData,MATCH(AA$10,IF(FrontEndType=$B118,FrontEndCampus),0),MATCH(AA$9,FrontEndYear,0))),"")</f>
        <v/>
      </c>
      <c r="AB118" s="529" t="str">
        <f t="array" aca="1" ref="AB118" ca="1">IFERROR(V118*(1+INDEX(FrontEndData,MATCH(AB$10,IF(FrontEndType=$B118,FrontEndCampus),0),MATCH(AB$9,FrontEndYear,0))),"")</f>
        <v/>
      </c>
      <c r="AC118" s="529" t="str">
        <f t="array" aca="1" ref="AC118" ca="1">IFERROR(W118*(1+INDEX(FrontEndData,MATCH(AC$10,IF(FrontEndType=$B118,FrontEndCampus),0),MATCH(AC$9,FrontEndYear,0))),"")</f>
        <v/>
      </c>
      <c r="AD118" s="529" t="str">
        <f t="array" aca="1" ref="AD118" ca="1">IFERROR(X118*(1+INDEX(FrontEndData,MATCH(AD$10,IF(FrontEndType=$B118,FrontEndCampus),0),MATCH(AD$9,FrontEndYear,0))),"")</f>
        <v/>
      </c>
      <c r="AE118" s="529" t="str">
        <f t="array" aca="1" ref="AE118" ca="1">IFERROR(Y118*(1+INDEX(FrontEndData,MATCH(AE$10,IF(FrontEndType=$B118,FrontEndCampus),0),MATCH(AE$9,FrontEndYear,0))),"")</f>
        <v/>
      </c>
      <c r="AF118" s="529" t="str">
        <f t="array" aca="1" ref="AF118" ca="1">IFERROR(Z118*(1+INDEX(FrontEndData,MATCH(AF$10,IF(FrontEndType=$B118,FrontEndCampus),0),MATCH(AF$9,FrontEndYear,0))),"")</f>
        <v/>
      </c>
      <c r="AG118" s="529" t="str">
        <f t="array" aca="1" ref="AG118" ca="1">IFERROR(AA118*(1+INDEX(FrontEndData,MATCH(AG$10,IF(FrontEndType=$B118,FrontEndCampus),0),MATCH(AG$9,FrontEndYear,0))),"")</f>
        <v/>
      </c>
      <c r="AH118" s="529" t="str">
        <f t="array" aca="1" ref="AH118" ca="1">IFERROR(AB118*(1+INDEX(FrontEndData,MATCH(AH$10,IF(FrontEndType=$B118,FrontEndCampus),0),MATCH(AH$9,FrontEndYear,0))),"")</f>
        <v/>
      </c>
      <c r="AI118" s="529" t="str">
        <f t="array" aca="1" ref="AI118" ca="1">IFERROR(AC118*(1+INDEX(FrontEndData,MATCH(AI$10,IF(FrontEndType=$B118,FrontEndCampus),0),MATCH(AI$9,FrontEndYear,0))),"")</f>
        <v/>
      </c>
      <c r="AJ118" s="529" t="str">
        <f t="array" aca="1" ref="AJ118" ca="1">IFERROR(AD118*(1+INDEX(FrontEndData,MATCH(AJ$10,IF(FrontEndType=$B118,FrontEndCampus),0),MATCH(AJ$9,FrontEndYear,0))),"")</f>
        <v/>
      </c>
      <c r="AK118" s="529" t="str">
        <f t="array" aca="1" ref="AK118" ca="1">IFERROR(AE118*(1+INDEX(FrontEndData,MATCH(AK$10,IF(FrontEndType=$B118,FrontEndCampus),0),MATCH(AK$9,FrontEndYear,0))),"")</f>
        <v/>
      </c>
      <c r="AL118" s="529" t="str">
        <f t="array" aca="1" ref="AL118" ca="1">IFERROR(AF118*(1+INDEX(FrontEndData,MATCH(AL$10,IF(FrontEndType=$B118,FrontEndCampus),0),MATCH(AL$9,FrontEndYear,0))),"")</f>
        <v/>
      </c>
      <c r="AM118" s="529" t="str">
        <f t="array" aca="1" ref="AM118" ca="1">IFERROR(AG118*(1+INDEX(FrontEndData,MATCH(AM$10,IF(FrontEndType=$B118,FrontEndCampus),0),MATCH(AM$9,FrontEndYear,0))),"")</f>
        <v/>
      </c>
      <c r="AN118" s="529" t="str">
        <f t="array" aca="1" ref="AN118" ca="1">IFERROR(AH118*(1+INDEX(FrontEndData,MATCH(AN$10,IF(FrontEndType=$B118,FrontEndCampus),0),MATCH(AN$9,FrontEndYear,0))),"")</f>
        <v/>
      </c>
      <c r="AO118" s="529" t="str">
        <f t="array" aca="1" ref="AO118" ca="1">IFERROR(AI118*(1+INDEX(FrontEndData,MATCH(AO$10,IF(FrontEndType=$B118,FrontEndCampus),0),MATCH(AO$9,FrontEndYear,0))),"")</f>
        <v/>
      </c>
      <c r="AP118" s="529" t="str">
        <f t="array" aca="1" ref="AP118" ca="1">IFERROR(AJ118*(1+INDEX(FrontEndData,MATCH(AP$10,IF(FrontEndType=$B118,FrontEndCampus),0),MATCH(AP$9,FrontEndYear,0))),"")</f>
        <v/>
      </c>
      <c r="AQ118" s="529" t="str">
        <f t="array" aca="1" ref="AQ118" ca="1">IFERROR(AK118*(1+INDEX(FrontEndData,MATCH(AQ$10,IF(FrontEndType=$B118,FrontEndCampus),0),MATCH(AQ$9,FrontEndYear,0))),"")</f>
        <v/>
      </c>
      <c r="AR118" s="529" t="str">
        <f t="array" aca="1" ref="AR118" ca="1">IFERROR(AL118*(1+INDEX(FrontEndData,MATCH(AR$10,IF(FrontEndType=$B118,FrontEndCampus),0),MATCH(AR$9,FrontEndYear,0))),"")</f>
        <v/>
      </c>
      <c r="AS118" s="529" t="str">
        <f t="array" aca="1" ref="AS118" ca="1">IFERROR(AM118*(1+INDEX(FrontEndData,MATCH(AS$10,IF(FrontEndType=$B118,FrontEndCampus),0),MATCH(AS$9,FrontEndYear,0))),"")</f>
        <v/>
      </c>
      <c r="AT118" s="529" t="str">
        <f t="array" aca="1" ref="AT118" ca="1">IFERROR(AN118*(1+INDEX(FrontEndData,MATCH(AT$10,IF(FrontEndType=$B118,FrontEndCampus),0),MATCH(AT$9,FrontEndYear,0))),"")</f>
        <v/>
      </c>
      <c r="AU118" s="529" t="str">
        <f t="array" aca="1" ref="AU118" ca="1">IFERROR(AO118*(1+INDEX(FrontEndData,MATCH(AU$10,IF(FrontEndType=$B118,FrontEndCampus),0),MATCH(AU$9,FrontEndYear,0))),"")</f>
        <v/>
      </c>
      <c r="AV118" s="529" t="str">
        <f t="array" aca="1" ref="AV118" ca="1">IFERROR(AP118*(1+INDEX(FrontEndData,MATCH(AV$10,IF(FrontEndType=$B118,FrontEndCampus),0),MATCH(AV$9,FrontEndYear,0))),"")</f>
        <v/>
      </c>
      <c r="AW118" s="529" t="str">
        <f t="array" aca="1" ref="AW118" ca="1">IFERROR(AQ118*(1+INDEX(FrontEndData,MATCH(AW$10,IF(FrontEndType=$B118,FrontEndCampus),0),MATCH(AW$9,FrontEndYear,0))),"")</f>
        <v/>
      </c>
      <c r="AX118" s="529" t="str">
        <f t="array" aca="1" ref="AX118" ca="1">IFERROR(AR118*(1+INDEX(FrontEndData,MATCH(AX$10,IF(FrontEndType=$B118,FrontEndCampus),0),MATCH(AX$9,FrontEndYear,0))),"")</f>
        <v/>
      </c>
      <c r="AY118" s="529" t="str">
        <f t="array" aca="1" ref="AY118" ca="1">IFERROR(AS118*(1+INDEX(FrontEndData,MATCH(AY$10,IF(FrontEndType=$B118,FrontEndCampus),0),MATCH(AY$9,FrontEndYear,0))),"")</f>
        <v/>
      </c>
      <c r="AZ118" s="529" t="str">
        <f t="array" aca="1" ref="AZ118" ca="1">IFERROR(AT118*(1+INDEX(FrontEndData,MATCH(AZ$10,IF(FrontEndType=$B118,FrontEndCampus),0),MATCH(AZ$9,FrontEndYear,0))),"")</f>
        <v/>
      </c>
      <c r="BA118" s="529" t="str">
        <f t="array" aca="1" ref="BA118" ca="1">IFERROR(AU118*(1+INDEX(FrontEndData,MATCH(BA$10,IF(FrontEndType=$B118,FrontEndCampus),0),MATCH(BA$9,FrontEndYear,0))),"")</f>
        <v/>
      </c>
      <c r="BB118" s="529" t="str">
        <f t="array" aca="1" ref="BB118" ca="1">IFERROR(AV118*(1+INDEX(FrontEndData,MATCH(BB$10,IF(FrontEndType=$B118,FrontEndCampus),0),MATCH(BB$9,FrontEndYear,0))),"")</f>
        <v/>
      </c>
      <c r="BC118" s="529" t="str">
        <f t="array" aca="1" ref="BC118" ca="1">IFERROR(AW118*(1+INDEX(FrontEndData,MATCH(BC$10,IF(FrontEndType=$B118,FrontEndCampus),0),MATCH(BC$9,FrontEndYear,0))),"")</f>
        <v/>
      </c>
      <c r="BD118" s="529" t="str">
        <f t="array" aca="1" ref="BD118" ca="1">IFERROR(AX118*(1+INDEX(FrontEndData,MATCH(BD$10,IF(FrontEndType=$B118,FrontEndCampus),0),MATCH(BD$9,FrontEndYear,0))),"")</f>
        <v/>
      </c>
      <c r="BE118" s="529" t="str">
        <f t="array" aca="1" ref="BE118" ca="1">IFERROR(AY118*(1+INDEX(FrontEndData,MATCH(BE$10,IF(FrontEndType=$B118,FrontEndCampus),0),MATCH(BE$9,FrontEndYear,0))),"")</f>
        <v/>
      </c>
      <c r="BF118" s="529" t="str">
        <f t="array" aca="1" ref="BF118" ca="1">IFERROR(AZ118*(1+INDEX(FrontEndData,MATCH(BF$10,IF(FrontEndType=$B118,FrontEndCampus),0),MATCH(BF$9,FrontEndYear,0))),"")</f>
        <v/>
      </c>
      <c r="BG118" s="529" t="str">
        <f t="array" aca="1" ref="BG118" ca="1">IFERROR(BA118*(1+INDEX(FrontEndData,MATCH(BG$10,IF(FrontEndType=$B118,FrontEndCampus),0),MATCH(BG$9,FrontEndYear,0))),"")</f>
        <v/>
      </c>
      <c r="BH118" s="529" t="str">
        <f t="array" aca="1" ref="BH118" ca="1">IFERROR(BB118*(1+INDEX(FrontEndData,MATCH(BH$10,IF(FrontEndType=$B118,FrontEndCampus),0),MATCH(BH$9,FrontEndYear,0))),"")</f>
        <v/>
      </c>
      <c r="BI118" s="529" t="str">
        <f t="array" aca="1" ref="BI118" ca="1">IFERROR(BC118*(1+INDEX(FrontEndData,MATCH(BI$10,IF(FrontEndType=$B118,FrontEndCampus),0),MATCH(BI$9,FrontEndYear,0))),"")</f>
        <v/>
      </c>
      <c r="BJ118" s="529" t="str">
        <f t="array" aca="1" ref="BJ118" ca="1">IFERROR(BD118*(1+INDEX(FrontEndData,MATCH(BJ$10,IF(FrontEndType=$B118,FrontEndCampus),0),MATCH(BJ$9,FrontEndYear,0))),"")</f>
        <v/>
      </c>
      <c r="BK118" s="529" t="str">
        <f t="array" aca="1" ref="BK118" ca="1">IFERROR(BE118*(1+INDEX(FrontEndData,MATCH(BK$10,IF(FrontEndType=$B118,FrontEndCampus),0),MATCH(BK$9,FrontEndYear,0))),"")</f>
        <v/>
      </c>
      <c r="BL118" s="529" t="str">
        <f t="array" aca="1" ref="BL118" ca="1">IFERROR(BF118*(1+INDEX(FrontEndData,MATCH(BL$10,IF(FrontEndType=$B118,FrontEndCampus),0),MATCH(BL$9,FrontEndYear,0))),"")</f>
        <v/>
      </c>
      <c r="BM118" s="529" t="str">
        <f t="array" aca="1" ref="BM118" ca="1">IFERROR(BG118*(1+INDEX(FrontEndData,MATCH(BM$10,IF(FrontEndType=$B118,FrontEndCampus),0),MATCH(BM$9,FrontEndYear,0))),"")</f>
        <v/>
      </c>
      <c r="BN118" s="529" t="str">
        <f t="array" aca="1" ref="BN118" ca="1">IFERROR(BH118*(1+INDEX(FrontEndData,MATCH(BN$10,IF(FrontEndType=$B118,FrontEndCampus),0),MATCH(BN$9,FrontEndYear,0))),"")</f>
        <v/>
      </c>
      <c r="BO118" s="529" t="str">
        <f t="array" aca="1" ref="BO118" ca="1">IFERROR(BI118*(1+INDEX(FrontEndData,MATCH(BO$10,IF(FrontEndType=$B118,FrontEndCampus),0),MATCH(BO$9,FrontEndYear,0))),"")</f>
        <v/>
      </c>
      <c r="BP118" s="529" t="str">
        <f t="array" aca="1" ref="BP118" ca="1">IFERROR(BJ118*(1+INDEX(FrontEndData,MATCH(BP$10,IF(FrontEndType=$B118,FrontEndCampus),0),MATCH(BP$9,FrontEndYear,0))),"")</f>
        <v/>
      </c>
      <c r="BQ118" s="529" t="str">
        <f t="array" aca="1" ref="BQ118" ca="1">IFERROR(BK118*(1+INDEX(FrontEndData,MATCH(BQ$10,IF(FrontEndType=$B118,FrontEndCampus),0),MATCH(BQ$9,FrontEndYear,0))),"")</f>
        <v/>
      </c>
      <c r="BR118" s="529" t="str">
        <f t="array" aca="1" ref="BR118" ca="1">IFERROR(BL118*(1+INDEX(FrontEndData,MATCH(BR$10,IF(FrontEndType=$B118,FrontEndCampus),0),MATCH(BR$9,FrontEndYear,0))),"")</f>
        <v/>
      </c>
      <c r="BS118" s="529" t="str">
        <f t="array" aca="1" ref="BS118" ca="1">IFERROR(BM118*(1+INDEX(FrontEndData,MATCH(BS$10,IF(FrontEndType=$B118,FrontEndCampus),0),MATCH(BS$9,FrontEndYear,0))),"")</f>
        <v/>
      </c>
      <c r="BT118" s="529" t="str">
        <f t="array" aca="1" ref="BT118" ca="1">IFERROR(BN118*(1+INDEX(FrontEndData,MATCH(BT$10,IF(FrontEndType=$B118,FrontEndCampus),0),MATCH(BT$9,FrontEndYear,0))),"")</f>
        <v/>
      </c>
      <c r="BU118" s="529" t="str">
        <f t="array" aca="1" ref="BU118" ca="1">IFERROR(BO118*(1+INDEX(FrontEndData,MATCH(BU$10,IF(FrontEndType=$B118,FrontEndCampus),0),MATCH(BU$9,FrontEndYear,0))),"")</f>
        <v/>
      </c>
      <c r="BV118" s="529" t="str">
        <f t="array" aca="1" ref="BV118" ca="1">IFERROR(BP118*(1+INDEX(FrontEndData,MATCH(BV$10,IF(FrontEndType=$B118,FrontEndCampus),0),MATCH(BV$9,FrontEndYear,0))),"")</f>
        <v/>
      </c>
      <c r="BW118" s="529" t="str">
        <f t="array" aca="1" ref="BW118" ca="1">IFERROR(BQ118*(1+INDEX(FrontEndData,MATCH(BW$10,IF(FrontEndType=$B118,FrontEndCampus),0),MATCH(BW$9,FrontEndYear,0))),"")</f>
        <v/>
      </c>
      <c r="BX118" s="529" t="str">
        <f t="array" aca="1" ref="BX118" ca="1">IFERROR(BR118*(1+INDEX(FrontEndData,MATCH(BX$10,IF(FrontEndType=$B118,FrontEndCampus),0),MATCH(BX$9,FrontEndYear,0))),"")</f>
        <v/>
      </c>
    </row>
    <row r="119" spans="2:76" x14ac:dyDescent="0.25">
      <c r="B119" s="525" t="s">
        <v>360</v>
      </c>
      <c r="C119" s="526" t="s">
        <v>410</v>
      </c>
      <c r="D119" s="527" t="s">
        <v>29</v>
      </c>
      <c r="E119" s="528">
        <f t="array" aca="1" ref="E119" ca="1">IFERROR(IF(INDEX(EndUseMatrixData,MATCH($B119,IF(EndUseMatrixEndUse=$D119,EndUseMatrixAllocation),0),MATCH($C119,EndUseMatrixEmissionSource,0))=Lists!$Q$9,INDEX(CFPTableEmissionsData,MATCH($C119,CFPTableEmissionsEmissionSource,0),MATCH(E$10,CFPTableEmissionsCampus,0))*INDEX(EndUseAssumptionsData,MATCH($C119,IF(EndUseAssumptionsEndUse=$D119,EndUseAssumptionsEmissionsSource),0),MATCH(E$10,EndUseAssumptionsCampus,0))*IF(COUNTIF(PeopleList,$B119)&gt;0,INDEX(SpacePeopleAllocationsPercentData,MATCH($B119,SpacePeopleAllocationsPercentType,0),MATCH(E$10,SpacePeopleAllocationsPercentCampus,0))/SUM(IF(INDEX(EndUseMatrixPeopleData,0,MATCH($C119,EndUseMatrixEmissionSource,0))=Lists!$Q$9,IF(EndUseMatrixPeopleEndUse=$D119,INDEX(EndUseMatrixPeopleSplitData,0,MATCH(E$10,EndUseMatrixPeopleSplitCampus,0))))),1),0),0)</f>
        <v>0</v>
      </c>
      <c r="F119" s="528">
        <f t="array" aca="1" ref="F119" ca="1">IFERROR(IF(INDEX(EndUseMatrixData,MATCH($B119,IF(EndUseMatrixEndUse=$D119,EndUseMatrixAllocation),0),MATCH($C119,EndUseMatrixEmissionSource,0))=Lists!$Q$9,INDEX(CFPTableEmissionsData,MATCH($C119,CFPTableEmissionsEmissionSource,0),MATCH(F$10,CFPTableEmissionsCampus,0))*INDEX(EndUseAssumptionsData,MATCH($C119,IF(EndUseAssumptionsEndUse=$D119,EndUseAssumptionsEmissionsSource),0),MATCH(F$10,EndUseAssumptionsCampus,0))*IF(COUNTIF(PeopleList,$B119)&gt;0,INDEX(SpacePeopleAllocationsPercentData,MATCH($B119,SpacePeopleAllocationsPercentType,0),MATCH(F$10,SpacePeopleAllocationsPercentCampus,0))/SUM(IF(INDEX(EndUseMatrixPeopleData,0,MATCH($C119,EndUseMatrixEmissionSource,0))=Lists!$Q$9,IF(EndUseMatrixPeopleEndUse=$D119,INDEX(EndUseMatrixPeopleSplitData,0,MATCH(F$10,EndUseMatrixPeopleSplitCampus,0))))),1),0),0)</f>
        <v>0</v>
      </c>
      <c r="G119" s="528">
        <f t="array" aca="1" ref="G119" ca="1">IFERROR(IF(INDEX(EndUseMatrixData,MATCH($B119,IF(EndUseMatrixEndUse=$D119,EndUseMatrixAllocation),0),MATCH($C119,EndUseMatrixEmissionSource,0))=Lists!$Q$9,INDEX(CFPTableEmissionsData,MATCH($C119,CFPTableEmissionsEmissionSource,0),MATCH(G$10,CFPTableEmissionsCampus,0))*INDEX(EndUseAssumptionsData,MATCH($C119,IF(EndUseAssumptionsEndUse=$D119,EndUseAssumptionsEmissionsSource),0),MATCH(G$10,EndUseAssumptionsCampus,0))*IF(COUNTIF(PeopleList,$B119)&gt;0,INDEX(SpacePeopleAllocationsPercentData,MATCH($B119,SpacePeopleAllocationsPercentType,0),MATCH(G$10,SpacePeopleAllocationsPercentCampus,0))/SUM(IF(INDEX(EndUseMatrixPeopleData,0,MATCH($C119,EndUseMatrixEmissionSource,0))=Lists!$Q$9,IF(EndUseMatrixPeopleEndUse=$D119,INDEX(EndUseMatrixPeopleSplitData,0,MATCH(G$10,EndUseMatrixPeopleSplitCampus,0))))),1),0),0)</f>
        <v>0</v>
      </c>
      <c r="H119" s="528">
        <f t="array" aca="1" ref="H119" ca="1">IFERROR(IF(INDEX(EndUseMatrixData,MATCH($B119,IF(EndUseMatrixEndUse=$D119,EndUseMatrixAllocation),0),MATCH($C119,EndUseMatrixEmissionSource,0))=Lists!$Q$9,INDEX(CFPTableEmissionsData,MATCH($C119,CFPTableEmissionsEmissionSource,0),MATCH(H$10,CFPTableEmissionsCampus,0))*INDEX(EndUseAssumptionsData,MATCH($C119,IF(EndUseAssumptionsEndUse=$D119,EndUseAssumptionsEmissionsSource),0),MATCH(H$10,EndUseAssumptionsCampus,0))*IF(COUNTIF(PeopleList,$B119)&gt;0,INDEX(SpacePeopleAllocationsPercentData,MATCH($B119,SpacePeopleAllocationsPercentType,0),MATCH(H$10,SpacePeopleAllocationsPercentCampus,0))/SUM(IF(INDEX(EndUseMatrixPeopleData,0,MATCH($C119,EndUseMatrixEmissionSource,0))=Lists!$Q$9,IF(EndUseMatrixPeopleEndUse=$D119,INDEX(EndUseMatrixPeopleSplitData,0,MATCH(H$10,EndUseMatrixPeopleSplitCampus,0))))),1),0),0)</f>
        <v>0</v>
      </c>
      <c r="I119" s="528">
        <f t="array" aca="1" ref="I119" ca="1">IFERROR(IF(INDEX(EndUseMatrixData,MATCH($B119,IF(EndUseMatrixEndUse=$D119,EndUseMatrixAllocation),0),MATCH($C119,EndUseMatrixEmissionSource,0))=Lists!$Q$9,INDEX(CFPTableEmissionsData,MATCH($C119,CFPTableEmissionsEmissionSource,0),MATCH(I$10,CFPTableEmissionsCampus,0))*INDEX(EndUseAssumptionsData,MATCH($C119,IF(EndUseAssumptionsEndUse=$D119,EndUseAssumptionsEmissionsSource),0),MATCH(I$10,EndUseAssumptionsCampus,0))*IF(COUNTIF(PeopleList,$B119)&gt;0,INDEX(SpacePeopleAllocationsPercentData,MATCH($B119,SpacePeopleAllocationsPercentType,0),MATCH(I$10,SpacePeopleAllocationsPercentCampus,0))/SUM(IF(INDEX(EndUseMatrixPeopleData,0,MATCH($C119,EndUseMatrixEmissionSource,0))=Lists!$Q$9,IF(EndUseMatrixPeopleEndUse=$D119,INDEX(EndUseMatrixPeopleSplitData,0,MATCH(I$10,EndUseMatrixPeopleSplitCampus,0))))),1),0),0)</f>
        <v>0</v>
      </c>
      <c r="J119" s="528">
        <f t="array" aca="1" ref="J119" ca="1">IFERROR(IF(INDEX(EndUseMatrixData,MATCH($B119,IF(EndUseMatrixEndUse=$D119,EndUseMatrixAllocation),0),MATCH($C119,EndUseMatrixEmissionSource,0))=Lists!$Q$9,INDEX(CFPTableEmissionsData,MATCH($C119,CFPTableEmissionsEmissionSource,0),MATCH(J$10,CFPTableEmissionsCampus,0))*INDEX(EndUseAssumptionsData,MATCH($C119,IF(EndUseAssumptionsEndUse=$D119,EndUseAssumptionsEmissionsSource),0),MATCH(J$10,EndUseAssumptionsCampus,0))*IF(COUNTIF(PeopleList,$B119)&gt;0,INDEX(SpacePeopleAllocationsPercentData,MATCH($B119,SpacePeopleAllocationsPercentType,0),MATCH(J$10,SpacePeopleAllocationsPercentCampus,0))/SUM(IF(INDEX(EndUseMatrixPeopleData,0,MATCH($C119,EndUseMatrixEmissionSource,0))=Lists!$Q$9,IF(EndUseMatrixPeopleEndUse=$D119,INDEX(EndUseMatrixPeopleSplitData,0,MATCH(J$10,EndUseMatrixPeopleSplitCampus,0))))),1),0),0)</f>
        <v>0</v>
      </c>
      <c r="K119" s="529" t="str">
        <f t="array" aca="1" ref="K119" ca="1">IFERROR(E119*(1+INDEX(FrontEndData,MATCH(K$10,IF(FrontEndType=$B119,FrontEndCampus),0),MATCH(K$9,FrontEndYear,0))),"")</f>
        <v/>
      </c>
      <c r="L119" s="529" t="str">
        <f t="array" aca="1" ref="L119" ca="1">IFERROR(F119*(1+INDEX(FrontEndData,MATCH(L$10,IF(FrontEndType=$B119,FrontEndCampus),0),MATCH(L$9,FrontEndYear,0))),"")</f>
        <v/>
      </c>
      <c r="M119" s="529" t="str">
        <f t="array" aca="1" ref="M119" ca="1">IFERROR(G119*(1+INDEX(FrontEndData,MATCH(M$10,IF(FrontEndType=$B119,FrontEndCampus),0),MATCH(M$9,FrontEndYear,0))),"")</f>
        <v/>
      </c>
      <c r="N119" s="529" t="str">
        <f t="array" aca="1" ref="N119" ca="1">IFERROR(H119*(1+INDEX(FrontEndData,MATCH(N$10,IF(FrontEndType=$B119,FrontEndCampus),0),MATCH(N$9,FrontEndYear,0))),"")</f>
        <v/>
      </c>
      <c r="O119" s="529" t="str">
        <f t="array" aca="1" ref="O119" ca="1">IFERROR(I119*(1+INDEX(FrontEndData,MATCH(O$10,IF(FrontEndType=$B119,FrontEndCampus),0),MATCH(O$9,FrontEndYear,0))),"")</f>
        <v/>
      </c>
      <c r="P119" s="529" t="str">
        <f t="array" aca="1" ref="P119" ca="1">IFERROR(J119*(1+INDEX(FrontEndData,MATCH(P$10,IF(FrontEndType=$B119,FrontEndCampus),0),MATCH(P$9,FrontEndYear,0))),"")</f>
        <v/>
      </c>
      <c r="Q119" s="529" t="str">
        <f t="array" aca="1" ref="Q119" ca="1">IFERROR(K119*(1+INDEX(FrontEndData,MATCH(Q$10,IF(FrontEndType=$B119,FrontEndCampus),0),MATCH(Q$9,FrontEndYear,0))),"")</f>
        <v/>
      </c>
      <c r="R119" s="529" t="str">
        <f t="array" aca="1" ref="R119" ca="1">IFERROR(L119*(1+INDEX(FrontEndData,MATCH(R$10,IF(FrontEndType=$B119,FrontEndCampus),0),MATCH(R$9,FrontEndYear,0))),"")</f>
        <v/>
      </c>
      <c r="S119" s="529" t="str">
        <f t="array" aca="1" ref="S119" ca="1">IFERROR(M119*(1+INDEX(FrontEndData,MATCH(S$10,IF(FrontEndType=$B119,FrontEndCampus),0),MATCH(S$9,FrontEndYear,0))),"")</f>
        <v/>
      </c>
      <c r="T119" s="529" t="str">
        <f t="array" aca="1" ref="T119" ca="1">IFERROR(N119*(1+INDEX(FrontEndData,MATCH(T$10,IF(FrontEndType=$B119,FrontEndCampus),0),MATCH(T$9,FrontEndYear,0))),"")</f>
        <v/>
      </c>
      <c r="U119" s="529" t="str">
        <f t="array" aca="1" ref="U119" ca="1">IFERROR(O119*(1+INDEX(FrontEndData,MATCH(U$10,IF(FrontEndType=$B119,FrontEndCampus),0),MATCH(U$9,FrontEndYear,0))),"")</f>
        <v/>
      </c>
      <c r="V119" s="529" t="str">
        <f t="array" aca="1" ref="V119" ca="1">IFERROR(P119*(1+INDEX(FrontEndData,MATCH(V$10,IF(FrontEndType=$B119,FrontEndCampus),0),MATCH(V$9,FrontEndYear,0))),"")</f>
        <v/>
      </c>
      <c r="W119" s="529" t="str">
        <f t="array" aca="1" ref="W119" ca="1">IFERROR(Q119*(1+INDEX(FrontEndData,MATCH(W$10,IF(FrontEndType=$B119,FrontEndCampus),0),MATCH(W$9,FrontEndYear,0))),"")</f>
        <v/>
      </c>
      <c r="X119" s="529" t="str">
        <f t="array" aca="1" ref="X119" ca="1">IFERROR(R119*(1+INDEX(FrontEndData,MATCH(X$10,IF(FrontEndType=$B119,FrontEndCampus),0),MATCH(X$9,FrontEndYear,0))),"")</f>
        <v/>
      </c>
      <c r="Y119" s="529" t="str">
        <f t="array" aca="1" ref="Y119" ca="1">IFERROR(S119*(1+INDEX(FrontEndData,MATCH(Y$10,IF(FrontEndType=$B119,FrontEndCampus),0),MATCH(Y$9,FrontEndYear,0))),"")</f>
        <v/>
      </c>
      <c r="Z119" s="529" t="str">
        <f t="array" aca="1" ref="Z119" ca="1">IFERROR(T119*(1+INDEX(FrontEndData,MATCH(Z$10,IF(FrontEndType=$B119,FrontEndCampus),0),MATCH(Z$9,FrontEndYear,0))),"")</f>
        <v/>
      </c>
      <c r="AA119" s="529" t="str">
        <f t="array" aca="1" ref="AA119" ca="1">IFERROR(U119*(1+INDEX(FrontEndData,MATCH(AA$10,IF(FrontEndType=$B119,FrontEndCampus),0),MATCH(AA$9,FrontEndYear,0))),"")</f>
        <v/>
      </c>
      <c r="AB119" s="529" t="str">
        <f t="array" aca="1" ref="AB119" ca="1">IFERROR(V119*(1+INDEX(FrontEndData,MATCH(AB$10,IF(FrontEndType=$B119,FrontEndCampus),0),MATCH(AB$9,FrontEndYear,0))),"")</f>
        <v/>
      </c>
      <c r="AC119" s="529" t="str">
        <f t="array" aca="1" ref="AC119" ca="1">IFERROR(W119*(1+INDEX(FrontEndData,MATCH(AC$10,IF(FrontEndType=$B119,FrontEndCampus),0),MATCH(AC$9,FrontEndYear,0))),"")</f>
        <v/>
      </c>
      <c r="AD119" s="529" t="str">
        <f t="array" aca="1" ref="AD119" ca="1">IFERROR(X119*(1+INDEX(FrontEndData,MATCH(AD$10,IF(FrontEndType=$B119,FrontEndCampus),0),MATCH(AD$9,FrontEndYear,0))),"")</f>
        <v/>
      </c>
      <c r="AE119" s="529" t="str">
        <f t="array" aca="1" ref="AE119" ca="1">IFERROR(Y119*(1+INDEX(FrontEndData,MATCH(AE$10,IF(FrontEndType=$B119,FrontEndCampus),0),MATCH(AE$9,FrontEndYear,0))),"")</f>
        <v/>
      </c>
      <c r="AF119" s="529" t="str">
        <f t="array" aca="1" ref="AF119" ca="1">IFERROR(Z119*(1+INDEX(FrontEndData,MATCH(AF$10,IF(FrontEndType=$B119,FrontEndCampus),0),MATCH(AF$9,FrontEndYear,0))),"")</f>
        <v/>
      </c>
      <c r="AG119" s="529" t="str">
        <f t="array" aca="1" ref="AG119" ca="1">IFERROR(AA119*(1+INDEX(FrontEndData,MATCH(AG$10,IF(FrontEndType=$B119,FrontEndCampus),0),MATCH(AG$9,FrontEndYear,0))),"")</f>
        <v/>
      </c>
      <c r="AH119" s="529" t="str">
        <f t="array" aca="1" ref="AH119" ca="1">IFERROR(AB119*(1+INDEX(FrontEndData,MATCH(AH$10,IF(FrontEndType=$B119,FrontEndCampus),0),MATCH(AH$9,FrontEndYear,0))),"")</f>
        <v/>
      </c>
      <c r="AI119" s="529" t="str">
        <f t="array" aca="1" ref="AI119" ca="1">IFERROR(AC119*(1+INDEX(FrontEndData,MATCH(AI$10,IF(FrontEndType=$B119,FrontEndCampus),0),MATCH(AI$9,FrontEndYear,0))),"")</f>
        <v/>
      </c>
      <c r="AJ119" s="529" t="str">
        <f t="array" aca="1" ref="AJ119" ca="1">IFERROR(AD119*(1+INDEX(FrontEndData,MATCH(AJ$10,IF(FrontEndType=$B119,FrontEndCampus),0),MATCH(AJ$9,FrontEndYear,0))),"")</f>
        <v/>
      </c>
      <c r="AK119" s="529" t="str">
        <f t="array" aca="1" ref="AK119" ca="1">IFERROR(AE119*(1+INDEX(FrontEndData,MATCH(AK$10,IF(FrontEndType=$B119,FrontEndCampus),0),MATCH(AK$9,FrontEndYear,0))),"")</f>
        <v/>
      </c>
      <c r="AL119" s="529" t="str">
        <f t="array" aca="1" ref="AL119" ca="1">IFERROR(AF119*(1+INDEX(FrontEndData,MATCH(AL$10,IF(FrontEndType=$B119,FrontEndCampus),0),MATCH(AL$9,FrontEndYear,0))),"")</f>
        <v/>
      </c>
      <c r="AM119" s="529" t="str">
        <f t="array" aca="1" ref="AM119" ca="1">IFERROR(AG119*(1+INDEX(FrontEndData,MATCH(AM$10,IF(FrontEndType=$B119,FrontEndCampus),0),MATCH(AM$9,FrontEndYear,0))),"")</f>
        <v/>
      </c>
      <c r="AN119" s="529" t="str">
        <f t="array" aca="1" ref="AN119" ca="1">IFERROR(AH119*(1+INDEX(FrontEndData,MATCH(AN$10,IF(FrontEndType=$B119,FrontEndCampus),0),MATCH(AN$9,FrontEndYear,0))),"")</f>
        <v/>
      </c>
      <c r="AO119" s="529" t="str">
        <f t="array" aca="1" ref="AO119" ca="1">IFERROR(AI119*(1+INDEX(FrontEndData,MATCH(AO$10,IF(FrontEndType=$B119,FrontEndCampus),0),MATCH(AO$9,FrontEndYear,0))),"")</f>
        <v/>
      </c>
      <c r="AP119" s="529" t="str">
        <f t="array" aca="1" ref="AP119" ca="1">IFERROR(AJ119*(1+INDEX(FrontEndData,MATCH(AP$10,IF(FrontEndType=$B119,FrontEndCampus),0),MATCH(AP$9,FrontEndYear,0))),"")</f>
        <v/>
      </c>
      <c r="AQ119" s="529" t="str">
        <f t="array" aca="1" ref="AQ119" ca="1">IFERROR(AK119*(1+INDEX(FrontEndData,MATCH(AQ$10,IF(FrontEndType=$B119,FrontEndCampus),0),MATCH(AQ$9,FrontEndYear,0))),"")</f>
        <v/>
      </c>
      <c r="AR119" s="529" t="str">
        <f t="array" aca="1" ref="AR119" ca="1">IFERROR(AL119*(1+INDEX(FrontEndData,MATCH(AR$10,IF(FrontEndType=$B119,FrontEndCampus),0),MATCH(AR$9,FrontEndYear,0))),"")</f>
        <v/>
      </c>
      <c r="AS119" s="529" t="str">
        <f t="array" aca="1" ref="AS119" ca="1">IFERROR(AM119*(1+INDEX(FrontEndData,MATCH(AS$10,IF(FrontEndType=$B119,FrontEndCampus),0),MATCH(AS$9,FrontEndYear,0))),"")</f>
        <v/>
      </c>
      <c r="AT119" s="529" t="str">
        <f t="array" aca="1" ref="AT119" ca="1">IFERROR(AN119*(1+INDEX(FrontEndData,MATCH(AT$10,IF(FrontEndType=$B119,FrontEndCampus),0),MATCH(AT$9,FrontEndYear,0))),"")</f>
        <v/>
      </c>
      <c r="AU119" s="529" t="str">
        <f t="array" aca="1" ref="AU119" ca="1">IFERROR(AO119*(1+INDEX(FrontEndData,MATCH(AU$10,IF(FrontEndType=$B119,FrontEndCampus),0),MATCH(AU$9,FrontEndYear,0))),"")</f>
        <v/>
      </c>
      <c r="AV119" s="529" t="str">
        <f t="array" aca="1" ref="AV119" ca="1">IFERROR(AP119*(1+INDEX(FrontEndData,MATCH(AV$10,IF(FrontEndType=$B119,FrontEndCampus),0),MATCH(AV$9,FrontEndYear,0))),"")</f>
        <v/>
      </c>
      <c r="AW119" s="529" t="str">
        <f t="array" aca="1" ref="AW119" ca="1">IFERROR(AQ119*(1+INDEX(FrontEndData,MATCH(AW$10,IF(FrontEndType=$B119,FrontEndCampus),0),MATCH(AW$9,FrontEndYear,0))),"")</f>
        <v/>
      </c>
      <c r="AX119" s="529" t="str">
        <f t="array" aca="1" ref="AX119" ca="1">IFERROR(AR119*(1+INDEX(FrontEndData,MATCH(AX$10,IF(FrontEndType=$B119,FrontEndCampus),0),MATCH(AX$9,FrontEndYear,0))),"")</f>
        <v/>
      </c>
      <c r="AY119" s="529" t="str">
        <f t="array" aca="1" ref="AY119" ca="1">IFERROR(AS119*(1+INDEX(FrontEndData,MATCH(AY$10,IF(FrontEndType=$B119,FrontEndCampus),0),MATCH(AY$9,FrontEndYear,0))),"")</f>
        <v/>
      </c>
      <c r="AZ119" s="529" t="str">
        <f t="array" aca="1" ref="AZ119" ca="1">IFERROR(AT119*(1+INDEX(FrontEndData,MATCH(AZ$10,IF(FrontEndType=$B119,FrontEndCampus),0),MATCH(AZ$9,FrontEndYear,0))),"")</f>
        <v/>
      </c>
      <c r="BA119" s="529" t="str">
        <f t="array" aca="1" ref="BA119" ca="1">IFERROR(AU119*(1+INDEX(FrontEndData,MATCH(BA$10,IF(FrontEndType=$B119,FrontEndCampus),0),MATCH(BA$9,FrontEndYear,0))),"")</f>
        <v/>
      </c>
      <c r="BB119" s="529" t="str">
        <f t="array" aca="1" ref="BB119" ca="1">IFERROR(AV119*(1+INDEX(FrontEndData,MATCH(BB$10,IF(FrontEndType=$B119,FrontEndCampus),0),MATCH(BB$9,FrontEndYear,0))),"")</f>
        <v/>
      </c>
      <c r="BC119" s="529" t="str">
        <f t="array" aca="1" ref="BC119" ca="1">IFERROR(AW119*(1+INDEX(FrontEndData,MATCH(BC$10,IF(FrontEndType=$B119,FrontEndCampus),0),MATCH(BC$9,FrontEndYear,0))),"")</f>
        <v/>
      </c>
      <c r="BD119" s="529" t="str">
        <f t="array" aca="1" ref="BD119" ca="1">IFERROR(AX119*(1+INDEX(FrontEndData,MATCH(BD$10,IF(FrontEndType=$B119,FrontEndCampus),0),MATCH(BD$9,FrontEndYear,0))),"")</f>
        <v/>
      </c>
      <c r="BE119" s="529" t="str">
        <f t="array" aca="1" ref="BE119" ca="1">IFERROR(AY119*(1+INDEX(FrontEndData,MATCH(BE$10,IF(FrontEndType=$B119,FrontEndCampus),0),MATCH(BE$9,FrontEndYear,0))),"")</f>
        <v/>
      </c>
      <c r="BF119" s="529" t="str">
        <f t="array" aca="1" ref="BF119" ca="1">IFERROR(AZ119*(1+INDEX(FrontEndData,MATCH(BF$10,IF(FrontEndType=$B119,FrontEndCampus),0),MATCH(BF$9,FrontEndYear,0))),"")</f>
        <v/>
      </c>
      <c r="BG119" s="529" t="str">
        <f t="array" aca="1" ref="BG119" ca="1">IFERROR(BA119*(1+INDEX(FrontEndData,MATCH(BG$10,IF(FrontEndType=$B119,FrontEndCampus),0),MATCH(BG$9,FrontEndYear,0))),"")</f>
        <v/>
      </c>
      <c r="BH119" s="529" t="str">
        <f t="array" aca="1" ref="BH119" ca="1">IFERROR(BB119*(1+INDEX(FrontEndData,MATCH(BH$10,IF(FrontEndType=$B119,FrontEndCampus),0),MATCH(BH$9,FrontEndYear,0))),"")</f>
        <v/>
      </c>
      <c r="BI119" s="529" t="str">
        <f t="array" aca="1" ref="BI119" ca="1">IFERROR(BC119*(1+INDEX(FrontEndData,MATCH(BI$10,IF(FrontEndType=$B119,FrontEndCampus),0),MATCH(BI$9,FrontEndYear,0))),"")</f>
        <v/>
      </c>
      <c r="BJ119" s="529" t="str">
        <f t="array" aca="1" ref="BJ119" ca="1">IFERROR(BD119*(1+INDEX(FrontEndData,MATCH(BJ$10,IF(FrontEndType=$B119,FrontEndCampus),0),MATCH(BJ$9,FrontEndYear,0))),"")</f>
        <v/>
      </c>
      <c r="BK119" s="529" t="str">
        <f t="array" aca="1" ref="BK119" ca="1">IFERROR(BE119*(1+INDEX(FrontEndData,MATCH(BK$10,IF(FrontEndType=$B119,FrontEndCampus),0),MATCH(BK$9,FrontEndYear,0))),"")</f>
        <v/>
      </c>
      <c r="BL119" s="529" t="str">
        <f t="array" aca="1" ref="BL119" ca="1">IFERROR(BF119*(1+INDEX(FrontEndData,MATCH(BL$10,IF(FrontEndType=$B119,FrontEndCampus),0),MATCH(BL$9,FrontEndYear,0))),"")</f>
        <v/>
      </c>
      <c r="BM119" s="529" t="str">
        <f t="array" aca="1" ref="BM119" ca="1">IFERROR(BG119*(1+INDEX(FrontEndData,MATCH(BM$10,IF(FrontEndType=$B119,FrontEndCampus),0),MATCH(BM$9,FrontEndYear,0))),"")</f>
        <v/>
      </c>
      <c r="BN119" s="529" t="str">
        <f t="array" aca="1" ref="BN119" ca="1">IFERROR(BH119*(1+INDEX(FrontEndData,MATCH(BN$10,IF(FrontEndType=$B119,FrontEndCampus),0),MATCH(BN$9,FrontEndYear,0))),"")</f>
        <v/>
      </c>
      <c r="BO119" s="529" t="str">
        <f t="array" aca="1" ref="BO119" ca="1">IFERROR(BI119*(1+INDEX(FrontEndData,MATCH(BO$10,IF(FrontEndType=$B119,FrontEndCampus),0),MATCH(BO$9,FrontEndYear,0))),"")</f>
        <v/>
      </c>
      <c r="BP119" s="529" t="str">
        <f t="array" aca="1" ref="BP119" ca="1">IFERROR(BJ119*(1+INDEX(FrontEndData,MATCH(BP$10,IF(FrontEndType=$B119,FrontEndCampus),0),MATCH(BP$9,FrontEndYear,0))),"")</f>
        <v/>
      </c>
      <c r="BQ119" s="529" t="str">
        <f t="array" aca="1" ref="BQ119" ca="1">IFERROR(BK119*(1+INDEX(FrontEndData,MATCH(BQ$10,IF(FrontEndType=$B119,FrontEndCampus),0),MATCH(BQ$9,FrontEndYear,0))),"")</f>
        <v/>
      </c>
      <c r="BR119" s="529" t="str">
        <f t="array" aca="1" ref="BR119" ca="1">IFERROR(BL119*(1+INDEX(FrontEndData,MATCH(BR$10,IF(FrontEndType=$B119,FrontEndCampus),0),MATCH(BR$9,FrontEndYear,0))),"")</f>
        <v/>
      </c>
      <c r="BS119" s="529" t="str">
        <f t="array" aca="1" ref="BS119" ca="1">IFERROR(BM119*(1+INDEX(FrontEndData,MATCH(BS$10,IF(FrontEndType=$B119,FrontEndCampus),0),MATCH(BS$9,FrontEndYear,0))),"")</f>
        <v/>
      </c>
      <c r="BT119" s="529" t="str">
        <f t="array" aca="1" ref="BT119" ca="1">IFERROR(BN119*(1+INDEX(FrontEndData,MATCH(BT$10,IF(FrontEndType=$B119,FrontEndCampus),0),MATCH(BT$9,FrontEndYear,0))),"")</f>
        <v/>
      </c>
      <c r="BU119" s="529" t="str">
        <f t="array" aca="1" ref="BU119" ca="1">IFERROR(BO119*(1+INDEX(FrontEndData,MATCH(BU$10,IF(FrontEndType=$B119,FrontEndCampus),0),MATCH(BU$9,FrontEndYear,0))),"")</f>
        <v/>
      </c>
      <c r="BV119" s="529" t="str">
        <f t="array" aca="1" ref="BV119" ca="1">IFERROR(BP119*(1+INDEX(FrontEndData,MATCH(BV$10,IF(FrontEndType=$B119,FrontEndCampus),0),MATCH(BV$9,FrontEndYear,0))),"")</f>
        <v/>
      </c>
      <c r="BW119" s="529" t="str">
        <f t="array" aca="1" ref="BW119" ca="1">IFERROR(BQ119*(1+INDEX(FrontEndData,MATCH(BW$10,IF(FrontEndType=$B119,FrontEndCampus),0),MATCH(BW$9,FrontEndYear,0))),"")</f>
        <v/>
      </c>
      <c r="BX119" s="529" t="str">
        <f t="array" aca="1" ref="BX119" ca="1">IFERROR(BR119*(1+INDEX(FrontEndData,MATCH(BX$10,IF(FrontEndType=$B119,FrontEndCampus),0),MATCH(BX$9,FrontEndYear,0))),"")</f>
        <v/>
      </c>
    </row>
    <row r="120" spans="2:76" x14ac:dyDescent="0.25">
      <c r="B120" s="525" t="s">
        <v>358</v>
      </c>
      <c r="C120" s="526" t="s">
        <v>410</v>
      </c>
      <c r="D120" s="527" t="s">
        <v>29</v>
      </c>
      <c r="E120" s="528">
        <f t="array" ref="E120">IFERROR(IF(INDEX(EndUseMatrixData,MATCH($B120,IF(EndUseMatrixEndUse=$D120,EndUseMatrixAllocation),0),MATCH($C120,EndUseMatrixEmissionSource,0))=Lists!$Q$9,INDEX(CFPTableEmissionsData,MATCH($C120,CFPTableEmissionsEmissionSource,0),MATCH(E$10,CFPTableEmissionsCampus,0))*INDEX(EndUseAssumptionsData,MATCH($C120,IF(EndUseAssumptionsEndUse=$D120,EndUseAssumptionsEmissionsSource),0),MATCH(E$10,EndUseAssumptionsCampus,0))*IF(COUNTIF(PeopleList,$B120)&gt;0,INDEX(SpacePeopleAllocationsPercentData,MATCH($B120,SpacePeopleAllocationsPercentType,0),MATCH(E$10,SpacePeopleAllocationsPercentCampus,0))/SUM(IF(INDEX(EndUseMatrixPeopleData,0,MATCH($C120,EndUseMatrixEmissionSource,0))=Lists!$Q$9,IF(EndUseMatrixPeopleEndUse=$D120,INDEX(EndUseMatrixPeopleSplitData,0,MATCH(E$10,EndUseMatrixPeopleSplitCampus,0))))),1),0),0)</f>
        <v>0</v>
      </c>
      <c r="F120" s="528">
        <f t="array" ref="F120">IFERROR(IF(INDEX(EndUseMatrixData,MATCH($B120,IF(EndUseMatrixEndUse=$D120,EndUseMatrixAllocation),0),MATCH($C120,EndUseMatrixEmissionSource,0))=Lists!$Q$9,INDEX(CFPTableEmissionsData,MATCH($C120,CFPTableEmissionsEmissionSource,0),MATCH(F$10,CFPTableEmissionsCampus,0))*INDEX(EndUseAssumptionsData,MATCH($C120,IF(EndUseAssumptionsEndUse=$D120,EndUseAssumptionsEmissionsSource),0),MATCH(F$10,EndUseAssumptionsCampus,0))*IF(COUNTIF(PeopleList,$B120)&gt;0,INDEX(SpacePeopleAllocationsPercentData,MATCH($B120,SpacePeopleAllocationsPercentType,0),MATCH(F$10,SpacePeopleAllocationsPercentCampus,0))/SUM(IF(INDEX(EndUseMatrixPeopleData,0,MATCH($C120,EndUseMatrixEmissionSource,0))=Lists!$Q$9,IF(EndUseMatrixPeopleEndUse=$D120,INDEX(EndUseMatrixPeopleSplitData,0,MATCH(F$10,EndUseMatrixPeopleSplitCampus,0))))),1),0),0)</f>
        <v>0</v>
      </c>
      <c r="G120" s="528">
        <f t="array" ref="G120">IFERROR(IF(INDEX(EndUseMatrixData,MATCH($B120,IF(EndUseMatrixEndUse=$D120,EndUseMatrixAllocation),0),MATCH($C120,EndUseMatrixEmissionSource,0))=Lists!$Q$9,INDEX(CFPTableEmissionsData,MATCH($C120,CFPTableEmissionsEmissionSource,0),MATCH(G$10,CFPTableEmissionsCampus,0))*INDEX(EndUseAssumptionsData,MATCH($C120,IF(EndUseAssumptionsEndUse=$D120,EndUseAssumptionsEmissionsSource),0),MATCH(G$10,EndUseAssumptionsCampus,0))*IF(COUNTIF(PeopleList,$B120)&gt;0,INDEX(SpacePeopleAllocationsPercentData,MATCH($B120,SpacePeopleAllocationsPercentType,0),MATCH(G$10,SpacePeopleAllocationsPercentCampus,0))/SUM(IF(INDEX(EndUseMatrixPeopleData,0,MATCH($C120,EndUseMatrixEmissionSource,0))=Lists!$Q$9,IF(EndUseMatrixPeopleEndUse=$D120,INDEX(EndUseMatrixPeopleSplitData,0,MATCH(G$10,EndUseMatrixPeopleSplitCampus,0))))),1),0),0)</f>
        <v>0</v>
      </c>
      <c r="H120" s="528">
        <f t="array" ref="H120">IFERROR(IF(INDEX(EndUseMatrixData,MATCH($B120,IF(EndUseMatrixEndUse=$D120,EndUseMatrixAllocation),0),MATCH($C120,EndUseMatrixEmissionSource,0))=Lists!$Q$9,INDEX(CFPTableEmissionsData,MATCH($C120,CFPTableEmissionsEmissionSource,0),MATCH(H$10,CFPTableEmissionsCampus,0))*INDEX(EndUseAssumptionsData,MATCH($C120,IF(EndUseAssumptionsEndUse=$D120,EndUseAssumptionsEmissionsSource),0),MATCH(H$10,EndUseAssumptionsCampus,0))*IF(COUNTIF(PeopleList,$B120)&gt;0,INDEX(SpacePeopleAllocationsPercentData,MATCH($B120,SpacePeopleAllocationsPercentType,0),MATCH(H$10,SpacePeopleAllocationsPercentCampus,0))/SUM(IF(INDEX(EndUseMatrixPeopleData,0,MATCH($C120,EndUseMatrixEmissionSource,0))=Lists!$Q$9,IF(EndUseMatrixPeopleEndUse=$D120,INDEX(EndUseMatrixPeopleSplitData,0,MATCH(H$10,EndUseMatrixPeopleSplitCampus,0))))),1),0),0)</f>
        <v>0</v>
      </c>
      <c r="I120" s="528">
        <f t="array" ref="I120">IFERROR(IF(INDEX(EndUseMatrixData,MATCH($B120,IF(EndUseMatrixEndUse=$D120,EndUseMatrixAllocation),0),MATCH($C120,EndUseMatrixEmissionSource,0))=Lists!$Q$9,INDEX(CFPTableEmissionsData,MATCH($C120,CFPTableEmissionsEmissionSource,0),MATCH(I$10,CFPTableEmissionsCampus,0))*INDEX(EndUseAssumptionsData,MATCH($C120,IF(EndUseAssumptionsEndUse=$D120,EndUseAssumptionsEmissionsSource),0),MATCH(I$10,EndUseAssumptionsCampus,0))*IF(COUNTIF(PeopleList,$B120)&gt;0,INDEX(SpacePeopleAllocationsPercentData,MATCH($B120,SpacePeopleAllocationsPercentType,0),MATCH(I$10,SpacePeopleAllocationsPercentCampus,0))/SUM(IF(INDEX(EndUseMatrixPeopleData,0,MATCH($C120,EndUseMatrixEmissionSource,0))=Lists!$Q$9,IF(EndUseMatrixPeopleEndUse=$D120,INDEX(EndUseMatrixPeopleSplitData,0,MATCH(I$10,EndUseMatrixPeopleSplitCampus,0))))),1),0),0)</f>
        <v>0</v>
      </c>
      <c r="J120" s="528">
        <f t="array" ref="J120">IFERROR(IF(INDEX(EndUseMatrixData,MATCH($B120,IF(EndUseMatrixEndUse=$D120,EndUseMatrixAllocation),0),MATCH($C120,EndUseMatrixEmissionSource,0))=Lists!$Q$9,INDEX(CFPTableEmissionsData,MATCH($C120,CFPTableEmissionsEmissionSource,0),MATCH(J$10,CFPTableEmissionsCampus,0))*INDEX(EndUseAssumptionsData,MATCH($C120,IF(EndUseAssumptionsEndUse=$D120,EndUseAssumptionsEmissionsSource),0),MATCH(J$10,EndUseAssumptionsCampus,0))*IF(COUNTIF(PeopleList,$B120)&gt;0,INDEX(SpacePeopleAllocationsPercentData,MATCH($B120,SpacePeopleAllocationsPercentType,0),MATCH(J$10,SpacePeopleAllocationsPercentCampus,0))/SUM(IF(INDEX(EndUseMatrixPeopleData,0,MATCH($C120,EndUseMatrixEmissionSource,0))=Lists!$Q$9,IF(EndUseMatrixPeopleEndUse=$D120,INDEX(EndUseMatrixPeopleSplitData,0,MATCH(J$10,EndUseMatrixPeopleSplitCampus,0))))),1),0),0)</f>
        <v>0</v>
      </c>
      <c r="K120" s="529" t="str">
        <f t="array" aca="1" ref="K120" ca="1">IFERROR(E120*(1+INDEX(FrontEndData,MATCH(K$10,IF(FrontEndType=$B120,FrontEndCampus),0),MATCH(K$9,FrontEndYear,0))),"")</f>
        <v/>
      </c>
      <c r="L120" s="529" t="str">
        <f t="array" aca="1" ref="L120" ca="1">IFERROR(F120*(1+INDEX(FrontEndData,MATCH(L$10,IF(FrontEndType=$B120,FrontEndCampus),0),MATCH(L$9,FrontEndYear,0))),"")</f>
        <v/>
      </c>
      <c r="M120" s="529" t="str">
        <f t="array" aca="1" ref="M120" ca="1">IFERROR(G120*(1+INDEX(FrontEndData,MATCH(M$10,IF(FrontEndType=$B120,FrontEndCampus),0),MATCH(M$9,FrontEndYear,0))),"")</f>
        <v/>
      </c>
      <c r="N120" s="529" t="str">
        <f t="array" aca="1" ref="N120" ca="1">IFERROR(H120*(1+INDEX(FrontEndData,MATCH(N$10,IF(FrontEndType=$B120,FrontEndCampus),0),MATCH(N$9,FrontEndYear,0))),"")</f>
        <v/>
      </c>
      <c r="O120" s="529" t="str">
        <f t="array" aca="1" ref="O120" ca="1">IFERROR(I120*(1+INDEX(FrontEndData,MATCH(O$10,IF(FrontEndType=$B120,FrontEndCampus),0),MATCH(O$9,FrontEndYear,0))),"")</f>
        <v/>
      </c>
      <c r="P120" s="529" t="str">
        <f t="array" aca="1" ref="P120" ca="1">IFERROR(J120*(1+INDEX(FrontEndData,MATCH(P$10,IF(FrontEndType=$B120,FrontEndCampus),0),MATCH(P$9,FrontEndYear,0))),"")</f>
        <v/>
      </c>
      <c r="Q120" s="529" t="str">
        <f t="array" aca="1" ref="Q120" ca="1">IFERROR(K120*(1+INDEX(FrontEndData,MATCH(Q$10,IF(FrontEndType=$B120,FrontEndCampus),0),MATCH(Q$9,FrontEndYear,0))),"")</f>
        <v/>
      </c>
      <c r="R120" s="529" t="str">
        <f t="array" aca="1" ref="R120" ca="1">IFERROR(L120*(1+INDEX(FrontEndData,MATCH(R$10,IF(FrontEndType=$B120,FrontEndCampus),0),MATCH(R$9,FrontEndYear,0))),"")</f>
        <v/>
      </c>
      <c r="S120" s="529" t="str">
        <f t="array" aca="1" ref="S120" ca="1">IFERROR(M120*(1+INDEX(FrontEndData,MATCH(S$10,IF(FrontEndType=$B120,FrontEndCampus),0),MATCH(S$9,FrontEndYear,0))),"")</f>
        <v/>
      </c>
      <c r="T120" s="529" t="str">
        <f t="array" aca="1" ref="T120" ca="1">IFERROR(N120*(1+INDEX(FrontEndData,MATCH(T$10,IF(FrontEndType=$B120,FrontEndCampus),0),MATCH(T$9,FrontEndYear,0))),"")</f>
        <v/>
      </c>
      <c r="U120" s="529" t="str">
        <f t="array" aca="1" ref="U120" ca="1">IFERROR(O120*(1+INDEX(FrontEndData,MATCH(U$10,IF(FrontEndType=$B120,FrontEndCampus),0),MATCH(U$9,FrontEndYear,0))),"")</f>
        <v/>
      </c>
      <c r="V120" s="529" t="str">
        <f t="array" aca="1" ref="V120" ca="1">IFERROR(P120*(1+INDEX(FrontEndData,MATCH(V$10,IF(FrontEndType=$B120,FrontEndCampus),0),MATCH(V$9,FrontEndYear,0))),"")</f>
        <v/>
      </c>
      <c r="W120" s="529" t="str">
        <f t="array" aca="1" ref="W120" ca="1">IFERROR(Q120*(1+INDEX(FrontEndData,MATCH(W$10,IF(FrontEndType=$B120,FrontEndCampus),0),MATCH(W$9,FrontEndYear,0))),"")</f>
        <v/>
      </c>
      <c r="X120" s="529" t="str">
        <f t="array" aca="1" ref="X120" ca="1">IFERROR(R120*(1+INDEX(FrontEndData,MATCH(X$10,IF(FrontEndType=$B120,FrontEndCampus),0),MATCH(X$9,FrontEndYear,0))),"")</f>
        <v/>
      </c>
      <c r="Y120" s="529" t="str">
        <f t="array" aca="1" ref="Y120" ca="1">IFERROR(S120*(1+INDEX(FrontEndData,MATCH(Y$10,IF(FrontEndType=$B120,FrontEndCampus),0),MATCH(Y$9,FrontEndYear,0))),"")</f>
        <v/>
      </c>
      <c r="Z120" s="529" t="str">
        <f t="array" aca="1" ref="Z120" ca="1">IFERROR(T120*(1+INDEX(FrontEndData,MATCH(Z$10,IF(FrontEndType=$B120,FrontEndCampus),0),MATCH(Z$9,FrontEndYear,0))),"")</f>
        <v/>
      </c>
      <c r="AA120" s="529" t="str">
        <f t="array" aca="1" ref="AA120" ca="1">IFERROR(U120*(1+INDEX(FrontEndData,MATCH(AA$10,IF(FrontEndType=$B120,FrontEndCampus),0),MATCH(AA$9,FrontEndYear,0))),"")</f>
        <v/>
      </c>
      <c r="AB120" s="529" t="str">
        <f t="array" aca="1" ref="AB120" ca="1">IFERROR(V120*(1+INDEX(FrontEndData,MATCH(AB$10,IF(FrontEndType=$B120,FrontEndCampus),0),MATCH(AB$9,FrontEndYear,0))),"")</f>
        <v/>
      </c>
      <c r="AC120" s="529" t="str">
        <f t="array" aca="1" ref="AC120" ca="1">IFERROR(W120*(1+INDEX(FrontEndData,MATCH(AC$10,IF(FrontEndType=$B120,FrontEndCampus),0),MATCH(AC$9,FrontEndYear,0))),"")</f>
        <v/>
      </c>
      <c r="AD120" s="529" t="str">
        <f t="array" aca="1" ref="AD120" ca="1">IFERROR(X120*(1+INDEX(FrontEndData,MATCH(AD$10,IF(FrontEndType=$B120,FrontEndCampus),0),MATCH(AD$9,FrontEndYear,0))),"")</f>
        <v/>
      </c>
      <c r="AE120" s="529" t="str">
        <f t="array" aca="1" ref="AE120" ca="1">IFERROR(Y120*(1+INDEX(FrontEndData,MATCH(AE$10,IF(FrontEndType=$B120,FrontEndCampus),0),MATCH(AE$9,FrontEndYear,0))),"")</f>
        <v/>
      </c>
      <c r="AF120" s="529" t="str">
        <f t="array" aca="1" ref="AF120" ca="1">IFERROR(Z120*(1+INDEX(FrontEndData,MATCH(AF$10,IF(FrontEndType=$B120,FrontEndCampus),0),MATCH(AF$9,FrontEndYear,0))),"")</f>
        <v/>
      </c>
      <c r="AG120" s="529" t="str">
        <f t="array" aca="1" ref="AG120" ca="1">IFERROR(AA120*(1+INDEX(FrontEndData,MATCH(AG$10,IF(FrontEndType=$B120,FrontEndCampus),0),MATCH(AG$9,FrontEndYear,0))),"")</f>
        <v/>
      </c>
      <c r="AH120" s="529" t="str">
        <f t="array" aca="1" ref="AH120" ca="1">IFERROR(AB120*(1+INDEX(FrontEndData,MATCH(AH$10,IF(FrontEndType=$B120,FrontEndCampus),0),MATCH(AH$9,FrontEndYear,0))),"")</f>
        <v/>
      </c>
      <c r="AI120" s="529" t="str">
        <f t="array" aca="1" ref="AI120" ca="1">IFERROR(AC120*(1+INDEX(FrontEndData,MATCH(AI$10,IF(FrontEndType=$B120,FrontEndCampus),0),MATCH(AI$9,FrontEndYear,0))),"")</f>
        <v/>
      </c>
      <c r="AJ120" s="529" t="str">
        <f t="array" aca="1" ref="AJ120" ca="1">IFERROR(AD120*(1+INDEX(FrontEndData,MATCH(AJ$10,IF(FrontEndType=$B120,FrontEndCampus),0),MATCH(AJ$9,FrontEndYear,0))),"")</f>
        <v/>
      </c>
      <c r="AK120" s="529" t="str">
        <f t="array" aca="1" ref="AK120" ca="1">IFERROR(AE120*(1+INDEX(FrontEndData,MATCH(AK$10,IF(FrontEndType=$B120,FrontEndCampus),0),MATCH(AK$9,FrontEndYear,0))),"")</f>
        <v/>
      </c>
      <c r="AL120" s="529" t="str">
        <f t="array" aca="1" ref="AL120" ca="1">IFERROR(AF120*(1+INDEX(FrontEndData,MATCH(AL$10,IF(FrontEndType=$B120,FrontEndCampus),0),MATCH(AL$9,FrontEndYear,0))),"")</f>
        <v/>
      </c>
      <c r="AM120" s="529" t="str">
        <f t="array" aca="1" ref="AM120" ca="1">IFERROR(AG120*(1+INDEX(FrontEndData,MATCH(AM$10,IF(FrontEndType=$B120,FrontEndCampus),0),MATCH(AM$9,FrontEndYear,0))),"")</f>
        <v/>
      </c>
      <c r="AN120" s="529" t="str">
        <f t="array" aca="1" ref="AN120" ca="1">IFERROR(AH120*(1+INDEX(FrontEndData,MATCH(AN$10,IF(FrontEndType=$B120,FrontEndCampus),0),MATCH(AN$9,FrontEndYear,0))),"")</f>
        <v/>
      </c>
      <c r="AO120" s="529" t="str">
        <f t="array" aca="1" ref="AO120" ca="1">IFERROR(AI120*(1+INDEX(FrontEndData,MATCH(AO$10,IF(FrontEndType=$B120,FrontEndCampus),0),MATCH(AO$9,FrontEndYear,0))),"")</f>
        <v/>
      </c>
      <c r="AP120" s="529" t="str">
        <f t="array" aca="1" ref="AP120" ca="1">IFERROR(AJ120*(1+INDEX(FrontEndData,MATCH(AP$10,IF(FrontEndType=$B120,FrontEndCampus),0),MATCH(AP$9,FrontEndYear,0))),"")</f>
        <v/>
      </c>
      <c r="AQ120" s="529" t="str">
        <f t="array" aca="1" ref="AQ120" ca="1">IFERROR(AK120*(1+INDEX(FrontEndData,MATCH(AQ$10,IF(FrontEndType=$B120,FrontEndCampus),0),MATCH(AQ$9,FrontEndYear,0))),"")</f>
        <v/>
      </c>
      <c r="AR120" s="529" t="str">
        <f t="array" aca="1" ref="AR120" ca="1">IFERROR(AL120*(1+INDEX(FrontEndData,MATCH(AR$10,IF(FrontEndType=$B120,FrontEndCampus),0),MATCH(AR$9,FrontEndYear,0))),"")</f>
        <v/>
      </c>
      <c r="AS120" s="529" t="str">
        <f t="array" aca="1" ref="AS120" ca="1">IFERROR(AM120*(1+INDEX(FrontEndData,MATCH(AS$10,IF(FrontEndType=$B120,FrontEndCampus),0),MATCH(AS$9,FrontEndYear,0))),"")</f>
        <v/>
      </c>
      <c r="AT120" s="529" t="str">
        <f t="array" aca="1" ref="AT120" ca="1">IFERROR(AN120*(1+INDEX(FrontEndData,MATCH(AT$10,IF(FrontEndType=$B120,FrontEndCampus),0),MATCH(AT$9,FrontEndYear,0))),"")</f>
        <v/>
      </c>
      <c r="AU120" s="529" t="str">
        <f t="array" aca="1" ref="AU120" ca="1">IFERROR(AO120*(1+INDEX(FrontEndData,MATCH(AU$10,IF(FrontEndType=$B120,FrontEndCampus),0),MATCH(AU$9,FrontEndYear,0))),"")</f>
        <v/>
      </c>
      <c r="AV120" s="529" t="str">
        <f t="array" aca="1" ref="AV120" ca="1">IFERROR(AP120*(1+INDEX(FrontEndData,MATCH(AV$10,IF(FrontEndType=$B120,FrontEndCampus),0),MATCH(AV$9,FrontEndYear,0))),"")</f>
        <v/>
      </c>
      <c r="AW120" s="529" t="str">
        <f t="array" aca="1" ref="AW120" ca="1">IFERROR(AQ120*(1+INDEX(FrontEndData,MATCH(AW$10,IF(FrontEndType=$B120,FrontEndCampus),0),MATCH(AW$9,FrontEndYear,0))),"")</f>
        <v/>
      </c>
      <c r="AX120" s="529" t="str">
        <f t="array" aca="1" ref="AX120" ca="1">IFERROR(AR120*(1+INDEX(FrontEndData,MATCH(AX$10,IF(FrontEndType=$B120,FrontEndCampus),0),MATCH(AX$9,FrontEndYear,0))),"")</f>
        <v/>
      </c>
      <c r="AY120" s="529" t="str">
        <f t="array" aca="1" ref="AY120" ca="1">IFERROR(AS120*(1+INDEX(FrontEndData,MATCH(AY$10,IF(FrontEndType=$B120,FrontEndCampus),0),MATCH(AY$9,FrontEndYear,0))),"")</f>
        <v/>
      </c>
      <c r="AZ120" s="529" t="str">
        <f t="array" aca="1" ref="AZ120" ca="1">IFERROR(AT120*(1+INDEX(FrontEndData,MATCH(AZ$10,IF(FrontEndType=$B120,FrontEndCampus),0),MATCH(AZ$9,FrontEndYear,0))),"")</f>
        <v/>
      </c>
      <c r="BA120" s="529" t="str">
        <f t="array" aca="1" ref="BA120" ca="1">IFERROR(AU120*(1+INDEX(FrontEndData,MATCH(BA$10,IF(FrontEndType=$B120,FrontEndCampus),0),MATCH(BA$9,FrontEndYear,0))),"")</f>
        <v/>
      </c>
      <c r="BB120" s="529" t="str">
        <f t="array" aca="1" ref="BB120" ca="1">IFERROR(AV120*(1+INDEX(FrontEndData,MATCH(BB$10,IF(FrontEndType=$B120,FrontEndCampus),0),MATCH(BB$9,FrontEndYear,0))),"")</f>
        <v/>
      </c>
      <c r="BC120" s="529" t="str">
        <f t="array" aca="1" ref="BC120" ca="1">IFERROR(AW120*(1+INDEX(FrontEndData,MATCH(BC$10,IF(FrontEndType=$B120,FrontEndCampus),0),MATCH(BC$9,FrontEndYear,0))),"")</f>
        <v/>
      </c>
      <c r="BD120" s="529" t="str">
        <f t="array" aca="1" ref="BD120" ca="1">IFERROR(AX120*(1+INDEX(FrontEndData,MATCH(BD$10,IF(FrontEndType=$B120,FrontEndCampus),0),MATCH(BD$9,FrontEndYear,0))),"")</f>
        <v/>
      </c>
      <c r="BE120" s="529" t="str">
        <f t="array" aca="1" ref="BE120" ca="1">IFERROR(AY120*(1+INDEX(FrontEndData,MATCH(BE$10,IF(FrontEndType=$B120,FrontEndCampus),0),MATCH(BE$9,FrontEndYear,0))),"")</f>
        <v/>
      </c>
      <c r="BF120" s="529" t="str">
        <f t="array" aca="1" ref="BF120" ca="1">IFERROR(AZ120*(1+INDEX(FrontEndData,MATCH(BF$10,IF(FrontEndType=$B120,FrontEndCampus),0),MATCH(BF$9,FrontEndYear,0))),"")</f>
        <v/>
      </c>
      <c r="BG120" s="529" t="str">
        <f t="array" aca="1" ref="BG120" ca="1">IFERROR(BA120*(1+INDEX(FrontEndData,MATCH(BG$10,IF(FrontEndType=$B120,FrontEndCampus),0),MATCH(BG$9,FrontEndYear,0))),"")</f>
        <v/>
      </c>
      <c r="BH120" s="529" t="str">
        <f t="array" aca="1" ref="BH120" ca="1">IFERROR(BB120*(1+INDEX(FrontEndData,MATCH(BH$10,IF(FrontEndType=$B120,FrontEndCampus),0),MATCH(BH$9,FrontEndYear,0))),"")</f>
        <v/>
      </c>
      <c r="BI120" s="529" t="str">
        <f t="array" aca="1" ref="BI120" ca="1">IFERROR(BC120*(1+INDEX(FrontEndData,MATCH(BI$10,IF(FrontEndType=$B120,FrontEndCampus),0),MATCH(BI$9,FrontEndYear,0))),"")</f>
        <v/>
      </c>
      <c r="BJ120" s="529" t="str">
        <f t="array" aca="1" ref="BJ120" ca="1">IFERROR(BD120*(1+INDEX(FrontEndData,MATCH(BJ$10,IF(FrontEndType=$B120,FrontEndCampus),0),MATCH(BJ$9,FrontEndYear,0))),"")</f>
        <v/>
      </c>
      <c r="BK120" s="529" t="str">
        <f t="array" aca="1" ref="BK120" ca="1">IFERROR(BE120*(1+INDEX(FrontEndData,MATCH(BK$10,IF(FrontEndType=$B120,FrontEndCampus),0),MATCH(BK$9,FrontEndYear,0))),"")</f>
        <v/>
      </c>
      <c r="BL120" s="529" t="str">
        <f t="array" aca="1" ref="BL120" ca="1">IFERROR(BF120*(1+INDEX(FrontEndData,MATCH(BL$10,IF(FrontEndType=$B120,FrontEndCampus),0),MATCH(BL$9,FrontEndYear,0))),"")</f>
        <v/>
      </c>
      <c r="BM120" s="529" t="str">
        <f t="array" aca="1" ref="BM120" ca="1">IFERROR(BG120*(1+INDEX(FrontEndData,MATCH(BM$10,IF(FrontEndType=$B120,FrontEndCampus),0),MATCH(BM$9,FrontEndYear,0))),"")</f>
        <v/>
      </c>
      <c r="BN120" s="529" t="str">
        <f t="array" aca="1" ref="BN120" ca="1">IFERROR(BH120*(1+INDEX(FrontEndData,MATCH(BN$10,IF(FrontEndType=$B120,FrontEndCampus),0),MATCH(BN$9,FrontEndYear,0))),"")</f>
        <v/>
      </c>
      <c r="BO120" s="529" t="str">
        <f t="array" aca="1" ref="BO120" ca="1">IFERROR(BI120*(1+INDEX(FrontEndData,MATCH(BO$10,IF(FrontEndType=$B120,FrontEndCampus),0),MATCH(BO$9,FrontEndYear,0))),"")</f>
        <v/>
      </c>
      <c r="BP120" s="529" t="str">
        <f t="array" aca="1" ref="BP120" ca="1">IFERROR(BJ120*(1+INDEX(FrontEndData,MATCH(BP$10,IF(FrontEndType=$B120,FrontEndCampus),0),MATCH(BP$9,FrontEndYear,0))),"")</f>
        <v/>
      </c>
      <c r="BQ120" s="529" t="str">
        <f t="array" aca="1" ref="BQ120" ca="1">IFERROR(BK120*(1+INDEX(FrontEndData,MATCH(BQ$10,IF(FrontEndType=$B120,FrontEndCampus),0),MATCH(BQ$9,FrontEndYear,0))),"")</f>
        <v/>
      </c>
      <c r="BR120" s="529" t="str">
        <f t="array" aca="1" ref="BR120" ca="1">IFERROR(BL120*(1+INDEX(FrontEndData,MATCH(BR$10,IF(FrontEndType=$B120,FrontEndCampus),0),MATCH(BR$9,FrontEndYear,0))),"")</f>
        <v/>
      </c>
      <c r="BS120" s="529" t="str">
        <f t="array" aca="1" ref="BS120" ca="1">IFERROR(BM120*(1+INDEX(FrontEndData,MATCH(BS$10,IF(FrontEndType=$B120,FrontEndCampus),0),MATCH(BS$9,FrontEndYear,0))),"")</f>
        <v/>
      </c>
      <c r="BT120" s="529" t="str">
        <f t="array" aca="1" ref="BT120" ca="1">IFERROR(BN120*(1+INDEX(FrontEndData,MATCH(BT$10,IF(FrontEndType=$B120,FrontEndCampus),0),MATCH(BT$9,FrontEndYear,0))),"")</f>
        <v/>
      </c>
      <c r="BU120" s="529" t="str">
        <f t="array" aca="1" ref="BU120" ca="1">IFERROR(BO120*(1+INDEX(FrontEndData,MATCH(BU$10,IF(FrontEndType=$B120,FrontEndCampus),0),MATCH(BU$9,FrontEndYear,0))),"")</f>
        <v/>
      </c>
      <c r="BV120" s="529" t="str">
        <f t="array" aca="1" ref="BV120" ca="1">IFERROR(BP120*(1+INDEX(FrontEndData,MATCH(BV$10,IF(FrontEndType=$B120,FrontEndCampus),0),MATCH(BV$9,FrontEndYear,0))),"")</f>
        <v/>
      </c>
      <c r="BW120" s="529" t="str">
        <f t="array" aca="1" ref="BW120" ca="1">IFERROR(BQ120*(1+INDEX(FrontEndData,MATCH(BW$10,IF(FrontEndType=$B120,FrontEndCampus),0),MATCH(BW$9,FrontEndYear,0))),"")</f>
        <v/>
      </c>
      <c r="BX120" s="529" t="str">
        <f t="array" aca="1" ref="BX120" ca="1">IFERROR(BR120*(1+INDEX(FrontEndData,MATCH(BX$10,IF(FrontEndType=$B120,FrontEndCampus),0),MATCH(BX$9,FrontEndYear,0))),"")</f>
        <v/>
      </c>
    </row>
    <row r="121" spans="2:76" x14ac:dyDescent="0.25">
      <c r="B121" s="525" t="s">
        <v>412</v>
      </c>
      <c r="C121" s="526" t="s">
        <v>374</v>
      </c>
      <c r="D121" s="527" t="s">
        <v>29</v>
      </c>
      <c r="E121" s="528">
        <f t="array" aca="1" ref="E121" ca="1">IFERROR(IF(INDEX(EndUseMatrixData,MATCH($B121,IF(EndUseMatrixEndUse=$D121,EndUseMatrixAllocation),0),MATCH($C121,EndUseMatrixEmissionSource,0))=Lists!$Q$9,INDEX(CFPTableEmissionsData,MATCH($C121,CFPTableEmissionsEmissionSource,0),MATCH(E$10,CFPTableEmissionsCampus,0))*INDEX(EndUseAssumptionsData,MATCH($C121,IF(EndUseAssumptionsEndUse=$D121,EndUseAssumptionsEmissionsSource),0),MATCH(E$10,EndUseAssumptionsCampus,0))*IF(COUNTIF(PeopleList,$B121)&gt;0,INDEX(SpacePeopleAllocationsPercentData,MATCH($B121,SpacePeopleAllocationsPercentType,0),MATCH(E$10,SpacePeopleAllocationsPercentCampus,0))/SUM(IF(INDEX(EndUseMatrixPeopleData,0,MATCH($C121,EndUseMatrixEmissionSource,0))=Lists!$Q$9,IF(EndUseMatrixPeopleEndUse=$D121,INDEX(EndUseMatrixPeopleSplitData,0,MATCH(E$10,EndUseMatrixPeopleSplitCampus,0))))),1),0),0)</f>
        <v>0</v>
      </c>
      <c r="F121" s="528">
        <f t="array" aca="1" ref="F121" ca="1">IFERROR(IF(INDEX(EndUseMatrixData,MATCH($B121,IF(EndUseMatrixEndUse=$D121,EndUseMatrixAllocation),0),MATCH($C121,EndUseMatrixEmissionSource,0))=Lists!$Q$9,INDEX(CFPTableEmissionsData,MATCH($C121,CFPTableEmissionsEmissionSource,0),MATCH(F$10,CFPTableEmissionsCampus,0))*INDEX(EndUseAssumptionsData,MATCH($C121,IF(EndUseAssumptionsEndUse=$D121,EndUseAssumptionsEmissionsSource),0),MATCH(F$10,EndUseAssumptionsCampus,0))*IF(COUNTIF(PeopleList,$B121)&gt;0,INDEX(SpacePeopleAllocationsPercentData,MATCH($B121,SpacePeopleAllocationsPercentType,0),MATCH(F$10,SpacePeopleAllocationsPercentCampus,0))/SUM(IF(INDEX(EndUseMatrixPeopleData,0,MATCH($C121,EndUseMatrixEmissionSource,0))=Lists!$Q$9,IF(EndUseMatrixPeopleEndUse=$D121,INDEX(EndUseMatrixPeopleSplitData,0,MATCH(F$10,EndUseMatrixPeopleSplitCampus,0))))),1),0),0)</f>
        <v>0</v>
      </c>
      <c r="G121" s="528">
        <f t="array" aca="1" ref="G121" ca="1">IFERROR(IF(INDEX(EndUseMatrixData,MATCH($B121,IF(EndUseMatrixEndUse=$D121,EndUseMatrixAllocation),0),MATCH($C121,EndUseMatrixEmissionSource,0))=Lists!$Q$9,INDEX(CFPTableEmissionsData,MATCH($C121,CFPTableEmissionsEmissionSource,0),MATCH(G$10,CFPTableEmissionsCampus,0))*INDEX(EndUseAssumptionsData,MATCH($C121,IF(EndUseAssumptionsEndUse=$D121,EndUseAssumptionsEmissionsSource),0),MATCH(G$10,EndUseAssumptionsCampus,0))*IF(COUNTIF(PeopleList,$B121)&gt;0,INDEX(SpacePeopleAllocationsPercentData,MATCH($B121,SpacePeopleAllocationsPercentType,0),MATCH(G$10,SpacePeopleAllocationsPercentCampus,0))/SUM(IF(INDEX(EndUseMatrixPeopleData,0,MATCH($C121,EndUseMatrixEmissionSource,0))=Lists!$Q$9,IF(EndUseMatrixPeopleEndUse=$D121,INDEX(EndUseMatrixPeopleSplitData,0,MATCH(G$10,EndUseMatrixPeopleSplitCampus,0))))),1),0),0)</f>
        <v>0</v>
      </c>
      <c r="H121" s="528">
        <f t="array" aca="1" ref="H121" ca="1">IFERROR(IF(INDEX(EndUseMatrixData,MATCH($B121,IF(EndUseMatrixEndUse=$D121,EndUseMatrixAllocation),0),MATCH($C121,EndUseMatrixEmissionSource,0))=Lists!$Q$9,INDEX(CFPTableEmissionsData,MATCH($C121,CFPTableEmissionsEmissionSource,0),MATCH(H$10,CFPTableEmissionsCampus,0))*INDEX(EndUseAssumptionsData,MATCH($C121,IF(EndUseAssumptionsEndUse=$D121,EndUseAssumptionsEmissionsSource),0),MATCH(H$10,EndUseAssumptionsCampus,0))*IF(COUNTIF(PeopleList,$B121)&gt;0,INDEX(SpacePeopleAllocationsPercentData,MATCH($B121,SpacePeopleAllocationsPercentType,0),MATCH(H$10,SpacePeopleAllocationsPercentCampus,0))/SUM(IF(INDEX(EndUseMatrixPeopleData,0,MATCH($C121,EndUseMatrixEmissionSource,0))=Lists!$Q$9,IF(EndUseMatrixPeopleEndUse=$D121,INDEX(EndUseMatrixPeopleSplitData,0,MATCH(H$10,EndUseMatrixPeopleSplitCampus,0))))),1),0),0)</f>
        <v>0</v>
      </c>
      <c r="I121" s="528">
        <f t="array" aca="1" ref="I121" ca="1">IFERROR(IF(INDEX(EndUseMatrixData,MATCH($B121,IF(EndUseMatrixEndUse=$D121,EndUseMatrixAllocation),0),MATCH($C121,EndUseMatrixEmissionSource,0))=Lists!$Q$9,INDEX(CFPTableEmissionsData,MATCH($C121,CFPTableEmissionsEmissionSource,0),MATCH(I$10,CFPTableEmissionsCampus,0))*INDEX(EndUseAssumptionsData,MATCH($C121,IF(EndUseAssumptionsEndUse=$D121,EndUseAssumptionsEmissionsSource),0),MATCH(I$10,EndUseAssumptionsCampus,0))*IF(COUNTIF(PeopleList,$B121)&gt;0,INDEX(SpacePeopleAllocationsPercentData,MATCH($B121,SpacePeopleAllocationsPercentType,0),MATCH(I$10,SpacePeopleAllocationsPercentCampus,0))/SUM(IF(INDEX(EndUseMatrixPeopleData,0,MATCH($C121,EndUseMatrixEmissionSource,0))=Lists!$Q$9,IF(EndUseMatrixPeopleEndUse=$D121,INDEX(EndUseMatrixPeopleSplitData,0,MATCH(I$10,EndUseMatrixPeopleSplitCampus,0))))),1),0),0)</f>
        <v>0</v>
      </c>
      <c r="J121" s="528">
        <f t="array" aca="1" ref="J121" ca="1">IFERROR(IF(INDEX(EndUseMatrixData,MATCH($B121,IF(EndUseMatrixEndUse=$D121,EndUseMatrixAllocation),0),MATCH($C121,EndUseMatrixEmissionSource,0))=Lists!$Q$9,INDEX(CFPTableEmissionsData,MATCH($C121,CFPTableEmissionsEmissionSource,0),MATCH(J$10,CFPTableEmissionsCampus,0))*INDEX(EndUseAssumptionsData,MATCH($C121,IF(EndUseAssumptionsEndUse=$D121,EndUseAssumptionsEmissionsSource),0),MATCH(J$10,EndUseAssumptionsCampus,0))*IF(COUNTIF(PeopleList,$B121)&gt;0,INDEX(SpacePeopleAllocationsPercentData,MATCH($B121,SpacePeopleAllocationsPercentType,0),MATCH(J$10,SpacePeopleAllocationsPercentCampus,0))/SUM(IF(INDEX(EndUseMatrixPeopleData,0,MATCH($C121,EndUseMatrixEmissionSource,0))=Lists!$Q$9,IF(EndUseMatrixPeopleEndUse=$D121,INDEX(EndUseMatrixPeopleSplitData,0,MATCH(J$10,EndUseMatrixPeopleSplitCampus,0))))),1),0),0)</f>
        <v>0</v>
      </c>
      <c r="K121" s="529" t="str">
        <f t="array" aca="1" ref="K121" ca="1">IFERROR(E121*(1+INDEX(FrontEndData,MATCH(K$10,IF(FrontEndType=$B121,FrontEndCampus),0),MATCH(K$9,FrontEndYear,0))),"")</f>
        <v/>
      </c>
      <c r="L121" s="529" t="str">
        <f t="array" aca="1" ref="L121" ca="1">IFERROR(F121*(1+INDEX(FrontEndData,MATCH(L$10,IF(FrontEndType=$B121,FrontEndCampus),0),MATCH(L$9,FrontEndYear,0))),"")</f>
        <v/>
      </c>
      <c r="M121" s="529" t="str">
        <f t="array" aca="1" ref="M121" ca="1">IFERROR(G121*(1+INDEX(FrontEndData,MATCH(M$10,IF(FrontEndType=$B121,FrontEndCampus),0),MATCH(M$9,FrontEndYear,0))),"")</f>
        <v/>
      </c>
      <c r="N121" s="529" t="str">
        <f t="array" aca="1" ref="N121" ca="1">IFERROR(H121*(1+INDEX(FrontEndData,MATCH(N$10,IF(FrontEndType=$B121,FrontEndCampus),0),MATCH(N$9,FrontEndYear,0))),"")</f>
        <v/>
      </c>
      <c r="O121" s="529" t="str">
        <f t="array" aca="1" ref="O121" ca="1">IFERROR(I121*(1+INDEX(FrontEndData,MATCH(O$10,IF(FrontEndType=$B121,FrontEndCampus),0),MATCH(O$9,FrontEndYear,0))),"")</f>
        <v/>
      </c>
      <c r="P121" s="529" t="str">
        <f t="array" aca="1" ref="P121" ca="1">IFERROR(J121*(1+INDEX(FrontEndData,MATCH(P$10,IF(FrontEndType=$B121,FrontEndCampus),0),MATCH(P$9,FrontEndYear,0))),"")</f>
        <v/>
      </c>
      <c r="Q121" s="529" t="str">
        <f t="array" aca="1" ref="Q121" ca="1">IFERROR(K121*(1+INDEX(FrontEndData,MATCH(Q$10,IF(FrontEndType=$B121,FrontEndCampus),0),MATCH(Q$9,FrontEndYear,0))),"")</f>
        <v/>
      </c>
      <c r="R121" s="529" t="str">
        <f t="array" aca="1" ref="R121" ca="1">IFERROR(L121*(1+INDEX(FrontEndData,MATCH(R$10,IF(FrontEndType=$B121,FrontEndCampus),0),MATCH(R$9,FrontEndYear,0))),"")</f>
        <v/>
      </c>
      <c r="S121" s="529" t="str">
        <f t="array" aca="1" ref="S121" ca="1">IFERROR(M121*(1+INDEX(FrontEndData,MATCH(S$10,IF(FrontEndType=$B121,FrontEndCampus),0),MATCH(S$9,FrontEndYear,0))),"")</f>
        <v/>
      </c>
      <c r="T121" s="529" t="str">
        <f t="array" aca="1" ref="T121" ca="1">IFERROR(N121*(1+INDEX(FrontEndData,MATCH(T$10,IF(FrontEndType=$B121,FrontEndCampus),0),MATCH(T$9,FrontEndYear,0))),"")</f>
        <v/>
      </c>
      <c r="U121" s="529" t="str">
        <f t="array" aca="1" ref="U121" ca="1">IFERROR(O121*(1+INDEX(FrontEndData,MATCH(U$10,IF(FrontEndType=$B121,FrontEndCampus),0),MATCH(U$9,FrontEndYear,0))),"")</f>
        <v/>
      </c>
      <c r="V121" s="529" t="str">
        <f t="array" aca="1" ref="V121" ca="1">IFERROR(P121*(1+INDEX(FrontEndData,MATCH(V$10,IF(FrontEndType=$B121,FrontEndCampus),0),MATCH(V$9,FrontEndYear,0))),"")</f>
        <v/>
      </c>
      <c r="W121" s="529" t="str">
        <f t="array" aca="1" ref="W121" ca="1">IFERROR(Q121*(1+INDEX(FrontEndData,MATCH(W$10,IF(FrontEndType=$B121,FrontEndCampus),0),MATCH(W$9,FrontEndYear,0))),"")</f>
        <v/>
      </c>
      <c r="X121" s="529" t="str">
        <f t="array" aca="1" ref="X121" ca="1">IFERROR(R121*(1+INDEX(FrontEndData,MATCH(X$10,IF(FrontEndType=$B121,FrontEndCampus),0),MATCH(X$9,FrontEndYear,0))),"")</f>
        <v/>
      </c>
      <c r="Y121" s="529" t="str">
        <f t="array" aca="1" ref="Y121" ca="1">IFERROR(S121*(1+INDEX(FrontEndData,MATCH(Y$10,IF(FrontEndType=$B121,FrontEndCampus),0),MATCH(Y$9,FrontEndYear,0))),"")</f>
        <v/>
      </c>
      <c r="Z121" s="529" t="str">
        <f t="array" aca="1" ref="Z121" ca="1">IFERROR(T121*(1+INDEX(FrontEndData,MATCH(Z$10,IF(FrontEndType=$B121,FrontEndCampus),0),MATCH(Z$9,FrontEndYear,0))),"")</f>
        <v/>
      </c>
      <c r="AA121" s="529" t="str">
        <f t="array" aca="1" ref="AA121" ca="1">IFERROR(U121*(1+INDEX(FrontEndData,MATCH(AA$10,IF(FrontEndType=$B121,FrontEndCampus),0),MATCH(AA$9,FrontEndYear,0))),"")</f>
        <v/>
      </c>
      <c r="AB121" s="529" t="str">
        <f t="array" aca="1" ref="AB121" ca="1">IFERROR(V121*(1+INDEX(FrontEndData,MATCH(AB$10,IF(FrontEndType=$B121,FrontEndCampus),0),MATCH(AB$9,FrontEndYear,0))),"")</f>
        <v/>
      </c>
      <c r="AC121" s="529" t="str">
        <f t="array" aca="1" ref="AC121" ca="1">IFERROR(W121*(1+INDEX(FrontEndData,MATCH(AC$10,IF(FrontEndType=$B121,FrontEndCampus),0),MATCH(AC$9,FrontEndYear,0))),"")</f>
        <v/>
      </c>
      <c r="AD121" s="529" t="str">
        <f t="array" aca="1" ref="AD121" ca="1">IFERROR(X121*(1+INDEX(FrontEndData,MATCH(AD$10,IF(FrontEndType=$B121,FrontEndCampus),0),MATCH(AD$9,FrontEndYear,0))),"")</f>
        <v/>
      </c>
      <c r="AE121" s="529" t="str">
        <f t="array" aca="1" ref="AE121" ca="1">IFERROR(Y121*(1+INDEX(FrontEndData,MATCH(AE$10,IF(FrontEndType=$B121,FrontEndCampus),0),MATCH(AE$9,FrontEndYear,0))),"")</f>
        <v/>
      </c>
      <c r="AF121" s="529" t="str">
        <f t="array" aca="1" ref="AF121" ca="1">IFERROR(Z121*(1+INDEX(FrontEndData,MATCH(AF$10,IF(FrontEndType=$B121,FrontEndCampus),0),MATCH(AF$9,FrontEndYear,0))),"")</f>
        <v/>
      </c>
      <c r="AG121" s="529" t="str">
        <f t="array" aca="1" ref="AG121" ca="1">IFERROR(AA121*(1+INDEX(FrontEndData,MATCH(AG$10,IF(FrontEndType=$B121,FrontEndCampus),0),MATCH(AG$9,FrontEndYear,0))),"")</f>
        <v/>
      </c>
      <c r="AH121" s="529" t="str">
        <f t="array" aca="1" ref="AH121" ca="1">IFERROR(AB121*(1+INDEX(FrontEndData,MATCH(AH$10,IF(FrontEndType=$B121,FrontEndCampus),0),MATCH(AH$9,FrontEndYear,0))),"")</f>
        <v/>
      </c>
      <c r="AI121" s="529" t="str">
        <f t="array" aca="1" ref="AI121" ca="1">IFERROR(AC121*(1+INDEX(FrontEndData,MATCH(AI$10,IF(FrontEndType=$B121,FrontEndCampus),0),MATCH(AI$9,FrontEndYear,0))),"")</f>
        <v/>
      </c>
      <c r="AJ121" s="529" t="str">
        <f t="array" aca="1" ref="AJ121" ca="1">IFERROR(AD121*(1+INDEX(FrontEndData,MATCH(AJ$10,IF(FrontEndType=$B121,FrontEndCampus),0),MATCH(AJ$9,FrontEndYear,0))),"")</f>
        <v/>
      </c>
      <c r="AK121" s="529" t="str">
        <f t="array" aca="1" ref="AK121" ca="1">IFERROR(AE121*(1+INDEX(FrontEndData,MATCH(AK$10,IF(FrontEndType=$B121,FrontEndCampus),0),MATCH(AK$9,FrontEndYear,0))),"")</f>
        <v/>
      </c>
      <c r="AL121" s="529" t="str">
        <f t="array" aca="1" ref="AL121" ca="1">IFERROR(AF121*(1+INDEX(FrontEndData,MATCH(AL$10,IF(FrontEndType=$B121,FrontEndCampus),0),MATCH(AL$9,FrontEndYear,0))),"")</f>
        <v/>
      </c>
      <c r="AM121" s="529" t="str">
        <f t="array" aca="1" ref="AM121" ca="1">IFERROR(AG121*(1+INDEX(FrontEndData,MATCH(AM$10,IF(FrontEndType=$B121,FrontEndCampus),0),MATCH(AM$9,FrontEndYear,0))),"")</f>
        <v/>
      </c>
      <c r="AN121" s="529" t="str">
        <f t="array" aca="1" ref="AN121" ca="1">IFERROR(AH121*(1+INDEX(FrontEndData,MATCH(AN$10,IF(FrontEndType=$B121,FrontEndCampus),0),MATCH(AN$9,FrontEndYear,0))),"")</f>
        <v/>
      </c>
      <c r="AO121" s="529" t="str">
        <f t="array" aca="1" ref="AO121" ca="1">IFERROR(AI121*(1+INDEX(FrontEndData,MATCH(AO$10,IF(FrontEndType=$B121,FrontEndCampus),0),MATCH(AO$9,FrontEndYear,0))),"")</f>
        <v/>
      </c>
      <c r="AP121" s="529" t="str">
        <f t="array" aca="1" ref="AP121" ca="1">IFERROR(AJ121*(1+INDEX(FrontEndData,MATCH(AP$10,IF(FrontEndType=$B121,FrontEndCampus),0),MATCH(AP$9,FrontEndYear,0))),"")</f>
        <v/>
      </c>
      <c r="AQ121" s="529" t="str">
        <f t="array" aca="1" ref="AQ121" ca="1">IFERROR(AK121*(1+INDEX(FrontEndData,MATCH(AQ$10,IF(FrontEndType=$B121,FrontEndCampus),0),MATCH(AQ$9,FrontEndYear,0))),"")</f>
        <v/>
      </c>
      <c r="AR121" s="529" t="str">
        <f t="array" aca="1" ref="AR121" ca="1">IFERROR(AL121*(1+INDEX(FrontEndData,MATCH(AR$10,IF(FrontEndType=$B121,FrontEndCampus),0),MATCH(AR$9,FrontEndYear,0))),"")</f>
        <v/>
      </c>
      <c r="AS121" s="529" t="str">
        <f t="array" aca="1" ref="AS121" ca="1">IFERROR(AM121*(1+INDEX(FrontEndData,MATCH(AS$10,IF(FrontEndType=$B121,FrontEndCampus),0),MATCH(AS$9,FrontEndYear,0))),"")</f>
        <v/>
      </c>
      <c r="AT121" s="529" t="str">
        <f t="array" aca="1" ref="AT121" ca="1">IFERROR(AN121*(1+INDEX(FrontEndData,MATCH(AT$10,IF(FrontEndType=$B121,FrontEndCampus),0),MATCH(AT$9,FrontEndYear,0))),"")</f>
        <v/>
      </c>
      <c r="AU121" s="529" t="str">
        <f t="array" aca="1" ref="AU121" ca="1">IFERROR(AO121*(1+INDEX(FrontEndData,MATCH(AU$10,IF(FrontEndType=$B121,FrontEndCampus),0),MATCH(AU$9,FrontEndYear,0))),"")</f>
        <v/>
      </c>
      <c r="AV121" s="529" t="str">
        <f t="array" aca="1" ref="AV121" ca="1">IFERROR(AP121*(1+INDEX(FrontEndData,MATCH(AV$10,IF(FrontEndType=$B121,FrontEndCampus),0),MATCH(AV$9,FrontEndYear,0))),"")</f>
        <v/>
      </c>
      <c r="AW121" s="529" t="str">
        <f t="array" aca="1" ref="AW121" ca="1">IFERROR(AQ121*(1+INDEX(FrontEndData,MATCH(AW$10,IF(FrontEndType=$B121,FrontEndCampus),0),MATCH(AW$9,FrontEndYear,0))),"")</f>
        <v/>
      </c>
      <c r="AX121" s="529" t="str">
        <f t="array" aca="1" ref="AX121" ca="1">IFERROR(AR121*(1+INDEX(FrontEndData,MATCH(AX$10,IF(FrontEndType=$B121,FrontEndCampus),0),MATCH(AX$9,FrontEndYear,0))),"")</f>
        <v/>
      </c>
      <c r="AY121" s="529" t="str">
        <f t="array" aca="1" ref="AY121" ca="1">IFERROR(AS121*(1+INDEX(FrontEndData,MATCH(AY$10,IF(FrontEndType=$B121,FrontEndCampus),0),MATCH(AY$9,FrontEndYear,0))),"")</f>
        <v/>
      </c>
      <c r="AZ121" s="529" t="str">
        <f t="array" aca="1" ref="AZ121" ca="1">IFERROR(AT121*(1+INDEX(FrontEndData,MATCH(AZ$10,IF(FrontEndType=$B121,FrontEndCampus),0),MATCH(AZ$9,FrontEndYear,0))),"")</f>
        <v/>
      </c>
      <c r="BA121" s="529" t="str">
        <f t="array" aca="1" ref="BA121" ca="1">IFERROR(AU121*(1+INDEX(FrontEndData,MATCH(BA$10,IF(FrontEndType=$B121,FrontEndCampus),0),MATCH(BA$9,FrontEndYear,0))),"")</f>
        <v/>
      </c>
      <c r="BB121" s="529" t="str">
        <f t="array" aca="1" ref="BB121" ca="1">IFERROR(AV121*(1+INDEX(FrontEndData,MATCH(BB$10,IF(FrontEndType=$B121,FrontEndCampus),0),MATCH(BB$9,FrontEndYear,0))),"")</f>
        <v/>
      </c>
      <c r="BC121" s="529" t="str">
        <f t="array" aca="1" ref="BC121" ca="1">IFERROR(AW121*(1+INDEX(FrontEndData,MATCH(BC$10,IF(FrontEndType=$B121,FrontEndCampus),0),MATCH(BC$9,FrontEndYear,0))),"")</f>
        <v/>
      </c>
      <c r="BD121" s="529" t="str">
        <f t="array" aca="1" ref="BD121" ca="1">IFERROR(AX121*(1+INDEX(FrontEndData,MATCH(BD$10,IF(FrontEndType=$B121,FrontEndCampus),0),MATCH(BD$9,FrontEndYear,0))),"")</f>
        <v/>
      </c>
      <c r="BE121" s="529" t="str">
        <f t="array" aca="1" ref="BE121" ca="1">IFERROR(AY121*(1+INDEX(FrontEndData,MATCH(BE$10,IF(FrontEndType=$B121,FrontEndCampus),0),MATCH(BE$9,FrontEndYear,0))),"")</f>
        <v/>
      </c>
      <c r="BF121" s="529" t="str">
        <f t="array" aca="1" ref="BF121" ca="1">IFERROR(AZ121*(1+INDEX(FrontEndData,MATCH(BF$10,IF(FrontEndType=$B121,FrontEndCampus),0),MATCH(BF$9,FrontEndYear,0))),"")</f>
        <v/>
      </c>
      <c r="BG121" s="529" t="str">
        <f t="array" aca="1" ref="BG121" ca="1">IFERROR(BA121*(1+INDEX(FrontEndData,MATCH(BG$10,IF(FrontEndType=$B121,FrontEndCampus),0),MATCH(BG$9,FrontEndYear,0))),"")</f>
        <v/>
      </c>
      <c r="BH121" s="529" t="str">
        <f t="array" aca="1" ref="BH121" ca="1">IFERROR(BB121*(1+INDEX(FrontEndData,MATCH(BH$10,IF(FrontEndType=$B121,FrontEndCampus),0),MATCH(BH$9,FrontEndYear,0))),"")</f>
        <v/>
      </c>
      <c r="BI121" s="529" t="str">
        <f t="array" aca="1" ref="BI121" ca="1">IFERROR(BC121*(1+INDEX(FrontEndData,MATCH(BI$10,IF(FrontEndType=$B121,FrontEndCampus),0),MATCH(BI$9,FrontEndYear,0))),"")</f>
        <v/>
      </c>
      <c r="BJ121" s="529" t="str">
        <f t="array" aca="1" ref="BJ121" ca="1">IFERROR(BD121*(1+INDEX(FrontEndData,MATCH(BJ$10,IF(FrontEndType=$B121,FrontEndCampus),0),MATCH(BJ$9,FrontEndYear,0))),"")</f>
        <v/>
      </c>
      <c r="BK121" s="529" t="str">
        <f t="array" aca="1" ref="BK121" ca="1">IFERROR(BE121*(1+INDEX(FrontEndData,MATCH(BK$10,IF(FrontEndType=$B121,FrontEndCampus),0),MATCH(BK$9,FrontEndYear,0))),"")</f>
        <v/>
      </c>
      <c r="BL121" s="529" t="str">
        <f t="array" aca="1" ref="BL121" ca="1">IFERROR(BF121*(1+INDEX(FrontEndData,MATCH(BL$10,IF(FrontEndType=$B121,FrontEndCampus),0),MATCH(BL$9,FrontEndYear,0))),"")</f>
        <v/>
      </c>
      <c r="BM121" s="529" t="str">
        <f t="array" aca="1" ref="BM121" ca="1">IFERROR(BG121*(1+INDEX(FrontEndData,MATCH(BM$10,IF(FrontEndType=$B121,FrontEndCampus),0),MATCH(BM$9,FrontEndYear,0))),"")</f>
        <v/>
      </c>
      <c r="BN121" s="529" t="str">
        <f t="array" aca="1" ref="BN121" ca="1">IFERROR(BH121*(1+INDEX(FrontEndData,MATCH(BN$10,IF(FrontEndType=$B121,FrontEndCampus),0),MATCH(BN$9,FrontEndYear,0))),"")</f>
        <v/>
      </c>
      <c r="BO121" s="529" t="str">
        <f t="array" aca="1" ref="BO121" ca="1">IFERROR(BI121*(1+INDEX(FrontEndData,MATCH(BO$10,IF(FrontEndType=$B121,FrontEndCampus),0),MATCH(BO$9,FrontEndYear,0))),"")</f>
        <v/>
      </c>
      <c r="BP121" s="529" t="str">
        <f t="array" aca="1" ref="BP121" ca="1">IFERROR(BJ121*(1+INDEX(FrontEndData,MATCH(BP$10,IF(FrontEndType=$B121,FrontEndCampus),0),MATCH(BP$9,FrontEndYear,0))),"")</f>
        <v/>
      </c>
      <c r="BQ121" s="529" t="str">
        <f t="array" aca="1" ref="BQ121" ca="1">IFERROR(BK121*(1+INDEX(FrontEndData,MATCH(BQ$10,IF(FrontEndType=$B121,FrontEndCampus),0),MATCH(BQ$9,FrontEndYear,0))),"")</f>
        <v/>
      </c>
      <c r="BR121" s="529" t="str">
        <f t="array" aca="1" ref="BR121" ca="1">IFERROR(BL121*(1+INDEX(FrontEndData,MATCH(BR$10,IF(FrontEndType=$B121,FrontEndCampus),0),MATCH(BR$9,FrontEndYear,0))),"")</f>
        <v/>
      </c>
      <c r="BS121" s="529" t="str">
        <f t="array" aca="1" ref="BS121" ca="1">IFERROR(BM121*(1+INDEX(FrontEndData,MATCH(BS$10,IF(FrontEndType=$B121,FrontEndCampus),0),MATCH(BS$9,FrontEndYear,0))),"")</f>
        <v/>
      </c>
      <c r="BT121" s="529" t="str">
        <f t="array" aca="1" ref="BT121" ca="1">IFERROR(BN121*(1+INDEX(FrontEndData,MATCH(BT$10,IF(FrontEndType=$B121,FrontEndCampus),0),MATCH(BT$9,FrontEndYear,0))),"")</f>
        <v/>
      </c>
      <c r="BU121" s="529" t="str">
        <f t="array" aca="1" ref="BU121" ca="1">IFERROR(BO121*(1+INDEX(FrontEndData,MATCH(BU$10,IF(FrontEndType=$B121,FrontEndCampus),0),MATCH(BU$9,FrontEndYear,0))),"")</f>
        <v/>
      </c>
      <c r="BV121" s="529" t="str">
        <f t="array" aca="1" ref="BV121" ca="1">IFERROR(BP121*(1+INDEX(FrontEndData,MATCH(BV$10,IF(FrontEndType=$B121,FrontEndCampus),0),MATCH(BV$9,FrontEndYear,0))),"")</f>
        <v/>
      </c>
      <c r="BW121" s="529" t="str">
        <f t="array" aca="1" ref="BW121" ca="1">IFERROR(BQ121*(1+INDEX(FrontEndData,MATCH(BW$10,IF(FrontEndType=$B121,FrontEndCampus),0),MATCH(BW$9,FrontEndYear,0))),"")</f>
        <v/>
      </c>
      <c r="BX121" s="529" t="str">
        <f t="array" aca="1" ref="BX121" ca="1">IFERROR(BR121*(1+INDEX(FrontEndData,MATCH(BX$10,IF(FrontEndType=$B121,FrontEndCampus),0),MATCH(BX$9,FrontEndYear,0))),"")</f>
        <v/>
      </c>
    </row>
    <row r="122" spans="2:76" x14ac:dyDescent="0.25">
      <c r="B122" s="525" t="s">
        <v>411</v>
      </c>
      <c r="C122" s="526" t="s">
        <v>374</v>
      </c>
      <c r="D122" s="527" t="s">
        <v>29</v>
      </c>
      <c r="E122" s="528">
        <f t="array" aca="1" ref="E122" ca="1">IFERROR(IF(INDEX(EndUseMatrixData,MATCH($B122,IF(EndUseMatrixEndUse=$D122,EndUseMatrixAllocation),0),MATCH($C122,EndUseMatrixEmissionSource,0))=Lists!$Q$9,INDEX(CFPTableEmissionsData,MATCH($C122,CFPTableEmissionsEmissionSource,0),MATCH(E$10,CFPTableEmissionsCampus,0))*INDEX(EndUseAssumptionsData,MATCH($C122,IF(EndUseAssumptionsEndUse=$D122,EndUseAssumptionsEmissionsSource),0),MATCH(E$10,EndUseAssumptionsCampus,0))*IF(COUNTIF(PeopleList,$B122)&gt;0,INDEX(SpacePeopleAllocationsPercentData,MATCH($B122,SpacePeopleAllocationsPercentType,0),MATCH(E$10,SpacePeopleAllocationsPercentCampus,0))/SUM(IF(INDEX(EndUseMatrixPeopleData,0,MATCH($C122,EndUseMatrixEmissionSource,0))=Lists!$Q$9,IF(EndUseMatrixPeopleEndUse=$D122,INDEX(EndUseMatrixPeopleSplitData,0,MATCH(E$10,EndUseMatrixPeopleSplitCampus,0))))),1),0),0)</f>
        <v>0</v>
      </c>
      <c r="F122" s="528">
        <f t="array" aca="1" ref="F122" ca="1">IFERROR(IF(INDEX(EndUseMatrixData,MATCH($B122,IF(EndUseMatrixEndUse=$D122,EndUseMatrixAllocation),0),MATCH($C122,EndUseMatrixEmissionSource,0))=Lists!$Q$9,INDEX(CFPTableEmissionsData,MATCH($C122,CFPTableEmissionsEmissionSource,0),MATCH(F$10,CFPTableEmissionsCampus,0))*INDEX(EndUseAssumptionsData,MATCH($C122,IF(EndUseAssumptionsEndUse=$D122,EndUseAssumptionsEmissionsSource),0),MATCH(F$10,EndUseAssumptionsCampus,0))*IF(COUNTIF(PeopleList,$B122)&gt;0,INDEX(SpacePeopleAllocationsPercentData,MATCH($B122,SpacePeopleAllocationsPercentType,0),MATCH(F$10,SpacePeopleAllocationsPercentCampus,0))/SUM(IF(INDEX(EndUseMatrixPeopleData,0,MATCH($C122,EndUseMatrixEmissionSource,0))=Lists!$Q$9,IF(EndUseMatrixPeopleEndUse=$D122,INDEX(EndUseMatrixPeopleSplitData,0,MATCH(F$10,EndUseMatrixPeopleSplitCampus,0))))),1),0),0)</f>
        <v>0</v>
      </c>
      <c r="G122" s="528">
        <f t="array" aca="1" ref="G122" ca="1">IFERROR(IF(INDEX(EndUseMatrixData,MATCH($B122,IF(EndUseMatrixEndUse=$D122,EndUseMatrixAllocation),0),MATCH($C122,EndUseMatrixEmissionSource,0))=Lists!$Q$9,INDEX(CFPTableEmissionsData,MATCH($C122,CFPTableEmissionsEmissionSource,0),MATCH(G$10,CFPTableEmissionsCampus,0))*INDEX(EndUseAssumptionsData,MATCH($C122,IF(EndUseAssumptionsEndUse=$D122,EndUseAssumptionsEmissionsSource),0),MATCH(G$10,EndUseAssumptionsCampus,0))*IF(COUNTIF(PeopleList,$B122)&gt;0,INDEX(SpacePeopleAllocationsPercentData,MATCH($B122,SpacePeopleAllocationsPercentType,0),MATCH(G$10,SpacePeopleAllocationsPercentCampus,0))/SUM(IF(INDEX(EndUseMatrixPeopleData,0,MATCH($C122,EndUseMatrixEmissionSource,0))=Lists!$Q$9,IF(EndUseMatrixPeopleEndUse=$D122,INDEX(EndUseMatrixPeopleSplitData,0,MATCH(G$10,EndUseMatrixPeopleSplitCampus,0))))),1),0),0)</f>
        <v>0</v>
      </c>
      <c r="H122" s="528">
        <f t="array" aca="1" ref="H122" ca="1">IFERROR(IF(INDEX(EndUseMatrixData,MATCH($B122,IF(EndUseMatrixEndUse=$D122,EndUseMatrixAllocation),0),MATCH($C122,EndUseMatrixEmissionSource,0))=Lists!$Q$9,INDEX(CFPTableEmissionsData,MATCH($C122,CFPTableEmissionsEmissionSource,0),MATCH(H$10,CFPTableEmissionsCampus,0))*INDEX(EndUseAssumptionsData,MATCH($C122,IF(EndUseAssumptionsEndUse=$D122,EndUseAssumptionsEmissionsSource),0),MATCH(H$10,EndUseAssumptionsCampus,0))*IF(COUNTIF(PeopleList,$B122)&gt;0,INDEX(SpacePeopleAllocationsPercentData,MATCH($B122,SpacePeopleAllocationsPercentType,0),MATCH(H$10,SpacePeopleAllocationsPercentCampus,0))/SUM(IF(INDEX(EndUseMatrixPeopleData,0,MATCH($C122,EndUseMatrixEmissionSource,0))=Lists!$Q$9,IF(EndUseMatrixPeopleEndUse=$D122,INDEX(EndUseMatrixPeopleSplitData,0,MATCH(H$10,EndUseMatrixPeopleSplitCampus,0))))),1),0),0)</f>
        <v>0</v>
      </c>
      <c r="I122" s="528">
        <f t="array" aca="1" ref="I122" ca="1">IFERROR(IF(INDEX(EndUseMatrixData,MATCH($B122,IF(EndUseMatrixEndUse=$D122,EndUseMatrixAllocation),0),MATCH($C122,EndUseMatrixEmissionSource,0))=Lists!$Q$9,INDEX(CFPTableEmissionsData,MATCH($C122,CFPTableEmissionsEmissionSource,0),MATCH(I$10,CFPTableEmissionsCampus,0))*INDEX(EndUseAssumptionsData,MATCH($C122,IF(EndUseAssumptionsEndUse=$D122,EndUseAssumptionsEmissionsSource),0),MATCH(I$10,EndUseAssumptionsCampus,0))*IF(COUNTIF(PeopleList,$B122)&gt;0,INDEX(SpacePeopleAllocationsPercentData,MATCH($B122,SpacePeopleAllocationsPercentType,0),MATCH(I$10,SpacePeopleAllocationsPercentCampus,0))/SUM(IF(INDEX(EndUseMatrixPeopleData,0,MATCH($C122,EndUseMatrixEmissionSource,0))=Lists!$Q$9,IF(EndUseMatrixPeopleEndUse=$D122,INDEX(EndUseMatrixPeopleSplitData,0,MATCH(I$10,EndUseMatrixPeopleSplitCampus,0))))),1),0),0)</f>
        <v>0</v>
      </c>
      <c r="J122" s="528">
        <f t="array" aca="1" ref="J122" ca="1">IFERROR(IF(INDEX(EndUseMatrixData,MATCH($B122,IF(EndUseMatrixEndUse=$D122,EndUseMatrixAllocation),0),MATCH($C122,EndUseMatrixEmissionSource,0))=Lists!$Q$9,INDEX(CFPTableEmissionsData,MATCH($C122,CFPTableEmissionsEmissionSource,0),MATCH(J$10,CFPTableEmissionsCampus,0))*INDEX(EndUseAssumptionsData,MATCH($C122,IF(EndUseAssumptionsEndUse=$D122,EndUseAssumptionsEmissionsSource),0),MATCH(J$10,EndUseAssumptionsCampus,0))*IF(COUNTIF(PeopleList,$B122)&gt;0,INDEX(SpacePeopleAllocationsPercentData,MATCH($B122,SpacePeopleAllocationsPercentType,0),MATCH(J$10,SpacePeopleAllocationsPercentCampus,0))/SUM(IF(INDEX(EndUseMatrixPeopleData,0,MATCH($C122,EndUseMatrixEmissionSource,0))=Lists!$Q$9,IF(EndUseMatrixPeopleEndUse=$D122,INDEX(EndUseMatrixPeopleSplitData,0,MATCH(J$10,EndUseMatrixPeopleSplitCampus,0))))),1),0),0)</f>
        <v>0</v>
      </c>
      <c r="K122" s="529" t="str">
        <f t="array" aca="1" ref="K122" ca="1">IFERROR(E122*(1+INDEX(FrontEndData,MATCH(K$10,IF(FrontEndType=$B122,FrontEndCampus),0),MATCH(K$9,FrontEndYear,0))),"")</f>
        <v/>
      </c>
      <c r="L122" s="529" t="str">
        <f t="array" aca="1" ref="L122" ca="1">IFERROR(F122*(1+INDEX(FrontEndData,MATCH(L$10,IF(FrontEndType=$B122,FrontEndCampus),0),MATCH(L$9,FrontEndYear,0))),"")</f>
        <v/>
      </c>
      <c r="M122" s="529" t="str">
        <f t="array" aca="1" ref="M122" ca="1">IFERROR(G122*(1+INDEX(FrontEndData,MATCH(M$10,IF(FrontEndType=$B122,FrontEndCampus),0),MATCH(M$9,FrontEndYear,0))),"")</f>
        <v/>
      </c>
      <c r="N122" s="529" t="str">
        <f t="array" aca="1" ref="N122" ca="1">IFERROR(H122*(1+INDEX(FrontEndData,MATCH(N$10,IF(FrontEndType=$B122,FrontEndCampus),0),MATCH(N$9,FrontEndYear,0))),"")</f>
        <v/>
      </c>
      <c r="O122" s="529" t="str">
        <f t="array" aca="1" ref="O122" ca="1">IFERROR(I122*(1+INDEX(FrontEndData,MATCH(O$10,IF(FrontEndType=$B122,FrontEndCampus),0),MATCH(O$9,FrontEndYear,0))),"")</f>
        <v/>
      </c>
      <c r="P122" s="529" t="str">
        <f t="array" aca="1" ref="P122" ca="1">IFERROR(J122*(1+INDEX(FrontEndData,MATCH(P$10,IF(FrontEndType=$B122,FrontEndCampus),0),MATCH(P$9,FrontEndYear,0))),"")</f>
        <v/>
      </c>
      <c r="Q122" s="529" t="str">
        <f t="array" aca="1" ref="Q122" ca="1">IFERROR(K122*(1+INDEX(FrontEndData,MATCH(Q$10,IF(FrontEndType=$B122,FrontEndCampus),0),MATCH(Q$9,FrontEndYear,0))),"")</f>
        <v/>
      </c>
      <c r="R122" s="529" t="str">
        <f t="array" aca="1" ref="R122" ca="1">IFERROR(L122*(1+INDEX(FrontEndData,MATCH(R$10,IF(FrontEndType=$B122,FrontEndCampus),0),MATCH(R$9,FrontEndYear,0))),"")</f>
        <v/>
      </c>
      <c r="S122" s="529" t="str">
        <f t="array" aca="1" ref="S122" ca="1">IFERROR(M122*(1+INDEX(FrontEndData,MATCH(S$10,IF(FrontEndType=$B122,FrontEndCampus),0),MATCH(S$9,FrontEndYear,0))),"")</f>
        <v/>
      </c>
      <c r="T122" s="529" t="str">
        <f t="array" aca="1" ref="T122" ca="1">IFERROR(N122*(1+INDEX(FrontEndData,MATCH(T$10,IF(FrontEndType=$B122,FrontEndCampus),0),MATCH(T$9,FrontEndYear,0))),"")</f>
        <v/>
      </c>
      <c r="U122" s="529" t="str">
        <f t="array" aca="1" ref="U122" ca="1">IFERROR(O122*(1+INDEX(FrontEndData,MATCH(U$10,IF(FrontEndType=$B122,FrontEndCampus),0),MATCH(U$9,FrontEndYear,0))),"")</f>
        <v/>
      </c>
      <c r="V122" s="529" t="str">
        <f t="array" aca="1" ref="V122" ca="1">IFERROR(P122*(1+INDEX(FrontEndData,MATCH(V$10,IF(FrontEndType=$B122,FrontEndCampus),0),MATCH(V$9,FrontEndYear,0))),"")</f>
        <v/>
      </c>
      <c r="W122" s="529" t="str">
        <f t="array" aca="1" ref="W122" ca="1">IFERROR(Q122*(1+INDEX(FrontEndData,MATCH(W$10,IF(FrontEndType=$B122,FrontEndCampus),0),MATCH(W$9,FrontEndYear,0))),"")</f>
        <v/>
      </c>
      <c r="X122" s="529" t="str">
        <f t="array" aca="1" ref="X122" ca="1">IFERROR(R122*(1+INDEX(FrontEndData,MATCH(X$10,IF(FrontEndType=$B122,FrontEndCampus),0),MATCH(X$9,FrontEndYear,0))),"")</f>
        <v/>
      </c>
      <c r="Y122" s="529" t="str">
        <f t="array" aca="1" ref="Y122" ca="1">IFERROR(S122*(1+INDEX(FrontEndData,MATCH(Y$10,IF(FrontEndType=$B122,FrontEndCampus),0),MATCH(Y$9,FrontEndYear,0))),"")</f>
        <v/>
      </c>
      <c r="Z122" s="529" t="str">
        <f t="array" aca="1" ref="Z122" ca="1">IFERROR(T122*(1+INDEX(FrontEndData,MATCH(Z$10,IF(FrontEndType=$B122,FrontEndCampus),0),MATCH(Z$9,FrontEndYear,0))),"")</f>
        <v/>
      </c>
      <c r="AA122" s="529" t="str">
        <f t="array" aca="1" ref="AA122" ca="1">IFERROR(U122*(1+INDEX(FrontEndData,MATCH(AA$10,IF(FrontEndType=$B122,FrontEndCampus),0),MATCH(AA$9,FrontEndYear,0))),"")</f>
        <v/>
      </c>
      <c r="AB122" s="529" t="str">
        <f t="array" aca="1" ref="AB122" ca="1">IFERROR(V122*(1+INDEX(FrontEndData,MATCH(AB$10,IF(FrontEndType=$B122,FrontEndCampus),0),MATCH(AB$9,FrontEndYear,0))),"")</f>
        <v/>
      </c>
      <c r="AC122" s="529" t="str">
        <f t="array" aca="1" ref="AC122" ca="1">IFERROR(W122*(1+INDEX(FrontEndData,MATCH(AC$10,IF(FrontEndType=$B122,FrontEndCampus),0),MATCH(AC$9,FrontEndYear,0))),"")</f>
        <v/>
      </c>
      <c r="AD122" s="529" t="str">
        <f t="array" aca="1" ref="AD122" ca="1">IFERROR(X122*(1+INDEX(FrontEndData,MATCH(AD$10,IF(FrontEndType=$B122,FrontEndCampus),0),MATCH(AD$9,FrontEndYear,0))),"")</f>
        <v/>
      </c>
      <c r="AE122" s="529" t="str">
        <f t="array" aca="1" ref="AE122" ca="1">IFERROR(Y122*(1+INDEX(FrontEndData,MATCH(AE$10,IF(FrontEndType=$B122,FrontEndCampus),0),MATCH(AE$9,FrontEndYear,0))),"")</f>
        <v/>
      </c>
      <c r="AF122" s="529" t="str">
        <f t="array" aca="1" ref="AF122" ca="1">IFERROR(Z122*(1+INDEX(FrontEndData,MATCH(AF$10,IF(FrontEndType=$B122,FrontEndCampus),0),MATCH(AF$9,FrontEndYear,0))),"")</f>
        <v/>
      </c>
      <c r="AG122" s="529" t="str">
        <f t="array" aca="1" ref="AG122" ca="1">IFERROR(AA122*(1+INDEX(FrontEndData,MATCH(AG$10,IF(FrontEndType=$B122,FrontEndCampus),0),MATCH(AG$9,FrontEndYear,0))),"")</f>
        <v/>
      </c>
      <c r="AH122" s="529" t="str">
        <f t="array" aca="1" ref="AH122" ca="1">IFERROR(AB122*(1+INDEX(FrontEndData,MATCH(AH$10,IF(FrontEndType=$B122,FrontEndCampus),0),MATCH(AH$9,FrontEndYear,0))),"")</f>
        <v/>
      </c>
      <c r="AI122" s="529" t="str">
        <f t="array" aca="1" ref="AI122" ca="1">IFERROR(AC122*(1+INDEX(FrontEndData,MATCH(AI$10,IF(FrontEndType=$B122,FrontEndCampus),0),MATCH(AI$9,FrontEndYear,0))),"")</f>
        <v/>
      </c>
      <c r="AJ122" s="529" t="str">
        <f t="array" aca="1" ref="AJ122" ca="1">IFERROR(AD122*(1+INDEX(FrontEndData,MATCH(AJ$10,IF(FrontEndType=$B122,FrontEndCampus),0),MATCH(AJ$9,FrontEndYear,0))),"")</f>
        <v/>
      </c>
      <c r="AK122" s="529" t="str">
        <f t="array" aca="1" ref="AK122" ca="1">IFERROR(AE122*(1+INDEX(FrontEndData,MATCH(AK$10,IF(FrontEndType=$B122,FrontEndCampus),0),MATCH(AK$9,FrontEndYear,0))),"")</f>
        <v/>
      </c>
      <c r="AL122" s="529" t="str">
        <f t="array" aca="1" ref="AL122" ca="1">IFERROR(AF122*(1+INDEX(FrontEndData,MATCH(AL$10,IF(FrontEndType=$B122,FrontEndCampus),0),MATCH(AL$9,FrontEndYear,0))),"")</f>
        <v/>
      </c>
      <c r="AM122" s="529" t="str">
        <f t="array" aca="1" ref="AM122" ca="1">IFERROR(AG122*(1+INDEX(FrontEndData,MATCH(AM$10,IF(FrontEndType=$B122,FrontEndCampus),0),MATCH(AM$9,FrontEndYear,0))),"")</f>
        <v/>
      </c>
      <c r="AN122" s="529" t="str">
        <f t="array" aca="1" ref="AN122" ca="1">IFERROR(AH122*(1+INDEX(FrontEndData,MATCH(AN$10,IF(FrontEndType=$B122,FrontEndCampus),0),MATCH(AN$9,FrontEndYear,0))),"")</f>
        <v/>
      </c>
      <c r="AO122" s="529" t="str">
        <f t="array" aca="1" ref="AO122" ca="1">IFERROR(AI122*(1+INDEX(FrontEndData,MATCH(AO$10,IF(FrontEndType=$B122,FrontEndCampus),0),MATCH(AO$9,FrontEndYear,0))),"")</f>
        <v/>
      </c>
      <c r="AP122" s="529" t="str">
        <f t="array" aca="1" ref="AP122" ca="1">IFERROR(AJ122*(1+INDEX(FrontEndData,MATCH(AP$10,IF(FrontEndType=$B122,FrontEndCampus),0),MATCH(AP$9,FrontEndYear,0))),"")</f>
        <v/>
      </c>
      <c r="AQ122" s="529" t="str">
        <f t="array" aca="1" ref="AQ122" ca="1">IFERROR(AK122*(1+INDEX(FrontEndData,MATCH(AQ$10,IF(FrontEndType=$B122,FrontEndCampus),0),MATCH(AQ$9,FrontEndYear,0))),"")</f>
        <v/>
      </c>
      <c r="AR122" s="529" t="str">
        <f t="array" aca="1" ref="AR122" ca="1">IFERROR(AL122*(1+INDEX(FrontEndData,MATCH(AR$10,IF(FrontEndType=$B122,FrontEndCampus),0),MATCH(AR$9,FrontEndYear,0))),"")</f>
        <v/>
      </c>
      <c r="AS122" s="529" t="str">
        <f t="array" aca="1" ref="AS122" ca="1">IFERROR(AM122*(1+INDEX(FrontEndData,MATCH(AS$10,IF(FrontEndType=$B122,FrontEndCampus),0),MATCH(AS$9,FrontEndYear,0))),"")</f>
        <v/>
      </c>
      <c r="AT122" s="529" t="str">
        <f t="array" aca="1" ref="AT122" ca="1">IFERROR(AN122*(1+INDEX(FrontEndData,MATCH(AT$10,IF(FrontEndType=$B122,FrontEndCampus),0),MATCH(AT$9,FrontEndYear,0))),"")</f>
        <v/>
      </c>
      <c r="AU122" s="529" t="str">
        <f t="array" aca="1" ref="AU122" ca="1">IFERROR(AO122*(1+INDEX(FrontEndData,MATCH(AU$10,IF(FrontEndType=$B122,FrontEndCampus),0),MATCH(AU$9,FrontEndYear,0))),"")</f>
        <v/>
      </c>
      <c r="AV122" s="529" t="str">
        <f t="array" aca="1" ref="AV122" ca="1">IFERROR(AP122*(1+INDEX(FrontEndData,MATCH(AV$10,IF(FrontEndType=$B122,FrontEndCampus),0),MATCH(AV$9,FrontEndYear,0))),"")</f>
        <v/>
      </c>
      <c r="AW122" s="529" t="str">
        <f t="array" aca="1" ref="AW122" ca="1">IFERROR(AQ122*(1+INDEX(FrontEndData,MATCH(AW$10,IF(FrontEndType=$B122,FrontEndCampus),0),MATCH(AW$9,FrontEndYear,0))),"")</f>
        <v/>
      </c>
      <c r="AX122" s="529" t="str">
        <f t="array" aca="1" ref="AX122" ca="1">IFERROR(AR122*(1+INDEX(FrontEndData,MATCH(AX$10,IF(FrontEndType=$B122,FrontEndCampus),0),MATCH(AX$9,FrontEndYear,0))),"")</f>
        <v/>
      </c>
      <c r="AY122" s="529" t="str">
        <f t="array" aca="1" ref="AY122" ca="1">IFERROR(AS122*(1+INDEX(FrontEndData,MATCH(AY$10,IF(FrontEndType=$B122,FrontEndCampus),0),MATCH(AY$9,FrontEndYear,0))),"")</f>
        <v/>
      </c>
      <c r="AZ122" s="529" t="str">
        <f t="array" aca="1" ref="AZ122" ca="1">IFERROR(AT122*(1+INDEX(FrontEndData,MATCH(AZ$10,IF(FrontEndType=$B122,FrontEndCampus),0),MATCH(AZ$9,FrontEndYear,0))),"")</f>
        <v/>
      </c>
      <c r="BA122" s="529" t="str">
        <f t="array" aca="1" ref="BA122" ca="1">IFERROR(AU122*(1+INDEX(FrontEndData,MATCH(BA$10,IF(FrontEndType=$B122,FrontEndCampus),0),MATCH(BA$9,FrontEndYear,0))),"")</f>
        <v/>
      </c>
      <c r="BB122" s="529" t="str">
        <f t="array" aca="1" ref="BB122" ca="1">IFERROR(AV122*(1+INDEX(FrontEndData,MATCH(BB$10,IF(FrontEndType=$B122,FrontEndCampus),0),MATCH(BB$9,FrontEndYear,0))),"")</f>
        <v/>
      </c>
      <c r="BC122" s="529" t="str">
        <f t="array" aca="1" ref="BC122" ca="1">IFERROR(AW122*(1+INDEX(FrontEndData,MATCH(BC$10,IF(FrontEndType=$B122,FrontEndCampus),0),MATCH(BC$9,FrontEndYear,0))),"")</f>
        <v/>
      </c>
      <c r="BD122" s="529" t="str">
        <f t="array" aca="1" ref="BD122" ca="1">IFERROR(AX122*(1+INDEX(FrontEndData,MATCH(BD$10,IF(FrontEndType=$B122,FrontEndCampus),0),MATCH(BD$9,FrontEndYear,0))),"")</f>
        <v/>
      </c>
      <c r="BE122" s="529" t="str">
        <f t="array" aca="1" ref="BE122" ca="1">IFERROR(AY122*(1+INDEX(FrontEndData,MATCH(BE$10,IF(FrontEndType=$B122,FrontEndCampus),0),MATCH(BE$9,FrontEndYear,0))),"")</f>
        <v/>
      </c>
      <c r="BF122" s="529" t="str">
        <f t="array" aca="1" ref="BF122" ca="1">IFERROR(AZ122*(1+INDEX(FrontEndData,MATCH(BF$10,IF(FrontEndType=$B122,FrontEndCampus),0),MATCH(BF$9,FrontEndYear,0))),"")</f>
        <v/>
      </c>
      <c r="BG122" s="529" t="str">
        <f t="array" aca="1" ref="BG122" ca="1">IFERROR(BA122*(1+INDEX(FrontEndData,MATCH(BG$10,IF(FrontEndType=$B122,FrontEndCampus),0),MATCH(BG$9,FrontEndYear,0))),"")</f>
        <v/>
      </c>
      <c r="BH122" s="529" t="str">
        <f t="array" aca="1" ref="BH122" ca="1">IFERROR(BB122*(1+INDEX(FrontEndData,MATCH(BH$10,IF(FrontEndType=$B122,FrontEndCampus),0),MATCH(BH$9,FrontEndYear,0))),"")</f>
        <v/>
      </c>
      <c r="BI122" s="529" t="str">
        <f t="array" aca="1" ref="BI122" ca="1">IFERROR(BC122*(1+INDEX(FrontEndData,MATCH(BI$10,IF(FrontEndType=$B122,FrontEndCampus),0),MATCH(BI$9,FrontEndYear,0))),"")</f>
        <v/>
      </c>
      <c r="BJ122" s="529" t="str">
        <f t="array" aca="1" ref="BJ122" ca="1">IFERROR(BD122*(1+INDEX(FrontEndData,MATCH(BJ$10,IF(FrontEndType=$B122,FrontEndCampus),0),MATCH(BJ$9,FrontEndYear,0))),"")</f>
        <v/>
      </c>
      <c r="BK122" s="529" t="str">
        <f t="array" aca="1" ref="BK122" ca="1">IFERROR(BE122*(1+INDEX(FrontEndData,MATCH(BK$10,IF(FrontEndType=$B122,FrontEndCampus),0),MATCH(BK$9,FrontEndYear,0))),"")</f>
        <v/>
      </c>
      <c r="BL122" s="529" t="str">
        <f t="array" aca="1" ref="BL122" ca="1">IFERROR(BF122*(1+INDEX(FrontEndData,MATCH(BL$10,IF(FrontEndType=$B122,FrontEndCampus),0),MATCH(BL$9,FrontEndYear,0))),"")</f>
        <v/>
      </c>
      <c r="BM122" s="529" t="str">
        <f t="array" aca="1" ref="BM122" ca="1">IFERROR(BG122*(1+INDEX(FrontEndData,MATCH(BM$10,IF(FrontEndType=$B122,FrontEndCampus),0),MATCH(BM$9,FrontEndYear,0))),"")</f>
        <v/>
      </c>
      <c r="BN122" s="529" t="str">
        <f t="array" aca="1" ref="BN122" ca="1">IFERROR(BH122*(1+INDEX(FrontEndData,MATCH(BN$10,IF(FrontEndType=$B122,FrontEndCampus),0),MATCH(BN$9,FrontEndYear,0))),"")</f>
        <v/>
      </c>
      <c r="BO122" s="529" t="str">
        <f t="array" aca="1" ref="BO122" ca="1">IFERROR(BI122*(1+INDEX(FrontEndData,MATCH(BO$10,IF(FrontEndType=$B122,FrontEndCampus),0),MATCH(BO$9,FrontEndYear,0))),"")</f>
        <v/>
      </c>
      <c r="BP122" s="529" t="str">
        <f t="array" aca="1" ref="BP122" ca="1">IFERROR(BJ122*(1+INDEX(FrontEndData,MATCH(BP$10,IF(FrontEndType=$B122,FrontEndCampus),0),MATCH(BP$9,FrontEndYear,0))),"")</f>
        <v/>
      </c>
      <c r="BQ122" s="529" t="str">
        <f t="array" aca="1" ref="BQ122" ca="1">IFERROR(BK122*(1+INDEX(FrontEndData,MATCH(BQ$10,IF(FrontEndType=$B122,FrontEndCampus),0),MATCH(BQ$9,FrontEndYear,0))),"")</f>
        <v/>
      </c>
      <c r="BR122" s="529" t="str">
        <f t="array" aca="1" ref="BR122" ca="1">IFERROR(BL122*(1+INDEX(FrontEndData,MATCH(BR$10,IF(FrontEndType=$B122,FrontEndCampus),0),MATCH(BR$9,FrontEndYear,0))),"")</f>
        <v/>
      </c>
      <c r="BS122" s="529" t="str">
        <f t="array" aca="1" ref="BS122" ca="1">IFERROR(BM122*(1+INDEX(FrontEndData,MATCH(BS$10,IF(FrontEndType=$B122,FrontEndCampus),0),MATCH(BS$9,FrontEndYear,0))),"")</f>
        <v/>
      </c>
      <c r="BT122" s="529" t="str">
        <f t="array" aca="1" ref="BT122" ca="1">IFERROR(BN122*(1+INDEX(FrontEndData,MATCH(BT$10,IF(FrontEndType=$B122,FrontEndCampus),0),MATCH(BT$9,FrontEndYear,0))),"")</f>
        <v/>
      </c>
      <c r="BU122" s="529" t="str">
        <f t="array" aca="1" ref="BU122" ca="1">IFERROR(BO122*(1+INDEX(FrontEndData,MATCH(BU$10,IF(FrontEndType=$B122,FrontEndCampus),0),MATCH(BU$9,FrontEndYear,0))),"")</f>
        <v/>
      </c>
      <c r="BV122" s="529" t="str">
        <f t="array" aca="1" ref="BV122" ca="1">IFERROR(BP122*(1+INDEX(FrontEndData,MATCH(BV$10,IF(FrontEndType=$B122,FrontEndCampus),0),MATCH(BV$9,FrontEndYear,0))),"")</f>
        <v/>
      </c>
      <c r="BW122" s="529" t="str">
        <f t="array" aca="1" ref="BW122" ca="1">IFERROR(BQ122*(1+INDEX(FrontEndData,MATCH(BW$10,IF(FrontEndType=$B122,FrontEndCampus),0),MATCH(BW$9,FrontEndYear,0))),"")</f>
        <v/>
      </c>
      <c r="BX122" s="529" t="str">
        <f t="array" aca="1" ref="BX122" ca="1">IFERROR(BR122*(1+INDEX(FrontEndData,MATCH(BX$10,IF(FrontEndType=$B122,FrontEndCampus),0),MATCH(BX$9,FrontEndYear,0))),"")</f>
        <v/>
      </c>
    </row>
    <row r="123" spans="2:76" x14ac:dyDescent="0.25">
      <c r="B123" s="525" t="s">
        <v>361</v>
      </c>
      <c r="C123" s="526" t="s">
        <v>374</v>
      </c>
      <c r="D123" s="527" t="s">
        <v>29</v>
      </c>
      <c r="E123" s="528">
        <f t="array" aca="1" ref="E123" ca="1">IFERROR(IF(INDEX(EndUseMatrixData,MATCH($B123,IF(EndUseMatrixEndUse=$D123,EndUseMatrixAllocation),0),MATCH($C123,EndUseMatrixEmissionSource,0))=Lists!$Q$9,INDEX(CFPTableEmissionsData,MATCH($C123,CFPTableEmissionsEmissionSource,0),MATCH(E$10,CFPTableEmissionsCampus,0))*INDEX(EndUseAssumptionsData,MATCH($C123,IF(EndUseAssumptionsEndUse=$D123,EndUseAssumptionsEmissionsSource),0),MATCH(E$10,EndUseAssumptionsCampus,0))*IF(COUNTIF(PeopleList,$B123)&gt;0,INDEX(SpacePeopleAllocationsPercentData,MATCH($B123,SpacePeopleAllocationsPercentType,0),MATCH(E$10,SpacePeopleAllocationsPercentCampus,0))/SUM(IF(INDEX(EndUseMatrixPeopleData,0,MATCH($C123,EndUseMatrixEmissionSource,0))=Lists!$Q$9,IF(EndUseMatrixPeopleEndUse=$D123,INDEX(EndUseMatrixPeopleSplitData,0,MATCH(E$10,EndUseMatrixPeopleSplitCampus,0))))),1),0),0)</f>
        <v>0</v>
      </c>
      <c r="F123" s="528">
        <f t="array" aca="1" ref="F123" ca="1">IFERROR(IF(INDEX(EndUseMatrixData,MATCH($B123,IF(EndUseMatrixEndUse=$D123,EndUseMatrixAllocation),0),MATCH($C123,EndUseMatrixEmissionSource,0))=Lists!$Q$9,INDEX(CFPTableEmissionsData,MATCH($C123,CFPTableEmissionsEmissionSource,0),MATCH(F$10,CFPTableEmissionsCampus,0))*INDEX(EndUseAssumptionsData,MATCH($C123,IF(EndUseAssumptionsEndUse=$D123,EndUseAssumptionsEmissionsSource),0),MATCH(F$10,EndUseAssumptionsCampus,0))*IF(COUNTIF(PeopleList,$B123)&gt;0,INDEX(SpacePeopleAllocationsPercentData,MATCH($B123,SpacePeopleAllocationsPercentType,0),MATCH(F$10,SpacePeopleAllocationsPercentCampus,0))/SUM(IF(INDEX(EndUseMatrixPeopleData,0,MATCH($C123,EndUseMatrixEmissionSource,0))=Lists!$Q$9,IF(EndUseMatrixPeopleEndUse=$D123,INDEX(EndUseMatrixPeopleSplitData,0,MATCH(F$10,EndUseMatrixPeopleSplitCampus,0))))),1),0),0)</f>
        <v>0</v>
      </c>
      <c r="G123" s="528">
        <f t="array" aca="1" ref="G123" ca="1">IFERROR(IF(INDEX(EndUseMatrixData,MATCH($B123,IF(EndUseMatrixEndUse=$D123,EndUseMatrixAllocation),0),MATCH($C123,EndUseMatrixEmissionSource,0))=Lists!$Q$9,INDEX(CFPTableEmissionsData,MATCH($C123,CFPTableEmissionsEmissionSource,0),MATCH(G$10,CFPTableEmissionsCampus,0))*INDEX(EndUseAssumptionsData,MATCH($C123,IF(EndUseAssumptionsEndUse=$D123,EndUseAssumptionsEmissionsSource),0),MATCH(G$10,EndUseAssumptionsCampus,0))*IF(COUNTIF(PeopleList,$B123)&gt;0,INDEX(SpacePeopleAllocationsPercentData,MATCH($B123,SpacePeopleAllocationsPercentType,0),MATCH(G$10,SpacePeopleAllocationsPercentCampus,0))/SUM(IF(INDEX(EndUseMatrixPeopleData,0,MATCH($C123,EndUseMatrixEmissionSource,0))=Lists!$Q$9,IF(EndUseMatrixPeopleEndUse=$D123,INDEX(EndUseMatrixPeopleSplitData,0,MATCH(G$10,EndUseMatrixPeopleSplitCampus,0))))),1),0),0)</f>
        <v>0</v>
      </c>
      <c r="H123" s="528">
        <f t="array" aca="1" ref="H123" ca="1">IFERROR(IF(INDEX(EndUseMatrixData,MATCH($B123,IF(EndUseMatrixEndUse=$D123,EndUseMatrixAllocation),0),MATCH($C123,EndUseMatrixEmissionSource,0))=Lists!$Q$9,INDEX(CFPTableEmissionsData,MATCH($C123,CFPTableEmissionsEmissionSource,0),MATCH(H$10,CFPTableEmissionsCampus,0))*INDEX(EndUseAssumptionsData,MATCH($C123,IF(EndUseAssumptionsEndUse=$D123,EndUseAssumptionsEmissionsSource),0),MATCH(H$10,EndUseAssumptionsCampus,0))*IF(COUNTIF(PeopleList,$B123)&gt;0,INDEX(SpacePeopleAllocationsPercentData,MATCH($B123,SpacePeopleAllocationsPercentType,0),MATCH(H$10,SpacePeopleAllocationsPercentCampus,0))/SUM(IF(INDEX(EndUseMatrixPeopleData,0,MATCH($C123,EndUseMatrixEmissionSource,0))=Lists!$Q$9,IF(EndUseMatrixPeopleEndUse=$D123,INDEX(EndUseMatrixPeopleSplitData,0,MATCH(H$10,EndUseMatrixPeopleSplitCampus,0))))),1),0),0)</f>
        <v>0</v>
      </c>
      <c r="I123" s="528">
        <f t="array" aca="1" ref="I123" ca="1">IFERROR(IF(INDEX(EndUseMatrixData,MATCH($B123,IF(EndUseMatrixEndUse=$D123,EndUseMatrixAllocation),0),MATCH($C123,EndUseMatrixEmissionSource,0))=Lists!$Q$9,INDEX(CFPTableEmissionsData,MATCH($C123,CFPTableEmissionsEmissionSource,0),MATCH(I$10,CFPTableEmissionsCampus,0))*INDEX(EndUseAssumptionsData,MATCH($C123,IF(EndUseAssumptionsEndUse=$D123,EndUseAssumptionsEmissionsSource),0),MATCH(I$10,EndUseAssumptionsCampus,0))*IF(COUNTIF(PeopleList,$B123)&gt;0,INDEX(SpacePeopleAllocationsPercentData,MATCH($B123,SpacePeopleAllocationsPercentType,0),MATCH(I$10,SpacePeopleAllocationsPercentCampus,0))/SUM(IF(INDEX(EndUseMatrixPeopleData,0,MATCH($C123,EndUseMatrixEmissionSource,0))=Lists!$Q$9,IF(EndUseMatrixPeopleEndUse=$D123,INDEX(EndUseMatrixPeopleSplitData,0,MATCH(I$10,EndUseMatrixPeopleSplitCampus,0))))),1),0),0)</f>
        <v>0</v>
      </c>
      <c r="J123" s="528">
        <f t="array" aca="1" ref="J123" ca="1">IFERROR(IF(INDEX(EndUseMatrixData,MATCH($B123,IF(EndUseMatrixEndUse=$D123,EndUseMatrixAllocation),0),MATCH($C123,EndUseMatrixEmissionSource,0))=Lists!$Q$9,INDEX(CFPTableEmissionsData,MATCH($C123,CFPTableEmissionsEmissionSource,0),MATCH(J$10,CFPTableEmissionsCampus,0))*INDEX(EndUseAssumptionsData,MATCH($C123,IF(EndUseAssumptionsEndUse=$D123,EndUseAssumptionsEmissionsSource),0),MATCH(J$10,EndUseAssumptionsCampus,0))*IF(COUNTIF(PeopleList,$B123)&gt;0,INDEX(SpacePeopleAllocationsPercentData,MATCH($B123,SpacePeopleAllocationsPercentType,0),MATCH(J$10,SpacePeopleAllocationsPercentCampus,0))/SUM(IF(INDEX(EndUseMatrixPeopleData,0,MATCH($C123,EndUseMatrixEmissionSource,0))=Lists!$Q$9,IF(EndUseMatrixPeopleEndUse=$D123,INDEX(EndUseMatrixPeopleSplitData,0,MATCH(J$10,EndUseMatrixPeopleSplitCampus,0))))),1),0),0)</f>
        <v>0</v>
      </c>
      <c r="K123" s="529" t="str">
        <f t="array" aca="1" ref="K123" ca="1">IFERROR(E123*(1+INDEX(FrontEndData,MATCH(K$10,IF(FrontEndType=$B123,FrontEndCampus),0),MATCH(K$9,FrontEndYear,0))),"")</f>
        <v/>
      </c>
      <c r="L123" s="529" t="str">
        <f t="array" aca="1" ref="L123" ca="1">IFERROR(F123*(1+INDEX(FrontEndData,MATCH(L$10,IF(FrontEndType=$B123,FrontEndCampus),0),MATCH(L$9,FrontEndYear,0))),"")</f>
        <v/>
      </c>
      <c r="M123" s="529" t="str">
        <f t="array" aca="1" ref="M123" ca="1">IFERROR(G123*(1+INDEX(FrontEndData,MATCH(M$10,IF(FrontEndType=$B123,FrontEndCampus),0),MATCH(M$9,FrontEndYear,0))),"")</f>
        <v/>
      </c>
      <c r="N123" s="529" t="str">
        <f t="array" aca="1" ref="N123" ca="1">IFERROR(H123*(1+INDEX(FrontEndData,MATCH(N$10,IF(FrontEndType=$B123,FrontEndCampus),0),MATCH(N$9,FrontEndYear,0))),"")</f>
        <v/>
      </c>
      <c r="O123" s="529" t="str">
        <f t="array" aca="1" ref="O123" ca="1">IFERROR(I123*(1+INDEX(FrontEndData,MATCH(O$10,IF(FrontEndType=$B123,FrontEndCampus),0),MATCH(O$9,FrontEndYear,0))),"")</f>
        <v/>
      </c>
      <c r="P123" s="529" t="str">
        <f t="array" aca="1" ref="P123" ca="1">IFERROR(J123*(1+INDEX(FrontEndData,MATCH(P$10,IF(FrontEndType=$B123,FrontEndCampus),0),MATCH(P$9,FrontEndYear,0))),"")</f>
        <v/>
      </c>
      <c r="Q123" s="529" t="str">
        <f t="array" aca="1" ref="Q123" ca="1">IFERROR(K123*(1+INDEX(FrontEndData,MATCH(Q$10,IF(FrontEndType=$B123,FrontEndCampus),0),MATCH(Q$9,FrontEndYear,0))),"")</f>
        <v/>
      </c>
      <c r="R123" s="529" t="str">
        <f t="array" aca="1" ref="R123" ca="1">IFERROR(L123*(1+INDEX(FrontEndData,MATCH(R$10,IF(FrontEndType=$B123,FrontEndCampus),0),MATCH(R$9,FrontEndYear,0))),"")</f>
        <v/>
      </c>
      <c r="S123" s="529" t="str">
        <f t="array" aca="1" ref="S123" ca="1">IFERROR(M123*(1+INDEX(FrontEndData,MATCH(S$10,IF(FrontEndType=$B123,FrontEndCampus),0),MATCH(S$9,FrontEndYear,0))),"")</f>
        <v/>
      </c>
      <c r="T123" s="529" t="str">
        <f t="array" aca="1" ref="T123" ca="1">IFERROR(N123*(1+INDEX(FrontEndData,MATCH(T$10,IF(FrontEndType=$B123,FrontEndCampus),0),MATCH(T$9,FrontEndYear,0))),"")</f>
        <v/>
      </c>
      <c r="U123" s="529" t="str">
        <f t="array" aca="1" ref="U123" ca="1">IFERROR(O123*(1+INDEX(FrontEndData,MATCH(U$10,IF(FrontEndType=$B123,FrontEndCampus),0),MATCH(U$9,FrontEndYear,0))),"")</f>
        <v/>
      </c>
      <c r="V123" s="529" t="str">
        <f t="array" aca="1" ref="V123" ca="1">IFERROR(P123*(1+INDEX(FrontEndData,MATCH(V$10,IF(FrontEndType=$B123,FrontEndCampus),0),MATCH(V$9,FrontEndYear,0))),"")</f>
        <v/>
      </c>
      <c r="W123" s="529" t="str">
        <f t="array" aca="1" ref="W123" ca="1">IFERROR(Q123*(1+INDEX(FrontEndData,MATCH(W$10,IF(FrontEndType=$B123,FrontEndCampus),0),MATCH(W$9,FrontEndYear,0))),"")</f>
        <v/>
      </c>
      <c r="X123" s="529" t="str">
        <f t="array" aca="1" ref="X123" ca="1">IFERROR(R123*(1+INDEX(FrontEndData,MATCH(X$10,IF(FrontEndType=$B123,FrontEndCampus),0),MATCH(X$9,FrontEndYear,0))),"")</f>
        <v/>
      </c>
      <c r="Y123" s="529" t="str">
        <f t="array" aca="1" ref="Y123" ca="1">IFERROR(S123*(1+INDEX(FrontEndData,MATCH(Y$10,IF(FrontEndType=$B123,FrontEndCampus),0),MATCH(Y$9,FrontEndYear,0))),"")</f>
        <v/>
      </c>
      <c r="Z123" s="529" t="str">
        <f t="array" aca="1" ref="Z123" ca="1">IFERROR(T123*(1+INDEX(FrontEndData,MATCH(Z$10,IF(FrontEndType=$B123,FrontEndCampus),0),MATCH(Z$9,FrontEndYear,0))),"")</f>
        <v/>
      </c>
      <c r="AA123" s="529" t="str">
        <f t="array" aca="1" ref="AA123" ca="1">IFERROR(U123*(1+INDEX(FrontEndData,MATCH(AA$10,IF(FrontEndType=$B123,FrontEndCampus),0),MATCH(AA$9,FrontEndYear,0))),"")</f>
        <v/>
      </c>
      <c r="AB123" s="529" t="str">
        <f t="array" aca="1" ref="AB123" ca="1">IFERROR(V123*(1+INDEX(FrontEndData,MATCH(AB$10,IF(FrontEndType=$B123,FrontEndCampus),0),MATCH(AB$9,FrontEndYear,0))),"")</f>
        <v/>
      </c>
      <c r="AC123" s="529" t="str">
        <f t="array" aca="1" ref="AC123" ca="1">IFERROR(W123*(1+INDEX(FrontEndData,MATCH(AC$10,IF(FrontEndType=$B123,FrontEndCampus),0),MATCH(AC$9,FrontEndYear,0))),"")</f>
        <v/>
      </c>
      <c r="AD123" s="529" t="str">
        <f t="array" aca="1" ref="AD123" ca="1">IFERROR(X123*(1+INDEX(FrontEndData,MATCH(AD$10,IF(FrontEndType=$B123,FrontEndCampus),0),MATCH(AD$9,FrontEndYear,0))),"")</f>
        <v/>
      </c>
      <c r="AE123" s="529" t="str">
        <f t="array" aca="1" ref="AE123" ca="1">IFERROR(Y123*(1+INDEX(FrontEndData,MATCH(AE$10,IF(FrontEndType=$B123,FrontEndCampus),0),MATCH(AE$9,FrontEndYear,0))),"")</f>
        <v/>
      </c>
      <c r="AF123" s="529" t="str">
        <f t="array" aca="1" ref="AF123" ca="1">IFERROR(Z123*(1+INDEX(FrontEndData,MATCH(AF$10,IF(FrontEndType=$B123,FrontEndCampus),0),MATCH(AF$9,FrontEndYear,0))),"")</f>
        <v/>
      </c>
      <c r="AG123" s="529" t="str">
        <f t="array" aca="1" ref="AG123" ca="1">IFERROR(AA123*(1+INDEX(FrontEndData,MATCH(AG$10,IF(FrontEndType=$B123,FrontEndCampus),0),MATCH(AG$9,FrontEndYear,0))),"")</f>
        <v/>
      </c>
      <c r="AH123" s="529" t="str">
        <f t="array" aca="1" ref="AH123" ca="1">IFERROR(AB123*(1+INDEX(FrontEndData,MATCH(AH$10,IF(FrontEndType=$B123,FrontEndCampus),0),MATCH(AH$9,FrontEndYear,0))),"")</f>
        <v/>
      </c>
      <c r="AI123" s="529" t="str">
        <f t="array" aca="1" ref="AI123" ca="1">IFERROR(AC123*(1+INDEX(FrontEndData,MATCH(AI$10,IF(FrontEndType=$B123,FrontEndCampus),0),MATCH(AI$9,FrontEndYear,0))),"")</f>
        <v/>
      </c>
      <c r="AJ123" s="529" t="str">
        <f t="array" aca="1" ref="AJ123" ca="1">IFERROR(AD123*(1+INDEX(FrontEndData,MATCH(AJ$10,IF(FrontEndType=$B123,FrontEndCampus),0),MATCH(AJ$9,FrontEndYear,0))),"")</f>
        <v/>
      </c>
      <c r="AK123" s="529" t="str">
        <f t="array" aca="1" ref="AK123" ca="1">IFERROR(AE123*(1+INDEX(FrontEndData,MATCH(AK$10,IF(FrontEndType=$B123,FrontEndCampus),0),MATCH(AK$9,FrontEndYear,0))),"")</f>
        <v/>
      </c>
      <c r="AL123" s="529" t="str">
        <f t="array" aca="1" ref="AL123" ca="1">IFERROR(AF123*(1+INDEX(FrontEndData,MATCH(AL$10,IF(FrontEndType=$B123,FrontEndCampus),0),MATCH(AL$9,FrontEndYear,0))),"")</f>
        <v/>
      </c>
      <c r="AM123" s="529" t="str">
        <f t="array" aca="1" ref="AM123" ca="1">IFERROR(AG123*(1+INDEX(FrontEndData,MATCH(AM$10,IF(FrontEndType=$B123,FrontEndCampus),0),MATCH(AM$9,FrontEndYear,0))),"")</f>
        <v/>
      </c>
      <c r="AN123" s="529" t="str">
        <f t="array" aca="1" ref="AN123" ca="1">IFERROR(AH123*(1+INDEX(FrontEndData,MATCH(AN$10,IF(FrontEndType=$B123,FrontEndCampus),0),MATCH(AN$9,FrontEndYear,0))),"")</f>
        <v/>
      </c>
      <c r="AO123" s="529" t="str">
        <f t="array" aca="1" ref="AO123" ca="1">IFERROR(AI123*(1+INDEX(FrontEndData,MATCH(AO$10,IF(FrontEndType=$B123,FrontEndCampus),0),MATCH(AO$9,FrontEndYear,0))),"")</f>
        <v/>
      </c>
      <c r="AP123" s="529" t="str">
        <f t="array" aca="1" ref="AP123" ca="1">IFERROR(AJ123*(1+INDEX(FrontEndData,MATCH(AP$10,IF(FrontEndType=$B123,FrontEndCampus),0),MATCH(AP$9,FrontEndYear,0))),"")</f>
        <v/>
      </c>
      <c r="AQ123" s="529" t="str">
        <f t="array" aca="1" ref="AQ123" ca="1">IFERROR(AK123*(1+INDEX(FrontEndData,MATCH(AQ$10,IF(FrontEndType=$B123,FrontEndCampus),0),MATCH(AQ$9,FrontEndYear,0))),"")</f>
        <v/>
      </c>
      <c r="AR123" s="529" t="str">
        <f t="array" aca="1" ref="AR123" ca="1">IFERROR(AL123*(1+INDEX(FrontEndData,MATCH(AR$10,IF(FrontEndType=$B123,FrontEndCampus),0),MATCH(AR$9,FrontEndYear,0))),"")</f>
        <v/>
      </c>
      <c r="AS123" s="529" t="str">
        <f t="array" aca="1" ref="AS123" ca="1">IFERROR(AM123*(1+INDEX(FrontEndData,MATCH(AS$10,IF(FrontEndType=$B123,FrontEndCampus),0),MATCH(AS$9,FrontEndYear,0))),"")</f>
        <v/>
      </c>
      <c r="AT123" s="529" t="str">
        <f t="array" aca="1" ref="AT123" ca="1">IFERROR(AN123*(1+INDEX(FrontEndData,MATCH(AT$10,IF(FrontEndType=$B123,FrontEndCampus),0),MATCH(AT$9,FrontEndYear,0))),"")</f>
        <v/>
      </c>
      <c r="AU123" s="529" t="str">
        <f t="array" aca="1" ref="AU123" ca="1">IFERROR(AO123*(1+INDEX(FrontEndData,MATCH(AU$10,IF(FrontEndType=$B123,FrontEndCampus),0),MATCH(AU$9,FrontEndYear,0))),"")</f>
        <v/>
      </c>
      <c r="AV123" s="529" t="str">
        <f t="array" aca="1" ref="AV123" ca="1">IFERROR(AP123*(1+INDEX(FrontEndData,MATCH(AV$10,IF(FrontEndType=$B123,FrontEndCampus),0),MATCH(AV$9,FrontEndYear,0))),"")</f>
        <v/>
      </c>
      <c r="AW123" s="529" t="str">
        <f t="array" aca="1" ref="AW123" ca="1">IFERROR(AQ123*(1+INDEX(FrontEndData,MATCH(AW$10,IF(FrontEndType=$B123,FrontEndCampus),0),MATCH(AW$9,FrontEndYear,0))),"")</f>
        <v/>
      </c>
      <c r="AX123" s="529" t="str">
        <f t="array" aca="1" ref="AX123" ca="1">IFERROR(AR123*(1+INDEX(FrontEndData,MATCH(AX$10,IF(FrontEndType=$B123,FrontEndCampus),0),MATCH(AX$9,FrontEndYear,0))),"")</f>
        <v/>
      </c>
      <c r="AY123" s="529" t="str">
        <f t="array" aca="1" ref="AY123" ca="1">IFERROR(AS123*(1+INDEX(FrontEndData,MATCH(AY$10,IF(FrontEndType=$B123,FrontEndCampus),0),MATCH(AY$9,FrontEndYear,0))),"")</f>
        <v/>
      </c>
      <c r="AZ123" s="529" t="str">
        <f t="array" aca="1" ref="AZ123" ca="1">IFERROR(AT123*(1+INDEX(FrontEndData,MATCH(AZ$10,IF(FrontEndType=$B123,FrontEndCampus),0),MATCH(AZ$9,FrontEndYear,0))),"")</f>
        <v/>
      </c>
      <c r="BA123" s="529" t="str">
        <f t="array" aca="1" ref="BA123" ca="1">IFERROR(AU123*(1+INDEX(FrontEndData,MATCH(BA$10,IF(FrontEndType=$B123,FrontEndCampus),0),MATCH(BA$9,FrontEndYear,0))),"")</f>
        <v/>
      </c>
      <c r="BB123" s="529" t="str">
        <f t="array" aca="1" ref="BB123" ca="1">IFERROR(AV123*(1+INDEX(FrontEndData,MATCH(BB$10,IF(FrontEndType=$B123,FrontEndCampus),0),MATCH(BB$9,FrontEndYear,0))),"")</f>
        <v/>
      </c>
      <c r="BC123" s="529" t="str">
        <f t="array" aca="1" ref="BC123" ca="1">IFERROR(AW123*(1+INDEX(FrontEndData,MATCH(BC$10,IF(FrontEndType=$B123,FrontEndCampus),0),MATCH(BC$9,FrontEndYear,0))),"")</f>
        <v/>
      </c>
      <c r="BD123" s="529" t="str">
        <f t="array" aca="1" ref="BD123" ca="1">IFERROR(AX123*(1+INDEX(FrontEndData,MATCH(BD$10,IF(FrontEndType=$B123,FrontEndCampus),0),MATCH(BD$9,FrontEndYear,0))),"")</f>
        <v/>
      </c>
      <c r="BE123" s="529" t="str">
        <f t="array" aca="1" ref="BE123" ca="1">IFERROR(AY123*(1+INDEX(FrontEndData,MATCH(BE$10,IF(FrontEndType=$B123,FrontEndCampus),0),MATCH(BE$9,FrontEndYear,0))),"")</f>
        <v/>
      </c>
      <c r="BF123" s="529" t="str">
        <f t="array" aca="1" ref="BF123" ca="1">IFERROR(AZ123*(1+INDEX(FrontEndData,MATCH(BF$10,IF(FrontEndType=$B123,FrontEndCampus),0),MATCH(BF$9,FrontEndYear,0))),"")</f>
        <v/>
      </c>
      <c r="BG123" s="529" t="str">
        <f t="array" aca="1" ref="BG123" ca="1">IFERROR(BA123*(1+INDEX(FrontEndData,MATCH(BG$10,IF(FrontEndType=$B123,FrontEndCampus),0),MATCH(BG$9,FrontEndYear,0))),"")</f>
        <v/>
      </c>
      <c r="BH123" s="529" t="str">
        <f t="array" aca="1" ref="BH123" ca="1">IFERROR(BB123*(1+INDEX(FrontEndData,MATCH(BH$10,IF(FrontEndType=$B123,FrontEndCampus),0),MATCH(BH$9,FrontEndYear,0))),"")</f>
        <v/>
      </c>
      <c r="BI123" s="529" t="str">
        <f t="array" aca="1" ref="BI123" ca="1">IFERROR(BC123*(1+INDEX(FrontEndData,MATCH(BI$10,IF(FrontEndType=$B123,FrontEndCampus),0),MATCH(BI$9,FrontEndYear,0))),"")</f>
        <v/>
      </c>
      <c r="BJ123" s="529" t="str">
        <f t="array" aca="1" ref="BJ123" ca="1">IFERROR(BD123*(1+INDEX(FrontEndData,MATCH(BJ$10,IF(FrontEndType=$B123,FrontEndCampus),0),MATCH(BJ$9,FrontEndYear,0))),"")</f>
        <v/>
      </c>
      <c r="BK123" s="529" t="str">
        <f t="array" aca="1" ref="BK123" ca="1">IFERROR(BE123*(1+INDEX(FrontEndData,MATCH(BK$10,IF(FrontEndType=$B123,FrontEndCampus),0),MATCH(BK$9,FrontEndYear,0))),"")</f>
        <v/>
      </c>
      <c r="BL123" s="529" t="str">
        <f t="array" aca="1" ref="BL123" ca="1">IFERROR(BF123*(1+INDEX(FrontEndData,MATCH(BL$10,IF(FrontEndType=$B123,FrontEndCampus),0),MATCH(BL$9,FrontEndYear,0))),"")</f>
        <v/>
      </c>
      <c r="BM123" s="529" t="str">
        <f t="array" aca="1" ref="BM123" ca="1">IFERROR(BG123*(1+INDEX(FrontEndData,MATCH(BM$10,IF(FrontEndType=$B123,FrontEndCampus),0),MATCH(BM$9,FrontEndYear,0))),"")</f>
        <v/>
      </c>
      <c r="BN123" s="529" t="str">
        <f t="array" aca="1" ref="BN123" ca="1">IFERROR(BH123*(1+INDEX(FrontEndData,MATCH(BN$10,IF(FrontEndType=$B123,FrontEndCampus),0),MATCH(BN$9,FrontEndYear,0))),"")</f>
        <v/>
      </c>
      <c r="BO123" s="529" t="str">
        <f t="array" aca="1" ref="BO123" ca="1">IFERROR(BI123*(1+INDEX(FrontEndData,MATCH(BO$10,IF(FrontEndType=$B123,FrontEndCampus),0),MATCH(BO$9,FrontEndYear,0))),"")</f>
        <v/>
      </c>
      <c r="BP123" s="529" t="str">
        <f t="array" aca="1" ref="BP123" ca="1">IFERROR(BJ123*(1+INDEX(FrontEndData,MATCH(BP$10,IF(FrontEndType=$B123,FrontEndCampus),0),MATCH(BP$9,FrontEndYear,0))),"")</f>
        <v/>
      </c>
      <c r="BQ123" s="529" t="str">
        <f t="array" aca="1" ref="BQ123" ca="1">IFERROR(BK123*(1+INDEX(FrontEndData,MATCH(BQ$10,IF(FrontEndType=$B123,FrontEndCampus),0),MATCH(BQ$9,FrontEndYear,0))),"")</f>
        <v/>
      </c>
      <c r="BR123" s="529" t="str">
        <f t="array" aca="1" ref="BR123" ca="1">IFERROR(BL123*(1+INDEX(FrontEndData,MATCH(BR$10,IF(FrontEndType=$B123,FrontEndCampus),0),MATCH(BR$9,FrontEndYear,0))),"")</f>
        <v/>
      </c>
      <c r="BS123" s="529" t="str">
        <f t="array" aca="1" ref="BS123" ca="1">IFERROR(BM123*(1+INDEX(FrontEndData,MATCH(BS$10,IF(FrontEndType=$B123,FrontEndCampus),0),MATCH(BS$9,FrontEndYear,0))),"")</f>
        <v/>
      </c>
      <c r="BT123" s="529" t="str">
        <f t="array" aca="1" ref="BT123" ca="1">IFERROR(BN123*(1+INDEX(FrontEndData,MATCH(BT$10,IF(FrontEndType=$B123,FrontEndCampus),0),MATCH(BT$9,FrontEndYear,0))),"")</f>
        <v/>
      </c>
      <c r="BU123" s="529" t="str">
        <f t="array" aca="1" ref="BU123" ca="1">IFERROR(BO123*(1+INDEX(FrontEndData,MATCH(BU$10,IF(FrontEndType=$B123,FrontEndCampus),0),MATCH(BU$9,FrontEndYear,0))),"")</f>
        <v/>
      </c>
      <c r="BV123" s="529" t="str">
        <f t="array" aca="1" ref="BV123" ca="1">IFERROR(BP123*(1+INDEX(FrontEndData,MATCH(BV$10,IF(FrontEndType=$B123,FrontEndCampus),0),MATCH(BV$9,FrontEndYear,0))),"")</f>
        <v/>
      </c>
      <c r="BW123" s="529" t="str">
        <f t="array" aca="1" ref="BW123" ca="1">IFERROR(BQ123*(1+INDEX(FrontEndData,MATCH(BW$10,IF(FrontEndType=$B123,FrontEndCampus),0),MATCH(BW$9,FrontEndYear,0))),"")</f>
        <v/>
      </c>
      <c r="BX123" s="529" t="str">
        <f t="array" aca="1" ref="BX123" ca="1">IFERROR(BR123*(1+INDEX(FrontEndData,MATCH(BX$10,IF(FrontEndType=$B123,FrontEndCampus),0),MATCH(BX$9,FrontEndYear,0))),"")</f>
        <v/>
      </c>
    </row>
    <row r="124" spans="2:76" x14ac:dyDescent="0.25">
      <c r="B124" s="525" t="s">
        <v>360</v>
      </c>
      <c r="C124" s="526" t="s">
        <v>374</v>
      </c>
      <c r="D124" s="527" t="s">
        <v>29</v>
      </c>
      <c r="E124" s="528">
        <f t="array" aca="1" ref="E124" ca="1">IFERROR(IF(INDEX(EndUseMatrixData,MATCH($B124,IF(EndUseMatrixEndUse=$D124,EndUseMatrixAllocation),0),MATCH($C124,EndUseMatrixEmissionSource,0))=Lists!$Q$9,INDEX(CFPTableEmissionsData,MATCH($C124,CFPTableEmissionsEmissionSource,0),MATCH(E$10,CFPTableEmissionsCampus,0))*INDEX(EndUseAssumptionsData,MATCH($C124,IF(EndUseAssumptionsEndUse=$D124,EndUseAssumptionsEmissionsSource),0),MATCH(E$10,EndUseAssumptionsCampus,0))*IF(COUNTIF(PeopleList,$B124)&gt;0,INDEX(SpacePeopleAllocationsPercentData,MATCH($B124,SpacePeopleAllocationsPercentType,0),MATCH(E$10,SpacePeopleAllocationsPercentCampus,0))/SUM(IF(INDEX(EndUseMatrixPeopleData,0,MATCH($C124,EndUseMatrixEmissionSource,0))=Lists!$Q$9,IF(EndUseMatrixPeopleEndUse=$D124,INDEX(EndUseMatrixPeopleSplitData,0,MATCH(E$10,EndUseMatrixPeopleSplitCampus,0))))),1),0),0)</f>
        <v>0</v>
      </c>
      <c r="F124" s="528">
        <f t="array" aca="1" ref="F124" ca="1">IFERROR(IF(INDEX(EndUseMatrixData,MATCH($B124,IF(EndUseMatrixEndUse=$D124,EndUseMatrixAllocation),0),MATCH($C124,EndUseMatrixEmissionSource,0))=Lists!$Q$9,INDEX(CFPTableEmissionsData,MATCH($C124,CFPTableEmissionsEmissionSource,0),MATCH(F$10,CFPTableEmissionsCampus,0))*INDEX(EndUseAssumptionsData,MATCH($C124,IF(EndUseAssumptionsEndUse=$D124,EndUseAssumptionsEmissionsSource),0),MATCH(F$10,EndUseAssumptionsCampus,0))*IF(COUNTIF(PeopleList,$B124)&gt;0,INDEX(SpacePeopleAllocationsPercentData,MATCH($B124,SpacePeopleAllocationsPercentType,0),MATCH(F$10,SpacePeopleAllocationsPercentCampus,0))/SUM(IF(INDEX(EndUseMatrixPeopleData,0,MATCH($C124,EndUseMatrixEmissionSource,0))=Lists!$Q$9,IF(EndUseMatrixPeopleEndUse=$D124,INDEX(EndUseMatrixPeopleSplitData,0,MATCH(F$10,EndUseMatrixPeopleSplitCampus,0))))),1),0),0)</f>
        <v>0</v>
      </c>
      <c r="G124" s="528">
        <f t="array" aca="1" ref="G124" ca="1">IFERROR(IF(INDEX(EndUseMatrixData,MATCH($B124,IF(EndUseMatrixEndUse=$D124,EndUseMatrixAllocation),0),MATCH($C124,EndUseMatrixEmissionSource,0))=Lists!$Q$9,INDEX(CFPTableEmissionsData,MATCH($C124,CFPTableEmissionsEmissionSource,0),MATCH(G$10,CFPTableEmissionsCampus,0))*INDEX(EndUseAssumptionsData,MATCH($C124,IF(EndUseAssumptionsEndUse=$D124,EndUseAssumptionsEmissionsSource),0),MATCH(G$10,EndUseAssumptionsCampus,0))*IF(COUNTIF(PeopleList,$B124)&gt;0,INDEX(SpacePeopleAllocationsPercentData,MATCH($B124,SpacePeopleAllocationsPercentType,0),MATCH(G$10,SpacePeopleAllocationsPercentCampus,0))/SUM(IF(INDEX(EndUseMatrixPeopleData,0,MATCH($C124,EndUseMatrixEmissionSource,0))=Lists!$Q$9,IF(EndUseMatrixPeopleEndUse=$D124,INDEX(EndUseMatrixPeopleSplitData,0,MATCH(G$10,EndUseMatrixPeopleSplitCampus,0))))),1),0),0)</f>
        <v>0</v>
      </c>
      <c r="H124" s="528">
        <f t="array" aca="1" ref="H124" ca="1">IFERROR(IF(INDEX(EndUseMatrixData,MATCH($B124,IF(EndUseMatrixEndUse=$D124,EndUseMatrixAllocation),0),MATCH($C124,EndUseMatrixEmissionSource,0))=Lists!$Q$9,INDEX(CFPTableEmissionsData,MATCH($C124,CFPTableEmissionsEmissionSource,0),MATCH(H$10,CFPTableEmissionsCampus,0))*INDEX(EndUseAssumptionsData,MATCH($C124,IF(EndUseAssumptionsEndUse=$D124,EndUseAssumptionsEmissionsSource),0),MATCH(H$10,EndUseAssumptionsCampus,0))*IF(COUNTIF(PeopleList,$B124)&gt;0,INDEX(SpacePeopleAllocationsPercentData,MATCH($B124,SpacePeopleAllocationsPercentType,0),MATCH(H$10,SpacePeopleAllocationsPercentCampus,0))/SUM(IF(INDEX(EndUseMatrixPeopleData,0,MATCH($C124,EndUseMatrixEmissionSource,0))=Lists!$Q$9,IF(EndUseMatrixPeopleEndUse=$D124,INDEX(EndUseMatrixPeopleSplitData,0,MATCH(H$10,EndUseMatrixPeopleSplitCampus,0))))),1),0),0)</f>
        <v>0</v>
      </c>
      <c r="I124" s="528">
        <f t="array" aca="1" ref="I124" ca="1">IFERROR(IF(INDEX(EndUseMatrixData,MATCH($B124,IF(EndUseMatrixEndUse=$D124,EndUseMatrixAllocation),0),MATCH($C124,EndUseMatrixEmissionSource,0))=Lists!$Q$9,INDEX(CFPTableEmissionsData,MATCH($C124,CFPTableEmissionsEmissionSource,0),MATCH(I$10,CFPTableEmissionsCampus,0))*INDEX(EndUseAssumptionsData,MATCH($C124,IF(EndUseAssumptionsEndUse=$D124,EndUseAssumptionsEmissionsSource),0),MATCH(I$10,EndUseAssumptionsCampus,0))*IF(COUNTIF(PeopleList,$B124)&gt;0,INDEX(SpacePeopleAllocationsPercentData,MATCH($B124,SpacePeopleAllocationsPercentType,0),MATCH(I$10,SpacePeopleAllocationsPercentCampus,0))/SUM(IF(INDEX(EndUseMatrixPeopleData,0,MATCH($C124,EndUseMatrixEmissionSource,0))=Lists!$Q$9,IF(EndUseMatrixPeopleEndUse=$D124,INDEX(EndUseMatrixPeopleSplitData,0,MATCH(I$10,EndUseMatrixPeopleSplitCampus,0))))),1),0),0)</f>
        <v>0</v>
      </c>
      <c r="J124" s="528">
        <f t="array" aca="1" ref="J124" ca="1">IFERROR(IF(INDEX(EndUseMatrixData,MATCH($B124,IF(EndUseMatrixEndUse=$D124,EndUseMatrixAllocation),0),MATCH($C124,EndUseMatrixEmissionSource,0))=Lists!$Q$9,INDEX(CFPTableEmissionsData,MATCH($C124,CFPTableEmissionsEmissionSource,0),MATCH(J$10,CFPTableEmissionsCampus,0))*INDEX(EndUseAssumptionsData,MATCH($C124,IF(EndUseAssumptionsEndUse=$D124,EndUseAssumptionsEmissionsSource),0),MATCH(J$10,EndUseAssumptionsCampus,0))*IF(COUNTIF(PeopleList,$B124)&gt;0,INDEX(SpacePeopleAllocationsPercentData,MATCH($B124,SpacePeopleAllocationsPercentType,0),MATCH(J$10,SpacePeopleAllocationsPercentCampus,0))/SUM(IF(INDEX(EndUseMatrixPeopleData,0,MATCH($C124,EndUseMatrixEmissionSource,0))=Lists!$Q$9,IF(EndUseMatrixPeopleEndUse=$D124,INDEX(EndUseMatrixPeopleSplitData,0,MATCH(J$10,EndUseMatrixPeopleSplitCampus,0))))),1),0),0)</f>
        <v>0</v>
      </c>
      <c r="K124" s="529" t="str">
        <f t="array" aca="1" ref="K124" ca="1">IFERROR(E124*(1+INDEX(FrontEndData,MATCH(K$10,IF(FrontEndType=$B124,FrontEndCampus),0),MATCH(K$9,FrontEndYear,0))),"")</f>
        <v/>
      </c>
      <c r="L124" s="529" t="str">
        <f t="array" aca="1" ref="L124" ca="1">IFERROR(F124*(1+INDEX(FrontEndData,MATCH(L$10,IF(FrontEndType=$B124,FrontEndCampus),0),MATCH(L$9,FrontEndYear,0))),"")</f>
        <v/>
      </c>
      <c r="M124" s="529" t="str">
        <f t="array" aca="1" ref="M124" ca="1">IFERROR(G124*(1+INDEX(FrontEndData,MATCH(M$10,IF(FrontEndType=$B124,FrontEndCampus),0),MATCH(M$9,FrontEndYear,0))),"")</f>
        <v/>
      </c>
      <c r="N124" s="529" t="str">
        <f t="array" aca="1" ref="N124" ca="1">IFERROR(H124*(1+INDEX(FrontEndData,MATCH(N$10,IF(FrontEndType=$B124,FrontEndCampus),0),MATCH(N$9,FrontEndYear,0))),"")</f>
        <v/>
      </c>
      <c r="O124" s="529" t="str">
        <f t="array" aca="1" ref="O124" ca="1">IFERROR(I124*(1+INDEX(FrontEndData,MATCH(O$10,IF(FrontEndType=$B124,FrontEndCampus),0),MATCH(O$9,FrontEndYear,0))),"")</f>
        <v/>
      </c>
      <c r="P124" s="529" t="str">
        <f t="array" aca="1" ref="P124" ca="1">IFERROR(J124*(1+INDEX(FrontEndData,MATCH(P$10,IF(FrontEndType=$B124,FrontEndCampus),0),MATCH(P$9,FrontEndYear,0))),"")</f>
        <v/>
      </c>
      <c r="Q124" s="529" t="str">
        <f t="array" aca="1" ref="Q124" ca="1">IFERROR(K124*(1+INDEX(FrontEndData,MATCH(Q$10,IF(FrontEndType=$B124,FrontEndCampus),0),MATCH(Q$9,FrontEndYear,0))),"")</f>
        <v/>
      </c>
      <c r="R124" s="529" t="str">
        <f t="array" aca="1" ref="R124" ca="1">IFERROR(L124*(1+INDEX(FrontEndData,MATCH(R$10,IF(FrontEndType=$B124,FrontEndCampus),0),MATCH(R$9,FrontEndYear,0))),"")</f>
        <v/>
      </c>
      <c r="S124" s="529" t="str">
        <f t="array" aca="1" ref="S124" ca="1">IFERROR(M124*(1+INDEX(FrontEndData,MATCH(S$10,IF(FrontEndType=$B124,FrontEndCampus),0),MATCH(S$9,FrontEndYear,0))),"")</f>
        <v/>
      </c>
      <c r="T124" s="529" t="str">
        <f t="array" aca="1" ref="T124" ca="1">IFERROR(N124*(1+INDEX(FrontEndData,MATCH(T$10,IF(FrontEndType=$B124,FrontEndCampus),0),MATCH(T$9,FrontEndYear,0))),"")</f>
        <v/>
      </c>
      <c r="U124" s="529" t="str">
        <f t="array" aca="1" ref="U124" ca="1">IFERROR(O124*(1+INDEX(FrontEndData,MATCH(U$10,IF(FrontEndType=$B124,FrontEndCampus),0),MATCH(U$9,FrontEndYear,0))),"")</f>
        <v/>
      </c>
      <c r="V124" s="529" t="str">
        <f t="array" aca="1" ref="V124" ca="1">IFERROR(P124*(1+INDEX(FrontEndData,MATCH(V$10,IF(FrontEndType=$B124,FrontEndCampus),0),MATCH(V$9,FrontEndYear,0))),"")</f>
        <v/>
      </c>
      <c r="W124" s="529" t="str">
        <f t="array" aca="1" ref="W124" ca="1">IFERROR(Q124*(1+INDEX(FrontEndData,MATCH(W$10,IF(FrontEndType=$B124,FrontEndCampus),0),MATCH(W$9,FrontEndYear,0))),"")</f>
        <v/>
      </c>
      <c r="X124" s="529" t="str">
        <f t="array" aca="1" ref="X124" ca="1">IFERROR(R124*(1+INDEX(FrontEndData,MATCH(X$10,IF(FrontEndType=$B124,FrontEndCampus),0),MATCH(X$9,FrontEndYear,0))),"")</f>
        <v/>
      </c>
      <c r="Y124" s="529" t="str">
        <f t="array" aca="1" ref="Y124" ca="1">IFERROR(S124*(1+INDEX(FrontEndData,MATCH(Y$10,IF(FrontEndType=$B124,FrontEndCampus),0),MATCH(Y$9,FrontEndYear,0))),"")</f>
        <v/>
      </c>
      <c r="Z124" s="529" t="str">
        <f t="array" aca="1" ref="Z124" ca="1">IFERROR(T124*(1+INDEX(FrontEndData,MATCH(Z$10,IF(FrontEndType=$B124,FrontEndCampus),0),MATCH(Z$9,FrontEndYear,0))),"")</f>
        <v/>
      </c>
      <c r="AA124" s="529" t="str">
        <f t="array" aca="1" ref="AA124" ca="1">IFERROR(U124*(1+INDEX(FrontEndData,MATCH(AA$10,IF(FrontEndType=$B124,FrontEndCampus),0),MATCH(AA$9,FrontEndYear,0))),"")</f>
        <v/>
      </c>
      <c r="AB124" s="529" t="str">
        <f t="array" aca="1" ref="AB124" ca="1">IFERROR(V124*(1+INDEX(FrontEndData,MATCH(AB$10,IF(FrontEndType=$B124,FrontEndCampus),0),MATCH(AB$9,FrontEndYear,0))),"")</f>
        <v/>
      </c>
      <c r="AC124" s="529" t="str">
        <f t="array" aca="1" ref="AC124" ca="1">IFERROR(W124*(1+INDEX(FrontEndData,MATCH(AC$10,IF(FrontEndType=$B124,FrontEndCampus),0),MATCH(AC$9,FrontEndYear,0))),"")</f>
        <v/>
      </c>
      <c r="AD124" s="529" t="str">
        <f t="array" aca="1" ref="AD124" ca="1">IFERROR(X124*(1+INDEX(FrontEndData,MATCH(AD$10,IF(FrontEndType=$B124,FrontEndCampus),0),MATCH(AD$9,FrontEndYear,0))),"")</f>
        <v/>
      </c>
      <c r="AE124" s="529" t="str">
        <f t="array" aca="1" ref="AE124" ca="1">IFERROR(Y124*(1+INDEX(FrontEndData,MATCH(AE$10,IF(FrontEndType=$B124,FrontEndCampus),0),MATCH(AE$9,FrontEndYear,0))),"")</f>
        <v/>
      </c>
      <c r="AF124" s="529" t="str">
        <f t="array" aca="1" ref="AF124" ca="1">IFERROR(Z124*(1+INDEX(FrontEndData,MATCH(AF$10,IF(FrontEndType=$B124,FrontEndCampus),0),MATCH(AF$9,FrontEndYear,0))),"")</f>
        <v/>
      </c>
      <c r="AG124" s="529" t="str">
        <f t="array" aca="1" ref="AG124" ca="1">IFERROR(AA124*(1+INDEX(FrontEndData,MATCH(AG$10,IF(FrontEndType=$B124,FrontEndCampus),0),MATCH(AG$9,FrontEndYear,0))),"")</f>
        <v/>
      </c>
      <c r="AH124" s="529" t="str">
        <f t="array" aca="1" ref="AH124" ca="1">IFERROR(AB124*(1+INDEX(FrontEndData,MATCH(AH$10,IF(FrontEndType=$B124,FrontEndCampus),0),MATCH(AH$9,FrontEndYear,0))),"")</f>
        <v/>
      </c>
      <c r="AI124" s="529" t="str">
        <f t="array" aca="1" ref="AI124" ca="1">IFERROR(AC124*(1+INDEX(FrontEndData,MATCH(AI$10,IF(FrontEndType=$B124,FrontEndCampus),0),MATCH(AI$9,FrontEndYear,0))),"")</f>
        <v/>
      </c>
      <c r="AJ124" s="529" t="str">
        <f t="array" aca="1" ref="AJ124" ca="1">IFERROR(AD124*(1+INDEX(FrontEndData,MATCH(AJ$10,IF(FrontEndType=$B124,FrontEndCampus),0),MATCH(AJ$9,FrontEndYear,0))),"")</f>
        <v/>
      </c>
      <c r="AK124" s="529" t="str">
        <f t="array" aca="1" ref="AK124" ca="1">IFERROR(AE124*(1+INDEX(FrontEndData,MATCH(AK$10,IF(FrontEndType=$B124,FrontEndCampus),0),MATCH(AK$9,FrontEndYear,0))),"")</f>
        <v/>
      </c>
      <c r="AL124" s="529" t="str">
        <f t="array" aca="1" ref="AL124" ca="1">IFERROR(AF124*(1+INDEX(FrontEndData,MATCH(AL$10,IF(FrontEndType=$B124,FrontEndCampus),0),MATCH(AL$9,FrontEndYear,0))),"")</f>
        <v/>
      </c>
      <c r="AM124" s="529" t="str">
        <f t="array" aca="1" ref="AM124" ca="1">IFERROR(AG124*(1+INDEX(FrontEndData,MATCH(AM$10,IF(FrontEndType=$B124,FrontEndCampus),0),MATCH(AM$9,FrontEndYear,0))),"")</f>
        <v/>
      </c>
      <c r="AN124" s="529" t="str">
        <f t="array" aca="1" ref="AN124" ca="1">IFERROR(AH124*(1+INDEX(FrontEndData,MATCH(AN$10,IF(FrontEndType=$B124,FrontEndCampus),0),MATCH(AN$9,FrontEndYear,0))),"")</f>
        <v/>
      </c>
      <c r="AO124" s="529" t="str">
        <f t="array" aca="1" ref="AO124" ca="1">IFERROR(AI124*(1+INDEX(FrontEndData,MATCH(AO$10,IF(FrontEndType=$B124,FrontEndCampus),0),MATCH(AO$9,FrontEndYear,0))),"")</f>
        <v/>
      </c>
      <c r="AP124" s="529" t="str">
        <f t="array" aca="1" ref="AP124" ca="1">IFERROR(AJ124*(1+INDEX(FrontEndData,MATCH(AP$10,IF(FrontEndType=$B124,FrontEndCampus),0),MATCH(AP$9,FrontEndYear,0))),"")</f>
        <v/>
      </c>
      <c r="AQ124" s="529" t="str">
        <f t="array" aca="1" ref="AQ124" ca="1">IFERROR(AK124*(1+INDEX(FrontEndData,MATCH(AQ$10,IF(FrontEndType=$B124,FrontEndCampus),0),MATCH(AQ$9,FrontEndYear,0))),"")</f>
        <v/>
      </c>
      <c r="AR124" s="529" t="str">
        <f t="array" aca="1" ref="AR124" ca="1">IFERROR(AL124*(1+INDEX(FrontEndData,MATCH(AR$10,IF(FrontEndType=$B124,FrontEndCampus),0),MATCH(AR$9,FrontEndYear,0))),"")</f>
        <v/>
      </c>
      <c r="AS124" s="529" t="str">
        <f t="array" aca="1" ref="AS124" ca="1">IFERROR(AM124*(1+INDEX(FrontEndData,MATCH(AS$10,IF(FrontEndType=$B124,FrontEndCampus),0),MATCH(AS$9,FrontEndYear,0))),"")</f>
        <v/>
      </c>
      <c r="AT124" s="529" t="str">
        <f t="array" aca="1" ref="AT124" ca="1">IFERROR(AN124*(1+INDEX(FrontEndData,MATCH(AT$10,IF(FrontEndType=$B124,FrontEndCampus),0),MATCH(AT$9,FrontEndYear,0))),"")</f>
        <v/>
      </c>
      <c r="AU124" s="529" t="str">
        <f t="array" aca="1" ref="AU124" ca="1">IFERROR(AO124*(1+INDEX(FrontEndData,MATCH(AU$10,IF(FrontEndType=$B124,FrontEndCampus),0),MATCH(AU$9,FrontEndYear,0))),"")</f>
        <v/>
      </c>
      <c r="AV124" s="529" t="str">
        <f t="array" aca="1" ref="AV124" ca="1">IFERROR(AP124*(1+INDEX(FrontEndData,MATCH(AV$10,IF(FrontEndType=$B124,FrontEndCampus),0),MATCH(AV$9,FrontEndYear,0))),"")</f>
        <v/>
      </c>
      <c r="AW124" s="529" t="str">
        <f t="array" aca="1" ref="AW124" ca="1">IFERROR(AQ124*(1+INDEX(FrontEndData,MATCH(AW$10,IF(FrontEndType=$B124,FrontEndCampus),0),MATCH(AW$9,FrontEndYear,0))),"")</f>
        <v/>
      </c>
      <c r="AX124" s="529" t="str">
        <f t="array" aca="1" ref="AX124" ca="1">IFERROR(AR124*(1+INDEX(FrontEndData,MATCH(AX$10,IF(FrontEndType=$B124,FrontEndCampus),0),MATCH(AX$9,FrontEndYear,0))),"")</f>
        <v/>
      </c>
      <c r="AY124" s="529" t="str">
        <f t="array" aca="1" ref="AY124" ca="1">IFERROR(AS124*(1+INDEX(FrontEndData,MATCH(AY$10,IF(FrontEndType=$B124,FrontEndCampus),0),MATCH(AY$9,FrontEndYear,0))),"")</f>
        <v/>
      </c>
      <c r="AZ124" s="529" t="str">
        <f t="array" aca="1" ref="AZ124" ca="1">IFERROR(AT124*(1+INDEX(FrontEndData,MATCH(AZ$10,IF(FrontEndType=$B124,FrontEndCampus),0),MATCH(AZ$9,FrontEndYear,0))),"")</f>
        <v/>
      </c>
      <c r="BA124" s="529" t="str">
        <f t="array" aca="1" ref="BA124" ca="1">IFERROR(AU124*(1+INDEX(FrontEndData,MATCH(BA$10,IF(FrontEndType=$B124,FrontEndCampus),0),MATCH(BA$9,FrontEndYear,0))),"")</f>
        <v/>
      </c>
      <c r="BB124" s="529" t="str">
        <f t="array" aca="1" ref="BB124" ca="1">IFERROR(AV124*(1+INDEX(FrontEndData,MATCH(BB$10,IF(FrontEndType=$B124,FrontEndCampus),0),MATCH(BB$9,FrontEndYear,0))),"")</f>
        <v/>
      </c>
      <c r="BC124" s="529" t="str">
        <f t="array" aca="1" ref="BC124" ca="1">IFERROR(AW124*(1+INDEX(FrontEndData,MATCH(BC$10,IF(FrontEndType=$B124,FrontEndCampus),0),MATCH(BC$9,FrontEndYear,0))),"")</f>
        <v/>
      </c>
      <c r="BD124" s="529" t="str">
        <f t="array" aca="1" ref="BD124" ca="1">IFERROR(AX124*(1+INDEX(FrontEndData,MATCH(BD$10,IF(FrontEndType=$B124,FrontEndCampus),0),MATCH(BD$9,FrontEndYear,0))),"")</f>
        <v/>
      </c>
      <c r="BE124" s="529" t="str">
        <f t="array" aca="1" ref="BE124" ca="1">IFERROR(AY124*(1+INDEX(FrontEndData,MATCH(BE$10,IF(FrontEndType=$B124,FrontEndCampus),0),MATCH(BE$9,FrontEndYear,0))),"")</f>
        <v/>
      </c>
      <c r="BF124" s="529" t="str">
        <f t="array" aca="1" ref="BF124" ca="1">IFERROR(AZ124*(1+INDEX(FrontEndData,MATCH(BF$10,IF(FrontEndType=$B124,FrontEndCampus),0),MATCH(BF$9,FrontEndYear,0))),"")</f>
        <v/>
      </c>
      <c r="BG124" s="529" t="str">
        <f t="array" aca="1" ref="BG124" ca="1">IFERROR(BA124*(1+INDEX(FrontEndData,MATCH(BG$10,IF(FrontEndType=$B124,FrontEndCampus),0),MATCH(BG$9,FrontEndYear,0))),"")</f>
        <v/>
      </c>
      <c r="BH124" s="529" t="str">
        <f t="array" aca="1" ref="BH124" ca="1">IFERROR(BB124*(1+INDEX(FrontEndData,MATCH(BH$10,IF(FrontEndType=$B124,FrontEndCampus),0),MATCH(BH$9,FrontEndYear,0))),"")</f>
        <v/>
      </c>
      <c r="BI124" s="529" t="str">
        <f t="array" aca="1" ref="BI124" ca="1">IFERROR(BC124*(1+INDEX(FrontEndData,MATCH(BI$10,IF(FrontEndType=$B124,FrontEndCampus),0),MATCH(BI$9,FrontEndYear,0))),"")</f>
        <v/>
      </c>
      <c r="BJ124" s="529" t="str">
        <f t="array" aca="1" ref="BJ124" ca="1">IFERROR(BD124*(1+INDEX(FrontEndData,MATCH(BJ$10,IF(FrontEndType=$B124,FrontEndCampus),0),MATCH(BJ$9,FrontEndYear,0))),"")</f>
        <v/>
      </c>
      <c r="BK124" s="529" t="str">
        <f t="array" aca="1" ref="BK124" ca="1">IFERROR(BE124*(1+INDEX(FrontEndData,MATCH(BK$10,IF(FrontEndType=$B124,FrontEndCampus),0),MATCH(BK$9,FrontEndYear,0))),"")</f>
        <v/>
      </c>
      <c r="BL124" s="529" t="str">
        <f t="array" aca="1" ref="BL124" ca="1">IFERROR(BF124*(1+INDEX(FrontEndData,MATCH(BL$10,IF(FrontEndType=$B124,FrontEndCampus),0),MATCH(BL$9,FrontEndYear,0))),"")</f>
        <v/>
      </c>
      <c r="BM124" s="529" t="str">
        <f t="array" aca="1" ref="BM124" ca="1">IFERROR(BG124*(1+INDEX(FrontEndData,MATCH(BM$10,IF(FrontEndType=$B124,FrontEndCampus),0),MATCH(BM$9,FrontEndYear,0))),"")</f>
        <v/>
      </c>
      <c r="BN124" s="529" t="str">
        <f t="array" aca="1" ref="BN124" ca="1">IFERROR(BH124*(1+INDEX(FrontEndData,MATCH(BN$10,IF(FrontEndType=$B124,FrontEndCampus),0),MATCH(BN$9,FrontEndYear,0))),"")</f>
        <v/>
      </c>
      <c r="BO124" s="529" t="str">
        <f t="array" aca="1" ref="BO124" ca="1">IFERROR(BI124*(1+INDEX(FrontEndData,MATCH(BO$10,IF(FrontEndType=$B124,FrontEndCampus),0),MATCH(BO$9,FrontEndYear,0))),"")</f>
        <v/>
      </c>
      <c r="BP124" s="529" t="str">
        <f t="array" aca="1" ref="BP124" ca="1">IFERROR(BJ124*(1+INDEX(FrontEndData,MATCH(BP$10,IF(FrontEndType=$B124,FrontEndCampus),0),MATCH(BP$9,FrontEndYear,0))),"")</f>
        <v/>
      </c>
      <c r="BQ124" s="529" t="str">
        <f t="array" aca="1" ref="BQ124" ca="1">IFERROR(BK124*(1+INDEX(FrontEndData,MATCH(BQ$10,IF(FrontEndType=$B124,FrontEndCampus),0),MATCH(BQ$9,FrontEndYear,0))),"")</f>
        <v/>
      </c>
      <c r="BR124" s="529" t="str">
        <f t="array" aca="1" ref="BR124" ca="1">IFERROR(BL124*(1+INDEX(FrontEndData,MATCH(BR$10,IF(FrontEndType=$B124,FrontEndCampus),0),MATCH(BR$9,FrontEndYear,0))),"")</f>
        <v/>
      </c>
      <c r="BS124" s="529" t="str">
        <f t="array" aca="1" ref="BS124" ca="1">IFERROR(BM124*(1+INDEX(FrontEndData,MATCH(BS$10,IF(FrontEndType=$B124,FrontEndCampus),0),MATCH(BS$9,FrontEndYear,0))),"")</f>
        <v/>
      </c>
      <c r="BT124" s="529" t="str">
        <f t="array" aca="1" ref="BT124" ca="1">IFERROR(BN124*(1+INDEX(FrontEndData,MATCH(BT$10,IF(FrontEndType=$B124,FrontEndCampus),0),MATCH(BT$9,FrontEndYear,0))),"")</f>
        <v/>
      </c>
      <c r="BU124" s="529" t="str">
        <f t="array" aca="1" ref="BU124" ca="1">IFERROR(BO124*(1+INDEX(FrontEndData,MATCH(BU$10,IF(FrontEndType=$B124,FrontEndCampus),0),MATCH(BU$9,FrontEndYear,0))),"")</f>
        <v/>
      </c>
      <c r="BV124" s="529" t="str">
        <f t="array" aca="1" ref="BV124" ca="1">IFERROR(BP124*(1+INDEX(FrontEndData,MATCH(BV$10,IF(FrontEndType=$B124,FrontEndCampus),0),MATCH(BV$9,FrontEndYear,0))),"")</f>
        <v/>
      </c>
      <c r="BW124" s="529" t="str">
        <f t="array" aca="1" ref="BW124" ca="1">IFERROR(BQ124*(1+INDEX(FrontEndData,MATCH(BW$10,IF(FrontEndType=$B124,FrontEndCampus),0),MATCH(BW$9,FrontEndYear,0))),"")</f>
        <v/>
      </c>
      <c r="BX124" s="529" t="str">
        <f t="array" aca="1" ref="BX124" ca="1">IFERROR(BR124*(1+INDEX(FrontEndData,MATCH(BX$10,IF(FrontEndType=$B124,FrontEndCampus),0),MATCH(BX$9,FrontEndYear,0))),"")</f>
        <v/>
      </c>
    </row>
    <row r="125" spans="2:76" x14ac:dyDescent="0.25">
      <c r="B125" s="525" t="s">
        <v>358</v>
      </c>
      <c r="C125" s="526" t="s">
        <v>374</v>
      </c>
      <c r="D125" s="527" t="s">
        <v>29</v>
      </c>
      <c r="E125" s="528">
        <f t="array" ref="E125">IFERROR(IF(INDEX(EndUseMatrixData,MATCH($B125,IF(EndUseMatrixEndUse=$D125,EndUseMatrixAllocation),0),MATCH($C125,EndUseMatrixEmissionSource,0))=Lists!$Q$9,INDEX(CFPTableEmissionsData,MATCH($C125,CFPTableEmissionsEmissionSource,0),MATCH(E$10,CFPTableEmissionsCampus,0))*INDEX(EndUseAssumptionsData,MATCH($C125,IF(EndUseAssumptionsEndUse=$D125,EndUseAssumptionsEmissionsSource),0),MATCH(E$10,EndUseAssumptionsCampus,0))*IF(COUNTIF(PeopleList,$B125)&gt;0,INDEX(SpacePeopleAllocationsPercentData,MATCH($B125,SpacePeopleAllocationsPercentType,0),MATCH(E$10,SpacePeopleAllocationsPercentCampus,0))/SUM(IF(INDEX(EndUseMatrixPeopleData,0,MATCH($C125,EndUseMatrixEmissionSource,0))=Lists!$Q$9,IF(EndUseMatrixPeopleEndUse=$D125,INDEX(EndUseMatrixPeopleSplitData,0,MATCH(E$10,EndUseMatrixPeopleSplitCampus,0))))),1),0),0)</f>
        <v>0</v>
      </c>
      <c r="F125" s="528">
        <f t="array" ref="F125">IFERROR(IF(INDEX(EndUseMatrixData,MATCH($B125,IF(EndUseMatrixEndUse=$D125,EndUseMatrixAllocation),0),MATCH($C125,EndUseMatrixEmissionSource,0))=Lists!$Q$9,INDEX(CFPTableEmissionsData,MATCH($C125,CFPTableEmissionsEmissionSource,0),MATCH(F$10,CFPTableEmissionsCampus,0))*INDEX(EndUseAssumptionsData,MATCH($C125,IF(EndUseAssumptionsEndUse=$D125,EndUseAssumptionsEmissionsSource),0),MATCH(F$10,EndUseAssumptionsCampus,0))*IF(COUNTIF(PeopleList,$B125)&gt;0,INDEX(SpacePeopleAllocationsPercentData,MATCH($B125,SpacePeopleAllocationsPercentType,0),MATCH(F$10,SpacePeopleAllocationsPercentCampus,0))/SUM(IF(INDEX(EndUseMatrixPeopleData,0,MATCH($C125,EndUseMatrixEmissionSource,0))=Lists!$Q$9,IF(EndUseMatrixPeopleEndUse=$D125,INDEX(EndUseMatrixPeopleSplitData,0,MATCH(F$10,EndUseMatrixPeopleSplitCampus,0))))),1),0),0)</f>
        <v>0</v>
      </c>
      <c r="G125" s="528">
        <f t="array" ref="G125">IFERROR(IF(INDEX(EndUseMatrixData,MATCH($B125,IF(EndUseMatrixEndUse=$D125,EndUseMatrixAllocation),0),MATCH($C125,EndUseMatrixEmissionSource,0))=Lists!$Q$9,INDEX(CFPTableEmissionsData,MATCH($C125,CFPTableEmissionsEmissionSource,0),MATCH(G$10,CFPTableEmissionsCampus,0))*INDEX(EndUseAssumptionsData,MATCH($C125,IF(EndUseAssumptionsEndUse=$D125,EndUseAssumptionsEmissionsSource),0),MATCH(G$10,EndUseAssumptionsCampus,0))*IF(COUNTIF(PeopleList,$B125)&gt;0,INDEX(SpacePeopleAllocationsPercentData,MATCH($B125,SpacePeopleAllocationsPercentType,0),MATCH(G$10,SpacePeopleAllocationsPercentCampus,0))/SUM(IF(INDEX(EndUseMatrixPeopleData,0,MATCH($C125,EndUseMatrixEmissionSource,0))=Lists!$Q$9,IF(EndUseMatrixPeopleEndUse=$D125,INDEX(EndUseMatrixPeopleSplitData,0,MATCH(G$10,EndUseMatrixPeopleSplitCampus,0))))),1),0),0)</f>
        <v>0</v>
      </c>
      <c r="H125" s="528">
        <f t="array" ref="H125">IFERROR(IF(INDEX(EndUseMatrixData,MATCH($B125,IF(EndUseMatrixEndUse=$D125,EndUseMatrixAllocation),0),MATCH($C125,EndUseMatrixEmissionSource,0))=Lists!$Q$9,INDEX(CFPTableEmissionsData,MATCH($C125,CFPTableEmissionsEmissionSource,0),MATCH(H$10,CFPTableEmissionsCampus,0))*INDEX(EndUseAssumptionsData,MATCH($C125,IF(EndUseAssumptionsEndUse=$D125,EndUseAssumptionsEmissionsSource),0),MATCH(H$10,EndUseAssumptionsCampus,0))*IF(COUNTIF(PeopleList,$B125)&gt;0,INDEX(SpacePeopleAllocationsPercentData,MATCH($B125,SpacePeopleAllocationsPercentType,0),MATCH(H$10,SpacePeopleAllocationsPercentCampus,0))/SUM(IF(INDEX(EndUseMatrixPeopleData,0,MATCH($C125,EndUseMatrixEmissionSource,0))=Lists!$Q$9,IF(EndUseMatrixPeopleEndUse=$D125,INDEX(EndUseMatrixPeopleSplitData,0,MATCH(H$10,EndUseMatrixPeopleSplitCampus,0))))),1),0),0)</f>
        <v>0</v>
      </c>
      <c r="I125" s="528">
        <f t="array" ref="I125">IFERROR(IF(INDEX(EndUseMatrixData,MATCH($B125,IF(EndUseMatrixEndUse=$D125,EndUseMatrixAllocation),0),MATCH($C125,EndUseMatrixEmissionSource,0))=Lists!$Q$9,INDEX(CFPTableEmissionsData,MATCH($C125,CFPTableEmissionsEmissionSource,0),MATCH(I$10,CFPTableEmissionsCampus,0))*INDEX(EndUseAssumptionsData,MATCH($C125,IF(EndUseAssumptionsEndUse=$D125,EndUseAssumptionsEmissionsSource),0),MATCH(I$10,EndUseAssumptionsCampus,0))*IF(COUNTIF(PeopleList,$B125)&gt;0,INDEX(SpacePeopleAllocationsPercentData,MATCH($B125,SpacePeopleAllocationsPercentType,0),MATCH(I$10,SpacePeopleAllocationsPercentCampus,0))/SUM(IF(INDEX(EndUseMatrixPeopleData,0,MATCH($C125,EndUseMatrixEmissionSource,0))=Lists!$Q$9,IF(EndUseMatrixPeopleEndUse=$D125,INDEX(EndUseMatrixPeopleSplitData,0,MATCH(I$10,EndUseMatrixPeopleSplitCampus,0))))),1),0),0)</f>
        <v>0</v>
      </c>
      <c r="J125" s="528">
        <f t="array" ref="J125">IFERROR(IF(INDEX(EndUseMatrixData,MATCH($B125,IF(EndUseMatrixEndUse=$D125,EndUseMatrixAllocation),0),MATCH($C125,EndUseMatrixEmissionSource,0))=Lists!$Q$9,INDEX(CFPTableEmissionsData,MATCH($C125,CFPTableEmissionsEmissionSource,0),MATCH(J$10,CFPTableEmissionsCampus,0))*INDEX(EndUseAssumptionsData,MATCH($C125,IF(EndUseAssumptionsEndUse=$D125,EndUseAssumptionsEmissionsSource),0),MATCH(J$10,EndUseAssumptionsCampus,0))*IF(COUNTIF(PeopleList,$B125)&gt;0,INDEX(SpacePeopleAllocationsPercentData,MATCH($B125,SpacePeopleAllocationsPercentType,0),MATCH(J$10,SpacePeopleAllocationsPercentCampus,0))/SUM(IF(INDEX(EndUseMatrixPeopleData,0,MATCH($C125,EndUseMatrixEmissionSource,0))=Lists!$Q$9,IF(EndUseMatrixPeopleEndUse=$D125,INDEX(EndUseMatrixPeopleSplitData,0,MATCH(J$10,EndUseMatrixPeopleSplitCampus,0))))),1),0),0)</f>
        <v>0</v>
      </c>
      <c r="K125" s="529" t="str">
        <f t="array" aca="1" ref="K125" ca="1">IFERROR(E125*(1+INDEX(FrontEndData,MATCH(K$10,IF(FrontEndType=$B125,FrontEndCampus),0),MATCH(K$9,FrontEndYear,0))),"")</f>
        <v/>
      </c>
      <c r="L125" s="529" t="str">
        <f t="array" aca="1" ref="L125" ca="1">IFERROR(F125*(1+INDEX(FrontEndData,MATCH(L$10,IF(FrontEndType=$B125,FrontEndCampus),0),MATCH(L$9,FrontEndYear,0))),"")</f>
        <v/>
      </c>
      <c r="M125" s="529" t="str">
        <f t="array" aca="1" ref="M125" ca="1">IFERROR(G125*(1+INDEX(FrontEndData,MATCH(M$10,IF(FrontEndType=$B125,FrontEndCampus),0),MATCH(M$9,FrontEndYear,0))),"")</f>
        <v/>
      </c>
      <c r="N125" s="529" t="str">
        <f t="array" aca="1" ref="N125" ca="1">IFERROR(H125*(1+INDEX(FrontEndData,MATCH(N$10,IF(FrontEndType=$B125,FrontEndCampus),0),MATCH(N$9,FrontEndYear,0))),"")</f>
        <v/>
      </c>
      <c r="O125" s="529" t="str">
        <f t="array" aca="1" ref="O125" ca="1">IFERROR(I125*(1+INDEX(FrontEndData,MATCH(O$10,IF(FrontEndType=$B125,FrontEndCampus),0),MATCH(O$9,FrontEndYear,0))),"")</f>
        <v/>
      </c>
      <c r="P125" s="529" t="str">
        <f t="array" aca="1" ref="P125" ca="1">IFERROR(J125*(1+INDEX(FrontEndData,MATCH(P$10,IF(FrontEndType=$B125,FrontEndCampus),0),MATCH(P$9,FrontEndYear,0))),"")</f>
        <v/>
      </c>
      <c r="Q125" s="529" t="str">
        <f t="array" aca="1" ref="Q125" ca="1">IFERROR(K125*(1+INDEX(FrontEndData,MATCH(Q$10,IF(FrontEndType=$B125,FrontEndCampus),0),MATCH(Q$9,FrontEndYear,0))),"")</f>
        <v/>
      </c>
      <c r="R125" s="529" t="str">
        <f t="array" aca="1" ref="R125" ca="1">IFERROR(L125*(1+INDEX(FrontEndData,MATCH(R$10,IF(FrontEndType=$B125,FrontEndCampus),0),MATCH(R$9,FrontEndYear,0))),"")</f>
        <v/>
      </c>
      <c r="S125" s="529" t="str">
        <f t="array" aca="1" ref="S125" ca="1">IFERROR(M125*(1+INDEX(FrontEndData,MATCH(S$10,IF(FrontEndType=$B125,FrontEndCampus),0),MATCH(S$9,FrontEndYear,0))),"")</f>
        <v/>
      </c>
      <c r="T125" s="529" t="str">
        <f t="array" aca="1" ref="T125" ca="1">IFERROR(N125*(1+INDEX(FrontEndData,MATCH(T$10,IF(FrontEndType=$B125,FrontEndCampus),0),MATCH(T$9,FrontEndYear,0))),"")</f>
        <v/>
      </c>
      <c r="U125" s="529" t="str">
        <f t="array" aca="1" ref="U125" ca="1">IFERROR(O125*(1+INDEX(FrontEndData,MATCH(U$10,IF(FrontEndType=$B125,FrontEndCampus),0),MATCH(U$9,FrontEndYear,0))),"")</f>
        <v/>
      </c>
      <c r="V125" s="529" t="str">
        <f t="array" aca="1" ref="V125" ca="1">IFERROR(P125*(1+INDEX(FrontEndData,MATCH(V$10,IF(FrontEndType=$B125,FrontEndCampus),0),MATCH(V$9,FrontEndYear,0))),"")</f>
        <v/>
      </c>
      <c r="W125" s="529" t="str">
        <f t="array" aca="1" ref="W125" ca="1">IFERROR(Q125*(1+INDEX(FrontEndData,MATCH(W$10,IF(FrontEndType=$B125,FrontEndCampus),0),MATCH(W$9,FrontEndYear,0))),"")</f>
        <v/>
      </c>
      <c r="X125" s="529" t="str">
        <f t="array" aca="1" ref="X125" ca="1">IFERROR(R125*(1+INDEX(FrontEndData,MATCH(X$10,IF(FrontEndType=$B125,FrontEndCampus),0),MATCH(X$9,FrontEndYear,0))),"")</f>
        <v/>
      </c>
      <c r="Y125" s="529" t="str">
        <f t="array" aca="1" ref="Y125" ca="1">IFERROR(S125*(1+INDEX(FrontEndData,MATCH(Y$10,IF(FrontEndType=$B125,FrontEndCampus),0),MATCH(Y$9,FrontEndYear,0))),"")</f>
        <v/>
      </c>
      <c r="Z125" s="529" t="str">
        <f t="array" aca="1" ref="Z125" ca="1">IFERROR(T125*(1+INDEX(FrontEndData,MATCH(Z$10,IF(FrontEndType=$B125,FrontEndCampus),0),MATCH(Z$9,FrontEndYear,0))),"")</f>
        <v/>
      </c>
      <c r="AA125" s="529" t="str">
        <f t="array" aca="1" ref="AA125" ca="1">IFERROR(U125*(1+INDEX(FrontEndData,MATCH(AA$10,IF(FrontEndType=$B125,FrontEndCampus),0),MATCH(AA$9,FrontEndYear,0))),"")</f>
        <v/>
      </c>
      <c r="AB125" s="529" t="str">
        <f t="array" aca="1" ref="AB125" ca="1">IFERROR(V125*(1+INDEX(FrontEndData,MATCH(AB$10,IF(FrontEndType=$B125,FrontEndCampus),0),MATCH(AB$9,FrontEndYear,0))),"")</f>
        <v/>
      </c>
      <c r="AC125" s="529" t="str">
        <f t="array" aca="1" ref="AC125" ca="1">IFERROR(W125*(1+INDEX(FrontEndData,MATCH(AC$10,IF(FrontEndType=$B125,FrontEndCampus),0),MATCH(AC$9,FrontEndYear,0))),"")</f>
        <v/>
      </c>
      <c r="AD125" s="529" t="str">
        <f t="array" aca="1" ref="AD125" ca="1">IFERROR(X125*(1+INDEX(FrontEndData,MATCH(AD$10,IF(FrontEndType=$B125,FrontEndCampus),0),MATCH(AD$9,FrontEndYear,0))),"")</f>
        <v/>
      </c>
      <c r="AE125" s="529" t="str">
        <f t="array" aca="1" ref="AE125" ca="1">IFERROR(Y125*(1+INDEX(FrontEndData,MATCH(AE$10,IF(FrontEndType=$B125,FrontEndCampus),0),MATCH(AE$9,FrontEndYear,0))),"")</f>
        <v/>
      </c>
      <c r="AF125" s="529" t="str">
        <f t="array" aca="1" ref="AF125" ca="1">IFERROR(Z125*(1+INDEX(FrontEndData,MATCH(AF$10,IF(FrontEndType=$B125,FrontEndCampus),0),MATCH(AF$9,FrontEndYear,0))),"")</f>
        <v/>
      </c>
      <c r="AG125" s="529" t="str">
        <f t="array" aca="1" ref="AG125" ca="1">IFERROR(AA125*(1+INDEX(FrontEndData,MATCH(AG$10,IF(FrontEndType=$B125,FrontEndCampus),0),MATCH(AG$9,FrontEndYear,0))),"")</f>
        <v/>
      </c>
      <c r="AH125" s="529" t="str">
        <f t="array" aca="1" ref="AH125" ca="1">IFERROR(AB125*(1+INDEX(FrontEndData,MATCH(AH$10,IF(FrontEndType=$B125,FrontEndCampus),0),MATCH(AH$9,FrontEndYear,0))),"")</f>
        <v/>
      </c>
      <c r="AI125" s="529" t="str">
        <f t="array" aca="1" ref="AI125" ca="1">IFERROR(AC125*(1+INDEX(FrontEndData,MATCH(AI$10,IF(FrontEndType=$B125,FrontEndCampus),0),MATCH(AI$9,FrontEndYear,0))),"")</f>
        <v/>
      </c>
      <c r="AJ125" s="529" t="str">
        <f t="array" aca="1" ref="AJ125" ca="1">IFERROR(AD125*(1+INDEX(FrontEndData,MATCH(AJ$10,IF(FrontEndType=$B125,FrontEndCampus),0),MATCH(AJ$9,FrontEndYear,0))),"")</f>
        <v/>
      </c>
      <c r="AK125" s="529" t="str">
        <f t="array" aca="1" ref="AK125" ca="1">IFERROR(AE125*(1+INDEX(FrontEndData,MATCH(AK$10,IF(FrontEndType=$B125,FrontEndCampus),0),MATCH(AK$9,FrontEndYear,0))),"")</f>
        <v/>
      </c>
      <c r="AL125" s="529" t="str">
        <f t="array" aca="1" ref="AL125" ca="1">IFERROR(AF125*(1+INDEX(FrontEndData,MATCH(AL$10,IF(FrontEndType=$B125,FrontEndCampus),0),MATCH(AL$9,FrontEndYear,0))),"")</f>
        <v/>
      </c>
      <c r="AM125" s="529" t="str">
        <f t="array" aca="1" ref="AM125" ca="1">IFERROR(AG125*(1+INDEX(FrontEndData,MATCH(AM$10,IF(FrontEndType=$B125,FrontEndCampus),0),MATCH(AM$9,FrontEndYear,0))),"")</f>
        <v/>
      </c>
      <c r="AN125" s="529" t="str">
        <f t="array" aca="1" ref="AN125" ca="1">IFERROR(AH125*(1+INDEX(FrontEndData,MATCH(AN$10,IF(FrontEndType=$B125,FrontEndCampus),0),MATCH(AN$9,FrontEndYear,0))),"")</f>
        <v/>
      </c>
      <c r="AO125" s="529" t="str">
        <f t="array" aca="1" ref="AO125" ca="1">IFERROR(AI125*(1+INDEX(FrontEndData,MATCH(AO$10,IF(FrontEndType=$B125,FrontEndCampus),0),MATCH(AO$9,FrontEndYear,0))),"")</f>
        <v/>
      </c>
      <c r="AP125" s="529" t="str">
        <f t="array" aca="1" ref="AP125" ca="1">IFERROR(AJ125*(1+INDEX(FrontEndData,MATCH(AP$10,IF(FrontEndType=$B125,FrontEndCampus),0),MATCH(AP$9,FrontEndYear,0))),"")</f>
        <v/>
      </c>
      <c r="AQ125" s="529" t="str">
        <f t="array" aca="1" ref="AQ125" ca="1">IFERROR(AK125*(1+INDEX(FrontEndData,MATCH(AQ$10,IF(FrontEndType=$B125,FrontEndCampus),0),MATCH(AQ$9,FrontEndYear,0))),"")</f>
        <v/>
      </c>
      <c r="AR125" s="529" t="str">
        <f t="array" aca="1" ref="AR125" ca="1">IFERROR(AL125*(1+INDEX(FrontEndData,MATCH(AR$10,IF(FrontEndType=$B125,FrontEndCampus),0),MATCH(AR$9,FrontEndYear,0))),"")</f>
        <v/>
      </c>
      <c r="AS125" s="529" t="str">
        <f t="array" aca="1" ref="AS125" ca="1">IFERROR(AM125*(1+INDEX(FrontEndData,MATCH(AS$10,IF(FrontEndType=$B125,FrontEndCampus),0),MATCH(AS$9,FrontEndYear,0))),"")</f>
        <v/>
      </c>
      <c r="AT125" s="529" t="str">
        <f t="array" aca="1" ref="AT125" ca="1">IFERROR(AN125*(1+INDEX(FrontEndData,MATCH(AT$10,IF(FrontEndType=$B125,FrontEndCampus),0),MATCH(AT$9,FrontEndYear,0))),"")</f>
        <v/>
      </c>
      <c r="AU125" s="529" t="str">
        <f t="array" aca="1" ref="AU125" ca="1">IFERROR(AO125*(1+INDEX(FrontEndData,MATCH(AU$10,IF(FrontEndType=$B125,FrontEndCampus),0),MATCH(AU$9,FrontEndYear,0))),"")</f>
        <v/>
      </c>
      <c r="AV125" s="529" t="str">
        <f t="array" aca="1" ref="AV125" ca="1">IFERROR(AP125*(1+INDEX(FrontEndData,MATCH(AV$10,IF(FrontEndType=$B125,FrontEndCampus),0),MATCH(AV$9,FrontEndYear,0))),"")</f>
        <v/>
      </c>
      <c r="AW125" s="529" t="str">
        <f t="array" aca="1" ref="AW125" ca="1">IFERROR(AQ125*(1+INDEX(FrontEndData,MATCH(AW$10,IF(FrontEndType=$B125,FrontEndCampus),0),MATCH(AW$9,FrontEndYear,0))),"")</f>
        <v/>
      </c>
      <c r="AX125" s="529" t="str">
        <f t="array" aca="1" ref="AX125" ca="1">IFERROR(AR125*(1+INDEX(FrontEndData,MATCH(AX$10,IF(FrontEndType=$B125,FrontEndCampus),0),MATCH(AX$9,FrontEndYear,0))),"")</f>
        <v/>
      </c>
      <c r="AY125" s="529" t="str">
        <f t="array" aca="1" ref="AY125" ca="1">IFERROR(AS125*(1+INDEX(FrontEndData,MATCH(AY$10,IF(FrontEndType=$B125,FrontEndCampus),0),MATCH(AY$9,FrontEndYear,0))),"")</f>
        <v/>
      </c>
      <c r="AZ125" s="529" t="str">
        <f t="array" aca="1" ref="AZ125" ca="1">IFERROR(AT125*(1+INDEX(FrontEndData,MATCH(AZ$10,IF(FrontEndType=$B125,FrontEndCampus),0),MATCH(AZ$9,FrontEndYear,0))),"")</f>
        <v/>
      </c>
      <c r="BA125" s="529" t="str">
        <f t="array" aca="1" ref="BA125" ca="1">IFERROR(AU125*(1+INDEX(FrontEndData,MATCH(BA$10,IF(FrontEndType=$B125,FrontEndCampus),0),MATCH(BA$9,FrontEndYear,0))),"")</f>
        <v/>
      </c>
      <c r="BB125" s="529" t="str">
        <f t="array" aca="1" ref="BB125" ca="1">IFERROR(AV125*(1+INDEX(FrontEndData,MATCH(BB$10,IF(FrontEndType=$B125,FrontEndCampus),0),MATCH(BB$9,FrontEndYear,0))),"")</f>
        <v/>
      </c>
      <c r="BC125" s="529" t="str">
        <f t="array" aca="1" ref="BC125" ca="1">IFERROR(AW125*(1+INDEX(FrontEndData,MATCH(BC$10,IF(FrontEndType=$B125,FrontEndCampus),0),MATCH(BC$9,FrontEndYear,0))),"")</f>
        <v/>
      </c>
      <c r="BD125" s="529" t="str">
        <f t="array" aca="1" ref="BD125" ca="1">IFERROR(AX125*(1+INDEX(FrontEndData,MATCH(BD$10,IF(FrontEndType=$B125,FrontEndCampus),0),MATCH(BD$9,FrontEndYear,0))),"")</f>
        <v/>
      </c>
      <c r="BE125" s="529" t="str">
        <f t="array" aca="1" ref="BE125" ca="1">IFERROR(AY125*(1+INDEX(FrontEndData,MATCH(BE$10,IF(FrontEndType=$B125,FrontEndCampus),0),MATCH(BE$9,FrontEndYear,0))),"")</f>
        <v/>
      </c>
      <c r="BF125" s="529" t="str">
        <f t="array" aca="1" ref="BF125" ca="1">IFERROR(AZ125*(1+INDEX(FrontEndData,MATCH(BF$10,IF(FrontEndType=$B125,FrontEndCampus),0),MATCH(BF$9,FrontEndYear,0))),"")</f>
        <v/>
      </c>
      <c r="BG125" s="529" t="str">
        <f t="array" aca="1" ref="BG125" ca="1">IFERROR(BA125*(1+INDEX(FrontEndData,MATCH(BG$10,IF(FrontEndType=$B125,FrontEndCampus),0),MATCH(BG$9,FrontEndYear,0))),"")</f>
        <v/>
      </c>
      <c r="BH125" s="529" t="str">
        <f t="array" aca="1" ref="BH125" ca="1">IFERROR(BB125*(1+INDEX(FrontEndData,MATCH(BH$10,IF(FrontEndType=$B125,FrontEndCampus),0),MATCH(BH$9,FrontEndYear,0))),"")</f>
        <v/>
      </c>
      <c r="BI125" s="529" t="str">
        <f t="array" aca="1" ref="BI125" ca="1">IFERROR(BC125*(1+INDEX(FrontEndData,MATCH(BI$10,IF(FrontEndType=$B125,FrontEndCampus),0),MATCH(BI$9,FrontEndYear,0))),"")</f>
        <v/>
      </c>
      <c r="BJ125" s="529" t="str">
        <f t="array" aca="1" ref="BJ125" ca="1">IFERROR(BD125*(1+INDEX(FrontEndData,MATCH(BJ$10,IF(FrontEndType=$B125,FrontEndCampus),0),MATCH(BJ$9,FrontEndYear,0))),"")</f>
        <v/>
      </c>
      <c r="BK125" s="529" t="str">
        <f t="array" aca="1" ref="BK125" ca="1">IFERROR(BE125*(1+INDEX(FrontEndData,MATCH(BK$10,IF(FrontEndType=$B125,FrontEndCampus),0),MATCH(BK$9,FrontEndYear,0))),"")</f>
        <v/>
      </c>
      <c r="BL125" s="529" t="str">
        <f t="array" aca="1" ref="BL125" ca="1">IFERROR(BF125*(1+INDEX(FrontEndData,MATCH(BL$10,IF(FrontEndType=$B125,FrontEndCampus),0),MATCH(BL$9,FrontEndYear,0))),"")</f>
        <v/>
      </c>
      <c r="BM125" s="529" t="str">
        <f t="array" aca="1" ref="BM125" ca="1">IFERROR(BG125*(1+INDEX(FrontEndData,MATCH(BM$10,IF(FrontEndType=$B125,FrontEndCampus),0),MATCH(BM$9,FrontEndYear,0))),"")</f>
        <v/>
      </c>
      <c r="BN125" s="529" t="str">
        <f t="array" aca="1" ref="BN125" ca="1">IFERROR(BH125*(1+INDEX(FrontEndData,MATCH(BN$10,IF(FrontEndType=$B125,FrontEndCampus),0),MATCH(BN$9,FrontEndYear,0))),"")</f>
        <v/>
      </c>
      <c r="BO125" s="529" t="str">
        <f t="array" aca="1" ref="BO125" ca="1">IFERROR(BI125*(1+INDEX(FrontEndData,MATCH(BO$10,IF(FrontEndType=$B125,FrontEndCampus),0),MATCH(BO$9,FrontEndYear,0))),"")</f>
        <v/>
      </c>
      <c r="BP125" s="529" t="str">
        <f t="array" aca="1" ref="BP125" ca="1">IFERROR(BJ125*(1+INDEX(FrontEndData,MATCH(BP$10,IF(FrontEndType=$B125,FrontEndCampus),0),MATCH(BP$9,FrontEndYear,0))),"")</f>
        <v/>
      </c>
      <c r="BQ125" s="529" t="str">
        <f t="array" aca="1" ref="BQ125" ca="1">IFERROR(BK125*(1+INDEX(FrontEndData,MATCH(BQ$10,IF(FrontEndType=$B125,FrontEndCampus),0),MATCH(BQ$9,FrontEndYear,0))),"")</f>
        <v/>
      </c>
      <c r="BR125" s="529" t="str">
        <f t="array" aca="1" ref="BR125" ca="1">IFERROR(BL125*(1+INDEX(FrontEndData,MATCH(BR$10,IF(FrontEndType=$B125,FrontEndCampus),0),MATCH(BR$9,FrontEndYear,0))),"")</f>
        <v/>
      </c>
      <c r="BS125" s="529" t="str">
        <f t="array" aca="1" ref="BS125" ca="1">IFERROR(BM125*(1+INDEX(FrontEndData,MATCH(BS$10,IF(FrontEndType=$B125,FrontEndCampus),0),MATCH(BS$9,FrontEndYear,0))),"")</f>
        <v/>
      </c>
      <c r="BT125" s="529" t="str">
        <f t="array" aca="1" ref="BT125" ca="1">IFERROR(BN125*(1+INDEX(FrontEndData,MATCH(BT$10,IF(FrontEndType=$B125,FrontEndCampus),0),MATCH(BT$9,FrontEndYear,0))),"")</f>
        <v/>
      </c>
      <c r="BU125" s="529" t="str">
        <f t="array" aca="1" ref="BU125" ca="1">IFERROR(BO125*(1+INDEX(FrontEndData,MATCH(BU$10,IF(FrontEndType=$B125,FrontEndCampus),0),MATCH(BU$9,FrontEndYear,0))),"")</f>
        <v/>
      </c>
      <c r="BV125" s="529" t="str">
        <f t="array" aca="1" ref="BV125" ca="1">IFERROR(BP125*(1+INDEX(FrontEndData,MATCH(BV$10,IF(FrontEndType=$B125,FrontEndCampus),0),MATCH(BV$9,FrontEndYear,0))),"")</f>
        <v/>
      </c>
      <c r="BW125" s="529" t="str">
        <f t="array" aca="1" ref="BW125" ca="1">IFERROR(BQ125*(1+INDEX(FrontEndData,MATCH(BW$10,IF(FrontEndType=$B125,FrontEndCampus),0),MATCH(BW$9,FrontEndYear,0))),"")</f>
        <v/>
      </c>
      <c r="BX125" s="529" t="str">
        <f t="array" aca="1" ref="BX125" ca="1">IFERROR(BR125*(1+INDEX(FrontEndData,MATCH(BX$10,IF(FrontEndType=$B125,FrontEndCampus),0),MATCH(BX$9,FrontEndYear,0))),"")</f>
        <v/>
      </c>
    </row>
    <row r="126" spans="2:76" x14ac:dyDescent="0.25">
      <c r="B126" s="525" t="s">
        <v>412</v>
      </c>
      <c r="C126" s="526" t="s">
        <v>373</v>
      </c>
      <c r="D126" s="527" t="s">
        <v>4</v>
      </c>
      <c r="E126" s="528">
        <f t="array" aca="1" ref="E126" ca="1">IFERROR(IF(INDEX(EndUseMatrixData,MATCH($B126,IF(EndUseMatrixEndUse=$D126,EndUseMatrixAllocation),0),MATCH($C126,EndUseMatrixEmissionSource,0))=Lists!$Q$9,INDEX(CFPTableEmissionsData,MATCH($C126,CFPTableEmissionsEmissionSource,0),MATCH(E$10,CFPTableEmissionsCampus,0))*INDEX(EndUseAssumptionsData,MATCH($C126,IF(EndUseAssumptionsEndUse=$D126,EndUseAssumptionsEmissionsSource),0),MATCH(E$10,EndUseAssumptionsCampus,0))*IF(COUNTIF(PeopleList,$B126)&gt;0,INDEX(SpacePeopleAllocationsPercentData,MATCH($B126,SpacePeopleAllocationsPercentType,0),MATCH(E$10,SpacePeopleAllocationsPercentCampus,0))/SUM(IF(INDEX(EndUseMatrixPeopleData,0,MATCH($C126,EndUseMatrixEmissionSource,0))=Lists!$Q$9,IF(EndUseMatrixPeopleEndUse=$D126,INDEX(EndUseMatrixPeopleSplitData,0,MATCH(E$10,EndUseMatrixPeopleSplitCampus,0))))),1),0),0)</f>
        <v>0</v>
      </c>
      <c r="F126" s="528">
        <f t="array" aca="1" ref="F126" ca="1">IFERROR(IF(INDEX(EndUseMatrixData,MATCH($B126,IF(EndUseMatrixEndUse=$D126,EndUseMatrixAllocation),0),MATCH($C126,EndUseMatrixEmissionSource,0))=Lists!$Q$9,INDEX(CFPTableEmissionsData,MATCH($C126,CFPTableEmissionsEmissionSource,0),MATCH(F$10,CFPTableEmissionsCampus,0))*INDEX(EndUseAssumptionsData,MATCH($C126,IF(EndUseAssumptionsEndUse=$D126,EndUseAssumptionsEmissionsSource),0),MATCH(F$10,EndUseAssumptionsCampus,0))*IF(COUNTIF(PeopleList,$B126)&gt;0,INDEX(SpacePeopleAllocationsPercentData,MATCH($B126,SpacePeopleAllocationsPercentType,0),MATCH(F$10,SpacePeopleAllocationsPercentCampus,0))/SUM(IF(INDEX(EndUseMatrixPeopleData,0,MATCH($C126,EndUseMatrixEmissionSource,0))=Lists!$Q$9,IF(EndUseMatrixPeopleEndUse=$D126,INDEX(EndUseMatrixPeopleSplitData,0,MATCH(F$10,EndUseMatrixPeopleSplitCampus,0))))),1),0),0)</f>
        <v>0</v>
      </c>
      <c r="G126" s="528">
        <f t="array" aca="1" ref="G126" ca="1">IFERROR(IF(INDEX(EndUseMatrixData,MATCH($B126,IF(EndUseMatrixEndUse=$D126,EndUseMatrixAllocation),0),MATCH($C126,EndUseMatrixEmissionSource,0))=Lists!$Q$9,INDEX(CFPTableEmissionsData,MATCH($C126,CFPTableEmissionsEmissionSource,0),MATCH(G$10,CFPTableEmissionsCampus,0))*INDEX(EndUseAssumptionsData,MATCH($C126,IF(EndUseAssumptionsEndUse=$D126,EndUseAssumptionsEmissionsSource),0),MATCH(G$10,EndUseAssumptionsCampus,0))*IF(COUNTIF(PeopleList,$B126)&gt;0,INDEX(SpacePeopleAllocationsPercentData,MATCH($B126,SpacePeopleAllocationsPercentType,0),MATCH(G$10,SpacePeopleAllocationsPercentCampus,0))/SUM(IF(INDEX(EndUseMatrixPeopleData,0,MATCH($C126,EndUseMatrixEmissionSource,0))=Lists!$Q$9,IF(EndUseMatrixPeopleEndUse=$D126,INDEX(EndUseMatrixPeopleSplitData,0,MATCH(G$10,EndUseMatrixPeopleSplitCampus,0))))),1),0),0)</f>
        <v>0</v>
      </c>
      <c r="H126" s="528">
        <f t="array" aca="1" ref="H126" ca="1">IFERROR(IF(INDEX(EndUseMatrixData,MATCH($B126,IF(EndUseMatrixEndUse=$D126,EndUseMatrixAllocation),0),MATCH($C126,EndUseMatrixEmissionSource,0))=Lists!$Q$9,INDEX(CFPTableEmissionsData,MATCH($C126,CFPTableEmissionsEmissionSource,0),MATCH(H$10,CFPTableEmissionsCampus,0))*INDEX(EndUseAssumptionsData,MATCH($C126,IF(EndUseAssumptionsEndUse=$D126,EndUseAssumptionsEmissionsSource),0),MATCH(H$10,EndUseAssumptionsCampus,0))*IF(COUNTIF(PeopleList,$B126)&gt;0,INDEX(SpacePeopleAllocationsPercentData,MATCH($B126,SpacePeopleAllocationsPercentType,0),MATCH(H$10,SpacePeopleAllocationsPercentCampus,0))/SUM(IF(INDEX(EndUseMatrixPeopleData,0,MATCH($C126,EndUseMatrixEmissionSource,0))=Lists!$Q$9,IF(EndUseMatrixPeopleEndUse=$D126,INDEX(EndUseMatrixPeopleSplitData,0,MATCH(H$10,EndUseMatrixPeopleSplitCampus,0))))),1),0),0)</f>
        <v>0</v>
      </c>
      <c r="I126" s="528">
        <f t="array" aca="1" ref="I126" ca="1">IFERROR(IF(INDEX(EndUseMatrixData,MATCH($B126,IF(EndUseMatrixEndUse=$D126,EndUseMatrixAllocation),0),MATCH($C126,EndUseMatrixEmissionSource,0))=Lists!$Q$9,INDEX(CFPTableEmissionsData,MATCH($C126,CFPTableEmissionsEmissionSource,0),MATCH(I$10,CFPTableEmissionsCampus,0))*INDEX(EndUseAssumptionsData,MATCH($C126,IF(EndUseAssumptionsEndUse=$D126,EndUseAssumptionsEmissionsSource),0),MATCH(I$10,EndUseAssumptionsCampus,0))*IF(COUNTIF(PeopleList,$B126)&gt;0,INDEX(SpacePeopleAllocationsPercentData,MATCH($B126,SpacePeopleAllocationsPercentType,0),MATCH(I$10,SpacePeopleAllocationsPercentCampus,0))/SUM(IF(INDEX(EndUseMatrixPeopleData,0,MATCH($C126,EndUseMatrixEmissionSource,0))=Lists!$Q$9,IF(EndUseMatrixPeopleEndUse=$D126,INDEX(EndUseMatrixPeopleSplitData,0,MATCH(I$10,EndUseMatrixPeopleSplitCampus,0))))),1),0),0)</f>
        <v>0</v>
      </c>
      <c r="J126" s="528">
        <f t="array" aca="1" ref="J126" ca="1">IFERROR(IF(INDEX(EndUseMatrixData,MATCH($B126,IF(EndUseMatrixEndUse=$D126,EndUseMatrixAllocation),0),MATCH($C126,EndUseMatrixEmissionSource,0))=Lists!$Q$9,INDEX(CFPTableEmissionsData,MATCH($C126,CFPTableEmissionsEmissionSource,0),MATCH(J$10,CFPTableEmissionsCampus,0))*INDEX(EndUseAssumptionsData,MATCH($C126,IF(EndUseAssumptionsEndUse=$D126,EndUseAssumptionsEmissionsSource),0),MATCH(J$10,EndUseAssumptionsCampus,0))*IF(COUNTIF(PeopleList,$B126)&gt;0,INDEX(SpacePeopleAllocationsPercentData,MATCH($B126,SpacePeopleAllocationsPercentType,0),MATCH(J$10,SpacePeopleAllocationsPercentCampus,0))/SUM(IF(INDEX(EndUseMatrixPeopleData,0,MATCH($C126,EndUseMatrixEmissionSource,0))=Lists!$Q$9,IF(EndUseMatrixPeopleEndUse=$D126,INDEX(EndUseMatrixPeopleSplitData,0,MATCH(J$10,EndUseMatrixPeopleSplitCampus,0))))),1),0),0)</f>
        <v>0</v>
      </c>
      <c r="K126" s="529" t="str">
        <f t="array" aca="1" ref="K126" ca="1">IFERROR(E126*(1+INDEX(FrontEndData,MATCH(K$10,IF(FrontEndType=$B126,FrontEndCampus),0),MATCH(K$9,FrontEndYear,0))),"")</f>
        <v/>
      </c>
      <c r="L126" s="529" t="str">
        <f t="array" aca="1" ref="L126" ca="1">IFERROR(F126*(1+INDEX(FrontEndData,MATCH(L$10,IF(FrontEndType=$B126,FrontEndCampus),0),MATCH(L$9,FrontEndYear,0))),"")</f>
        <v/>
      </c>
      <c r="M126" s="529" t="str">
        <f t="array" aca="1" ref="M126" ca="1">IFERROR(G126*(1+INDEX(FrontEndData,MATCH(M$10,IF(FrontEndType=$B126,FrontEndCampus),0),MATCH(M$9,FrontEndYear,0))),"")</f>
        <v/>
      </c>
      <c r="N126" s="529" t="str">
        <f t="array" aca="1" ref="N126" ca="1">IFERROR(H126*(1+INDEX(FrontEndData,MATCH(N$10,IF(FrontEndType=$B126,FrontEndCampus),0),MATCH(N$9,FrontEndYear,0))),"")</f>
        <v/>
      </c>
      <c r="O126" s="529" t="str">
        <f t="array" aca="1" ref="O126" ca="1">IFERROR(I126*(1+INDEX(FrontEndData,MATCH(O$10,IF(FrontEndType=$B126,FrontEndCampus),0),MATCH(O$9,FrontEndYear,0))),"")</f>
        <v/>
      </c>
      <c r="P126" s="529" t="str">
        <f t="array" aca="1" ref="P126" ca="1">IFERROR(J126*(1+INDEX(FrontEndData,MATCH(P$10,IF(FrontEndType=$B126,FrontEndCampus),0),MATCH(P$9,FrontEndYear,0))),"")</f>
        <v/>
      </c>
      <c r="Q126" s="529" t="str">
        <f t="array" aca="1" ref="Q126" ca="1">IFERROR(K126*(1+INDEX(FrontEndData,MATCH(Q$10,IF(FrontEndType=$B126,FrontEndCampus),0),MATCH(Q$9,FrontEndYear,0))),"")</f>
        <v/>
      </c>
      <c r="R126" s="529" t="str">
        <f t="array" aca="1" ref="R126" ca="1">IFERROR(L126*(1+INDEX(FrontEndData,MATCH(R$10,IF(FrontEndType=$B126,FrontEndCampus),0),MATCH(R$9,FrontEndYear,0))),"")</f>
        <v/>
      </c>
      <c r="S126" s="529" t="str">
        <f t="array" aca="1" ref="S126" ca="1">IFERROR(M126*(1+INDEX(FrontEndData,MATCH(S$10,IF(FrontEndType=$B126,FrontEndCampus),0),MATCH(S$9,FrontEndYear,0))),"")</f>
        <v/>
      </c>
      <c r="T126" s="529" t="str">
        <f t="array" aca="1" ref="T126" ca="1">IFERROR(N126*(1+INDEX(FrontEndData,MATCH(T$10,IF(FrontEndType=$B126,FrontEndCampus),0),MATCH(T$9,FrontEndYear,0))),"")</f>
        <v/>
      </c>
      <c r="U126" s="529" t="str">
        <f t="array" aca="1" ref="U126" ca="1">IFERROR(O126*(1+INDEX(FrontEndData,MATCH(U$10,IF(FrontEndType=$B126,FrontEndCampus),0),MATCH(U$9,FrontEndYear,0))),"")</f>
        <v/>
      </c>
      <c r="V126" s="529" t="str">
        <f t="array" aca="1" ref="V126" ca="1">IFERROR(P126*(1+INDEX(FrontEndData,MATCH(V$10,IF(FrontEndType=$B126,FrontEndCampus),0),MATCH(V$9,FrontEndYear,0))),"")</f>
        <v/>
      </c>
      <c r="W126" s="529" t="str">
        <f t="array" aca="1" ref="W126" ca="1">IFERROR(Q126*(1+INDEX(FrontEndData,MATCH(W$10,IF(FrontEndType=$B126,FrontEndCampus),0),MATCH(W$9,FrontEndYear,0))),"")</f>
        <v/>
      </c>
      <c r="X126" s="529" t="str">
        <f t="array" aca="1" ref="X126" ca="1">IFERROR(R126*(1+INDEX(FrontEndData,MATCH(X$10,IF(FrontEndType=$B126,FrontEndCampus),0),MATCH(X$9,FrontEndYear,0))),"")</f>
        <v/>
      </c>
      <c r="Y126" s="529" t="str">
        <f t="array" aca="1" ref="Y126" ca="1">IFERROR(S126*(1+INDEX(FrontEndData,MATCH(Y$10,IF(FrontEndType=$B126,FrontEndCampus),0),MATCH(Y$9,FrontEndYear,0))),"")</f>
        <v/>
      </c>
      <c r="Z126" s="529" t="str">
        <f t="array" aca="1" ref="Z126" ca="1">IFERROR(T126*(1+INDEX(FrontEndData,MATCH(Z$10,IF(FrontEndType=$B126,FrontEndCampus),0),MATCH(Z$9,FrontEndYear,0))),"")</f>
        <v/>
      </c>
      <c r="AA126" s="529" t="str">
        <f t="array" aca="1" ref="AA126" ca="1">IFERROR(U126*(1+INDEX(FrontEndData,MATCH(AA$10,IF(FrontEndType=$B126,FrontEndCampus),0),MATCH(AA$9,FrontEndYear,0))),"")</f>
        <v/>
      </c>
      <c r="AB126" s="529" t="str">
        <f t="array" aca="1" ref="AB126" ca="1">IFERROR(V126*(1+INDEX(FrontEndData,MATCH(AB$10,IF(FrontEndType=$B126,FrontEndCampus),0),MATCH(AB$9,FrontEndYear,0))),"")</f>
        <v/>
      </c>
      <c r="AC126" s="529" t="str">
        <f t="array" aca="1" ref="AC126" ca="1">IFERROR(W126*(1+INDEX(FrontEndData,MATCH(AC$10,IF(FrontEndType=$B126,FrontEndCampus),0),MATCH(AC$9,FrontEndYear,0))),"")</f>
        <v/>
      </c>
      <c r="AD126" s="529" t="str">
        <f t="array" aca="1" ref="AD126" ca="1">IFERROR(X126*(1+INDEX(FrontEndData,MATCH(AD$10,IF(FrontEndType=$B126,FrontEndCampus),0),MATCH(AD$9,FrontEndYear,0))),"")</f>
        <v/>
      </c>
      <c r="AE126" s="529" t="str">
        <f t="array" aca="1" ref="AE126" ca="1">IFERROR(Y126*(1+INDEX(FrontEndData,MATCH(AE$10,IF(FrontEndType=$B126,FrontEndCampus),0),MATCH(AE$9,FrontEndYear,0))),"")</f>
        <v/>
      </c>
      <c r="AF126" s="529" t="str">
        <f t="array" aca="1" ref="AF126" ca="1">IFERROR(Z126*(1+INDEX(FrontEndData,MATCH(AF$10,IF(FrontEndType=$B126,FrontEndCampus),0),MATCH(AF$9,FrontEndYear,0))),"")</f>
        <v/>
      </c>
      <c r="AG126" s="529" t="str">
        <f t="array" aca="1" ref="AG126" ca="1">IFERROR(AA126*(1+INDEX(FrontEndData,MATCH(AG$10,IF(FrontEndType=$B126,FrontEndCampus),0),MATCH(AG$9,FrontEndYear,0))),"")</f>
        <v/>
      </c>
      <c r="AH126" s="529" t="str">
        <f t="array" aca="1" ref="AH126" ca="1">IFERROR(AB126*(1+INDEX(FrontEndData,MATCH(AH$10,IF(FrontEndType=$B126,FrontEndCampus),0),MATCH(AH$9,FrontEndYear,0))),"")</f>
        <v/>
      </c>
      <c r="AI126" s="529" t="str">
        <f t="array" aca="1" ref="AI126" ca="1">IFERROR(AC126*(1+INDEX(FrontEndData,MATCH(AI$10,IF(FrontEndType=$B126,FrontEndCampus),0),MATCH(AI$9,FrontEndYear,0))),"")</f>
        <v/>
      </c>
      <c r="AJ126" s="529" t="str">
        <f t="array" aca="1" ref="AJ126" ca="1">IFERROR(AD126*(1+INDEX(FrontEndData,MATCH(AJ$10,IF(FrontEndType=$B126,FrontEndCampus),0),MATCH(AJ$9,FrontEndYear,0))),"")</f>
        <v/>
      </c>
      <c r="AK126" s="529" t="str">
        <f t="array" aca="1" ref="AK126" ca="1">IFERROR(AE126*(1+INDEX(FrontEndData,MATCH(AK$10,IF(FrontEndType=$B126,FrontEndCampus),0),MATCH(AK$9,FrontEndYear,0))),"")</f>
        <v/>
      </c>
      <c r="AL126" s="529" t="str">
        <f t="array" aca="1" ref="AL126" ca="1">IFERROR(AF126*(1+INDEX(FrontEndData,MATCH(AL$10,IF(FrontEndType=$B126,FrontEndCampus),0),MATCH(AL$9,FrontEndYear,0))),"")</f>
        <v/>
      </c>
      <c r="AM126" s="529" t="str">
        <f t="array" aca="1" ref="AM126" ca="1">IFERROR(AG126*(1+INDEX(FrontEndData,MATCH(AM$10,IF(FrontEndType=$B126,FrontEndCampus),0),MATCH(AM$9,FrontEndYear,0))),"")</f>
        <v/>
      </c>
      <c r="AN126" s="529" t="str">
        <f t="array" aca="1" ref="AN126" ca="1">IFERROR(AH126*(1+INDEX(FrontEndData,MATCH(AN$10,IF(FrontEndType=$B126,FrontEndCampus),0),MATCH(AN$9,FrontEndYear,0))),"")</f>
        <v/>
      </c>
      <c r="AO126" s="529" t="str">
        <f t="array" aca="1" ref="AO126" ca="1">IFERROR(AI126*(1+INDEX(FrontEndData,MATCH(AO$10,IF(FrontEndType=$B126,FrontEndCampus),0),MATCH(AO$9,FrontEndYear,0))),"")</f>
        <v/>
      </c>
      <c r="AP126" s="529" t="str">
        <f t="array" aca="1" ref="AP126" ca="1">IFERROR(AJ126*(1+INDEX(FrontEndData,MATCH(AP$10,IF(FrontEndType=$B126,FrontEndCampus),0),MATCH(AP$9,FrontEndYear,0))),"")</f>
        <v/>
      </c>
      <c r="AQ126" s="529" t="str">
        <f t="array" aca="1" ref="AQ126" ca="1">IFERROR(AK126*(1+INDEX(FrontEndData,MATCH(AQ$10,IF(FrontEndType=$B126,FrontEndCampus),0),MATCH(AQ$9,FrontEndYear,0))),"")</f>
        <v/>
      </c>
      <c r="AR126" s="529" t="str">
        <f t="array" aca="1" ref="AR126" ca="1">IFERROR(AL126*(1+INDEX(FrontEndData,MATCH(AR$10,IF(FrontEndType=$B126,FrontEndCampus),0),MATCH(AR$9,FrontEndYear,0))),"")</f>
        <v/>
      </c>
      <c r="AS126" s="529" t="str">
        <f t="array" aca="1" ref="AS126" ca="1">IFERROR(AM126*(1+INDEX(FrontEndData,MATCH(AS$10,IF(FrontEndType=$B126,FrontEndCampus),0),MATCH(AS$9,FrontEndYear,0))),"")</f>
        <v/>
      </c>
      <c r="AT126" s="529" t="str">
        <f t="array" aca="1" ref="AT126" ca="1">IFERROR(AN126*(1+INDEX(FrontEndData,MATCH(AT$10,IF(FrontEndType=$B126,FrontEndCampus),0),MATCH(AT$9,FrontEndYear,0))),"")</f>
        <v/>
      </c>
      <c r="AU126" s="529" t="str">
        <f t="array" aca="1" ref="AU126" ca="1">IFERROR(AO126*(1+INDEX(FrontEndData,MATCH(AU$10,IF(FrontEndType=$B126,FrontEndCampus),0),MATCH(AU$9,FrontEndYear,0))),"")</f>
        <v/>
      </c>
      <c r="AV126" s="529" t="str">
        <f t="array" aca="1" ref="AV126" ca="1">IFERROR(AP126*(1+INDEX(FrontEndData,MATCH(AV$10,IF(FrontEndType=$B126,FrontEndCampus),0),MATCH(AV$9,FrontEndYear,0))),"")</f>
        <v/>
      </c>
      <c r="AW126" s="529" t="str">
        <f t="array" aca="1" ref="AW126" ca="1">IFERROR(AQ126*(1+INDEX(FrontEndData,MATCH(AW$10,IF(FrontEndType=$B126,FrontEndCampus),0),MATCH(AW$9,FrontEndYear,0))),"")</f>
        <v/>
      </c>
      <c r="AX126" s="529" t="str">
        <f t="array" aca="1" ref="AX126" ca="1">IFERROR(AR126*(1+INDEX(FrontEndData,MATCH(AX$10,IF(FrontEndType=$B126,FrontEndCampus),0),MATCH(AX$9,FrontEndYear,0))),"")</f>
        <v/>
      </c>
      <c r="AY126" s="529" t="str">
        <f t="array" aca="1" ref="AY126" ca="1">IFERROR(AS126*(1+INDEX(FrontEndData,MATCH(AY$10,IF(FrontEndType=$B126,FrontEndCampus),0),MATCH(AY$9,FrontEndYear,0))),"")</f>
        <v/>
      </c>
      <c r="AZ126" s="529" t="str">
        <f t="array" aca="1" ref="AZ126" ca="1">IFERROR(AT126*(1+INDEX(FrontEndData,MATCH(AZ$10,IF(FrontEndType=$B126,FrontEndCampus),0),MATCH(AZ$9,FrontEndYear,0))),"")</f>
        <v/>
      </c>
      <c r="BA126" s="529" t="str">
        <f t="array" aca="1" ref="BA126" ca="1">IFERROR(AU126*(1+INDEX(FrontEndData,MATCH(BA$10,IF(FrontEndType=$B126,FrontEndCampus),0),MATCH(BA$9,FrontEndYear,0))),"")</f>
        <v/>
      </c>
      <c r="BB126" s="529" t="str">
        <f t="array" aca="1" ref="BB126" ca="1">IFERROR(AV126*(1+INDEX(FrontEndData,MATCH(BB$10,IF(FrontEndType=$B126,FrontEndCampus),0),MATCH(BB$9,FrontEndYear,0))),"")</f>
        <v/>
      </c>
      <c r="BC126" s="529" t="str">
        <f t="array" aca="1" ref="BC126" ca="1">IFERROR(AW126*(1+INDEX(FrontEndData,MATCH(BC$10,IF(FrontEndType=$B126,FrontEndCampus),0),MATCH(BC$9,FrontEndYear,0))),"")</f>
        <v/>
      </c>
      <c r="BD126" s="529" t="str">
        <f t="array" aca="1" ref="BD126" ca="1">IFERROR(AX126*(1+INDEX(FrontEndData,MATCH(BD$10,IF(FrontEndType=$B126,FrontEndCampus),0),MATCH(BD$9,FrontEndYear,0))),"")</f>
        <v/>
      </c>
      <c r="BE126" s="529" t="str">
        <f t="array" aca="1" ref="BE126" ca="1">IFERROR(AY126*(1+INDEX(FrontEndData,MATCH(BE$10,IF(FrontEndType=$B126,FrontEndCampus),0),MATCH(BE$9,FrontEndYear,0))),"")</f>
        <v/>
      </c>
      <c r="BF126" s="529" t="str">
        <f t="array" aca="1" ref="BF126" ca="1">IFERROR(AZ126*(1+INDEX(FrontEndData,MATCH(BF$10,IF(FrontEndType=$B126,FrontEndCampus),0),MATCH(BF$9,FrontEndYear,0))),"")</f>
        <v/>
      </c>
      <c r="BG126" s="529" t="str">
        <f t="array" aca="1" ref="BG126" ca="1">IFERROR(BA126*(1+INDEX(FrontEndData,MATCH(BG$10,IF(FrontEndType=$B126,FrontEndCampus),0),MATCH(BG$9,FrontEndYear,0))),"")</f>
        <v/>
      </c>
      <c r="BH126" s="529" t="str">
        <f t="array" aca="1" ref="BH126" ca="1">IFERROR(BB126*(1+INDEX(FrontEndData,MATCH(BH$10,IF(FrontEndType=$B126,FrontEndCampus),0),MATCH(BH$9,FrontEndYear,0))),"")</f>
        <v/>
      </c>
      <c r="BI126" s="529" t="str">
        <f t="array" aca="1" ref="BI126" ca="1">IFERROR(BC126*(1+INDEX(FrontEndData,MATCH(BI$10,IF(FrontEndType=$B126,FrontEndCampus),0),MATCH(BI$9,FrontEndYear,0))),"")</f>
        <v/>
      </c>
      <c r="BJ126" s="529" t="str">
        <f t="array" aca="1" ref="BJ126" ca="1">IFERROR(BD126*(1+INDEX(FrontEndData,MATCH(BJ$10,IF(FrontEndType=$B126,FrontEndCampus),0),MATCH(BJ$9,FrontEndYear,0))),"")</f>
        <v/>
      </c>
      <c r="BK126" s="529" t="str">
        <f t="array" aca="1" ref="BK126" ca="1">IFERROR(BE126*(1+INDEX(FrontEndData,MATCH(BK$10,IF(FrontEndType=$B126,FrontEndCampus),0),MATCH(BK$9,FrontEndYear,0))),"")</f>
        <v/>
      </c>
      <c r="BL126" s="529" t="str">
        <f t="array" aca="1" ref="BL126" ca="1">IFERROR(BF126*(1+INDEX(FrontEndData,MATCH(BL$10,IF(FrontEndType=$B126,FrontEndCampus),0),MATCH(BL$9,FrontEndYear,0))),"")</f>
        <v/>
      </c>
      <c r="BM126" s="529" t="str">
        <f t="array" aca="1" ref="BM126" ca="1">IFERROR(BG126*(1+INDEX(FrontEndData,MATCH(BM$10,IF(FrontEndType=$B126,FrontEndCampus),0),MATCH(BM$9,FrontEndYear,0))),"")</f>
        <v/>
      </c>
      <c r="BN126" s="529" t="str">
        <f t="array" aca="1" ref="BN126" ca="1">IFERROR(BH126*(1+INDEX(FrontEndData,MATCH(BN$10,IF(FrontEndType=$B126,FrontEndCampus),0),MATCH(BN$9,FrontEndYear,0))),"")</f>
        <v/>
      </c>
      <c r="BO126" s="529" t="str">
        <f t="array" aca="1" ref="BO126" ca="1">IFERROR(BI126*(1+INDEX(FrontEndData,MATCH(BO$10,IF(FrontEndType=$B126,FrontEndCampus),0),MATCH(BO$9,FrontEndYear,0))),"")</f>
        <v/>
      </c>
      <c r="BP126" s="529" t="str">
        <f t="array" aca="1" ref="BP126" ca="1">IFERROR(BJ126*(1+INDEX(FrontEndData,MATCH(BP$10,IF(FrontEndType=$B126,FrontEndCampus),0),MATCH(BP$9,FrontEndYear,0))),"")</f>
        <v/>
      </c>
      <c r="BQ126" s="529" t="str">
        <f t="array" aca="1" ref="BQ126" ca="1">IFERROR(BK126*(1+INDEX(FrontEndData,MATCH(BQ$10,IF(FrontEndType=$B126,FrontEndCampus),0),MATCH(BQ$9,FrontEndYear,0))),"")</f>
        <v/>
      </c>
      <c r="BR126" s="529" t="str">
        <f t="array" aca="1" ref="BR126" ca="1">IFERROR(BL126*(1+INDEX(FrontEndData,MATCH(BR$10,IF(FrontEndType=$B126,FrontEndCampus),0),MATCH(BR$9,FrontEndYear,0))),"")</f>
        <v/>
      </c>
      <c r="BS126" s="529" t="str">
        <f t="array" aca="1" ref="BS126" ca="1">IFERROR(BM126*(1+INDEX(FrontEndData,MATCH(BS$10,IF(FrontEndType=$B126,FrontEndCampus),0),MATCH(BS$9,FrontEndYear,0))),"")</f>
        <v/>
      </c>
      <c r="BT126" s="529" t="str">
        <f t="array" aca="1" ref="BT126" ca="1">IFERROR(BN126*(1+INDEX(FrontEndData,MATCH(BT$10,IF(FrontEndType=$B126,FrontEndCampus),0),MATCH(BT$9,FrontEndYear,0))),"")</f>
        <v/>
      </c>
      <c r="BU126" s="529" t="str">
        <f t="array" aca="1" ref="BU126" ca="1">IFERROR(BO126*(1+INDEX(FrontEndData,MATCH(BU$10,IF(FrontEndType=$B126,FrontEndCampus),0),MATCH(BU$9,FrontEndYear,0))),"")</f>
        <v/>
      </c>
      <c r="BV126" s="529" t="str">
        <f t="array" aca="1" ref="BV126" ca="1">IFERROR(BP126*(1+INDEX(FrontEndData,MATCH(BV$10,IF(FrontEndType=$B126,FrontEndCampus),0),MATCH(BV$9,FrontEndYear,0))),"")</f>
        <v/>
      </c>
      <c r="BW126" s="529" t="str">
        <f t="array" aca="1" ref="BW126" ca="1">IFERROR(BQ126*(1+INDEX(FrontEndData,MATCH(BW$10,IF(FrontEndType=$B126,FrontEndCampus),0),MATCH(BW$9,FrontEndYear,0))),"")</f>
        <v/>
      </c>
      <c r="BX126" s="529" t="str">
        <f t="array" aca="1" ref="BX126" ca="1">IFERROR(BR126*(1+INDEX(FrontEndData,MATCH(BX$10,IF(FrontEndType=$B126,FrontEndCampus),0),MATCH(BX$9,FrontEndYear,0))),"")</f>
        <v/>
      </c>
    </row>
    <row r="127" spans="2:76" x14ac:dyDescent="0.25">
      <c r="B127" s="525" t="s">
        <v>411</v>
      </c>
      <c r="C127" s="526" t="s">
        <v>373</v>
      </c>
      <c r="D127" s="527" t="s">
        <v>4</v>
      </c>
      <c r="E127" s="528">
        <f t="array" aca="1" ref="E127" ca="1">IFERROR(IF(INDEX(EndUseMatrixData,MATCH($B127,IF(EndUseMatrixEndUse=$D127,EndUseMatrixAllocation),0),MATCH($C127,EndUseMatrixEmissionSource,0))=Lists!$Q$9,INDEX(CFPTableEmissionsData,MATCH($C127,CFPTableEmissionsEmissionSource,0),MATCH(E$10,CFPTableEmissionsCampus,0))*INDEX(EndUseAssumptionsData,MATCH($C127,IF(EndUseAssumptionsEndUse=$D127,EndUseAssumptionsEmissionsSource),0),MATCH(E$10,EndUseAssumptionsCampus,0))*IF(COUNTIF(PeopleList,$B127)&gt;0,INDEX(SpacePeopleAllocationsPercentData,MATCH($B127,SpacePeopleAllocationsPercentType,0),MATCH(E$10,SpacePeopleAllocationsPercentCampus,0))/SUM(IF(INDEX(EndUseMatrixPeopleData,0,MATCH($C127,EndUseMatrixEmissionSource,0))=Lists!$Q$9,IF(EndUseMatrixPeopleEndUse=$D127,INDEX(EndUseMatrixPeopleSplitData,0,MATCH(E$10,EndUseMatrixPeopleSplitCampus,0))))),1),0),0)</f>
        <v>0</v>
      </c>
      <c r="F127" s="528">
        <f t="array" aca="1" ref="F127" ca="1">IFERROR(IF(INDEX(EndUseMatrixData,MATCH($B127,IF(EndUseMatrixEndUse=$D127,EndUseMatrixAllocation),0),MATCH($C127,EndUseMatrixEmissionSource,0))=Lists!$Q$9,INDEX(CFPTableEmissionsData,MATCH($C127,CFPTableEmissionsEmissionSource,0),MATCH(F$10,CFPTableEmissionsCampus,0))*INDEX(EndUseAssumptionsData,MATCH($C127,IF(EndUseAssumptionsEndUse=$D127,EndUseAssumptionsEmissionsSource),0),MATCH(F$10,EndUseAssumptionsCampus,0))*IF(COUNTIF(PeopleList,$B127)&gt;0,INDEX(SpacePeopleAllocationsPercentData,MATCH($B127,SpacePeopleAllocationsPercentType,0),MATCH(F$10,SpacePeopleAllocationsPercentCampus,0))/SUM(IF(INDEX(EndUseMatrixPeopleData,0,MATCH($C127,EndUseMatrixEmissionSource,0))=Lists!$Q$9,IF(EndUseMatrixPeopleEndUse=$D127,INDEX(EndUseMatrixPeopleSplitData,0,MATCH(F$10,EndUseMatrixPeopleSplitCampus,0))))),1),0),0)</f>
        <v>0</v>
      </c>
      <c r="G127" s="528">
        <f t="array" aca="1" ref="G127" ca="1">IFERROR(IF(INDEX(EndUseMatrixData,MATCH($B127,IF(EndUseMatrixEndUse=$D127,EndUseMatrixAllocation),0),MATCH($C127,EndUseMatrixEmissionSource,0))=Lists!$Q$9,INDEX(CFPTableEmissionsData,MATCH($C127,CFPTableEmissionsEmissionSource,0),MATCH(G$10,CFPTableEmissionsCampus,0))*INDEX(EndUseAssumptionsData,MATCH($C127,IF(EndUseAssumptionsEndUse=$D127,EndUseAssumptionsEmissionsSource),0),MATCH(G$10,EndUseAssumptionsCampus,0))*IF(COUNTIF(PeopleList,$B127)&gt;0,INDEX(SpacePeopleAllocationsPercentData,MATCH($B127,SpacePeopleAllocationsPercentType,0),MATCH(G$10,SpacePeopleAllocationsPercentCampus,0))/SUM(IF(INDEX(EndUseMatrixPeopleData,0,MATCH($C127,EndUseMatrixEmissionSource,0))=Lists!$Q$9,IF(EndUseMatrixPeopleEndUse=$D127,INDEX(EndUseMatrixPeopleSplitData,0,MATCH(G$10,EndUseMatrixPeopleSplitCampus,0))))),1),0),0)</f>
        <v>0</v>
      </c>
      <c r="H127" s="528">
        <f t="array" aca="1" ref="H127" ca="1">IFERROR(IF(INDEX(EndUseMatrixData,MATCH($B127,IF(EndUseMatrixEndUse=$D127,EndUseMatrixAllocation),0),MATCH($C127,EndUseMatrixEmissionSource,0))=Lists!$Q$9,INDEX(CFPTableEmissionsData,MATCH($C127,CFPTableEmissionsEmissionSource,0),MATCH(H$10,CFPTableEmissionsCampus,0))*INDEX(EndUseAssumptionsData,MATCH($C127,IF(EndUseAssumptionsEndUse=$D127,EndUseAssumptionsEmissionsSource),0),MATCH(H$10,EndUseAssumptionsCampus,0))*IF(COUNTIF(PeopleList,$B127)&gt;0,INDEX(SpacePeopleAllocationsPercentData,MATCH($B127,SpacePeopleAllocationsPercentType,0),MATCH(H$10,SpacePeopleAllocationsPercentCampus,0))/SUM(IF(INDEX(EndUseMatrixPeopleData,0,MATCH($C127,EndUseMatrixEmissionSource,0))=Lists!$Q$9,IF(EndUseMatrixPeopleEndUse=$D127,INDEX(EndUseMatrixPeopleSplitData,0,MATCH(H$10,EndUseMatrixPeopleSplitCampus,0))))),1),0),0)</f>
        <v>0</v>
      </c>
      <c r="I127" s="528">
        <f t="array" aca="1" ref="I127" ca="1">IFERROR(IF(INDEX(EndUseMatrixData,MATCH($B127,IF(EndUseMatrixEndUse=$D127,EndUseMatrixAllocation),0),MATCH($C127,EndUseMatrixEmissionSource,0))=Lists!$Q$9,INDEX(CFPTableEmissionsData,MATCH($C127,CFPTableEmissionsEmissionSource,0),MATCH(I$10,CFPTableEmissionsCampus,0))*INDEX(EndUseAssumptionsData,MATCH($C127,IF(EndUseAssumptionsEndUse=$D127,EndUseAssumptionsEmissionsSource),0),MATCH(I$10,EndUseAssumptionsCampus,0))*IF(COUNTIF(PeopleList,$B127)&gt;0,INDEX(SpacePeopleAllocationsPercentData,MATCH($B127,SpacePeopleAllocationsPercentType,0),MATCH(I$10,SpacePeopleAllocationsPercentCampus,0))/SUM(IF(INDEX(EndUseMatrixPeopleData,0,MATCH($C127,EndUseMatrixEmissionSource,0))=Lists!$Q$9,IF(EndUseMatrixPeopleEndUse=$D127,INDEX(EndUseMatrixPeopleSplitData,0,MATCH(I$10,EndUseMatrixPeopleSplitCampus,0))))),1),0),0)</f>
        <v>0</v>
      </c>
      <c r="J127" s="528">
        <f t="array" aca="1" ref="J127" ca="1">IFERROR(IF(INDEX(EndUseMatrixData,MATCH($B127,IF(EndUseMatrixEndUse=$D127,EndUseMatrixAllocation),0),MATCH($C127,EndUseMatrixEmissionSource,0))=Lists!$Q$9,INDEX(CFPTableEmissionsData,MATCH($C127,CFPTableEmissionsEmissionSource,0),MATCH(J$10,CFPTableEmissionsCampus,0))*INDEX(EndUseAssumptionsData,MATCH($C127,IF(EndUseAssumptionsEndUse=$D127,EndUseAssumptionsEmissionsSource),0),MATCH(J$10,EndUseAssumptionsCampus,0))*IF(COUNTIF(PeopleList,$B127)&gt;0,INDEX(SpacePeopleAllocationsPercentData,MATCH($B127,SpacePeopleAllocationsPercentType,0),MATCH(J$10,SpacePeopleAllocationsPercentCampus,0))/SUM(IF(INDEX(EndUseMatrixPeopleData,0,MATCH($C127,EndUseMatrixEmissionSource,0))=Lists!$Q$9,IF(EndUseMatrixPeopleEndUse=$D127,INDEX(EndUseMatrixPeopleSplitData,0,MATCH(J$10,EndUseMatrixPeopleSplitCampus,0))))),1),0),0)</f>
        <v>0</v>
      </c>
      <c r="K127" s="529" t="str">
        <f t="array" aca="1" ref="K127" ca="1">IFERROR(E127*(1+INDEX(FrontEndData,MATCH(K$10,IF(FrontEndType=$B127,FrontEndCampus),0),MATCH(K$9,FrontEndYear,0))),"")</f>
        <v/>
      </c>
      <c r="L127" s="529" t="str">
        <f t="array" aca="1" ref="L127" ca="1">IFERROR(F127*(1+INDEX(FrontEndData,MATCH(L$10,IF(FrontEndType=$B127,FrontEndCampus),0),MATCH(L$9,FrontEndYear,0))),"")</f>
        <v/>
      </c>
      <c r="M127" s="529" t="str">
        <f t="array" aca="1" ref="M127" ca="1">IFERROR(G127*(1+INDEX(FrontEndData,MATCH(M$10,IF(FrontEndType=$B127,FrontEndCampus),0),MATCH(M$9,FrontEndYear,0))),"")</f>
        <v/>
      </c>
      <c r="N127" s="529" t="str">
        <f t="array" aca="1" ref="N127" ca="1">IFERROR(H127*(1+INDEX(FrontEndData,MATCH(N$10,IF(FrontEndType=$B127,FrontEndCampus),0),MATCH(N$9,FrontEndYear,0))),"")</f>
        <v/>
      </c>
      <c r="O127" s="529" t="str">
        <f t="array" aca="1" ref="O127" ca="1">IFERROR(I127*(1+INDEX(FrontEndData,MATCH(O$10,IF(FrontEndType=$B127,FrontEndCampus),0),MATCH(O$9,FrontEndYear,0))),"")</f>
        <v/>
      </c>
      <c r="P127" s="529" t="str">
        <f t="array" aca="1" ref="P127" ca="1">IFERROR(J127*(1+INDEX(FrontEndData,MATCH(P$10,IF(FrontEndType=$B127,FrontEndCampus),0),MATCH(P$9,FrontEndYear,0))),"")</f>
        <v/>
      </c>
      <c r="Q127" s="529" t="str">
        <f t="array" aca="1" ref="Q127" ca="1">IFERROR(K127*(1+INDEX(FrontEndData,MATCH(Q$10,IF(FrontEndType=$B127,FrontEndCampus),0),MATCH(Q$9,FrontEndYear,0))),"")</f>
        <v/>
      </c>
      <c r="R127" s="529" t="str">
        <f t="array" aca="1" ref="R127" ca="1">IFERROR(L127*(1+INDEX(FrontEndData,MATCH(R$10,IF(FrontEndType=$B127,FrontEndCampus),0),MATCH(R$9,FrontEndYear,0))),"")</f>
        <v/>
      </c>
      <c r="S127" s="529" t="str">
        <f t="array" aca="1" ref="S127" ca="1">IFERROR(M127*(1+INDEX(FrontEndData,MATCH(S$10,IF(FrontEndType=$B127,FrontEndCampus),0),MATCH(S$9,FrontEndYear,0))),"")</f>
        <v/>
      </c>
      <c r="T127" s="529" t="str">
        <f t="array" aca="1" ref="T127" ca="1">IFERROR(N127*(1+INDEX(FrontEndData,MATCH(T$10,IF(FrontEndType=$B127,FrontEndCampus),0),MATCH(T$9,FrontEndYear,0))),"")</f>
        <v/>
      </c>
      <c r="U127" s="529" t="str">
        <f t="array" aca="1" ref="U127" ca="1">IFERROR(O127*(1+INDEX(FrontEndData,MATCH(U$10,IF(FrontEndType=$B127,FrontEndCampus),0),MATCH(U$9,FrontEndYear,0))),"")</f>
        <v/>
      </c>
      <c r="V127" s="529" t="str">
        <f t="array" aca="1" ref="V127" ca="1">IFERROR(P127*(1+INDEX(FrontEndData,MATCH(V$10,IF(FrontEndType=$B127,FrontEndCampus),0),MATCH(V$9,FrontEndYear,0))),"")</f>
        <v/>
      </c>
      <c r="W127" s="529" t="str">
        <f t="array" aca="1" ref="W127" ca="1">IFERROR(Q127*(1+INDEX(FrontEndData,MATCH(W$10,IF(FrontEndType=$B127,FrontEndCampus),0),MATCH(W$9,FrontEndYear,0))),"")</f>
        <v/>
      </c>
      <c r="X127" s="529" t="str">
        <f t="array" aca="1" ref="X127" ca="1">IFERROR(R127*(1+INDEX(FrontEndData,MATCH(X$10,IF(FrontEndType=$B127,FrontEndCampus),0),MATCH(X$9,FrontEndYear,0))),"")</f>
        <v/>
      </c>
      <c r="Y127" s="529" t="str">
        <f t="array" aca="1" ref="Y127" ca="1">IFERROR(S127*(1+INDEX(FrontEndData,MATCH(Y$10,IF(FrontEndType=$B127,FrontEndCampus),0),MATCH(Y$9,FrontEndYear,0))),"")</f>
        <v/>
      </c>
      <c r="Z127" s="529" t="str">
        <f t="array" aca="1" ref="Z127" ca="1">IFERROR(T127*(1+INDEX(FrontEndData,MATCH(Z$10,IF(FrontEndType=$B127,FrontEndCampus),0),MATCH(Z$9,FrontEndYear,0))),"")</f>
        <v/>
      </c>
      <c r="AA127" s="529" t="str">
        <f t="array" aca="1" ref="AA127" ca="1">IFERROR(U127*(1+INDEX(FrontEndData,MATCH(AA$10,IF(FrontEndType=$B127,FrontEndCampus),0),MATCH(AA$9,FrontEndYear,0))),"")</f>
        <v/>
      </c>
      <c r="AB127" s="529" t="str">
        <f t="array" aca="1" ref="AB127" ca="1">IFERROR(V127*(1+INDEX(FrontEndData,MATCH(AB$10,IF(FrontEndType=$B127,FrontEndCampus),0),MATCH(AB$9,FrontEndYear,0))),"")</f>
        <v/>
      </c>
      <c r="AC127" s="529" t="str">
        <f t="array" aca="1" ref="AC127" ca="1">IFERROR(W127*(1+INDEX(FrontEndData,MATCH(AC$10,IF(FrontEndType=$B127,FrontEndCampus),0),MATCH(AC$9,FrontEndYear,0))),"")</f>
        <v/>
      </c>
      <c r="AD127" s="529" t="str">
        <f t="array" aca="1" ref="AD127" ca="1">IFERROR(X127*(1+INDEX(FrontEndData,MATCH(AD$10,IF(FrontEndType=$B127,FrontEndCampus),0),MATCH(AD$9,FrontEndYear,0))),"")</f>
        <v/>
      </c>
      <c r="AE127" s="529" t="str">
        <f t="array" aca="1" ref="AE127" ca="1">IFERROR(Y127*(1+INDEX(FrontEndData,MATCH(AE$10,IF(FrontEndType=$B127,FrontEndCampus),0),MATCH(AE$9,FrontEndYear,0))),"")</f>
        <v/>
      </c>
      <c r="AF127" s="529" t="str">
        <f t="array" aca="1" ref="AF127" ca="1">IFERROR(Z127*(1+INDEX(FrontEndData,MATCH(AF$10,IF(FrontEndType=$B127,FrontEndCampus),0),MATCH(AF$9,FrontEndYear,0))),"")</f>
        <v/>
      </c>
      <c r="AG127" s="529" t="str">
        <f t="array" aca="1" ref="AG127" ca="1">IFERROR(AA127*(1+INDEX(FrontEndData,MATCH(AG$10,IF(FrontEndType=$B127,FrontEndCampus),0),MATCH(AG$9,FrontEndYear,0))),"")</f>
        <v/>
      </c>
      <c r="AH127" s="529" t="str">
        <f t="array" aca="1" ref="AH127" ca="1">IFERROR(AB127*(1+INDEX(FrontEndData,MATCH(AH$10,IF(FrontEndType=$B127,FrontEndCampus),0),MATCH(AH$9,FrontEndYear,0))),"")</f>
        <v/>
      </c>
      <c r="AI127" s="529" t="str">
        <f t="array" aca="1" ref="AI127" ca="1">IFERROR(AC127*(1+INDEX(FrontEndData,MATCH(AI$10,IF(FrontEndType=$B127,FrontEndCampus),0),MATCH(AI$9,FrontEndYear,0))),"")</f>
        <v/>
      </c>
      <c r="AJ127" s="529" t="str">
        <f t="array" aca="1" ref="AJ127" ca="1">IFERROR(AD127*(1+INDEX(FrontEndData,MATCH(AJ$10,IF(FrontEndType=$B127,FrontEndCampus),0),MATCH(AJ$9,FrontEndYear,0))),"")</f>
        <v/>
      </c>
      <c r="AK127" s="529" t="str">
        <f t="array" aca="1" ref="AK127" ca="1">IFERROR(AE127*(1+INDEX(FrontEndData,MATCH(AK$10,IF(FrontEndType=$B127,FrontEndCampus),0),MATCH(AK$9,FrontEndYear,0))),"")</f>
        <v/>
      </c>
      <c r="AL127" s="529" t="str">
        <f t="array" aca="1" ref="AL127" ca="1">IFERROR(AF127*(1+INDEX(FrontEndData,MATCH(AL$10,IF(FrontEndType=$B127,FrontEndCampus),0),MATCH(AL$9,FrontEndYear,0))),"")</f>
        <v/>
      </c>
      <c r="AM127" s="529" t="str">
        <f t="array" aca="1" ref="AM127" ca="1">IFERROR(AG127*(1+INDEX(FrontEndData,MATCH(AM$10,IF(FrontEndType=$B127,FrontEndCampus),0),MATCH(AM$9,FrontEndYear,0))),"")</f>
        <v/>
      </c>
      <c r="AN127" s="529" t="str">
        <f t="array" aca="1" ref="AN127" ca="1">IFERROR(AH127*(1+INDEX(FrontEndData,MATCH(AN$10,IF(FrontEndType=$B127,FrontEndCampus),0),MATCH(AN$9,FrontEndYear,0))),"")</f>
        <v/>
      </c>
      <c r="AO127" s="529" t="str">
        <f t="array" aca="1" ref="AO127" ca="1">IFERROR(AI127*(1+INDEX(FrontEndData,MATCH(AO$10,IF(FrontEndType=$B127,FrontEndCampus),0),MATCH(AO$9,FrontEndYear,0))),"")</f>
        <v/>
      </c>
      <c r="AP127" s="529" t="str">
        <f t="array" aca="1" ref="AP127" ca="1">IFERROR(AJ127*(1+INDEX(FrontEndData,MATCH(AP$10,IF(FrontEndType=$B127,FrontEndCampus),0),MATCH(AP$9,FrontEndYear,0))),"")</f>
        <v/>
      </c>
      <c r="AQ127" s="529" t="str">
        <f t="array" aca="1" ref="AQ127" ca="1">IFERROR(AK127*(1+INDEX(FrontEndData,MATCH(AQ$10,IF(FrontEndType=$B127,FrontEndCampus),0),MATCH(AQ$9,FrontEndYear,0))),"")</f>
        <v/>
      </c>
      <c r="AR127" s="529" t="str">
        <f t="array" aca="1" ref="AR127" ca="1">IFERROR(AL127*(1+INDEX(FrontEndData,MATCH(AR$10,IF(FrontEndType=$B127,FrontEndCampus),0),MATCH(AR$9,FrontEndYear,0))),"")</f>
        <v/>
      </c>
      <c r="AS127" s="529" t="str">
        <f t="array" aca="1" ref="AS127" ca="1">IFERROR(AM127*(1+INDEX(FrontEndData,MATCH(AS$10,IF(FrontEndType=$B127,FrontEndCampus),0),MATCH(AS$9,FrontEndYear,0))),"")</f>
        <v/>
      </c>
      <c r="AT127" s="529" t="str">
        <f t="array" aca="1" ref="AT127" ca="1">IFERROR(AN127*(1+INDEX(FrontEndData,MATCH(AT$10,IF(FrontEndType=$B127,FrontEndCampus),0),MATCH(AT$9,FrontEndYear,0))),"")</f>
        <v/>
      </c>
      <c r="AU127" s="529" t="str">
        <f t="array" aca="1" ref="AU127" ca="1">IFERROR(AO127*(1+INDEX(FrontEndData,MATCH(AU$10,IF(FrontEndType=$B127,FrontEndCampus),0),MATCH(AU$9,FrontEndYear,0))),"")</f>
        <v/>
      </c>
      <c r="AV127" s="529" t="str">
        <f t="array" aca="1" ref="AV127" ca="1">IFERROR(AP127*(1+INDEX(FrontEndData,MATCH(AV$10,IF(FrontEndType=$B127,FrontEndCampus),0),MATCH(AV$9,FrontEndYear,0))),"")</f>
        <v/>
      </c>
      <c r="AW127" s="529" t="str">
        <f t="array" aca="1" ref="AW127" ca="1">IFERROR(AQ127*(1+INDEX(FrontEndData,MATCH(AW$10,IF(FrontEndType=$B127,FrontEndCampus),0),MATCH(AW$9,FrontEndYear,0))),"")</f>
        <v/>
      </c>
      <c r="AX127" s="529" t="str">
        <f t="array" aca="1" ref="AX127" ca="1">IFERROR(AR127*(1+INDEX(FrontEndData,MATCH(AX$10,IF(FrontEndType=$B127,FrontEndCampus),0),MATCH(AX$9,FrontEndYear,0))),"")</f>
        <v/>
      </c>
      <c r="AY127" s="529" t="str">
        <f t="array" aca="1" ref="AY127" ca="1">IFERROR(AS127*(1+INDEX(FrontEndData,MATCH(AY$10,IF(FrontEndType=$B127,FrontEndCampus),0),MATCH(AY$9,FrontEndYear,0))),"")</f>
        <v/>
      </c>
      <c r="AZ127" s="529" t="str">
        <f t="array" aca="1" ref="AZ127" ca="1">IFERROR(AT127*(1+INDEX(FrontEndData,MATCH(AZ$10,IF(FrontEndType=$B127,FrontEndCampus),0),MATCH(AZ$9,FrontEndYear,0))),"")</f>
        <v/>
      </c>
      <c r="BA127" s="529" t="str">
        <f t="array" aca="1" ref="BA127" ca="1">IFERROR(AU127*(1+INDEX(FrontEndData,MATCH(BA$10,IF(FrontEndType=$B127,FrontEndCampus),0),MATCH(BA$9,FrontEndYear,0))),"")</f>
        <v/>
      </c>
      <c r="BB127" s="529" t="str">
        <f t="array" aca="1" ref="BB127" ca="1">IFERROR(AV127*(1+INDEX(FrontEndData,MATCH(BB$10,IF(FrontEndType=$B127,FrontEndCampus),0),MATCH(BB$9,FrontEndYear,0))),"")</f>
        <v/>
      </c>
      <c r="BC127" s="529" t="str">
        <f t="array" aca="1" ref="BC127" ca="1">IFERROR(AW127*(1+INDEX(FrontEndData,MATCH(BC$10,IF(FrontEndType=$B127,FrontEndCampus),0),MATCH(BC$9,FrontEndYear,0))),"")</f>
        <v/>
      </c>
      <c r="BD127" s="529" t="str">
        <f t="array" aca="1" ref="BD127" ca="1">IFERROR(AX127*(1+INDEX(FrontEndData,MATCH(BD$10,IF(FrontEndType=$B127,FrontEndCampus),0),MATCH(BD$9,FrontEndYear,0))),"")</f>
        <v/>
      </c>
      <c r="BE127" s="529" t="str">
        <f t="array" aca="1" ref="BE127" ca="1">IFERROR(AY127*(1+INDEX(FrontEndData,MATCH(BE$10,IF(FrontEndType=$B127,FrontEndCampus),0),MATCH(BE$9,FrontEndYear,0))),"")</f>
        <v/>
      </c>
      <c r="BF127" s="529" t="str">
        <f t="array" aca="1" ref="BF127" ca="1">IFERROR(AZ127*(1+INDEX(FrontEndData,MATCH(BF$10,IF(FrontEndType=$B127,FrontEndCampus),0),MATCH(BF$9,FrontEndYear,0))),"")</f>
        <v/>
      </c>
      <c r="BG127" s="529" t="str">
        <f t="array" aca="1" ref="BG127" ca="1">IFERROR(BA127*(1+INDEX(FrontEndData,MATCH(BG$10,IF(FrontEndType=$B127,FrontEndCampus),0),MATCH(BG$9,FrontEndYear,0))),"")</f>
        <v/>
      </c>
      <c r="BH127" s="529" t="str">
        <f t="array" aca="1" ref="BH127" ca="1">IFERROR(BB127*(1+INDEX(FrontEndData,MATCH(BH$10,IF(FrontEndType=$B127,FrontEndCampus),0),MATCH(BH$9,FrontEndYear,0))),"")</f>
        <v/>
      </c>
      <c r="BI127" s="529" t="str">
        <f t="array" aca="1" ref="BI127" ca="1">IFERROR(BC127*(1+INDEX(FrontEndData,MATCH(BI$10,IF(FrontEndType=$B127,FrontEndCampus),0),MATCH(BI$9,FrontEndYear,0))),"")</f>
        <v/>
      </c>
      <c r="BJ127" s="529" t="str">
        <f t="array" aca="1" ref="BJ127" ca="1">IFERROR(BD127*(1+INDEX(FrontEndData,MATCH(BJ$10,IF(FrontEndType=$B127,FrontEndCampus),0),MATCH(BJ$9,FrontEndYear,0))),"")</f>
        <v/>
      </c>
      <c r="BK127" s="529" t="str">
        <f t="array" aca="1" ref="BK127" ca="1">IFERROR(BE127*(1+INDEX(FrontEndData,MATCH(BK$10,IF(FrontEndType=$B127,FrontEndCampus),0),MATCH(BK$9,FrontEndYear,0))),"")</f>
        <v/>
      </c>
      <c r="BL127" s="529" t="str">
        <f t="array" aca="1" ref="BL127" ca="1">IFERROR(BF127*(1+INDEX(FrontEndData,MATCH(BL$10,IF(FrontEndType=$B127,FrontEndCampus),0),MATCH(BL$9,FrontEndYear,0))),"")</f>
        <v/>
      </c>
      <c r="BM127" s="529" t="str">
        <f t="array" aca="1" ref="BM127" ca="1">IFERROR(BG127*(1+INDEX(FrontEndData,MATCH(BM$10,IF(FrontEndType=$B127,FrontEndCampus),0),MATCH(BM$9,FrontEndYear,0))),"")</f>
        <v/>
      </c>
      <c r="BN127" s="529" t="str">
        <f t="array" aca="1" ref="BN127" ca="1">IFERROR(BH127*(1+INDEX(FrontEndData,MATCH(BN$10,IF(FrontEndType=$B127,FrontEndCampus),0),MATCH(BN$9,FrontEndYear,0))),"")</f>
        <v/>
      </c>
      <c r="BO127" s="529" t="str">
        <f t="array" aca="1" ref="BO127" ca="1">IFERROR(BI127*(1+INDEX(FrontEndData,MATCH(BO$10,IF(FrontEndType=$B127,FrontEndCampus),0),MATCH(BO$9,FrontEndYear,0))),"")</f>
        <v/>
      </c>
      <c r="BP127" s="529" t="str">
        <f t="array" aca="1" ref="BP127" ca="1">IFERROR(BJ127*(1+INDEX(FrontEndData,MATCH(BP$10,IF(FrontEndType=$B127,FrontEndCampus),0),MATCH(BP$9,FrontEndYear,0))),"")</f>
        <v/>
      </c>
      <c r="BQ127" s="529" t="str">
        <f t="array" aca="1" ref="BQ127" ca="1">IFERROR(BK127*(1+INDEX(FrontEndData,MATCH(BQ$10,IF(FrontEndType=$B127,FrontEndCampus),0),MATCH(BQ$9,FrontEndYear,0))),"")</f>
        <v/>
      </c>
      <c r="BR127" s="529" t="str">
        <f t="array" aca="1" ref="BR127" ca="1">IFERROR(BL127*(1+INDEX(FrontEndData,MATCH(BR$10,IF(FrontEndType=$B127,FrontEndCampus),0),MATCH(BR$9,FrontEndYear,0))),"")</f>
        <v/>
      </c>
      <c r="BS127" s="529" t="str">
        <f t="array" aca="1" ref="BS127" ca="1">IFERROR(BM127*(1+INDEX(FrontEndData,MATCH(BS$10,IF(FrontEndType=$B127,FrontEndCampus),0),MATCH(BS$9,FrontEndYear,0))),"")</f>
        <v/>
      </c>
      <c r="BT127" s="529" t="str">
        <f t="array" aca="1" ref="BT127" ca="1">IFERROR(BN127*(1+INDEX(FrontEndData,MATCH(BT$10,IF(FrontEndType=$B127,FrontEndCampus),0),MATCH(BT$9,FrontEndYear,0))),"")</f>
        <v/>
      </c>
      <c r="BU127" s="529" t="str">
        <f t="array" aca="1" ref="BU127" ca="1">IFERROR(BO127*(1+INDEX(FrontEndData,MATCH(BU$10,IF(FrontEndType=$B127,FrontEndCampus),0),MATCH(BU$9,FrontEndYear,0))),"")</f>
        <v/>
      </c>
      <c r="BV127" s="529" t="str">
        <f t="array" aca="1" ref="BV127" ca="1">IFERROR(BP127*(1+INDEX(FrontEndData,MATCH(BV$10,IF(FrontEndType=$B127,FrontEndCampus),0),MATCH(BV$9,FrontEndYear,0))),"")</f>
        <v/>
      </c>
      <c r="BW127" s="529" t="str">
        <f t="array" aca="1" ref="BW127" ca="1">IFERROR(BQ127*(1+INDEX(FrontEndData,MATCH(BW$10,IF(FrontEndType=$B127,FrontEndCampus),0),MATCH(BW$9,FrontEndYear,0))),"")</f>
        <v/>
      </c>
      <c r="BX127" s="529" t="str">
        <f t="array" aca="1" ref="BX127" ca="1">IFERROR(BR127*(1+INDEX(FrontEndData,MATCH(BX$10,IF(FrontEndType=$B127,FrontEndCampus),0),MATCH(BX$9,FrontEndYear,0))),"")</f>
        <v/>
      </c>
    </row>
    <row r="128" spans="2:76" x14ac:dyDescent="0.25">
      <c r="B128" s="525" t="s">
        <v>361</v>
      </c>
      <c r="C128" s="526" t="s">
        <v>373</v>
      </c>
      <c r="D128" s="527" t="s">
        <v>4</v>
      </c>
      <c r="E128" s="528">
        <f t="array" aca="1" ref="E128" ca="1">IFERROR(IF(INDEX(EndUseMatrixData,MATCH($B128,IF(EndUseMatrixEndUse=$D128,EndUseMatrixAllocation),0),MATCH($C128,EndUseMatrixEmissionSource,0))=Lists!$Q$9,INDEX(CFPTableEmissionsData,MATCH($C128,CFPTableEmissionsEmissionSource,0),MATCH(E$10,CFPTableEmissionsCampus,0))*INDEX(EndUseAssumptionsData,MATCH($C128,IF(EndUseAssumptionsEndUse=$D128,EndUseAssumptionsEmissionsSource),0),MATCH(E$10,EndUseAssumptionsCampus,0))*IF(COUNTIF(PeopleList,$B128)&gt;0,INDEX(SpacePeopleAllocationsPercentData,MATCH($B128,SpacePeopleAllocationsPercentType,0),MATCH(E$10,SpacePeopleAllocationsPercentCampus,0))/SUM(IF(INDEX(EndUseMatrixPeopleData,0,MATCH($C128,EndUseMatrixEmissionSource,0))=Lists!$Q$9,IF(EndUseMatrixPeopleEndUse=$D128,INDEX(EndUseMatrixPeopleSplitData,0,MATCH(E$10,EndUseMatrixPeopleSplitCampus,0))))),1),0),0)</f>
        <v>0</v>
      </c>
      <c r="F128" s="528">
        <f t="array" aca="1" ref="F128" ca="1">IFERROR(IF(INDEX(EndUseMatrixData,MATCH($B128,IF(EndUseMatrixEndUse=$D128,EndUseMatrixAllocation),0),MATCH($C128,EndUseMatrixEmissionSource,0))=Lists!$Q$9,INDEX(CFPTableEmissionsData,MATCH($C128,CFPTableEmissionsEmissionSource,0),MATCH(F$10,CFPTableEmissionsCampus,0))*INDEX(EndUseAssumptionsData,MATCH($C128,IF(EndUseAssumptionsEndUse=$D128,EndUseAssumptionsEmissionsSource),0),MATCH(F$10,EndUseAssumptionsCampus,0))*IF(COUNTIF(PeopleList,$B128)&gt;0,INDEX(SpacePeopleAllocationsPercentData,MATCH($B128,SpacePeopleAllocationsPercentType,0),MATCH(F$10,SpacePeopleAllocationsPercentCampus,0))/SUM(IF(INDEX(EndUseMatrixPeopleData,0,MATCH($C128,EndUseMatrixEmissionSource,0))=Lists!$Q$9,IF(EndUseMatrixPeopleEndUse=$D128,INDEX(EndUseMatrixPeopleSplitData,0,MATCH(F$10,EndUseMatrixPeopleSplitCampus,0))))),1),0),0)</f>
        <v>0</v>
      </c>
      <c r="G128" s="528">
        <f t="array" aca="1" ref="G128" ca="1">IFERROR(IF(INDEX(EndUseMatrixData,MATCH($B128,IF(EndUseMatrixEndUse=$D128,EndUseMatrixAllocation),0),MATCH($C128,EndUseMatrixEmissionSource,0))=Lists!$Q$9,INDEX(CFPTableEmissionsData,MATCH($C128,CFPTableEmissionsEmissionSource,0),MATCH(G$10,CFPTableEmissionsCampus,0))*INDEX(EndUseAssumptionsData,MATCH($C128,IF(EndUseAssumptionsEndUse=$D128,EndUseAssumptionsEmissionsSource),0),MATCH(G$10,EndUseAssumptionsCampus,0))*IF(COUNTIF(PeopleList,$B128)&gt;0,INDEX(SpacePeopleAllocationsPercentData,MATCH($B128,SpacePeopleAllocationsPercentType,0),MATCH(G$10,SpacePeopleAllocationsPercentCampus,0))/SUM(IF(INDEX(EndUseMatrixPeopleData,0,MATCH($C128,EndUseMatrixEmissionSource,0))=Lists!$Q$9,IF(EndUseMatrixPeopleEndUse=$D128,INDEX(EndUseMatrixPeopleSplitData,0,MATCH(G$10,EndUseMatrixPeopleSplitCampus,0))))),1),0),0)</f>
        <v>0</v>
      </c>
      <c r="H128" s="528">
        <f t="array" aca="1" ref="H128" ca="1">IFERROR(IF(INDEX(EndUseMatrixData,MATCH($B128,IF(EndUseMatrixEndUse=$D128,EndUseMatrixAllocation),0),MATCH($C128,EndUseMatrixEmissionSource,0))=Lists!$Q$9,INDEX(CFPTableEmissionsData,MATCH($C128,CFPTableEmissionsEmissionSource,0),MATCH(H$10,CFPTableEmissionsCampus,0))*INDEX(EndUseAssumptionsData,MATCH($C128,IF(EndUseAssumptionsEndUse=$D128,EndUseAssumptionsEmissionsSource),0),MATCH(H$10,EndUseAssumptionsCampus,0))*IF(COUNTIF(PeopleList,$B128)&gt;0,INDEX(SpacePeopleAllocationsPercentData,MATCH($B128,SpacePeopleAllocationsPercentType,0),MATCH(H$10,SpacePeopleAllocationsPercentCampus,0))/SUM(IF(INDEX(EndUseMatrixPeopleData,0,MATCH($C128,EndUseMatrixEmissionSource,0))=Lists!$Q$9,IF(EndUseMatrixPeopleEndUse=$D128,INDEX(EndUseMatrixPeopleSplitData,0,MATCH(H$10,EndUseMatrixPeopleSplitCampus,0))))),1),0),0)</f>
        <v>0</v>
      </c>
      <c r="I128" s="528">
        <f t="array" aca="1" ref="I128" ca="1">IFERROR(IF(INDEX(EndUseMatrixData,MATCH($B128,IF(EndUseMatrixEndUse=$D128,EndUseMatrixAllocation),0),MATCH($C128,EndUseMatrixEmissionSource,0))=Lists!$Q$9,INDEX(CFPTableEmissionsData,MATCH($C128,CFPTableEmissionsEmissionSource,0),MATCH(I$10,CFPTableEmissionsCampus,0))*INDEX(EndUseAssumptionsData,MATCH($C128,IF(EndUseAssumptionsEndUse=$D128,EndUseAssumptionsEmissionsSource),0),MATCH(I$10,EndUseAssumptionsCampus,0))*IF(COUNTIF(PeopleList,$B128)&gt;0,INDEX(SpacePeopleAllocationsPercentData,MATCH($B128,SpacePeopleAllocationsPercentType,0),MATCH(I$10,SpacePeopleAllocationsPercentCampus,0))/SUM(IF(INDEX(EndUseMatrixPeopleData,0,MATCH($C128,EndUseMatrixEmissionSource,0))=Lists!$Q$9,IF(EndUseMatrixPeopleEndUse=$D128,INDEX(EndUseMatrixPeopleSplitData,0,MATCH(I$10,EndUseMatrixPeopleSplitCampus,0))))),1),0),0)</f>
        <v>0</v>
      </c>
      <c r="J128" s="528">
        <f t="array" aca="1" ref="J128" ca="1">IFERROR(IF(INDEX(EndUseMatrixData,MATCH($B128,IF(EndUseMatrixEndUse=$D128,EndUseMatrixAllocation),0),MATCH($C128,EndUseMatrixEmissionSource,0))=Lists!$Q$9,INDEX(CFPTableEmissionsData,MATCH($C128,CFPTableEmissionsEmissionSource,0),MATCH(J$10,CFPTableEmissionsCampus,0))*INDEX(EndUseAssumptionsData,MATCH($C128,IF(EndUseAssumptionsEndUse=$D128,EndUseAssumptionsEmissionsSource),0),MATCH(J$10,EndUseAssumptionsCampus,0))*IF(COUNTIF(PeopleList,$B128)&gt;0,INDEX(SpacePeopleAllocationsPercentData,MATCH($B128,SpacePeopleAllocationsPercentType,0),MATCH(J$10,SpacePeopleAllocationsPercentCampus,0))/SUM(IF(INDEX(EndUseMatrixPeopleData,0,MATCH($C128,EndUseMatrixEmissionSource,0))=Lists!$Q$9,IF(EndUseMatrixPeopleEndUse=$D128,INDEX(EndUseMatrixPeopleSplitData,0,MATCH(J$10,EndUseMatrixPeopleSplitCampus,0))))),1),0),0)</f>
        <v>0</v>
      </c>
      <c r="K128" s="529" t="str">
        <f t="array" aca="1" ref="K128" ca="1">IFERROR(E128*(1+INDEX(FrontEndData,MATCH(K$10,IF(FrontEndType=$B128,FrontEndCampus),0),MATCH(K$9,FrontEndYear,0))),"")</f>
        <v/>
      </c>
      <c r="L128" s="529" t="str">
        <f t="array" aca="1" ref="L128" ca="1">IFERROR(F128*(1+INDEX(FrontEndData,MATCH(L$10,IF(FrontEndType=$B128,FrontEndCampus),0),MATCH(L$9,FrontEndYear,0))),"")</f>
        <v/>
      </c>
      <c r="M128" s="529" t="str">
        <f t="array" aca="1" ref="M128" ca="1">IFERROR(G128*(1+INDEX(FrontEndData,MATCH(M$10,IF(FrontEndType=$B128,FrontEndCampus),0),MATCH(M$9,FrontEndYear,0))),"")</f>
        <v/>
      </c>
      <c r="N128" s="529" t="str">
        <f t="array" aca="1" ref="N128" ca="1">IFERROR(H128*(1+INDEX(FrontEndData,MATCH(N$10,IF(FrontEndType=$B128,FrontEndCampus),0),MATCH(N$9,FrontEndYear,0))),"")</f>
        <v/>
      </c>
      <c r="O128" s="529" t="str">
        <f t="array" aca="1" ref="O128" ca="1">IFERROR(I128*(1+INDEX(FrontEndData,MATCH(O$10,IF(FrontEndType=$B128,FrontEndCampus),0),MATCH(O$9,FrontEndYear,0))),"")</f>
        <v/>
      </c>
      <c r="P128" s="529" t="str">
        <f t="array" aca="1" ref="P128" ca="1">IFERROR(J128*(1+INDEX(FrontEndData,MATCH(P$10,IF(FrontEndType=$B128,FrontEndCampus),0),MATCH(P$9,FrontEndYear,0))),"")</f>
        <v/>
      </c>
      <c r="Q128" s="529" t="str">
        <f t="array" aca="1" ref="Q128" ca="1">IFERROR(K128*(1+INDEX(FrontEndData,MATCH(Q$10,IF(FrontEndType=$B128,FrontEndCampus),0),MATCH(Q$9,FrontEndYear,0))),"")</f>
        <v/>
      </c>
      <c r="R128" s="529" t="str">
        <f t="array" aca="1" ref="R128" ca="1">IFERROR(L128*(1+INDEX(FrontEndData,MATCH(R$10,IF(FrontEndType=$B128,FrontEndCampus),0),MATCH(R$9,FrontEndYear,0))),"")</f>
        <v/>
      </c>
      <c r="S128" s="529" t="str">
        <f t="array" aca="1" ref="S128" ca="1">IFERROR(M128*(1+INDEX(FrontEndData,MATCH(S$10,IF(FrontEndType=$B128,FrontEndCampus),0),MATCH(S$9,FrontEndYear,0))),"")</f>
        <v/>
      </c>
      <c r="T128" s="529" t="str">
        <f t="array" aca="1" ref="T128" ca="1">IFERROR(N128*(1+INDEX(FrontEndData,MATCH(T$10,IF(FrontEndType=$B128,FrontEndCampus),0),MATCH(T$9,FrontEndYear,0))),"")</f>
        <v/>
      </c>
      <c r="U128" s="529" t="str">
        <f t="array" aca="1" ref="U128" ca="1">IFERROR(O128*(1+INDEX(FrontEndData,MATCH(U$10,IF(FrontEndType=$B128,FrontEndCampus),0),MATCH(U$9,FrontEndYear,0))),"")</f>
        <v/>
      </c>
      <c r="V128" s="529" t="str">
        <f t="array" aca="1" ref="V128" ca="1">IFERROR(P128*(1+INDEX(FrontEndData,MATCH(V$10,IF(FrontEndType=$B128,FrontEndCampus),0),MATCH(V$9,FrontEndYear,0))),"")</f>
        <v/>
      </c>
      <c r="W128" s="529" t="str">
        <f t="array" aca="1" ref="W128" ca="1">IFERROR(Q128*(1+INDEX(FrontEndData,MATCH(W$10,IF(FrontEndType=$B128,FrontEndCampus),0),MATCH(W$9,FrontEndYear,0))),"")</f>
        <v/>
      </c>
      <c r="X128" s="529" t="str">
        <f t="array" aca="1" ref="X128" ca="1">IFERROR(R128*(1+INDEX(FrontEndData,MATCH(X$10,IF(FrontEndType=$B128,FrontEndCampus),0),MATCH(X$9,FrontEndYear,0))),"")</f>
        <v/>
      </c>
      <c r="Y128" s="529" t="str">
        <f t="array" aca="1" ref="Y128" ca="1">IFERROR(S128*(1+INDEX(FrontEndData,MATCH(Y$10,IF(FrontEndType=$B128,FrontEndCampus),0),MATCH(Y$9,FrontEndYear,0))),"")</f>
        <v/>
      </c>
      <c r="Z128" s="529" t="str">
        <f t="array" aca="1" ref="Z128" ca="1">IFERROR(T128*(1+INDEX(FrontEndData,MATCH(Z$10,IF(FrontEndType=$B128,FrontEndCampus),0),MATCH(Z$9,FrontEndYear,0))),"")</f>
        <v/>
      </c>
      <c r="AA128" s="529" t="str">
        <f t="array" aca="1" ref="AA128" ca="1">IFERROR(U128*(1+INDEX(FrontEndData,MATCH(AA$10,IF(FrontEndType=$B128,FrontEndCampus),0),MATCH(AA$9,FrontEndYear,0))),"")</f>
        <v/>
      </c>
      <c r="AB128" s="529" t="str">
        <f t="array" aca="1" ref="AB128" ca="1">IFERROR(V128*(1+INDEX(FrontEndData,MATCH(AB$10,IF(FrontEndType=$B128,FrontEndCampus),0),MATCH(AB$9,FrontEndYear,0))),"")</f>
        <v/>
      </c>
      <c r="AC128" s="529" t="str">
        <f t="array" aca="1" ref="AC128" ca="1">IFERROR(W128*(1+INDEX(FrontEndData,MATCH(AC$10,IF(FrontEndType=$B128,FrontEndCampus),0),MATCH(AC$9,FrontEndYear,0))),"")</f>
        <v/>
      </c>
      <c r="AD128" s="529" t="str">
        <f t="array" aca="1" ref="AD128" ca="1">IFERROR(X128*(1+INDEX(FrontEndData,MATCH(AD$10,IF(FrontEndType=$B128,FrontEndCampus),0),MATCH(AD$9,FrontEndYear,0))),"")</f>
        <v/>
      </c>
      <c r="AE128" s="529" t="str">
        <f t="array" aca="1" ref="AE128" ca="1">IFERROR(Y128*(1+INDEX(FrontEndData,MATCH(AE$10,IF(FrontEndType=$B128,FrontEndCampus),0),MATCH(AE$9,FrontEndYear,0))),"")</f>
        <v/>
      </c>
      <c r="AF128" s="529" t="str">
        <f t="array" aca="1" ref="AF128" ca="1">IFERROR(Z128*(1+INDEX(FrontEndData,MATCH(AF$10,IF(FrontEndType=$B128,FrontEndCampus),0),MATCH(AF$9,FrontEndYear,0))),"")</f>
        <v/>
      </c>
      <c r="AG128" s="529" t="str">
        <f t="array" aca="1" ref="AG128" ca="1">IFERROR(AA128*(1+INDEX(FrontEndData,MATCH(AG$10,IF(FrontEndType=$B128,FrontEndCampus),0),MATCH(AG$9,FrontEndYear,0))),"")</f>
        <v/>
      </c>
      <c r="AH128" s="529" t="str">
        <f t="array" aca="1" ref="AH128" ca="1">IFERROR(AB128*(1+INDEX(FrontEndData,MATCH(AH$10,IF(FrontEndType=$B128,FrontEndCampus),0),MATCH(AH$9,FrontEndYear,0))),"")</f>
        <v/>
      </c>
      <c r="AI128" s="529" t="str">
        <f t="array" aca="1" ref="AI128" ca="1">IFERROR(AC128*(1+INDEX(FrontEndData,MATCH(AI$10,IF(FrontEndType=$B128,FrontEndCampus),0),MATCH(AI$9,FrontEndYear,0))),"")</f>
        <v/>
      </c>
      <c r="AJ128" s="529" t="str">
        <f t="array" aca="1" ref="AJ128" ca="1">IFERROR(AD128*(1+INDEX(FrontEndData,MATCH(AJ$10,IF(FrontEndType=$B128,FrontEndCampus),0),MATCH(AJ$9,FrontEndYear,0))),"")</f>
        <v/>
      </c>
      <c r="AK128" s="529" t="str">
        <f t="array" aca="1" ref="AK128" ca="1">IFERROR(AE128*(1+INDEX(FrontEndData,MATCH(AK$10,IF(FrontEndType=$B128,FrontEndCampus),0),MATCH(AK$9,FrontEndYear,0))),"")</f>
        <v/>
      </c>
      <c r="AL128" s="529" t="str">
        <f t="array" aca="1" ref="AL128" ca="1">IFERROR(AF128*(1+INDEX(FrontEndData,MATCH(AL$10,IF(FrontEndType=$B128,FrontEndCampus),0),MATCH(AL$9,FrontEndYear,0))),"")</f>
        <v/>
      </c>
      <c r="AM128" s="529" t="str">
        <f t="array" aca="1" ref="AM128" ca="1">IFERROR(AG128*(1+INDEX(FrontEndData,MATCH(AM$10,IF(FrontEndType=$B128,FrontEndCampus),0),MATCH(AM$9,FrontEndYear,0))),"")</f>
        <v/>
      </c>
      <c r="AN128" s="529" t="str">
        <f t="array" aca="1" ref="AN128" ca="1">IFERROR(AH128*(1+INDEX(FrontEndData,MATCH(AN$10,IF(FrontEndType=$B128,FrontEndCampus),0),MATCH(AN$9,FrontEndYear,0))),"")</f>
        <v/>
      </c>
      <c r="AO128" s="529" t="str">
        <f t="array" aca="1" ref="AO128" ca="1">IFERROR(AI128*(1+INDEX(FrontEndData,MATCH(AO$10,IF(FrontEndType=$B128,FrontEndCampus),0),MATCH(AO$9,FrontEndYear,0))),"")</f>
        <v/>
      </c>
      <c r="AP128" s="529" t="str">
        <f t="array" aca="1" ref="AP128" ca="1">IFERROR(AJ128*(1+INDEX(FrontEndData,MATCH(AP$10,IF(FrontEndType=$B128,FrontEndCampus),0),MATCH(AP$9,FrontEndYear,0))),"")</f>
        <v/>
      </c>
      <c r="AQ128" s="529" t="str">
        <f t="array" aca="1" ref="AQ128" ca="1">IFERROR(AK128*(1+INDEX(FrontEndData,MATCH(AQ$10,IF(FrontEndType=$B128,FrontEndCampus),0),MATCH(AQ$9,FrontEndYear,0))),"")</f>
        <v/>
      </c>
      <c r="AR128" s="529" t="str">
        <f t="array" aca="1" ref="AR128" ca="1">IFERROR(AL128*(1+INDEX(FrontEndData,MATCH(AR$10,IF(FrontEndType=$B128,FrontEndCampus),0),MATCH(AR$9,FrontEndYear,0))),"")</f>
        <v/>
      </c>
      <c r="AS128" s="529" t="str">
        <f t="array" aca="1" ref="AS128" ca="1">IFERROR(AM128*(1+INDEX(FrontEndData,MATCH(AS$10,IF(FrontEndType=$B128,FrontEndCampus),0),MATCH(AS$9,FrontEndYear,0))),"")</f>
        <v/>
      </c>
      <c r="AT128" s="529" t="str">
        <f t="array" aca="1" ref="AT128" ca="1">IFERROR(AN128*(1+INDEX(FrontEndData,MATCH(AT$10,IF(FrontEndType=$B128,FrontEndCampus),0),MATCH(AT$9,FrontEndYear,0))),"")</f>
        <v/>
      </c>
      <c r="AU128" s="529" t="str">
        <f t="array" aca="1" ref="AU128" ca="1">IFERROR(AO128*(1+INDEX(FrontEndData,MATCH(AU$10,IF(FrontEndType=$B128,FrontEndCampus),0),MATCH(AU$9,FrontEndYear,0))),"")</f>
        <v/>
      </c>
      <c r="AV128" s="529" t="str">
        <f t="array" aca="1" ref="AV128" ca="1">IFERROR(AP128*(1+INDEX(FrontEndData,MATCH(AV$10,IF(FrontEndType=$B128,FrontEndCampus),0),MATCH(AV$9,FrontEndYear,0))),"")</f>
        <v/>
      </c>
      <c r="AW128" s="529" t="str">
        <f t="array" aca="1" ref="AW128" ca="1">IFERROR(AQ128*(1+INDEX(FrontEndData,MATCH(AW$10,IF(FrontEndType=$B128,FrontEndCampus),0),MATCH(AW$9,FrontEndYear,0))),"")</f>
        <v/>
      </c>
      <c r="AX128" s="529" t="str">
        <f t="array" aca="1" ref="AX128" ca="1">IFERROR(AR128*(1+INDEX(FrontEndData,MATCH(AX$10,IF(FrontEndType=$B128,FrontEndCampus),0),MATCH(AX$9,FrontEndYear,0))),"")</f>
        <v/>
      </c>
      <c r="AY128" s="529" t="str">
        <f t="array" aca="1" ref="AY128" ca="1">IFERROR(AS128*(1+INDEX(FrontEndData,MATCH(AY$10,IF(FrontEndType=$B128,FrontEndCampus),0),MATCH(AY$9,FrontEndYear,0))),"")</f>
        <v/>
      </c>
      <c r="AZ128" s="529" t="str">
        <f t="array" aca="1" ref="AZ128" ca="1">IFERROR(AT128*(1+INDEX(FrontEndData,MATCH(AZ$10,IF(FrontEndType=$B128,FrontEndCampus),0),MATCH(AZ$9,FrontEndYear,0))),"")</f>
        <v/>
      </c>
      <c r="BA128" s="529" t="str">
        <f t="array" aca="1" ref="BA128" ca="1">IFERROR(AU128*(1+INDEX(FrontEndData,MATCH(BA$10,IF(FrontEndType=$B128,FrontEndCampus),0),MATCH(BA$9,FrontEndYear,0))),"")</f>
        <v/>
      </c>
      <c r="BB128" s="529" t="str">
        <f t="array" aca="1" ref="BB128" ca="1">IFERROR(AV128*(1+INDEX(FrontEndData,MATCH(BB$10,IF(FrontEndType=$B128,FrontEndCampus),0),MATCH(BB$9,FrontEndYear,0))),"")</f>
        <v/>
      </c>
      <c r="BC128" s="529" t="str">
        <f t="array" aca="1" ref="BC128" ca="1">IFERROR(AW128*(1+INDEX(FrontEndData,MATCH(BC$10,IF(FrontEndType=$B128,FrontEndCampus),0),MATCH(BC$9,FrontEndYear,0))),"")</f>
        <v/>
      </c>
      <c r="BD128" s="529" t="str">
        <f t="array" aca="1" ref="BD128" ca="1">IFERROR(AX128*(1+INDEX(FrontEndData,MATCH(BD$10,IF(FrontEndType=$B128,FrontEndCampus),0),MATCH(BD$9,FrontEndYear,0))),"")</f>
        <v/>
      </c>
      <c r="BE128" s="529" t="str">
        <f t="array" aca="1" ref="BE128" ca="1">IFERROR(AY128*(1+INDEX(FrontEndData,MATCH(BE$10,IF(FrontEndType=$B128,FrontEndCampus),0),MATCH(BE$9,FrontEndYear,0))),"")</f>
        <v/>
      </c>
      <c r="BF128" s="529" t="str">
        <f t="array" aca="1" ref="BF128" ca="1">IFERROR(AZ128*(1+INDEX(FrontEndData,MATCH(BF$10,IF(FrontEndType=$B128,FrontEndCampus),0),MATCH(BF$9,FrontEndYear,0))),"")</f>
        <v/>
      </c>
      <c r="BG128" s="529" t="str">
        <f t="array" aca="1" ref="BG128" ca="1">IFERROR(BA128*(1+INDEX(FrontEndData,MATCH(BG$10,IF(FrontEndType=$B128,FrontEndCampus),0),MATCH(BG$9,FrontEndYear,0))),"")</f>
        <v/>
      </c>
      <c r="BH128" s="529" t="str">
        <f t="array" aca="1" ref="BH128" ca="1">IFERROR(BB128*(1+INDEX(FrontEndData,MATCH(BH$10,IF(FrontEndType=$B128,FrontEndCampus),0),MATCH(BH$9,FrontEndYear,0))),"")</f>
        <v/>
      </c>
      <c r="BI128" s="529" t="str">
        <f t="array" aca="1" ref="BI128" ca="1">IFERROR(BC128*(1+INDEX(FrontEndData,MATCH(BI$10,IF(FrontEndType=$B128,FrontEndCampus),0),MATCH(BI$9,FrontEndYear,0))),"")</f>
        <v/>
      </c>
      <c r="BJ128" s="529" t="str">
        <f t="array" aca="1" ref="BJ128" ca="1">IFERROR(BD128*(1+INDEX(FrontEndData,MATCH(BJ$10,IF(FrontEndType=$B128,FrontEndCampus),0),MATCH(BJ$9,FrontEndYear,0))),"")</f>
        <v/>
      </c>
      <c r="BK128" s="529" t="str">
        <f t="array" aca="1" ref="BK128" ca="1">IFERROR(BE128*(1+INDEX(FrontEndData,MATCH(BK$10,IF(FrontEndType=$B128,FrontEndCampus),0),MATCH(BK$9,FrontEndYear,0))),"")</f>
        <v/>
      </c>
      <c r="BL128" s="529" t="str">
        <f t="array" aca="1" ref="BL128" ca="1">IFERROR(BF128*(1+INDEX(FrontEndData,MATCH(BL$10,IF(FrontEndType=$B128,FrontEndCampus),0),MATCH(BL$9,FrontEndYear,0))),"")</f>
        <v/>
      </c>
      <c r="BM128" s="529" t="str">
        <f t="array" aca="1" ref="BM128" ca="1">IFERROR(BG128*(1+INDEX(FrontEndData,MATCH(BM$10,IF(FrontEndType=$B128,FrontEndCampus),0),MATCH(BM$9,FrontEndYear,0))),"")</f>
        <v/>
      </c>
      <c r="BN128" s="529" t="str">
        <f t="array" aca="1" ref="BN128" ca="1">IFERROR(BH128*(1+INDEX(FrontEndData,MATCH(BN$10,IF(FrontEndType=$B128,FrontEndCampus),0),MATCH(BN$9,FrontEndYear,0))),"")</f>
        <v/>
      </c>
      <c r="BO128" s="529" t="str">
        <f t="array" aca="1" ref="BO128" ca="1">IFERROR(BI128*(1+INDEX(FrontEndData,MATCH(BO$10,IF(FrontEndType=$B128,FrontEndCampus),0),MATCH(BO$9,FrontEndYear,0))),"")</f>
        <v/>
      </c>
      <c r="BP128" s="529" t="str">
        <f t="array" aca="1" ref="BP128" ca="1">IFERROR(BJ128*(1+INDEX(FrontEndData,MATCH(BP$10,IF(FrontEndType=$B128,FrontEndCampus),0),MATCH(BP$9,FrontEndYear,0))),"")</f>
        <v/>
      </c>
      <c r="BQ128" s="529" t="str">
        <f t="array" aca="1" ref="BQ128" ca="1">IFERROR(BK128*(1+INDEX(FrontEndData,MATCH(BQ$10,IF(FrontEndType=$B128,FrontEndCampus),0),MATCH(BQ$9,FrontEndYear,0))),"")</f>
        <v/>
      </c>
      <c r="BR128" s="529" t="str">
        <f t="array" aca="1" ref="BR128" ca="1">IFERROR(BL128*(1+INDEX(FrontEndData,MATCH(BR$10,IF(FrontEndType=$B128,FrontEndCampus),0),MATCH(BR$9,FrontEndYear,0))),"")</f>
        <v/>
      </c>
      <c r="BS128" s="529" t="str">
        <f t="array" aca="1" ref="BS128" ca="1">IFERROR(BM128*(1+INDEX(FrontEndData,MATCH(BS$10,IF(FrontEndType=$B128,FrontEndCampus),0),MATCH(BS$9,FrontEndYear,0))),"")</f>
        <v/>
      </c>
      <c r="BT128" s="529" t="str">
        <f t="array" aca="1" ref="BT128" ca="1">IFERROR(BN128*(1+INDEX(FrontEndData,MATCH(BT$10,IF(FrontEndType=$B128,FrontEndCampus),0),MATCH(BT$9,FrontEndYear,0))),"")</f>
        <v/>
      </c>
      <c r="BU128" s="529" t="str">
        <f t="array" aca="1" ref="BU128" ca="1">IFERROR(BO128*(1+INDEX(FrontEndData,MATCH(BU$10,IF(FrontEndType=$B128,FrontEndCampus),0),MATCH(BU$9,FrontEndYear,0))),"")</f>
        <v/>
      </c>
      <c r="BV128" s="529" t="str">
        <f t="array" aca="1" ref="BV128" ca="1">IFERROR(BP128*(1+INDEX(FrontEndData,MATCH(BV$10,IF(FrontEndType=$B128,FrontEndCampus),0),MATCH(BV$9,FrontEndYear,0))),"")</f>
        <v/>
      </c>
      <c r="BW128" s="529" t="str">
        <f t="array" aca="1" ref="BW128" ca="1">IFERROR(BQ128*(1+INDEX(FrontEndData,MATCH(BW$10,IF(FrontEndType=$B128,FrontEndCampus),0),MATCH(BW$9,FrontEndYear,0))),"")</f>
        <v/>
      </c>
      <c r="BX128" s="529" t="str">
        <f t="array" aca="1" ref="BX128" ca="1">IFERROR(BR128*(1+INDEX(FrontEndData,MATCH(BX$10,IF(FrontEndType=$B128,FrontEndCampus),0),MATCH(BX$9,FrontEndYear,0))),"")</f>
        <v/>
      </c>
    </row>
    <row r="129" spans="2:76" x14ac:dyDescent="0.25">
      <c r="B129" s="525" t="s">
        <v>360</v>
      </c>
      <c r="C129" s="526" t="s">
        <v>373</v>
      </c>
      <c r="D129" s="527" t="s">
        <v>4</v>
      </c>
      <c r="E129" s="528">
        <f t="array" aca="1" ref="E129" ca="1">IFERROR(IF(INDEX(EndUseMatrixData,MATCH($B129,IF(EndUseMatrixEndUse=$D129,EndUseMatrixAllocation),0),MATCH($C129,EndUseMatrixEmissionSource,0))=Lists!$Q$9,INDEX(CFPTableEmissionsData,MATCH($C129,CFPTableEmissionsEmissionSource,0),MATCH(E$10,CFPTableEmissionsCampus,0))*INDEX(EndUseAssumptionsData,MATCH($C129,IF(EndUseAssumptionsEndUse=$D129,EndUseAssumptionsEmissionsSource),0),MATCH(E$10,EndUseAssumptionsCampus,0))*IF(COUNTIF(PeopleList,$B129)&gt;0,INDEX(SpacePeopleAllocationsPercentData,MATCH($B129,SpacePeopleAllocationsPercentType,0),MATCH(E$10,SpacePeopleAllocationsPercentCampus,0))/SUM(IF(INDEX(EndUseMatrixPeopleData,0,MATCH($C129,EndUseMatrixEmissionSource,0))=Lists!$Q$9,IF(EndUseMatrixPeopleEndUse=$D129,INDEX(EndUseMatrixPeopleSplitData,0,MATCH(E$10,EndUseMatrixPeopleSplitCampus,0))))),1),0),0)</f>
        <v>0</v>
      </c>
      <c r="F129" s="528">
        <f t="array" aca="1" ref="F129" ca="1">IFERROR(IF(INDEX(EndUseMatrixData,MATCH($B129,IF(EndUseMatrixEndUse=$D129,EndUseMatrixAllocation),0),MATCH($C129,EndUseMatrixEmissionSource,0))=Lists!$Q$9,INDEX(CFPTableEmissionsData,MATCH($C129,CFPTableEmissionsEmissionSource,0),MATCH(F$10,CFPTableEmissionsCampus,0))*INDEX(EndUseAssumptionsData,MATCH($C129,IF(EndUseAssumptionsEndUse=$D129,EndUseAssumptionsEmissionsSource),0),MATCH(F$10,EndUseAssumptionsCampus,0))*IF(COUNTIF(PeopleList,$B129)&gt;0,INDEX(SpacePeopleAllocationsPercentData,MATCH($B129,SpacePeopleAllocationsPercentType,0),MATCH(F$10,SpacePeopleAllocationsPercentCampus,0))/SUM(IF(INDEX(EndUseMatrixPeopleData,0,MATCH($C129,EndUseMatrixEmissionSource,0))=Lists!$Q$9,IF(EndUseMatrixPeopleEndUse=$D129,INDEX(EndUseMatrixPeopleSplitData,0,MATCH(F$10,EndUseMatrixPeopleSplitCampus,0))))),1),0),0)</f>
        <v>0</v>
      </c>
      <c r="G129" s="528">
        <f t="array" aca="1" ref="G129" ca="1">IFERROR(IF(INDEX(EndUseMatrixData,MATCH($B129,IF(EndUseMatrixEndUse=$D129,EndUseMatrixAllocation),0),MATCH($C129,EndUseMatrixEmissionSource,0))=Lists!$Q$9,INDEX(CFPTableEmissionsData,MATCH($C129,CFPTableEmissionsEmissionSource,0),MATCH(G$10,CFPTableEmissionsCampus,0))*INDEX(EndUseAssumptionsData,MATCH($C129,IF(EndUseAssumptionsEndUse=$D129,EndUseAssumptionsEmissionsSource),0),MATCH(G$10,EndUseAssumptionsCampus,0))*IF(COUNTIF(PeopleList,$B129)&gt;0,INDEX(SpacePeopleAllocationsPercentData,MATCH($B129,SpacePeopleAllocationsPercentType,0),MATCH(G$10,SpacePeopleAllocationsPercentCampus,0))/SUM(IF(INDEX(EndUseMatrixPeopleData,0,MATCH($C129,EndUseMatrixEmissionSource,0))=Lists!$Q$9,IF(EndUseMatrixPeopleEndUse=$D129,INDEX(EndUseMatrixPeopleSplitData,0,MATCH(G$10,EndUseMatrixPeopleSplitCampus,0))))),1),0),0)</f>
        <v>0</v>
      </c>
      <c r="H129" s="528">
        <f t="array" aca="1" ref="H129" ca="1">IFERROR(IF(INDEX(EndUseMatrixData,MATCH($B129,IF(EndUseMatrixEndUse=$D129,EndUseMatrixAllocation),0),MATCH($C129,EndUseMatrixEmissionSource,0))=Lists!$Q$9,INDEX(CFPTableEmissionsData,MATCH($C129,CFPTableEmissionsEmissionSource,0),MATCH(H$10,CFPTableEmissionsCampus,0))*INDEX(EndUseAssumptionsData,MATCH($C129,IF(EndUseAssumptionsEndUse=$D129,EndUseAssumptionsEmissionsSource),0),MATCH(H$10,EndUseAssumptionsCampus,0))*IF(COUNTIF(PeopleList,$B129)&gt;0,INDEX(SpacePeopleAllocationsPercentData,MATCH($B129,SpacePeopleAllocationsPercentType,0),MATCH(H$10,SpacePeopleAllocationsPercentCampus,0))/SUM(IF(INDEX(EndUseMatrixPeopleData,0,MATCH($C129,EndUseMatrixEmissionSource,0))=Lists!$Q$9,IF(EndUseMatrixPeopleEndUse=$D129,INDEX(EndUseMatrixPeopleSplitData,0,MATCH(H$10,EndUseMatrixPeopleSplitCampus,0))))),1),0),0)</f>
        <v>0</v>
      </c>
      <c r="I129" s="528">
        <f t="array" aca="1" ref="I129" ca="1">IFERROR(IF(INDEX(EndUseMatrixData,MATCH($B129,IF(EndUseMatrixEndUse=$D129,EndUseMatrixAllocation),0),MATCH($C129,EndUseMatrixEmissionSource,0))=Lists!$Q$9,INDEX(CFPTableEmissionsData,MATCH($C129,CFPTableEmissionsEmissionSource,0),MATCH(I$10,CFPTableEmissionsCampus,0))*INDEX(EndUseAssumptionsData,MATCH($C129,IF(EndUseAssumptionsEndUse=$D129,EndUseAssumptionsEmissionsSource),0),MATCH(I$10,EndUseAssumptionsCampus,0))*IF(COUNTIF(PeopleList,$B129)&gt;0,INDEX(SpacePeopleAllocationsPercentData,MATCH($B129,SpacePeopleAllocationsPercentType,0),MATCH(I$10,SpacePeopleAllocationsPercentCampus,0))/SUM(IF(INDEX(EndUseMatrixPeopleData,0,MATCH($C129,EndUseMatrixEmissionSource,0))=Lists!$Q$9,IF(EndUseMatrixPeopleEndUse=$D129,INDEX(EndUseMatrixPeopleSplitData,0,MATCH(I$10,EndUseMatrixPeopleSplitCampus,0))))),1),0),0)</f>
        <v>0</v>
      </c>
      <c r="J129" s="528">
        <f t="array" aca="1" ref="J129" ca="1">IFERROR(IF(INDEX(EndUseMatrixData,MATCH($B129,IF(EndUseMatrixEndUse=$D129,EndUseMatrixAllocation),0),MATCH($C129,EndUseMatrixEmissionSource,0))=Lists!$Q$9,INDEX(CFPTableEmissionsData,MATCH($C129,CFPTableEmissionsEmissionSource,0),MATCH(J$10,CFPTableEmissionsCampus,0))*INDEX(EndUseAssumptionsData,MATCH($C129,IF(EndUseAssumptionsEndUse=$D129,EndUseAssumptionsEmissionsSource),0),MATCH(J$10,EndUseAssumptionsCampus,0))*IF(COUNTIF(PeopleList,$B129)&gt;0,INDEX(SpacePeopleAllocationsPercentData,MATCH($B129,SpacePeopleAllocationsPercentType,0),MATCH(J$10,SpacePeopleAllocationsPercentCampus,0))/SUM(IF(INDEX(EndUseMatrixPeopleData,0,MATCH($C129,EndUseMatrixEmissionSource,0))=Lists!$Q$9,IF(EndUseMatrixPeopleEndUse=$D129,INDEX(EndUseMatrixPeopleSplitData,0,MATCH(J$10,EndUseMatrixPeopleSplitCampus,0))))),1),0),0)</f>
        <v>0</v>
      </c>
      <c r="K129" s="529" t="str">
        <f t="array" aca="1" ref="K129" ca="1">IFERROR(E129*(1+INDEX(FrontEndData,MATCH(K$10,IF(FrontEndType=$B129,FrontEndCampus),0),MATCH(K$9,FrontEndYear,0))),"")</f>
        <v/>
      </c>
      <c r="L129" s="529" t="str">
        <f t="array" aca="1" ref="L129" ca="1">IFERROR(F129*(1+INDEX(FrontEndData,MATCH(L$10,IF(FrontEndType=$B129,FrontEndCampus),0),MATCH(L$9,FrontEndYear,0))),"")</f>
        <v/>
      </c>
      <c r="M129" s="529" t="str">
        <f t="array" aca="1" ref="M129" ca="1">IFERROR(G129*(1+INDEX(FrontEndData,MATCH(M$10,IF(FrontEndType=$B129,FrontEndCampus),0),MATCH(M$9,FrontEndYear,0))),"")</f>
        <v/>
      </c>
      <c r="N129" s="529" t="str">
        <f t="array" aca="1" ref="N129" ca="1">IFERROR(H129*(1+INDEX(FrontEndData,MATCH(N$10,IF(FrontEndType=$B129,FrontEndCampus),0),MATCH(N$9,FrontEndYear,0))),"")</f>
        <v/>
      </c>
      <c r="O129" s="529" t="str">
        <f t="array" aca="1" ref="O129" ca="1">IFERROR(I129*(1+INDEX(FrontEndData,MATCH(O$10,IF(FrontEndType=$B129,FrontEndCampus),0),MATCH(O$9,FrontEndYear,0))),"")</f>
        <v/>
      </c>
      <c r="P129" s="529" t="str">
        <f t="array" aca="1" ref="P129" ca="1">IFERROR(J129*(1+INDEX(FrontEndData,MATCH(P$10,IF(FrontEndType=$B129,FrontEndCampus),0),MATCH(P$9,FrontEndYear,0))),"")</f>
        <v/>
      </c>
      <c r="Q129" s="529" t="str">
        <f t="array" aca="1" ref="Q129" ca="1">IFERROR(K129*(1+INDEX(FrontEndData,MATCH(Q$10,IF(FrontEndType=$B129,FrontEndCampus),0),MATCH(Q$9,FrontEndYear,0))),"")</f>
        <v/>
      </c>
      <c r="R129" s="529" t="str">
        <f t="array" aca="1" ref="R129" ca="1">IFERROR(L129*(1+INDEX(FrontEndData,MATCH(R$10,IF(FrontEndType=$B129,FrontEndCampus),0),MATCH(R$9,FrontEndYear,0))),"")</f>
        <v/>
      </c>
      <c r="S129" s="529" t="str">
        <f t="array" aca="1" ref="S129" ca="1">IFERROR(M129*(1+INDEX(FrontEndData,MATCH(S$10,IF(FrontEndType=$B129,FrontEndCampus),0),MATCH(S$9,FrontEndYear,0))),"")</f>
        <v/>
      </c>
      <c r="T129" s="529" t="str">
        <f t="array" aca="1" ref="T129" ca="1">IFERROR(N129*(1+INDEX(FrontEndData,MATCH(T$10,IF(FrontEndType=$B129,FrontEndCampus),0),MATCH(T$9,FrontEndYear,0))),"")</f>
        <v/>
      </c>
      <c r="U129" s="529" t="str">
        <f t="array" aca="1" ref="U129" ca="1">IFERROR(O129*(1+INDEX(FrontEndData,MATCH(U$10,IF(FrontEndType=$B129,FrontEndCampus),0),MATCH(U$9,FrontEndYear,0))),"")</f>
        <v/>
      </c>
      <c r="V129" s="529" t="str">
        <f t="array" aca="1" ref="V129" ca="1">IFERROR(P129*(1+INDEX(FrontEndData,MATCH(V$10,IF(FrontEndType=$B129,FrontEndCampus),0),MATCH(V$9,FrontEndYear,0))),"")</f>
        <v/>
      </c>
      <c r="W129" s="529" t="str">
        <f t="array" aca="1" ref="W129" ca="1">IFERROR(Q129*(1+INDEX(FrontEndData,MATCH(W$10,IF(FrontEndType=$B129,FrontEndCampus),0),MATCH(W$9,FrontEndYear,0))),"")</f>
        <v/>
      </c>
      <c r="X129" s="529" t="str">
        <f t="array" aca="1" ref="X129" ca="1">IFERROR(R129*(1+INDEX(FrontEndData,MATCH(X$10,IF(FrontEndType=$B129,FrontEndCampus),0),MATCH(X$9,FrontEndYear,0))),"")</f>
        <v/>
      </c>
      <c r="Y129" s="529" t="str">
        <f t="array" aca="1" ref="Y129" ca="1">IFERROR(S129*(1+INDEX(FrontEndData,MATCH(Y$10,IF(FrontEndType=$B129,FrontEndCampus),0),MATCH(Y$9,FrontEndYear,0))),"")</f>
        <v/>
      </c>
      <c r="Z129" s="529" t="str">
        <f t="array" aca="1" ref="Z129" ca="1">IFERROR(T129*(1+INDEX(FrontEndData,MATCH(Z$10,IF(FrontEndType=$B129,FrontEndCampus),0),MATCH(Z$9,FrontEndYear,0))),"")</f>
        <v/>
      </c>
      <c r="AA129" s="529" t="str">
        <f t="array" aca="1" ref="AA129" ca="1">IFERROR(U129*(1+INDEX(FrontEndData,MATCH(AA$10,IF(FrontEndType=$B129,FrontEndCampus),0),MATCH(AA$9,FrontEndYear,0))),"")</f>
        <v/>
      </c>
      <c r="AB129" s="529" t="str">
        <f t="array" aca="1" ref="AB129" ca="1">IFERROR(V129*(1+INDEX(FrontEndData,MATCH(AB$10,IF(FrontEndType=$B129,FrontEndCampus),0),MATCH(AB$9,FrontEndYear,0))),"")</f>
        <v/>
      </c>
      <c r="AC129" s="529" t="str">
        <f t="array" aca="1" ref="AC129" ca="1">IFERROR(W129*(1+INDEX(FrontEndData,MATCH(AC$10,IF(FrontEndType=$B129,FrontEndCampus),0),MATCH(AC$9,FrontEndYear,0))),"")</f>
        <v/>
      </c>
      <c r="AD129" s="529" t="str">
        <f t="array" aca="1" ref="AD129" ca="1">IFERROR(X129*(1+INDEX(FrontEndData,MATCH(AD$10,IF(FrontEndType=$B129,FrontEndCampus),0),MATCH(AD$9,FrontEndYear,0))),"")</f>
        <v/>
      </c>
      <c r="AE129" s="529" t="str">
        <f t="array" aca="1" ref="AE129" ca="1">IFERROR(Y129*(1+INDEX(FrontEndData,MATCH(AE$10,IF(FrontEndType=$B129,FrontEndCampus),0),MATCH(AE$9,FrontEndYear,0))),"")</f>
        <v/>
      </c>
      <c r="AF129" s="529" t="str">
        <f t="array" aca="1" ref="AF129" ca="1">IFERROR(Z129*(1+INDEX(FrontEndData,MATCH(AF$10,IF(FrontEndType=$B129,FrontEndCampus),0),MATCH(AF$9,FrontEndYear,0))),"")</f>
        <v/>
      </c>
      <c r="AG129" s="529" t="str">
        <f t="array" aca="1" ref="AG129" ca="1">IFERROR(AA129*(1+INDEX(FrontEndData,MATCH(AG$10,IF(FrontEndType=$B129,FrontEndCampus),0),MATCH(AG$9,FrontEndYear,0))),"")</f>
        <v/>
      </c>
      <c r="AH129" s="529" t="str">
        <f t="array" aca="1" ref="AH129" ca="1">IFERROR(AB129*(1+INDEX(FrontEndData,MATCH(AH$10,IF(FrontEndType=$B129,FrontEndCampus),0),MATCH(AH$9,FrontEndYear,0))),"")</f>
        <v/>
      </c>
      <c r="AI129" s="529" t="str">
        <f t="array" aca="1" ref="AI129" ca="1">IFERROR(AC129*(1+INDEX(FrontEndData,MATCH(AI$10,IF(FrontEndType=$B129,FrontEndCampus),0),MATCH(AI$9,FrontEndYear,0))),"")</f>
        <v/>
      </c>
      <c r="AJ129" s="529" t="str">
        <f t="array" aca="1" ref="AJ129" ca="1">IFERROR(AD129*(1+INDEX(FrontEndData,MATCH(AJ$10,IF(FrontEndType=$B129,FrontEndCampus),0),MATCH(AJ$9,FrontEndYear,0))),"")</f>
        <v/>
      </c>
      <c r="AK129" s="529" t="str">
        <f t="array" aca="1" ref="AK129" ca="1">IFERROR(AE129*(1+INDEX(FrontEndData,MATCH(AK$10,IF(FrontEndType=$B129,FrontEndCampus),0),MATCH(AK$9,FrontEndYear,0))),"")</f>
        <v/>
      </c>
      <c r="AL129" s="529" t="str">
        <f t="array" aca="1" ref="AL129" ca="1">IFERROR(AF129*(1+INDEX(FrontEndData,MATCH(AL$10,IF(FrontEndType=$B129,FrontEndCampus),0),MATCH(AL$9,FrontEndYear,0))),"")</f>
        <v/>
      </c>
      <c r="AM129" s="529" t="str">
        <f t="array" aca="1" ref="AM129" ca="1">IFERROR(AG129*(1+INDEX(FrontEndData,MATCH(AM$10,IF(FrontEndType=$B129,FrontEndCampus),0),MATCH(AM$9,FrontEndYear,0))),"")</f>
        <v/>
      </c>
      <c r="AN129" s="529" t="str">
        <f t="array" aca="1" ref="AN129" ca="1">IFERROR(AH129*(1+INDEX(FrontEndData,MATCH(AN$10,IF(FrontEndType=$B129,FrontEndCampus),0),MATCH(AN$9,FrontEndYear,0))),"")</f>
        <v/>
      </c>
      <c r="AO129" s="529" t="str">
        <f t="array" aca="1" ref="AO129" ca="1">IFERROR(AI129*(1+INDEX(FrontEndData,MATCH(AO$10,IF(FrontEndType=$B129,FrontEndCampus),0),MATCH(AO$9,FrontEndYear,0))),"")</f>
        <v/>
      </c>
      <c r="AP129" s="529" t="str">
        <f t="array" aca="1" ref="AP129" ca="1">IFERROR(AJ129*(1+INDEX(FrontEndData,MATCH(AP$10,IF(FrontEndType=$B129,FrontEndCampus),0),MATCH(AP$9,FrontEndYear,0))),"")</f>
        <v/>
      </c>
      <c r="AQ129" s="529" t="str">
        <f t="array" aca="1" ref="AQ129" ca="1">IFERROR(AK129*(1+INDEX(FrontEndData,MATCH(AQ$10,IF(FrontEndType=$B129,FrontEndCampus),0),MATCH(AQ$9,FrontEndYear,0))),"")</f>
        <v/>
      </c>
      <c r="AR129" s="529" t="str">
        <f t="array" aca="1" ref="AR129" ca="1">IFERROR(AL129*(1+INDEX(FrontEndData,MATCH(AR$10,IF(FrontEndType=$B129,FrontEndCampus),0),MATCH(AR$9,FrontEndYear,0))),"")</f>
        <v/>
      </c>
      <c r="AS129" s="529" t="str">
        <f t="array" aca="1" ref="AS129" ca="1">IFERROR(AM129*(1+INDEX(FrontEndData,MATCH(AS$10,IF(FrontEndType=$B129,FrontEndCampus),0),MATCH(AS$9,FrontEndYear,0))),"")</f>
        <v/>
      </c>
      <c r="AT129" s="529" t="str">
        <f t="array" aca="1" ref="AT129" ca="1">IFERROR(AN129*(1+INDEX(FrontEndData,MATCH(AT$10,IF(FrontEndType=$B129,FrontEndCampus),0),MATCH(AT$9,FrontEndYear,0))),"")</f>
        <v/>
      </c>
      <c r="AU129" s="529" t="str">
        <f t="array" aca="1" ref="AU129" ca="1">IFERROR(AO129*(1+INDEX(FrontEndData,MATCH(AU$10,IF(FrontEndType=$B129,FrontEndCampus),0),MATCH(AU$9,FrontEndYear,0))),"")</f>
        <v/>
      </c>
      <c r="AV129" s="529" t="str">
        <f t="array" aca="1" ref="AV129" ca="1">IFERROR(AP129*(1+INDEX(FrontEndData,MATCH(AV$10,IF(FrontEndType=$B129,FrontEndCampus),0),MATCH(AV$9,FrontEndYear,0))),"")</f>
        <v/>
      </c>
      <c r="AW129" s="529" t="str">
        <f t="array" aca="1" ref="AW129" ca="1">IFERROR(AQ129*(1+INDEX(FrontEndData,MATCH(AW$10,IF(FrontEndType=$B129,FrontEndCampus),0),MATCH(AW$9,FrontEndYear,0))),"")</f>
        <v/>
      </c>
      <c r="AX129" s="529" t="str">
        <f t="array" aca="1" ref="AX129" ca="1">IFERROR(AR129*(1+INDEX(FrontEndData,MATCH(AX$10,IF(FrontEndType=$B129,FrontEndCampus),0),MATCH(AX$9,FrontEndYear,0))),"")</f>
        <v/>
      </c>
      <c r="AY129" s="529" t="str">
        <f t="array" aca="1" ref="AY129" ca="1">IFERROR(AS129*(1+INDEX(FrontEndData,MATCH(AY$10,IF(FrontEndType=$B129,FrontEndCampus),0),MATCH(AY$9,FrontEndYear,0))),"")</f>
        <v/>
      </c>
      <c r="AZ129" s="529" t="str">
        <f t="array" aca="1" ref="AZ129" ca="1">IFERROR(AT129*(1+INDEX(FrontEndData,MATCH(AZ$10,IF(FrontEndType=$B129,FrontEndCampus),0),MATCH(AZ$9,FrontEndYear,0))),"")</f>
        <v/>
      </c>
      <c r="BA129" s="529" t="str">
        <f t="array" aca="1" ref="BA129" ca="1">IFERROR(AU129*(1+INDEX(FrontEndData,MATCH(BA$10,IF(FrontEndType=$B129,FrontEndCampus),0),MATCH(BA$9,FrontEndYear,0))),"")</f>
        <v/>
      </c>
      <c r="BB129" s="529" t="str">
        <f t="array" aca="1" ref="BB129" ca="1">IFERROR(AV129*(1+INDEX(FrontEndData,MATCH(BB$10,IF(FrontEndType=$B129,FrontEndCampus),0),MATCH(BB$9,FrontEndYear,0))),"")</f>
        <v/>
      </c>
      <c r="BC129" s="529" t="str">
        <f t="array" aca="1" ref="BC129" ca="1">IFERROR(AW129*(1+INDEX(FrontEndData,MATCH(BC$10,IF(FrontEndType=$B129,FrontEndCampus),0),MATCH(BC$9,FrontEndYear,0))),"")</f>
        <v/>
      </c>
      <c r="BD129" s="529" t="str">
        <f t="array" aca="1" ref="BD129" ca="1">IFERROR(AX129*(1+INDEX(FrontEndData,MATCH(BD$10,IF(FrontEndType=$B129,FrontEndCampus),0),MATCH(BD$9,FrontEndYear,0))),"")</f>
        <v/>
      </c>
      <c r="BE129" s="529" t="str">
        <f t="array" aca="1" ref="BE129" ca="1">IFERROR(AY129*(1+INDEX(FrontEndData,MATCH(BE$10,IF(FrontEndType=$B129,FrontEndCampus),0),MATCH(BE$9,FrontEndYear,0))),"")</f>
        <v/>
      </c>
      <c r="BF129" s="529" t="str">
        <f t="array" aca="1" ref="BF129" ca="1">IFERROR(AZ129*(1+INDEX(FrontEndData,MATCH(BF$10,IF(FrontEndType=$B129,FrontEndCampus),0),MATCH(BF$9,FrontEndYear,0))),"")</f>
        <v/>
      </c>
      <c r="BG129" s="529" t="str">
        <f t="array" aca="1" ref="BG129" ca="1">IFERROR(BA129*(1+INDEX(FrontEndData,MATCH(BG$10,IF(FrontEndType=$B129,FrontEndCampus),0),MATCH(BG$9,FrontEndYear,0))),"")</f>
        <v/>
      </c>
      <c r="BH129" s="529" t="str">
        <f t="array" aca="1" ref="BH129" ca="1">IFERROR(BB129*(1+INDEX(FrontEndData,MATCH(BH$10,IF(FrontEndType=$B129,FrontEndCampus),0),MATCH(BH$9,FrontEndYear,0))),"")</f>
        <v/>
      </c>
      <c r="BI129" s="529" t="str">
        <f t="array" aca="1" ref="BI129" ca="1">IFERROR(BC129*(1+INDEX(FrontEndData,MATCH(BI$10,IF(FrontEndType=$B129,FrontEndCampus),0),MATCH(BI$9,FrontEndYear,0))),"")</f>
        <v/>
      </c>
      <c r="BJ129" s="529" t="str">
        <f t="array" aca="1" ref="BJ129" ca="1">IFERROR(BD129*(1+INDEX(FrontEndData,MATCH(BJ$10,IF(FrontEndType=$B129,FrontEndCampus),0),MATCH(BJ$9,FrontEndYear,0))),"")</f>
        <v/>
      </c>
      <c r="BK129" s="529" t="str">
        <f t="array" aca="1" ref="BK129" ca="1">IFERROR(BE129*(1+INDEX(FrontEndData,MATCH(BK$10,IF(FrontEndType=$B129,FrontEndCampus),0),MATCH(BK$9,FrontEndYear,0))),"")</f>
        <v/>
      </c>
      <c r="BL129" s="529" t="str">
        <f t="array" aca="1" ref="BL129" ca="1">IFERROR(BF129*(1+INDEX(FrontEndData,MATCH(BL$10,IF(FrontEndType=$B129,FrontEndCampus),0),MATCH(BL$9,FrontEndYear,0))),"")</f>
        <v/>
      </c>
      <c r="BM129" s="529" t="str">
        <f t="array" aca="1" ref="BM129" ca="1">IFERROR(BG129*(1+INDEX(FrontEndData,MATCH(BM$10,IF(FrontEndType=$B129,FrontEndCampus),0),MATCH(BM$9,FrontEndYear,0))),"")</f>
        <v/>
      </c>
      <c r="BN129" s="529" t="str">
        <f t="array" aca="1" ref="BN129" ca="1">IFERROR(BH129*(1+INDEX(FrontEndData,MATCH(BN$10,IF(FrontEndType=$B129,FrontEndCampus),0),MATCH(BN$9,FrontEndYear,0))),"")</f>
        <v/>
      </c>
      <c r="BO129" s="529" t="str">
        <f t="array" aca="1" ref="BO129" ca="1">IFERROR(BI129*(1+INDEX(FrontEndData,MATCH(BO$10,IF(FrontEndType=$B129,FrontEndCampus),0),MATCH(BO$9,FrontEndYear,0))),"")</f>
        <v/>
      </c>
      <c r="BP129" s="529" t="str">
        <f t="array" aca="1" ref="BP129" ca="1">IFERROR(BJ129*(1+INDEX(FrontEndData,MATCH(BP$10,IF(FrontEndType=$B129,FrontEndCampus),0),MATCH(BP$9,FrontEndYear,0))),"")</f>
        <v/>
      </c>
      <c r="BQ129" s="529" t="str">
        <f t="array" aca="1" ref="BQ129" ca="1">IFERROR(BK129*(1+INDEX(FrontEndData,MATCH(BQ$10,IF(FrontEndType=$B129,FrontEndCampus),0),MATCH(BQ$9,FrontEndYear,0))),"")</f>
        <v/>
      </c>
      <c r="BR129" s="529" t="str">
        <f t="array" aca="1" ref="BR129" ca="1">IFERROR(BL129*(1+INDEX(FrontEndData,MATCH(BR$10,IF(FrontEndType=$B129,FrontEndCampus),0),MATCH(BR$9,FrontEndYear,0))),"")</f>
        <v/>
      </c>
      <c r="BS129" s="529" t="str">
        <f t="array" aca="1" ref="BS129" ca="1">IFERROR(BM129*(1+INDEX(FrontEndData,MATCH(BS$10,IF(FrontEndType=$B129,FrontEndCampus),0),MATCH(BS$9,FrontEndYear,0))),"")</f>
        <v/>
      </c>
      <c r="BT129" s="529" t="str">
        <f t="array" aca="1" ref="BT129" ca="1">IFERROR(BN129*(1+INDEX(FrontEndData,MATCH(BT$10,IF(FrontEndType=$B129,FrontEndCampus),0),MATCH(BT$9,FrontEndYear,0))),"")</f>
        <v/>
      </c>
      <c r="BU129" s="529" t="str">
        <f t="array" aca="1" ref="BU129" ca="1">IFERROR(BO129*(1+INDEX(FrontEndData,MATCH(BU$10,IF(FrontEndType=$B129,FrontEndCampus),0),MATCH(BU$9,FrontEndYear,0))),"")</f>
        <v/>
      </c>
      <c r="BV129" s="529" t="str">
        <f t="array" aca="1" ref="BV129" ca="1">IFERROR(BP129*(1+INDEX(FrontEndData,MATCH(BV$10,IF(FrontEndType=$B129,FrontEndCampus),0),MATCH(BV$9,FrontEndYear,0))),"")</f>
        <v/>
      </c>
      <c r="BW129" s="529" t="str">
        <f t="array" aca="1" ref="BW129" ca="1">IFERROR(BQ129*(1+INDEX(FrontEndData,MATCH(BW$10,IF(FrontEndType=$B129,FrontEndCampus),0),MATCH(BW$9,FrontEndYear,0))),"")</f>
        <v/>
      </c>
      <c r="BX129" s="529" t="str">
        <f t="array" aca="1" ref="BX129" ca="1">IFERROR(BR129*(1+INDEX(FrontEndData,MATCH(BX$10,IF(FrontEndType=$B129,FrontEndCampus),0),MATCH(BX$9,FrontEndYear,0))),"")</f>
        <v/>
      </c>
    </row>
    <row r="130" spans="2:76" x14ac:dyDescent="0.25">
      <c r="B130" s="525" t="s">
        <v>358</v>
      </c>
      <c r="C130" s="526" t="s">
        <v>373</v>
      </c>
      <c r="D130" s="527" t="s">
        <v>4</v>
      </c>
      <c r="E130" s="528">
        <f t="array" ref="E130">IFERROR(IF(INDEX(EndUseMatrixData,MATCH($B130,IF(EndUseMatrixEndUse=$D130,EndUseMatrixAllocation),0),MATCH($C130,EndUseMatrixEmissionSource,0))=Lists!$Q$9,INDEX(CFPTableEmissionsData,MATCH($C130,CFPTableEmissionsEmissionSource,0),MATCH(E$10,CFPTableEmissionsCampus,0))*INDEX(EndUseAssumptionsData,MATCH($C130,IF(EndUseAssumptionsEndUse=$D130,EndUseAssumptionsEmissionsSource),0),MATCH(E$10,EndUseAssumptionsCampus,0))*IF(COUNTIF(PeopleList,$B130)&gt;0,INDEX(SpacePeopleAllocationsPercentData,MATCH($B130,SpacePeopleAllocationsPercentType,0),MATCH(E$10,SpacePeopleAllocationsPercentCampus,0))/SUM(IF(INDEX(EndUseMatrixPeopleData,0,MATCH($C130,EndUseMatrixEmissionSource,0))=Lists!$Q$9,IF(EndUseMatrixPeopleEndUse=$D130,INDEX(EndUseMatrixPeopleSplitData,0,MATCH(E$10,EndUseMatrixPeopleSplitCampus,0))))),1),0),0)</f>
        <v>0</v>
      </c>
      <c r="F130" s="528">
        <f t="array" ref="F130">IFERROR(IF(INDEX(EndUseMatrixData,MATCH($B130,IF(EndUseMatrixEndUse=$D130,EndUseMatrixAllocation),0),MATCH($C130,EndUseMatrixEmissionSource,0))=Lists!$Q$9,INDEX(CFPTableEmissionsData,MATCH($C130,CFPTableEmissionsEmissionSource,0),MATCH(F$10,CFPTableEmissionsCampus,0))*INDEX(EndUseAssumptionsData,MATCH($C130,IF(EndUseAssumptionsEndUse=$D130,EndUseAssumptionsEmissionsSource),0),MATCH(F$10,EndUseAssumptionsCampus,0))*IF(COUNTIF(PeopleList,$B130)&gt;0,INDEX(SpacePeopleAllocationsPercentData,MATCH($B130,SpacePeopleAllocationsPercentType,0),MATCH(F$10,SpacePeopleAllocationsPercentCampus,0))/SUM(IF(INDEX(EndUseMatrixPeopleData,0,MATCH($C130,EndUseMatrixEmissionSource,0))=Lists!$Q$9,IF(EndUseMatrixPeopleEndUse=$D130,INDEX(EndUseMatrixPeopleSplitData,0,MATCH(F$10,EndUseMatrixPeopleSplitCampus,0))))),1),0),0)</f>
        <v>0</v>
      </c>
      <c r="G130" s="528">
        <f t="array" ref="G130">IFERROR(IF(INDEX(EndUseMatrixData,MATCH($B130,IF(EndUseMatrixEndUse=$D130,EndUseMatrixAllocation),0),MATCH($C130,EndUseMatrixEmissionSource,0))=Lists!$Q$9,INDEX(CFPTableEmissionsData,MATCH($C130,CFPTableEmissionsEmissionSource,0),MATCH(G$10,CFPTableEmissionsCampus,0))*INDEX(EndUseAssumptionsData,MATCH($C130,IF(EndUseAssumptionsEndUse=$D130,EndUseAssumptionsEmissionsSource),0),MATCH(G$10,EndUseAssumptionsCampus,0))*IF(COUNTIF(PeopleList,$B130)&gt;0,INDEX(SpacePeopleAllocationsPercentData,MATCH($B130,SpacePeopleAllocationsPercentType,0),MATCH(G$10,SpacePeopleAllocationsPercentCampus,0))/SUM(IF(INDEX(EndUseMatrixPeopleData,0,MATCH($C130,EndUseMatrixEmissionSource,0))=Lists!$Q$9,IF(EndUseMatrixPeopleEndUse=$D130,INDEX(EndUseMatrixPeopleSplitData,0,MATCH(G$10,EndUseMatrixPeopleSplitCampus,0))))),1),0),0)</f>
        <v>0</v>
      </c>
      <c r="H130" s="528">
        <f t="array" ref="H130">IFERROR(IF(INDEX(EndUseMatrixData,MATCH($B130,IF(EndUseMatrixEndUse=$D130,EndUseMatrixAllocation),0),MATCH($C130,EndUseMatrixEmissionSource,0))=Lists!$Q$9,INDEX(CFPTableEmissionsData,MATCH($C130,CFPTableEmissionsEmissionSource,0),MATCH(H$10,CFPTableEmissionsCampus,0))*INDEX(EndUseAssumptionsData,MATCH($C130,IF(EndUseAssumptionsEndUse=$D130,EndUseAssumptionsEmissionsSource),0),MATCH(H$10,EndUseAssumptionsCampus,0))*IF(COUNTIF(PeopleList,$B130)&gt;0,INDEX(SpacePeopleAllocationsPercentData,MATCH($B130,SpacePeopleAllocationsPercentType,0),MATCH(H$10,SpacePeopleAllocationsPercentCampus,0))/SUM(IF(INDEX(EndUseMatrixPeopleData,0,MATCH($C130,EndUseMatrixEmissionSource,0))=Lists!$Q$9,IF(EndUseMatrixPeopleEndUse=$D130,INDEX(EndUseMatrixPeopleSplitData,0,MATCH(H$10,EndUseMatrixPeopleSplitCampus,0))))),1),0),0)</f>
        <v>0</v>
      </c>
      <c r="I130" s="528">
        <f t="array" ref="I130">IFERROR(IF(INDEX(EndUseMatrixData,MATCH($B130,IF(EndUseMatrixEndUse=$D130,EndUseMatrixAllocation),0),MATCH($C130,EndUseMatrixEmissionSource,0))=Lists!$Q$9,INDEX(CFPTableEmissionsData,MATCH($C130,CFPTableEmissionsEmissionSource,0),MATCH(I$10,CFPTableEmissionsCampus,0))*INDEX(EndUseAssumptionsData,MATCH($C130,IF(EndUseAssumptionsEndUse=$D130,EndUseAssumptionsEmissionsSource),0),MATCH(I$10,EndUseAssumptionsCampus,0))*IF(COUNTIF(PeopleList,$B130)&gt;0,INDEX(SpacePeopleAllocationsPercentData,MATCH($B130,SpacePeopleAllocationsPercentType,0),MATCH(I$10,SpacePeopleAllocationsPercentCampus,0))/SUM(IF(INDEX(EndUseMatrixPeopleData,0,MATCH($C130,EndUseMatrixEmissionSource,0))=Lists!$Q$9,IF(EndUseMatrixPeopleEndUse=$D130,INDEX(EndUseMatrixPeopleSplitData,0,MATCH(I$10,EndUseMatrixPeopleSplitCampus,0))))),1),0),0)</f>
        <v>0</v>
      </c>
      <c r="J130" s="528">
        <f t="array" ref="J130">IFERROR(IF(INDEX(EndUseMatrixData,MATCH($B130,IF(EndUseMatrixEndUse=$D130,EndUseMatrixAllocation),0),MATCH($C130,EndUseMatrixEmissionSource,0))=Lists!$Q$9,INDEX(CFPTableEmissionsData,MATCH($C130,CFPTableEmissionsEmissionSource,0),MATCH(J$10,CFPTableEmissionsCampus,0))*INDEX(EndUseAssumptionsData,MATCH($C130,IF(EndUseAssumptionsEndUse=$D130,EndUseAssumptionsEmissionsSource),0),MATCH(J$10,EndUseAssumptionsCampus,0))*IF(COUNTIF(PeopleList,$B130)&gt;0,INDEX(SpacePeopleAllocationsPercentData,MATCH($B130,SpacePeopleAllocationsPercentType,0),MATCH(J$10,SpacePeopleAllocationsPercentCampus,0))/SUM(IF(INDEX(EndUseMatrixPeopleData,0,MATCH($C130,EndUseMatrixEmissionSource,0))=Lists!$Q$9,IF(EndUseMatrixPeopleEndUse=$D130,INDEX(EndUseMatrixPeopleSplitData,0,MATCH(J$10,EndUseMatrixPeopleSplitCampus,0))))),1),0),0)</f>
        <v>0</v>
      </c>
      <c r="K130" s="529" t="str">
        <f t="array" aca="1" ref="K130" ca="1">IFERROR(E130*(1+INDEX(FrontEndData,MATCH(K$10,IF(FrontEndType=$B130,FrontEndCampus),0),MATCH(K$9,FrontEndYear,0))),"")</f>
        <v/>
      </c>
      <c r="L130" s="529" t="str">
        <f t="array" aca="1" ref="L130" ca="1">IFERROR(F130*(1+INDEX(FrontEndData,MATCH(L$10,IF(FrontEndType=$B130,FrontEndCampus),0),MATCH(L$9,FrontEndYear,0))),"")</f>
        <v/>
      </c>
      <c r="M130" s="529" t="str">
        <f t="array" aca="1" ref="M130" ca="1">IFERROR(G130*(1+INDEX(FrontEndData,MATCH(M$10,IF(FrontEndType=$B130,FrontEndCampus),0),MATCH(M$9,FrontEndYear,0))),"")</f>
        <v/>
      </c>
      <c r="N130" s="529" t="str">
        <f t="array" aca="1" ref="N130" ca="1">IFERROR(H130*(1+INDEX(FrontEndData,MATCH(N$10,IF(FrontEndType=$B130,FrontEndCampus),0),MATCH(N$9,FrontEndYear,0))),"")</f>
        <v/>
      </c>
      <c r="O130" s="529" t="str">
        <f t="array" aca="1" ref="O130" ca="1">IFERROR(I130*(1+INDEX(FrontEndData,MATCH(O$10,IF(FrontEndType=$B130,FrontEndCampus),0),MATCH(O$9,FrontEndYear,0))),"")</f>
        <v/>
      </c>
      <c r="P130" s="529" t="str">
        <f t="array" aca="1" ref="P130" ca="1">IFERROR(J130*(1+INDEX(FrontEndData,MATCH(P$10,IF(FrontEndType=$B130,FrontEndCampus),0),MATCH(P$9,FrontEndYear,0))),"")</f>
        <v/>
      </c>
      <c r="Q130" s="529" t="str">
        <f t="array" aca="1" ref="Q130" ca="1">IFERROR(K130*(1+INDEX(FrontEndData,MATCH(Q$10,IF(FrontEndType=$B130,FrontEndCampus),0),MATCH(Q$9,FrontEndYear,0))),"")</f>
        <v/>
      </c>
      <c r="R130" s="529" t="str">
        <f t="array" aca="1" ref="R130" ca="1">IFERROR(L130*(1+INDEX(FrontEndData,MATCH(R$10,IF(FrontEndType=$B130,FrontEndCampus),0),MATCH(R$9,FrontEndYear,0))),"")</f>
        <v/>
      </c>
      <c r="S130" s="529" t="str">
        <f t="array" aca="1" ref="S130" ca="1">IFERROR(M130*(1+INDEX(FrontEndData,MATCH(S$10,IF(FrontEndType=$B130,FrontEndCampus),0),MATCH(S$9,FrontEndYear,0))),"")</f>
        <v/>
      </c>
      <c r="T130" s="529" t="str">
        <f t="array" aca="1" ref="T130" ca="1">IFERROR(N130*(1+INDEX(FrontEndData,MATCH(T$10,IF(FrontEndType=$B130,FrontEndCampus),0),MATCH(T$9,FrontEndYear,0))),"")</f>
        <v/>
      </c>
      <c r="U130" s="529" t="str">
        <f t="array" aca="1" ref="U130" ca="1">IFERROR(O130*(1+INDEX(FrontEndData,MATCH(U$10,IF(FrontEndType=$B130,FrontEndCampus),0),MATCH(U$9,FrontEndYear,0))),"")</f>
        <v/>
      </c>
      <c r="V130" s="529" t="str">
        <f t="array" aca="1" ref="V130" ca="1">IFERROR(P130*(1+INDEX(FrontEndData,MATCH(V$10,IF(FrontEndType=$B130,FrontEndCampus),0),MATCH(V$9,FrontEndYear,0))),"")</f>
        <v/>
      </c>
      <c r="W130" s="529" t="str">
        <f t="array" aca="1" ref="W130" ca="1">IFERROR(Q130*(1+INDEX(FrontEndData,MATCH(W$10,IF(FrontEndType=$B130,FrontEndCampus),0),MATCH(W$9,FrontEndYear,0))),"")</f>
        <v/>
      </c>
      <c r="X130" s="529" t="str">
        <f t="array" aca="1" ref="X130" ca="1">IFERROR(R130*(1+INDEX(FrontEndData,MATCH(X$10,IF(FrontEndType=$B130,FrontEndCampus),0),MATCH(X$9,FrontEndYear,0))),"")</f>
        <v/>
      </c>
      <c r="Y130" s="529" t="str">
        <f t="array" aca="1" ref="Y130" ca="1">IFERROR(S130*(1+INDEX(FrontEndData,MATCH(Y$10,IF(FrontEndType=$B130,FrontEndCampus),0),MATCH(Y$9,FrontEndYear,0))),"")</f>
        <v/>
      </c>
      <c r="Z130" s="529" t="str">
        <f t="array" aca="1" ref="Z130" ca="1">IFERROR(T130*(1+INDEX(FrontEndData,MATCH(Z$10,IF(FrontEndType=$B130,FrontEndCampus),0),MATCH(Z$9,FrontEndYear,0))),"")</f>
        <v/>
      </c>
      <c r="AA130" s="529" t="str">
        <f t="array" aca="1" ref="AA130" ca="1">IFERROR(U130*(1+INDEX(FrontEndData,MATCH(AA$10,IF(FrontEndType=$B130,FrontEndCampus),0),MATCH(AA$9,FrontEndYear,0))),"")</f>
        <v/>
      </c>
      <c r="AB130" s="529" t="str">
        <f t="array" aca="1" ref="AB130" ca="1">IFERROR(V130*(1+INDEX(FrontEndData,MATCH(AB$10,IF(FrontEndType=$B130,FrontEndCampus),0),MATCH(AB$9,FrontEndYear,0))),"")</f>
        <v/>
      </c>
      <c r="AC130" s="529" t="str">
        <f t="array" aca="1" ref="AC130" ca="1">IFERROR(W130*(1+INDEX(FrontEndData,MATCH(AC$10,IF(FrontEndType=$B130,FrontEndCampus),0),MATCH(AC$9,FrontEndYear,0))),"")</f>
        <v/>
      </c>
      <c r="AD130" s="529" t="str">
        <f t="array" aca="1" ref="AD130" ca="1">IFERROR(X130*(1+INDEX(FrontEndData,MATCH(AD$10,IF(FrontEndType=$B130,FrontEndCampus),0),MATCH(AD$9,FrontEndYear,0))),"")</f>
        <v/>
      </c>
      <c r="AE130" s="529" t="str">
        <f t="array" aca="1" ref="AE130" ca="1">IFERROR(Y130*(1+INDEX(FrontEndData,MATCH(AE$10,IF(FrontEndType=$B130,FrontEndCampus),0),MATCH(AE$9,FrontEndYear,0))),"")</f>
        <v/>
      </c>
      <c r="AF130" s="529" t="str">
        <f t="array" aca="1" ref="AF130" ca="1">IFERROR(Z130*(1+INDEX(FrontEndData,MATCH(AF$10,IF(FrontEndType=$B130,FrontEndCampus),0),MATCH(AF$9,FrontEndYear,0))),"")</f>
        <v/>
      </c>
      <c r="AG130" s="529" t="str">
        <f t="array" aca="1" ref="AG130" ca="1">IFERROR(AA130*(1+INDEX(FrontEndData,MATCH(AG$10,IF(FrontEndType=$B130,FrontEndCampus),0),MATCH(AG$9,FrontEndYear,0))),"")</f>
        <v/>
      </c>
      <c r="AH130" s="529" t="str">
        <f t="array" aca="1" ref="AH130" ca="1">IFERROR(AB130*(1+INDEX(FrontEndData,MATCH(AH$10,IF(FrontEndType=$B130,FrontEndCampus),0),MATCH(AH$9,FrontEndYear,0))),"")</f>
        <v/>
      </c>
      <c r="AI130" s="529" t="str">
        <f t="array" aca="1" ref="AI130" ca="1">IFERROR(AC130*(1+INDEX(FrontEndData,MATCH(AI$10,IF(FrontEndType=$B130,FrontEndCampus),0),MATCH(AI$9,FrontEndYear,0))),"")</f>
        <v/>
      </c>
      <c r="AJ130" s="529" t="str">
        <f t="array" aca="1" ref="AJ130" ca="1">IFERROR(AD130*(1+INDEX(FrontEndData,MATCH(AJ$10,IF(FrontEndType=$B130,FrontEndCampus),0),MATCH(AJ$9,FrontEndYear,0))),"")</f>
        <v/>
      </c>
      <c r="AK130" s="529" t="str">
        <f t="array" aca="1" ref="AK130" ca="1">IFERROR(AE130*(1+INDEX(FrontEndData,MATCH(AK$10,IF(FrontEndType=$B130,FrontEndCampus),0),MATCH(AK$9,FrontEndYear,0))),"")</f>
        <v/>
      </c>
      <c r="AL130" s="529" t="str">
        <f t="array" aca="1" ref="AL130" ca="1">IFERROR(AF130*(1+INDEX(FrontEndData,MATCH(AL$10,IF(FrontEndType=$B130,FrontEndCampus),0),MATCH(AL$9,FrontEndYear,0))),"")</f>
        <v/>
      </c>
      <c r="AM130" s="529" t="str">
        <f t="array" aca="1" ref="AM130" ca="1">IFERROR(AG130*(1+INDEX(FrontEndData,MATCH(AM$10,IF(FrontEndType=$B130,FrontEndCampus),0),MATCH(AM$9,FrontEndYear,0))),"")</f>
        <v/>
      </c>
      <c r="AN130" s="529" t="str">
        <f t="array" aca="1" ref="AN130" ca="1">IFERROR(AH130*(1+INDEX(FrontEndData,MATCH(AN$10,IF(FrontEndType=$B130,FrontEndCampus),0),MATCH(AN$9,FrontEndYear,0))),"")</f>
        <v/>
      </c>
      <c r="AO130" s="529" t="str">
        <f t="array" aca="1" ref="AO130" ca="1">IFERROR(AI130*(1+INDEX(FrontEndData,MATCH(AO$10,IF(FrontEndType=$B130,FrontEndCampus),0),MATCH(AO$9,FrontEndYear,0))),"")</f>
        <v/>
      </c>
      <c r="AP130" s="529" t="str">
        <f t="array" aca="1" ref="AP130" ca="1">IFERROR(AJ130*(1+INDEX(FrontEndData,MATCH(AP$10,IF(FrontEndType=$B130,FrontEndCampus),0),MATCH(AP$9,FrontEndYear,0))),"")</f>
        <v/>
      </c>
      <c r="AQ130" s="529" t="str">
        <f t="array" aca="1" ref="AQ130" ca="1">IFERROR(AK130*(1+INDEX(FrontEndData,MATCH(AQ$10,IF(FrontEndType=$B130,FrontEndCampus),0),MATCH(AQ$9,FrontEndYear,0))),"")</f>
        <v/>
      </c>
      <c r="AR130" s="529" t="str">
        <f t="array" aca="1" ref="AR130" ca="1">IFERROR(AL130*(1+INDEX(FrontEndData,MATCH(AR$10,IF(FrontEndType=$B130,FrontEndCampus),0),MATCH(AR$9,FrontEndYear,0))),"")</f>
        <v/>
      </c>
      <c r="AS130" s="529" t="str">
        <f t="array" aca="1" ref="AS130" ca="1">IFERROR(AM130*(1+INDEX(FrontEndData,MATCH(AS$10,IF(FrontEndType=$B130,FrontEndCampus),0),MATCH(AS$9,FrontEndYear,0))),"")</f>
        <v/>
      </c>
      <c r="AT130" s="529" t="str">
        <f t="array" aca="1" ref="AT130" ca="1">IFERROR(AN130*(1+INDEX(FrontEndData,MATCH(AT$10,IF(FrontEndType=$B130,FrontEndCampus),0),MATCH(AT$9,FrontEndYear,0))),"")</f>
        <v/>
      </c>
      <c r="AU130" s="529" t="str">
        <f t="array" aca="1" ref="AU130" ca="1">IFERROR(AO130*(1+INDEX(FrontEndData,MATCH(AU$10,IF(FrontEndType=$B130,FrontEndCampus),0),MATCH(AU$9,FrontEndYear,0))),"")</f>
        <v/>
      </c>
      <c r="AV130" s="529" t="str">
        <f t="array" aca="1" ref="AV130" ca="1">IFERROR(AP130*(1+INDEX(FrontEndData,MATCH(AV$10,IF(FrontEndType=$B130,FrontEndCampus),0),MATCH(AV$9,FrontEndYear,0))),"")</f>
        <v/>
      </c>
      <c r="AW130" s="529" t="str">
        <f t="array" aca="1" ref="AW130" ca="1">IFERROR(AQ130*(1+INDEX(FrontEndData,MATCH(AW$10,IF(FrontEndType=$B130,FrontEndCampus),0),MATCH(AW$9,FrontEndYear,0))),"")</f>
        <v/>
      </c>
      <c r="AX130" s="529" t="str">
        <f t="array" aca="1" ref="AX130" ca="1">IFERROR(AR130*(1+INDEX(FrontEndData,MATCH(AX$10,IF(FrontEndType=$B130,FrontEndCampus),0),MATCH(AX$9,FrontEndYear,0))),"")</f>
        <v/>
      </c>
      <c r="AY130" s="529" t="str">
        <f t="array" aca="1" ref="AY130" ca="1">IFERROR(AS130*(1+INDEX(FrontEndData,MATCH(AY$10,IF(FrontEndType=$B130,FrontEndCampus),0),MATCH(AY$9,FrontEndYear,0))),"")</f>
        <v/>
      </c>
      <c r="AZ130" s="529" t="str">
        <f t="array" aca="1" ref="AZ130" ca="1">IFERROR(AT130*(1+INDEX(FrontEndData,MATCH(AZ$10,IF(FrontEndType=$B130,FrontEndCampus),0),MATCH(AZ$9,FrontEndYear,0))),"")</f>
        <v/>
      </c>
      <c r="BA130" s="529" t="str">
        <f t="array" aca="1" ref="BA130" ca="1">IFERROR(AU130*(1+INDEX(FrontEndData,MATCH(BA$10,IF(FrontEndType=$B130,FrontEndCampus),0),MATCH(BA$9,FrontEndYear,0))),"")</f>
        <v/>
      </c>
      <c r="BB130" s="529" t="str">
        <f t="array" aca="1" ref="BB130" ca="1">IFERROR(AV130*(1+INDEX(FrontEndData,MATCH(BB$10,IF(FrontEndType=$B130,FrontEndCampus),0),MATCH(BB$9,FrontEndYear,0))),"")</f>
        <v/>
      </c>
      <c r="BC130" s="529" t="str">
        <f t="array" aca="1" ref="BC130" ca="1">IFERROR(AW130*(1+INDEX(FrontEndData,MATCH(BC$10,IF(FrontEndType=$B130,FrontEndCampus),0),MATCH(BC$9,FrontEndYear,0))),"")</f>
        <v/>
      </c>
      <c r="BD130" s="529" t="str">
        <f t="array" aca="1" ref="BD130" ca="1">IFERROR(AX130*(1+INDEX(FrontEndData,MATCH(BD$10,IF(FrontEndType=$B130,FrontEndCampus),0),MATCH(BD$9,FrontEndYear,0))),"")</f>
        <v/>
      </c>
      <c r="BE130" s="529" t="str">
        <f t="array" aca="1" ref="BE130" ca="1">IFERROR(AY130*(1+INDEX(FrontEndData,MATCH(BE$10,IF(FrontEndType=$B130,FrontEndCampus),0),MATCH(BE$9,FrontEndYear,0))),"")</f>
        <v/>
      </c>
      <c r="BF130" s="529" t="str">
        <f t="array" aca="1" ref="BF130" ca="1">IFERROR(AZ130*(1+INDEX(FrontEndData,MATCH(BF$10,IF(FrontEndType=$B130,FrontEndCampus),0),MATCH(BF$9,FrontEndYear,0))),"")</f>
        <v/>
      </c>
      <c r="BG130" s="529" t="str">
        <f t="array" aca="1" ref="BG130" ca="1">IFERROR(BA130*(1+INDEX(FrontEndData,MATCH(BG$10,IF(FrontEndType=$B130,FrontEndCampus),0),MATCH(BG$9,FrontEndYear,0))),"")</f>
        <v/>
      </c>
      <c r="BH130" s="529" t="str">
        <f t="array" aca="1" ref="BH130" ca="1">IFERROR(BB130*(1+INDEX(FrontEndData,MATCH(BH$10,IF(FrontEndType=$B130,FrontEndCampus),0),MATCH(BH$9,FrontEndYear,0))),"")</f>
        <v/>
      </c>
      <c r="BI130" s="529" t="str">
        <f t="array" aca="1" ref="BI130" ca="1">IFERROR(BC130*(1+INDEX(FrontEndData,MATCH(BI$10,IF(FrontEndType=$B130,FrontEndCampus),0),MATCH(BI$9,FrontEndYear,0))),"")</f>
        <v/>
      </c>
      <c r="BJ130" s="529" t="str">
        <f t="array" aca="1" ref="BJ130" ca="1">IFERROR(BD130*(1+INDEX(FrontEndData,MATCH(BJ$10,IF(FrontEndType=$B130,FrontEndCampus),0),MATCH(BJ$9,FrontEndYear,0))),"")</f>
        <v/>
      </c>
      <c r="BK130" s="529" t="str">
        <f t="array" aca="1" ref="BK130" ca="1">IFERROR(BE130*(1+INDEX(FrontEndData,MATCH(BK$10,IF(FrontEndType=$B130,FrontEndCampus),0),MATCH(BK$9,FrontEndYear,0))),"")</f>
        <v/>
      </c>
      <c r="BL130" s="529" t="str">
        <f t="array" aca="1" ref="BL130" ca="1">IFERROR(BF130*(1+INDEX(FrontEndData,MATCH(BL$10,IF(FrontEndType=$B130,FrontEndCampus),0),MATCH(BL$9,FrontEndYear,0))),"")</f>
        <v/>
      </c>
      <c r="BM130" s="529" t="str">
        <f t="array" aca="1" ref="BM130" ca="1">IFERROR(BG130*(1+INDEX(FrontEndData,MATCH(BM$10,IF(FrontEndType=$B130,FrontEndCampus),0),MATCH(BM$9,FrontEndYear,0))),"")</f>
        <v/>
      </c>
      <c r="BN130" s="529" t="str">
        <f t="array" aca="1" ref="BN130" ca="1">IFERROR(BH130*(1+INDEX(FrontEndData,MATCH(BN$10,IF(FrontEndType=$B130,FrontEndCampus),0),MATCH(BN$9,FrontEndYear,0))),"")</f>
        <v/>
      </c>
      <c r="BO130" s="529" t="str">
        <f t="array" aca="1" ref="BO130" ca="1">IFERROR(BI130*(1+INDEX(FrontEndData,MATCH(BO$10,IF(FrontEndType=$B130,FrontEndCampus),0),MATCH(BO$9,FrontEndYear,0))),"")</f>
        <v/>
      </c>
      <c r="BP130" s="529" t="str">
        <f t="array" aca="1" ref="BP130" ca="1">IFERROR(BJ130*(1+INDEX(FrontEndData,MATCH(BP$10,IF(FrontEndType=$B130,FrontEndCampus),0),MATCH(BP$9,FrontEndYear,0))),"")</f>
        <v/>
      </c>
      <c r="BQ130" s="529" t="str">
        <f t="array" aca="1" ref="BQ130" ca="1">IFERROR(BK130*(1+INDEX(FrontEndData,MATCH(BQ$10,IF(FrontEndType=$B130,FrontEndCampus),0),MATCH(BQ$9,FrontEndYear,0))),"")</f>
        <v/>
      </c>
      <c r="BR130" s="529" t="str">
        <f t="array" aca="1" ref="BR130" ca="1">IFERROR(BL130*(1+INDEX(FrontEndData,MATCH(BR$10,IF(FrontEndType=$B130,FrontEndCampus),0),MATCH(BR$9,FrontEndYear,0))),"")</f>
        <v/>
      </c>
      <c r="BS130" s="529" t="str">
        <f t="array" aca="1" ref="BS130" ca="1">IFERROR(BM130*(1+INDEX(FrontEndData,MATCH(BS$10,IF(FrontEndType=$B130,FrontEndCampus),0),MATCH(BS$9,FrontEndYear,0))),"")</f>
        <v/>
      </c>
      <c r="BT130" s="529" t="str">
        <f t="array" aca="1" ref="BT130" ca="1">IFERROR(BN130*(1+INDEX(FrontEndData,MATCH(BT$10,IF(FrontEndType=$B130,FrontEndCampus),0),MATCH(BT$9,FrontEndYear,0))),"")</f>
        <v/>
      </c>
      <c r="BU130" s="529" t="str">
        <f t="array" aca="1" ref="BU130" ca="1">IFERROR(BO130*(1+INDEX(FrontEndData,MATCH(BU$10,IF(FrontEndType=$B130,FrontEndCampus),0),MATCH(BU$9,FrontEndYear,0))),"")</f>
        <v/>
      </c>
      <c r="BV130" s="529" t="str">
        <f t="array" aca="1" ref="BV130" ca="1">IFERROR(BP130*(1+INDEX(FrontEndData,MATCH(BV$10,IF(FrontEndType=$B130,FrontEndCampus),0),MATCH(BV$9,FrontEndYear,0))),"")</f>
        <v/>
      </c>
      <c r="BW130" s="529" t="str">
        <f t="array" aca="1" ref="BW130" ca="1">IFERROR(BQ130*(1+INDEX(FrontEndData,MATCH(BW$10,IF(FrontEndType=$B130,FrontEndCampus),0),MATCH(BW$9,FrontEndYear,0))),"")</f>
        <v/>
      </c>
      <c r="BX130" s="529" t="str">
        <f t="array" aca="1" ref="BX130" ca="1">IFERROR(BR130*(1+INDEX(FrontEndData,MATCH(BX$10,IF(FrontEndType=$B130,FrontEndCampus),0),MATCH(BX$9,FrontEndYear,0))),"")</f>
        <v/>
      </c>
    </row>
    <row r="131" spans="2:76" x14ac:dyDescent="0.25">
      <c r="B131" s="525" t="s">
        <v>412</v>
      </c>
      <c r="C131" s="526" t="s">
        <v>388</v>
      </c>
      <c r="D131" s="527" t="s">
        <v>4</v>
      </c>
      <c r="E131" s="528">
        <f t="array" aca="1" ref="E131" ca="1">IFERROR(IF(INDEX(EndUseMatrixData,MATCH($B131,IF(EndUseMatrixEndUse=$D131,EndUseMatrixAllocation),0),MATCH($C131,EndUseMatrixEmissionSource,0))=Lists!$Q$9,INDEX(CFPTableEmissionsData,MATCH($C131,CFPTableEmissionsEmissionSource,0),MATCH(E$10,CFPTableEmissionsCampus,0))*INDEX(EndUseAssumptionsData,MATCH($C131,IF(EndUseAssumptionsEndUse=$D131,EndUseAssumptionsEmissionsSource),0),MATCH(E$10,EndUseAssumptionsCampus,0))*IF(COUNTIF(PeopleList,$B131)&gt;0,INDEX(SpacePeopleAllocationsPercentData,MATCH($B131,SpacePeopleAllocationsPercentType,0),MATCH(E$10,SpacePeopleAllocationsPercentCampus,0))/SUM(IF(INDEX(EndUseMatrixPeopleData,0,MATCH($C131,EndUseMatrixEmissionSource,0))=Lists!$Q$9,IF(EndUseMatrixPeopleEndUse=$D131,INDEX(EndUseMatrixPeopleSplitData,0,MATCH(E$10,EndUseMatrixPeopleSplitCampus,0))))),1),0),0)</f>
        <v>0</v>
      </c>
      <c r="F131" s="528">
        <f t="array" aca="1" ref="F131" ca="1">IFERROR(IF(INDEX(EndUseMatrixData,MATCH($B131,IF(EndUseMatrixEndUse=$D131,EndUseMatrixAllocation),0),MATCH($C131,EndUseMatrixEmissionSource,0))=Lists!$Q$9,INDEX(CFPTableEmissionsData,MATCH($C131,CFPTableEmissionsEmissionSource,0),MATCH(F$10,CFPTableEmissionsCampus,0))*INDEX(EndUseAssumptionsData,MATCH($C131,IF(EndUseAssumptionsEndUse=$D131,EndUseAssumptionsEmissionsSource),0),MATCH(F$10,EndUseAssumptionsCampus,0))*IF(COUNTIF(PeopleList,$B131)&gt;0,INDEX(SpacePeopleAllocationsPercentData,MATCH($B131,SpacePeopleAllocationsPercentType,0),MATCH(F$10,SpacePeopleAllocationsPercentCampus,0))/SUM(IF(INDEX(EndUseMatrixPeopleData,0,MATCH($C131,EndUseMatrixEmissionSource,0))=Lists!$Q$9,IF(EndUseMatrixPeopleEndUse=$D131,INDEX(EndUseMatrixPeopleSplitData,0,MATCH(F$10,EndUseMatrixPeopleSplitCampus,0))))),1),0),0)</f>
        <v>0</v>
      </c>
      <c r="G131" s="528">
        <f t="array" aca="1" ref="G131" ca="1">IFERROR(IF(INDEX(EndUseMatrixData,MATCH($B131,IF(EndUseMatrixEndUse=$D131,EndUseMatrixAllocation),0),MATCH($C131,EndUseMatrixEmissionSource,0))=Lists!$Q$9,INDEX(CFPTableEmissionsData,MATCH($C131,CFPTableEmissionsEmissionSource,0),MATCH(G$10,CFPTableEmissionsCampus,0))*INDEX(EndUseAssumptionsData,MATCH($C131,IF(EndUseAssumptionsEndUse=$D131,EndUseAssumptionsEmissionsSource),0),MATCH(G$10,EndUseAssumptionsCampus,0))*IF(COUNTIF(PeopleList,$B131)&gt;0,INDEX(SpacePeopleAllocationsPercentData,MATCH($B131,SpacePeopleAllocationsPercentType,0),MATCH(G$10,SpacePeopleAllocationsPercentCampus,0))/SUM(IF(INDEX(EndUseMatrixPeopleData,0,MATCH($C131,EndUseMatrixEmissionSource,0))=Lists!$Q$9,IF(EndUseMatrixPeopleEndUse=$D131,INDEX(EndUseMatrixPeopleSplitData,0,MATCH(G$10,EndUseMatrixPeopleSplitCampus,0))))),1),0),0)</f>
        <v>0</v>
      </c>
      <c r="H131" s="528">
        <f t="array" aca="1" ref="H131" ca="1">IFERROR(IF(INDEX(EndUseMatrixData,MATCH($B131,IF(EndUseMatrixEndUse=$D131,EndUseMatrixAllocation),0),MATCH($C131,EndUseMatrixEmissionSource,0))=Lists!$Q$9,INDEX(CFPTableEmissionsData,MATCH($C131,CFPTableEmissionsEmissionSource,0),MATCH(H$10,CFPTableEmissionsCampus,0))*INDEX(EndUseAssumptionsData,MATCH($C131,IF(EndUseAssumptionsEndUse=$D131,EndUseAssumptionsEmissionsSource),0),MATCH(H$10,EndUseAssumptionsCampus,0))*IF(COUNTIF(PeopleList,$B131)&gt;0,INDEX(SpacePeopleAllocationsPercentData,MATCH($B131,SpacePeopleAllocationsPercentType,0),MATCH(H$10,SpacePeopleAllocationsPercentCampus,0))/SUM(IF(INDEX(EndUseMatrixPeopleData,0,MATCH($C131,EndUseMatrixEmissionSource,0))=Lists!$Q$9,IF(EndUseMatrixPeopleEndUse=$D131,INDEX(EndUseMatrixPeopleSplitData,0,MATCH(H$10,EndUseMatrixPeopleSplitCampus,0))))),1),0),0)</f>
        <v>0</v>
      </c>
      <c r="I131" s="528">
        <f t="array" aca="1" ref="I131" ca="1">IFERROR(IF(INDEX(EndUseMatrixData,MATCH($B131,IF(EndUseMatrixEndUse=$D131,EndUseMatrixAllocation),0),MATCH($C131,EndUseMatrixEmissionSource,0))=Lists!$Q$9,INDEX(CFPTableEmissionsData,MATCH($C131,CFPTableEmissionsEmissionSource,0),MATCH(I$10,CFPTableEmissionsCampus,0))*INDEX(EndUseAssumptionsData,MATCH($C131,IF(EndUseAssumptionsEndUse=$D131,EndUseAssumptionsEmissionsSource),0),MATCH(I$10,EndUseAssumptionsCampus,0))*IF(COUNTIF(PeopleList,$B131)&gt;0,INDEX(SpacePeopleAllocationsPercentData,MATCH($B131,SpacePeopleAllocationsPercentType,0),MATCH(I$10,SpacePeopleAllocationsPercentCampus,0))/SUM(IF(INDEX(EndUseMatrixPeopleData,0,MATCH($C131,EndUseMatrixEmissionSource,0))=Lists!$Q$9,IF(EndUseMatrixPeopleEndUse=$D131,INDEX(EndUseMatrixPeopleSplitData,0,MATCH(I$10,EndUseMatrixPeopleSplitCampus,0))))),1),0),0)</f>
        <v>0</v>
      </c>
      <c r="J131" s="528">
        <f t="array" aca="1" ref="J131" ca="1">IFERROR(IF(INDEX(EndUseMatrixData,MATCH($B131,IF(EndUseMatrixEndUse=$D131,EndUseMatrixAllocation),0),MATCH($C131,EndUseMatrixEmissionSource,0))=Lists!$Q$9,INDEX(CFPTableEmissionsData,MATCH($C131,CFPTableEmissionsEmissionSource,0),MATCH(J$10,CFPTableEmissionsCampus,0))*INDEX(EndUseAssumptionsData,MATCH($C131,IF(EndUseAssumptionsEndUse=$D131,EndUseAssumptionsEmissionsSource),0),MATCH(J$10,EndUseAssumptionsCampus,0))*IF(COUNTIF(PeopleList,$B131)&gt;0,INDEX(SpacePeopleAllocationsPercentData,MATCH($B131,SpacePeopleAllocationsPercentType,0),MATCH(J$10,SpacePeopleAllocationsPercentCampus,0))/SUM(IF(INDEX(EndUseMatrixPeopleData,0,MATCH($C131,EndUseMatrixEmissionSource,0))=Lists!$Q$9,IF(EndUseMatrixPeopleEndUse=$D131,INDEX(EndUseMatrixPeopleSplitData,0,MATCH(J$10,EndUseMatrixPeopleSplitCampus,0))))),1),0),0)</f>
        <v>0</v>
      </c>
      <c r="K131" s="529" t="str">
        <f t="array" aca="1" ref="K131" ca="1">IFERROR(E131*(1+INDEX(FrontEndData,MATCH(K$10,IF(FrontEndType=$B131,FrontEndCampus),0),MATCH(K$9,FrontEndYear,0))),"")</f>
        <v/>
      </c>
      <c r="L131" s="529" t="str">
        <f t="array" aca="1" ref="L131" ca="1">IFERROR(F131*(1+INDEX(FrontEndData,MATCH(L$10,IF(FrontEndType=$B131,FrontEndCampus),0),MATCH(L$9,FrontEndYear,0))),"")</f>
        <v/>
      </c>
      <c r="M131" s="529" t="str">
        <f t="array" aca="1" ref="M131" ca="1">IFERROR(G131*(1+INDEX(FrontEndData,MATCH(M$10,IF(FrontEndType=$B131,FrontEndCampus),0),MATCH(M$9,FrontEndYear,0))),"")</f>
        <v/>
      </c>
      <c r="N131" s="529" t="str">
        <f t="array" aca="1" ref="N131" ca="1">IFERROR(H131*(1+INDEX(FrontEndData,MATCH(N$10,IF(FrontEndType=$B131,FrontEndCampus),0),MATCH(N$9,FrontEndYear,0))),"")</f>
        <v/>
      </c>
      <c r="O131" s="529" t="str">
        <f t="array" aca="1" ref="O131" ca="1">IFERROR(I131*(1+INDEX(FrontEndData,MATCH(O$10,IF(FrontEndType=$B131,FrontEndCampus),0),MATCH(O$9,FrontEndYear,0))),"")</f>
        <v/>
      </c>
      <c r="P131" s="529" t="str">
        <f t="array" aca="1" ref="P131" ca="1">IFERROR(J131*(1+INDEX(FrontEndData,MATCH(P$10,IF(FrontEndType=$B131,FrontEndCampus),0),MATCH(P$9,FrontEndYear,0))),"")</f>
        <v/>
      </c>
      <c r="Q131" s="529" t="str">
        <f t="array" aca="1" ref="Q131" ca="1">IFERROR(K131*(1+INDEX(FrontEndData,MATCH(Q$10,IF(FrontEndType=$B131,FrontEndCampus),0),MATCH(Q$9,FrontEndYear,0))),"")</f>
        <v/>
      </c>
      <c r="R131" s="529" t="str">
        <f t="array" aca="1" ref="R131" ca="1">IFERROR(L131*(1+INDEX(FrontEndData,MATCH(R$10,IF(FrontEndType=$B131,FrontEndCampus),0),MATCH(R$9,FrontEndYear,0))),"")</f>
        <v/>
      </c>
      <c r="S131" s="529" t="str">
        <f t="array" aca="1" ref="S131" ca="1">IFERROR(M131*(1+INDEX(FrontEndData,MATCH(S$10,IF(FrontEndType=$B131,FrontEndCampus),0),MATCH(S$9,FrontEndYear,0))),"")</f>
        <v/>
      </c>
      <c r="T131" s="529" t="str">
        <f t="array" aca="1" ref="T131" ca="1">IFERROR(N131*(1+INDEX(FrontEndData,MATCH(T$10,IF(FrontEndType=$B131,FrontEndCampus),0),MATCH(T$9,FrontEndYear,0))),"")</f>
        <v/>
      </c>
      <c r="U131" s="529" t="str">
        <f t="array" aca="1" ref="U131" ca="1">IFERROR(O131*(1+INDEX(FrontEndData,MATCH(U$10,IF(FrontEndType=$B131,FrontEndCampus),0),MATCH(U$9,FrontEndYear,0))),"")</f>
        <v/>
      </c>
      <c r="V131" s="529" t="str">
        <f t="array" aca="1" ref="V131" ca="1">IFERROR(P131*(1+INDEX(FrontEndData,MATCH(V$10,IF(FrontEndType=$B131,FrontEndCampus),0),MATCH(V$9,FrontEndYear,0))),"")</f>
        <v/>
      </c>
      <c r="W131" s="529" t="str">
        <f t="array" aca="1" ref="W131" ca="1">IFERROR(Q131*(1+INDEX(FrontEndData,MATCH(W$10,IF(FrontEndType=$B131,FrontEndCampus),0),MATCH(W$9,FrontEndYear,0))),"")</f>
        <v/>
      </c>
      <c r="X131" s="529" t="str">
        <f t="array" aca="1" ref="X131" ca="1">IFERROR(R131*(1+INDEX(FrontEndData,MATCH(X$10,IF(FrontEndType=$B131,FrontEndCampus),0),MATCH(X$9,FrontEndYear,0))),"")</f>
        <v/>
      </c>
      <c r="Y131" s="529" t="str">
        <f t="array" aca="1" ref="Y131" ca="1">IFERROR(S131*(1+INDEX(FrontEndData,MATCH(Y$10,IF(FrontEndType=$B131,FrontEndCampus),0),MATCH(Y$9,FrontEndYear,0))),"")</f>
        <v/>
      </c>
      <c r="Z131" s="529" t="str">
        <f t="array" aca="1" ref="Z131" ca="1">IFERROR(T131*(1+INDEX(FrontEndData,MATCH(Z$10,IF(FrontEndType=$B131,FrontEndCampus),0),MATCH(Z$9,FrontEndYear,0))),"")</f>
        <v/>
      </c>
      <c r="AA131" s="529" t="str">
        <f t="array" aca="1" ref="AA131" ca="1">IFERROR(U131*(1+INDEX(FrontEndData,MATCH(AA$10,IF(FrontEndType=$B131,FrontEndCampus),0),MATCH(AA$9,FrontEndYear,0))),"")</f>
        <v/>
      </c>
      <c r="AB131" s="529" t="str">
        <f t="array" aca="1" ref="AB131" ca="1">IFERROR(V131*(1+INDEX(FrontEndData,MATCH(AB$10,IF(FrontEndType=$B131,FrontEndCampus),0),MATCH(AB$9,FrontEndYear,0))),"")</f>
        <v/>
      </c>
      <c r="AC131" s="529" t="str">
        <f t="array" aca="1" ref="AC131" ca="1">IFERROR(W131*(1+INDEX(FrontEndData,MATCH(AC$10,IF(FrontEndType=$B131,FrontEndCampus),0),MATCH(AC$9,FrontEndYear,0))),"")</f>
        <v/>
      </c>
      <c r="AD131" s="529" t="str">
        <f t="array" aca="1" ref="AD131" ca="1">IFERROR(X131*(1+INDEX(FrontEndData,MATCH(AD$10,IF(FrontEndType=$B131,FrontEndCampus),0),MATCH(AD$9,FrontEndYear,0))),"")</f>
        <v/>
      </c>
      <c r="AE131" s="529" t="str">
        <f t="array" aca="1" ref="AE131" ca="1">IFERROR(Y131*(1+INDEX(FrontEndData,MATCH(AE$10,IF(FrontEndType=$B131,FrontEndCampus),0),MATCH(AE$9,FrontEndYear,0))),"")</f>
        <v/>
      </c>
      <c r="AF131" s="529" t="str">
        <f t="array" aca="1" ref="AF131" ca="1">IFERROR(Z131*(1+INDEX(FrontEndData,MATCH(AF$10,IF(FrontEndType=$B131,FrontEndCampus),0),MATCH(AF$9,FrontEndYear,0))),"")</f>
        <v/>
      </c>
      <c r="AG131" s="529" t="str">
        <f t="array" aca="1" ref="AG131" ca="1">IFERROR(AA131*(1+INDEX(FrontEndData,MATCH(AG$10,IF(FrontEndType=$B131,FrontEndCampus),0),MATCH(AG$9,FrontEndYear,0))),"")</f>
        <v/>
      </c>
      <c r="AH131" s="529" t="str">
        <f t="array" aca="1" ref="AH131" ca="1">IFERROR(AB131*(1+INDEX(FrontEndData,MATCH(AH$10,IF(FrontEndType=$B131,FrontEndCampus),0),MATCH(AH$9,FrontEndYear,0))),"")</f>
        <v/>
      </c>
      <c r="AI131" s="529" t="str">
        <f t="array" aca="1" ref="AI131" ca="1">IFERROR(AC131*(1+INDEX(FrontEndData,MATCH(AI$10,IF(FrontEndType=$B131,FrontEndCampus),0),MATCH(AI$9,FrontEndYear,0))),"")</f>
        <v/>
      </c>
      <c r="AJ131" s="529" t="str">
        <f t="array" aca="1" ref="AJ131" ca="1">IFERROR(AD131*(1+INDEX(FrontEndData,MATCH(AJ$10,IF(FrontEndType=$B131,FrontEndCampus),0),MATCH(AJ$9,FrontEndYear,0))),"")</f>
        <v/>
      </c>
      <c r="AK131" s="529" t="str">
        <f t="array" aca="1" ref="AK131" ca="1">IFERROR(AE131*(1+INDEX(FrontEndData,MATCH(AK$10,IF(FrontEndType=$B131,FrontEndCampus),0),MATCH(AK$9,FrontEndYear,0))),"")</f>
        <v/>
      </c>
      <c r="AL131" s="529" t="str">
        <f t="array" aca="1" ref="AL131" ca="1">IFERROR(AF131*(1+INDEX(FrontEndData,MATCH(AL$10,IF(FrontEndType=$B131,FrontEndCampus),0),MATCH(AL$9,FrontEndYear,0))),"")</f>
        <v/>
      </c>
      <c r="AM131" s="529" t="str">
        <f t="array" aca="1" ref="AM131" ca="1">IFERROR(AG131*(1+INDEX(FrontEndData,MATCH(AM$10,IF(FrontEndType=$B131,FrontEndCampus),0),MATCH(AM$9,FrontEndYear,0))),"")</f>
        <v/>
      </c>
      <c r="AN131" s="529" t="str">
        <f t="array" aca="1" ref="AN131" ca="1">IFERROR(AH131*(1+INDEX(FrontEndData,MATCH(AN$10,IF(FrontEndType=$B131,FrontEndCampus),0),MATCH(AN$9,FrontEndYear,0))),"")</f>
        <v/>
      </c>
      <c r="AO131" s="529" t="str">
        <f t="array" aca="1" ref="AO131" ca="1">IFERROR(AI131*(1+INDEX(FrontEndData,MATCH(AO$10,IF(FrontEndType=$B131,FrontEndCampus),0),MATCH(AO$9,FrontEndYear,0))),"")</f>
        <v/>
      </c>
      <c r="AP131" s="529" t="str">
        <f t="array" aca="1" ref="AP131" ca="1">IFERROR(AJ131*(1+INDEX(FrontEndData,MATCH(AP$10,IF(FrontEndType=$B131,FrontEndCampus),0),MATCH(AP$9,FrontEndYear,0))),"")</f>
        <v/>
      </c>
      <c r="AQ131" s="529" t="str">
        <f t="array" aca="1" ref="AQ131" ca="1">IFERROR(AK131*(1+INDEX(FrontEndData,MATCH(AQ$10,IF(FrontEndType=$B131,FrontEndCampus),0),MATCH(AQ$9,FrontEndYear,0))),"")</f>
        <v/>
      </c>
      <c r="AR131" s="529" t="str">
        <f t="array" aca="1" ref="AR131" ca="1">IFERROR(AL131*(1+INDEX(FrontEndData,MATCH(AR$10,IF(FrontEndType=$B131,FrontEndCampus),0),MATCH(AR$9,FrontEndYear,0))),"")</f>
        <v/>
      </c>
      <c r="AS131" s="529" t="str">
        <f t="array" aca="1" ref="AS131" ca="1">IFERROR(AM131*(1+INDEX(FrontEndData,MATCH(AS$10,IF(FrontEndType=$B131,FrontEndCampus),0),MATCH(AS$9,FrontEndYear,0))),"")</f>
        <v/>
      </c>
      <c r="AT131" s="529" t="str">
        <f t="array" aca="1" ref="AT131" ca="1">IFERROR(AN131*(1+INDEX(FrontEndData,MATCH(AT$10,IF(FrontEndType=$B131,FrontEndCampus),0),MATCH(AT$9,FrontEndYear,0))),"")</f>
        <v/>
      </c>
      <c r="AU131" s="529" t="str">
        <f t="array" aca="1" ref="AU131" ca="1">IFERROR(AO131*(1+INDEX(FrontEndData,MATCH(AU$10,IF(FrontEndType=$B131,FrontEndCampus),0),MATCH(AU$9,FrontEndYear,0))),"")</f>
        <v/>
      </c>
      <c r="AV131" s="529" t="str">
        <f t="array" aca="1" ref="AV131" ca="1">IFERROR(AP131*(1+INDEX(FrontEndData,MATCH(AV$10,IF(FrontEndType=$B131,FrontEndCampus),0),MATCH(AV$9,FrontEndYear,0))),"")</f>
        <v/>
      </c>
      <c r="AW131" s="529" t="str">
        <f t="array" aca="1" ref="AW131" ca="1">IFERROR(AQ131*(1+INDEX(FrontEndData,MATCH(AW$10,IF(FrontEndType=$B131,FrontEndCampus),0),MATCH(AW$9,FrontEndYear,0))),"")</f>
        <v/>
      </c>
      <c r="AX131" s="529" t="str">
        <f t="array" aca="1" ref="AX131" ca="1">IFERROR(AR131*(1+INDEX(FrontEndData,MATCH(AX$10,IF(FrontEndType=$B131,FrontEndCampus),0),MATCH(AX$9,FrontEndYear,0))),"")</f>
        <v/>
      </c>
      <c r="AY131" s="529" t="str">
        <f t="array" aca="1" ref="AY131" ca="1">IFERROR(AS131*(1+INDEX(FrontEndData,MATCH(AY$10,IF(FrontEndType=$B131,FrontEndCampus),0),MATCH(AY$9,FrontEndYear,0))),"")</f>
        <v/>
      </c>
      <c r="AZ131" s="529" t="str">
        <f t="array" aca="1" ref="AZ131" ca="1">IFERROR(AT131*(1+INDEX(FrontEndData,MATCH(AZ$10,IF(FrontEndType=$B131,FrontEndCampus),0),MATCH(AZ$9,FrontEndYear,0))),"")</f>
        <v/>
      </c>
      <c r="BA131" s="529" t="str">
        <f t="array" aca="1" ref="BA131" ca="1">IFERROR(AU131*(1+INDEX(FrontEndData,MATCH(BA$10,IF(FrontEndType=$B131,FrontEndCampus),0),MATCH(BA$9,FrontEndYear,0))),"")</f>
        <v/>
      </c>
      <c r="BB131" s="529" t="str">
        <f t="array" aca="1" ref="BB131" ca="1">IFERROR(AV131*(1+INDEX(FrontEndData,MATCH(BB$10,IF(FrontEndType=$B131,FrontEndCampus),0),MATCH(BB$9,FrontEndYear,0))),"")</f>
        <v/>
      </c>
      <c r="BC131" s="529" t="str">
        <f t="array" aca="1" ref="BC131" ca="1">IFERROR(AW131*(1+INDEX(FrontEndData,MATCH(BC$10,IF(FrontEndType=$B131,FrontEndCampus),0),MATCH(BC$9,FrontEndYear,0))),"")</f>
        <v/>
      </c>
      <c r="BD131" s="529" t="str">
        <f t="array" aca="1" ref="BD131" ca="1">IFERROR(AX131*(1+INDEX(FrontEndData,MATCH(BD$10,IF(FrontEndType=$B131,FrontEndCampus),0),MATCH(BD$9,FrontEndYear,0))),"")</f>
        <v/>
      </c>
      <c r="BE131" s="529" t="str">
        <f t="array" aca="1" ref="BE131" ca="1">IFERROR(AY131*(1+INDEX(FrontEndData,MATCH(BE$10,IF(FrontEndType=$B131,FrontEndCampus),0),MATCH(BE$9,FrontEndYear,0))),"")</f>
        <v/>
      </c>
      <c r="BF131" s="529" t="str">
        <f t="array" aca="1" ref="BF131" ca="1">IFERROR(AZ131*(1+INDEX(FrontEndData,MATCH(BF$10,IF(FrontEndType=$B131,FrontEndCampus),0),MATCH(BF$9,FrontEndYear,0))),"")</f>
        <v/>
      </c>
      <c r="BG131" s="529" t="str">
        <f t="array" aca="1" ref="BG131" ca="1">IFERROR(BA131*(1+INDEX(FrontEndData,MATCH(BG$10,IF(FrontEndType=$B131,FrontEndCampus),0),MATCH(BG$9,FrontEndYear,0))),"")</f>
        <v/>
      </c>
      <c r="BH131" s="529" t="str">
        <f t="array" aca="1" ref="BH131" ca="1">IFERROR(BB131*(1+INDEX(FrontEndData,MATCH(BH$10,IF(FrontEndType=$B131,FrontEndCampus),0),MATCH(BH$9,FrontEndYear,0))),"")</f>
        <v/>
      </c>
      <c r="BI131" s="529" t="str">
        <f t="array" aca="1" ref="BI131" ca="1">IFERROR(BC131*(1+INDEX(FrontEndData,MATCH(BI$10,IF(FrontEndType=$B131,FrontEndCampus),0),MATCH(BI$9,FrontEndYear,0))),"")</f>
        <v/>
      </c>
      <c r="BJ131" s="529" t="str">
        <f t="array" aca="1" ref="BJ131" ca="1">IFERROR(BD131*(1+INDEX(FrontEndData,MATCH(BJ$10,IF(FrontEndType=$B131,FrontEndCampus),0),MATCH(BJ$9,FrontEndYear,0))),"")</f>
        <v/>
      </c>
      <c r="BK131" s="529" t="str">
        <f t="array" aca="1" ref="BK131" ca="1">IFERROR(BE131*(1+INDEX(FrontEndData,MATCH(BK$10,IF(FrontEndType=$B131,FrontEndCampus),0),MATCH(BK$9,FrontEndYear,0))),"")</f>
        <v/>
      </c>
      <c r="BL131" s="529" t="str">
        <f t="array" aca="1" ref="BL131" ca="1">IFERROR(BF131*(1+INDEX(FrontEndData,MATCH(BL$10,IF(FrontEndType=$B131,FrontEndCampus),0),MATCH(BL$9,FrontEndYear,0))),"")</f>
        <v/>
      </c>
      <c r="BM131" s="529" t="str">
        <f t="array" aca="1" ref="BM131" ca="1">IFERROR(BG131*(1+INDEX(FrontEndData,MATCH(BM$10,IF(FrontEndType=$B131,FrontEndCampus),0),MATCH(BM$9,FrontEndYear,0))),"")</f>
        <v/>
      </c>
      <c r="BN131" s="529" t="str">
        <f t="array" aca="1" ref="BN131" ca="1">IFERROR(BH131*(1+INDEX(FrontEndData,MATCH(BN$10,IF(FrontEndType=$B131,FrontEndCampus),0),MATCH(BN$9,FrontEndYear,0))),"")</f>
        <v/>
      </c>
      <c r="BO131" s="529" t="str">
        <f t="array" aca="1" ref="BO131" ca="1">IFERROR(BI131*(1+INDEX(FrontEndData,MATCH(BO$10,IF(FrontEndType=$B131,FrontEndCampus),0),MATCH(BO$9,FrontEndYear,0))),"")</f>
        <v/>
      </c>
      <c r="BP131" s="529" t="str">
        <f t="array" aca="1" ref="BP131" ca="1">IFERROR(BJ131*(1+INDEX(FrontEndData,MATCH(BP$10,IF(FrontEndType=$B131,FrontEndCampus),0),MATCH(BP$9,FrontEndYear,0))),"")</f>
        <v/>
      </c>
      <c r="BQ131" s="529" t="str">
        <f t="array" aca="1" ref="BQ131" ca="1">IFERROR(BK131*(1+INDEX(FrontEndData,MATCH(BQ$10,IF(FrontEndType=$B131,FrontEndCampus),0),MATCH(BQ$9,FrontEndYear,0))),"")</f>
        <v/>
      </c>
      <c r="BR131" s="529" t="str">
        <f t="array" aca="1" ref="BR131" ca="1">IFERROR(BL131*(1+INDEX(FrontEndData,MATCH(BR$10,IF(FrontEndType=$B131,FrontEndCampus),0),MATCH(BR$9,FrontEndYear,0))),"")</f>
        <v/>
      </c>
      <c r="BS131" s="529" t="str">
        <f t="array" aca="1" ref="BS131" ca="1">IFERROR(BM131*(1+INDEX(FrontEndData,MATCH(BS$10,IF(FrontEndType=$B131,FrontEndCampus),0),MATCH(BS$9,FrontEndYear,0))),"")</f>
        <v/>
      </c>
      <c r="BT131" s="529" t="str">
        <f t="array" aca="1" ref="BT131" ca="1">IFERROR(BN131*(1+INDEX(FrontEndData,MATCH(BT$10,IF(FrontEndType=$B131,FrontEndCampus),0),MATCH(BT$9,FrontEndYear,0))),"")</f>
        <v/>
      </c>
      <c r="BU131" s="529" t="str">
        <f t="array" aca="1" ref="BU131" ca="1">IFERROR(BO131*(1+INDEX(FrontEndData,MATCH(BU$10,IF(FrontEndType=$B131,FrontEndCampus),0),MATCH(BU$9,FrontEndYear,0))),"")</f>
        <v/>
      </c>
      <c r="BV131" s="529" t="str">
        <f t="array" aca="1" ref="BV131" ca="1">IFERROR(BP131*(1+INDEX(FrontEndData,MATCH(BV$10,IF(FrontEndType=$B131,FrontEndCampus),0),MATCH(BV$9,FrontEndYear,0))),"")</f>
        <v/>
      </c>
      <c r="BW131" s="529" t="str">
        <f t="array" aca="1" ref="BW131" ca="1">IFERROR(BQ131*(1+INDEX(FrontEndData,MATCH(BW$10,IF(FrontEndType=$B131,FrontEndCampus),0),MATCH(BW$9,FrontEndYear,0))),"")</f>
        <v/>
      </c>
      <c r="BX131" s="529" t="str">
        <f t="array" aca="1" ref="BX131" ca="1">IFERROR(BR131*(1+INDEX(FrontEndData,MATCH(BX$10,IF(FrontEndType=$B131,FrontEndCampus),0),MATCH(BX$9,FrontEndYear,0))),"")</f>
        <v/>
      </c>
    </row>
    <row r="132" spans="2:76" x14ac:dyDescent="0.25">
      <c r="B132" s="525" t="s">
        <v>411</v>
      </c>
      <c r="C132" s="526" t="s">
        <v>388</v>
      </c>
      <c r="D132" s="527" t="s">
        <v>4</v>
      </c>
      <c r="E132" s="528">
        <f t="array" aca="1" ref="E132" ca="1">IFERROR(IF(INDEX(EndUseMatrixData,MATCH($B132,IF(EndUseMatrixEndUse=$D132,EndUseMatrixAllocation),0),MATCH($C132,EndUseMatrixEmissionSource,0))=Lists!$Q$9,INDEX(CFPTableEmissionsData,MATCH($C132,CFPTableEmissionsEmissionSource,0),MATCH(E$10,CFPTableEmissionsCampus,0))*INDEX(EndUseAssumptionsData,MATCH($C132,IF(EndUseAssumptionsEndUse=$D132,EndUseAssumptionsEmissionsSource),0),MATCH(E$10,EndUseAssumptionsCampus,0))*IF(COUNTIF(PeopleList,$B132)&gt;0,INDEX(SpacePeopleAllocationsPercentData,MATCH($B132,SpacePeopleAllocationsPercentType,0),MATCH(E$10,SpacePeopleAllocationsPercentCampus,0))/SUM(IF(INDEX(EndUseMatrixPeopleData,0,MATCH($C132,EndUseMatrixEmissionSource,0))=Lists!$Q$9,IF(EndUseMatrixPeopleEndUse=$D132,INDEX(EndUseMatrixPeopleSplitData,0,MATCH(E$10,EndUseMatrixPeopleSplitCampus,0))))),1),0),0)</f>
        <v>0</v>
      </c>
      <c r="F132" s="528">
        <f t="array" aca="1" ref="F132" ca="1">IFERROR(IF(INDEX(EndUseMatrixData,MATCH($B132,IF(EndUseMatrixEndUse=$D132,EndUseMatrixAllocation),0),MATCH($C132,EndUseMatrixEmissionSource,0))=Lists!$Q$9,INDEX(CFPTableEmissionsData,MATCH($C132,CFPTableEmissionsEmissionSource,0),MATCH(F$10,CFPTableEmissionsCampus,0))*INDEX(EndUseAssumptionsData,MATCH($C132,IF(EndUseAssumptionsEndUse=$D132,EndUseAssumptionsEmissionsSource),0),MATCH(F$10,EndUseAssumptionsCampus,0))*IF(COUNTIF(PeopleList,$B132)&gt;0,INDEX(SpacePeopleAllocationsPercentData,MATCH($B132,SpacePeopleAllocationsPercentType,0),MATCH(F$10,SpacePeopleAllocationsPercentCampus,0))/SUM(IF(INDEX(EndUseMatrixPeopleData,0,MATCH($C132,EndUseMatrixEmissionSource,0))=Lists!$Q$9,IF(EndUseMatrixPeopleEndUse=$D132,INDEX(EndUseMatrixPeopleSplitData,0,MATCH(F$10,EndUseMatrixPeopleSplitCampus,0))))),1),0),0)</f>
        <v>0</v>
      </c>
      <c r="G132" s="528">
        <f t="array" aca="1" ref="G132" ca="1">IFERROR(IF(INDEX(EndUseMatrixData,MATCH($B132,IF(EndUseMatrixEndUse=$D132,EndUseMatrixAllocation),0),MATCH($C132,EndUseMatrixEmissionSource,0))=Lists!$Q$9,INDEX(CFPTableEmissionsData,MATCH($C132,CFPTableEmissionsEmissionSource,0),MATCH(G$10,CFPTableEmissionsCampus,0))*INDEX(EndUseAssumptionsData,MATCH($C132,IF(EndUseAssumptionsEndUse=$D132,EndUseAssumptionsEmissionsSource),0),MATCH(G$10,EndUseAssumptionsCampus,0))*IF(COUNTIF(PeopleList,$B132)&gt;0,INDEX(SpacePeopleAllocationsPercentData,MATCH($B132,SpacePeopleAllocationsPercentType,0),MATCH(G$10,SpacePeopleAllocationsPercentCampus,0))/SUM(IF(INDEX(EndUseMatrixPeopleData,0,MATCH($C132,EndUseMatrixEmissionSource,0))=Lists!$Q$9,IF(EndUseMatrixPeopleEndUse=$D132,INDEX(EndUseMatrixPeopleSplitData,0,MATCH(G$10,EndUseMatrixPeopleSplitCampus,0))))),1),0),0)</f>
        <v>0</v>
      </c>
      <c r="H132" s="528">
        <f t="array" aca="1" ref="H132" ca="1">IFERROR(IF(INDEX(EndUseMatrixData,MATCH($B132,IF(EndUseMatrixEndUse=$D132,EndUseMatrixAllocation),0),MATCH($C132,EndUseMatrixEmissionSource,0))=Lists!$Q$9,INDEX(CFPTableEmissionsData,MATCH($C132,CFPTableEmissionsEmissionSource,0),MATCH(H$10,CFPTableEmissionsCampus,0))*INDEX(EndUseAssumptionsData,MATCH($C132,IF(EndUseAssumptionsEndUse=$D132,EndUseAssumptionsEmissionsSource),0),MATCH(H$10,EndUseAssumptionsCampus,0))*IF(COUNTIF(PeopleList,$B132)&gt;0,INDEX(SpacePeopleAllocationsPercentData,MATCH($B132,SpacePeopleAllocationsPercentType,0),MATCH(H$10,SpacePeopleAllocationsPercentCampus,0))/SUM(IF(INDEX(EndUseMatrixPeopleData,0,MATCH($C132,EndUseMatrixEmissionSource,0))=Lists!$Q$9,IF(EndUseMatrixPeopleEndUse=$D132,INDEX(EndUseMatrixPeopleSplitData,0,MATCH(H$10,EndUseMatrixPeopleSplitCampus,0))))),1),0),0)</f>
        <v>0</v>
      </c>
      <c r="I132" s="528">
        <f t="array" aca="1" ref="I132" ca="1">IFERROR(IF(INDEX(EndUseMatrixData,MATCH($B132,IF(EndUseMatrixEndUse=$D132,EndUseMatrixAllocation),0),MATCH($C132,EndUseMatrixEmissionSource,0))=Lists!$Q$9,INDEX(CFPTableEmissionsData,MATCH($C132,CFPTableEmissionsEmissionSource,0),MATCH(I$10,CFPTableEmissionsCampus,0))*INDEX(EndUseAssumptionsData,MATCH($C132,IF(EndUseAssumptionsEndUse=$D132,EndUseAssumptionsEmissionsSource),0),MATCH(I$10,EndUseAssumptionsCampus,0))*IF(COUNTIF(PeopleList,$B132)&gt;0,INDEX(SpacePeopleAllocationsPercentData,MATCH($B132,SpacePeopleAllocationsPercentType,0),MATCH(I$10,SpacePeopleAllocationsPercentCampus,0))/SUM(IF(INDEX(EndUseMatrixPeopleData,0,MATCH($C132,EndUseMatrixEmissionSource,0))=Lists!$Q$9,IF(EndUseMatrixPeopleEndUse=$D132,INDEX(EndUseMatrixPeopleSplitData,0,MATCH(I$10,EndUseMatrixPeopleSplitCampus,0))))),1),0),0)</f>
        <v>0</v>
      </c>
      <c r="J132" s="528">
        <f t="array" aca="1" ref="J132" ca="1">IFERROR(IF(INDEX(EndUseMatrixData,MATCH($B132,IF(EndUseMatrixEndUse=$D132,EndUseMatrixAllocation),0),MATCH($C132,EndUseMatrixEmissionSource,0))=Lists!$Q$9,INDEX(CFPTableEmissionsData,MATCH($C132,CFPTableEmissionsEmissionSource,0),MATCH(J$10,CFPTableEmissionsCampus,0))*INDEX(EndUseAssumptionsData,MATCH($C132,IF(EndUseAssumptionsEndUse=$D132,EndUseAssumptionsEmissionsSource),0),MATCH(J$10,EndUseAssumptionsCampus,0))*IF(COUNTIF(PeopleList,$B132)&gt;0,INDEX(SpacePeopleAllocationsPercentData,MATCH($B132,SpacePeopleAllocationsPercentType,0),MATCH(J$10,SpacePeopleAllocationsPercentCampus,0))/SUM(IF(INDEX(EndUseMatrixPeopleData,0,MATCH($C132,EndUseMatrixEmissionSource,0))=Lists!$Q$9,IF(EndUseMatrixPeopleEndUse=$D132,INDEX(EndUseMatrixPeopleSplitData,0,MATCH(J$10,EndUseMatrixPeopleSplitCampus,0))))),1),0),0)</f>
        <v>0</v>
      </c>
      <c r="K132" s="529" t="str">
        <f t="array" aca="1" ref="K132" ca="1">IFERROR(E132*(1+INDEX(FrontEndData,MATCH(K$10,IF(FrontEndType=$B132,FrontEndCampus),0),MATCH(K$9,FrontEndYear,0))),"")</f>
        <v/>
      </c>
      <c r="L132" s="529" t="str">
        <f t="array" aca="1" ref="L132" ca="1">IFERROR(F132*(1+INDEX(FrontEndData,MATCH(L$10,IF(FrontEndType=$B132,FrontEndCampus),0),MATCH(L$9,FrontEndYear,0))),"")</f>
        <v/>
      </c>
      <c r="M132" s="529" t="str">
        <f t="array" aca="1" ref="M132" ca="1">IFERROR(G132*(1+INDEX(FrontEndData,MATCH(M$10,IF(FrontEndType=$B132,FrontEndCampus),0),MATCH(M$9,FrontEndYear,0))),"")</f>
        <v/>
      </c>
      <c r="N132" s="529" t="str">
        <f t="array" aca="1" ref="N132" ca="1">IFERROR(H132*(1+INDEX(FrontEndData,MATCH(N$10,IF(FrontEndType=$B132,FrontEndCampus),0),MATCH(N$9,FrontEndYear,0))),"")</f>
        <v/>
      </c>
      <c r="O132" s="529" t="str">
        <f t="array" aca="1" ref="O132" ca="1">IFERROR(I132*(1+INDEX(FrontEndData,MATCH(O$10,IF(FrontEndType=$B132,FrontEndCampus),0),MATCH(O$9,FrontEndYear,0))),"")</f>
        <v/>
      </c>
      <c r="P132" s="529" t="str">
        <f t="array" aca="1" ref="P132" ca="1">IFERROR(J132*(1+INDEX(FrontEndData,MATCH(P$10,IF(FrontEndType=$B132,FrontEndCampus),0),MATCH(P$9,FrontEndYear,0))),"")</f>
        <v/>
      </c>
      <c r="Q132" s="529" t="str">
        <f t="array" aca="1" ref="Q132" ca="1">IFERROR(K132*(1+INDEX(FrontEndData,MATCH(Q$10,IF(FrontEndType=$B132,FrontEndCampus),0),MATCH(Q$9,FrontEndYear,0))),"")</f>
        <v/>
      </c>
      <c r="R132" s="529" t="str">
        <f t="array" aca="1" ref="R132" ca="1">IFERROR(L132*(1+INDEX(FrontEndData,MATCH(R$10,IF(FrontEndType=$B132,FrontEndCampus),0),MATCH(R$9,FrontEndYear,0))),"")</f>
        <v/>
      </c>
      <c r="S132" s="529" t="str">
        <f t="array" aca="1" ref="S132" ca="1">IFERROR(M132*(1+INDEX(FrontEndData,MATCH(S$10,IF(FrontEndType=$B132,FrontEndCampus),0),MATCH(S$9,FrontEndYear,0))),"")</f>
        <v/>
      </c>
      <c r="T132" s="529" t="str">
        <f t="array" aca="1" ref="T132" ca="1">IFERROR(N132*(1+INDEX(FrontEndData,MATCH(T$10,IF(FrontEndType=$B132,FrontEndCampus),0),MATCH(T$9,FrontEndYear,0))),"")</f>
        <v/>
      </c>
      <c r="U132" s="529" t="str">
        <f t="array" aca="1" ref="U132" ca="1">IFERROR(O132*(1+INDEX(FrontEndData,MATCH(U$10,IF(FrontEndType=$B132,FrontEndCampus),0),MATCH(U$9,FrontEndYear,0))),"")</f>
        <v/>
      </c>
      <c r="V132" s="529" t="str">
        <f t="array" aca="1" ref="V132" ca="1">IFERROR(P132*(1+INDEX(FrontEndData,MATCH(V$10,IF(FrontEndType=$B132,FrontEndCampus),0),MATCH(V$9,FrontEndYear,0))),"")</f>
        <v/>
      </c>
      <c r="W132" s="529" t="str">
        <f t="array" aca="1" ref="W132" ca="1">IFERROR(Q132*(1+INDEX(FrontEndData,MATCH(W$10,IF(FrontEndType=$B132,FrontEndCampus),0),MATCH(W$9,FrontEndYear,0))),"")</f>
        <v/>
      </c>
      <c r="X132" s="529" t="str">
        <f t="array" aca="1" ref="X132" ca="1">IFERROR(R132*(1+INDEX(FrontEndData,MATCH(X$10,IF(FrontEndType=$B132,FrontEndCampus),0),MATCH(X$9,FrontEndYear,0))),"")</f>
        <v/>
      </c>
      <c r="Y132" s="529" t="str">
        <f t="array" aca="1" ref="Y132" ca="1">IFERROR(S132*(1+INDEX(FrontEndData,MATCH(Y$10,IF(FrontEndType=$B132,FrontEndCampus),0),MATCH(Y$9,FrontEndYear,0))),"")</f>
        <v/>
      </c>
      <c r="Z132" s="529" t="str">
        <f t="array" aca="1" ref="Z132" ca="1">IFERROR(T132*(1+INDEX(FrontEndData,MATCH(Z$10,IF(FrontEndType=$B132,FrontEndCampus),0),MATCH(Z$9,FrontEndYear,0))),"")</f>
        <v/>
      </c>
      <c r="AA132" s="529" t="str">
        <f t="array" aca="1" ref="AA132" ca="1">IFERROR(U132*(1+INDEX(FrontEndData,MATCH(AA$10,IF(FrontEndType=$B132,FrontEndCampus),0),MATCH(AA$9,FrontEndYear,0))),"")</f>
        <v/>
      </c>
      <c r="AB132" s="529" t="str">
        <f t="array" aca="1" ref="AB132" ca="1">IFERROR(V132*(1+INDEX(FrontEndData,MATCH(AB$10,IF(FrontEndType=$B132,FrontEndCampus),0),MATCH(AB$9,FrontEndYear,0))),"")</f>
        <v/>
      </c>
      <c r="AC132" s="529" t="str">
        <f t="array" aca="1" ref="AC132" ca="1">IFERROR(W132*(1+INDEX(FrontEndData,MATCH(AC$10,IF(FrontEndType=$B132,FrontEndCampus),0),MATCH(AC$9,FrontEndYear,0))),"")</f>
        <v/>
      </c>
      <c r="AD132" s="529" t="str">
        <f t="array" aca="1" ref="AD132" ca="1">IFERROR(X132*(1+INDEX(FrontEndData,MATCH(AD$10,IF(FrontEndType=$B132,FrontEndCampus),0),MATCH(AD$9,FrontEndYear,0))),"")</f>
        <v/>
      </c>
      <c r="AE132" s="529" t="str">
        <f t="array" aca="1" ref="AE132" ca="1">IFERROR(Y132*(1+INDEX(FrontEndData,MATCH(AE$10,IF(FrontEndType=$B132,FrontEndCampus),0),MATCH(AE$9,FrontEndYear,0))),"")</f>
        <v/>
      </c>
      <c r="AF132" s="529" t="str">
        <f t="array" aca="1" ref="AF132" ca="1">IFERROR(Z132*(1+INDEX(FrontEndData,MATCH(AF$10,IF(FrontEndType=$B132,FrontEndCampus),0),MATCH(AF$9,FrontEndYear,0))),"")</f>
        <v/>
      </c>
      <c r="AG132" s="529" t="str">
        <f t="array" aca="1" ref="AG132" ca="1">IFERROR(AA132*(1+INDEX(FrontEndData,MATCH(AG$10,IF(FrontEndType=$B132,FrontEndCampus),0),MATCH(AG$9,FrontEndYear,0))),"")</f>
        <v/>
      </c>
      <c r="AH132" s="529" t="str">
        <f t="array" aca="1" ref="AH132" ca="1">IFERROR(AB132*(1+INDEX(FrontEndData,MATCH(AH$10,IF(FrontEndType=$B132,FrontEndCampus),0),MATCH(AH$9,FrontEndYear,0))),"")</f>
        <v/>
      </c>
      <c r="AI132" s="529" t="str">
        <f t="array" aca="1" ref="AI132" ca="1">IFERROR(AC132*(1+INDEX(FrontEndData,MATCH(AI$10,IF(FrontEndType=$B132,FrontEndCampus),0),MATCH(AI$9,FrontEndYear,0))),"")</f>
        <v/>
      </c>
      <c r="AJ132" s="529" t="str">
        <f t="array" aca="1" ref="AJ132" ca="1">IFERROR(AD132*(1+INDEX(FrontEndData,MATCH(AJ$10,IF(FrontEndType=$B132,FrontEndCampus),0),MATCH(AJ$9,FrontEndYear,0))),"")</f>
        <v/>
      </c>
      <c r="AK132" s="529" t="str">
        <f t="array" aca="1" ref="AK132" ca="1">IFERROR(AE132*(1+INDEX(FrontEndData,MATCH(AK$10,IF(FrontEndType=$B132,FrontEndCampus),0),MATCH(AK$9,FrontEndYear,0))),"")</f>
        <v/>
      </c>
      <c r="AL132" s="529" t="str">
        <f t="array" aca="1" ref="AL132" ca="1">IFERROR(AF132*(1+INDEX(FrontEndData,MATCH(AL$10,IF(FrontEndType=$B132,FrontEndCampus),0),MATCH(AL$9,FrontEndYear,0))),"")</f>
        <v/>
      </c>
      <c r="AM132" s="529" t="str">
        <f t="array" aca="1" ref="AM132" ca="1">IFERROR(AG132*(1+INDEX(FrontEndData,MATCH(AM$10,IF(FrontEndType=$B132,FrontEndCampus),0),MATCH(AM$9,FrontEndYear,0))),"")</f>
        <v/>
      </c>
      <c r="AN132" s="529" t="str">
        <f t="array" aca="1" ref="AN132" ca="1">IFERROR(AH132*(1+INDEX(FrontEndData,MATCH(AN$10,IF(FrontEndType=$B132,FrontEndCampus),0),MATCH(AN$9,FrontEndYear,0))),"")</f>
        <v/>
      </c>
      <c r="AO132" s="529" t="str">
        <f t="array" aca="1" ref="AO132" ca="1">IFERROR(AI132*(1+INDEX(FrontEndData,MATCH(AO$10,IF(FrontEndType=$B132,FrontEndCampus),0),MATCH(AO$9,FrontEndYear,0))),"")</f>
        <v/>
      </c>
      <c r="AP132" s="529" t="str">
        <f t="array" aca="1" ref="AP132" ca="1">IFERROR(AJ132*(1+INDEX(FrontEndData,MATCH(AP$10,IF(FrontEndType=$B132,FrontEndCampus),0),MATCH(AP$9,FrontEndYear,0))),"")</f>
        <v/>
      </c>
      <c r="AQ132" s="529" t="str">
        <f t="array" aca="1" ref="AQ132" ca="1">IFERROR(AK132*(1+INDEX(FrontEndData,MATCH(AQ$10,IF(FrontEndType=$B132,FrontEndCampus),0),MATCH(AQ$9,FrontEndYear,0))),"")</f>
        <v/>
      </c>
      <c r="AR132" s="529" t="str">
        <f t="array" aca="1" ref="AR132" ca="1">IFERROR(AL132*(1+INDEX(FrontEndData,MATCH(AR$10,IF(FrontEndType=$B132,FrontEndCampus),0),MATCH(AR$9,FrontEndYear,0))),"")</f>
        <v/>
      </c>
      <c r="AS132" s="529" t="str">
        <f t="array" aca="1" ref="AS132" ca="1">IFERROR(AM132*(1+INDEX(FrontEndData,MATCH(AS$10,IF(FrontEndType=$B132,FrontEndCampus),0),MATCH(AS$9,FrontEndYear,0))),"")</f>
        <v/>
      </c>
      <c r="AT132" s="529" t="str">
        <f t="array" aca="1" ref="AT132" ca="1">IFERROR(AN132*(1+INDEX(FrontEndData,MATCH(AT$10,IF(FrontEndType=$B132,FrontEndCampus),0),MATCH(AT$9,FrontEndYear,0))),"")</f>
        <v/>
      </c>
      <c r="AU132" s="529" t="str">
        <f t="array" aca="1" ref="AU132" ca="1">IFERROR(AO132*(1+INDEX(FrontEndData,MATCH(AU$10,IF(FrontEndType=$B132,FrontEndCampus),0),MATCH(AU$9,FrontEndYear,0))),"")</f>
        <v/>
      </c>
      <c r="AV132" s="529" t="str">
        <f t="array" aca="1" ref="AV132" ca="1">IFERROR(AP132*(1+INDEX(FrontEndData,MATCH(AV$10,IF(FrontEndType=$B132,FrontEndCampus),0),MATCH(AV$9,FrontEndYear,0))),"")</f>
        <v/>
      </c>
      <c r="AW132" s="529" t="str">
        <f t="array" aca="1" ref="AW132" ca="1">IFERROR(AQ132*(1+INDEX(FrontEndData,MATCH(AW$10,IF(FrontEndType=$B132,FrontEndCampus),0),MATCH(AW$9,FrontEndYear,0))),"")</f>
        <v/>
      </c>
      <c r="AX132" s="529" t="str">
        <f t="array" aca="1" ref="AX132" ca="1">IFERROR(AR132*(1+INDEX(FrontEndData,MATCH(AX$10,IF(FrontEndType=$B132,FrontEndCampus),0),MATCH(AX$9,FrontEndYear,0))),"")</f>
        <v/>
      </c>
      <c r="AY132" s="529" t="str">
        <f t="array" aca="1" ref="AY132" ca="1">IFERROR(AS132*(1+INDEX(FrontEndData,MATCH(AY$10,IF(FrontEndType=$B132,FrontEndCampus),0),MATCH(AY$9,FrontEndYear,0))),"")</f>
        <v/>
      </c>
      <c r="AZ132" s="529" t="str">
        <f t="array" aca="1" ref="AZ132" ca="1">IFERROR(AT132*(1+INDEX(FrontEndData,MATCH(AZ$10,IF(FrontEndType=$B132,FrontEndCampus),0),MATCH(AZ$9,FrontEndYear,0))),"")</f>
        <v/>
      </c>
      <c r="BA132" s="529" t="str">
        <f t="array" aca="1" ref="BA132" ca="1">IFERROR(AU132*(1+INDEX(FrontEndData,MATCH(BA$10,IF(FrontEndType=$B132,FrontEndCampus),0),MATCH(BA$9,FrontEndYear,0))),"")</f>
        <v/>
      </c>
      <c r="BB132" s="529" t="str">
        <f t="array" aca="1" ref="BB132" ca="1">IFERROR(AV132*(1+INDEX(FrontEndData,MATCH(BB$10,IF(FrontEndType=$B132,FrontEndCampus),0),MATCH(BB$9,FrontEndYear,0))),"")</f>
        <v/>
      </c>
      <c r="BC132" s="529" t="str">
        <f t="array" aca="1" ref="BC132" ca="1">IFERROR(AW132*(1+INDEX(FrontEndData,MATCH(BC$10,IF(FrontEndType=$B132,FrontEndCampus),0),MATCH(BC$9,FrontEndYear,0))),"")</f>
        <v/>
      </c>
      <c r="BD132" s="529" t="str">
        <f t="array" aca="1" ref="BD132" ca="1">IFERROR(AX132*(1+INDEX(FrontEndData,MATCH(BD$10,IF(FrontEndType=$B132,FrontEndCampus),0),MATCH(BD$9,FrontEndYear,0))),"")</f>
        <v/>
      </c>
      <c r="BE132" s="529" t="str">
        <f t="array" aca="1" ref="BE132" ca="1">IFERROR(AY132*(1+INDEX(FrontEndData,MATCH(BE$10,IF(FrontEndType=$B132,FrontEndCampus),0),MATCH(BE$9,FrontEndYear,0))),"")</f>
        <v/>
      </c>
      <c r="BF132" s="529" t="str">
        <f t="array" aca="1" ref="BF132" ca="1">IFERROR(AZ132*(1+INDEX(FrontEndData,MATCH(BF$10,IF(FrontEndType=$B132,FrontEndCampus),0),MATCH(BF$9,FrontEndYear,0))),"")</f>
        <v/>
      </c>
      <c r="BG132" s="529" t="str">
        <f t="array" aca="1" ref="BG132" ca="1">IFERROR(BA132*(1+INDEX(FrontEndData,MATCH(BG$10,IF(FrontEndType=$B132,FrontEndCampus),0),MATCH(BG$9,FrontEndYear,0))),"")</f>
        <v/>
      </c>
      <c r="BH132" s="529" t="str">
        <f t="array" aca="1" ref="BH132" ca="1">IFERROR(BB132*(1+INDEX(FrontEndData,MATCH(BH$10,IF(FrontEndType=$B132,FrontEndCampus),0),MATCH(BH$9,FrontEndYear,0))),"")</f>
        <v/>
      </c>
      <c r="BI132" s="529" t="str">
        <f t="array" aca="1" ref="BI132" ca="1">IFERROR(BC132*(1+INDEX(FrontEndData,MATCH(BI$10,IF(FrontEndType=$B132,FrontEndCampus),0),MATCH(BI$9,FrontEndYear,0))),"")</f>
        <v/>
      </c>
      <c r="BJ132" s="529" t="str">
        <f t="array" aca="1" ref="BJ132" ca="1">IFERROR(BD132*(1+INDEX(FrontEndData,MATCH(BJ$10,IF(FrontEndType=$B132,FrontEndCampus),0),MATCH(BJ$9,FrontEndYear,0))),"")</f>
        <v/>
      </c>
      <c r="BK132" s="529" t="str">
        <f t="array" aca="1" ref="BK132" ca="1">IFERROR(BE132*(1+INDEX(FrontEndData,MATCH(BK$10,IF(FrontEndType=$B132,FrontEndCampus),0),MATCH(BK$9,FrontEndYear,0))),"")</f>
        <v/>
      </c>
      <c r="BL132" s="529" t="str">
        <f t="array" aca="1" ref="BL132" ca="1">IFERROR(BF132*(1+INDEX(FrontEndData,MATCH(BL$10,IF(FrontEndType=$B132,FrontEndCampus),0),MATCH(BL$9,FrontEndYear,0))),"")</f>
        <v/>
      </c>
      <c r="BM132" s="529" t="str">
        <f t="array" aca="1" ref="BM132" ca="1">IFERROR(BG132*(1+INDEX(FrontEndData,MATCH(BM$10,IF(FrontEndType=$B132,FrontEndCampus),0),MATCH(BM$9,FrontEndYear,0))),"")</f>
        <v/>
      </c>
      <c r="BN132" s="529" t="str">
        <f t="array" aca="1" ref="BN132" ca="1">IFERROR(BH132*(1+INDEX(FrontEndData,MATCH(BN$10,IF(FrontEndType=$B132,FrontEndCampus),0),MATCH(BN$9,FrontEndYear,0))),"")</f>
        <v/>
      </c>
      <c r="BO132" s="529" t="str">
        <f t="array" aca="1" ref="BO132" ca="1">IFERROR(BI132*(1+INDEX(FrontEndData,MATCH(BO$10,IF(FrontEndType=$B132,FrontEndCampus),0),MATCH(BO$9,FrontEndYear,0))),"")</f>
        <v/>
      </c>
      <c r="BP132" s="529" t="str">
        <f t="array" aca="1" ref="BP132" ca="1">IFERROR(BJ132*(1+INDEX(FrontEndData,MATCH(BP$10,IF(FrontEndType=$B132,FrontEndCampus),0),MATCH(BP$9,FrontEndYear,0))),"")</f>
        <v/>
      </c>
      <c r="BQ132" s="529" t="str">
        <f t="array" aca="1" ref="BQ132" ca="1">IFERROR(BK132*(1+INDEX(FrontEndData,MATCH(BQ$10,IF(FrontEndType=$B132,FrontEndCampus),0),MATCH(BQ$9,FrontEndYear,0))),"")</f>
        <v/>
      </c>
      <c r="BR132" s="529" t="str">
        <f t="array" aca="1" ref="BR132" ca="1">IFERROR(BL132*(1+INDEX(FrontEndData,MATCH(BR$10,IF(FrontEndType=$B132,FrontEndCampus),0),MATCH(BR$9,FrontEndYear,0))),"")</f>
        <v/>
      </c>
      <c r="BS132" s="529" t="str">
        <f t="array" aca="1" ref="BS132" ca="1">IFERROR(BM132*(1+INDEX(FrontEndData,MATCH(BS$10,IF(FrontEndType=$B132,FrontEndCampus),0),MATCH(BS$9,FrontEndYear,0))),"")</f>
        <v/>
      </c>
      <c r="BT132" s="529" t="str">
        <f t="array" aca="1" ref="BT132" ca="1">IFERROR(BN132*(1+INDEX(FrontEndData,MATCH(BT$10,IF(FrontEndType=$B132,FrontEndCampus),0),MATCH(BT$9,FrontEndYear,0))),"")</f>
        <v/>
      </c>
      <c r="BU132" s="529" t="str">
        <f t="array" aca="1" ref="BU132" ca="1">IFERROR(BO132*(1+INDEX(FrontEndData,MATCH(BU$10,IF(FrontEndType=$B132,FrontEndCampus),0),MATCH(BU$9,FrontEndYear,0))),"")</f>
        <v/>
      </c>
      <c r="BV132" s="529" t="str">
        <f t="array" aca="1" ref="BV132" ca="1">IFERROR(BP132*(1+INDEX(FrontEndData,MATCH(BV$10,IF(FrontEndType=$B132,FrontEndCampus),0),MATCH(BV$9,FrontEndYear,0))),"")</f>
        <v/>
      </c>
      <c r="BW132" s="529" t="str">
        <f t="array" aca="1" ref="BW132" ca="1">IFERROR(BQ132*(1+INDEX(FrontEndData,MATCH(BW$10,IF(FrontEndType=$B132,FrontEndCampus),0),MATCH(BW$9,FrontEndYear,0))),"")</f>
        <v/>
      </c>
      <c r="BX132" s="529" t="str">
        <f t="array" aca="1" ref="BX132" ca="1">IFERROR(BR132*(1+INDEX(FrontEndData,MATCH(BX$10,IF(FrontEndType=$B132,FrontEndCampus),0),MATCH(BX$9,FrontEndYear,0))),"")</f>
        <v/>
      </c>
    </row>
    <row r="133" spans="2:76" x14ac:dyDescent="0.25">
      <c r="B133" s="525" t="s">
        <v>361</v>
      </c>
      <c r="C133" s="526" t="s">
        <v>388</v>
      </c>
      <c r="D133" s="527" t="s">
        <v>4</v>
      </c>
      <c r="E133" s="528">
        <f t="array" aca="1" ref="E133" ca="1">IFERROR(IF(INDEX(EndUseMatrixData,MATCH($B133,IF(EndUseMatrixEndUse=$D133,EndUseMatrixAllocation),0),MATCH($C133,EndUseMatrixEmissionSource,0))=Lists!$Q$9,INDEX(CFPTableEmissionsData,MATCH($C133,CFPTableEmissionsEmissionSource,0),MATCH(E$10,CFPTableEmissionsCampus,0))*INDEX(EndUseAssumptionsData,MATCH($C133,IF(EndUseAssumptionsEndUse=$D133,EndUseAssumptionsEmissionsSource),0),MATCH(E$10,EndUseAssumptionsCampus,0))*IF(COUNTIF(PeopleList,$B133)&gt;0,INDEX(SpacePeopleAllocationsPercentData,MATCH($B133,SpacePeopleAllocationsPercentType,0),MATCH(E$10,SpacePeopleAllocationsPercentCampus,0))/SUM(IF(INDEX(EndUseMatrixPeopleData,0,MATCH($C133,EndUseMatrixEmissionSource,0))=Lists!$Q$9,IF(EndUseMatrixPeopleEndUse=$D133,INDEX(EndUseMatrixPeopleSplitData,0,MATCH(E$10,EndUseMatrixPeopleSplitCampus,0))))),1),0),0)</f>
        <v>0</v>
      </c>
      <c r="F133" s="528">
        <f t="array" aca="1" ref="F133" ca="1">IFERROR(IF(INDEX(EndUseMatrixData,MATCH($B133,IF(EndUseMatrixEndUse=$D133,EndUseMatrixAllocation),0),MATCH($C133,EndUseMatrixEmissionSource,0))=Lists!$Q$9,INDEX(CFPTableEmissionsData,MATCH($C133,CFPTableEmissionsEmissionSource,0),MATCH(F$10,CFPTableEmissionsCampus,0))*INDEX(EndUseAssumptionsData,MATCH($C133,IF(EndUseAssumptionsEndUse=$D133,EndUseAssumptionsEmissionsSource),0),MATCH(F$10,EndUseAssumptionsCampus,0))*IF(COUNTIF(PeopleList,$B133)&gt;0,INDEX(SpacePeopleAllocationsPercentData,MATCH($B133,SpacePeopleAllocationsPercentType,0),MATCH(F$10,SpacePeopleAllocationsPercentCampus,0))/SUM(IF(INDEX(EndUseMatrixPeopleData,0,MATCH($C133,EndUseMatrixEmissionSource,0))=Lists!$Q$9,IF(EndUseMatrixPeopleEndUse=$D133,INDEX(EndUseMatrixPeopleSplitData,0,MATCH(F$10,EndUseMatrixPeopleSplitCampus,0))))),1),0),0)</f>
        <v>0</v>
      </c>
      <c r="G133" s="528">
        <f t="array" aca="1" ref="G133" ca="1">IFERROR(IF(INDEX(EndUseMatrixData,MATCH($B133,IF(EndUseMatrixEndUse=$D133,EndUseMatrixAllocation),0),MATCH($C133,EndUseMatrixEmissionSource,0))=Lists!$Q$9,INDEX(CFPTableEmissionsData,MATCH($C133,CFPTableEmissionsEmissionSource,0),MATCH(G$10,CFPTableEmissionsCampus,0))*INDEX(EndUseAssumptionsData,MATCH($C133,IF(EndUseAssumptionsEndUse=$D133,EndUseAssumptionsEmissionsSource),0),MATCH(G$10,EndUseAssumptionsCampus,0))*IF(COUNTIF(PeopleList,$B133)&gt;0,INDEX(SpacePeopleAllocationsPercentData,MATCH($B133,SpacePeopleAllocationsPercentType,0),MATCH(G$10,SpacePeopleAllocationsPercentCampus,0))/SUM(IF(INDEX(EndUseMatrixPeopleData,0,MATCH($C133,EndUseMatrixEmissionSource,0))=Lists!$Q$9,IF(EndUseMatrixPeopleEndUse=$D133,INDEX(EndUseMatrixPeopleSplitData,0,MATCH(G$10,EndUseMatrixPeopleSplitCampus,0))))),1),0),0)</f>
        <v>0</v>
      </c>
      <c r="H133" s="528">
        <f t="array" aca="1" ref="H133" ca="1">IFERROR(IF(INDEX(EndUseMatrixData,MATCH($B133,IF(EndUseMatrixEndUse=$D133,EndUseMatrixAllocation),0),MATCH($C133,EndUseMatrixEmissionSource,0))=Lists!$Q$9,INDEX(CFPTableEmissionsData,MATCH($C133,CFPTableEmissionsEmissionSource,0),MATCH(H$10,CFPTableEmissionsCampus,0))*INDEX(EndUseAssumptionsData,MATCH($C133,IF(EndUseAssumptionsEndUse=$D133,EndUseAssumptionsEmissionsSource),0),MATCH(H$10,EndUseAssumptionsCampus,0))*IF(COUNTIF(PeopleList,$B133)&gt;0,INDEX(SpacePeopleAllocationsPercentData,MATCH($B133,SpacePeopleAllocationsPercentType,0),MATCH(H$10,SpacePeopleAllocationsPercentCampus,0))/SUM(IF(INDEX(EndUseMatrixPeopleData,0,MATCH($C133,EndUseMatrixEmissionSource,0))=Lists!$Q$9,IF(EndUseMatrixPeopleEndUse=$D133,INDEX(EndUseMatrixPeopleSplitData,0,MATCH(H$10,EndUseMatrixPeopleSplitCampus,0))))),1),0),0)</f>
        <v>0</v>
      </c>
      <c r="I133" s="528">
        <f t="array" aca="1" ref="I133" ca="1">IFERROR(IF(INDEX(EndUseMatrixData,MATCH($B133,IF(EndUseMatrixEndUse=$D133,EndUseMatrixAllocation),0),MATCH($C133,EndUseMatrixEmissionSource,0))=Lists!$Q$9,INDEX(CFPTableEmissionsData,MATCH($C133,CFPTableEmissionsEmissionSource,0),MATCH(I$10,CFPTableEmissionsCampus,0))*INDEX(EndUseAssumptionsData,MATCH($C133,IF(EndUseAssumptionsEndUse=$D133,EndUseAssumptionsEmissionsSource),0),MATCH(I$10,EndUseAssumptionsCampus,0))*IF(COUNTIF(PeopleList,$B133)&gt;0,INDEX(SpacePeopleAllocationsPercentData,MATCH($B133,SpacePeopleAllocationsPercentType,0),MATCH(I$10,SpacePeopleAllocationsPercentCampus,0))/SUM(IF(INDEX(EndUseMatrixPeopleData,0,MATCH($C133,EndUseMatrixEmissionSource,0))=Lists!$Q$9,IF(EndUseMatrixPeopleEndUse=$D133,INDEX(EndUseMatrixPeopleSplitData,0,MATCH(I$10,EndUseMatrixPeopleSplitCampus,0))))),1),0),0)</f>
        <v>0</v>
      </c>
      <c r="J133" s="528">
        <f t="array" aca="1" ref="J133" ca="1">IFERROR(IF(INDEX(EndUseMatrixData,MATCH($B133,IF(EndUseMatrixEndUse=$D133,EndUseMatrixAllocation),0),MATCH($C133,EndUseMatrixEmissionSource,0))=Lists!$Q$9,INDEX(CFPTableEmissionsData,MATCH($C133,CFPTableEmissionsEmissionSource,0),MATCH(J$10,CFPTableEmissionsCampus,0))*INDEX(EndUseAssumptionsData,MATCH($C133,IF(EndUseAssumptionsEndUse=$D133,EndUseAssumptionsEmissionsSource),0),MATCH(J$10,EndUseAssumptionsCampus,0))*IF(COUNTIF(PeopleList,$B133)&gt;0,INDEX(SpacePeopleAllocationsPercentData,MATCH($B133,SpacePeopleAllocationsPercentType,0),MATCH(J$10,SpacePeopleAllocationsPercentCampus,0))/SUM(IF(INDEX(EndUseMatrixPeopleData,0,MATCH($C133,EndUseMatrixEmissionSource,0))=Lists!$Q$9,IF(EndUseMatrixPeopleEndUse=$D133,INDEX(EndUseMatrixPeopleSplitData,0,MATCH(J$10,EndUseMatrixPeopleSplitCampus,0))))),1),0),0)</f>
        <v>0</v>
      </c>
      <c r="K133" s="529" t="str">
        <f t="array" aca="1" ref="K133" ca="1">IFERROR(E133*(1+INDEX(FrontEndData,MATCH(K$10,IF(FrontEndType=$B133,FrontEndCampus),0),MATCH(K$9,FrontEndYear,0))),"")</f>
        <v/>
      </c>
      <c r="L133" s="529" t="str">
        <f t="array" aca="1" ref="L133" ca="1">IFERROR(F133*(1+INDEX(FrontEndData,MATCH(L$10,IF(FrontEndType=$B133,FrontEndCampus),0),MATCH(L$9,FrontEndYear,0))),"")</f>
        <v/>
      </c>
      <c r="M133" s="529" t="str">
        <f t="array" aca="1" ref="M133" ca="1">IFERROR(G133*(1+INDEX(FrontEndData,MATCH(M$10,IF(FrontEndType=$B133,FrontEndCampus),0),MATCH(M$9,FrontEndYear,0))),"")</f>
        <v/>
      </c>
      <c r="N133" s="529" t="str">
        <f t="array" aca="1" ref="N133" ca="1">IFERROR(H133*(1+INDEX(FrontEndData,MATCH(N$10,IF(FrontEndType=$B133,FrontEndCampus),0),MATCH(N$9,FrontEndYear,0))),"")</f>
        <v/>
      </c>
      <c r="O133" s="529" t="str">
        <f t="array" aca="1" ref="O133" ca="1">IFERROR(I133*(1+INDEX(FrontEndData,MATCH(O$10,IF(FrontEndType=$B133,FrontEndCampus),0),MATCH(O$9,FrontEndYear,0))),"")</f>
        <v/>
      </c>
      <c r="P133" s="529" t="str">
        <f t="array" aca="1" ref="P133" ca="1">IFERROR(J133*(1+INDEX(FrontEndData,MATCH(P$10,IF(FrontEndType=$B133,FrontEndCampus),0),MATCH(P$9,FrontEndYear,0))),"")</f>
        <v/>
      </c>
      <c r="Q133" s="529" t="str">
        <f t="array" aca="1" ref="Q133" ca="1">IFERROR(K133*(1+INDEX(FrontEndData,MATCH(Q$10,IF(FrontEndType=$B133,FrontEndCampus),0),MATCH(Q$9,FrontEndYear,0))),"")</f>
        <v/>
      </c>
      <c r="R133" s="529" t="str">
        <f t="array" aca="1" ref="R133" ca="1">IFERROR(L133*(1+INDEX(FrontEndData,MATCH(R$10,IF(FrontEndType=$B133,FrontEndCampus),0),MATCH(R$9,FrontEndYear,0))),"")</f>
        <v/>
      </c>
      <c r="S133" s="529" t="str">
        <f t="array" aca="1" ref="S133" ca="1">IFERROR(M133*(1+INDEX(FrontEndData,MATCH(S$10,IF(FrontEndType=$B133,FrontEndCampus),0),MATCH(S$9,FrontEndYear,0))),"")</f>
        <v/>
      </c>
      <c r="T133" s="529" t="str">
        <f t="array" aca="1" ref="T133" ca="1">IFERROR(N133*(1+INDEX(FrontEndData,MATCH(T$10,IF(FrontEndType=$B133,FrontEndCampus),0),MATCH(T$9,FrontEndYear,0))),"")</f>
        <v/>
      </c>
      <c r="U133" s="529" t="str">
        <f t="array" aca="1" ref="U133" ca="1">IFERROR(O133*(1+INDEX(FrontEndData,MATCH(U$10,IF(FrontEndType=$B133,FrontEndCampus),0),MATCH(U$9,FrontEndYear,0))),"")</f>
        <v/>
      </c>
      <c r="V133" s="529" t="str">
        <f t="array" aca="1" ref="V133" ca="1">IFERROR(P133*(1+INDEX(FrontEndData,MATCH(V$10,IF(FrontEndType=$B133,FrontEndCampus),0),MATCH(V$9,FrontEndYear,0))),"")</f>
        <v/>
      </c>
      <c r="W133" s="529" t="str">
        <f t="array" aca="1" ref="W133" ca="1">IFERROR(Q133*(1+INDEX(FrontEndData,MATCH(W$10,IF(FrontEndType=$B133,FrontEndCampus),0),MATCH(W$9,FrontEndYear,0))),"")</f>
        <v/>
      </c>
      <c r="X133" s="529" t="str">
        <f t="array" aca="1" ref="X133" ca="1">IFERROR(R133*(1+INDEX(FrontEndData,MATCH(X$10,IF(FrontEndType=$B133,FrontEndCampus),0),MATCH(X$9,FrontEndYear,0))),"")</f>
        <v/>
      </c>
      <c r="Y133" s="529" t="str">
        <f t="array" aca="1" ref="Y133" ca="1">IFERROR(S133*(1+INDEX(FrontEndData,MATCH(Y$10,IF(FrontEndType=$B133,FrontEndCampus),0),MATCH(Y$9,FrontEndYear,0))),"")</f>
        <v/>
      </c>
      <c r="Z133" s="529" t="str">
        <f t="array" aca="1" ref="Z133" ca="1">IFERROR(T133*(1+INDEX(FrontEndData,MATCH(Z$10,IF(FrontEndType=$B133,FrontEndCampus),0),MATCH(Z$9,FrontEndYear,0))),"")</f>
        <v/>
      </c>
      <c r="AA133" s="529" t="str">
        <f t="array" aca="1" ref="AA133" ca="1">IFERROR(U133*(1+INDEX(FrontEndData,MATCH(AA$10,IF(FrontEndType=$B133,FrontEndCampus),0),MATCH(AA$9,FrontEndYear,0))),"")</f>
        <v/>
      </c>
      <c r="AB133" s="529" t="str">
        <f t="array" aca="1" ref="AB133" ca="1">IFERROR(V133*(1+INDEX(FrontEndData,MATCH(AB$10,IF(FrontEndType=$B133,FrontEndCampus),0),MATCH(AB$9,FrontEndYear,0))),"")</f>
        <v/>
      </c>
      <c r="AC133" s="529" t="str">
        <f t="array" aca="1" ref="AC133" ca="1">IFERROR(W133*(1+INDEX(FrontEndData,MATCH(AC$10,IF(FrontEndType=$B133,FrontEndCampus),0),MATCH(AC$9,FrontEndYear,0))),"")</f>
        <v/>
      </c>
      <c r="AD133" s="529" t="str">
        <f t="array" aca="1" ref="AD133" ca="1">IFERROR(X133*(1+INDEX(FrontEndData,MATCH(AD$10,IF(FrontEndType=$B133,FrontEndCampus),0),MATCH(AD$9,FrontEndYear,0))),"")</f>
        <v/>
      </c>
      <c r="AE133" s="529" t="str">
        <f t="array" aca="1" ref="AE133" ca="1">IFERROR(Y133*(1+INDEX(FrontEndData,MATCH(AE$10,IF(FrontEndType=$B133,FrontEndCampus),0),MATCH(AE$9,FrontEndYear,0))),"")</f>
        <v/>
      </c>
      <c r="AF133" s="529" t="str">
        <f t="array" aca="1" ref="AF133" ca="1">IFERROR(Z133*(1+INDEX(FrontEndData,MATCH(AF$10,IF(FrontEndType=$B133,FrontEndCampus),0),MATCH(AF$9,FrontEndYear,0))),"")</f>
        <v/>
      </c>
      <c r="AG133" s="529" t="str">
        <f t="array" aca="1" ref="AG133" ca="1">IFERROR(AA133*(1+INDEX(FrontEndData,MATCH(AG$10,IF(FrontEndType=$B133,FrontEndCampus),0),MATCH(AG$9,FrontEndYear,0))),"")</f>
        <v/>
      </c>
      <c r="AH133" s="529" t="str">
        <f t="array" aca="1" ref="AH133" ca="1">IFERROR(AB133*(1+INDEX(FrontEndData,MATCH(AH$10,IF(FrontEndType=$B133,FrontEndCampus),0),MATCH(AH$9,FrontEndYear,0))),"")</f>
        <v/>
      </c>
      <c r="AI133" s="529" t="str">
        <f t="array" aca="1" ref="AI133" ca="1">IFERROR(AC133*(1+INDEX(FrontEndData,MATCH(AI$10,IF(FrontEndType=$B133,FrontEndCampus),0),MATCH(AI$9,FrontEndYear,0))),"")</f>
        <v/>
      </c>
      <c r="AJ133" s="529" t="str">
        <f t="array" aca="1" ref="AJ133" ca="1">IFERROR(AD133*(1+INDEX(FrontEndData,MATCH(AJ$10,IF(FrontEndType=$B133,FrontEndCampus),0),MATCH(AJ$9,FrontEndYear,0))),"")</f>
        <v/>
      </c>
      <c r="AK133" s="529" t="str">
        <f t="array" aca="1" ref="AK133" ca="1">IFERROR(AE133*(1+INDEX(FrontEndData,MATCH(AK$10,IF(FrontEndType=$B133,FrontEndCampus),0),MATCH(AK$9,FrontEndYear,0))),"")</f>
        <v/>
      </c>
      <c r="AL133" s="529" t="str">
        <f t="array" aca="1" ref="AL133" ca="1">IFERROR(AF133*(1+INDEX(FrontEndData,MATCH(AL$10,IF(FrontEndType=$B133,FrontEndCampus),0),MATCH(AL$9,FrontEndYear,0))),"")</f>
        <v/>
      </c>
      <c r="AM133" s="529" t="str">
        <f t="array" aca="1" ref="AM133" ca="1">IFERROR(AG133*(1+INDEX(FrontEndData,MATCH(AM$10,IF(FrontEndType=$B133,FrontEndCampus),0),MATCH(AM$9,FrontEndYear,0))),"")</f>
        <v/>
      </c>
      <c r="AN133" s="529" t="str">
        <f t="array" aca="1" ref="AN133" ca="1">IFERROR(AH133*(1+INDEX(FrontEndData,MATCH(AN$10,IF(FrontEndType=$B133,FrontEndCampus),0),MATCH(AN$9,FrontEndYear,0))),"")</f>
        <v/>
      </c>
      <c r="AO133" s="529" t="str">
        <f t="array" aca="1" ref="AO133" ca="1">IFERROR(AI133*(1+INDEX(FrontEndData,MATCH(AO$10,IF(FrontEndType=$B133,FrontEndCampus),0),MATCH(AO$9,FrontEndYear,0))),"")</f>
        <v/>
      </c>
      <c r="AP133" s="529" t="str">
        <f t="array" aca="1" ref="AP133" ca="1">IFERROR(AJ133*(1+INDEX(FrontEndData,MATCH(AP$10,IF(FrontEndType=$B133,FrontEndCampus),0),MATCH(AP$9,FrontEndYear,0))),"")</f>
        <v/>
      </c>
      <c r="AQ133" s="529" t="str">
        <f t="array" aca="1" ref="AQ133" ca="1">IFERROR(AK133*(1+INDEX(FrontEndData,MATCH(AQ$10,IF(FrontEndType=$B133,FrontEndCampus),0),MATCH(AQ$9,FrontEndYear,0))),"")</f>
        <v/>
      </c>
      <c r="AR133" s="529" t="str">
        <f t="array" aca="1" ref="AR133" ca="1">IFERROR(AL133*(1+INDEX(FrontEndData,MATCH(AR$10,IF(FrontEndType=$B133,FrontEndCampus),0),MATCH(AR$9,FrontEndYear,0))),"")</f>
        <v/>
      </c>
      <c r="AS133" s="529" t="str">
        <f t="array" aca="1" ref="AS133" ca="1">IFERROR(AM133*(1+INDEX(FrontEndData,MATCH(AS$10,IF(FrontEndType=$B133,FrontEndCampus),0),MATCH(AS$9,FrontEndYear,0))),"")</f>
        <v/>
      </c>
      <c r="AT133" s="529" t="str">
        <f t="array" aca="1" ref="AT133" ca="1">IFERROR(AN133*(1+INDEX(FrontEndData,MATCH(AT$10,IF(FrontEndType=$B133,FrontEndCampus),0),MATCH(AT$9,FrontEndYear,0))),"")</f>
        <v/>
      </c>
      <c r="AU133" s="529" t="str">
        <f t="array" aca="1" ref="AU133" ca="1">IFERROR(AO133*(1+INDEX(FrontEndData,MATCH(AU$10,IF(FrontEndType=$B133,FrontEndCampus),0),MATCH(AU$9,FrontEndYear,0))),"")</f>
        <v/>
      </c>
      <c r="AV133" s="529" t="str">
        <f t="array" aca="1" ref="AV133" ca="1">IFERROR(AP133*(1+INDEX(FrontEndData,MATCH(AV$10,IF(FrontEndType=$B133,FrontEndCampus),0),MATCH(AV$9,FrontEndYear,0))),"")</f>
        <v/>
      </c>
      <c r="AW133" s="529" t="str">
        <f t="array" aca="1" ref="AW133" ca="1">IFERROR(AQ133*(1+INDEX(FrontEndData,MATCH(AW$10,IF(FrontEndType=$B133,FrontEndCampus),0),MATCH(AW$9,FrontEndYear,0))),"")</f>
        <v/>
      </c>
      <c r="AX133" s="529" t="str">
        <f t="array" aca="1" ref="AX133" ca="1">IFERROR(AR133*(1+INDEX(FrontEndData,MATCH(AX$10,IF(FrontEndType=$B133,FrontEndCampus),0),MATCH(AX$9,FrontEndYear,0))),"")</f>
        <v/>
      </c>
      <c r="AY133" s="529" t="str">
        <f t="array" aca="1" ref="AY133" ca="1">IFERROR(AS133*(1+INDEX(FrontEndData,MATCH(AY$10,IF(FrontEndType=$B133,FrontEndCampus),0),MATCH(AY$9,FrontEndYear,0))),"")</f>
        <v/>
      </c>
      <c r="AZ133" s="529" t="str">
        <f t="array" aca="1" ref="AZ133" ca="1">IFERROR(AT133*(1+INDEX(FrontEndData,MATCH(AZ$10,IF(FrontEndType=$B133,FrontEndCampus),0),MATCH(AZ$9,FrontEndYear,0))),"")</f>
        <v/>
      </c>
      <c r="BA133" s="529" t="str">
        <f t="array" aca="1" ref="BA133" ca="1">IFERROR(AU133*(1+INDEX(FrontEndData,MATCH(BA$10,IF(FrontEndType=$B133,FrontEndCampus),0),MATCH(BA$9,FrontEndYear,0))),"")</f>
        <v/>
      </c>
      <c r="BB133" s="529" t="str">
        <f t="array" aca="1" ref="BB133" ca="1">IFERROR(AV133*(1+INDEX(FrontEndData,MATCH(BB$10,IF(FrontEndType=$B133,FrontEndCampus),0),MATCH(BB$9,FrontEndYear,0))),"")</f>
        <v/>
      </c>
      <c r="BC133" s="529" t="str">
        <f t="array" aca="1" ref="BC133" ca="1">IFERROR(AW133*(1+INDEX(FrontEndData,MATCH(BC$10,IF(FrontEndType=$B133,FrontEndCampus),0),MATCH(BC$9,FrontEndYear,0))),"")</f>
        <v/>
      </c>
      <c r="BD133" s="529" t="str">
        <f t="array" aca="1" ref="BD133" ca="1">IFERROR(AX133*(1+INDEX(FrontEndData,MATCH(BD$10,IF(FrontEndType=$B133,FrontEndCampus),0),MATCH(BD$9,FrontEndYear,0))),"")</f>
        <v/>
      </c>
      <c r="BE133" s="529" t="str">
        <f t="array" aca="1" ref="BE133" ca="1">IFERROR(AY133*(1+INDEX(FrontEndData,MATCH(BE$10,IF(FrontEndType=$B133,FrontEndCampus),0),MATCH(BE$9,FrontEndYear,0))),"")</f>
        <v/>
      </c>
      <c r="BF133" s="529" t="str">
        <f t="array" aca="1" ref="BF133" ca="1">IFERROR(AZ133*(1+INDEX(FrontEndData,MATCH(BF$10,IF(FrontEndType=$B133,FrontEndCampus),0),MATCH(BF$9,FrontEndYear,0))),"")</f>
        <v/>
      </c>
      <c r="BG133" s="529" t="str">
        <f t="array" aca="1" ref="BG133" ca="1">IFERROR(BA133*(1+INDEX(FrontEndData,MATCH(BG$10,IF(FrontEndType=$B133,FrontEndCampus),0),MATCH(BG$9,FrontEndYear,0))),"")</f>
        <v/>
      </c>
      <c r="BH133" s="529" t="str">
        <f t="array" aca="1" ref="BH133" ca="1">IFERROR(BB133*(1+INDEX(FrontEndData,MATCH(BH$10,IF(FrontEndType=$B133,FrontEndCampus),0),MATCH(BH$9,FrontEndYear,0))),"")</f>
        <v/>
      </c>
      <c r="BI133" s="529" t="str">
        <f t="array" aca="1" ref="BI133" ca="1">IFERROR(BC133*(1+INDEX(FrontEndData,MATCH(BI$10,IF(FrontEndType=$B133,FrontEndCampus),0),MATCH(BI$9,FrontEndYear,0))),"")</f>
        <v/>
      </c>
      <c r="BJ133" s="529" t="str">
        <f t="array" aca="1" ref="BJ133" ca="1">IFERROR(BD133*(1+INDEX(FrontEndData,MATCH(BJ$10,IF(FrontEndType=$B133,FrontEndCampus),0),MATCH(BJ$9,FrontEndYear,0))),"")</f>
        <v/>
      </c>
      <c r="BK133" s="529" t="str">
        <f t="array" aca="1" ref="BK133" ca="1">IFERROR(BE133*(1+INDEX(FrontEndData,MATCH(BK$10,IF(FrontEndType=$B133,FrontEndCampus),0),MATCH(BK$9,FrontEndYear,0))),"")</f>
        <v/>
      </c>
      <c r="BL133" s="529" t="str">
        <f t="array" aca="1" ref="BL133" ca="1">IFERROR(BF133*(1+INDEX(FrontEndData,MATCH(BL$10,IF(FrontEndType=$B133,FrontEndCampus),0),MATCH(BL$9,FrontEndYear,0))),"")</f>
        <v/>
      </c>
      <c r="BM133" s="529" t="str">
        <f t="array" aca="1" ref="BM133" ca="1">IFERROR(BG133*(1+INDEX(FrontEndData,MATCH(BM$10,IF(FrontEndType=$B133,FrontEndCampus),0),MATCH(BM$9,FrontEndYear,0))),"")</f>
        <v/>
      </c>
      <c r="BN133" s="529" t="str">
        <f t="array" aca="1" ref="BN133" ca="1">IFERROR(BH133*(1+INDEX(FrontEndData,MATCH(BN$10,IF(FrontEndType=$B133,FrontEndCampus),0),MATCH(BN$9,FrontEndYear,0))),"")</f>
        <v/>
      </c>
      <c r="BO133" s="529" t="str">
        <f t="array" aca="1" ref="BO133" ca="1">IFERROR(BI133*(1+INDEX(FrontEndData,MATCH(BO$10,IF(FrontEndType=$B133,FrontEndCampus),0),MATCH(BO$9,FrontEndYear,0))),"")</f>
        <v/>
      </c>
      <c r="BP133" s="529" t="str">
        <f t="array" aca="1" ref="BP133" ca="1">IFERROR(BJ133*(1+INDEX(FrontEndData,MATCH(BP$10,IF(FrontEndType=$B133,FrontEndCampus),0),MATCH(BP$9,FrontEndYear,0))),"")</f>
        <v/>
      </c>
      <c r="BQ133" s="529" t="str">
        <f t="array" aca="1" ref="BQ133" ca="1">IFERROR(BK133*(1+INDEX(FrontEndData,MATCH(BQ$10,IF(FrontEndType=$B133,FrontEndCampus),0),MATCH(BQ$9,FrontEndYear,0))),"")</f>
        <v/>
      </c>
      <c r="BR133" s="529" t="str">
        <f t="array" aca="1" ref="BR133" ca="1">IFERROR(BL133*(1+INDEX(FrontEndData,MATCH(BR$10,IF(FrontEndType=$B133,FrontEndCampus),0),MATCH(BR$9,FrontEndYear,0))),"")</f>
        <v/>
      </c>
      <c r="BS133" s="529" t="str">
        <f t="array" aca="1" ref="BS133" ca="1">IFERROR(BM133*(1+INDEX(FrontEndData,MATCH(BS$10,IF(FrontEndType=$B133,FrontEndCampus),0),MATCH(BS$9,FrontEndYear,0))),"")</f>
        <v/>
      </c>
      <c r="BT133" s="529" t="str">
        <f t="array" aca="1" ref="BT133" ca="1">IFERROR(BN133*(1+INDEX(FrontEndData,MATCH(BT$10,IF(FrontEndType=$B133,FrontEndCampus),0),MATCH(BT$9,FrontEndYear,0))),"")</f>
        <v/>
      </c>
      <c r="BU133" s="529" t="str">
        <f t="array" aca="1" ref="BU133" ca="1">IFERROR(BO133*(1+INDEX(FrontEndData,MATCH(BU$10,IF(FrontEndType=$B133,FrontEndCampus),0),MATCH(BU$9,FrontEndYear,0))),"")</f>
        <v/>
      </c>
      <c r="BV133" s="529" t="str">
        <f t="array" aca="1" ref="BV133" ca="1">IFERROR(BP133*(1+INDEX(FrontEndData,MATCH(BV$10,IF(FrontEndType=$B133,FrontEndCampus),0),MATCH(BV$9,FrontEndYear,0))),"")</f>
        <v/>
      </c>
      <c r="BW133" s="529" t="str">
        <f t="array" aca="1" ref="BW133" ca="1">IFERROR(BQ133*(1+INDEX(FrontEndData,MATCH(BW$10,IF(FrontEndType=$B133,FrontEndCampus),0),MATCH(BW$9,FrontEndYear,0))),"")</f>
        <v/>
      </c>
      <c r="BX133" s="529" t="str">
        <f t="array" aca="1" ref="BX133" ca="1">IFERROR(BR133*(1+INDEX(FrontEndData,MATCH(BX$10,IF(FrontEndType=$B133,FrontEndCampus),0),MATCH(BX$9,FrontEndYear,0))),"")</f>
        <v/>
      </c>
    </row>
    <row r="134" spans="2:76" x14ac:dyDescent="0.25">
      <c r="B134" s="525" t="s">
        <v>360</v>
      </c>
      <c r="C134" s="526" t="s">
        <v>388</v>
      </c>
      <c r="D134" s="527" t="s">
        <v>4</v>
      </c>
      <c r="E134" s="528">
        <f t="array" aca="1" ref="E134" ca="1">IFERROR(IF(INDEX(EndUseMatrixData,MATCH($B134,IF(EndUseMatrixEndUse=$D134,EndUseMatrixAllocation),0),MATCH($C134,EndUseMatrixEmissionSource,0))=Lists!$Q$9,INDEX(CFPTableEmissionsData,MATCH($C134,CFPTableEmissionsEmissionSource,0),MATCH(E$10,CFPTableEmissionsCampus,0))*INDEX(EndUseAssumptionsData,MATCH($C134,IF(EndUseAssumptionsEndUse=$D134,EndUseAssumptionsEmissionsSource),0),MATCH(E$10,EndUseAssumptionsCampus,0))*IF(COUNTIF(PeopleList,$B134)&gt;0,INDEX(SpacePeopleAllocationsPercentData,MATCH($B134,SpacePeopleAllocationsPercentType,0),MATCH(E$10,SpacePeopleAllocationsPercentCampus,0))/SUM(IF(INDEX(EndUseMatrixPeopleData,0,MATCH($C134,EndUseMatrixEmissionSource,0))=Lists!$Q$9,IF(EndUseMatrixPeopleEndUse=$D134,INDEX(EndUseMatrixPeopleSplitData,0,MATCH(E$10,EndUseMatrixPeopleSplitCampus,0))))),1),0),0)</f>
        <v>0</v>
      </c>
      <c r="F134" s="528">
        <f t="array" aca="1" ref="F134" ca="1">IFERROR(IF(INDEX(EndUseMatrixData,MATCH($B134,IF(EndUseMatrixEndUse=$D134,EndUseMatrixAllocation),0),MATCH($C134,EndUseMatrixEmissionSource,0))=Lists!$Q$9,INDEX(CFPTableEmissionsData,MATCH($C134,CFPTableEmissionsEmissionSource,0),MATCH(F$10,CFPTableEmissionsCampus,0))*INDEX(EndUseAssumptionsData,MATCH($C134,IF(EndUseAssumptionsEndUse=$D134,EndUseAssumptionsEmissionsSource),0),MATCH(F$10,EndUseAssumptionsCampus,0))*IF(COUNTIF(PeopleList,$B134)&gt;0,INDEX(SpacePeopleAllocationsPercentData,MATCH($B134,SpacePeopleAllocationsPercentType,0),MATCH(F$10,SpacePeopleAllocationsPercentCampus,0))/SUM(IF(INDEX(EndUseMatrixPeopleData,0,MATCH($C134,EndUseMatrixEmissionSource,0))=Lists!$Q$9,IF(EndUseMatrixPeopleEndUse=$D134,INDEX(EndUseMatrixPeopleSplitData,0,MATCH(F$10,EndUseMatrixPeopleSplitCampus,0))))),1),0),0)</f>
        <v>0</v>
      </c>
      <c r="G134" s="528">
        <f t="array" aca="1" ref="G134" ca="1">IFERROR(IF(INDEX(EndUseMatrixData,MATCH($B134,IF(EndUseMatrixEndUse=$D134,EndUseMatrixAllocation),0),MATCH($C134,EndUseMatrixEmissionSource,0))=Lists!$Q$9,INDEX(CFPTableEmissionsData,MATCH($C134,CFPTableEmissionsEmissionSource,0),MATCH(G$10,CFPTableEmissionsCampus,0))*INDEX(EndUseAssumptionsData,MATCH($C134,IF(EndUseAssumptionsEndUse=$D134,EndUseAssumptionsEmissionsSource),0),MATCH(G$10,EndUseAssumptionsCampus,0))*IF(COUNTIF(PeopleList,$B134)&gt;0,INDEX(SpacePeopleAllocationsPercentData,MATCH($B134,SpacePeopleAllocationsPercentType,0),MATCH(G$10,SpacePeopleAllocationsPercentCampus,0))/SUM(IF(INDEX(EndUseMatrixPeopleData,0,MATCH($C134,EndUseMatrixEmissionSource,0))=Lists!$Q$9,IF(EndUseMatrixPeopleEndUse=$D134,INDEX(EndUseMatrixPeopleSplitData,0,MATCH(G$10,EndUseMatrixPeopleSplitCampus,0))))),1),0),0)</f>
        <v>0</v>
      </c>
      <c r="H134" s="528">
        <f t="array" aca="1" ref="H134" ca="1">IFERROR(IF(INDEX(EndUseMatrixData,MATCH($B134,IF(EndUseMatrixEndUse=$D134,EndUseMatrixAllocation),0),MATCH($C134,EndUseMatrixEmissionSource,0))=Lists!$Q$9,INDEX(CFPTableEmissionsData,MATCH($C134,CFPTableEmissionsEmissionSource,0),MATCH(H$10,CFPTableEmissionsCampus,0))*INDEX(EndUseAssumptionsData,MATCH($C134,IF(EndUseAssumptionsEndUse=$D134,EndUseAssumptionsEmissionsSource),0),MATCH(H$10,EndUseAssumptionsCampus,0))*IF(COUNTIF(PeopleList,$B134)&gt;0,INDEX(SpacePeopleAllocationsPercentData,MATCH($B134,SpacePeopleAllocationsPercentType,0),MATCH(H$10,SpacePeopleAllocationsPercentCampus,0))/SUM(IF(INDEX(EndUseMatrixPeopleData,0,MATCH($C134,EndUseMatrixEmissionSource,0))=Lists!$Q$9,IF(EndUseMatrixPeopleEndUse=$D134,INDEX(EndUseMatrixPeopleSplitData,0,MATCH(H$10,EndUseMatrixPeopleSplitCampus,0))))),1),0),0)</f>
        <v>0</v>
      </c>
      <c r="I134" s="528">
        <f t="array" aca="1" ref="I134" ca="1">IFERROR(IF(INDEX(EndUseMatrixData,MATCH($B134,IF(EndUseMatrixEndUse=$D134,EndUseMatrixAllocation),0),MATCH($C134,EndUseMatrixEmissionSource,0))=Lists!$Q$9,INDEX(CFPTableEmissionsData,MATCH($C134,CFPTableEmissionsEmissionSource,0),MATCH(I$10,CFPTableEmissionsCampus,0))*INDEX(EndUseAssumptionsData,MATCH($C134,IF(EndUseAssumptionsEndUse=$D134,EndUseAssumptionsEmissionsSource),0),MATCH(I$10,EndUseAssumptionsCampus,0))*IF(COUNTIF(PeopleList,$B134)&gt;0,INDEX(SpacePeopleAllocationsPercentData,MATCH($B134,SpacePeopleAllocationsPercentType,0),MATCH(I$10,SpacePeopleAllocationsPercentCampus,0))/SUM(IF(INDEX(EndUseMatrixPeopleData,0,MATCH($C134,EndUseMatrixEmissionSource,0))=Lists!$Q$9,IF(EndUseMatrixPeopleEndUse=$D134,INDEX(EndUseMatrixPeopleSplitData,0,MATCH(I$10,EndUseMatrixPeopleSplitCampus,0))))),1),0),0)</f>
        <v>0</v>
      </c>
      <c r="J134" s="528">
        <f t="array" aca="1" ref="J134" ca="1">IFERROR(IF(INDEX(EndUseMatrixData,MATCH($B134,IF(EndUseMatrixEndUse=$D134,EndUseMatrixAllocation),0),MATCH($C134,EndUseMatrixEmissionSource,0))=Lists!$Q$9,INDEX(CFPTableEmissionsData,MATCH($C134,CFPTableEmissionsEmissionSource,0),MATCH(J$10,CFPTableEmissionsCampus,0))*INDEX(EndUseAssumptionsData,MATCH($C134,IF(EndUseAssumptionsEndUse=$D134,EndUseAssumptionsEmissionsSource),0),MATCH(J$10,EndUseAssumptionsCampus,0))*IF(COUNTIF(PeopleList,$B134)&gt;0,INDEX(SpacePeopleAllocationsPercentData,MATCH($B134,SpacePeopleAllocationsPercentType,0),MATCH(J$10,SpacePeopleAllocationsPercentCampus,0))/SUM(IF(INDEX(EndUseMatrixPeopleData,0,MATCH($C134,EndUseMatrixEmissionSource,0))=Lists!$Q$9,IF(EndUseMatrixPeopleEndUse=$D134,INDEX(EndUseMatrixPeopleSplitData,0,MATCH(J$10,EndUseMatrixPeopleSplitCampus,0))))),1),0),0)</f>
        <v>0</v>
      </c>
      <c r="K134" s="529" t="str">
        <f t="array" aca="1" ref="K134" ca="1">IFERROR(E134*(1+INDEX(FrontEndData,MATCH(K$10,IF(FrontEndType=$B134,FrontEndCampus),0),MATCH(K$9,FrontEndYear,0))),"")</f>
        <v/>
      </c>
      <c r="L134" s="529" t="str">
        <f t="array" aca="1" ref="L134" ca="1">IFERROR(F134*(1+INDEX(FrontEndData,MATCH(L$10,IF(FrontEndType=$B134,FrontEndCampus),0),MATCH(L$9,FrontEndYear,0))),"")</f>
        <v/>
      </c>
      <c r="M134" s="529" t="str">
        <f t="array" aca="1" ref="M134" ca="1">IFERROR(G134*(1+INDEX(FrontEndData,MATCH(M$10,IF(FrontEndType=$B134,FrontEndCampus),0),MATCH(M$9,FrontEndYear,0))),"")</f>
        <v/>
      </c>
      <c r="N134" s="529" t="str">
        <f t="array" aca="1" ref="N134" ca="1">IFERROR(H134*(1+INDEX(FrontEndData,MATCH(N$10,IF(FrontEndType=$B134,FrontEndCampus),0),MATCH(N$9,FrontEndYear,0))),"")</f>
        <v/>
      </c>
      <c r="O134" s="529" t="str">
        <f t="array" aca="1" ref="O134" ca="1">IFERROR(I134*(1+INDEX(FrontEndData,MATCH(O$10,IF(FrontEndType=$B134,FrontEndCampus),0),MATCH(O$9,FrontEndYear,0))),"")</f>
        <v/>
      </c>
      <c r="P134" s="529" t="str">
        <f t="array" aca="1" ref="P134" ca="1">IFERROR(J134*(1+INDEX(FrontEndData,MATCH(P$10,IF(FrontEndType=$B134,FrontEndCampus),0),MATCH(P$9,FrontEndYear,0))),"")</f>
        <v/>
      </c>
      <c r="Q134" s="529" t="str">
        <f t="array" aca="1" ref="Q134" ca="1">IFERROR(K134*(1+INDEX(FrontEndData,MATCH(Q$10,IF(FrontEndType=$B134,FrontEndCampus),0),MATCH(Q$9,FrontEndYear,0))),"")</f>
        <v/>
      </c>
      <c r="R134" s="529" t="str">
        <f t="array" aca="1" ref="R134" ca="1">IFERROR(L134*(1+INDEX(FrontEndData,MATCH(R$10,IF(FrontEndType=$B134,FrontEndCampus),0),MATCH(R$9,FrontEndYear,0))),"")</f>
        <v/>
      </c>
      <c r="S134" s="529" t="str">
        <f t="array" aca="1" ref="S134" ca="1">IFERROR(M134*(1+INDEX(FrontEndData,MATCH(S$10,IF(FrontEndType=$B134,FrontEndCampus),0),MATCH(S$9,FrontEndYear,0))),"")</f>
        <v/>
      </c>
      <c r="T134" s="529" t="str">
        <f t="array" aca="1" ref="T134" ca="1">IFERROR(N134*(1+INDEX(FrontEndData,MATCH(T$10,IF(FrontEndType=$B134,FrontEndCampus),0),MATCH(T$9,FrontEndYear,0))),"")</f>
        <v/>
      </c>
      <c r="U134" s="529" t="str">
        <f t="array" aca="1" ref="U134" ca="1">IFERROR(O134*(1+INDEX(FrontEndData,MATCH(U$10,IF(FrontEndType=$B134,FrontEndCampus),0),MATCH(U$9,FrontEndYear,0))),"")</f>
        <v/>
      </c>
      <c r="V134" s="529" t="str">
        <f t="array" aca="1" ref="V134" ca="1">IFERROR(P134*(1+INDEX(FrontEndData,MATCH(V$10,IF(FrontEndType=$B134,FrontEndCampus),0),MATCH(V$9,FrontEndYear,0))),"")</f>
        <v/>
      </c>
      <c r="W134" s="529" t="str">
        <f t="array" aca="1" ref="W134" ca="1">IFERROR(Q134*(1+INDEX(FrontEndData,MATCH(W$10,IF(FrontEndType=$B134,FrontEndCampus),0),MATCH(W$9,FrontEndYear,0))),"")</f>
        <v/>
      </c>
      <c r="X134" s="529" t="str">
        <f t="array" aca="1" ref="X134" ca="1">IFERROR(R134*(1+INDEX(FrontEndData,MATCH(X$10,IF(FrontEndType=$B134,FrontEndCampus),0),MATCH(X$9,FrontEndYear,0))),"")</f>
        <v/>
      </c>
      <c r="Y134" s="529" t="str">
        <f t="array" aca="1" ref="Y134" ca="1">IFERROR(S134*(1+INDEX(FrontEndData,MATCH(Y$10,IF(FrontEndType=$B134,FrontEndCampus),0),MATCH(Y$9,FrontEndYear,0))),"")</f>
        <v/>
      </c>
      <c r="Z134" s="529" t="str">
        <f t="array" aca="1" ref="Z134" ca="1">IFERROR(T134*(1+INDEX(FrontEndData,MATCH(Z$10,IF(FrontEndType=$B134,FrontEndCampus),0),MATCH(Z$9,FrontEndYear,0))),"")</f>
        <v/>
      </c>
      <c r="AA134" s="529" t="str">
        <f t="array" aca="1" ref="AA134" ca="1">IFERROR(U134*(1+INDEX(FrontEndData,MATCH(AA$10,IF(FrontEndType=$B134,FrontEndCampus),0),MATCH(AA$9,FrontEndYear,0))),"")</f>
        <v/>
      </c>
      <c r="AB134" s="529" t="str">
        <f t="array" aca="1" ref="AB134" ca="1">IFERROR(V134*(1+INDEX(FrontEndData,MATCH(AB$10,IF(FrontEndType=$B134,FrontEndCampus),0),MATCH(AB$9,FrontEndYear,0))),"")</f>
        <v/>
      </c>
      <c r="AC134" s="529" t="str">
        <f t="array" aca="1" ref="AC134" ca="1">IFERROR(W134*(1+INDEX(FrontEndData,MATCH(AC$10,IF(FrontEndType=$B134,FrontEndCampus),0),MATCH(AC$9,FrontEndYear,0))),"")</f>
        <v/>
      </c>
      <c r="AD134" s="529" t="str">
        <f t="array" aca="1" ref="AD134" ca="1">IFERROR(X134*(1+INDEX(FrontEndData,MATCH(AD$10,IF(FrontEndType=$B134,FrontEndCampus),0),MATCH(AD$9,FrontEndYear,0))),"")</f>
        <v/>
      </c>
      <c r="AE134" s="529" t="str">
        <f t="array" aca="1" ref="AE134" ca="1">IFERROR(Y134*(1+INDEX(FrontEndData,MATCH(AE$10,IF(FrontEndType=$B134,FrontEndCampus),0),MATCH(AE$9,FrontEndYear,0))),"")</f>
        <v/>
      </c>
      <c r="AF134" s="529" t="str">
        <f t="array" aca="1" ref="AF134" ca="1">IFERROR(Z134*(1+INDEX(FrontEndData,MATCH(AF$10,IF(FrontEndType=$B134,FrontEndCampus),0),MATCH(AF$9,FrontEndYear,0))),"")</f>
        <v/>
      </c>
      <c r="AG134" s="529" t="str">
        <f t="array" aca="1" ref="AG134" ca="1">IFERROR(AA134*(1+INDEX(FrontEndData,MATCH(AG$10,IF(FrontEndType=$B134,FrontEndCampus),0),MATCH(AG$9,FrontEndYear,0))),"")</f>
        <v/>
      </c>
      <c r="AH134" s="529" t="str">
        <f t="array" aca="1" ref="AH134" ca="1">IFERROR(AB134*(1+INDEX(FrontEndData,MATCH(AH$10,IF(FrontEndType=$B134,FrontEndCampus),0),MATCH(AH$9,FrontEndYear,0))),"")</f>
        <v/>
      </c>
      <c r="AI134" s="529" t="str">
        <f t="array" aca="1" ref="AI134" ca="1">IFERROR(AC134*(1+INDEX(FrontEndData,MATCH(AI$10,IF(FrontEndType=$B134,FrontEndCampus),0),MATCH(AI$9,FrontEndYear,0))),"")</f>
        <v/>
      </c>
      <c r="AJ134" s="529" t="str">
        <f t="array" aca="1" ref="AJ134" ca="1">IFERROR(AD134*(1+INDEX(FrontEndData,MATCH(AJ$10,IF(FrontEndType=$B134,FrontEndCampus),0),MATCH(AJ$9,FrontEndYear,0))),"")</f>
        <v/>
      </c>
      <c r="AK134" s="529" t="str">
        <f t="array" aca="1" ref="AK134" ca="1">IFERROR(AE134*(1+INDEX(FrontEndData,MATCH(AK$10,IF(FrontEndType=$B134,FrontEndCampus),0),MATCH(AK$9,FrontEndYear,0))),"")</f>
        <v/>
      </c>
      <c r="AL134" s="529" t="str">
        <f t="array" aca="1" ref="AL134" ca="1">IFERROR(AF134*(1+INDEX(FrontEndData,MATCH(AL$10,IF(FrontEndType=$B134,FrontEndCampus),0),MATCH(AL$9,FrontEndYear,0))),"")</f>
        <v/>
      </c>
      <c r="AM134" s="529" t="str">
        <f t="array" aca="1" ref="AM134" ca="1">IFERROR(AG134*(1+INDEX(FrontEndData,MATCH(AM$10,IF(FrontEndType=$B134,FrontEndCampus),0),MATCH(AM$9,FrontEndYear,0))),"")</f>
        <v/>
      </c>
      <c r="AN134" s="529" t="str">
        <f t="array" aca="1" ref="AN134" ca="1">IFERROR(AH134*(1+INDEX(FrontEndData,MATCH(AN$10,IF(FrontEndType=$B134,FrontEndCampus),0),MATCH(AN$9,FrontEndYear,0))),"")</f>
        <v/>
      </c>
      <c r="AO134" s="529" t="str">
        <f t="array" aca="1" ref="AO134" ca="1">IFERROR(AI134*(1+INDEX(FrontEndData,MATCH(AO$10,IF(FrontEndType=$B134,FrontEndCampus),0),MATCH(AO$9,FrontEndYear,0))),"")</f>
        <v/>
      </c>
      <c r="AP134" s="529" t="str">
        <f t="array" aca="1" ref="AP134" ca="1">IFERROR(AJ134*(1+INDEX(FrontEndData,MATCH(AP$10,IF(FrontEndType=$B134,FrontEndCampus),0),MATCH(AP$9,FrontEndYear,0))),"")</f>
        <v/>
      </c>
      <c r="AQ134" s="529" t="str">
        <f t="array" aca="1" ref="AQ134" ca="1">IFERROR(AK134*(1+INDEX(FrontEndData,MATCH(AQ$10,IF(FrontEndType=$B134,FrontEndCampus),0),MATCH(AQ$9,FrontEndYear,0))),"")</f>
        <v/>
      </c>
      <c r="AR134" s="529" t="str">
        <f t="array" aca="1" ref="AR134" ca="1">IFERROR(AL134*(1+INDEX(FrontEndData,MATCH(AR$10,IF(FrontEndType=$B134,FrontEndCampus),0),MATCH(AR$9,FrontEndYear,0))),"")</f>
        <v/>
      </c>
      <c r="AS134" s="529" t="str">
        <f t="array" aca="1" ref="AS134" ca="1">IFERROR(AM134*(1+INDEX(FrontEndData,MATCH(AS$10,IF(FrontEndType=$B134,FrontEndCampus),0),MATCH(AS$9,FrontEndYear,0))),"")</f>
        <v/>
      </c>
      <c r="AT134" s="529" t="str">
        <f t="array" aca="1" ref="AT134" ca="1">IFERROR(AN134*(1+INDEX(FrontEndData,MATCH(AT$10,IF(FrontEndType=$B134,FrontEndCampus),0),MATCH(AT$9,FrontEndYear,0))),"")</f>
        <v/>
      </c>
      <c r="AU134" s="529" t="str">
        <f t="array" aca="1" ref="AU134" ca="1">IFERROR(AO134*(1+INDEX(FrontEndData,MATCH(AU$10,IF(FrontEndType=$B134,FrontEndCampus),0),MATCH(AU$9,FrontEndYear,0))),"")</f>
        <v/>
      </c>
      <c r="AV134" s="529" t="str">
        <f t="array" aca="1" ref="AV134" ca="1">IFERROR(AP134*(1+INDEX(FrontEndData,MATCH(AV$10,IF(FrontEndType=$B134,FrontEndCampus),0),MATCH(AV$9,FrontEndYear,0))),"")</f>
        <v/>
      </c>
      <c r="AW134" s="529" t="str">
        <f t="array" aca="1" ref="AW134" ca="1">IFERROR(AQ134*(1+INDEX(FrontEndData,MATCH(AW$10,IF(FrontEndType=$B134,FrontEndCampus),0),MATCH(AW$9,FrontEndYear,0))),"")</f>
        <v/>
      </c>
      <c r="AX134" s="529" t="str">
        <f t="array" aca="1" ref="AX134" ca="1">IFERROR(AR134*(1+INDEX(FrontEndData,MATCH(AX$10,IF(FrontEndType=$B134,FrontEndCampus),0),MATCH(AX$9,FrontEndYear,0))),"")</f>
        <v/>
      </c>
      <c r="AY134" s="529" t="str">
        <f t="array" aca="1" ref="AY134" ca="1">IFERROR(AS134*(1+INDEX(FrontEndData,MATCH(AY$10,IF(FrontEndType=$B134,FrontEndCampus),0),MATCH(AY$9,FrontEndYear,0))),"")</f>
        <v/>
      </c>
      <c r="AZ134" s="529" t="str">
        <f t="array" aca="1" ref="AZ134" ca="1">IFERROR(AT134*(1+INDEX(FrontEndData,MATCH(AZ$10,IF(FrontEndType=$B134,FrontEndCampus),0),MATCH(AZ$9,FrontEndYear,0))),"")</f>
        <v/>
      </c>
      <c r="BA134" s="529" t="str">
        <f t="array" aca="1" ref="BA134" ca="1">IFERROR(AU134*(1+INDEX(FrontEndData,MATCH(BA$10,IF(FrontEndType=$B134,FrontEndCampus),0),MATCH(BA$9,FrontEndYear,0))),"")</f>
        <v/>
      </c>
      <c r="BB134" s="529" t="str">
        <f t="array" aca="1" ref="BB134" ca="1">IFERROR(AV134*(1+INDEX(FrontEndData,MATCH(BB$10,IF(FrontEndType=$B134,FrontEndCampus),0),MATCH(BB$9,FrontEndYear,0))),"")</f>
        <v/>
      </c>
      <c r="BC134" s="529" t="str">
        <f t="array" aca="1" ref="BC134" ca="1">IFERROR(AW134*(1+INDEX(FrontEndData,MATCH(BC$10,IF(FrontEndType=$B134,FrontEndCampus),0),MATCH(BC$9,FrontEndYear,0))),"")</f>
        <v/>
      </c>
      <c r="BD134" s="529" t="str">
        <f t="array" aca="1" ref="BD134" ca="1">IFERROR(AX134*(1+INDEX(FrontEndData,MATCH(BD$10,IF(FrontEndType=$B134,FrontEndCampus),0),MATCH(BD$9,FrontEndYear,0))),"")</f>
        <v/>
      </c>
      <c r="BE134" s="529" t="str">
        <f t="array" aca="1" ref="BE134" ca="1">IFERROR(AY134*(1+INDEX(FrontEndData,MATCH(BE$10,IF(FrontEndType=$B134,FrontEndCampus),0),MATCH(BE$9,FrontEndYear,0))),"")</f>
        <v/>
      </c>
      <c r="BF134" s="529" t="str">
        <f t="array" aca="1" ref="BF134" ca="1">IFERROR(AZ134*(1+INDEX(FrontEndData,MATCH(BF$10,IF(FrontEndType=$B134,FrontEndCampus),0),MATCH(BF$9,FrontEndYear,0))),"")</f>
        <v/>
      </c>
      <c r="BG134" s="529" t="str">
        <f t="array" aca="1" ref="BG134" ca="1">IFERROR(BA134*(1+INDEX(FrontEndData,MATCH(BG$10,IF(FrontEndType=$B134,FrontEndCampus),0),MATCH(BG$9,FrontEndYear,0))),"")</f>
        <v/>
      </c>
      <c r="BH134" s="529" t="str">
        <f t="array" aca="1" ref="BH134" ca="1">IFERROR(BB134*(1+INDEX(FrontEndData,MATCH(BH$10,IF(FrontEndType=$B134,FrontEndCampus),0),MATCH(BH$9,FrontEndYear,0))),"")</f>
        <v/>
      </c>
      <c r="BI134" s="529" t="str">
        <f t="array" aca="1" ref="BI134" ca="1">IFERROR(BC134*(1+INDEX(FrontEndData,MATCH(BI$10,IF(FrontEndType=$B134,FrontEndCampus),0),MATCH(BI$9,FrontEndYear,0))),"")</f>
        <v/>
      </c>
      <c r="BJ134" s="529" t="str">
        <f t="array" aca="1" ref="BJ134" ca="1">IFERROR(BD134*(1+INDEX(FrontEndData,MATCH(BJ$10,IF(FrontEndType=$B134,FrontEndCampus),0),MATCH(BJ$9,FrontEndYear,0))),"")</f>
        <v/>
      </c>
      <c r="BK134" s="529" t="str">
        <f t="array" aca="1" ref="BK134" ca="1">IFERROR(BE134*(1+INDEX(FrontEndData,MATCH(BK$10,IF(FrontEndType=$B134,FrontEndCampus),0),MATCH(BK$9,FrontEndYear,0))),"")</f>
        <v/>
      </c>
      <c r="BL134" s="529" t="str">
        <f t="array" aca="1" ref="BL134" ca="1">IFERROR(BF134*(1+INDEX(FrontEndData,MATCH(BL$10,IF(FrontEndType=$B134,FrontEndCampus),0),MATCH(BL$9,FrontEndYear,0))),"")</f>
        <v/>
      </c>
      <c r="BM134" s="529" t="str">
        <f t="array" aca="1" ref="BM134" ca="1">IFERROR(BG134*(1+INDEX(FrontEndData,MATCH(BM$10,IF(FrontEndType=$B134,FrontEndCampus),0),MATCH(BM$9,FrontEndYear,0))),"")</f>
        <v/>
      </c>
      <c r="BN134" s="529" t="str">
        <f t="array" aca="1" ref="BN134" ca="1">IFERROR(BH134*(1+INDEX(FrontEndData,MATCH(BN$10,IF(FrontEndType=$B134,FrontEndCampus),0),MATCH(BN$9,FrontEndYear,0))),"")</f>
        <v/>
      </c>
      <c r="BO134" s="529" t="str">
        <f t="array" aca="1" ref="BO134" ca="1">IFERROR(BI134*(1+INDEX(FrontEndData,MATCH(BO$10,IF(FrontEndType=$B134,FrontEndCampus),0),MATCH(BO$9,FrontEndYear,0))),"")</f>
        <v/>
      </c>
      <c r="BP134" s="529" t="str">
        <f t="array" aca="1" ref="BP134" ca="1">IFERROR(BJ134*(1+INDEX(FrontEndData,MATCH(BP$10,IF(FrontEndType=$B134,FrontEndCampus),0),MATCH(BP$9,FrontEndYear,0))),"")</f>
        <v/>
      </c>
      <c r="BQ134" s="529" t="str">
        <f t="array" aca="1" ref="BQ134" ca="1">IFERROR(BK134*(1+INDEX(FrontEndData,MATCH(BQ$10,IF(FrontEndType=$B134,FrontEndCampus),0),MATCH(BQ$9,FrontEndYear,0))),"")</f>
        <v/>
      </c>
      <c r="BR134" s="529" t="str">
        <f t="array" aca="1" ref="BR134" ca="1">IFERROR(BL134*(1+INDEX(FrontEndData,MATCH(BR$10,IF(FrontEndType=$B134,FrontEndCampus),0),MATCH(BR$9,FrontEndYear,0))),"")</f>
        <v/>
      </c>
      <c r="BS134" s="529" t="str">
        <f t="array" aca="1" ref="BS134" ca="1">IFERROR(BM134*(1+INDEX(FrontEndData,MATCH(BS$10,IF(FrontEndType=$B134,FrontEndCampus),0),MATCH(BS$9,FrontEndYear,0))),"")</f>
        <v/>
      </c>
      <c r="BT134" s="529" t="str">
        <f t="array" aca="1" ref="BT134" ca="1">IFERROR(BN134*(1+INDEX(FrontEndData,MATCH(BT$10,IF(FrontEndType=$B134,FrontEndCampus),0),MATCH(BT$9,FrontEndYear,0))),"")</f>
        <v/>
      </c>
      <c r="BU134" s="529" t="str">
        <f t="array" aca="1" ref="BU134" ca="1">IFERROR(BO134*(1+INDEX(FrontEndData,MATCH(BU$10,IF(FrontEndType=$B134,FrontEndCampus),0),MATCH(BU$9,FrontEndYear,0))),"")</f>
        <v/>
      </c>
      <c r="BV134" s="529" t="str">
        <f t="array" aca="1" ref="BV134" ca="1">IFERROR(BP134*(1+INDEX(FrontEndData,MATCH(BV$10,IF(FrontEndType=$B134,FrontEndCampus),0),MATCH(BV$9,FrontEndYear,0))),"")</f>
        <v/>
      </c>
      <c r="BW134" s="529" t="str">
        <f t="array" aca="1" ref="BW134" ca="1">IFERROR(BQ134*(1+INDEX(FrontEndData,MATCH(BW$10,IF(FrontEndType=$B134,FrontEndCampus),0),MATCH(BW$9,FrontEndYear,0))),"")</f>
        <v/>
      </c>
      <c r="BX134" s="529" t="str">
        <f t="array" aca="1" ref="BX134" ca="1">IFERROR(BR134*(1+INDEX(FrontEndData,MATCH(BX$10,IF(FrontEndType=$B134,FrontEndCampus),0),MATCH(BX$9,FrontEndYear,0))),"")</f>
        <v/>
      </c>
    </row>
    <row r="135" spans="2:76" x14ac:dyDescent="0.25">
      <c r="B135" s="525" t="s">
        <v>358</v>
      </c>
      <c r="C135" s="526" t="s">
        <v>388</v>
      </c>
      <c r="D135" s="527" t="s">
        <v>4</v>
      </c>
      <c r="E135" s="528">
        <f t="array" ref="E135">IFERROR(IF(INDEX(EndUseMatrixData,MATCH($B135,IF(EndUseMatrixEndUse=$D135,EndUseMatrixAllocation),0),MATCH($C135,EndUseMatrixEmissionSource,0))=Lists!$Q$9,INDEX(CFPTableEmissionsData,MATCH($C135,CFPTableEmissionsEmissionSource,0),MATCH(E$10,CFPTableEmissionsCampus,0))*INDEX(EndUseAssumptionsData,MATCH($C135,IF(EndUseAssumptionsEndUse=$D135,EndUseAssumptionsEmissionsSource),0),MATCH(E$10,EndUseAssumptionsCampus,0))*IF(COUNTIF(PeopleList,$B135)&gt;0,INDEX(SpacePeopleAllocationsPercentData,MATCH($B135,SpacePeopleAllocationsPercentType,0),MATCH(E$10,SpacePeopleAllocationsPercentCampus,0))/SUM(IF(INDEX(EndUseMatrixPeopleData,0,MATCH($C135,EndUseMatrixEmissionSource,0))=Lists!$Q$9,IF(EndUseMatrixPeopleEndUse=$D135,INDEX(EndUseMatrixPeopleSplitData,0,MATCH(E$10,EndUseMatrixPeopleSplitCampus,0))))),1),0),0)</f>
        <v>0</v>
      </c>
      <c r="F135" s="528">
        <f t="array" ref="F135">IFERROR(IF(INDEX(EndUseMatrixData,MATCH($B135,IF(EndUseMatrixEndUse=$D135,EndUseMatrixAllocation),0),MATCH($C135,EndUseMatrixEmissionSource,0))=Lists!$Q$9,INDEX(CFPTableEmissionsData,MATCH($C135,CFPTableEmissionsEmissionSource,0),MATCH(F$10,CFPTableEmissionsCampus,0))*INDEX(EndUseAssumptionsData,MATCH($C135,IF(EndUseAssumptionsEndUse=$D135,EndUseAssumptionsEmissionsSource),0),MATCH(F$10,EndUseAssumptionsCampus,0))*IF(COUNTIF(PeopleList,$B135)&gt;0,INDEX(SpacePeopleAllocationsPercentData,MATCH($B135,SpacePeopleAllocationsPercentType,0),MATCH(F$10,SpacePeopleAllocationsPercentCampus,0))/SUM(IF(INDEX(EndUseMatrixPeopleData,0,MATCH($C135,EndUseMatrixEmissionSource,0))=Lists!$Q$9,IF(EndUseMatrixPeopleEndUse=$D135,INDEX(EndUseMatrixPeopleSplitData,0,MATCH(F$10,EndUseMatrixPeopleSplitCampus,0))))),1),0),0)</f>
        <v>0</v>
      </c>
      <c r="G135" s="528">
        <f t="array" ref="G135">IFERROR(IF(INDEX(EndUseMatrixData,MATCH($B135,IF(EndUseMatrixEndUse=$D135,EndUseMatrixAllocation),0),MATCH($C135,EndUseMatrixEmissionSource,0))=Lists!$Q$9,INDEX(CFPTableEmissionsData,MATCH($C135,CFPTableEmissionsEmissionSource,0),MATCH(G$10,CFPTableEmissionsCampus,0))*INDEX(EndUseAssumptionsData,MATCH($C135,IF(EndUseAssumptionsEndUse=$D135,EndUseAssumptionsEmissionsSource),0),MATCH(G$10,EndUseAssumptionsCampus,0))*IF(COUNTIF(PeopleList,$B135)&gt;0,INDEX(SpacePeopleAllocationsPercentData,MATCH($B135,SpacePeopleAllocationsPercentType,0),MATCH(G$10,SpacePeopleAllocationsPercentCampus,0))/SUM(IF(INDEX(EndUseMatrixPeopleData,0,MATCH($C135,EndUseMatrixEmissionSource,0))=Lists!$Q$9,IF(EndUseMatrixPeopleEndUse=$D135,INDEX(EndUseMatrixPeopleSplitData,0,MATCH(G$10,EndUseMatrixPeopleSplitCampus,0))))),1),0),0)</f>
        <v>0</v>
      </c>
      <c r="H135" s="528">
        <f t="array" ref="H135">IFERROR(IF(INDEX(EndUseMatrixData,MATCH($B135,IF(EndUseMatrixEndUse=$D135,EndUseMatrixAllocation),0),MATCH($C135,EndUseMatrixEmissionSource,0))=Lists!$Q$9,INDEX(CFPTableEmissionsData,MATCH($C135,CFPTableEmissionsEmissionSource,0),MATCH(H$10,CFPTableEmissionsCampus,0))*INDEX(EndUseAssumptionsData,MATCH($C135,IF(EndUseAssumptionsEndUse=$D135,EndUseAssumptionsEmissionsSource),0),MATCH(H$10,EndUseAssumptionsCampus,0))*IF(COUNTIF(PeopleList,$B135)&gt;0,INDEX(SpacePeopleAllocationsPercentData,MATCH($B135,SpacePeopleAllocationsPercentType,0),MATCH(H$10,SpacePeopleAllocationsPercentCampus,0))/SUM(IF(INDEX(EndUseMatrixPeopleData,0,MATCH($C135,EndUseMatrixEmissionSource,0))=Lists!$Q$9,IF(EndUseMatrixPeopleEndUse=$D135,INDEX(EndUseMatrixPeopleSplitData,0,MATCH(H$10,EndUseMatrixPeopleSplitCampus,0))))),1),0),0)</f>
        <v>0</v>
      </c>
      <c r="I135" s="528">
        <f t="array" ref="I135">IFERROR(IF(INDEX(EndUseMatrixData,MATCH($B135,IF(EndUseMatrixEndUse=$D135,EndUseMatrixAllocation),0),MATCH($C135,EndUseMatrixEmissionSource,0))=Lists!$Q$9,INDEX(CFPTableEmissionsData,MATCH($C135,CFPTableEmissionsEmissionSource,0),MATCH(I$10,CFPTableEmissionsCampus,0))*INDEX(EndUseAssumptionsData,MATCH($C135,IF(EndUseAssumptionsEndUse=$D135,EndUseAssumptionsEmissionsSource),0),MATCH(I$10,EndUseAssumptionsCampus,0))*IF(COUNTIF(PeopleList,$B135)&gt;0,INDEX(SpacePeopleAllocationsPercentData,MATCH($B135,SpacePeopleAllocationsPercentType,0),MATCH(I$10,SpacePeopleAllocationsPercentCampus,0))/SUM(IF(INDEX(EndUseMatrixPeopleData,0,MATCH($C135,EndUseMatrixEmissionSource,0))=Lists!$Q$9,IF(EndUseMatrixPeopleEndUse=$D135,INDEX(EndUseMatrixPeopleSplitData,0,MATCH(I$10,EndUseMatrixPeopleSplitCampus,0))))),1),0),0)</f>
        <v>0</v>
      </c>
      <c r="J135" s="528">
        <f t="array" ref="J135">IFERROR(IF(INDEX(EndUseMatrixData,MATCH($B135,IF(EndUseMatrixEndUse=$D135,EndUseMatrixAllocation),0),MATCH($C135,EndUseMatrixEmissionSource,0))=Lists!$Q$9,INDEX(CFPTableEmissionsData,MATCH($C135,CFPTableEmissionsEmissionSource,0),MATCH(J$10,CFPTableEmissionsCampus,0))*INDEX(EndUseAssumptionsData,MATCH($C135,IF(EndUseAssumptionsEndUse=$D135,EndUseAssumptionsEmissionsSource),0),MATCH(J$10,EndUseAssumptionsCampus,0))*IF(COUNTIF(PeopleList,$B135)&gt;0,INDEX(SpacePeopleAllocationsPercentData,MATCH($B135,SpacePeopleAllocationsPercentType,0),MATCH(J$10,SpacePeopleAllocationsPercentCampus,0))/SUM(IF(INDEX(EndUseMatrixPeopleData,0,MATCH($C135,EndUseMatrixEmissionSource,0))=Lists!$Q$9,IF(EndUseMatrixPeopleEndUse=$D135,INDEX(EndUseMatrixPeopleSplitData,0,MATCH(J$10,EndUseMatrixPeopleSplitCampus,0))))),1),0),0)</f>
        <v>0</v>
      </c>
      <c r="K135" s="529" t="str">
        <f t="array" aca="1" ref="K135" ca="1">IFERROR(E135*(1+INDEX(FrontEndData,MATCH(K$10,IF(FrontEndType=$B135,FrontEndCampus),0),MATCH(K$9,FrontEndYear,0))),"")</f>
        <v/>
      </c>
      <c r="L135" s="529" t="str">
        <f t="array" aca="1" ref="L135" ca="1">IFERROR(F135*(1+INDEX(FrontEndData,MATCH(L$10,IF(FrontEndType=$B135,FrontEndCampus),0),MATCH(L$9,FrontEndYear,0))),"")</f>
        <v/>
      </c>
      <c r="M135" s="529" t="str">
        <f t="array" aca="1" ref="M135" ca="1">IFERROR(G135*(1+INDEX(FrontEndData,MATCH(M$10,IF(FrontEndType=$B135,FrontEndCampus),0),MATCH(M$9,FrontEndYear,0))),"")</f>
        <v/>
      </c>
      <c r="N135" s="529" t="str">
        <f t="array" aca="1" ref="N135" ca="1">IFERROR(H135*(1+INDEX(FrontEndData,MATCH(N$10,IF(FrontEndType=$B135,FrontEndCampus),0),MATCH(N$9,FrontEndYear,0))),"")</f>
        <v/>
      </c>
      <c r="O135" s="529" t="str">
        <f t="array" aca="1" ref="O135" ca="1">IFERROR(I135*(1+INDEX(FrontEndData,MATCH(O$10,IF(FrontEndType=$B135,FrontEndCampus),0),MATCH(O$9,FrontEndYear,0))),"")</f>
        <v/>
      </c>
      <c r="P135" s="529" t="str">
        <f t="array" aca="1" ref="P135" ca="1">IFERROR(J135*(1+INDEX(FrontEndData,MATCH(P$10,IF(FrontEndType=$B135,FrontEndCampus),0),MATCH(P$9,FrontEndYear,0))),"")</f>
        <v/>
      </c>
      <c r="Q135" s="529" t="str">
        <f t="array" aca="1" ref="Q135" ca="1">IFERROR(K135*(1+INDEX(FrontEndData,MATCH(Q$10,IF(FrontEndType=$B135,FrontEndCampus),0),MATCH(Q$9,FrontEndYear,0))),"")</f>
        <v/>
      </c>
      <c r="R135" s="529" t="str">
        <f t="array" aca="1" ref="R135" ca="1">IFERROR(L135*(1+INDEX(FrontEndData,MATCH(R$10,IF(FrontEndType=$B135,FrontEndCampus),0),MATCH(R$9,FrontEndYear,0))),"")</f>
        <v/>
      </c>
      <c r="S135" s="529" t="str">
        <f t="array" aca="1" ref="S135" ca="1">IFERROR(M135*(1+INDEX(FrontEndData,MATCH(S$10,IF(FrontEndType=$B135,FrontEndCampus),0),MATCH(S$9,FrontEndYear,0))),"")</f>
        <v/>
      </c>
      <c r="T135" s="529" t="str">
        <f t="array" aca="1" ref="T135" ca="1">IFERROR(N135*(1+INDEX(FrontEndData,MATCH(T$10,IF(FrontEndType=$B135,FrontEndCampus),0),MATCH(T$9,FrontEndYear,0))),"")</f>
        <v/>
      </c>
      <c r="U135" s="529" t="str">
        <f t="array" aca="1" ref="U135" ca="1">IFERROR(O135*(1+INDEX(FrontEndData,MATCH(U$10,IF(FrontEndType=$B135,FrontEndCampus),0),MATCH(U$9,FrontEndYear,0))),"")</f>
        <v/>
      </c>
      <c r="V135" s="529" t="str">
        <f t="array" aca="1" ref="V135" ca="1">IFERROR(P135*(1+INDEX(FrontEndData,MATCH(V$10,IF(FrontEndType=$B135,FrontEndCampus),0),MATCH(V$9,FrontEndYear,0))),"")</f>
        <v/>
      </c>
      <c r="W135" s="529" t="str">
        <f t="array" aca="1" ref="W135" ca="1">IFERROR(Q135*(1+INDEX(FrontEndData,MATCH(W$10,IF(FrontEndType=$B135,FrontEndCampus),0),MATCH(W$9,FrontEndYear,0))),"")</f>
        <v/>
      </c>
      <c r="X135" s="529" t="str">
        <f t="array" aca="1" ref="X135" ca="1">IFERROR(R135*(1+INDEX(FrontEndData,MATCH(X$10,IF(FrontEndType=$B135,FrontEndCampus),0),MATCH(X$9,FrontEndYear,0))),"")</f>
        <v/>
      </c>
      <c r="Y135" s="529" t="str">
        <f t="array" aca="1" ref="Y135" ca="1">IFERROR(S135*(1+INDEX(FrontEndData,MATCH(Y$10,IF(FrontEndType=$B135,FrontEndCampus),0),MATCH(Y$9,FrontEndYear,0))),"")</f>
        <v/>
      </c>
      <c r="Z135" s="529" t="str">
        <f t="array" aca="1" ref="Z135" ca="1">IFERROR(T135*(1+INDEX(FrontEndData,MATCH(Z$10,IF(FrontEndType=$B135,FrontEndCampus),0),MATCH(Z$9,FrontEndYear,0))),"")</f>
        <v/>
      </c>
      <c r="AA135" s="529" t="str">
        <f t="array" aca="1" ref="AA135" ca="1">IFERROR(U135*(1+INDEX(FrontEndData,MATCH(AA$10,IF(FrontEndType=$B135,FrontEndCampus),0),MATCH(AA$9,FrontEndYear,0))),"")</f>
        <v/>
      </c>
      <c r="AB135" s="529" t="str">
        <f t="array" aca="1" ref="AB135" ca="1">IFERROR(V135*(1+INDEX(FrontEndData,MATCH(AB$10,IF(FrontEndType=$B135,FrontEndCampus),0),MATCH(AB$9,FrontEndYear,0))),"")</f>
        <v/>
      </c>
      <c r="AC135" s="529" t="str">
        <f t="array" aca="1" ref="AC135" ca="1">IFERROR(W135*(1+INDEX(FrontEndData,MATCH(AC$10,IF(FrontEndType=$B135,FrontEndCampus),0),MATCH(AC$9,FrontEndYear,0))),"")</f>
        <v/>
      </c>
      <c r="AD135" s="529" t="str">
        <f t="array" aca="1" ref="AD135" ca="1">IFERROR(X135*(1+INDEX(FrontEndData,MATCH(AD$10,IF(FrontEndType=$B135,FrontEndCampus),0),MATCH(AD$9,FrontEndYear,0))),"")</f>
        <v/>
      </c>
      <c r="AE135" s="529" t="str">
        <f t="array" aca="1" ref="AE135" ca="1">IFERROR(Y135*(1+INDEX(FrontEndData,MATCH(AE$10,IF(FrontEndType=$B135,FrontEndCampus),0),MATCH(AE$9,FrontEndYear,0))),"")</f>
        <v/>
      </c>
      <c r="AF135" s="529" t="str">
        <f t="array" aca="1" ref="AF135" ca="1">IFERROR(Z135*(1+INDEX(FrontEndData,MATCH(AF$10,IF(FrontEndType=$B135,FrontEndCampus),0),MATCH(AF$9,FrontEndYear,0))),"")</f>
        <v/>
      </c>
      <c r="AG135" s="529" t="str">
        <f t="array" aca="1" ref="AG135" ca="1">IFERROR(AA135*(1+INDEX(FrontEndData,MATCH(AG$10,IF(FrontEndType=$B135,FrontEndCampus),0),MATCH(AG$9,FrontEndYear,0))),"")</f>
        <v/>
      </c>
      <c r="AH135" s="529" t="str">
        <f t="array" aca="1" ref="AH135" ca="1">IFERROR(AB135*(1+INDEX(FrontEndData,MATCH(AH$10,IF(FrontEndType=$B135,FrontEndCampus),0),MATCH(AH$9,FrontEndYear,0))),"")</f>
        <v/>
      </c>
      <c r="AI135" s="529" t="str">
        <f t="array" aca="1" ref="AI135" ca="1">IFERROR(AC135*(1+INDEX(FrontEndData,MATCH(AI$10,IF(FrontEndType=$B135,FrontEndCampus),0),MATCH(AI$9,FrontEndYear,0))),"")</f>
        <v/>
      </c>
      <c r="AJ135" s="529" t="str">
        <f t="array" aca="1" ref="AJ135" ca="1">IFERROR(AD135*(1+INDEX(FrontEndData,MATCH(AJ$10,IF(FrontEndType=$B135,FrontEndCampus),0),MATCH(AJ$9,FrontEndYear,0))),"")</f>
        <v/>
      </c>
      <c r="AK135" s="529" t="str">
        <f t="array" aca="1" ref="AK135" ca="1">IFERROR(AE135*(1+INDEX(FrontEndData,MATCH(AK$10,IF(FrontEndType=$B135,FrontEndCampus),0),MATCH(AK$9,FrontEndYear,0))),"")</f>
        <v/>
      </c>
      <c r="AL135" s="529" t="str">
        <f t="array" aca="1" ref="AL135" ca="1">IFERROR(AF135*(1+INDEX(FrontEndData,MATCH(AL$10,IF(FrontEndType=$B135,FrontEndCampus),0),MATCH(AL$9,FrontEndYear,0))),"")</f>
        <v/>
      </c>
      <c r="AM135" s="529" t="str">
        <f t="array" aca="1" ref="AM135" ca="1">IFERROR(AG135*(1+INDEX(FrontEndData,MATCH(AM$10,IF(FrontEndType=$B135,FrontEndCampus),0),MATCH(AM$9,FrontEndYear,0))),"")</f>
        <v/>
      </c>
      <c r="AN135" s="529" t="str">
        <f t="array" aca="1" ref="AN135" ca="1">IFERROR(AH135*(1+INDEX(FrontEndData,MATCH(AN$10,IF(FrontEndType=$B135,FrontEndCampus),0),MATCH(AN$9,FrontEndYear,0))),"")</f>
        <v/>
      </c>
      <c r="AO135" s="529" t="str">
        <f t="array" aca="1" ref="AO135" ca="1">IFERROR(AI135*(1+INDEX(FrontEndData,MATCH(AO$10,IF(FrontEndType=$B135,FrontEndCampus),0),MATCH(AO$9,FrontEndYear,0))),"")</f>
        <v/>
      </c>
      <c r="AP135" s="529" t="str">
        <f t="array" aca="1" ref="AP135" ca="1">IFERROR(AJ135*(1+INDEX(FrontEndData,MATCH(AP$10,IF(FrontEndType=$B135,FrontEndCampus),0),MATCH(AP$9,FrontEndYear,0))),"")</f>
        <v/>
      </c>
      <c r="AQ135" s="529" t="str">
        <f t="array" aca="1" ref="AQ135" ca="1">IFERROR(AK135*(1+INDEX(FrontEndData,MATCH(AQ$10,IF(FrontEndType=$B135,FrontEndCampus),0),MATCH(AQ$9,FrontEndYear,0))),"")</f>
        <v/>
      </c>
      <c r="AR135" s="529" t="str">
        <f t="array" aca="1" ref="AR135" ca="1">IFERROR(AL135*(1+INDEX(FrontEndData,MATCH(AR$10,IF(FrontEndType=$B135,FrontEndCampus),0),MATCH(AR$9,FrontEndYear,0))),"")</f>
        <v/>
      </c>
      <c r="AS135" s="529" t="str">
        <f t="array" aca="1" ref="AS135" ca="1">IFERROR(AM135*(1+INDEX(FrontEndData,MATCH(AS$10,IF(FrontEndType=$B135,FrontEndCampus),0),MATCH(AS$9,FrontEndYear,0))),"")</f>
        <v/>
      </c>
      <c r="AT135" s="529" t="str">
        <f t="array" aca="1" ref="AT135" ca="1">IFERROR(AN135*(1+INDEX(FrontEndData,MATCH(AT$10,IF(FrontEndType=$B135,FrontEndCampus),0),MATCH(AT$9,FrontEndYear,0))),"")</f>
        <v/>
      </c>
      <c r="AU135" s="529" t="str">
        <f t="array" aca="1" ref="AU135" ca="1">IFERROR(AO135*(1+INDEX(FrontEndData,MATCH(AU$10,IF(FrontEndType=$B135,FrontEndCampus),0),MATCH(AU$9,FrontEndYear,0))),"")</f>
        <v/>
      </c>
      <c r="AV135" s="529" t="str">
        <f t="array" aca="1" ref="AV135" ca="1">IFERROR(AP135*(1+INDEX(FrontEndData,MATCH(AV$10,IF(FrontEndType=$B135,FrontEndCampus),0),MATCH(AV$9,FrontEndYear,0))),"")</f>
        <v/>
      </c>
      <c r="AW135" s="529" t="str">
        <f t="array" aca="1" ref="AW135" ca="1">IFERROR(AQ135*(1+INDEX(FrontEndData,MATCH(AW$10,IF(FrontEndType=$B135,FrontEndCampus),0),MATCH(AW$9,FrontEndYear,0))),"")</f>
        <v/>
      </c>
      <c r="AX135" s="529" t="str">
        <f t="array" aca="1" ref="AX135" ca="1">IFERROR(AR135*(1+INDEX(FrontEndData,MATCH(AX$10,IF(FrontEndType=$B135,FrontEndCampus),0),MATCH(AX$9,FrontEndYear,0))),"")</f>
        <v/>
      </c>
      <c r="AY135" s="529" t="str">
        <f t="array" aca="1" ref="AY135" ca="1">IFERROR(AS135*(1+INDEX(FrontEndData,MATCH(AY$10,IF(FrontEndType=$B135,FrontEndCampus),0),MATCH(AY$9,FrontEndYear,0))),"")</f>
        <v/>
      </c>
      <c r="AZ135" s="529" t="str">
        <f t="array" aca="1" ref="AZ135" ca="1">IFERROR(AT135*(1+INDEX(FrontEndData,MATCH(AZ$10,IF(FrontEndType=$B135,FrontEndCampus),0),MATCH(AZ$9,FrontEndYear,0))),"")</f>
        <v/>
      </c>
      <c r="BA135" s="529" t="str">
        <f t="array" aca="1" ref="BA135" ca="1">IFERROR(AU135*(1+INDEX(FrontEndData,MATCH(BA$10,IF(FrontEndType=$B135,FrontEndCampus),0),MATCH(BA$9,FrontEndYear,0))),"")</f>
        <v/>
      </c>
      <c r="BB135" s="529" t="str">
        <f t="array" aca="1" ref="BB135" ca="1">IFERROR(AV135*(1+INDEX(FrontEndData,MATCH(BB$10,IF(FrontEndType=$B135,FrontEndCampus),0),MATCH(BB$9,FrontEndYear,0))),"")</f>
        <v/>
      </c>
      <c r="BC135" s="529" t="str">
        <f t="array" aca="1" ref="BC135" ca="1">IFERROR(AW135*(1+INDEX(FrontEndData,MATCH(BC$10,IF(FrontEndType=$B135,FrontEndCampus),0),MATCH(BC$9,FrontEndYear,0))),"")</f>
        <v/>
      </c>
      <c r="BD135" s="529" t="str">
        <f t="array" aca="1" ref="BD135" ca="1">IFERROR(AX135*(1+INDEX(FrontEndData,MATCH(BD$10,IF(FrontEndType=$B135,FrontEndCampus),0),MATCH(BD$9,FrontEndYear,0))),"")</f>
        <v/>
      </c>
      <c r="BE135" s="529" t="str">
        <f t="array" aca="1" ref="BE135" ca="1">IFERROR(AY135*(1+INDEX(FrontEndData,MATCH(BE$10,IF(FrontEndType=$B135,FrontEndCampus),0),MATCH(BE$9,FrontEndYear,0))),"")</f>
        <v/>
      </c>
      <c r="BF135" s="529" t="str">
        <f t="array" aca="1" ref="BF135" ca="1">IFERROR(AZ135*(1+INDEX(FrontEndData,MATCH(BF$10,IF(FrontEndType=$B135,FrontEndCampus),0),MATCH(BF$9,FrontEndYear,0))),"")</f>
        <v/>
      </c>
      <c r="BG135" s="529" t="str">
        <f t="array" aca="1" ref="BG135" ca="1">IFERROR(BA135*(1+INDEX(FrontEndData,MATCH(BG$10,IF(FrontEndType=$B135,FrontEndCampus),0),MATCH(BG$9,FrontEndYear,0))),"")</f>
        <v/>
      </c>
      <c r="BH135" s="529" t="str">
        <f t="array" aca="1" ref="BH135" ca="1">IFERROR(BB135*(1+INDEX(FrontEndData,MATCH(BH$10,IF(FrontEndType=$B135,FrontEndCampus),0),MATCH(BH$9,FrontEndYear,0))),"")</f>
        <v/>
      </c>
      <c r="BI135" s="529" t="str">
        <f t="array" aca="1" ref="BI135" ca="1">IFERROR(BC135*(1+INDEX(FrontEndData,MATCH(BI$10,IF(FrontEndType=$B135,FrontEndCampus),0),MATCH(BI$9,FrontEndYear,0))),"")</f>
        <v/>
      </c>
      <c r="BJ135" s="529" t="str">
        <f t="array" aca="1" ref="BJ135" ca="1">IFERROR(BD135*(1+INDEX(FrontEndData,MATCH(BJ$10,IF(FrontEndType=$B135,FrontEndCampus),0),MATCH(BJ$9,FrontEndYear,0))),"")</f>
        <v/>
      </c>
      <c r="BK135" s="529" t="str">
        <f t="array" aca="1" ref="BK135" ca="1">IFERROR(BE135*(1+INDEX(FrontEndData,MATCH(BK$10,IF(FrontEndType=$B135,FrontEndCampus),0),MATCH(BK$9,FrontEndYear,0))),"")</f>
        <v/>
      </c>
      <c r="BL135" s="529" t="str">
        <f t="array" aca="1" ref="BL135" ca="1">IFERROR(BF135*(1+INDEX(FrontEndData,MATCH(BL$10,IF(FrontEndType=$B135,FrontEndCampus),0),MATCH(BL$9,FrontEndYear,0))),"")</f>
        <v/>
      </c>
      <c r="BM135" s="529" t="str">
        <f t="array" aca="1" ref="BM135" ca="1">IFERROR(BG135*(1+INDEX(FrontEndData,MATCH(BM$10,IF(FrontEndType=$B135,FrontEndCampus),0),MATCH(BM$9,FrontEndYear,0))),"")</f>
        <v/>
      </c>
      <c r="BN135" s="529" t="str">
        <f t="array" aca="1" ref="BN135" ca="1">IFERROR(BH135*(1+INDEX(FrontEndData,MATCH(BN$10,IF(FrontEndType=$B135,FrontEndCampus),0),MATCH(BN$9,FrontEndYear,0))),"")</f>
        <v/>
      </c>
      <c r="BO135" s="529" t="str">
        <f t="array" aca="1" ref="BO135" ca="1">IFERROR(BI135*(1+INDEX(FrontEndData,MATCH(BO$10,IF(FrontEndType=$B135,FrontEndCampus),0),MATCH(BO$9,FrontEndYear,0))),"")</f>
        <v/>
      </c>
      <c r="BP135" s="529" t="str">
        <f t="array" aca="1" ref="BP135" ca="1">IFERROR(BJ135*(1+INDEX(FrontEndData,MATCH(BP$10,IF(FrontEndType=$B135,FrontEndCampus),0),MATCH(BP$9,FrontEndYear,0))),"")</f>
        <v/>
      </c>
      <c r="BQ135" s="529" t="str">
        <f t="array" aca="1" ref="BQ135" ca="1">IFERROR(BK135*(1+INDEX(FrontEndData,MATCH(BQ$10,IF(FrontEndType=$B135,FrontEndCampus),0),MATCH(BQ$9,FrontEndYear,0))),"")</f>
        <v/>
      </c>
      <c r="BR135" s="529" t="str">
        <f t="array" aca="1" ref="BR135" ca="1">IFERROR(BL135*(1+INDEX(FrontEndData,MATCH(BR$10,IF(FrontEndType=$B135,FrontEndCampus),0),MATCH(BR$9,FrontEndYear,0))),"")</f>
        <v/>
      </c>
      <c r="BS135" s="529" t="str">
        <f t="array" aca="1" ref="BS135" ca="1">IFERROR(BM135*(1+INDEX(FrontEndData,MATCH(BS$10,IF(FrontEndType=$B135,FrontEndCampus),0),MATCH(BS$9,FrontEndYear,0))),"")</f>
        <v/>
      </c>
      <c r="BT135" s="529" t="str">
        <f t="array" aca="1" ref="BT135" ca="1">IFERROR(BN135*(1+INDEX(FrontEndData,MATCH(BT$10,IF(FrontEndType=$B135,FrontEndCampus),0),MATCH(BT$9,FrontEndYear,0))),"")</f>
        <v/>
      </c>
      <c r="BU135" s="529" t="str">
        <f t="array" aca="1" ref="BU135" ca="1">IFERROR(BO135*(1+INDEX(FrontEndData,MATCH(BU$10,IF(FrontEndType=$B135,FrontEndCampus),0),MATCH(BU$9,FrontEndYear,0))),"")</f>
        <v/>
      </c>
      <c r="BV135" s="529" t="str">
        <f t="array" aca="1" ref="BV135" ca="1">IFERROR(BP135*(1+INDEX(FrontEndData,MATCH(BV$10,IF(FrontEndType=$B135,FrontEndCampus),0),MATCH(BV$9,FrontEndYear,0))),"")</f>
        <v/>
      </c>
      <c r="BW135" s="529" t="str">
        <f t="array" aca="1" ref="BW135" ca="1">IFERROR(BQ135*(1+INDEX(FrontEndData,MATCH(BW$10,IF(FrontEndType=$B135,FrontEndCampus),0),MATCH(BW$9,FrontEndYear,0))),"")</f>
        <v/>
      </c>
      <c r="BX135" s="529" t="str">
        <f t="array" aca="1" ref="BX135" ca="1">IFERROR(BR135*(1+INDEX(FrontEndData,MATCH(BX$10,IF(FrontEndType=$B135,FrontEndCampus),0),MATCH(BX$9,FrontEndYear,0))),"")</f>
        <v/>
      </c>
    </row>
    <row r="136" spans="2:76" x14ac:dyDescent="0.25">
      <c r="B136" s="525" t="s">
        <v>412</v>
      </c>
      <c r="C136" s="526" t="s">
        <v>372</v>
      </c>
      <c r="D136" s="527" t="s">
        <v>4</v>
      </c>
      <c r="E136" s="528">
        <f t="array" aca="1" ref="E136" ca="1">IFERROR(IF(INDEX(EndUseMatrixData,MATCH($B136,IF(EndUseMatrixEndUse=$D136,EndUseMatrixAllocation),0),MATCH($C136,EndUseMatrixEmissionSource,0))=Lists!$Q$9,INDEX(CFPTableEmissionsData,MATCH($C136,CFPTableEmissionsEmissionSource,0),MATCH(E$10,CFPTableEmissionsCampus,0))*INDEX(EndUseAssumptionsData,MATCH($C136,IF(EndUseAssumptionsEndUse=$D136,EndUseAssumptionsEmissionsSource),0),MATCH(E$10,EndUseAssumptionsCampus,0))*IF(COUNTIF(PeopleList,$B136)&gt;0,INDEX(SpacePeopleAllocationsPercentData,MATCH($B136,SpacePeopleAllocationsPercentType,0),MATCH(E$10,SpacePeopleAllocationsPercentCampus,0))/SUM(IF(INDEX(EndUseMatrixPeopleData,0,MATCH($C136,EndUseMatrixEmissionSource,0))=Lists!$Q$9,IF(EndUseMatrixPeopleEndUse=$D136,INDEX(EndUseMatrixPeopleSplitData,0,MATCH(E$10,EndUseMatrixPeopleSplitCampus,0))))),1),0),0)</f>
        <v>0</v>
      </c>
      <c r="F136" s="528">
        <f t="array" aca="1" ref="F136" ca="1">IFERROR(IF(INDEX(EndUseMatrixData,MATCH($B136,IF(EndUseMatrixEndUse=$D136,EndUseMatrixAllocation),0),MATCH($C136,EndUseMatrixEmissionSource,0))=Lists!$Q$9,INDEX(CFPTableEmissionsData,MATCH($C136,CFPTableEmissionsEmissionSource,0),MATCH(F$10,CFPTableEmissionsCampus,0))*INDEX(EndUseAssumptionsData,MATCH($C136,IF(EndUseAssumptionsEndUse=$D136,EndUseAssumptionsEmissionsSource),0),MATCH(F$10,EndUseAssumptionsCampus,0))*IF(COUNTIF(PeopleList,$B136)&gt;0,INDEX(SpacePeopleAllocationsPercentData,MATCH($B136,SpacePeopleAllocationsPercentType,0),MATCH(F$10,SpacePeopleAllocationsPercentCampus,0))/SUM(IF(INDEX(EndUseMatrixPeopleData,0,MATCH($C136,EndUseMatrixEmissionSource,0))=Lists!$Q$9,IF(EndUseMatrixPeopleEndUse=$D136,INDEX(EndUseMatrixPeopleSplitData,0,MATCH(F$10,EndUseMatrixPeopleSplitCampus,0))))),1),0),0)</f>
        <v>0</v>
      </c>
      <c r="G136" s="528">
        <f t="array" aca="1" ref="G136" ca="1">IFERROR(IF(INDEX(EndUseMatrixData,MATCH($B136,IF(EndUseMatrixEndUse=$D136,EndUseMatrixAllocation),0),MATCH($C136,EndUseMatrixEmissionSource,0))=Lists!$Q$9,INDEX(CFPTableEmissionsData,MATCH($C136,CFPTableEmissionsEmissionSource,0),MATCH(G$10,CFPTableEmissionsCampus,0))*INDEX(EndUseAssumptionsData,MATCH($C136,IF(EndUseAssumptionsEndUse=$D136,EndUseAssumptionsEmissionsSource),0),MATCH(G$10,EndUseAssumptionsCampus,0))*IF(COUNTIF(PeopleList,$B136)&gt;0,INDEX(SpacePeopleAllocationsPercentData,MATCH($B136,SpacePeopleAllocationsPercentType,0),MATCH(G$10,SpacePeopleAllocationsPercentCampus,0))/SUM(IF(INDEX(EndUseMatrixPeopleData,0,MATCH($C136,EndUseMatrixEmissionSource,0))=Lists!$Q$9,IF(EndUseMatrixPeopleEndUse=$D136,INDEX(EndUseMatrixPeopleSplitData,0,MATCH(G$10,EndUseMatrixPeopleSplitCampus,0))))),1),0),0)</f>
        <v>0</v>
      </c>
      <c r="H136" s="528">
        <f t="array" aca="1" ref="H136" ca="1">IFERROR(IF(INDEX(EndUseMatrixData,MATCH($B136,IF(EndUseMatrixEndUse=$D136,EndUseMatrixAllocation),0),MATCH($C136,EndUseMatrixEmissionSource,0))=Lists!$Q$9,INDEX(CFPTableEmissionsData,MATCH($C136,CFPTableEmissionsEmissionSource,0),MATCH(H$10,CFPTableEmissionsCampus,0))*INDEX(EndUseAssumptionsData,MATCH($C136,IF(EndUseAssumptionsEndUse=$D136,EndUseAssumptionsEmissionsSource),0),MATCH(H$10,EndUseAssumptionsCampus,0))*IF(COUNTIF(PeopleList,$B136)&gt;0,INDEX(SpacePeopleAllocationsPercentData,MATCH($B136,SpacePeopleAllocationsPercentType,0),MATCH(H$10,SpacePeopleAllocationsPercentCampus,0))/SUM(IF(INDEX(EndUseMatrixPeopleData,0,MATCH($C136,EndUseMatrixEmissionSource,0))=Lists!$Q$9,IF(EndUseMatrixPeopleEndUse=$D136,INDEX(EndUseMatrixPeopleSplitData,0,MATCH(H$10,EndUseMatrixPeopleSplitCampus,0))))),1),0),0)</f>
        <v>0</v>
      </c>
      <c r="I136" s="528">
        <f t="array" aca="1" ref="I136" ca="1">IFERROR(IF(INDEX(EndUseMatrixData,MATCH($B136,IF(EndUseMatrixEndUse=$D136,EndUseMatrixAllocation),0),MATCH($C136,EndUseMatrixEmissionSource,0))=Lists!$Q$9,INDEX(CFPTableEmissionsData,MATCH($C136,CFPTableEmissionsEmissionSource,0),MATCH(I$10,CFPTableEmissionsCampus,0))*INDEX(EndUseAssumptionsData,MATCH($C136,IF(EndUseAssumptionsEndUse=$D136,EndUseAssumptionsEmissionsSource),0),MATCH(I$10,EndUseAssumptionsCampus,0))*IF(COUNTIF(PeopleList,$B136)&gt;0,INDEX(SpacePeopleAllocationsPercentData,MATCH($B136,SpacePeopleAllocationsPercentType,0),MATCH(I$10,SpacePeopleAllocationsPercentCampus,0))/SUM(IF(INDEX(EndUseMatrixPeopleData,0,MATCH($C136,EndUseMatrixEmissionSource,0))=Lists!$Q$9,IF(EndUseMatrixPeopleEndUse=$D136,INDEX(EndUseMatrixPeopleSplitData,0,MATCH(I$10,EndUseMatrixPeopleSplitCampus,0))))),1),0),0)</f>
        <v>0</v>
      </c>
      <c r="J136" s="528">
        <f t="array" aca="1" ref="J136" ca="1">IFERROR(IF(INDEX(EndUseMatrixData,MATCH($B136,IF(EndUseMatrixEndUse=$D136,EndUseMatrixAllocation),0),MATCH($C136,EndUseMatrixEmissionSource,0))=Lists!$Q$9,INDEX(CFPTableEmissionsData,MATCH($C136,CFPTableEmissionsEmissionSource,0),MATCH(J$10,CFPTableEmissionsCampus,0))*INDEX(EndUseAssumptionsData,MATCH($C136,IF(EndUseAssumptionsEndUse=$D136,EndUseAssumptionsEmissionsSource),0),MATCH(J$10,EndUseAssumptionsCampus,0))*IF(COUNTIF(PeopleList,$B136)&gt;0,INDEX(SpacePeopleAllocationsPercentData,MATCH($B136,SpacePeopleAllocationsPercentType,0),MATCH(J$10,SpacePeopleAllocationsPercentCampus,0))/SUM(IF(INDEX(EndUseMatrixPeopleData,0,MATCH($C136,EndUseMatrixEmissionSource,0))=Lists!$Q$9,IF(EndUseMatrixPeopleEndUse=$D136,INDEX(EndUseMatrixPeopleSplitData,0,MATCH(J$10,EndUseMatrixPeopleSplitCampus,0))))),1),0),0)</f>
        <v>0</v>
      </c>
      <c r="K136" s="529" t="str">
        <f t="array" aca="1" ref="K136" ca="1">IFERROR(E136*(1+INDEX(FrontEndData,MATCH(K$10,IF(FrontEndType=$B136,FrontEndCampus),0),MATCH(K$9,FrontEndYear,0))),"")</f>
        <v/>
      </c>
      <c r="L136" s="529" t="str">
        <f t="array" aca="1" ref="L136" ca="1">IFERROR(F136*(1+INDEX(FrontEndData,MATCH(L$10,IF(FrontEndType=$B136,FrontEndCampus),0),MATCH(L$9,FrontEndYear,0))),"")</f>
        <v/>
      </c>
      <c r="M136" s="529" t="str">
        <f t="array" aca="1" ref="M136" ca="1">IFERROR(G136*(1+INDEX(FrontEndData,MATCH(M$10,IF(FrontEndType=$B136,FrontEndCampus),0),MATCH(M$9,FrontEndYear,0))),"")</f>
        <v/>
      </c>
      <c r="N136" s="529" t="str">
        <f t="array" aca="1" ref="N136" ca="1">IFERROR(H136*(1+INDEX(FrontEndData,MATCH(N$10,IF(FrontEndType=$B136,FrontEndCampus),0),MATCH(N$9,FrontEndYear,0))),"")</f>
        <v/>
      </c>
      <c r="O136" s="529" t="str">
        <f t="array" aca="1" ref="O136" ca="1">IFERROR(I136*(1+INDEX(FrontEndData,MATCH(O$10,IF(FrontEndType=$B136,FrontEndCampus),0),MATCH(O$9,FrontEndYear,0))),"")</f>
        <v/>
      </c>
      <c r="P136" s="529" t="str">
        <f t="array" aca="1" ref="P136" ca="1">IFERROR(J136*(1+INDEX(FrontEndData,MATCH(P$10,IF(FrontEndType=$B136,FrontEndCampus),0),MATCH(P$9,FrontEndYear,0))),"")</f>
        <v/>
      </c>
      <c r="Q136" s="529" t="str">
        <f t="array" aca="1" ref="Q136" ca="1">IFERROR(K136*(1+INDEX(FrontEndData,MATCH(Q$10,IF(FrontEndType=$B136,FrontEndCampus),0),MATCH(Q$9,FrontEndYear,0))),"")</f>
        <v/>
      </c>
      <c r="R136" s="529" t="str">
        <f t="array" aca="1" ref="R136" ca="1">IFERROR(L136*(1+INDEX(FrontEndData,MATCH(R$10,IF(FrontEndType=$B136,FrontEndCampus),0),MATCH(R$9,FrontEndYear,0))),"")</f>
        <v/>
      </c>
      <c r="S136" s="529" t="str">
        <f t="array" aca="1" ref="S136" ca="1">IFERROR(M136*(1+INDEX(FrontEndData,MATCH(S$10,IF(FrontEndType=$B136,FrontEndCampus),0),MATCH(S$9,FrontEndYear,0))),"")</f>
        <v/>
      </c>
      <c r="T136" s="529" t="str">
        <f t="array" aca="1" ref="T136" ca="1">IFERROR(N136*(1+INDEX(FrontEndData,MATCH(T$10,IF(FrontEndType=$B136,FrontEndCampus),0),MATCH(T$9,FrontEndYear,0))),"")</f>
        <v/>
      </c>
      <c r="U136" s="529" t="str">
        <f t="array" aca="1" ref="U136" ca="1">IFERROR(O136*(1+INDEX(FrontEndData,MATCH(U$10,IF(FrontEndType=$B136,FrontEndCampus),0),MATCH(U$9,FrontEndYear,0))),"")</f>
        <v/>
      </c>
      <c r="V136" s="529" t="str">
        <f t="array" aca="1" ref="V136" ca="1">IFERROR(P136*(1+INDEX(FrontEndData,MATCH(V$10,IF(FrontEndType=$B136,FrontEndCampus),0),MATCH(V$9,FrontEndYear,0))),"")</f>
        <v/>
      </c>
      <c r="W136" s="529" t="str">
        <f t="array" aca="1" ref="W136" ca="1">IFERROR(Q136*(1+INDEX(FrontEndData,MATCH(W$10,IF(FrontEndType=$B136,FrontEndCampus),0),MATCH(W$9,FrontEndYear,0))),"")</f>
        <v/>
      </c>
      <c r="X136" s="529" t="str">
        <f t="array" aca="1" ref="X136" ca="1">IFERROR(R136*(1+INDEX(FrontEndData,MATCH(X$10,IF(FrontEndType=$B136,FrontEndCampus),0),MATCH(X$9,FrontEndYear,0))),"")</f>
        <v/>
      </c>
      <c r="Y136" s="529" t="str">
        <f t="array" aca="1" ref="Y136" ca="1">IFERROR(S136*(1+INDEX(FrontEndData,MATCH(Y$10,IF(FrontEndType=$B136,FrontEndCampus),0),MATCH(Y$9,FrontEndYear,0))),"")</f>
        <v/>
      </c>
      <c r="Z136" s="529" t="str">
        <f t="array" aca="1" ref="Z136" ca="1">IFERROR(T136*(1+INDEX(FrontEndData,MATCH(Z$10,IF(FrontEndType=$B136,FrontEndCampus),0),MATCH(Z$9,FrontEndYear,0))),"")</f>
        <v/>
      </c>
      <c r="AA136" s="529" t="str">
        <f t="array" aca="1" ref="AA136" ca="1">IFERROR(U136*(1+INDEX(FrontEndData,MATCH(AA$10,IF(FrontEndType=$B136,FrontEndCampus),0),MATCH(AA$9,FrontEndYear,0))),"")</f>
        <v/>
      </c>
      <c r="AB136" s="529" t="str">
        <f t="array" aca="1" ref="AB136" ca="1">IFERROR(V136*(1+INDEX(FrontEndData,MATCH(AB$10,IF(FrontEndType=$B136,FrontEndCampus),0),MATCH(AB$9,FrontEndYear,0))),"")</f>
        <v/>
      </c>
      <c r="AC136" s="529" t="str">
        <f t="array" aca="1" ref="AC136" ca="1">IFERROR(W136*(1+INDEX(FrontEndData,MATCH(AC$10,IF(FrontEndType=$B136,FrontEndCampus),0),MATCH(AC$9,FrontEndYear,0))),"")</f>
        <v/>
      </c>
      <c r="AD136" s="529" t="str">
        <f t="array" aca="1" ref="AD136" ca="1">IFERROR(X136*(1+INDEX(FrontEndData,MATCH(AD$10,IF(FrontEndType=$B136,FrontEndCampus),0),MATCH(AD$9,FrontEndYear,0))),"")</f>
        <v/>
      </c>
      <c r="AE136" s="529" t="str">
        <f t="array" aca="1" ref="AE136" ca="1">IFERROR(Y136*(1+INDEX(FrontEndData,MATCH(AE$10,IF(FrontEndType=$B136,FrontEndCampus),0),MATCH(AE$9,FrontEndYear,0))),"")</f>
        <v/>
      </c>
      <c r="AF136" s="529" t="str">
        <f t="array" aca="1" ref="AF136" ca="1">IFERROR(Z136*(1+INDEX(FrontEndData,MATCH(AF$10,IF(FrontEndType=$B136,FrontEndCampus),0),MATCH(AF$9,FrontEndYear,0))),"")</f>
        <v/>
      </c>
      <c r="AG136" s="529" t="str">
        <f t="array" aca="1" ref="AG136" ca="1">IFERROR(AA136*(1+INDEX(FrontEndData,MATCH(AG$10,IF(FrontEndType=$B136,FrontEndCampus),0),MATCH(AG$9,FrontEndYear,0))),"")</f>
        <v/>
      </c>
      <c r="AH136" s="529" t="str">
        <f t="array" aca="1" ref="AH136" ca="1">IFERROR(AB136*(1+INDEX(FrontEndData,MATCH(AH$10,IF(FrontEndType=$B136,FrontEndCampus),0),MATCH(AH$9,FrontEndYear,0))),"")</f>
        <v/>
      </c>
      <c r="AI136" s="529" t="str">
        <f t="array" aca="1" ref="AI136" ca="1">IFERROR(AC136*(1+INDEX(FrontEndData,MATCH(AI$10,IF(FrontEndType=$B136,FrontEndCampus),0),MATCH(AI$9,FrontEndYear,0))),"")</f>
        <v/>
      </c>
      <c r="AJ136" s="529" t="str">
        <f t="array" aca="1" ref="AJ136" ca="1">IFERROR(AD136*(1+INDEX(FrontEndData,MATCH(AJ$10,IF(FrontEndType=$B136,FrontEndCampus),0),MATCH(AJ$9,FrontEndYear,0))),"")</f>
        <v/>
      </c>
      <c r="AK136" s="529" t="str">
        <f t="array" aca="1" ref="AK136" ca="1">IFERROR(AE136*(1+INDEX(FrontEndData,MATCH(AK$10,IF(FrontEndType=$B136,FrontEndCampus),0),MATCH(AK$9,FrontEndYear,0))),"")</f>
        <v/>
      </c>
      <c r="AL136" s="529" t="str">
        <f t="array" aca="1" ref="AL136" ca="1">IFERROR(AF136*(1+INDEX(FrontEndData,MATCH(AL$10,IF(FrontEndType=$B136,FrontEndCampus),0),MATCH(AL$9,FrontEndYear,0))),"")</f>
        <v/>
      </c>
      <c r="AM136" s="529" t="str">
        <f t="array" aca="1" ref="AM136" ca="1">IFERROR(AG136*(1+INDEX(FrontEndData,MATCH(AM$10,IF(FrontEndType=$B136,FrontEndCampus),0),MATCH(AM$9,FrontEndYear,0))),"")</f>
        <v/>
      </c>
      <c r="AN136" s="529" t="str">
        <f t="array" aca="1" ref="AN136" ca="1">IFERROR(AH136*(1+INDEX(FrontEndData,MATCH(AN$10,IF(FrontEndType=$B136,FrontEndCampus),0),MATCH(AN$9,FrontEndYear,0))),"")</f>
        <v/>
      </c>
      <c r="AO136" s="529" t="str">
        <f t="array" aca="1" ref="AO136" ca="1">IFERROR(AI136*(1+INDEX(FrontEndData,MATCH(AO$10,IF(FrontEndType=$B136,FrontEndCampus),0),MATCH(AO$9,FrontEndYear,0))),"")</f>
        <v/>
      </c>
      <c r="AP136" s="529" t="str">
        <f t="array" aca="1" ref="AP136" ca="1">IFERROR(AJ136*(1+INDEX(FrontEndData,MATCH(AP$10,IF(FrontEndType=$B136,FrontEndCampus),0),MATCH(AP$9,FrontEndYear,0))),"")</f>
        <v/>
      </c>
      <c r="AQ136" s="529" t="str">
        <f t="array" aca="1" ref="AQ136" ca="1">IFERROR(AK136*(1+INDEX(FrontEndData,MATCH(AQ$10,IF(FrontEndType=$B136,FrontEndCampus),0),MATCH(AQ$9,FrontEndYear,0))),"")</f>
        <v/>
      </c>
      <c r="AR136" s="529" t="str">
        <f t="array" aca="1" ref="AR136" ca="1">IFERROR(AL136*(1+INDEX(FrontEndData,MATCH(AR$10,IF(FrontEndType=$B136,FrontEndCampus),0),MATCH(AR$9,FrontEndYear,0))),"")</f>
        <v/>
      </c>
      <c r="AS136" s="529" t="str">
        <f t="array" aca="1" ref="AS136" ca="1">IFERROR(AM136*(1+INDEX(FrontEndData,MATCH(AS$10,IF(FrontEndType=$B136,FrontEndCampus),0),MATCH(AS$9,FrontEndYear,0))),"")</f>
        <v/>
      </c>
      <c r="AT136" s="529" t="str">
        <f t="array" aca="1" ref="AT136" ca="1">IFERROR(AN136*(1+INDEX(FrontEndData,MATCH(AT$10,IF(FrontEndType=$B136,FrontEndCampus),0),MATCH(AT$9,FrontEndYear,0))),"")</f>
        <v/>
      </c>
      <c r="AU136" s="529" t="str">
        <f t="array" aca="1" ref="AU136" ca="1">IFERROR(AO136*(1+INDEX(FrontEndData,MATCH(AU$10,IF(FrontEndType=$B136,FrontEndCampus),0),MATCH(AU$9,FrontEndYear,0))),"")</f>
        <v/>
      </c>
      <c r="AV136" s="529" t="str">
        <f t="array" aca="1" ref="AV136" ca="1">IFERROR(AP136*(1+INDEX(FrontEndData,MATCH(AV$10,IF(FrontEndType=$B136,FrontEndCampus),0),MATCH(AV$9,FrontEndYear,0))),"")</f>
        <v/>
      </c>
      <c r="AW136" s="529" t="str">
        <f t="array" aca="1" ref="AW136" ca="1">IFERROR(AQ136*(1+INDEX(FrontEndData,MATCH(AW$10,IF(FrontEndType=$B136,FrontEndCampus),0),MATCH(AW$9,FrontEndYear,0))),"")</f>
        <v/>
      </c>
      <c r="AX136" s="529" t="str">
        <f t="array" aca="1" ref="AX136" ca="1">IFERROR(AR136*(1+INDEX(FrontEndData,MATCH(AX$10,IF(FrontEndType=$B136,FrontEndCampus),0),MATCH(AX$9,FrontEndYear,0))),"")</f>
        <v/>
      </c>
      <c r="AY136" s="529" t="str">
        <f t="array" aca="1" ref="AY136" ca="1">IFERROR(AS136*(1+INDEX(FrontEndData,MATCH(AY$10,IF(FrontEndType=$B136,FrontEndCampus),0),MATCH(AY$9,FrontEndYear,0))),"")</f>
        <v/>
      </c>
      <c r="AZ136" s="529" t="str">
        <f t="array" aca="1" ref="AZ136" ca="1">IFERROR(AT136*(1+INDEX(FrontEndData,MATCH(AZ$10,IF(FrontEndType=$B136,FrontEndCampus),0),MATCH(AZ$9,FrontEndYear,0))),"")</f>
        <v/>
      </c>
      <c r="BA136" s="529" t="str">
        <f t="array" aca="1" ref="BA136" ca="1">IFERROR(AU136*(1+INDEX(FrontEndData,MATCH(BA$10,IF(FrontEndType=$B136,FrontEndCampus),0),MATCH(BA$9,FrontEndYear,0))),"")</f>
        <v/>
      </c>
      <c r="BB136" s="529" t="str">
        <f t="array" aca="1" ref="BB136" ca="1">IFERROR(AV136*(1+INDEX(FrontEndData,MATCH(BB$10,IF(FrontEndType=$B136,FrontEndCampus),0),MATCH(BB$9,FrontEndYear,0))),"")</f>
        <v/>
      </c>
      <c r="BC136" s="529" t="str">
        <f t="array" aca="1" ref="BC136" ca="1">IFERROR(AW136*(1+INDEX(FrontEndData,MATCH(BC$10,IF(FrontEndType=$B136,FrontEndCampus),0),MATCH(BC$9,FrontEndYear,0))),"")</f>
        <v/>
      </c>
      <c r="BD136" s="529" t="str">
        <f t="array" aca="1" ref="BD136" ca="1">IFERROR(AX136*(1+INDEX(FrontEndData,MATCH(BD$10,IF(FrontEndType=$B136,FrontEndCampus),0),MATCH(BD$9,FrontEndYear,0))),"")</f>
        <v/>
      </c>
      <c r="BE136" s="529" t="str">
        <f t="array" aca="1" ref="BE136" ca="1">IFERROR(AY136*(1+INDEX(FrontEndData,MATCH(BE$10,IF(FrontEndType=$B136,FrontEndCampus),0),MATCH(BE$9,FrontEndYear,0))),"")</f>
        <v/>
      </c>
      <c r="BF136" s="529" t="str">
        <f t="array" aca="1" ref="BF136" ca="1">IFERROR(AZ136*(1+INDEX(FrontEndData,MATCH(BF$10,IF(FrontEndType=$B136,FrontEndCampus),0),MATCH(BF$9,FrontEndYear,0))),"")</f>
        <v/>
      </c>
      <c r="BG136" s="529" t="str">
        <f t="array" aca="1" ref="BG136" ca="1">IFERROR(BA136*(1+INDEX(FrontEndData,MATCH(BG$10,IF(FrontEndType=$B136,FrontEndCampus),0),MATCH(BG$9,FrontEndYear,0))),"")</f>
        <v/>
      </c>
      <c r="BH136" s="529" t="str">
        <f t="array" aca="1" ref="BH136" ca="1">IFERROR(BB136*(1+INDEX(FrontEndData,MATCH(BH$10,IF(FrontEndType=$B136,FrontEndCampus),0),MATCH(BH$9,FrontEndYear,0))),"")</f>
        <v/>
      </c>
      <c r="BI136" s="529" t="str">
        <f t="array" aca="1" ref="BI136" ca="1">IFERROR(BC136*(1+INDEX(FrontEndData,MATCH(BI$10,IF(FrontEndType=$B136,FrontEndCampus),0),MATCH(BI$9,FrontEndYear,0))),"")</f>
        <v/>
      </c>
      <c r="BJ136" s="529" t="str">
        <f t="array" aca="1" ref="BJ136" ca="1">IFERROR(BD136*(1+INDEX(FrontEndData,MATCH(BJ$10,IF(FrontEndType=$B136,FrontEndCampus),0),MATCH(BJ$9,FrontEndYear,0))),"")</f>
        <v/>
      </c>
      <c r="BK136" s="529" t="str">
        <f t="array" aca="1" ref="BK136" ca="1">IFERROR(BE136*(1+INDEX(FrontEndData,MATCH(BK$10,IF(FrontEndType=$B136,FrontEndCampus),0),MATCH(BK$9,FrontEndYear,0))),"")</f>
        <v/>
      </c>
      <c r="BL136" s="529" t="str">
        <f t="array" aca="1" ref="BL136" ca="1">IFERROR(BF136*(1+INDEX(FrontEndData,MATCH(BL$10,IF(FrontEndType=$B136,FrontEndCampus),0),MATCH(BL$9,FrontEndYear,0))),"")</f>
        <v/>
      </c>
      <c r="BM136" s="529" t="str">
        <f t="array" aca="1" ref="BM136" ca="1">IFERROR(BG136*(1+INDEX(FrontEndData,MATCH(BM$10,IF(FrontEndType=$B136,FrontEndCampus),0),MATCH(BM$9,FrontEndYear,0))),"")</f>
        <v/>
      </c>
      <c r="BN136" s="529" t="str">
        <f t="array" aca="1" ref="BN136" ca="1">IFERROR(BH136*(1+INDEX(FrontEndData,MATCH(BN$10,IF(FrontEndType=$B136,FrontEndCampus),0),MATCH(BN$9,FrontEndYear,0))),"")</f>
        <v/>
      </c>
      <c r="BO136" s="529" t="str">
        <f t="array" aca="1" ref="BO136" ca="1">IFERROR(BI136*(1+INDEX(FrontEndData,MATCH(BO$10,IF(FrontEndType=$B136,FrontEndCampus),0),MATCH(BO$9,FrontEndYear,0))),"")</f>
        <v/>
      </c>
      <c r="BP136" s="529" t="str">
        <f t="array" aca="1" ref="BP136" ca="1">IFERROR(BJ136*(1+INDEX(FrontEndData,MATCH(BP$10,IF(FrontEndType=$B136,FrontEndCampus),0),MATCH(BP$9,FrontEndYear,0))),"")</f>
        <v/>
      </c>
      <c r="BQ136" s="529" t="str">
        <f t="array" aca="1" ref="BQ136" ca="1">IFERROR(BK136*(1+INDEX(FrontEndData,MATCH(BQ$10,IF(FrontEndType=$B136,FrontEndCampus),0),MATCH(BQ$9,FrontEndYear,0))),"")</f>
        <v/>
      </c>
      <c r="BR136" s="529" t="str">
        <f t="array" aca="1" ref="BR136" ca="1">IFERROR(BL136*(1+INDEX(FrontEndData,MATCH(BR$10,IF(FrontEndType=$B136,FrontEndCampus),0),MATCH(BR$9,FrontEndYear,0))),"")</f>
        <v/>
      </c>
      <c r="BS136" s="529" t="str">
        <f t="array" aca="1" ref="BS136" ca="1">IFERROR(BM136*(1+INDEX(FrontEndData,MATCH(BS$10,IF(FrontEndType=$B136,FrontEndCampus),0),MATCH(BS$9,FrontEndYear,0))),"")</f>
        <v/>
      </c>
      <c r="BT136" s="529" t="str">
        <f t="array" aca="1" ref="BT136" ca="1">IFERROR(BN136*(1+INDEX(FrontEndData,MATCH(BT$10,IF(FrontEndType=$B136,FrontEndCampus),0),MATCH(BT$9,FrontEndYear,0))),"")</f>
        <v/>
      </c>
      <c r="BU136" s="529" t="str">
        <f t="array" aca="1" ref="BU136" ca="1">IFERROR(BO136*(1+INDEX(FrontEndData,MATCH(BU$10,IF(FrontEndType=$B136,FrontEndCampus),0),MATCH(BU$9,FrontEndYear,0))),"")</f>
        <v/>
      </c>
      <c r="BV136" s="529" t="str">
        <f t="array" aca="1" ref="BV136" ca="1">IFERROR(BP136*(1+INDEX(FrontEndData,MATCH(BV$10,IF(FrontEndType=$B136,FrontEndCampus),0),MATCH(BV$9,FrontEndYear,0))),"")</f>
        <v/>
      </c>
      <c r="BW136" s="529" t="str">
        <f t="array" aca="1" ref="BW136" ca="1">IFERROR(BQ136*(1+INDEX(FrontEndData,MATCH(BW$10,IF(FrontEndType=$B136,FrontEndCampus),0),MATCH(BW$9,FrontEndYear,0))),"")</f>
        <v/>
      </c>
      <c r="BX136" s="529" t="str">
        <f t="array" aca="1" ref="BX136" ca="1">IFERROR(BR136*(1+INDEX(FrontEndData,MATCH(BX$10,IF(FrontEndType=$B136,FrontEndCampus),0),MATCH(BX$9,FrontEndYear,0))),"")</f>
        <v/>
      </c>
    </row>
    <row r="137" spans="2:76" x14ac:dyDescent="0.25">
      <c r="B137" s="525" t="s">
        <v>411</v>
      </c>
      <c r="C137" s="526" t="s">
        <v>372</v>
      </c>
      <c r="D137" s="527" t="s">
        <v>4</v>
      </c>
      <c r="E137" s="528">
        <f t="array" aca="1" ref="E137" ca="1">IFERROR(IF(INDEX(EndUseMatrixData,MATCH($B137,IF(EndUseMatrixEndUse=$D137,EndUseMatrixAllocation),0),MATCH($C137,EndUseMatrixEmissionSource,0))=Lists!$Q$9,INDEX(CFPTableEmissionsData,MATCH($C137,CFPTableEmissionsEmissionSource,0),MATCH(E$10,CFPTableEmissionsCampus,0))*INDEX(EndUseAssumptionsData,MATCH($C137,IF(EndUseAssumptionsEndUse=$D137,EndUseAssumptionsEmissionsSource),0),MATCH(E$10,EndUseAssumptionsCampus,0))*IF(COUNTIF(PeopleList,$B137)&gt;0,INDEX(SpacePeopleAllocationsPercentData,MATCH($B137,SpacePeopleAllocationsPercentType,0),MATCH(E$10,SpacePeopleAllocationsPercentCampus,0))/SUM(IF(INDEX(EndUseMatrixPeopleData,0,MATCH($C137,EndUseMatrixEmissionSource,0))=Lists!$Q$9,IF(EndUseMatrixPeopleEndUse=$D137,INDEX(EndUseMatrixPeopleSplitData,0,MATCH(E$10,EndUseMatrixPeopleSplitCampus,0))))),1),0),0)</f>
        <v>0</v>
      </c>
      <c r="F137" s="528">
        <f t="array" aca="1" ref="F137" ca="1">IFERROR(IF(INDEX(EndUseMatrixData,MATCH($B137,IF(EndUseMatrixEndUse=$D137,EndUseMatrixAllocation),0),MATCH($C137,EndUseMatrixEmissionSource,0))=Lists!$Q$9,INDEX(CFPTableEmissionsData,MATCH($C137,CFPTableEmissionsEmissionSource,0),MATCH(F$10,CFPTableEmissionsCampus,0))*INDEX(EndUseAssumptionsData,MATCH($C137,IF(EndUseAssumptionsEndUse=$D137,EndUseAssumptionsEmissionsSource),0),MATCH(F$10,EndUseAssumptionsCampus,0))*IF(COUNTIF(PeopleList,$B137)&gt;0,INDEX(SpacePeopleAllocationsPercentData,MATCH($B137,SpacePeopleAllocationsPercentType,0),MATCH(F$10,SpacePeopleAllocationsPercentCampus,0))/SUM(IF(INDEX(EndUseMatrixPeopleData,0,MATCH($C137,EndUseMatrixEmissionSource,0))=Lists!$Q$9,IF(EndUseMatrixPeopleEndUse=$D137,INDEX(EndUseMatrixPeopleSplitData,0,MATCH(F$10,EndUseMatrixPeopleSplitCampus,0))))),1),0),0)</f>
        <v>0</v>
      </c>
      <c r="G137" s="528">
        <f t="array" aca="1" ref="G137" ca="1">IFERROR(IF(INDEX(EndUseMatrixData,MATCH($B137,IF(EndUseMatrixEndUse=$D137,EndUseMatrixAllocation),0),MATCH($C137,EndUseMatrixEmissionSource,0))=Lists!$Q$9,INDEX(CFPTableEmissionsData,MATCH($C137,CFPTableEmissionsEmissionSource,0),MATCH(G$10,CFPTableEmissionsCampus,0))*INDEX(EndUseAssumptionsData,MATCH($C137,IF(EndUseAssumptionsEndUse=$D137,EndUseAssumptionsEmissionsSource),0),MATCH(G$10,EndUseAssumptionsCampus,0))*IF(COUNTIF(PeopleList,$B137)&gt;0,INDEX(SpacePeopleAllocationsPercentData,MATCH($B137,SpacePeopleAllocationsPercentType,0),MATCH(G$10,SpacePeopleAllocationsPercentCampus,0))/SUM(IF(INDEX(EndUseMatrixPeopleData,0,MATCH($C137,EndUseMatrixEmissionSource,0))=Lists!$Q$9,IF(EndUseMatrixPeopleEndUse=$D137,INDEX(EndUseMatrixPeopleSplitData,0,MATCH(G$10,EndUseMatrixPeopleSplitCampus,0))))),1),0),0)</f>
        <v>0</v>
      </c>
      <c r="H137" s="528">
        <f t="array" aca="1" ref="H137" ca="1">IFERROR(IF(INDEX(EndUseMatrixData,MATCH($B137,IF(EndUseMatrixEndUse=$D137,EndUseMatrixAllocation),0),MATCH($C137,EndUseMatrixEmissionSource,0))=Lists!$Q$9,INDEX(CFPTableEmissionsData,MATCH($C137,CFPTableEmissionsEmissionSource,0),MATCH(H$10,CFPTableEmissionsCampus,0))*INDEX(EndUseAssumptionsData,MATCH($C137,IF(EndUseAssumptionsEndUse=$D137,EndUseAssumptionsEmissionsSource),0),MATCH(H$10,EndUseAssumptionsCampus,0))*IF(COUNTIF(PeopleList,$B137)&gt;0,INDEX(SpacePeopleAllocationsPercentData,MATCH($B137,SpacePeopleAllocationsPercentType,0),MATCH(H$10,SpacePeopleAllocationsPercentCampus,0))/SUM(IF(INDEX(EndUseMatrixPeopleData,0,MATCH($C137,EndUseMatrixEmissionSource,0))=Lists!$Q$9,IF(EndUseMatrixPeopleEndUse=$D137,INDEX(EndUseMatrixPeopleSplitData,0,MATCH(H$10,EndUseMatrixPeopleSplitCampus,0))))),1),0),0)</f>
        <v>0</v>
      </c>
      <c r="I137" s="528">
        <f t="array" aca="1" ref="I137" ca="1">IFERROR(IF(INDEX(EndUseMatrixData,MATCH($B137,IF(EndUseMatrixEndUse=$D137,EndUseMatrixAllocation),0),MATCH($C137,EndUseMatrixEmissionSource,0))=Lists!$Q$9,INDEX(CFPTableEmissionsData,MATCH($C137,CFPTableEmissionsEmissionSource,0),MATCH(I$10,CFPTableEmissionsCampus,0))*INDEX(EndUseAssumptionsData,MATCH($C137,IF(EndUseAssumptionsEndUse=$D137,EndUseAssumptionsEmissionsSource),0),MATCH(I$10,EndUseAssumptionsCampus,0))*IF(COUNTIF(PeopleList,$B137)&gt;0,INDEX(SpacePeopleAllocationsPercentData,MATCH($B137,SpacePeopleAllocationsPercentType,0),MATCH(I$10,SpacePeopleAllocationsPercentCampus,0))/SUM(IF(INDEX(EndUseMatrixPeopleData,0,MATCH($C137,EndUseMatrixEmissionSource,0))=Lists!$Q$9,IF(EndUseMatrixPeopleEndUse=$D137,INDEX(EndUseMatrixPeopleSplitData,0,MATCH(I$10,EndUseMatrixPeopleSplitCampus,0))))),1),0),0)</f>
        <v>0</v>
      </c>
      <c r="J137" s="528">
        <f t="array" aca="1" ref="J137" ca="1">IFERROR(IF(INDEX(EndUseMatrixData,MATCH($B137,IF(EndUseMatrixEndUse=$D137,EndUseMatrixAllocation),0),MATCH($C137,EndUseMatrixEmissionSource,0))=Lists!$Q$9,INDEX(CFPTableEmissionsData,MATCH($C137,CFPTableEmissionsEmissionSource,0),MATCH(J$10,CFPTableEmissionsCampus,0))*INDEX(EndUseAssumptionsData,MATCH($C137,IF(EndUseAssumptionsEndUse=$D137,EndUseAssumptionsEmissionsSource),0),MATCH(J$10,EndUseAssumptionsCampus,0))*IF(COUNTIF(PeopleList,$B137)&gt;0,INDEX(SpacePeopleAllocationsPercentData,MATCH($B137,SpacePeopleAllocationsPercentType,0),MATCH(J$10,SpacePeopleAllocationsPercentCampus,0))/SUM(IF(INDEX(EndUseMatrixPeopleData,0,MATCH($C137,EndUseMatrixEmissionSource,0))=Lists!$Q$9,IF(EndUseMatrixPeopleEndUse=$D137,INDEX(EndUseMatrixPeopleSplitData,0,MATCH(J$10,EndUseMatrixPeopleSplitCampus,0))))),1),0),0)</f>
        <v>0</v>
      </c>
      <c r="K137" s="529" t="str">
        <f t="array" aca="1" ref="K137" ca="1">IFERROR(E137*(1+INDEX(FrontEndData,MATCH(K$10,IF(FrontEndType=$B137,FrontEndCampus),0),MATCH(K$9,FrontEndYear,0))),"")</f>
        <v/>
      </c>
      <c r="L137" s="529" t="str">
        <f t="array" aca="1" ref="L137" ca="1">IFERROR(F137*(1+INDEX(FrontEndData,MATCH(L$10,IF(FrontEndType=$B137,FrontEndCampus),0),MATCH(L$9,FrontEndYear,0))),"")</f>
        <v/>
      </c>
      <c r="M137" s="529" t="str">
        <f t="array" aca="1" ref="M137" ca="1">IFERROR(G137*(1+INDEX(FrontEndData,MATCH(M$10,IF(FrontEndType=$B137,FrontEndCampus),0),MATCH(M$9,FrontEndYear,0))),"")</f>
        <v/>
      </c>
      <c r="N137" s="529" t="str">
        <f t="array" aca="1" ref="N137" ca="1">IFERROR(H137*(1+INDEX(FrontEndData,MATCH(N$10,IF(FrontEndType=$B137,FrontEndCampus),0),MATCH(N$9,FrontEndYear,0))),"")</f>
        <v/>
      </c>
      <c r="O137" s="529" t="str">
        <f t="array" aca="1" ref="O137" ca="1">IFERROR(I137*(1+INDEX(FrontEndData,MATCH(O$10,IF(FrontEndType=$B137,FrontEndCampus),0),MATCH(O$9,FrontEndYear,0))),"")</f>
        <v/>
      </c>
      <c r="P137" s="529" t="str">
        <f t="array" aca="1" ref="P137" ca="1">IFERROR(J137*(1+INDEX(FrontEndData,MATCH(P$10,IF(FrontEndType=$B137,FrontEndCampus),0),MATCH(P$9,FrontEndYear,0))),"")</f>
        <v/>
      </c>
      <c r="Q137" s="529" t="str">
        <f t="array" aca="1" ref="Q137" ca="1">IFERROR(K137*(1+INDEX(FrontEndData,MATCH(Q$10,IF(FrontEndType=$B137,FrontEndCampus),0),MATCH(Q$9,FrontEndYear,0))),"")</f>
        <v/>
      </c>
      <c r="R137" s="529" t="str">
        <f t="array" aca="1" ref="R137" ca="1">IFERROR(L137*(1+INDEX(FrontEndData,MATCH(R$10,IF(FrontEndType=$B137,FrontEndCampus),0),MATCH(R$9,FrontEndYear,0))),"")</f>
        <v/>
      </c>
      <c r="S137" s="529" t="str">
        <f t="array" aca="1" ref="S137" ca="1">IFERROR(M137*(1+INDEX(FrontEndData,MATCH(S$10,IF(FrontEndType=$B137,FrontEndCampus),0),MATCH(S$9,FrontEndYear,0))),"")</f>
        <v/>
      </c>
      <c r="T137" s="529" t="str">
        <f t="array" aca="1" ref="T137" ca="1">IFERROR(N137*(1+INDEX(FrontEndData,MATCH(T$10,IF(FrontEndType=$B137,FrontEndCampus),0),MATCH(T$9,FrontEndYear,0))),"")</f>
        <v/>
      </c>
      <c r="U137" s="529" t="str">
        <f t="array" aca="1" ref="U137" ca="1">IFERROR(O137*(1+INDEX(FrontEndData,MATCH(U$10,IF(FrontEndType=$B137,FrontEndCampus),0),MATCH(U$9,FrontEndYear,0))),"")</f>
        <v/>
      </c>
      <c r="V137" s="529" t="str">
        <f t="array" aca="1" ref="V137" ca="1">IFERROR(P137*(1+INDEX(FrontEndData,MATCH(V$10,IF(FrontEndType=$B137,FrontEndCampus),0),MATCH(V$9,FrontEndYear,0))),"")</f>
        <v/>
      </c>
      <c r="W137" s="529" t="str">
        <f t="array" aca="1" ref="W137" ca="1">IFERROR(Q137*(1+INDEX(FrontEndData,MATCH(W$10,IF(FrontEndType=$B137,FrontEndCampus),0),MATCH(W$9,FrontEndYear,0))),"")</f>
        <v/>
      </c>
      <c r="X137" s="529" t="str">
        <f t="array" aca="1" ref="X137" ca="1">IFERROR(R137*(1+INDEX(FrontEndData,MATCH(X$10,IF(FrontEndType=$B137,FrontEndCampus),0),MATCH(X$9,FrontEndYear,0))),"")</f>
        <v/>
      </c>
      <c r="Y137" s="529" t="str">
        <f t="array" aca="1" ref="Y137" ca="1">IFERROR(S137*(1+INDEX(FrontEndData,MATCH(Y$10,IF(FrontEndType=$B137,FrontEndCampus),0),MATCH(Y$9,FrontEndYear,0))),"")</f>
        <v/>
      </c>
      <c r="Z137" s="529" t="str">
        <f t="array" aca="1" ref="Z137" ca="1">IFERROR(T137*(1+INDEX(FrontEndData,MATCH(Z$10,IF(FrontEndType=$B137,FrontEndCampus),0),MATCH(Z$9,FrontEndYear,0))),"")</f>
        <v/>
      </c>
      <c r="AA137" s="529" t="str">
        <f t="array" aca="1" ref="AA137" ca="1">IFERROR(U137*(1+INDEX(FrontEndData,MATCH(AA$10,IF(FrontEndType=$B137,FrontEndCampus),0),MATCH(AA$9,FrontEndYear,0))),"")</f>
        <v/>
      </c>
      <c r="AB137" s="529" t="str">
        <f t="array" aca="1" ref="AB137" ca="1">IFERROR(V137*(1+INDEX(FrontEndData,MATCH(AB$10,IF(FrontEndType=$B137,FrontEndCampus),0),MATCH(AB$9,FrontEndYear,0))),"")</f>
        <v/>
      </c>
      <c r="AC137" s="529" t="str">
        <f t="array" aca="1" ref="AC137" ca="1">IFERROR(W137*(1+INDEX(FrontEndData,MATCH(AC$10,IF(FrontEndType=$B137,FrontEndCampus),0),MATCH(AC$9,FrontEndYear,0))),"")</f>
        <v/>
      </c>
      <c r="AD137" s="529" t="str">
        <f t="array" aca="1" ref="AD137" ca="1">IFERROR(X137*(1+INDEX(FrontEndData,MATCH(AD$10,IF(FrontEndType=$B137,FrontEndCampus),0),MATCH(AD$9,FrontEndYear,0))),"")</f>
        <v/>
      </c>
      <c r="AE137" s="529" t="str">
        <f t="array" aca="1" ref="AE137" ca="1">IFERROR(Y137*(1+INDEX(FrontEndData,MATCH(AE$10,IF(FrontEndType=$B137,FrontEndCampus),0),MATCH(AE$9,FrontEndYear,0))),"")</f>
        <v/>
      </c>
      <c r="AF137" s="529" t="str">
        <f t="array" aca="1" ref="AF137" ca="1">IFERROR(Z137*(1+INDEX(FrontEndData,MATCH(AF$10,IF(FrontEndType=$B137,FrontEndCampus),0),MATCH(AF$9,FrontEndYear,0))),"")</f>
        <v/>
      </c>
      <c r="AG137" s="529" t="str">
        <f t="array" aca="1" ref="AG137" ca="1">IFERROR(AA137*(1+INDEX(FrontEndData,MATCH(AG$10,IF(FrontEndType=$B137,FrontEndCampus),0),MATCH(AG$9,FrontEndYear,0))),"")</f>
        <v/>
      </c>
      <c r="AH137" s="529" t="str">
        <f t="array" aca="1" ref="AH137" ca="1">IFERROR(AB137*(1+INDEX(FrontEndData,MATCH(AH$10,IF(FrontEndType=$B137,FrontEndCampus),0),MATCH(AH$9,FrontEndYear,0))),"")</f>
        <v/>
      </c>
      <c r="AI137" s="529" t="str">
        <f t="array" aca="1" ref="AI137" ca="1">IFERROR(AC137*(1+INDEX(FrontEndData,MATCH(AI$10,IF(FrontEndType=$B137,FrontEndCampus),0),MATCH(AI$9,FrontEndYear,0))),"")</f>
        <v/>
      </c>
      <c r="AJ137" s="529" t="str">
        <f t="array" aca="1" ref="AJ137" ca="1">IFERROR(AD137*(1+INDEX(FrontEndData,MATCH(AJ$10,IF(FrontEndType=$B137,FrontEndCampus),0),MATCH(AJ$9,FrontEndYear,0))),"")</f>
        <v/>
      </c>
      <c r="AK137" s="529" t="str">
        <f t="array" aca="1" ref="AK137" ca="1">IFERROR(AE137*(1+INDEX(FrontEndData,MATCH(AK$10,IF(FrontEndType=$B137,FrontEndCampus),0),MATCH(AK$9,FrontEndYear,0))),"")</f>
        <v/>
      </c>
      <c r="AL137" s="529" t="str">
        <f t="array" aca="1" ref="AL137" ca="1">IFERROR(AF137*(1+INDEX(FrontEndData,MATCH(AL$10,IF(FrontEndType=$B137,FrontEndCampus),0),MATCH(AL$9,FrontEndYear,0))),"")</f>
        <v/>
      </c>
      <c r="AM137" s="529" t="str">
        <f t="array" aca="1" ref="AM137" ca="1">IFERROR(AG137*(1+INDEX(FrontEndData,MATCH(AM$10,IF(FrontEndType=$B137,FrontEndCampus),0),MATCH(AM$9,FrontEndYear,0))),"")</f>
        <v/>
      </c>
      <c r="AN137" s="529" t="str">
        <f t="array" aca="1" ref="AN137" ca="1">IFERROR(AH137*(1+INDEX(FrontEndData,MATCH(AN$10,IF(FrontEndType=$B137,FrontEndCampus),0),MATCH(AN$9,FrontEndYear,0))),"")</f>
        <v/>
      </c>
      <c r="AO137" s="529" t="str">
        <f t="array" aca="1" ref="AO137" ca="1">IFERROR(AI137*(1+INDEX(FrontEndData,MATCH(AO$10,IF(FrontEndType=$B137,FrontEndCampus),0),MATCH(AO$9,FrontEndYear,0))),"")</f>
        <v/>
      </c>
      <c r="AP137" s="529" t="str">
        <f t="array" aca="1" ref="AP137" ca="1">IFERROR(AJ137*(1+INDEX(FrontEndData,MATCH(AP$10,IF(FrontEndType=$B137,FrontEndCampus),0),MATCH(AP$9,FrontEndYear,0))),"")</f>
        <v/>
      </c>
      <c r="AQ137" s="529" t="str">
        <f t="array" aca="1" ref="AQ137" ca="1">IFERROR(AK137*(1+INDEX(FrontEndData,MATCH(AQ$10,IF(FrontEndType=$B137,FrontEndCampus),0),MATCH(AQ$9,FrontEndYear,0))),"")</f>
        <v/>
      </c>
      <c r="AR137" s="529" t="str">
        <f t="array" aca="1" ref="AR137" ca="1">IFERROR(AL137*(1+INDEX(FrontEndData,MATCH(AR$10,IF(FrontEndType=$B137,FrontEndCampus),0),MATCH(AR$9,FrontEndYear,0))),"")</f>
        <v/>
      </c>
      <c r="AS137" s="529" t="str">
        <f t="array" aca="1" ref="AS137" ca="1">IFERROR(AM137*(1+INDEX(FrontEndData,MATCH(AS$10,IF(FrontEndType=$B137,FrontEndCampus),0),MATCH(AS$9,FrontEndYear,0))),"")</f>
        <v/>
      </c>
      <c r="AT137" s="529" t="str">
        <f t="array" aca="1" ref="AT137" ca="1">IFERROR(AN137*(1+INDEX(FrontEndData,MATCH(AT$10,IF(FrontEndType=$B137,FrontEndCampus),0),MATCH(AT$9,FrontEndYear,0))),"")</f>
        <v/>
      </c>
      <c r="AU137" s="529" t="str">
        <f t="array" aca="1" ref="AU137" ca="1">IFERROR(AO137*(1+INDEX(FrontEndData,MATCH(AU$10,IF(FrontEndType=$B137,FrontEndCampus),0),MATCH(AU$9,FrontEndYear,0))),"")</f>
        <v/>
      </c>
      <c r="AV137" s="529" t="str">
        <f t="array" aca="1" ref="AV137" ca="1">IFERROR(AP137*(1+INDEX(FrontEndData,MATCH(AV$10,IF(FrontEndType=$B137,FrontEndCampus),0),MATCH(AV$9,FrontEndYear,0))),"")</f>
        <v/>
      </c>
      <c r="AW137" s="529" t="str">
        <f t="array" aca="1" ref="AW137" ca="1">IFERROR(AQ137*(1+INDEX(FrontEndData,MATCH(AW$10,IF(FrontEndType=$B137,FrontEndCampus),0),MATCH(AW$9,FrontEndYear,0))),"")</f>
        <v/>
      </c>
      <c r="AX137" s="529" t="str">
        <f t="array" aca="1" ref="AX137" ca="1">IFERROR(AR137*(1+INDEX(FrontEndData,MATCH(AX$10,IF(FrontEndType=$B137,FrontEndCampus),0),MATCH(AX$9,FrontEndYear,0))),"")</f>
        <v/>
      </c>
      <c r="AY137" s="529" t="str">
        <f t="array" aca="1" ref="AY137" ca="1">IFERROR(AS137*(1+INDEX(FrontEndData,MATCH(AY$10,IF(FrontEndType=$B137,FrontEndCampus),0),MATCH(AY$9,FrontEndYear,0))),"")</f>
        <v/>
      </c>
      <c r="AZ137" s="529" t="str">
        <f t="array" aca="1" ref="AZ137" ca="1">IFERROR(AT137*(1+INDEX(FrontEndData,MATCH(AZ$10,IF(FrontEndType=$B137,FrontEndCampus),0),MATCH(AZ$9,FrontEndYear,0))),"")</f>
        <v/>
      </c>
      <c r="BA137" s="529" t="str">
        <f t="array" aca="1" ref="BA137" ca="1">IFERROR(AU137*(1+INDEX(FrontEndData,MATCH(BA$10,IF(FrontEndType=$B137,FrontEndCampus),0),MATCH(BA$9,FrontEndYear,0))),"")</f>
        <v/>
      </c>
      <c r="BB137" s="529" t="str">
        <f t="array" aca="1" ref="BB137" ca="1">IFERROR(AV137*(1+INDEX(FrontEndData,MATCH(BB$10,IF(FrontEndType=$B137,FrontEndCampus),0),MATCH(BB$9,FrontEndYear,0))),"")</f>
        <v/>
      </c>
      <c r="BC137" s="529" t="str">
        <f t="array" aca="1" ref="BC137" ca="1">IFERROR(AW137*(1+INDEX(FrontEndData,MATCH(BC$10,IF(FrontEndType=$B137,FrontEndCampus),0),MATCH(BC$9,FrontEndYear,0))),"")</f>
        <v/>
      </c>
      <c r="BD137" s="529" t="str">
        <f t="array" aca="1" ref="BD137" ca="1">IFERROR(AX137*(1+INDEX(FrontEndData,MATCH(BD$10,IF(FrontEndType=$B137,FrontEndCampus),0),MATCH(BD$9,FrontEndYear,0))),"")</f>
        <v/>
      </c>
      <c r="BE137" s="529" t="str">
        <f t="array" aca="1" ref="BE137" ca="1">IFERROR(AY137*(1+INDEX(FrontEndData,MATCH(BE$10,IF(FrontEndType=$B137,FrontEndCampus),0),MATCH(BE$9,FrontEndYear,0))),"")</f>
        <v/>
      </c>
      <c r="BF137" s="529" t="str">
        <f t="array" aca="1" ref="BF137" ca="1">IFERROR(AZ137*(1+INDEX(FrontEndData,MATCH(BF$10,IF(FrontEndType=$B137,FrontEndCampus),0),MATCH(BF$9,FrontEndYear,0))),"")</f>
        <v/>
      </c>
      <c r="BG137" s="529" t="str">
        <f t="array" aca="1" ref="BG137" ca="1">IFERROR(BA137*(1+INDEX(FrontEndData,MATCH(BG$10,IF(FrontEndType=$B137,FrontEndCampus),0),MATCH(BG$9,FrontEndYear,0))),"")</f>
        <v/>
      </c>
      <c r="BH137" s="529" t="str">
        <f t="array" aca="1" ref="BH137" ca="1">IFERROR(BB137*(1+INDEX(FrontEndData,MATCH(BH$10,IF(FrontEndType=$B137,FrontEndCampus),0),MATCH(BH$9,FrontEndYear,0))),"")</f>
        <v/>
      </c>
      <c r="BI137" s="529" t="str">
        <f t="array" aca="1" ref="BI137" ca="1">IFERROR(BC137*(1+INDEX(FrontEndData,MATCH(BI$10,IF(FrontEndType=$B137,FrontEndCampus),0),MATCH(BI$9,FrontEndYear,0))),"")</f>
        <v/>
      </c>
      <c r="BJ137" s="529" t="str">
        <f t="array" aca="1" ref="BJ137" ca="1">IFERROR(BD137*(1+INDEX(FrontEndData,MATCH(BJ$10,IF(FrontEndType=$B137,FrontEndCampus),0),MATCH(BJ$9,FrontEndYear,0))),"")</f>
        <v/>
      </c>
      <c r="BK137" s="529" t="str">
        <f t="array" aca="1" ref="BK137" ca="1">IFERROR(BE137*(1+INDEX(FrontEndData,MATCH(BK$10,IF(FrontEndType=$B137,FrontEndCampus),0),MATCH(BK$9,FrontEndYear,0))),"")</f>
        <v/>
      </c>
      <c r="BL137" s="529" t="str">
        <f t="array" aca="1" ref="BL137" ca="1">IFERROR(BF137*(1+INDEX(FrontEndData,MATCH(BL$10,IF(FrontEndType=$B137,FrontEndCampus),0),MATCH(BL$9,FrontEndYear,0))),"")</f>
        <v/>
      </c>
      <c r="BM137" s="529" t="str">
        <f t="array" aca="1" ref="BM137" ca="1">IFERROR(BG137*(1+INDEX(FrontEndData,MATCH(BM$10,IF(FrontEndType=$B137,FrontEndCampus),0),MATCH(BM$9,FrontEndYear,0))),"")</f>
        <v/>
      </c>
      <c r="BN137" s="529" t="str">
        <f t="array" aca="1" ref="BN137" ca="1">IFERROR(BH137*(1+INDEX(FrontEndData,MATCH(BN$10,IF(FrontEndType=$B137,FrontEndCampus),0),MATCH(BN$9,FrontEndYear,0))),"")</f>
        <v/>
      </c>
      <c r="BO137" s="529" t="str">
        <f t="array" aca="1" ref="BO137" ca="1">IFERROR(BI137*(1+INDEX(FrontEndData,MATCH(BO$10,IF(FrontEndType=$B137,FrontEndCampus),0),MATCH(BO$9,FrontEndYear,0))),"")</f>
        <v/>
      </c>
      <c r="BP137" s="529" t="str">
        <f t="array" aca="1" ref="BP137" ca="1">IFERROR(BJ137*(1+INDEX(FrontEndData,MATCH(BP$10,IF(FrontEndType=$B137,FrontEndCampus),0),MATCH(BP$9,FrontEndYear,0))),"")</f>
        <v/>
      </c>
      <c r="BQ137" s="529" t="str">
        <f t="array" aca="1" ref="BQ137" ca="1">IFERROR(BK137*(1+INDEX(FrontEndData,MATCH(BQ$10,IF(FrontEndType=$B137,FrontEndCampus),0),MATCH(BQ$9,FrontEndYear,0))),"")</f>
        <v/>
      </c>
      <c r="BR137" s="529" t="str">
        <f t="array" aca="1" ref="BR137" ca="1">IFERROR(BL137*(1+INDEX(FrontEndData,MATCH(BR$10,IF(FrontEndType=$B137,FrontEndCampus),0),MATCH(BR$9,FrontEndYear,0))),"")</f>
        <v/>
      </c>
      <c r="BS137" s="529" t="str">
        <f t="array" aca="1" ref="BS137" ca="1">IFERROR(BM137*(1+INDEX(FrontEndData,MATCH(BS$10,IF(FrontEndType=$B137,FrontEndCampus),0),MATCH(BS$9,FrontEndYear,0))),"")</f>
        <v/>
      </c>
      <c r="BT137" s="529" t="str">
        <f t="array" aca="1" ref="BT137" ca="1">IFERROR(BN137*(1+INDEX(FrontEndData,MATCH(BT$10,IF(FrontEndType=$B137,FrontEndCampus),0),MATCH(BT$9,FrontEndYear,0))),"")</f>
        <v/>
      </c>
      <c r="BU137" s="529" t="str">
        <f t="array" aca="1" ref="BU137" ca="1">IFERROR(BO137*(1+INDEX(FrontEndData,MATCH(BU$10,IF(FrontEndType=$B137,FrontEndCampus),0),MATCH(BU$9,FrontEndYear,0))),"")</f>
        <v/>
      </c>
      <c r="BV137" s="529" t="str">
        <f t="array" aca="1" ref="BV137" ca="1">IFERROR(BP137*(1+INDEX(FrontEndData,MATCH(BV$10,IF(FrontEndType=$B137,FrontEndCampus),0),MATCH(BV$9,FrontEndYear,0))),"")</f>
        <v/>
      </c>
      <c r="BW137" s="529" t="str">
        <f t="array" aca="1" ref="BW137" ca="1">IFERROR(BQ137*(1+INDEX(FrontEndData,MATCH(BW$10,IF(FrontEndType=$B137,FrontEndCampus),0),MATCH(BW$9,FrontEndYear,0))),"")</f>
        <v/>
      </c>
      <c r="BX137" s="529" t="str">
        <f t="array" aca="1" ref="BX137" ca="1">IFERROR(BR137*(1+INDEX(FrontEndData,MATCH(BX$10,IF(FrontEndType=$B137,FrontEndCampus),0),MATCH(BX$9,FrontEndYear,0))),"")</f>
        <v/>
      </c>
    </row>
    <row r="138" spans="2:76" x14ac:dyDescent="0.25">
      <c r="B138" s="525" t="s">
        <v>361</v>
      </c>
      <c r="C138" s="526" t="s">
        <v>372</v>
      </c>
      <c r="D138" s="527" t="s">
        <v>4</v>
      </c>
      <c r="E138" s="528">
        <f t="array" aca="1" ref="E138" ca="1">IFERROR(IF(INDEX(EndUseMatrixData,MATCH($B138,IF(EndUseMatrixEndUse=$D138,EndUseMatrixAllocation),0),MATCH($C138,EndUseMatrixEmissionSource,0))=Lists!$Q$9,INDEX(CFPTableEmissionsData,MATCH($C138,CFPTableEmissionsEmissionSource,0),MATCH(E$10,CFPTableEmissionsCampus,0))*INDEX(EndUseAssumptionsData,MATCH($C138,IF(EndUseAssumptionsEndUse=$D138,EndUseAssumptionsEmissionsSource),0),MATCH(E$10,EndUseAssumptionsCampus,0))*IF(COUNTIF(PeopleList,$B138)&gt;0,INDEX(SpacePeopleAllocationsPercentData,MATCH($B138,SpacePeopleAllocationsPercentType,0),MATCH(E$10,SpacePeopleAllocationsPercentCampus,0))/SUM(IF(INDEX(EndUseMatrixPeopleData,0,MATCH($C138,EndUseMatrixEmissionSource,0))=Lists!$Q$9,IF(EndUseMatrixPeopleEndUse=$D138,INDEX(EndUseMatrixPeopleSplitData,0,MATCH(E$10,EndUseMatrixPeopleSplitCampus,0))))),1),0),0)</f>
        <v>0</v>
      </c>
      <c r="F138" s="528">
        <f t="array" aca="1" ref="F138" ca="1">IFERROR(IF(INDEX(EndUseMatrixData,MATCH($B138,IF(EndUseMatrixEndUse=$D138,EndUseMatrixAllocation),0),MATCH($C138,EndUseMatrixEmissionSource,0))=Lists!$Q$9,INDEX(CFPTableEmissionsData,MATCH($C138,CFPTableEmissionsEmissionSource,0),MATCH(F$10,CFPTableEmissionsCampus,0))*INDEX(EndUseAssumptionsData,MATCH($C138,IF(EndUseAssumptionsEndUse=$D138,EndUseAssumptionsEmissionsSource),0),MATCH(F$10,EndUseAssumptionsCampus,0))*IF(COUNTIF(PeopleList,$B138)&gt;0,INDEX(SpacePeopleAllocationsPercentData,MATCH($B138,SpacePeopleAllocationsPercentType,0),MATCH(F$10,SpacePeopleAllocationsPercentCampus,0))/SUM(IF(INDEX(EndUseMatrixPeopleData,0,MATCH($C138,EndUseMatrixEmissionSource,0))=Lists!$Q$9,IF(EndUseMatrixPeopleEndUse=$D138,INDEX(EndUseMatrixPeopleSplitData,0,MATCH(F$10,EndUseMatrixPeopleSplitCampus,0))))),1),0),0)</f>
        <v>0</v>
      </c>
      <c r="G138" s="528">
        <f t="array" aca="1" ref="G138" ca="1">IFERROR(IF(INDEX(EndUseMatrixData,MATCH($B138,IF(EndUseMatrixEndUse=$D138,EndUseMatrixAllocation),0),MATCH($C138,EndUseMatrixEmissionSource,0))=Lists!$Q$9,INDEX(CFPTableEmissionsData,MATCH($C138,CFPTableEmissionsEmissionSource,0),MATCH(G$10,CFPTableEmissionsCampus,0))*INDEX(EndUseAssumptionsData,MATCH($C138,IF(EndUseAssumptionsEndUse=$D138,EndUseAssumptionsEmissionsSource),0),MATCH(G$10,EndUseAssumptionsCampus,0))*IF(COUNTIF(PeopleList,$B138)&gt;0,INDEX(SpacePeopleAllocationsPercentData,MATCH($B138,SpacePeopleAllocationsPercentType,0),MATCH(G$10,SpacePeopleAllocationsPercentCampus,0))/SUM(IF(INDEX(EndUseMatrixPeopleData,0,MATCH($C138,EndUseMatrixEmissionSource,0))=Lists!$Q$9,IF(EndUseMatrixPeopleEndUse=$D138,INDEX(EndUseMatrixPeopleSplitData,0,MATCH(G$10,EndUseMatrixPeopleSplitCampus,0))))),1),0),0)</f>
        <v>0</v>
      </c>
      <c r="H138" s="528">
        <f t="array" aca="1" ref="H138" ca="1">IFERROR(IF(INDEX(EndUseMatrixData,MATCH($B138,IF(EndUseMatrixEndUse=$D138,EndUseMatrixAllocation),0),MATCH($C138,EndUseMatrixEmissionSource,0))=Lists!$Q$9,INDEX(CFPTableEmissionsData,MATCH($C138,CFPTableEmissionsEmissionSource,0),MATCH(H$10,CFPTableEmissionsCampus,0))*INDEX(EndUseAssumptionsData,MATCH($C138,IF(EndUseAssumptionsEndUse=$D138,EndUseAssumptionsEmissionsSource),0),MATCH(H$10,EndUseAssumptionsCampus,0))*IF(COUNTIF(PeopleList,$B138)&gt;0,INDEX(SpacePeopleAllocationsPercentData,MATCH($B138,SpacePeopleAllocationsPercentType,0),MATCH(H$10,SpacePeopleAllocationsPercentCampus,0))/SUM(IF(INDEX(EndUseMatrixPeopleData,0,MATCH($C138,EndUseMatrixEmissionSource,0))=Lists!$Q$9,IF(EndUseMatrixPeopleEndUse=$D138,INDEX(EndUseMatrixPeopleSplitData,0,MATCH(H$10,EndUseMatrixPeopleSplitCampus,0))))),1),0),0)</f>
        <v>0</v>
      </c>
      <c r="I138" s="528">
        <f t="array" aca="1" ref="I138" ca="1">IFERROR(IF(INDEX(EndUseMatrixData,MATCH($B138,IF(EndUseMatrixEndUse=$D138,EndUseMatrixAllocation),0),MATCH($C138,EndUseMatrixEmissionSource,0))=Lists!$Q$9,INDEX(CFPTableEmissionsData,MATCH($C138,CFPTableEmissionsEmissionSource,0),MATCH(I$10,CFPTableEmissionsCampus,0))*INDEX(EndUseAssumptionsData,MATCH($C138,IF(EndUseAssumptionsEndUse=$D138,EndUseAssumptionsEmissionsSource),0),MATCH(I$10,EndUseAssumptionsCampus,0))*IF(COUNTIF(PeopleList,$B138)&gt;0,INDEX(SpacePeopleAllocationsPercentData,MATCH($B138,SpacePeopleAllocationsPercentType,0),MATCH(I$10,SpacePeopleAllocationsPercentCampus,0))/SUM(IF(INDEX(EndUseMatrixPeopleData,0,MATCH($C138,EndUseMatrixEmissionSource,0))=Lists!$Q$9,IF(EndUseMatrixPeopleEndUse=$D138,INDEX(EndUseMatrixPeopleSplitData,0,MATCH(I$10,EndUseMatrixPeopleSplitCampus,0))))),1),0),0)</f>
        <v>0</v>
      </c>
      <c r="J138" s="528">
        <f t="array" aca="1" ref="J138" ca="1">IFERROR(IF(INDEX(EndUseMatrixData,MATCH($B138,IF(EndUseMatrixEndUse=$D138,EndUseMatrixAllocation),0),MATCH($C138,EndUseMatrixEmissionSource,0))=Lists!$Q$9,INDEX(CFPTableEmissionsData,MATCH($C138,CFPTableEmissionsEmissionSource,0),MATCH(J$10,CFPTableEmissionsCampus,0))*INDEX(EndUseAssumptionsData,MATCH($C138,IF(EndUseAssumptionsEndUse=$D138,EndUseAssumptionsEmissionsSource),0),MATCH(J$10,EndUseAssumptionsCampus,0))*IF(COUNTIF(PeopleList,$B138)&gt;0,INDEX(SpacePeopleAllocationsPercentData,MATCH($B138,SpacePeopleAllocationsPercentType,0),MATCH(J$10,SpacePeopleAllocationsPercentCampus,0))/SUM(IF(INDEX(EndUseMatrixPeopleData,0,MATCH($C138,EndUseMatrixEmissionSource,0))=Lists!$Q$9,IF(EndUseMatrixPeopleEndUse=$D138,INDEX(EndUseMatrixPeopleSplitData,0,MATCH(J$10,EndUseMatrixPeopleSplitCampus,0))))),1),0),0)</f>
        <v>0</v>
      </c>
      <c r="K138" s="529" t="str">
        <f t="array" aca="1" ref="K138" ca="1">IFERROR(E138*(1+INDEX(FrontEndData,MATCH(K$10,IF(FrontEndType=$B138,FrontEndCampus),0),MATCH(K$9,FrontEndYear,0))),"")</f>
        <v/>
      </c>
      <c r="L138" s="529" t="str">
        <f t="array" aca="1" ref="L138" ca="1">IFERROR(F138*(1+INDEX(FrontEndData,MATCH(L$10,IF(FrontEndType=$B138,FrontEndCampus),0),MATCH(L$9,FrontEndYear,0))),"")</f>
        <v/>
      </c>
      <c r="M138" s="529" t="str">
        <f t="array" aca="1" ref="M138" ca="1">IFERROR(G138*(1+INDEX(FrontEndData,MATCH(M$10,IF(FrontEndType=$B138,FrontEndCampus),0),MATCH(M$9,FrontEndYear,0))),"")</f>
        <v/>
      </c>
      <c r="N138" s="529" t="str">
        <f t="array" aca="1" ref="N138" ca="1">IFERROR(H138*(1+INDEX(FrontEndData,MATCH(N$10,IF(FrontEndType=$B138,FrontEndCampus),0),MATCH(N$9,FrontEndYear,0))),"")</f>
        <v/>
      </c>
      <c r="O138" s="529" t="str">
        <f t="array" aca="1" ref="O138" ca="1">IFERROR(I138*(1+INDEX(FrontEndData,MATCH(O$10,IF(FrontEndType=$B138,FrontEndCampus),0),MATCH(O$9,FrontEndYear,0))),"")</f>
        <v/>
      </c>
      <c r="P138" s="529" t="str">
        <f t="array" aca="1" ref="P138" ca="1">IFERROR(J138*(1+INDEX(FrontEndData,MATCH(P$10,IF(FrontEndType=$B138,FrontEndCampus),0),MATCH(P$9,FrontEndYear,0))),"")</f>
        <v/>
      </c>
      <c r="Q138" s="529" t="str">
        <f t="array" aca="1" ref="Q138" ca="1">IFERROR(K138*(1+INDEX(FrontEndData,MATCH(Q$10,IF(FrontEndType=$B138,FrontEndCampus),0),MATCH(Q$9,FrontEndYear,0))),"")</f>
        <v/>
      </c>
      <c r="R138" s="529" t="str">
        <f t="array" aca="1" ref="R138" ca="1">IFERROR(L138*(1+INDEX(FrontEndData,MATCH(R$10,IF(FrontEndType=$B138,FrontEndCampus),0),MATCH(R$9,FrontEndYear,0))),"")</f>
        <v/>
      </c>
      <c r="S138" s="529" t="str">
        <f t="array" aca="1" ref="S138" ca="1">IFERROR(M138*(1+INDEX(FrontEndData,MATCH(S$10,IF(FrontEndType=$B138,FrontEndCampus),0),MATCH(S$9,FrontEndYear,0))),"")</f>
        <v/>
      </c>
      <c r="T138" s="529" t="str">
        <f t="array" aca="1" ref="T138" ca="1">IFERROR(N138*(1+INDEX(FrontEndData,MATCH(T$10,IF(FrontEndType=$B138,FrontEndCampus),0),MATCH(T$9,FrontEndYear,0))),"")</f>
        <v/>
      </c>
      <c r="U138" s="529" t="str">
        <f t="array" aca="1" ref="U138" ca="1">IFERROR(O138*(1+INDEX(FrontEndData,MATCH(U$10,IF(FrontEndType=$B138,FrontEndCampus),0),MATCH(U$9,FrontEndYear,0))),"")</f>
        <v/>
      </c>
      <c r="V138" s="529" t="str">
        <f t="array" aca="1" ref="V138" ca="1">IFERROR(P138*(1+INDEX(FrontEndData,MATCH(V$10,IF(FrontEndType=$B138,FrontEndCampus),0),MATCH(V$9,FrontEndYear,0))),"")</f>
        <v/>
      </c>
      <c r="W138" s="529" t="str">
        <f t="array" aca="1" ref="W138" ca="1">IFERROR(Q138*(1+INDEX(FrontEndData,MATCH(W$10,IF(FrontEndType=$B138,FrontEndCampus),0),MATCH(W$9,FrontEndYear,0))),"")</f>
        <v/>
      </c>
      <c r="X138" s="529" t="str">
        <f t="array" aca="1" ref="X138" ca="1">IFERROR(R138*(1+INDEX(FrontEndData,MATCH(X$10,IF(FrontEndType=$B138,FrontEndCampus),0),MATCH(X$9,FrontEndYear,0))),"")</f>
        <v/>
      </c>
      <c r="Y138" s="529" t="str">
        <f t="array" aca="1" ref="Y138" ca="1">IFERROR(S138*(1+INDEX(FrontEndData,MATCH(Y$10,IF(FrontEndType=$B138,FrontEndCampus),0),MATCH(Y$9,FrontEndYear,0))),"")</f>
        <v/>
      </c>
      <c r="Z138" s="529" t="str">
        <f t="array" aca="1" ref="Z138" ca="1">IFERROR(T138*(1+INDEX(FrontEndData,MATCH(Z$10,IF(FrontEndType=$B138,FrontEndCampus),0),MATCH(Z$9,FrontEndYear,0))),"")</f>
        <v/>
      </c>
      <c r="AA138" s="529" t="str">
        <f t="array" aca="1" ref="AA138" ca="1">IFERROR(U138*(1+INDEX(FrontEndData,MATCH(AA$10,IF(FrontEndType=$B138,FrontEndCampus),0),MATCH(AA$9,FrontEndYear,0))),"")</f>
        <v/>
      </c>
      <c r="AB138" s="529" t="str">
        <f t="array" aca="1" ref="AB138" ca="1">IFERROR(V138*(1+INDEX(FrontEndData,MATCH(AB$10,IF(FrontEndType=$B138,FrontEndCampus),0),MATCH(AB$9,FrontEndYear,0))),"")</f>
        <v/>
      </c>
      <c r="AC138" s="529" t="str">
        <f t="array" aca="1" ref="AC138" ca="1">IFERROR(W138*(1+INDEX(FrontEndData,MATCH(AC$10,IF(FrontEndType=$B138,FrontEndCampus),0),MATCH(AC$9,FrontEndYear,0))),"")</f>
        <v/>
      </c>
      <c r="AD138" s="529" t="str">
        <f t="array" aca="1" ref="AD138" ca="1">IFERROR(X138*(1+INDEX(FrontEndData,MATCH(AD$10,IF(FrontEndType=$B138,FrontEndCampus),0),MATCH(AD$9,FrontEndYear,0))),"")</f>
        <v/>
      </c>
      <c r="AE138" s="529" t="str">
        <f t="array" aca="1" ref="AE138" ca="1">IFERROR(Y138*(1+INDEX(FrontEndData,MATCH(AE$10,IF(FrontEndType=$B138,FrontEndCampus),0),MATCH(AE$9,FrontEndYear,0))),"")</f>
        <v/>
      </c>
      <c r="AF138" s="529" t="str">
        <f t="array" aca="1" ref="AF138" ca="1">IFERROR(Z138*(1+INDEX(FrontEndData,MATCH(AF$10,IF(FrontEndType=$B138,FrontEndCampus),0),MATCH(AF$9,FrontEndYear,0))),"")</f>
        <v/>
      </c>
      <c r="AG138" s="529" t="str">
        <f t="array" aca="1" ref="AG138" ca="1">IFERROR(AA138*(1+INDEX(FrontEndData,MATCH(AG$10,IF(FrontEndType=$B138,FrontEndCampus),0),MATCH(AG$9,FrontEndYear,0))),"")</f>
        <v/>
      </c>
      <c r="AH138" s="529" t="str">
        <f t="array" aca="1" ref="AH138" ca="1">IFERROR(AB138*(1+INDEX(FrontEndData,MATCH(AH$10,IF(FrontEndType=$B138,FrontEndCampus),0),MATCH(AH$9,FrontEndYear,0))),"")</f>
        <v/>
      </c>
      <c r="AI138" s="529" t="str">
        <f t="array" aca="1" ref="AI138" ca="1">IFERROR(AC138*(1+INDEX(FrontEndData,MATCH(AI$10,IF(FrontEndType=$B138,FrontEndCampus),0),MATCH(AI$9,FrontEndYear,0))),"")</f>
        <v/>
      </c>
      <c r="AJ138" s="529" t="str">
        <f t="array" aca="1" ref="AJ138" ca="1">IFERROR(AD138*(1+INDEX(FrontEndData,MATCH(AJ$10,IF(FrontEndType=$B138,FrontEndCampus),0),MATCH(AJ$9,FrontEndYear,0))),"")</f>
        <v/>
      </c>
      <c r="AK138" s="529" t="str">
        <f t="array" aca="1" ref="AK138" ca="1">IFERROR(AE138*(1+INDEX(FrontEndData,MATCH(AK$10,IF(FrontEndType=$B138,FrontEndCampus),0),MATCH(AK$9,FrontEndYear,0))),"")</f>
        <v/>
      </c>
      <c r="AL138" s="529" t="str">
        <f t="array" aca="1" ref="AL138" ca="1">IFERROR(AF138*(1+INDEX(FrontEndData,MATCH(AL$10,IF(FrontEndType=$B138,FrontEndCampus),0),MATCH(AL$9,FrontEndYear,0))),"")</f>
        <v/>
      </c>
      <c r="AM138" s="529" t="str">
        <f t="array" aca="1" ref="AM138" ca="1">IFERROR(AG138*(1+INDEX(FrontEndData,MATCH(AM$10,IF(FrontEndType=$B138,FrontEndCampus),0),MATCH(AM$9,FrontEndYear,0))),"")</f>
        <v/>
      </c>
      <c r="AN138" s="529" t="str">
        <f t="array" aca="1" ref="AN138" ca="1">IFERROR(AH138*(1+INDEX(FrontEndData,MATCH(AN$10,IF(FrontEndType=$B138,FrontEndCampus),0),MATCH(AN$9,FrontEndYear,0))),"")</f>
        <v/>
      </c>
      <c r="AO138" s="529" t="str">
        <f t="array" aca="1" ref="AO138" ca="1">IFERROR(AI138*(1+INDEX(FrontEndData,MATCH(AO$10,IF(FrontEndType=$B138,FrontEndCampus),0),MATCH(AO$9,FrontEndYear,0))),"")</f>
        <v/>
      </c>
      <c r="AP138" s="529" t="str">
        <f t="array" aca="1" ref="AP138" ca="1">IFERROR(AJ138*(1+INDEX(FrontEndData,MATCH(AP$10,IF(FrontEndType=$B138,FrontEndCampus),0),MATCH(AP$9,FrontEndYear,0))),"")</f>
        <v/>
      </c>
      <c r="AQ138" s="529" t="str">
        <f t="array" aca="1" ref="AQ138" ca="1">IFERROR(AK138*(1+INDEX(FrontEndData,MATCH(AQ$10,IF(FrontEndType=$B138,FrontEndCampus),0),MATCH(AQ$9,FrontEndYear,0))),"")</f>
        <v/>
      </c>
      <c r="AR138" s="529" t="str">
        <f t="array" aca="1" ref="AR138" ca="1">IFERROR(AL138*(1+INDEX(FrontEndData,MATCH(AR$10,IF(FrontEndType=$B138,FrontEndCampus),0),MATCH(AR$9,FrontEndYear,0))),"")</f>
        <v/>
      </c>
      <c r="AS138" s="529" t="str">
        <f t="array" aca="1" ref="AS138" ca="1">IFERROR(AM138*(1+INDEX(FrontEndData,MATCH(AS$10,IF(FrontEndType=$B138,FrontEndCampus),0),MATCH(AS$9,FrontEndYear,0))),"")</f>
        <v/>
      </c>
      <c r="AT138" s="529" t="str">
        <f t="array" aca="1" ref="AT138" ca="1">IFERROR(AN138*(1+INDEX(FrontEndData,MATCH(AT$10,IF(FrontEndType=$B138,FrontEndCampus),0),MATCH(AT$9,FrontEndYear,0))),"")</f>
        <v/>
      </c>
      <c r="AU138" s="529" t="str">
        <f t="array" aca="1" ref="AU138" ca="1">IFERROR(AO138*(1+INDEX(FrontEndData,MATCH(AU$10,IF(FrontEndType=$B138,FrontEndCampus),0),MATCH(AU$9,FrontEndYear,0))),"")</f>
        <v/>
      </c>
      <c r="AV138" s="529" t="str">
        <f t="array" aca="1" ref="AV138" ca="1">IFERROR(AP138*(1+INDEX(FrontEndData,MATCH(AV$10,IF(FrontEndType=$B138,FrontEndCampus),0),MATCH(AV$9,FrontEndYear,0))),"")</f>
        <v/>
      </c>
      <c r="AW138" s="529" t="str">
        <f t="array" aca="1" ref="AW138" ca="1">IFERROR(AQ138*(1+INDEX(FrontEndData,MATCH(AW$10,IF(FrontEndType=$B138,FrontEndCampus),0),MATCH(AW$9,FrontEndYear,0))),"")</f>
        <v/>
      </c>
      <c r="AX138" s="529" t="str">
        <f t="array" aca="1" ref="AX138" ca="1">IFERROR(AR138*(1+INDEX(FrontEndData,MATCH(AX$10,IF(FrontEndType=$B138,FrontEndCampus),0),MATCH(AX$9,FrontEndYear,0))),"")</f>
        <v/>
      </c>
      <c r="AY138" s="529" t="str">
        <f t="array" aca="1" ref="AY138" ca="1">IFERROR(AS138*(1+INDEX(FrontEndData,MATCH(AY$10,IF(FrontEndType=$B138,FrontEndCampus),0),MATCH(AY$9,FrontEndYear,0))),"")</f>
        <v/>
      </c>
      <c r="AZ138" s="529" t="str">
        <f t="array" aca="1" ref="AZ138" ca="1">IFERROR(AT138*(1+INDEX(FrontEndData,MATCH(AZ$10,IF(FrontEndType=$B138,FrontEndCampus),0),MATCH(AZ$9,FrontEndYear,0))),"")</f>
        <v/>
      </c>
      <c r="BA138" s="529" t="str">
        <f t="array" aca="1" ref="BA138" ca="1">IFERROR(AU138*(1+INDEX(FrontEndData,MATCH(BA$10,IF(FrontEndType=$B138,FrontEndCampus),0),MATCH(BA$9,FrontEndYear,0))),"")</f>
        <v/>
      </c>
      <c r="BB138" s="529" t="str">
        <f t="array" aca="1" ref="BB138" ca="1">IFERROR(AV138*(1+INDEX(FrontEndData,MATCH(BB$10,IF(FrontEndType=$B138,FrontEndCampus),0),MATCH(BB$9,FrontEndYear,0))),"")</f>
        <v/>
      </c>
      <c r="BC138" s="529" t="str">
        <f t="array" aca="1" ref="BC138" ca="1">IFERROR(AW138*(1+INDEX(FrontEndData,MATCH(BC$10,IF(FrontEndType=$B138,FrontEndCampus),0),MATCH(BC$9,FrontEndYear,0))),"")</f>
        <v/>
      </c>
      <c r="BD138" s="529" t="str">
        <f t="array" aca="1" ref="BD138" ca="1">IFERROR(AX138*(1+INDEX(FrontEndData,MATCH(BD$10,IF(FrontEndType=$B138,FrontEndCampus),0),MATCH(BD$9,FrontEndYear,0))),"")</f>
        <v/>
      </c>
      <c r="BE138" s="529" t="str">
        <f t="array" aca="1" ref="BE138" ca="1">IFERROR(AY138*(1+INDEX(FrontEndData,MATCH(BE$10,IF(FrontEndType=$B138,FrontEndCampus),0),MATCH(BE$9,FrontEndYear,0))),"")</f>
        <v/>
      </c>
      <c r="BF138" s="529" t="str">
        <f t="array" aca="1" ref="BF138" ca="1">IFERROR(AZ138*(1+INDEX(FrontEndData,MATCH(BF$10,IF(FrontEndType=$B138,FrontEndCampus),0),MATCH(BF$9,FrontEndYear,0))),"")</f>
        <v/>
      </c>
      <c r="BG138" s="529" t="str">
        <f t="array" aca="1" ref="BG138" ca="1">IFERROR(BA138*(1+INDEX(FrontEndData,MATCH(BG$10,IF(FrontEndType=$B138,FrontEndCampus),0),MATCH(BG$9,FrontEndYear,0))),"")</f>
        <v/>
      </c>
      <c r="BH138" s="529" t="str">
        <f t="array" aca="1" ref="BH138" ca="1">IFERROR(BB138*(1+INDEX(FrontEndData,MATCH(BH$10,IF(FrontEndType=$B138,FrontEndCampus),0),MATCH(BH$9,FrontEndYear,0))),"")</f>
        <v/>
      </c>
      <c r="BI138" s="529" t="str">
        <f t="array" aca="1" ref="BI138" ca="1">IFERROR(BC138*(1+INDEX(FrontEndData,MATCH(BI$10,IF(FrontEndType=$B138,FrontEndCampus),0),MATCH(BI$9,FrontEndYear,0))),"")</f>
        <v/>
      </c>
      <c r="BJ138" s="529" t="str">
        <f t="array" aca="1" ref="BJ138" ca="1">IFERROR(BD138*(1+INDEX(FrontEndData,MATCH(BJ$10,IF(FrontEndType=$B138,FrontEndCampus),0),MATCH(BJ$9,FrontEndYear,0))),"")</f>
        <v/>
      </c>
      <c r="BK138" s="529" t="str">
        <f t="array" aca="1" ref="BK138" ca="1">IFERROR(BE138*(1+INDEX(FrontEndData,MATCH(BK$10,IF(FrontEndType=$B138,FrontEndCampus),0),MATCH(BK$9,FrontEndYear,0))),"")</f>
        <v/>
      </c>
      <c r="BL138" s="529" t="str">
        <f t="array" aca="1" ref="BL138" ca="1">IFERROR(BF138*(1+INDEX(FrontEndData,MATCH(BL$10,IF(FrontEndType=$B138,FrontEndCampus),0),MATCH(BL$9,FrontEndYear,0))),"")</f>
        <v/>
      </c>
      <c r="BM138" s="529" t="str">
        <f t="array" aca="1" ref="BM138" ca="1">IFERROR(BG138*(1+INDEX(FrontEndData,MATCH(BM$10,IF(FrontEndType=$B138,FrontEndCampus),0),MATCH(BM$9,FrontEndYear,0))),"")</f>
        <v/>
      </c>
      <c r="BN138" s="529" t="str">
        <f t="array" aca="1" ref="BN138" ca="1">IFERROR(BH138*(1+INDEX(FrontEndData,MATCH(BN$10,IF(FrontEndType=$B138,FrontEndCampus),0),MATCH(BN$9,FrontEndYear,0))),"")</f>
        <v/>
      </c>
      <c r="BO138" s="529" t="str">
        <f t="array" aca="1" ref="BO138" ca="1">IFERROR(BI138*(1+INDEX(FrontEndData,MATCH(BO$10,IF(FrontEndType=$B138,FrontEndCampus),0),MATCH(BO$9,FrontEndYear,0))),"")</f>
        <v/>
      </c>
      <c r="BP138" s="529" t="str">
        <f t="array" aca="1" ref="BP138" ca="1">IFERROR(BJ138*(1+INDEX(FrontEndData,MATCH(BP$10,IF(FrontEndType=$B138,FrontEndCampus),0),MATCH(BP$9,FrontEndYear,0))),"")</f>
        <v/>
      </c>
      <c r="BQ138" s="529" t="str">
        <f t="array" aca="1" ref="BQ138" ca="1">IFERROR(BK138*(1+INDEX(FrontEndData,MATCH(BQ$10,IF(FrontEndType=$B138,FrontEndCampus),0),MATCH(BQ$9,FrontEndYear,0))),"")</f>
        <v/>
      </c>
      <c r="BR138" s="529" t="str">
        <f t="array" aca="1" ref="BR138" ca="1">IFERROR(BL138*(1+INDEX(FrontEndData,MATCH(BR$10,IF(FrontEndType=$B138,FrontEndCampus),0),MATCH(BR$9,FrontEndYear,0))),"")</f>
        <v/>
      </c>
      <c r="BS138" s="529" t="str">
        <f t="array" aca="1" ref="BS138" ca="1">IFERROR(BM138*(1+INDEX(FrontEndData,MATCH(BS$10,IF(FrontEndType=$B138,FrontEndCampus),0),MATCH(BS$9,FrontEndYear,0))),"")</f>
        <v/>
      </c>
      <c r="BT138" s="529" t="str">
        <f t="array" aca="1" ref="BT138" ca="1">IFERROR(BN138*(1+INDEX(FrontEndData,MATCH(BT$10,IF(FrontEndType=$B138,FrontEndCampus),0),MATCH(BT$9,FrontEndYear,0))),"")</f>
        <v/>
      </c>
      <c r="BU138" s="529" t="str">
        <f t="array" aca="1" ref="BU138" ca="1">IFERROR(BO138*(1+INDEX(FrontEndData,MATCH(BU$10,IF(FrontEndType=$B138,FrontEndCampus),0),MATCH(BU$9,FrontEndYear,0))),"")</f>
        <v/>
      </c>
      <c r="BV138" s="529" t="str">
        <f t="array" aca="1" ref="BV138" ca="1">IFERROR(BP138*(1+INDEX(FrontEndData,MATCH(BV$10,IF(FrontEndType=$B138,FrontEndCampus),0),MATCH(BV$9,FrontEndYear,0))),"")</f>
        <v/>
      </c>
      <c r="BW138" s="529" t="str">
        <f t="array" aca="1" ref="BW138" ca="1">IFERROR(BQ138*(1+INDEX(FrontEndData,MATCH(BW$10,IF(FrontEndType=$B138,FrontEndCampus),0),MATCH(BW$9,FrontEndYear,0))),"")</f>
        <v/>
      </c>
      <c r="BX138" s="529" t="str">
        <f t="array" aca="1" ref="BX138" ca="1">IFERROR(BR138*(1+INDEX(FrontEndData,MATCH(BX$10,IF(FrontEndType=$B138,FrontEndCampus),0),MATCH(BX$9,FrontEndYear,0))),"")</f>
        <v/>
      </c>
    </row>
    <row r="139" spans="2:76" x14ac:dyDescent="0.25">
      <c r="B139" s="525" t="s">
        <v>360</v>
      </c>
      <c r="C139" s="526" t="s">
        <v>372</v>
      </c>
      <c r="D139" s="527" t="s">
        <v>4</v>
      </c>
      <c r="E139" s="528">
        <f t="array" aca="1" ref="E139" ca="1">IFERROR(IF(INDEX(EndUseMatrixData,MATCH($B139,IF(EndUseMatrixEndUse=$D139,EndUseMatrixAllocation),0),MATCH($C139,EndUseMatrixEmissionSource,0))=Lists!$Q$9,INDEX(CFPTableEmissionsData,MATCH($C139,CFPTableEmissionsEmissionSource,0),MATCH(E$10,CFPTableEmissionsCampus,0))*INDEX(EndUseAssumptionsData,MATCH($C139,IF(EndUseAssumptionsEndUse=$D139,EndUseAssumptionsEmissionsSource),0),MATCH(E$10,EndUseAssumptionsCampus,0))*IF(COUNTIF(PeopleList,$B139)&gt;0,INDEX(SpacePeopleAllocationsPercentData,MATCH($B139,SpacePeopleAllocationsPercentType,0),MATCH(E$10,SpacePeopleAllocationsPercentCampus,0))/SUM(IF(INDEX(EndUseMatrixPeopleData,0,MATCH($C139,EndUseMatrixEmissionSource,0))=Lists!$Q$9,IF(EndUseMatrixPeopleEndUse=$D139,INDEX(EndUseMatrixPeopleSplitData,0,MATCH(E$10,EndUseMatrixPeopleSplitCampus,0))))),1),0),0)</f>
        <v>0</v>
      </c>
      <c r="F139" s="528">
        <f t="array" aca="1" ref="F139" ca="1">IFERROR(IF(INDEX(EndUseMatrixData,MATCH($B139,IF(EndUseMatrixEndUse=$D139,EndUseMatrixAllocation),0),MATCH($C139,EndUseMatrixEmissionSource,0))=Lists!$Q$9,INDEX(CFPTableEmissionsData,MATCH($C139,CFPTableEmissionsEmissionSource,0),MATCH(F$10,CFPTableEmissionsCampus,0))*INDEX(EndUseAssumptionsData,MATCH($C139,IF(EndUseAssumptionsEndUse=$D139,EndUseAssumptionsEmissionsSource),0),MATCH(F$10,EndUseAssumptionsCampus,0))*IF(COUNTIF(PeopleList,$B139)&gt;0,INDEX(SpacePeopleAllocationsPercentData,MATCH($B139,SpacePeopleAllocationsPercentType,0),MATCH(F$10,SpacePeopleAllocationsPercentCampus,0))/SUM(IF(INDEX(EndUseMatrixPeopleData,0,MATCH($C139,EndUseMatrixEmissionSource,0))=Lists!$Q$9,IF(EndUseMatrixPeopleEndUse=$D139,INDEX(EndUseMatrixPeopleSplitData,0,MATCH(F$10,EndUseMatrixPeopleSplitCampus,0))))),1),0),0)</f>
        <v>0</v>
      </c>
      <c r="G139" s="528">
        <f t="array" aca="1" ref="G139" ca="1">IFERROR(IF(INDEX(EndUseMatrixData,MATCH($B139,IF(EndUseMatrixEndUse=$D139,EndUseMatrixAllocation),0),MATCH($C139,EndUseMatrixEmissionSource,0))=Lists!$Q$9,INDEX(CFPTableEmissionsData,MATCH($C139,CFPTableEmissionsEmissionSource,0),MATCH(G$10,CFPTableEmissionsCampus,0))*INDEX(EndUseAssumptionsData,MATCH($C139,IF(EndUseAssumptionsEndUse=$D139,EndUseAssumptionsEmissionsSource),0),MATCH(G$10,EndUseAssumptionsCampus,0))*IF(COUNTIF(PeopleList,$B139)&gt;0,INDEX(SpacePeopleAllocationsPercentData,MATCH($B139,SpacePeopleAllocationsPercentType,0),MATCH(G$10,SpacePeopleAllocationsPercentCampus,0))/SUM(IF(INDEX(EndUseMatrixPeopleData,0,MATCH($C139,EndUseMatrixEmissionSource,0))=Lists!$Q$9,IF(EndUseMatrixPeopleEndUse=$D139,INDEX(EndUseMatrixPeopleSplitData,0,MATCH(G$10,EndUseMatrixPeopleSplitCampus,0))))),1),0),0)</f>
        <v>0</v>
      </c>
      <c r="H139" s="528">
        <f t="array" aca="1" ref="H139" ca="1">IFERROR(IF(INDEX(EndUseMatrixData,MATCH($B139,IF(EndUseMatrixEndUse=$D139,EndUseMatrixAllocation),0),MATCH($C139,EndUseMatrixEmissionSource,0))=Lists!$Q$9,INDEX(CFPTableEmissionsData,MATCH($C139,CFPTableEmissionsEmissionSource,0),MATCH(H$10,CFPTableEmissionsCampus,0))*INDEX(EndUseAssumptionsData,MATCH($C139,IF(EndUseAssumptionsEndUse=$D139,EndUseAssumptionsEmissionsSource),0),MATCH(H$10,EndUseAssumptionsCampus,0))*IF(COUNTIF(PeopleList,$B139)&gt;0,INDEX(SpacePeopleAllocationsPercentData,MATCH($B139,SpacePeopleAllocationsPercentType,0),MATCH(H$10,SpacePeopleAllocationsPercentCampus,0))/SUM(IF(INDEX(EndUseMatrixPeopleData,0,MATCH($C139,EndUseMatrixEmissionSource,0))=Lists!$Q$9,IF(EndUseMatrixPeopleEndUse=$D139,INDEX(EndUseMatrixPeopleSplitData,0,MATCH(H$10,EndUseMatrixPeopleSplitCampus,0))))),1),0),0)</f>
        <v>0</v>
      </c>
      <c r="I139" s="528">
        <f t="array" aca="1" ref="I139" ca="1">IFERROR(IF(INDEX(EndUseMatrixData,MATCH($B139,IF(EndUseMatrixEndUse=$D139,EndUseMatrixAllocation),0),MATCH($C139,EndUseMatrixEmissionSource,0))=Lists!$Q$9,INDEX(CFPTableEmissionsData,MATCH($C139,CFPTableEmissionsEmissionSource,0),MATCH(I$10,CFPTableEmissionsCampus,0))*INDEX(EndUseAssumptionsData,MATCH($C139,IF(EndUseAssumptionsEndUse=$D139,EndUseAssumptionsEmissionsSource),0),MATCH(I$10,EndUseAssumptionsCampus,0))*IF(COUNTIF(PeopleList,$B139)&gt;0,INDEX(SpacePeopleAllocationsPercentData,MATCH($B139,SpacePeopleAllocationsPercentType,0),MATCH(I$10,SpacePeopleAllocationsPercentCampus,0))/SUM(IF(INDEX(EndUseMatrixPeopleData,0,MATCH($C139,EndUseMatrixEmissionSource,0))=Lists!$Q$9,IF(EndUseMatrixPeopleEndUse=$D139,INDEX(EndUseMatrixPeopleSplitData,0,MATCH(I$10,EndUseMatrixPeopleSplitCampus,0))))),1),0),0)</f>
        <v>0</v>
      </c>
      <c r="J139" s="528">
        <f t="array" aca="1" ref="J139" ca="1">IFERROR(IF(INDEX(EndUseMatrixData,MATCH($B139,IF(EndUseMatrixEndUse=$D139,EndUseMatrixAllocation),0),MATCH($C139,EndUseMatrixEmissionSource,0))=Lists!$Q$9,INDEX(CFPTableEmissionsData,MATCH($C139,CFPTableEmissionsEmissionSource,0),MATCH(J$10,CFPTableEmissionsCampus,0))*INDEX(EndUseAssumptionsData,MATCH($C139,IF(EndUseAssumptionsEndUse=$D139,EndUseAssumptionsEmissionsSource),0),MATCH(J$10,EndUseAssumptionsCampus,0))*IF(COUNTIF(PeopleList,$B139)&gt;0,INDEX(SpacePeopleAllocationsPercentData,MATCH($B139,SpacePeopleAllocationsPercentType,0),MATCH(J$10,SpacePeopleAllocationsPercentCampus,0))/SUM(IF(INDEX(EndUseMatrixPeopleData,0,MATCH($C139,EndUseMatrixEmissionSource,0))=Lists!$Q$9,IF(EndUseMatrixPeopleEndUse=$D139,INDEX(EndUseMatrixPeopleSplitData,0,MATCH(J$10,EndUseMatrixPeopleSplitCampus,0))))),1),0),0)</f>
        <v>0</v>
      </c>
      <c r="K139" s="529" t="str">
        <f t="array" aca="1" ref="K139" ca="1">IFERROR(E139*(1+INDEX(FrontEndData,MATCH(K$10,IF(FrontEndType=$B139,FrontEndCampus),0),MATCH(K$9,FrontEndYear,0))),"")</f>
        <v/>
      </c>
      <c r="L139" s="529" t="str">
        <f t="array" aca="1" ref="L139" ca="1">IFERROR(F139*(1+INDEX(FrontEndData,MATCH(L$10,IF(FrontEndType=$B139,FrontEndCampus),0),MATCH(L$9,FrontEndYear,0))),"")</f>
        <v/>
      </c>
      <c r="M139" s="529" t="str">
        <f t="array" aca="1" ref="M139" ca="1">IFERROR(G139*(1+INDEX(FrontEndData,MATCH(M$10,IF(FrontEndType=$B139,FrontEndCampus),0),MATCH(M$9,FrontEndYear,0))),"")</f>
        <v/>
      </c>
      <c r="N139" s="529" t="str">
        <f t="array" aca="1" ref="N139" ca="1">IFERROR(H139*(1+INDEX(FrontEndData,MATCH(N$10,IF(FrontEndType=$B139,FrontEndCampus),0),MATCH(N$9,FrontEndYear,0))),"")</f>
        <v/>
      </c>
      <c r="O139" s="529" t="str">
        <f t="array" aca="1" ref="O139" ca="1">IFERROR(I139*(1+INDEX(FrontEndData,MATCH(O$10,IF(FrontEndType=$B139,FrontEndCampus),0),MATCH(O$9,FrontEndYear,0))),"")</f>
        <v/>
      </c>
      <c r="P139" s="529" t="str">
        <f t="array" aca="1" ref="P139" ca="1">IFERROR(J139*(1+INDEX(FrontEndData,MATCH(P$10,IF(FrontEndType=$B139,FrontEndCampus),0),MATCH(P$9,FrontEndYear,0))),"")</f>
        <v/>
      </c>
      <c r="Q139" s="529" t="str">
        <f t="array" aca="1" ref="Q139" ca="1">IFERROR(K139*(1+INDEX(FrontEndData,MATCH(Q$10,IF(FrontEndType=$B139,FrontEndCampus),0),MATCH(Q$9,FrontEndYear,0))),"")</f>
        <v/>
      </c>
      <c r="R139" s="529" t="str">
        <f t="array" aca="1" ref="R139" ca="1">IFERROR(L139*(1+INDEX(FrontEndData,MATCH(R$10,IF(FrontEndType=$B139,FrontEndCampus),0),MATCH(R$9,FrontEndYear,0))),"")</f>
        <v/>
      </c>
      <c r="S139" s="529" t="str">
        <f t="array" aca="1" ref="S139" ca="1">IFERROR(M139*(1+INDEX(FrontEndData,MATCH(S$10,IF(FrontEndType=$B139,FrontEndCampus),0),MATCH(S$9,FrontEndYear,0))),"")</f>
        <v/>
      </c>
      <c r="T139" s="529" t="str">
        <f t="array" aca="1" ref="T139" ca="1">IFERROR(N139*(1+INDEX(FrontEndData,MATCH(T$10,IF(FrontEndType=$B139,FrontEndCampus),0),MATCH(T$9,FrontEndYear,0))),"")</f>
        <v/>
      </c>
      <c r="U139" s="529" t="str">
        <f t="array" aca="1" ref="U139" ca="1">IFERROR(O139*(1+INDEX(FrontEndData,MATCH(U$10,IF(FrontEndType=$B139,FrontEndCampus),0),MATCH(U$9,FrontEndYear,0))),"")</f>
        <v/>
      </c>
      <c r="V139" s="529" t="str">
        <f t="array" aca="1" ref="V139" ca="1">IFERROR(P139*(1+INDEX(FrontEndData,MATCH(V$10,IF(FrontEndType=$B139,FrontEndCampus),0),MATCH(V$9,FrontEndYear,0))),"")</f>
        <v/>
      </c>
      <c r="W139" s="529" t="str">
        <f t="array" aca="1" ref="W139" ca="1">IFERROR(Q139*(1+INDEX(FrontEndData,MATCH(W$10,IF(FrontEndType=$B139,FrontEndCampus),0),MATCH(W$9,FrontEndYear,0))),"")</f>
        <v/>
      </c>
      <c r="X139" s="529" t="str">
        <f t="array" aca="1" ref="X139" ca="1">IFERROR(R139*(1+INDEX(FrontEndData,MATCH(X$10,IF(FrontEndType=$B139,FrontEndCampus),0),MATCH(X$9,FrontEndYear,0))),"")</f>
        <v/>
      </c>
      <c r="Y139" s="529" t="str">
        <f t="array" aca="1" ref="Y139" ca="1">IFERROR(S139*(1+INDEX(FrontEndData,MATCH(Y$10,IF(FrontEndType=$B139,FrontEndCampus),0),MATCH(Y$9,FrontEndYear,0))),"")</f>
        <v/>
      </c>
      <c r="Z139" s="529" t="str">
        <f t="array" aca="1" ref="Z139" ca="1">IFERROR(T139*(1+INDEX(FrontEndData,MATCH(Z$10,IF(FrontEndType=$B139,FrontEndCampus),0),MATCH(Z$9,FrontEndYear,0))),"")</f>
        <v/>
      </c>
      <c r="AA139" s="529" t="str">
        <f t="array" aca="1" ref="AA139" ca="1">IFERROR(U139*(1+INDEX(FrontEndData,MATCH(AA$10,IF(FrontEndType=$B139,FrontEndCampus),0),MATCH(AA$9,FrontEndYear,0))),"")</f>
        <v/>
      </c>
      <c r="AB139" s="529" t="str">
        <f t="array" aca="1" ref="AB139" ca="1">IFERROR(V139*(1+INDEX(FrontEndData,MATCH(AB$10,IF(FrontEndType=$B139,FrontEndCampus),0),MATCH(AB$9,FrontEndYear,0))),"")</f>
        <v/>
      </c>
      <c r="AC139" s="529" t="str">
        <f t="array" aca="1" ref="AC139" ca="1">IFERROR(W139*(1+INDEX(FrontEndData,MATCH(AC$10,IF(FrontEndType=$B139,FrontEndCampus),0),MATCH(AC$9,FrontEndYear,0))),"")</f>
        <v/>
      </c>
      <c r="AD139" s="529" t="str">
        <f t="array" aca="1" ref="AD139" ca="1">IFERROR(X139*(1+INDEX(FrontEndData,MATCH(AD$10,IF(FrontEndType=$B139,FrontEndCampus),0),MATCH(AD$9,FrontEndYear,0))),"")</f>
        <v/>
      </c>
      <c r="AE139" s="529" t="str">
        <f t="array" aca="1" ref="AE139" ca="1">IFERROR(Y139*(1+INDEX(FrontEndData,MATCH(AE$10,IF(FrontEndType=$B139,FrontEndCampus),0),MATCH(AE$9,FrontEndYear,0))),"")</f>
        <v/>
      </c>
      <c r="AF139" s="529" t="str">
        <f t="array" aca="1" ref="AF139" ca="1">IFERROR(Z139*(1+INDEX(FrontEndData,MATCH(AF$10,IF(FrontEndType=$B139,FrontEndCampus),0),MATCH(AF$9,FrontEndYear,0))),"")</f>
        <v/>
      </c>
      <c r="AG139" s="529" t="str">
        <f t="array" aca="1" ref="AG139" ca="1">IFERROR(AA139*(1+INDEX(FrontEndData,MATCH(AG$10,IF(FrontEndType=$B139,FrontEndCampus),0),MATCH(AG$9,FrontEndYear,0))),"")</f>
        <v/>
      </c>
      <c r="AH139" s="529" t="str">
        <f t="array" aca="1" ref="AH139" ca="1">IFERROR(AB139*(1+INDEX(FrontEndData,MATCH(AH$10,IF(FrontEndType=$B139,FrontEndCampus),0),MATCH(AH$9,FrontEndYear,0))),"")</f>
        <v/>
      </c>
      <c r="AI139" s="529" t="str">
        <f t="array" aca="1" ref="AI139" ca="1">IFERROR(AC139*(1+INDEX(FrontEndData,MATCH(AI$10,IF(FrontEndType=$B139,FrontEndCampus),0),MATCH(AI$9,FrontEndYear,0))),"")</f>
        <v/>
      </c>
      <c r="AJ139" s="529" t="str">
        <f t="array" aca="1" ref="AJ139" ca="1">IFERROR(AD139*(1+INDEX(FrontEndData,MATCH(AJ$10,IF(FrontEndType=$B139,FrontEndCampus),0),MATCH(AJ$9,FrontEndYear,0))),"")</f>
        <v/>
      </c>
      <c r="AK139" s="529" t="str">
        <f t="array" aca="1" ref="AK139" ca="1">IFERROR(AE139*(1+INDEX(FrontEndData,MATCH(AK$10,IF(FrontEndType=$B139,FrontEndCampus),0),MATCH(AK$9,FrontEndYear,0))),"")</f>
        <v/>
      </c>
      <c r="AL139" s="529" t="str">
        <f t="array" aca="1" ref="AL139" ca="1">IFERROR(AF139*(1+INDEX(FrontEndData,MATCH(AL$10,IF(FrontEndType=$B139,FrontEndCampus),0),MATCH(AL$9,FrontEndYear,0))),"")</f>
        <v/>
      </c>
      <c r="AM139" s="529" t="str">
        <f t="array" aca="1" ref="AM139" ca="1">IFERROR(AG139*(1+INDEX(FrontEndData,MATCH(AM$10,IF(FrontEndType=$B139,FrontEndCampus),0),MATCH(AM$9,FrontEndYear,0))),"")</f>
        <v/>
      </c>
      <c r="AN139" s="529" t="str">
        <f t="array" aca="1" ref="AN139" ca="1">IFERROR(AH139*(1+INDEX(FrontEndData,MATCH(AN$10,IF(FrontEndType=$B139,FrontEndCampus),0),MATCH(AN$9,FrontEndYear,0))),"")</f>
        <v/>
      </c>
      <c r="AO139" s="529" t="str">
        <f t="array" aca="1" ref="AO139" ca="1">IFERROR(AI139*(1+INDEX(FrontEndData,MATCH(AO$10,IF(FrontEndType=$B139,FrontEndCampus),0),MATCH(AO$9,FrontEndYear,0))),"")</f>
        <v/>
      </c>
      <c r="AP139" s="529" t="str">
        <f t="array" aca="1" ref="AP139" ca="1">IFERROR(AJ139*(1+INDEX(FrontEndData,MATCH(AP$10,IF(FrontEndType=$B139,FrontEndCampus),0),MATCH(AP$9,FrontEndYear,0))),"")</f>
        <v/>
      </c>
      <c r="AQ139" s="529" t="str">
        <f t="array" aca="1" ref="AQ139" ca="1">IFERROR(AK139*(1+INDEX(FrontEndData,MATCH(AQ$10,IF(FrontEndType=$B139,FrontEndCampus),0),MATCH(AQ$9,FrontEndYear,0))),"")</f>
        <v/>
      </c>
      <c r="AR139" s="529" t="str">
        <f t="array" aca="1" ref="AR139" ca="1">IFERROR(AL139*(1+INDEX(FrontEndData,MATCH(AR$10,IF(FrontEndType=$B139,FrontEndCampus),0),MATCH(AR$9,FrontEndYear,0))),"")</f>
        <v/>
      </c>
      <c r="AS139" s="529" t="str">
        <f t="array" aca="1" ref="AS139" ca="1">IFERROR(AM139*(1+INDEX(FrontEndData,MATCH(AS$10,IF(FrontEndType=$B139,FrontEndCampus),0),MATCH(AS$9,FrontEndYear,0))),"")</f>
        <v/>
      </c>
      <c r="AT139" s="529" t="str">
        <f t="array" aca="1" ref="AT139" ca="1">IFERROR(AN139*(1+INDEX(FrontEndData,MATCH(AT$10,IF(FrontEndType=$B139,FrontEndCampus),0),MATCH(AT$9,FrontEndYear,0))),"")</f>
        <v/>
      </c>
      <c r="AU139" s="529" t="str">
        <f t="array" aca="1" ref="AU139" ca="1">IFERROR(AO139*(1+INDEX(FrontEndData,MATCH(AU$10,IF(FrontEndType=$B139,FrontEndCampus),0),MATCH(AU$9,FrontEndYear,0))),"")</f>
        <v/>
      </c>
      <c r="AV139" s="529" t="str">
        <f t="array" aca="1" ref="AV139" ca="1">IFERROR(AP139*(1+INDEX(FrontEndData,MATCH(AV$10,IF(FrontEndType=$B139,FrontEndCampus),0),MATCH(AV$9,FrontEndYear,0))),"")</f>
        <v/>
      </c>
      <c r="AW139" s="529" t="str">
        <f t="array" aca="1" ref="AW139" ca="1">IFERROR(AQ139*(1+INDEX(FrontEndData,MATCH(AW$10,IF(FrontEndType=$B139,FrontEndCampus),0),MATCH(AW$9,FrontEndYear,0))),"")</f>
        <v/>
      </c>
      <c r="AX139" s="529" t="str">
        <f t="array" aca="1" ref="AX139" ca="1">IFERROR(AR139*(1+INDEX(FrontEndData,MATCH(AX$10,IF(FrontEndType=$B139,FrontEndCampus),0),MATCH(AX$9,FrontEndYear,0))),"")</f>
        <v/>
      </c>
      <c r="AY139" s="529" t="str">
        <f t="array" aca="1" ref="AY139" ca="1">IFERROR(AS139*(1+INDEX(FrontEndData,MATCH(AY$10,IF(FrontEndType=$B139,FrontEndCampus),0),MATCH(AY$9,FrontEndYear,0))),"")</f>
        <v/>
      </c>
      <c r="AZ139" s="529" t="str">
        <f t="array" aca="1" ref="AZ139" ca="1">IFERROR(AT139*(1+INDEX(FrontEndData,MATCH(AZ$10,IF(FrontEndType=$B139,FrontEndCampus),0),MATCH(AZ$9,FrontEndYear,0))),"")</f>
        <v/>
      </c>
      <c r="BA139" s="529" t="str">
        <f t="array" aca="1" ref="BA139" ca="1">IFERROR(AU139*(1+INDEX(FrontEndData,MATCH(BA$10,IF(FrontEndType=$B139,FrontEndCampus),0),MATCH(BA$9,FrontEndYear,0))),"")</f>
        <v/>
      </c>
      <c r="BB139" s="529" t="str">
        <f t="array" aca="1" ref="BB139" ca="1">IFERROR(AV139*(1+INDEX(FrontEndData,MATCH(BB$10,IF(FrontEndType=$B139,FrontEndCampus),0),MATCH(BB$9,FrontEndYear,0))),"")</f>
        <v/>
      </c>
      <c r="BC139" s="529" t="str">
        <f t="array" aca="1" ref="BC139" ca="1">IFERROR(AW139*(1+INDEX(FrontEndData,MATCH(BC$10,IF(FrontEndType=$B139,FrontEndCampus),0),MATCH(BC$9,FrontEndYear,0))),"")</f>
        <v/>
      </c>
      <c r="BD139" s="529" t="str">
        <f t="array" aca="1" ref="BD139" ca="1">IFERROR(AX139*(1+INDEX(FrontEndData,MATCH(BD$10,IF(FrontEndType=$B139,FrontEndCampus),0),MATCH(BD$9,FrontEndYear,0))),"")</f>
        <v/>
      </c>
      <c r="BE139" s="529" t="str">
        <f t="array" aca="1" ref="BE139" ca="1">IFERROR(AY139*(1+INDEX(FrontEndData,MATCH(BE$10,IF(FrontEndType=$B139,FrontEndCampus),0),MATCH(BE$9,FrontEndYear,0))),"")</f>
        <v/>
      </c>
      <c r="BF139" s="529" t="str">
        <f t="array" aca="1" ref="BF139" ca="1">IFERROR(AZ139*(1+INDEX(FrontEndData,MATCH(BF$10,IF(FrontEndType=$B139,FrontEndCampus),0),MATCH(BF$9,FrontEndYear,0))),"")</f>
        <v/>
      </c>
      <c r="BG139" s="529" t="str">
        <f t="array" aca="1" ref="BG139" ca="1">IFERROR(BA139*(1+INDEX(FrontEndData,MATCH(BG$10,IF(FrontEndType=$B139,FrontEndCampus),0),MATCH(BG$9,FrontEndYear,0))),"")</f>
        <v/>
      </c>
      <c r="BH139" s="529" t="str">
        <f t="array" aca="1" ref="BH139" ca="1">IFERROR(BB139*(1+INDEX(FrontEndData,MATCH(BH$10,IF(FrontEndType=$B139,FrontEndCampus),0),MATCH(BH$9,FrontEndYear,0))),"")</f>
        <v/>
      </c>
      <c r="BI139" s="529" t="str">
        <f t="array" aca="1" ref="BI139" ca="1">IFERROR(BC139*(1+INDEX(FrontEndData,MATCH(BI$10,IF(FrontEndType=$B139,FrontEndCampus),0),MATCH(BI$9,FrontEndYear,0))),"")</f>
        <v/>
      </c>
      <c r="BJ139" s="529" t="str">
        <f t="array" aca="1" ref="BJ139" ca="1">IFERROR(BD139*(1+INDEX(FrontEndData,MATCH(BJ$10,IF(FrontEndType=$B139,FrontEndCampus),0),MATCH(BJ$9,FrontEndYear,0))),"")</f>
        <v/>
      </c>
      <c r="BK139" s="529" t="str">
        <f t="array" aca="1" ref="BK139" ca="1">IFERROR(BE139*(1+INDEX(FrontEndData,MATCH(BK$10,IF(FrontEndType=$B139,FrontEndCampus),0),MATCH(BK$9,FrontEndYear,0))),"")</f>
        <v/>
      </c>
      <c r="BL139" s="529" t="str">
        <f t="array" aca="1" ref="BL139" ca="1">IFERROR(BF139*(1+INDEX(FrontEndData,MATCH(BL$10,IF(FrontEndType=$B139,FrontEndCampus),0),MATCH(BL$9,FrontEndYear,0))),"")</f>
        <v/>
      </c>
      <c r="BM139" s="529" t="str">
        <f t="array" aca="1" ref="BM139" ca="1">IFERROR(BG139*(1+INDEX(FrontEndData,MATCH(BM$10,IF(FrontEndType=$B139,FrontEndCampus),0),MATCH(BM$9,FrontEndYear,0))),"")</f>
        <v/>
      </c>
      <c r="BN139" s="529" t="str">
        <f t="array" aca="1" ref="BN139" ca="1">IFERROR(BH139*(1+INDEX(FrontEndData,MATCH(BN$10,IF(FrontEndType=$B139,FrontEndCampus),0),MATCH(BN$9,FrontEndYear,0))),"")</f>
        <v/>
      </c>
      <c r="BO139" s="529" t="str">
        <f t="array" aca="1" ref="BO139" ca="1">IFERROR(BI139*(1+INDEX(FrontEndData,MATCH(BO$10,IF(FrontEndType=$B139,FrontEndCampus),0),MATCH(BO$9,FrontEndYear,0))),"")</f>
        <v/>
      </c>
      <c r="BP139" s="529" t="str">
        <f t="array" aca="1" ref="BP139" ca="1">IFERROR(BJ139*(1+INDEX(FrontEndData,MATCH(BP$10,IF(FrontEndType=$B139,FrontEndCampus),0),MATCH(BP$9,FrontEndYear,0))),"")</f>
        <v/>
      </c>
      <c r="BQ139" s="529" t="str">
        <f t="array" aca="1" ref="BQ139" ca="1">IFERROR(BK139*(1+INDEX(FrontEndData,MATCH(BQ$10,IF(FrontEndType=$B139,FrontEndCampus),0),MATCH(BQ$9,FrontEndYear,0))),"")</f>
        <v/>
      </c>
      <c r="BR139" s="529" t="str">
        <f t="array" aca="1" ref="BR139" ca="1">IFERROR(BL139*(1+INDEX(FrontEndData,MATCH(BR$10,IF(FrontEndType=$B139,FrontEndCampus),0),MATCH(BR$9,FrontEndYear,0))),"")</f>
        <v/>
      </c>
      <c r="BS139" s="529" t="str">
        <f t="array" aca="1" ref="BS139" ca="1">IFERROR(BM139*(1+INDEX(FrontEndData,MATCH(BS$10,IF(FrontEndType=$B139,FrontEndCampus),0),MATCH(BS$9,FrontEndYear,0))),"")</f>
        <v/>
      </c>
      <c r="BT139" s="529" t="str">
        <f t="array" aca="1" ref="BT139" ca="1">IFERROR(BN139*(1+INDEX(FrontEndData,MATCH(BT$10,IF(FrontEndType=$B139,FrontEndCampus),0),MATCH(BT$9,FrontEndYear,0))),"")</f>
        <v/>
      </c>
      <c r="BU139" s="529" t="str">
        <f t="array" aca="1" ref="BU139" ca="1">IFERROR(BO139*(1+INDEX(FrontEndData,MATCH(BU$10,IF(FrontEndType=$B139,FrontEndCampus),0),MATCH(BU$9,FrontEndYear,0))),"")</f>
        <v/>
      </c>
      <c r="BV139" s="529" t="str">
        <f t="array" aca="1" ref="BV139" ca="1">IFERROR(BP139*(1+INDEX(FrontEndData,MATCH(BV$10,IF(FrontEndType=$B139,FrontEndCampus),0),MATCH(BV$9,FrontEndYear,0))),"")</f>
        <v/>
      </c>
      <c r="BW139" s="529" t="str">
        <f t="array" aca="1" ref="BW139" ca="1">IFERROR(BQ139*(1+INDEX(FrontEndData,MATCH(BW$10,IF(FrontEndType=$B139,FrontEndCampus),0),MATCH(BW$9,FrontEndYear,0))),"")</f>
        <v/>
      </c>
      <c r="BX139" s="529" t="str">
        <f t="array" aca="1" ref="BX139" ca="1">IFERROR(BR139*(1+INDEX(FrontEndData,MATCH(BX$10,IF(FrontEndType=$B139,FrontEndCampus),0),MATCH(BX$9,FrontEndYear,0))),"")</f>
        <v/>
      </c>
    </row>
    <row r="140" spans="2:76" x14ac:dyDescent="0.25">
      <c r="B140" s="525" t="s">
        <v>358</v>
      </c>
      <c r="C140" s="526" t="s">
        <v>372</v>
      </c>
      <c r="D140" s="527" t="s">
        <v>4</v>
      </c>
      <c r="E140" s="528">
        <f t="array" ref="E140">IFERROR(IF(INDEX(EndUseMatrixData,MATCH($B140,IF(EndUseMatrixEndUse=$D140,EndUseMatrixAllocation),0),MATCH($C140,EndUseMatrixEmissionSource,0))=Lists!$Q$9,INDEX(CFPTableEmissionsData,MATCH($C140,CFPTableEmissionsEmissionSource,0),MATCH(E$10,CFPTableEmissionsCampus,0))*INDEX(EndUseAssumptionsData,MATCH($C140,IF(EndUseAssumptionsEndUse=$D140,EndUseAssumptionsEmissionsSource),0),MATCH(E$10,EndUseAssumptionsCampus,0))*IF(COUNTIF(PeopleList,$B140)&gt;0,INDEX(SpacePeopleAllocationsPercentData,MATCH($B140,SpacePeopleAllocationsPercentType,0),MATCH(E$10,SpacePeopleAllocationsPercentCampus,0))/SUM(IF(INDEX(EndUseMatrixPeopleData,0,MATCH($C140,EndUseMatrixEmissionSource,0))=Lists!$Q$9,IF(EndUseMatrixPeopleEndUse=$D140,INDEX(EndUseMatrixPeopleSplitData,0,MATCH(E$10,EndUseMatrixPeopleSplitCampus,0))))),1),0),0)</f>
        <v>0</v>
      </c>
      <c r="F140" s="528">
        <f t="array" ref="F140">IFERROR(IF(INDEX(EndUseMatrixData,MATCH($B140,IF(EndUseMatrixEndUse=$D140,EndUseMatrixAllocation),0),MATCH($C140,EndUseMatrixEmissionSource,0))=Lists!$Q$9,INDEX(CFPTableEmissionsData,MATCH($C140,CFPTableEmissionsEmissionSource,0),MATCH(F$10,CFPTableEmissionsCampus,0))*INDEX(EndUseAssumptionsData,MATCH($C140,IF(EndUseAssumptionsEndUse=$D140,EndUseAssumptionsEmissionsSource),0),MATCH(F$10,EndUseAssumptionsCampus,0))*IF(COUNTIF(PeopleList,$B140)&gt;0,INDEX(SpacePeopleAllocationsPercentData,MATCH($B140,SpacePeopleAllocationsPercentType,0),MATCH(F$10,SpacePeopleAllocationsPercentCampus,0))/SUM(IF(INDEX(EndUseMatrixPeopleData,0,MATCH($C140,EndUseMatrixEmissionSource,0))=Lists!$Q$9,IF(EndUseMatrixPeopleEndUse=$D140,INDEX(EndUseMatrixPeopleSplitData,0,MATCH(F$10,EndUseMatrixPeopleSplitCampus,0))))),1),0),0)</f>
        <v>0</v>
      </c>
      <c r="G140" s="528">
        <f t="array" ref="G140">IFERROR(IF(INDEX(EndUseMatrixData,MATCH($B140,IF(EndUseMatrixEndUse=$D140,EndUseMatrixAllocation),0),MATCH($C140,EndUseMatrixEmissionSource,0))=Lists!$Q$9,INDEX(CFPTableEmissionsData,MATCH($C140,CFPTableEmissionsEmissionSource,0),MATCH(G$10,CFPTableEmissionsCampus,0))*INDEX(EndUseAssumptionsData,MATCH($C140,IF(EndUseAssumptionsEndUse=$D140,EndUseAssumptionsEmissionsSource),0),MATCH(G$10,EndUseAssumptionsCampus,0))*IF(COUNTIF(PeopleList,$B140)&gt;0,INDEX(SpacePeopleAllocationsPercentData,MATCH($B140,SpacePeopleAllocationsPercentType,0),MATCH(G$10,SpacePeopleAllocationsPercentCampus,0))/SUM(IF(INDEX(EndUseMatrixPeopleData,0,MATCH($C140,EndUseMatrixEmissionSource,0))=Lists!$Q$9,IF(EndUseMatrixPeopleEndUse=$D140,INDEX(EndUseMatrixPeopleSplitData,0,MATCH(G$10,EndUseMatrixPeopleSplitCampus,0))))),1),0),0)</f>
        <v>0</v>
      </c>
      <c r="H140" s="528">
        <f t="array" ref="H140">IFERROR(IF(INDEX(EndUseMatrixData,MATCH($B140,IF(EndUseMatrixEndUse=$D140,EndUseMatrixAllocation),0),MATCH($C140,EndUseMatrixEmissionSource,0))=Lists!$Q$9,INDEX(CFPTableEmissionsData,MATCH($C140,CFPTableEmissionsEmissionSource,0),MATCH(H$10,CFPTableEmissionsCampus,0))*INDEX(EndUseAssumptionsData,MATCH($C140,IF(EndUseAssumptionsEndUse=$D140,EndUseAssumptionsEmissionsSource),0),MATCH(H$10,EndUseAssumptionsCampus,0))*IF(COUNTIF(PeopleList,$B140)&gt;0,INDEX(SpacePeopleAllocationsPercentData,MATCH($B140,SpacePeopleAllocationsPercentType,0),MATCH(H$10,SpacePeopleAllocationsPercentCampus,0))/SUM(IF(INDEX(EndUseMatrixPeopleData,0,MATCH($C140,EndUseMatrixEmissionSource,0))=Lists!$Q$9,IF(EndUseMatrixPeopleEndUse=$D140,INDEX(EndUseMatrixPeopleSplitData,0,MATCH(H$10,EndUseMatrixPeopleSplitCampus,0))))),1),0),0)</f>
        <v>0</v>
      </c>
      <c r="I140" s="528">
        <f t="array" ref="I140">IFERROR(IF(INDEX(EndUseMatrixData,MATCH($B140,IF(EndUseMatrixEndUse=$D140,EndUseMatrixAllocation),0),MATCH($C140,EndUseMatrixEmissionSource,0))=Lists!$Q$9,INDEX(CFPTableEmissionsData,MATCH($C140,CFPTableEmissionsEmissionSource,0),MATCH(I$10,CFPTableEmissionsCampus,0))*INDEX(EndUseAssumptionsData,MATCH($C140,IF(EndUseAssumptionsEndUse=$D140,EndUseAssumptionsEmissionsSource),0),MATCH(I$10,EndUseAssumptionsCampus,0))*IF(COUNTIF(PeopleList,$B140)&gt;0,INDEX(SpacePeopleAllocationsPercentData,MATCH($B140,SpacePeopleAllocationsPercentType,0),MATCH(I$10,SpacePeopleAllocationsPercentCampus,0))/SUM(IF(INDEX(EndUseMatrixPeopleData,0,MATCH($C140,EndUseMatrixEmissionSource,0))=Lists!$Q$9,IF(EndUseMatrixPeopleEndUse=$D140,INDEX(EndUseMatrixPeopleSplitData,0,MATCH(I$10,EndUseMatrixPeopleSplitCampus,0))))),1),0),0)</f>
        <v>0</v>
      </c>
      <c r="J140" s="528">
        <f t="array" ref="J140">IFERROR(IF(INDEX(EndUseMatrixData,MATCH($B140,IF(EndUseMatrixEndUse=$D140,EndUseMatrixAllocation),0),MATCH($C140,EndUseMatrixEmissionSource,0))=Lists!$Q$9,INDEX(CFPTableEmissionsData,MATCH($C140,CFPTableEmissionsEmissionSource,0),MATCH(J$10,CFPTableEmissionsCampus,0))*INDEX(EndUseAssumptionsData,MATCH($C140,IF(EndUseAssumptionsEndUse=$D140,EndUseAssumptionsEmissionsSource),0),MATCH(J$10,EndUseAssumptionsCampus,0))*IF(COUNTIF(PeopleList,$B140)&gt;0,INDEX(SpacePeopleAllocationsPercentData,MATCH($B140,SpacePeopleAllocationsPercentType,0),MATCH(J$10,SpacePeopleAllocationsPercentCampus,0))/SUM(IF(INDEX(EndUseMatrixPeopleData,0,MATCH($C140,EndUseMatrixEmissionSource,0))=Lists!$Q$9,IF(EndUseMatrixPeopleEndUse=$D140,INDEX(EndUseMatrixPeopleSplitData,0,MATCH(J$10,EndUseMatrixPeopleSplitCampus,0))))),1),0),0)</f>
        <v>0</v>
      </c>
      <c r="K140" s="529" t="str">
        <f t="array" aca="1" ref="K140" ca="1">IFERROR(E140*(1+INDEX(FrontEndData,MATCH(K$10,IF(FrontEndType=$B140,FrontEndCampus),0),MATCH(K$9,FrontEndYear,0))),"")</f>
        <v/>
      </c>
      <c r="L140" s="529" t="str">
        <f t="array" aca="1" ref="L140" ca="1">IFERROR(F140*(1+INDEX(FrontEndData,MATCH(L$10,IF(FrontEndType=$B140,FrontEndCampus),0),MATCH(L$9,FrontEndYear,0))),"")</f>
        <v/>
      </c>
      <c r="M140" s="529" t="str">
        <f t="array" aca="1" ref="M140" ca="1">IFERROR(G140*(1+INDEX(FrontEndData,MATCH(M$10,IF(FrontEndType=$B140,FrontEndCampus),0),MATCH(M$9,FrontEndYear,0))),"")</f>
        <v/>
      </c>
      <c r="N140" s="529" t="str">
        <f t="array" aca="1" ref="N140" ca="1">IFERROR(H140*(1+INDEX(FrontEndData,MATCH(N$10,IF(FrontEndType=$B140,FrontEndCampus),0),MATCH(N$9,FrontEndYear,0))),"")</f>
        <v/>
      </c>
      <c r="O140" s="529" t="str">
        <f t="array" aca="1" ref="O140" ca="1">IFERROR(I140*(1+INDEX(FrontEndData,MATCH(O$10,IF(FrontEndType=$B140,FrontEndCampus),0),MATCH(O$9,FrontEndYear,0))),"")</f>
        <v/>
      </c>
      <c r="P140" s="529" t="str">
        <f t="array" aca="1" ref="P140" ca="1">IFERROR(J140*(1+INDEX(FrontEndData,MATCH(P$10,IF(FrontEndType=$B140,FrontEndCampus),0),MATCH(P$9,FrontEndYear,0))),"")</f>
        <v/>
      </c>
      <c r="Q140" s="529" t="str">
        <f t="array" aca="1" ref="Q140" ca="1">IFERROR(K140*(1+INDEX(FrontEndData,MATCH(Q$10,IF(FrontEndType=$B140,FrontEndCampus),0),MATCH(Q$9,FrontEndYear,0))),"")</f>
        <v/>
      </c>
      <c r="R140" s="529" t="str">
        <f t="array" aca="1" ref="R140" ca="1">IFERROR(L140*(1+INDEX(FrontEndData,MATCH(R$10,IF(FrontEndType=$B140,FrontEndCampus),0),MATCH(R$9,FrontEndYear,0))),"")</f>
        <v/>
      </c>
      <c r="S140" s="529" t="str">
        <f t="array" aca="1" ref="S140" ca="1">IFERROR(M140*(1+INDEX(FrontEndData,MATCH(S$10,IF(FrontEndType=$B140,FrontEndCampus),0),MATCH(S$9,FrontEndYear,0))),"")</f>
        <v/>
      </c>
      <c r="T140" s="529" t="str">
        <f t="array" aca="1" ref="T140" ca="1">IFERROR(N140*(1+INDEX(FrontEndData,MATCH(T$10,IF(FrontEndType=$B140,FrontEndCampus),0),MATCH(T$9,FrontEndYear,0))),"")</f>
        <v/>
      </c>
      <c r="U140" s="529" t="str">
        <f t="array" aca="1" ref="U140" ca="1">IFERROR(O140*(1+INDEX(FrontEndData,MATCH(U$10,IF(FrontEndType=$B140,FrontEndCampus),0),MATCH(U$9,FrontEndYear,0))),"")</f>
        <v/>
      </c>
      <c r="V140" s="529" t="str">
        <f t="array" aca="1" ref="V140" ca="1">IFERROR(P140*(1+INDEX(FrontEndData,MATCH(V$10,IF(FrontEndType=$B140,FrontEndCampus),0),MATCH(V$9,FrontEndYear,0))),"")</f>
        <v/>
      </c>
      <c r="W140" s="529" t="str">
        <f t="array" aca="1" ref="W140" ca="1">IFERROR(Q140*(1+INDEX(FrontEndData,MATCH(W$10,IF(FrontEndType=$B140,FrontEndCampus),0),MATCH(W$9,FrontEndYear,0))),"")</f>
        <v/>
      </c>
      <c r="X140" s="529" t="str">
        <f t="array" aca="1" ref="X140" ca="1">IFERROR(R140*(1+INDEX(FrontEndData,MATCH(X$10,IF(FrontEndType=$B140,FrontEndCampus),0),MATCH(X$9,FrontEndYear,0))),"")</f>
        <v/>
      </c>
      <c r="Y140" s="529" t="str">
        <f t="array" aca="1" ref="Y140" ca="1">IFERROR(S140*(1+INDEX(FrontEndData,MATCH(Y$10,IF(FrontEndType=$B140,FrontEndCampus),0),MATCH(Y$9,FrontEndYear,0))),"")</f>
        <v/>
      </c>
      <c r="Z140" s="529" t="str">
        <f t="array" aca="1" ref="Z140" ca="1">IFERROR(T140*(1+INDEX(FrontEndData,MATCH(Z$10,IF(FrontEndType=$B140,FrontEndCampus),0),MATCH(Z$9,FrontEndYear,0))),"")</f>
        <v/>
      </c>
      <c r="AA140" s="529" t="str">
        <f t="array" aca="1" ref="AA140" ca="1">IFERROR(U140*(1+INDEX(FrontEndData,MATCH(AA$10,IF(FrontEndType=$B140,FrontEndCampus),0),MATCH(AA$9,FrontEndYear,0))),"")</f>
        <v/>
      </c>
      <c r="AB140" s="529" t="str">
        <f t="array" aca="1" ref="AB140" ca="1">IFERROR(V140*(1+INDEX(FrontEndData,MATCH(AB$10,IF(FrontEndType=$B140,FrontEndCampus),0),MATCH(AB$9,FrontEndYear,0))),"")</f>
        <v/>
      </c>
      <c r="AC140" s="529" t="str">
        <f t="array" aca="1" ref="AC140" ca="1">IFERROR(W140*(1+INDEX(FrontEndData,MATCH(AC$10,IF(FrontEndType=$B140,FrontEndCampus),0),MATCH(AC$9,FrontEndYear,0))),"")</f>
        <v/>
      </c>
      <c r="AD140" s="529" t="str">
        <f t="array" aca="1" ref="AD140" ca="1">IFERROR(X140*(1+INDEX(FrontEndData,MATCH(AD$10,IF(FrontEndType=$B140,FrontEndCampus),0),MATCH(AD$9,FrontEndYear,0))),"")</f>
        <v/>
      </c>
      <c r="AE140" s="529" t="str">
        <f t="array" aca="1" ref="AE140" ca="1">IFERROR(Y140*(1+INDEX(FrontEndData,MATCH(AE$10,IF(FrontEndType=$B140,FrontEndCampus),0),MATCH(AE$9,FrontEndYear,0))),"")</f>
        <v/>
      </c>
      <c r="AF140" s="529" t="str">
        <f t="array" aca="1" ref="AF140" ca="1">IFERROR(Z140*(1+INDEX(FrontEndData,MATCH(AF$10,IF(FrontEndType=$B140,FrontEndCampus),0),MATCH(AF$9,FrontEndYear,0))),"")</f>
        <v/>
      </c>
      <c r="AG140" s="529" t="str">
        <f t="array" aca="1" ref="AG140" ca="1">IFERROR(AA140*(1+INDEX(FrontEndData,MATCH(AG$10,IF(FrontEndType=$B140,FrontEndCampus),0),MATCH(AG$9,FrontEndYear,0))),"")</f>
        <v/>
      </c>
      <c r="AH140" s="529" t="str">
        <f t="array" aca="1" ref="AH140" ca="1">IFERROR(AB140*(1+INDEX(FrontEndData,MATCH(AH$10,IF(FrontEndType=$B140,FrontEndCampus),0),MATCH(AH$9,FrontEndYear,0))),"")</f>
        <v/>
      </c>
      <c r="AI140" s="529" t="str">
        <f t="array" aca="1" ref="AI140" ca="1">IFERROR(AC140*(1+INDEX(FrontEndData,MATCH(AI$10,IF(FrontEndType=$B140,FrontEndCampus),0),MATCH(AI$9,FrontEndYear,0))),"")</f>
        <v/>
      </c>
      <c r="AJ140" s="529" t="str">
        <f t="array" aca="1" ref="AJ140" ca="1">IFERROR(AD140*(1+INDEX(FrontEndData,MATCH(AJ$10,IF(FrontEndType=$B140,FrontEndCampus),0),MATCH(AJ$9,FrontEndYear,0))),"")</f>
        <v/>
      </c>
      <c r="AK140" s="529" t="str">
        <f t="array" aca="1" ref="AK140" ca="1">IFERROR(AE140*(1+INDEX(FrontEndData,MATCH(AK$10,IF(FrontEndType=$B140,FrontEndCampus),0),MATCH(AK$9,FrontEndYear,0))),"")</f>
        <v/>
      </c>
      <c r="AL140" s="529" t="str">
        <f t="array" aca="1" ref="AL140" ca="1">IFERROR(AF140*(1+INDEX(FrontEndData,MATCH(AL$10,IF(FrontEndType=$B140,FrontEndCampus),0),MATCH(AL$9,FrontEndYear,0))),"")</f>
        <v/>
      </c>
      <c r="AM140" s="529" t="str">
        <f t="array" aca="1" ref="AM140" ca="1">IFERROR(AG140*(1+INDEX(FrontEndData,MATCH(AM$10,IF(FrontEndType=$B140,FrontEndCampus),0),MATCH(AM$9,FrontEndYear,0))),"")</f>
        <v/>
      </c>
      <c r="AN140" s="529" t="str">
        <f t="array" aca="1" ref="AN140" ca="1">IFERROR(AH140*(1+INDEX(FrontEndData,MATCH(AN$10,IF(FrontEndType=$B140,FrontEndCampus),0),MATCH(AN$9,FrontEndYear,0))),"")</f>
        <v/>
      </c>
      <c r="AO140" s="529" t="str">
        <f t="array" aca="1" ref="AO140" ca="1">IFERROR(AI140*(1+INDEX(FrontEndData,MATCH(AO$10,IF(FrontEndType=$B140,FrontEndCampus),0),MATCH(AO$9,FrontEndYear,0))),"")</f>
        <v/>
      </c>
      <c r="AP140" s="529" t="str">
        <f t="array" aca="1" ref="AP140" ca="1">IFERROR(AJ140*(1+INDEX(FrontEndData,MATCH(AP$10,IF(FrontEndType=$B140,FrontEndCampus),0),MATCH(AP$9,FrontEndYear,0))),"")</f>
        <v/>
      </c>
      <c r="AQ140" s="529" t="str">
        <f t="array" aca="1" ref="AQ140" ca="1">IFERROR(AK140*(1+INDEX(FrontEndData,MATCH(AQ$10,IF(FrontEndType=$B140,FrontEndCampus),0),MATCH(AQ$9,FrontEndYear,0))),"")</f>
        <v/>
      </c>
      <c r="AR140" s="529" t="str">
        <f t="array" aca="1" ref="AR140" ca="1">IFERROR(AL140*(1+INDEX(FrontEndData,MATCH(AR$10,IF(FrontEndType=$B140,FrontEndCampus),0),MATCH(AR$9,FrontEndYear,0))),"")</f>
        <v/>
      </c>
      <c r="AS140" s="529" t="str">
        <f t="array" aca="1" ref="AS140" ca="1">IFERROR(AM140*(1+INDEX(FrontEndData,MATCH(AS$10,IF(FrontEndType=$B140,FrontEndCampus),0),MATCH(AS$9,FrontEndYear,0))),"")</f>
        <v/>
      </c>
      <c r="AT140" s="529" t="str">
        <f t="array" aca="1" ref="AT140" ca="1">IFERROR(AN140*(1+INDEX(FrontEndData,MATCH(AT$10,IF(FrontEndType=$B140,FrontEndCampus),0),MATCH(AT$9,FrontEndYear,0))),"")</f>
        <v/>
      </c>
      <c r="AU140" s="529" t="str">
        <f t="array" aca="1" ref="AU140" ca="1">IFERROR(AO140*(1+INDEX(FrontEndData,MATCH(AU$10,IF(FrontEndType=$B140,FrontEndCampus),0),MATCH(AU$9,FrontEndYear,0))),"")</f>
        <v/>
      </c>
      <c r="AV140" s="529" t="str">
        <f t="array" aca="1" ref="AV140" ca="1">IFERROR(AP140*(1+INDEX(FrontEndData,MATCH(AV$10,IF(FrontEndType=$B140,FrontEndCampus),0),MATCH(AV$9,FrontEndYear,0))),"")</f>
        <v/>
      </c>
      <c r="AW140" s="529" t="str">
        <f t="array" aca="1" ref="AW140" ca="1">IFERROR(AQ140*(1+INDEX(FrontEndData,MATCH(AW$10,IF(FrontEndType=$B140,FrontEndCampus),0),MATCH(AW$9,FrontEndYear,0))),"")</f>
        <v/>
      </c>
      <c r="AX140" s="529" t="str">
        <f t="array" aca="1" ref="AX140" ca="1">IFERROR(AR140*(1+INDEX(FrontEndData,MATCH(AX$10,IF(FrontEndType=$B140,FrontEndCampus),0),MATCH(AX$9,FrontEndYear,0))),"")</f>
        <v/>
      </c>
      <c r="AY140" s="529" t="str">
        <f t="array" aca="1" ref="AY140" ca="1">IFERROR(AS140*(1+INDEX(FrontEndData,MATCH(AY$10,IF(FrontEndType=$B140,FrontEndCampus),0),MATCH(AY$9,FrontEndYear,0))),"")</f>
        <v/>
      </c>
      <c r="AZ140" s="529" t="str">
        <f t="array" aca="1" ref="AZ140" ca="1">IFERROR(AT140*(1+INDEX(FrontEndData,MATCH(AZ$10,IF(FrontEndType=$B140,FrontEndCampus),0),MATCH(AZ$9,FrontEndYear,0))),"")</f>
        <v/>
      </c>
      <c r="BA140" s="529" t="str">
        <f t="array" aca="1" ref="BA140" ca="1">IFERROR(AU140*(1+INDEX(FrontEndData,MATCH(BA$10,IF(FrontEndType=$B140,FrontEndCampus),0),MATCH(BA$9,FrontEndYear,0))),"")</f>
        <v/>
      </c>
      <c r="BB140" s="529" t="str">
        <f t="array" aca="1" ref="BB140" ca="1">IFERROR(AV140*(1+INDEX(FrontEndData,MATCH(BB$10,IF(FrontEndType=$B140,FrontEndCampus),0),MATCH(BB$9,FrontEndYear,0))),"")</f>
        <v/>
      </c>
      <c r="BC140" s="529" t="str">
        <f t="array" aca="1" ref="BC140" ca="1">IFERROR(AW140*(1+INDEX(FrontEndData,MATCH(BC$10,IF(FrontEndType=$B140,FrontEndCampus),0),MATCH(BC$9,FrontEndYear,0))),"")</f>
        <v/>
      </c>
      <c r="BD140" s="529" t="str">
        <f t="array" aca="1" ref="BD140" ca="1">IFERROR(AX140*(1+INDEX(FrontEndData,MATCH(BD$10,IF(FrontEndType=$B140,FrontEndCampus),0),MATCH(BD$9,FrontEndYear,0))),"")</f>
        <v/>
      </c>
      <c r="BE140" s="529" t="str">
        <f t="array" aca="1" ref="BE140" ca="1">IFERROR(AY140*(1+INDEX(FrontEndData,MATCH(BE$10,IF(FrontEndType=$B140,FrontEndCampus),0),MATCH(BE$9,FrontEndYear,0))),"")</f>
        <v/>
      </c>
      <c r="BF140" s="529" t="str">
        <f t="array" aca="1" ref="BF140" ca="1">IFERROR(AZ140*(1+INDEX(FrontEndData,MATCH(BF$10,IF(FrontEndType=$B140,FrontEndCampus),0),MATCH(BF$9,FrontEndYear,0))),"")</f>
        <v/>
      </c>
      <c r="BG140" s="529" t="str">
        <f t="array" aca="1" ref="BG140" ca="1">IFERROR(BA140*(1+INDEX(FrontEndData,MATCH(BG$10,IF(FrontEndType=$B140,FrontEndCampus),0),MATCH(BG$9,FrontEndYear,0))),"")</f>
        <v/>
      </c>
      <c r="BH140" s="529" t="str">
        <f t="array" aca="1" ref="BH140" ca="1">IFERROR(BB140*(1+INDEX(FrontEndData,MATCH(BH$10,IF(FrontEndType=$B140,FrontEndCampus),0),MATCH(BH$9,FrontEndYear,0))),"")</f>
        <v/>
      </c>
      <c r="BI140" s="529" t="str">
        <f t="array" aca="1" ref="BI140" ca="1">IFERROR(BC140*(1+INDEX(FrontEndData,MATCH(BI$10,IF(FrontEndType=$B140,FrontEndCampus),0),MATCH(BI$9,FrontEndYear,0))),"")</f>
        <v/>
      </c>
      <c r="BJ140" s="529" t="str">
        <f t="array" aca="1" ref="BJ140" ca="1">IFERROR(BD140*(1+INDEX(FrontEndData,MATCH(BJ$10,IF(FrontEndType=$B140,FrontEndCampus),0),MATCH(BJ$9,FrontEndYear,0))),"")</f>
        <v/>
      </c>
      <c r="BK140" s="529" t="str">
        <f t="array" aca="1" ref="BK140" ca="1">IFERROR(BE140*(1+INDEX(FrontEndData,MATCH(BK$10,IF(FrontEndType=$B140,FrontEndCampus),0),MATCH(BK$9,FrontEndYear,0))),"")</f>
        <v/>
      </c>
      <c r="BL140" s="529" t="str">
        <f t="array" aca="1" ref="BL140" ca="1">IFERROR(BF140*(1+INDEX(FrontEndData,MATCH(BL$10,IF(FrontEndType=$B140,FrontEndCampus),0),MATCH(BL$9,FrontEndYear,0))),"")</f>
        <v/>
      </c>
      <c r="BM140" s="529" t="str">
        <f t="array" aca="1" ref="BM140" ca="1">IFERROR(BG140*(1+INDEX(FrontEndData,MATCH(BM$10,IF(FrontEndType=$B140,FrontEndCampus),0),MATCH(BM$9,FrontEndYear,0))),"")</f>
        <v/>
      </c>
      <c r="BN140" s="529" t="str">
        <f t="array" aca="1" ref="BN140" ca="1">IFERROR(BH140*(1+INDEX(FrontEndData,MATCH(BN$10,IF(FrontEndType=$B140,FrontEndCampus),0),MATCH(BN$9,FrontEndYear,0))),"")</f>
        <v/>
      </c>
      <c r="BO140" s="529" t="str">
        <f t="array" aca="1" ref="BO140" ca="1">IFERROR(BI140*(1+INDEX(FrontEndData,MATCH(BO$10,IF(FrontEndType=$B140,FrontEndCampus),0),MATCH(BO$9,FrontEndYear,0))),"")</f>
        <v/>
      </c>
      <c r="BP140" s="529" t="str">
        <f t="array" aca="1" ref="BP140" ca="1">IFERROR(BJ140*(1+INDEX(FrontEndData,MATCH(BP$10,IF(FrontEndType=$B140,FrontEndCampus),0),MATCH(BP$9,FrontEndYear,0))),"")</f>
        <v/>
      </c>
      <c r="BQ140" s="529" t="str">
        <f t="array" aca="1" ref="BQ140" ca="1">IFERROR(BK140*(1+INDEX(FrontEndData,MATCH(BQ$10,IF(FrontEndType=$B140,FrontEndCampus),0),MATCH(BQ$9,FrontEndYear,0))),"")</f>
        <v/>
      </c>
      <c r="BR140" s="529" t="str">
        <f t="array" aca="1" ref="BR140" ca="1">IFERROR(BL140*(1+INDEX(FrontEndData,MATCH(BR$10,IF(FrontEndType=$B140,FrontEndCampus),0),MATCH(BR$9,FrontEndYear,0))),"")</f>
        <v/>
      </c>
      <c r="BS140" s="529" t="str">
        <f t="array" aca="1" ref="BS140" ca="1">IFERROR(BM140*(1+INDEX(FrontEndData,MATCH(BS$10,IF(FrontEndType=$B140,FrontEndCampus),0),MATCH(BS$9,FrontEndYear,0))),"")</f>
        <v/>
      </c>
      <c r="BT140" s="529" t="str">
        <f t="array" aca="1" ref="BT140" ca="1">IFERROR(BN140*(1+INDEX(FrontEndData,MATCH(BT$10,IF(FrontEndType=$B140,FrontEndCampus),0),MATCH(BT$9,FrontEndYear,0))),"")</f>
        <v/>
      </c>
      <c r="BU140" s="529" t="str">
        <f t="array" aca="1" ref="BU140" ca="1">IFERROR(BO140*(1+INDEX(FrontEndData,MATCH(BU$10,IF(FrontEndType=$B140,FrontEndCampus),0),MATCH(BU$9,FrontEndYear,0))),"")</f>
        <v/>
      </c>
      <c r="BV140" s="529" t="str">
        <f t="array" aca="1" ref="BV140" ca="1">IFERROR(BP140*(1+INDEX(FrontEndData,MATCH(BV$10,IF(FrontEndType=$B140,FrontEndCampus),0),MATCH(BV$9,FrontEndYear,0))),"")</f>
        <v/>
      </c>
      <c r="BW140" s="529" t="str">
        <f t="array" aca="1" ref="BW140" ca="1">IFERROR(BQ140*(1+INDEX(FrontEndData,MATCH(BW$10,IF(FrontEndType=$B140,FrontEndCampus),0),MATCH(BW$9,FrontEndYear,0))),"")</f>
        <v/>
      </c>
      <c r="BX140" s="529" t="str">
        <f t="array" aca="1" ref="BX140" ca="1">IFERROR(BR140*(1+INDEX(FrontEndData,MATCH(BX$10,IF(FrontEndType=$B140,FrontEndCampus),0),MATCH(BX$9,FrontEndYear,0))),"")</f>
        <v/>
      </c>
    </row>
    <row r="141" spans="2:76" x14ac:dyDescent="0.25">
      <c r="B141" s="525" t="s">
        <v>412</v>
      </c>
      <c r="C141" s="526" t="s">
        <v>427</v>
      </c>
      <c r="D141" s="527" t="s">
        <v>4</v>
      </c>
      <c r="E141" s="528">
        <f t="array" aca="1" ref="E141" ca="1">IFERROR(IF(INDEX(EndUseMatrixData,MATCH($B141,IF(EndUseMatrixEndUse=$D141,EndUseMatrixAllocation),0),MATCH($C141,EndUseMatrixEmissionSource,0))=Lists!$Q$9,INDEX(CFPTableEmissionsData,MATCH($C141,CFPTableEmissionsEmissionSource,0),MATCH(E$10,CFPTableEmissionsCampus,0))*INDEX(EndUseAssumptionsData,MATCH($C141,IF(EndUseAssumptionsEndUse=$D141,EndUseAssumptionsEmissionsSource),0),MATCH(E$10,EndUseAssumptionsCampus,0))*IF(COUNTIF(PeopleList,$B141)&gt;0,INDEX(SpacePeopleAllocationsPercentData,MATCH($B141,SpacePeopleAllocationsPercentType,0),MATCH(E$10,SpacePeopleAllocationsPercentCampus,0))/SUM(IF(INDEX(EndUseMatrixPeopleData,0,MATCH($C141,EndUseMatrixEmissionSource,0))=Lists!$Q$9,IF(EndUseMatrixPeopleEndUse=$D141,INDEX(EndUseMatrixPeopleSplitData,0,MATCH(E$10,EndUseMatrixPeopleSplitCampus,0))))),1),0),0)</f>
        <v>0</v>
      </c>
      <c r="F141" s="528">
        <f t="array" aca="1" ref="F141" ca="1">IFERROR(IF(INDEX(EndUseMatrixData,MATCH($B141,IF(EndUseMatrixEndUse=$D141,EndUseMatrixAllocation),0),MATCH($C141,EndUseMatrixEmissionSource,0))=Lists!$Q$9,INDEX(CFPTableEmissionsData,MATCH($C141,CFPTableEmissionsEmissionSource,0),MATCH(F$10,CFPTableEmissionsCampus,0))*INDEX(EndUseAssumptionsData,MATCH($C141,IF(EndUseAssumptionsEndUse=$D141,EndUseAssumptionsEmissionsSource),0),MATCH(F$10,EndUseAssumptionsCampus,0))*IF(COUNTIF(PeopleList,$B141)&gt;0,INDEX(SpacePeopleAllocationsPercentData,MATCH($B141,SpacePeopleAllocationsPercentType,0),MATCH(F$10,SpacePeopleAllocationsPercentCampus,0))/SUM(IF(INDEX(EndUseMatrixPeopleData,0,MATCH($C141,EndUseMatrixEmissionSource,0))=Lists!$Q$9,IF(EndUseMatrixPeopleEndUse=$D141,INDEX(EndUseMatrixPeopleSplitData,0,MATCH(F$10,EndUseMatrixPeopleSplitCampus,0))))),1),0),0)</f>
        <v>0</v>
      </c>
      <c r="G141" s="528">
        <f t="array" aca="1" ref="G141" ca="1">IFERROR(IF(INDEX(EndUseMatrixData,MATCH($B141,IF(EndUseMatrixEndUse=$D141,EndUseMatrixAllocation),0),MATCH($C141,EndUseMatrixEmissionSource,0))=Lists!$Q$9,INDEX(CFPTableEmissionsData,MATCH($C141,CFPTableEmissionsEmissionSource,0),MATCH(G$10,CFPTableEmissionsCampus,0))*INDEX(EndUseAssumptionsData,MATCH($C141,IF(EndUseAssumptionsEndUse=$D141,EndUseAssumptionsEmissionsSource),0),MATCH(G$10,EndUseAssumptionsCampus,0))*IF(COUNTIF(PeopleList,$B141)&gt;0,INDEX(SpacePeopleAllocationsPercentData,MATCH($B141,SpacePeopleAllocationsPercentType,0),MATCH(G$10,SpacePeopleAllocationsPercentCampus,0))/SUM(IF(INDEX(EndUseMatrixPeopleData,0,MATCH($C141,EndUseMatrixEmissionSource,0))=Lists!$Q$9,IF(EndUseMatrixPeopleEndUse=$D141,INDEX(EndUseMatrixPeopleSplitData,0,MATCH(G$10,EndUseMatrixPeopleSplitCampus,0))))),1),0),0)</f>
        <v>0</v>
      </c>
      <c r="H141" s="528">
        <f t="array" aca="1" ref="H141" ca="1">IFERROR(IF(INDEX(EndUseMatrixData,MATCH($B141,IF(EndUseMatrixEndUse=$D141,EndUseMatrixAllocation),0),MATCH($C141,EndUseMatrixEmissionSource,0))=Lists!$Q$9,INDEX(CFPTableEmissionsData,MATCH($C141,CFPTableEmissionsEmissionSource,0),MATCH(H$10,CFPTableEmissionsCampus,0))*INDEX(EndUseAssumptionsData,MATCH($C141,IF(EndUseAssumptionsEndUse=$D141,EndUseAssumptionsEmissionsSource),0),MATCH(H$10,EndUseAssumptionsCampus,0))*IF(COUNTIF(PeopleList,$B141)&gt;0,INDEX(SpacePeopleAllocationsPercentData,MATCH($B141,SpacePeopleAllocationsPercentType,0),MATCH(H$10,SpacePeopleAllocationsPercentCampus,0))/SUM(IF(INDEX(EndUseMatrixPeopleData,0,MATCH($C141,EndUseMatrixEmissionSource,0))=Lists!$Q$9,IF(EndUseMatrixPeopleEndUse=$D141,INDEX(EndUseMatrixPeopleSplitData,0,MATCH(H$10,EndUseMatrixPeopleSplitCampus,0))))),1),0),0)</f>
        <v>0</v>
      </c>
      <c r="I141" s="528">
        <f t="array" aca="1" ref="I141" ca="1">IFERROR(IF(INDEX(EndUseMatrixData,MATCH($B141,IF(EndUseMatrixEndUse=$D141,EndUseMatrixAllocation),0),MATCH($C141,EndUseMatrixEmissionSource,0))=Lists!$Q$9,INDEX(CFPTableEmissionsData,MATCH($C141,CFPTableEmissionsEmissionSource,0),MATCH(I$10,CFPTableEmissionsCampus,0))*INDEX(EndUseAssumptionsData,MATCH($C141,IF(EndUseAssumptionsEndUse=$D141,EndUseAssumptionsEmissionsSource),0),MATCH(I$10,EndUseAssumptionsCampus,0))*IF(COUNTIF(PeopleList,$B141)&gt;0,INDEX(SpacePeopleAllocationsPercentData,MATCH($B141,SpacePeopleAllocationsPercentType,0),MATCH(I$10,SpacePeopleAllocationsPercentCampus,0))/SUM(IF(INDEX(EndUseMatrixPeopleData,0,MATCH($C141,EndUseMatrixEmissionSource,0))=Lists!$Q$9,IF(EndUseMatrixPeopleEndUse=$D141,INDEX(EndUseMatrixPeopleSplitData,0,MATCH(I$10,EndUseMatrixPeopleSplitCampus,0))))),1),0),0)</f>
        <v>0</v>
      </c>
      <c r="J141" s="528">
        <f t="array" aca="1" ref="J141" ca="1">IFERROR(IF(INDEX(EndUseMatrixData,MATCH($B141,IF(EndUseMatrixEndUse=$D141,EndUseMatrixAllocation),0),MATCH($C141,EndUseMatrixEmissionSource,0))=Lists!$Q$9,INDEX(CFPTableEmissionsData,MATCH($C141,CFPTableEmissionsEmissionSource,0),MATCH(J$10,CFPTableEmissionsCampus,0))*INDEX(EndUseAssumptionsData,MATCH($C141,IF(EndUseAssumptionsEndUse=$D141,EndUseAssumptionsEmissionsSource),0),MATCH(J$10,EndUseAssumptionsCampus,0))*IF(COUNTIF(PeopleList,$B141)&gt;0,INDEX(SpacePeopleAllocationsPercentData,MATCH($B141,SpacePeopleAllocationsPercentType,0),MATCH(J$10,SpacePeopleAllocationsPercentCampus,0))/SUM(IF(INDEX(EndUseMatrixPeopleData,0,MATCH($C141,EndUseMatrixEmissionSource,0))=Lists!$Q$9,IF(EndUseMatrixPeopleEndUse=$D141,INDEX(EndUseMatrixPeopleSplitData,0,MATCH(J$10,EndUseMatrixPeopleSplitCampus,0))))),1),0),0)</f>
        <v>0</v>
      </c>
      <c r="K141" s="529" t="str">
        <f t="array" aca="1" ref="K141" ca="1">IFERROR(E141*(1+INDEX(FrontEndData,MATCH(K$10,IF(FrontEndType=$B141,FrontEndCampus),0),MATCH(K$9,FrontEndYear,0))),"")</f>
        <v/>
      </c>
      <c r="L141" s="529" t="str">
        <f t="array" aca="1" ref="L141" ca="1">IFERROR(F141*(1+INDEX(FrontEndData,MATCH(L$10,IF(FrontEndType=$B141,FrontEndCampus),0),MATCH(L$9,FrontEndYear,0))),"")</f>
        <v/>
      </c>
      <c r="M141" s="529" t="str">
        <f t="array" aca="1" ref="M141" ca="1">IFERROR(G141*(1+INDEX(FrontEndData,MATCH(M$10,IF(FrontEndType=$B141,FrontEndCampus),0),MATCH(M$9,FrontEndYear,0))),"")</f>
        <v/>
      </c>
      <c r="N141" s="529" t="str">
        <f t="array" aca="1" ref="N141" ca="1">IFERROR(H141*(1+INDEX(FrontEndData,MATCH(N$10,IF(FrontEndType=$B141,FrontEndCampus),0),MATCH(N$9,FrontEndYear,0))),"")</f>
        <v/>
      </c>
      <c r="O141" s="529" t="str">
        <f t="array" aca="1" ref="O141" ca="1">IFERROR(I141*(1+INDEX(FrontEndData,MATCH(O$10,IF(FrontEndType=$B141,FrontEndCampus),0),MATCH(O$9,FrontEndYear,0))),"")</f>
        <v/>
      </c>
      <c r="P141" s="529" t="str">
        <f t="array" aca="1" ref="P141" ca="1">IFERROR(J141*(1+INDEX(FrontEndData,MATCH(P$10,IF(FrontEndType=$B141,FrontEndCampus),0),MATCH(P$9,FrontEndYear,0))),"")</f>
        <v/>
      </c>
      <c r="Q141" s="529" t="str">
        <f t="array" aca="1" ref="Q141" ca="1">IFERROR(K141*(1+INDEX(FrontEndData,MATCH(Q$10,IF(FrontEndType=$B141,FrontEndCampus),0),MATCH(Q$9,FrontEndYear,0))),"")</f>
        <v/>
      </c>
      <c r="R141" s="529" t="str">
        <f t="array" aca="1" ref="R141" ca="1">IFERROR(L141*(1+INDEX(FrontEndData,MATCH(R$10,IF(FrontEndType=$B141,FrontEndCampus),0),MATCH(R$9,FrontEndYear,0))),"")</f>
        <v/>
      </c>
      <c r="S141" s="529" t="str">
        <f t="array" aca="1" ref="S141" ca="1">IFERROR(M141*(1+INDEX(FrontEndData,MATCH(S$10,IF(FrontEndType=$B141,FrontEndCampus),0),MATCH(S$9,FrontEndYear,0))),"")</f>
        <v/>
      </c>
      <c r="T141" s="529" t="str">
        <f t="array" aca="1" ref="T141" ca="1">IFERROR(N141*(1+INDEX(FrontEndData,MATCH(T$10,IF(FrontEndType=$B141,FrontEndCampus),0),MATCH(T$9,FrontEndYear,0))),"")</f>
        <v/>
      </c>
      <c r="U141" s="529" t="str">
        <f t="array" aca="1" ref="U141" ca="1">IFERROR(O141*(1+INDEX(FrontEndData,MATCH(U$10,IF(FrontEndType=$B141,FrontEndCampus),0),MATCH(U$9,FrontEndYear,0))),"")</f>
        <v/>
      </c>
      <c r="V141" s="529" t="str">
        <f t="array" aca="1" ref="V141" ca="1">IFERROR(P141*(1+INDEX(FrontEndData,MATCH(V$10,IF(FrontEndType=$B141,FrontEndCampus),0),MATCH(V$9,FrontEndYear,0))),"")</f>
        <v/>
      </c>
      <c r="W141" s="529" t="str">
        <f t="array" aca="1" ref="W141" ca="1">IFERROR(Q141*(1+INDEX(FrontEndData,MATCH(W$10,IF(FrontEndType=$B141,FrontEndCampus),0),MATCH(W$9,FrontEndYear,0))),"")</f>
        <v/>
      </c>
      <c r="X141" s="529" t="str">
        <f t="array" aca="1" ref="X141" ca="1">IFERROR(R141*(1+INDEX(FrontEndData,MATCH(X$10,IF(FrontEndType=$B141,FrontEndCampus),0),MATCH(X$9,FrontEndYear,0))),"")</f>
        <v/>
      </c>
      <c r="Y141" s="529" t="str">
        <f t="array" aca="1" ref="Y141" ca="1">IFERROR(S141*(1+INDEX(FrontEndData,MATCH(Y$10,IF(FrontEndType=$B141,FrontEndCampus),0),MATCH(Y$9,FrontEndYear,0))),"")</f>
        <v/>
      </c>
      <c r="Z141" s="529" t="str">
        <f t="array" aca="1" ref="Z141" ca="1">IFERROR(T141*(1+INDEX(FrontEndData,MATCH(Z$10,IF(FrontEndType=$B141,FrontEndCampus),0),MATCH(Z$9,FrontEndYear,0))),"")</f>
        <v/>
      </c>
      <c r="AA141" s="529" t="str">
        <f t="array" aca="1" ref="AA141" ca="1">IFERROR(U141*(1+INDEX(FrontEndData,MATCH(AA$10,IF(FrontEndType=$B141,FrontEndCampus),0),MATCH(AA$9,FrontEndYear,0))),"")</f>
        <v/>
      </c>
      <c r="AB141" s="529" t="str">
        <f t="array" aca="1" ref="AB141" ca="1">IFERROR(V141*(1+INDEX(FrontEndData,MATCH(AB$10,IF(FrontEndType=$B141,FrontEndCampus),0),MATCH(AB$9,FrontEndYear,0))),"")</f>
        <v/>
      </c>
      <c r="AC141" s="529" t="str">
        <f t="array" aca="1" ref="AC141" ca="1">IFERROR(W141*(1+INDEX(FrontEndData,MATCH(AC$10,IF(FrontEndType=$B141,FrontEndCampus),0),MATCH(AC$9,FrontEndYear,0))),"")</f>
        <v/>
      </c>
      <c r="AD141" s="529" t="str">
        <f t="array" aca="1" ref="AD141" ca="1">IFERROR(X141*(1+INDEX(FrontEndData,MATCH(AD$10,IF(FrontEndType=$B141,FrontEndCampus),0),MATCH(AD$9,FrontEndYear,0))),"")</f>
        <v/>
      </c>
      <c r="AE141" s="529" t="str">
        <f t="array" aca="1" ref="AE141" ca="1">IFERROR(Y141*(1+INDEX(FrontEndData,MATCH(AE$10,IF(FrontEndType=$B141,FrontEndCampus),0),MATCH(AE$9,FrontEndYear,0))),"")</f>
        <v/>
      </c>
      <c r="AF141" s="529" t="str">
        <f t="array" aca="1" ref="AF141" ca="1">IFERROR(Z141*(1+INDEX(FrontEndData,MATCH(AF$10,IF(FrontEndType=$B141,FrontEndCampus),0),MATCH(AF$9,FrontEndYear,0))),"")</f>
        <v/>
      </c>
      <c r="AG141" s="529" t="str">
        <f t="array" aca="1" ref="AG141" ca="1">IFERROR(AA141*(1+INDEX(FrontEndData,MATCH(AG$10,IF(FrontEndType=$B141,FrontEndCampus),0),MATCH(AG$9,FrontEndYear,0))),"")</f>
        <v/>
      </c>
      <c r="AH141" s="529" t="str">
        <f t="array" aca="1" ref="AH141" ca="1">IFERROR(AB141*(1+INDEX(FrontEndData,MATCH(AH$10,IF(FrontEndType=$B141,FrontEndCampus),0),MATCH(AH$9,FrontEndYear,0))),"")</f>
        <v/>
      </c>
      <c r="AI141" s="529" t="str">
        <f t="array" aca="1" ref="AI141" ca="1">IFERROR(AC141*(1+INDEX(FrontEndData,MATCH(AI$10,IF(FrontEndType=$B141,FrontEndCampus),0),MATCH(AI$9,FrontEndYear,0))),"")</f>
        <v/>
      </c>
      <c r="AJ141" s="529" t="str">
        <f t="array" aca="1" ref="AJ141" ca="1">IFERROR(AD141*(1+INDEX(FrontEndData,MATCH(AJ$10,IF(FrontEndType=$B141,FrontEndCampus),0),MATCH(AJ$9,FrontEndYear,0))),"")</f>
        <v/>
      </c>
      <c r="AK141" s="529" t="str">
        <f t="array" aca="1" ref="AK141" ca="1">IFERROR(AE141*(1+INDEX(FrontEndData,MATCH(AK$10,IF(FrontEndType=$B141,FrontEndCampus),0),MATCH(AK$9,FrontEndYear,0))),"")</f>
        <v/>
      </c>
      <c r="AL141" s="529" t="str">
        <f t="array" aca="1" ref="AL141" ca="1">IFERROR(AF141*(1+INDEX(FrontEndData,MATCH(AL$10,IF(FrontEndType=$B141,FrontEndCampus),0),MATCH(AL$9,FrontEndYear,0))),"")</f>
        <v/>
      </c>
      <c r="AM141" s="529" t="str">
        <f t="array" aca="1" ref="AM141" ca="1">IFERROR(AG141*(1+INDEX(FrontEndData,MATCH(AM$10,IF(FrontEndType=$B141,FrontEndCampus),0),MATCH(AM$9,FrontEndYear,0))),"")</f>
        <v/>
      </c>
      <c r="AN141" s="529" t="str">
        <f t="array" aca="1" ref="AN141" ca="1">IFERROR(AH141*(1+INDEX(FrontEndData,MATCH(AN$10,IF(FrontEndType=$B141,FrontEndCampus),0),MATCH(AN$9,FrontEndYear,0))),"")</f>
        <v/>
      </c>
      <c r="AO141" s="529" t="str">
        <f t="array" aca="1" ref="AO141" ca="1">IFERROR(AI141*(1+INDEX(FrontEndData,MATCH(AO$10,IF(FrontEndType=$B141,FrontEndCampus),0),MATCH(AO$9,FrontEndYear,0))),"")</f>
        <v/>
      </c>
      <c r="AP141" s="529" t="str">
        <f t="array" aca="1" ref="AP141" ca="1">IFERROR(AJ141*(1+INDEX(FrontEndData,MATCH(AP$10,IF(FrontEndType=$B141,FrontEndCampus),0),MATCH(AP$9,FrontEndYear,0))),"")</f>
        <v/>
      </c>
      <c r="AQ141" s="529" t="str">
        <f t="array" aca="1" ref="AQ141" ca="1">IFERROR(AK141*(1+INDEX(FrontEndData,MATCH(AQ$10,IF(FrontEndType=$B141,FrontEndCampus),0),MATCH(AQ$9,FrontEndYear,0))),"")</f>
        <v/>
      </c>
      <c r="AR141" s="529" t="str">
        <f t="array" aca="1" ref="AR141" ca="1">IFERROR(AL141*(1+INDEX(FrontEndData,MATCH(AR$10,IF(FrontEndType=$B141,FrontEndCampus),0),MATCH(AR$9,FrontEndYear,0))),"")</f>
        <v/>
      </c>
      <c r="AS141" s="529" t="str">
        <f t="array" aca="1" ref="AS141" ca="1">IFERROR(AM141*(1+INDEX(FrontEndData,MATCH(AS$10,IF(FrontEndType=$B141,FrontEndCampus),0),MATCH(AS$9,FrontEndYear,0))),"")</f>
        <v/>
      </c>
      <c r="AT141" s="529" t="str">
        <f t="array" aca="1" ref="AT141" ca="1">IFERROR(AN141*(1+INDEX(FrontEndData,MATCH(AT$10,IF(FrontEndType=$B141,FrontEndCampus),0),MATCH(AT$9,FrontEndYear,0))),"")</f>
        <v/>
      </c>
      <c r="AU141" s="529" t="str">
        <f t="array" aca="1" ref="AU141" ca="1">IFERROR(AO141*(1+INDEX(FrontEndData,MATCH(AU$10,IF(FrontEndType=$B141,FrontEndCampus),0),MATCH(AU$9,FrontEndYear,0))),"")</f>
        <v/>
      </c>
      <c r="AV141" s="529" t="str">
        <f t="array" aca="1" ref="AV141" ca="1">IFERROR(AP141*(1+INDEX(FrontEndData,MATCH(AV$10,IF(FrontEndType=$B141,FrontEndCampus),0),MATCH(AV$9,FrontEndYear,0))),"")</f>
        <v/>
      </c>
      <c r="AW141" s="529" t="str">
        <f t="array" aca="1" ref="AW141" ca="1">IFERROR(AQ141*(1+INDEX(FrontEndData,MATCH(AW$10,IF(FrontEndType=$B141,FrontEndCampus),0),MATCH(AW$9,FrontEndYear,0))),"")</f>
        <v/>
      </c>
      <c r="AX141" s="529" t="str">
        <f t="array" aca="1" ref="AX141" ca="1">IFERROR(AR141*(1+INDEX(FrontEndData,MATCH(AX$10,IF(FrontEndType=$B141,FrontEndCampus),0),MATCH(AX$9,FrontEndYear,0))),"")</f>
        <v/>
      </c>
      <c r="AY141" s="529" t="str">
        <f t="array" aca="1" ref="AY141" ca="1">IFERROR(AS141*(1+INDEX(FrontEndData,MATCH(AY$10,IF(FrontEndType=$B141,FrontEndCampus),0),MATCH(AY$9,FrontEndYear,0))),"")</f>
        <v/>
      </c>
      <c r="AZ141" s="529" t="str">
        <f t="array" aca="1" ref="AZ141" ca="1">IFERROR(AT141*(1+INDEX(FrontEndData,MATCH(AZ$10,IF(FrontEndType=$B141,FrontEndCampus),0),MATCH(AZ$9,FrontEndYear,0))),"")</f>
        <v/>
      </c>
      <c r="BA141" s="529" t="str">
        <f t="array" aca="1" ref="BA141" ca="1">IFERROR(AU141*(1+INDEX(FrontEndData,MATCH(BA$10,IF(FrontEndType=$B141,FrontEndCampus),0),MATCH(BA$9,FrontEndYear,0))),"")</f>
        <v/>
      </c>
      <c r="BB141" s="529" t="str">
        <f t="array" aca="1" ref="BB141" ca="1">IFERROR(AV141*(1+INDEX(FrontEndData,MATCH(BB$10,IF(FrontEndType=$B141,FrontEndCampus),0),MATCH(BB$9,FrontEndYear,0))),"")</f>
        <v/>
      </c>
      <c r="BC141" s="529" t="str">
        <f t="array" aca="1" ref="BC141" ca="1">IFERROR(AW141*(1+INDEX(FrontEndData,MATCH(BC$10,IF(FrontEndType=$B141,FrontEndCampus),0),MATCH(BC$9,FrontEndYear,0))),"")</f>
        <v/>
      </c>
      <c r="BD141" s="529" t="str">
        <f t="array" aca="1" ref="BD141" ca="1">IFERROR(AX141*(1+INDEX(FrontEndData,MATCH(BD$10,IF(FrontEndType=$B141,FrontEndCampus),0),MATCH(BD$9,FrontEndYear,0))),"")</f>
        <v/>
      </c>
      <c r="BE141" s="529" t="str">
        <f t="array" aca="1" ref="BE141" ca="1">IFERROR(AY141*(1+INDEX(FrontEndData,MATCH(BE$10,IF(FrontEndType=$B141,FrontEndCampus),0),MATCH(BE$9,FrontEndYear,0))),"")</f>
        <v/>
      </c>
      <c r="BF141" s="529" t="str">
        <f t="array" aca="1" ref="BF141" ca="1">IFERROR(AZ141*(1+INDEX(FrontEndData,MATCH(BF$10,IF(FrontEndType=$B141,FrontEndCampus),0),MATCH(BF$9,FrontEndYear,0))),"")</f>
        <v/>
      </c>
      <c r="BG141" s="529" t="str">
        <f t="array" aca="1" ref="BG141" ca="1">IFERROR(BA141*(1+INDEX(FrontEndData,MATCH(BG$10,IF(FrontEndType=$B141,FrontEndCampus),0),MATCH(BG$9,FrontEndYear,0))),"")</f>
        <v/>
      </c>
      <c r="BH141" s="529" t="str">
        <f t="array" aca="1" ref="BH141" ca="1">IFERROR(BB141*(1+INDEX(FrontEndData,MATCH(BH$10,IF(FrontEndType=$B141,FrontEndCampus),0),MATCH(BH$9,FrontEndYear,0))),"")</f>
        <v/>
      </c>
      <c r="BI141" s="529" t="str">
        <f t="array" aca="1" ref="BI141" ca="1">IFERROR(BC141*(1+INDEX(FrontEndData,MATCH(BI$10,IF(FrontEndType=$B141,FrontEndCampus),0),MATCH(BI$9,FrontEndYear,0))),"")</f>
        <v/>
      </c>
      <c r="BJ141" s="529" t="str">
        <f t="array" aca="1" ref="BJ141" ca="1">IFERROR(BD141*(1+INDEX(FrontEndData,MATCH(BJ$10,IF(FrontEndType=$B141,FrontEndCampus),0),MATCH(BJ$9,FrontEndYear,0))),"")</f>
        <v/>
      </c>
      <c r="BK141" s="529" t="str">
        <f t="array" aca="1" ref="BK141" ca="1">IFERROR(BE141*(1+INDEX(FrontEndData,MATCH(BK$10,IF(FrontEndType=$B141,FrontEndCampus),0),MATCH(BK$9,FrontEndYear,0))),"")</f>
        <v/>
      </c>
      <c r="BL141" s="529" t="str">
        <f t="array" aca="1" ref="BL141" ca="1">IFERROR(BF141*(1+INDEX(FrontEndData,MATCH(BL$10,IF(FrontEndType=$B141,FrontEndCampus),0),MATCH(BL$9,FrontEndYear,0))),"")</f>
        <v/>
      </c>
      <c r="BM141" s="529" t="str">
        <f t="array" aca="1" ref="BM141" ca="1">IFERROR(BG141*(1+INDEX(FrontEndData,MATCH(BM$10,IF(FrontEndType=$B141,FrontEndCampus),0),MATCH(BM$9,FrontEndYear,0))),"")</f>
        <v/>
      </c>
      <c r="BN141" s="529" t="str">
        <f t="array" aca="1" ref="BN141" ca="1">IFERROR(BH141*(1+INDEX(FrontEndData,MATCH(BN$10,IF(FrontEndType=$B141,FrontEndCampus),0),MATCH(BN$9,FrontEndYear,0))),"")</f>
        <v/>
      </c>
      <c r="BO141" s="529" t="str">
        <f t="array" aca="1" ref="BO141" ca="1">IFERROR(BI141*(1+INDEX(FrontEndData,MATCH(BO$10,IF(FrontEndType=$B141,FrontEndCampus),0),MATCH(BO$9,FrontEndYear,0))),"")</f>
        <v/>
      </c>
      <c r="BP141" s="529" t="str">
        <f t="array" aca="1" ref="BP141" ca="1">IFERROR(BJ141*(1+INDEX(FrontEndData,MATCH(BP$10,IF(FrontEndType=$B141,FrontEndCampus),0),MATCH(BP$9,FrontEndYear,0))),"")</f>
        <v/>
      </c>
      <c r="BQ141" s="529" t="str">
        <f t="array" aca="1" ref="BQ141" ca="1">IFERROR(BK141*(1+INDEX(FrontEndData,MATCH(BQ$10,IF(FrontEndType=$B141,FrontEndCampus),0),MATCH(BQ$9,FrontEndYear,0))),"")</f>
        <v/>
      </c>
      <c r="BR141" s="529" t="str">
        <f t="array" aca="1" ref="BR141" ca="1">IFERROR(BL141*(1+INDEX(FrontEndData,MATCH(BR$10,IF(FrontEndType=$B141,FrontEndCampus),0),MATCH(BR$9,FrontEndYear,0))),"")</f>
        <v/>
      </c>
      <c r="BS141" s="529" t="str">
        <f t="array" aca="1" ref="BS141" ca="1">IFERROR(BM141*(1+INDEX(FrontEndData,MATCH(BS$10,IF(FrontEndType=$B141,FrontEndCampus),0),MATCH(BS$9,FrontEndYear,0))),"")</f>
        <v/>
      </c>
      <c r="BT141" s="529" t="str">
        <f t="array" aca="1" ref="BT141" ca="1">IFERROR(BN141*(1+INDEX(FrontEndData,MATCH(BT$10,IF(FrontEndType=$B141,FrontEndCampus),0),MATCH(BT$9,FrontEndYear,0))),"")</f>
        <v/>
      </c>
      <c r="BU141" s="529" t="str">
        <f t="array" aca="1" ref="BU141" ca="1">IFERROR(BO141*(1+INDEX(FrontEndData,MATCH(BU$10,IF(FrontEndType=$B141,FrontEndCampus),0),MATCH(BU$9,FrontEndYear,0))),"")</f>
        <v/>
      </c>
      <c r="BV141" s="529" t="str">
        <f t="array" aca="1" ref="BV141" ca="1">IFERROR(BP141*(1+INDEX(FrontEndData,MATCH(BV$10,IF(FrontEndType=$B141,FrontEndCampus),0),MATCH(BV$9,FrontEndYear,0))),"")</f>
        <v/>
      </c>
      <c r="BW141" s="529" t="str">
        <f t="array" aca="1" ref="BW141" ca="1">IFERROR(BQ141*(1+INDEX(FrontEndData,MATCH(BW$10,IF(FrontEndType=$B141,FrontEndCampus),0),MATCH(BW$9,FrontEndYear,0))),"")</f>
        <v/>
      </c>
      <c r="BX141" s="529" t="str">
        <f t="array" aca="1" ref="BX141" ca="1">IFERROR(BR141*(1+INDEX(FrontEndData,MATCH(BX$10,IF(FrontEndType=$B141,FrontEndCampus),0),MATCH(BX$9,FrontEndYear,0))),"")</f>
        <v/>
      </c>
    </row>
    <row r="142" spans="2:76" x14ac:dyDescent="0.25">
      <c r="B142" s="525" t="s">
        <v>411</v>
      </c>
      <c r="C142" s="526" t="s">
        <v>427</v>
      </c>
      <c r="D142" s="527" t="s">
        <v>4</v>
      </c>
      <c r="E142" s="528">
        <f t="array" aca="1" ref="E142" ca="1">IFERROR(IF(INDEX(EndUseMatrixData,MATCH($B142,IF(EndUseMatrixEndUse=$D142,EndUseMatrixAllocation),0),MATCH($C142,EndUseMatrixEmissionSource,0))=Lists!$Q$9,INDEX(CFPTableEmissionsData,MATCH($C142,CFPTableEmissionsEmissionSource,0),MATCH(E$10,CFPTableEmissionsCampus,0))*INDEX(EndUseAssumptionsData,MATCH($C142,IF(EndUseAssumptionsEndUse=$D142,EndUseAssumptionsEmissionsSource),0),MATCH(E$10,EndUseAssumptionsCampus,0))*IF(COUNTIF(PeopleList,$B142)&gt;0,INDEX(SpacePeopleAllocationsPercentData,MATCH($B142,SpacePeopleAllocationsPercentType,0),MATCH(E$10,SpacePeopleAllocationsPercentCampus,0))/SUM(IF(INDEX(EndUseMatrixPeopleData,0,MATCH($C142,EndUseMatrixEmissionSource,0))=Lists!$Q$9,IF(EndUseMatrixPeopleEndUse=$D142,INDEX(EndUseMatrixPeopleSplitData,0,MATCH(E$10,EndUseMatrixPeopleSplitCampus,0))))),1),0),0)</f>
        <v>0</v>
      </c>
      <c r="F142" s="528">
        <f t="array" aca="1" ref="F142" ca="1">IFERROR(IF(INDEX(EndUseMatrixData,MATCH($B142,IF(EndUseMatrixEndUse=$D142,EndUseMatrixAllocation),0),MATCH($C142,EndUseMatrixEmissionSource,0))=Lists!$Q$9,INDEX(CFPTableEmissionsData,MATCH($C142,CFPTableEmissionsEmissionSource,0),MATCH(F$10,CFPTableEmissionsCampus,0))*INDEX(EndUseAssumptionsData,MATCH($C142,IF(EndUseAssumptionsEndUse=$D142,EndUseAssumptionsEmissionsSource),0),MATCH(F$10,EndUseAssumptionsCampus,0))*IF(COUNTIF(PeopleList,$B142)&gt;0,INDEX(SpacePeopleAllocationsPercentData,MATCH($B142,SpacePeopleAllocationsPercentType,0),MATCH(F$10,SpacePeopleAllocationsPercentCampus,0))/SUM(IF(INDEX(EndUseMatrixPeopleData,0,MATCH($C142,EndUseMatrixEmissionSource,0))=Lists!$Q$9,IF(EndUseMatrixPeopleEndUse=$D142,INDEX(EndUseMatrixPeopleSplitData,0,MATCH(F$10,EndUseMatrixPeopleSplitCampus,0))))),1),0),0)</f>
        <v>0</v>
      </c>
      <c r="G142" s="528">
        <f t="array" aca="1" ref="G142" ca="1">IFERROR(IF(INDEX(EndUseMatrixData,MATCH($B142,IF(EndUseMatrixEndUse=$D142,EndUseMatrixAllocation),0),MATCH($C142,EndUseMatrixEmissionSource,0))=Lists!$Q$9,INDEX(CFPTableEmissionsData,MATCH($C142,CFPTableEmissionsEmissionSource,0),MATCH(G$10,CFPTableEmissionsCampus,0))*INDEX(EndUseAssumptionsData,MATCH($C142,IF(EndUseAssumptionsEndUse=$D142,EndUseAssumptionsEmissionsSource),0),MATCH(G$10,EndUseAssumptionsCampus,0))*IF(COUNTIF(PeopleList,$B142)&gt;0,INDEX(SpacePeopleAllocationsPercentData,MATCH($B142,SpacePeopleAllocationsPercentType,0),MATCH(G$10,SpacePeopleAllocationsPercentCampus,0))/SUM(IF(INDEX(EndUseMatrixPeopleData,0,MATCH($C142,EndUseMatrixEmissionSource,0))=Lists!$Q$9,IF(EndUseMatrixPeopleEndUse=$D142,INDEX(EndUseMatrixPeopleSplitData,0,MATCH(G$10,EndUseMatrixPeopleSplitCampus,0))))),1),0),0)</f>
        <v>0</v>
      </c>
      <c r="H142" s="528">
        <f t="array" aca="1" ref="H142" ca="1">IFERROR(IF(INDEX(EndUseMatrixData,MATCH($B142,IF(EndUseMatrixEndUse=$D142,EndUseMatrixAllocation),0),MATCH($C142,EndUseMatrixEmissionSource,0))=Lists!$Q$9,INDEX(CFPTableEmissionsData,MATCH($C142,CFPTableEmissionsEmissionSource,0),MATCH(H$10,CFPTableEmissionsCampus,0))*INDEX(EndUseAssumptionsData,MATCH($C142,IF(EndUseAssumptionsEndUse=$D142,EndUseAssumptionsEmissionsSource),0),MATCH(H$10,EndUseAssumptionsCampus,0))*IF(COUNTIF(PeopleList,$B142)&gt;0,INDEX(SpacePeopleAllocationsPercentData,MATCH($B142,SpacePeopleAllocationsPercentType,0),MATCH(H$10,SpacePeopleAllocationsPercentCampus,0))/SUM(IF(INDEX(EndUseMatrixPeopleData,0,MATCH($C142,EndUseMatrixEmissionSource,0))=Lists!$Q$9,IF(EndUseMatrixPeopleEndUse=$D142,INDEX(EndUseMatrixPeopleSplitData,0,MATCH(H$10,EndUseMatrixPeopleSplitCampus,0))))),1),0),0)</f>
        <v>0</v>
      </c>
      <c r="I142" s="528">
        <f t="array" aca="1" ref="I142" ca="1">IFERROR(IF(INDEX(EndUseMatrixData,MATCH($B142,IF(EndUseMatrixEndUse=$D142,EndUseMatrixAllocation),0),MATCH($C142,EndUseMatrixEmissionSource,0))=Lists!$Q$9,INDEX(CFPTableEmissionsData,MATCH($C142,CFPTableEmissionsEmissionSource,0),MATCH(I$10,CFPTableEmissionsCampus,0))*INDEX(EndUseAssumptionsData,MATCH($C142,IF(EndUseAssumptionsEndUse=$D142,EndUseAssumptionsEmissionsSource),0),MATCH(I$10,EndUseAssumptionsCampus,0))*IF(COUNTIF(PeopleList,$B142)&gt;0,INDEX(SpacePeopleAllocationsPercentData,MATCH($B142,SpacePeopleAllocationsPercentType,0),MATCH(I$10,SpacePeopleAllocationsPercentCampus,0))/SUM(IF(INDEX(EndUseMatrixPeopleData,0,MATCH($C142,EndUseMatrixEmissionSource,0))=Lists!$Q$9,IF(EndUseMatrixPeopleEndUse=$D142,INDEX(EndUseMatrixPeopleSplitData,0,MATCH(I$10,EndUseMatrixPeopleSplitCampus,0))))),1),0),0)</f>
        <v>0</v>
      </c>
      <c r="J142" s="528">
        <f t="array" aca="1" ref="J142" ca="1">IFERROR(IF(INDEX(EndUseMatrixData,MATCH($B142,IF(EndUseMatrixEndUse=$D142,EndUseMatrixAllocation),0),MATCH($C142,EndUseMatrixEmissionSource,0))=Lists!$Q$9,INDEX(CFPTableEmissionsData,MATCH($C142,CFPTableEmissionsEmissionSource,0),MATCH(J$10,CFPTableEmissionsCampus,0))*INDEX(EndUseAssumptionsData,MATCH($C142,IF(EndUseAssumptionsEndUse=$D142,EndUseAssumptionsEmissionsSource),0),MATCH(J$10,EndUseAssumptionsCampus,0))*IF(COUNTIF(PeopleList,$B142)&gt;0,INDEX(SpacePeopleAllocationsPercentData,MATCH($B142,SpacePeopleAllocationsPercentType,0),MATCH(J$10,SpacePeopleAllocationsPercentCampus,0))/SUM(IF(INDEX(EndUseMatrixPeopleData,0,MATCH($C142,EndUseMatrixEmissionSource,0))=Lists!$Q$9,IF(EndUseMatrixPeopleEndUse=$D142,INDEX(EndUseMatrixPeopleSplitData,0,MATCH(J$10,EndUseMatrixPeopleSplitCampus,0))))),1),0),0)</f>
        <v>0</v>
      </c>
      <c r="K142" s="529" t="str">
        <f t="array" aca="1" ref="K142" ca="1">IFERROR(E142*(1+INDEX(FrontEndData,MATCH(K$10,IF(FrontEndType=$B142,FrontEndCampus),0),MATCH(K$9,FrontEndYear,0))),"")</f>
        <v/>
      </c>
      <c r="L142" s="529" t="str">
        <f t="array" aca="1" ref="L142" ca="1">IFERROR(F142*(1+INDEX(FrontEndData,MATCH(L$10,IF(FrontEndType=$B142,FrontEndCampus),0),MATCH(L$9,FrontEndYear,0))),"")</f>
        <v/>
      </c>
      <c r="M142" s="529" t="str">
        <f t="array" aca="1" ref="M142" ca="1">IFERROR(G142*(1+INDEX(FrontEndData,MATCH(M$10,IF(FrontEndType=$B142,FrontEndCampus),0),MATCH(M$9,FrontEndYear,0))),"")</f>
        <v/>
      </c>
      <c r="N142" s="529" t="str">
        <f t="array" aca="1" ref="N142" ca="1">IFERROR(H142*(1+INDEX(FrontEndData,MATCH(N$10,IF(FrontEndType=$B142,FrontEndCampus),0),MATCH(N$9,FrontEndYear,0))),"")</f>
        <v/>
      </c>
      <c r="O142" s="529" t="str">
        <f t="array" aca="1" ref="O142" ca="1">IFERROR(I142*(1+INDEX(FrontEndData,MATCH(O$10,IF(FrontEndType=$B142,FrontEndCampus),0),MATCH(O$9,FrontEndYear,0))),"")</f>
        <v/>
      </c>
      <c r="P142" s="529" t="str">
        <f t="array" aca="1" ref="P142" ca="1">IFERROR(J142*(1+INDEX(FrontEndData,MATCH(P$10,IF(FrontEndType=$B142,FrontEndCampus),0),MATCH(P$9,FrontEndYear,0))),"")</f>
        <v/>
      </c>
      <c r="Q142" s="529" t="str">
        <f t="array" aca="1" ref="Q142" ca="1">IFERROR(K142*(1+INDEX(FrontEndData,MATCH(Q$10,IF(FrontEndType=$B142,FrontEndCampus),0),MATCH(Q$9,FrontEndYear,0))),"")</f>
        <v/>
      </c>
      <c r="R142" s="529" t="str">
        <f t="array" aca="1" ref="R142" ca="1">IFERROR(L142*(1+INDEX(FrontEndData,MATCH(R$10,IF(FrontEndType=$B142,FrontEndCampus),0),MATCH(R$9,FrontEndYear,0))),"")</f>
        <v/>
      </c>
      <c r="S142" s="529" t="str">
        <f t="array" aca="1" ref="S142" ca="1">IFERROR(M142*(1+INDEX(FrontEndData,MATCH(S$10,IF(FrontEndType=$B142,FrontEndCampus),0),MATCH(S$9,FrontEndYear,0))),"")</f>
        <v/>
      </c>
      <c r="T142" s="529" t="str">
        <f t="array" aca="1" ref="T142" ca="1">IFERROR(N142*(1+INDEX(FrontEndData,MATCH(T$10,IF(FrontEndType=$B142,FrontEndCampus),0),MATCH(T$9,FrontEndYear,0))),"")</f>
        <v/>
      </c>
      <c r="U142" s="529" t="str">
        <f t="array" aca="1" ref="U142" ca="1">IFERROR(O142*(1+INDEX(FrontEndData,MATCH(U$10,IF(FrontEndType=$B142,FrontEndCampus),0),MATCH(U$9,FrontEndYear,0))),"")</f>
        <v/>
      </c>
      <c r="V142" s="529" t="str">
        <f t="array" aca="1" ref="V142" ca="1">IFERROR(P142*(1+INDEX(FrontEndData,MATCH(V$10,IF(FrontEndType=$B142,FrontEndCampus),0),MATCH(V$9,FrontEndYear,0))),"")</f>
        <v/>
      </c>
      <c r="W142" s="529" t="str">
        <f t="array" aca="1" ref="W142" ca="1">IFERROR(Q142*(1+INDEX(FrontEndData,MATCH(W$10,IF(FrontEndType=$B142,FrontEndCampus),0),MATCH(W$9,FrontEndYear,0))),"")</f>
        <v/>
      </c>
      <c r="X142" s="529" t="str">
        <f t="array" aca="1" ref="X142" ca="1">IFERROR(R142*(1+INDEX(FrontEndData,MATCH(X$10,IF(FrontEndType=$B142,FrontEndCampus),0),MATCH(X$9,FrontEndYear,0))),"")</f>
        <v/>
      </c>
      <c r="Y142" s="529" t="str">
        <f t="array" aca="1" ref="Y142" ca="1">IFERROR(S142*(1+INDEX(FrontEndData,MATCH(Y$10,IF(FrontEndType=$B142,FrontEndCampus),0),MATCH(Y$9,FrontEndYear,0))),"")</f>
        <v/>
      </c>
      <c r="Z142" s="529" t="str">
        <f t="array" aca="1" ref="Z142" ca="1">IFERROR(T142*(1+INDEX(FrontEndData,MATCH(Z$10,IF(FrontEndType=$B142,FrontEndCampus),0),MATCH(Z$9,FrontEndYear,0))),"")</f>
        <v/>
      </c>
      <c r="AA142" s="529" t="str">
        <f t="array" aca="1" ref="AA142" ca="1">IFERROR(U142*(1+INDEX(FrontEndData,MATCH(AA$10,IF(FrontEndType=$B142,FrontEndCampus),0),MATCH(AA$9,FrontEndYear,0))),"")</f>
        <v/>
      </c>
      <c r="AB142" s="529" t="str">
        <f t="array" aca="1" ref="AB142" ca="1">IFERROR(V142*(1+INDEX(FrontEndData,MATCH(AB$10,IF(FrontEndType=$B142,FrontEndCampus),0),MATCH(AB$9,FrontEndYear,0))),"")</f>
        <v/>
      </c>
      <c r="AC142" s="529" t="str">
        <f t="array" aca="1" ref="AC142" ca="1">IFERROR(W142*(1+INDEX(FrontEndData,MATCH(AC$10,IF(FrontEndType=$B142,FrontEndCampus),0),MATCH(AC$9,FrontEndYear,0))),"")</f>
        <v/>
      </c>
      <c r="AD142" s="529" t="str">
        <f t="array" aca="1" ref="AD142" ca="1">IFERROR(X142*(1+INDEX(FrontEndData,MATCH(AD$10,IF(FrontEndType=$B142,FrontEndCampus),0),MATCH(AD$9,FrontEndYear,0))),"")</f>
        <v/>
      </c>
      <c r="AE142" s="529" t="str">
        <f t="array" aca="1" ref="AE142" ca="1">IFERROR(Y142*(1+INDEX(FrontEndData,MATCH(AE$10,IF(FrontEndType=$B142,FrontEndCampus),0),MATCH(AE$9,FrontEndYear,0))),"")</f>
        <v/>
      </c>
      <c r="AF142" s="529" t="str">
        <f t="array" aca="1" ref="AF142" ca="1">IFERROR(Z142*(1+INDEX(FrontEndData,MATCH(AF$10,IF(FrontEndType=$B142,FrontEndCampus),0),MATCH(AF$9,FrontEndYear,0))),"")</f>
        <v/>
      </c>
      <c r="AG142" s="529" t="str">
        <f t="array" aca="1" ref="AG142" ca="1">IFERROR(AA142*(1+INDEX(FrontEndData,MATCH(AG$10,IF(FrontEndType=$B142,FrontEndCampus),0),MATCH(AG$9,FrontEndYear,0))),"")</f>
        <v/>
      </c>
      <c r="AH142" s="529" t="str">
        <f t="array" aca="1" ref="AH142" ca="1">IFERROR(AB142*(1+INDEX(FrontEndData,MATCH(AH$10,IF(FrontEndType=$B142,FrontEndCampus),0),MATCH(AH$9,FrontEndYear,0))),"")</f>
        <v/>
      </c>
      <c r="AI142" s="529" t="str">
        <f t="array" aca="1" ref="AI142" ca="1">IFERROR(AC142*(1+INDEX(FrontEndData,MATCH(AI$10,IF(FrontEndType=$B142,FrontEndCampus),0),MATCH(AI$9,FrontEndYear,0))),"")</f>
        <v/>
      </c>
      <c r="AJ142" s="529" t="str">
        <f t="array" aca="1" ref="AJ142" ca="1">IFERROR(AD142*(1+INDEX(FrontEndData,MATCH(AJ$10,IF(FrontEndType=$B142,FrontEndCampus),0),MATCH(AJ$9,FrontEndYear,0))),"")</f>
        <v/>
      </c>
      <c r="AK142" s="529" t="str">
        <f t="array" aca="1" ref="AK142" ca="1">IFERROR(AE142*(1+INDEX(FrontEndData,MATCH(AK$10,IF(FrontEndType=$B142,FrontEndCampus),0),MATCH(AK$9,FrontEndYear,0))),"")</f>
        <v/>
      </c>
      <c r="AL142" s="529" t="str">
        <f t="array" aca="1" ref="AL142" ca="1">IFERROR(AF142*(1+INDEX(FrontEndData,MATCH(AL$10,IF(FrontEndType=$B142,FrontEndCampus),0),MATCH(AL$9,FrontEndYear,0))),"")</f>
        <v/>
      </c>
      <c r="AM142" s="529" t="str">
        <f t="array" aca="1" ref="AM142" ca="1">IFERROR(AG142*(1+INDEX(FrontEndData,MATCH(AM$10,IF(FrontEndType=$B142,FrontEndCampus),0),MATCH(AM$9,FrontEndYear,0))),"")</f>
        <v/>
      </c>
      <c r="AN142" s="529" t="str">
        <f t="array" aca="1" ref="AN142" ca="1">IFERROR(AH142*(1+INDEX(FrontEndData,MATCH(AN$10,IF(FrontEndType=$B142,FrontEndCampus),0),MATCH(AN$9,FrontEndYear,0))),"")</f>
        <v/>
      </c>
      <c r="AO142" s="529" t="str">
        <f t="array" aca="1" ref="AO142" ca="1">IFERROR(AI142*(1+INDEX(FrontEndData,MATCH(AO$10,IF(FrontEndType=$B142,FrontEndCampus),0),MATCH(AO$9,FrontEndYear,0))),"")</f>
        <v/>
      </c>
      <c r="AP142" s="529" t="str">
        <f t="array" aca="1" ref="AP142" ca="1">IFERROR(AJ142*(1+INDEX(FrontEndData,MATCH(AP$10,IF(FrontEndType=$B142,FrontEndCampus),0),MATCH(AP$9,FrontEndYear,0))),"")</f>
        <v/>
      </c>
      <c r="AQ142" s="529" t="str">
        <f t="array" aca="1" ref="AQ142" ca="1">IFERROR(AK142*(1+INDEX(FrontEndData,MATCH(AQ$10,IF(FrontEndType=$B142,FrontEndCampus),0),MATCH(AQ$9,FrontEndYear,0))),"")</f>
        <v/>
      </c>
      <c r="AR142" s="529" t="str">
        <f t="array" aca="1" ref="AR142" ca="1">IFERROR(AL142*(1+INDEX(FrontEndData,MATCH(AR$10,IF(FrontEndType=$B142,FrontEndCampus),0),MATCH(AR$9,FrontEndYear,0))),"")</f>
        <v/>
      </c>
      <c r="AS142" s="529" t="str">
        <f t="array" aca="1" ref="AS142" ca="1">IFERROR(AM142*(1+INDEX(FrontEndData,MATCH(AS$10,IF(FrontEndType=$B142,FrontEndCampus),0),MATCH(AS$9,FrontEndYear,0))),"")</f>
        <v/>
      </c>
      <c r="AT142" s="529" t="str">
        <f t="array" aca="1" ref="AT142" ca="1">IFERROR(AN142*(1+INDEX(FrontEndData,MATCH(AT$10,IF(FrontEndType=$B142,FrontEndCampus),0),MATCH(AT$9,FrontEndYear,0))),"")</f>
        <v/>
      </c>
      <c r="AU142" s="529" t="str">
        <f t="array" aca="1" ref="AU142" ca="1">IFERROR(AO142*(1+INDEX(FrontEndData,MATCH(AU$10,IF(FrontEndType=$B142,FrontEndCampus),0),MATCH(AU$9,FrontEndYear,0))),"")</f>
        <v/>
      </c>
      <c r="AV142" s="529" t="str">
        <f t="array" aca="1" ref="AV142" ca="1">IFERROR(AP142*(1+INDEX(FrontEndData,MATCH(AV$10,IF(FrontEndType=$B142,FrontEndCampus),0),MATCH(AV$9,FrontEndYear,0))),"")</f>
        <v/>
      </c>
      <c r="AW142" s="529" t="str">
        <f t="array" aca="1" ref="AW142" ca="1">IFERROR(AQ142*(1+INDEX(FrontEndData,MATCH(AW$10,IF(FrontEndType=$B142,FrontEndCampus),0),MATCH(AW$9,FrontEndYear,0))),"")</f>
        <v/>
      </c>
      <c r="AX142" s="529" t="str">
        <f t="array" aca="1" ref="AX142" ca="1">IFERROR(AR142*(1+INDEX(FrontEndData,MATCH(AX$10,IF(FrontEndType=$B142,FrontEndCampus),0),MATCH(AX$9,FrontEndYear,0))),"")</f>
        <v/>
      </c>
      <c r="AY142" s="529" t="str">
        <f t="array" aca="1" ref="AY142" ca="1">IFERROR(AS142*(1+INDEX(FrontEndData,MATCH(AY$10,IF(FrontEndType=$B142,FrontEndCampus),0),MATCH(AY$9,FrontEndYear,0))),"")</f>
        <v/>
      </c>
      <c r="AZ142" s="529" t="str">
        <f t="array" aca="1" ref="AZ142" ca="1">IFERROR(AT142*(1+INDEX(FrontEndData,MATCH(AZ$10,IF(FrontEndType=$B142,FrontEndCampus),0),MATCH(AZ$9,FrontEndYear,0))),"")</f>
        <v/>
      </c>
      <c r="BA142" s="529" t="str">
        <f t="array" aca="1" ref="BA142" ca="1">IFERROR(AU142*(1+INDEX(FrontEndData,MATCH(BA$10,IF(FrontEndType=$B142,FrontEndCampus),0),MATCH(BA$9,FrontEndYear,0))),"")</f>
        <v/>
      </c>
      <c r="BB142" s="529" t="str">
        <f t="array" aca="1" ref="BB142" ca="1">IFERROR(AV142*(1+INDEX(FrontEndData,MATCH(BB$10,IF(FrontEndType=$B142,FrontEndCampus),0),MATCH(BB$9,FrontEndYear,0))),"")</f>
        <v/>
      </c>
      <c r="BC142" s="529" t="str">
        <f t="array" aca="1" ref="BC142" ca="1">IFERROR(AW142*(1+INDEX(FrontEndData,MATCH(BC$10,IF(FrontEndType=$B142,FrontEndCampus),0),MATCH(BC$9,FrontEndYear,0))),"")</f>
        <v/>
      </c>
      <c r="BD142" s="529" t="str">
        <f t="array" aca="1" ref="BD142" ca="1">IFERROR(AX142*(1+INDEX(FrontEndData,MATCH(BD$10,IF(FrontEndType=$B142,FrontEndCampus),0),MATCH(BD$9,FrontEndYear,0))),"")</f>
        <v/>
      </c>
      <c r="BE142" s="529" t="str">
        <f t="array" aca="1" ref="BE142" ca="1">IFERROR(AY142*(1+INDEX(FrontEndData,MATCH(BE$10,IF(FrontEndType=$B142,FrontEndCampus),0),MATCH(BE$9,FrontEndYear,0))),"")</f>
        <v/>
      </c>
      <c r="BF142" s="529" t="str">
        <f t="array" aca="1" ref="BF142" ca="1">IFERROR(AZ142*(1+INDEX(FrontEndData,MATCH(BF$10,IF(FrontEndType=$B142,FrontEndCampus),0),MATCH(BF$9,FrontEndYear,0))),"")</f>
        <v/>
      </c>
      <c r="BG142" s="529" t="str">
        <f t="array" aca="1" ref="BG142" ca="1">IFERROR(BA142*(1+INDEX(FrontEndData,MATCH(BG$10,IF(FrontEndType=$B142,FrontEndCampus),0),MATCH(BG$9,FrontEndYear,0))),"")</f>
        <v/>
      </c>
      <c r="BH142" s="529" t="str">
        <f t="array" aca="1" ref="BH142" ca="1">IFERROR(BB142*(1+INDEX(FrontEndData,MATCH(BH$10,IF(FrontEndType=$B142,FrontEndCampus),0),MATCH(BH$9,FrontEndYear,0))),"")</f>
        <v/>
      </c>
      <c r="BI142" s="529" t="str">
        <f t="array" aca="1" ref="BI142" ca="1">IFERROR(BC142*(1+INDEX(FrontEndData,MATCH(BI$10,IF(FrontEndType=$B142,FrontEndCampus),0),MATCH(BI$9,FrontEndYear,0))),"")</f>
        <v/>
      </c>
      <c r="BJ142" s="529" t="str">
        <f t="array" aca="1" ref="BJ142" ca="1">IFERROR(BD142*(1+INDEX(FrontEndData,MATCH(BJ$10,IF(FrontEndType=$B142,FrontEndCampus),0),MATCH(BJ$9,FrontEndYear,0))),"")</f>
        <v/>
      </c>
      <c r="BK142" s="529" t="str">
        <f t="array" aca="1" ref="BK142" ca="1">IFERROR(BE142*(1+INDEX(FrontEndData,MATCH(BK$10,IF(FrontEndType=$B142,FrontEndCampus),0),MATCH(BK$9,FrontEndYear,0))),"")</f>
        <v/>
      </c>
      <c r="BL142" s="529" t="str">
        <f t="array" aca="1" ref="BL142" ca="1">IFERROR(BF142*(1+INDEX(FrontEndData,MATCH(BL$10,IF(FrontEndType=$B142,FrontEndCampus),0),MATCH(BL$9,FrontEndYear,0))),"")</f>
        <v/>
      </c>
      <c r="BM142" s="529" t="str">
        <f t="array" aca="1" ref="BM142" ca="1">IFERROR(BG142*(1+INDEX(FrontEndData,MATCH(BM$10,IF(FrontEndType=$B142,FrontEndCampus),0),MATCH(BM$9,FrontEndYear,0))),"")</f>
        <v/>
      </c>
      <c r="BN142" s="529" t="str">
        <f t="array" aca="1" ref="BN142" ca="1">IFERROR(BH142*(1+INDEX(FrontEndData,MATCH(BN$10,IF(FrontEndType=$B142,FrontEndCampus),0),MATCH(BN$9,FrontEndYear,0))),"")</f>
        <v/>
      </c>
      <c r="BO142" s="529" t="str">
        <f t="array" aca="1" ref="BO142" ca="1">IFERROR(BI142*(1+INDEX(FrontEndData,MATCH(BO$10,IF(FrontEndType=$B142,FrontEndCampus),0),MATCH(BO$9,FrontEndYear,0))),"")</f>
        <v/>
      </c>
      <c r="BP142" s="529" t="str">
        <f t="array" aca="1" ref="BP142" ca="1">IFERROR(BJ142*(1+INDEX(FrontEndData,MATCH(BP$10,IF(FrontEndType=$B142,FrontEndCampus),0),MATCH(BP$9,FrontEndYear,0))),"")</f>
        <v/>
      </c>
      <c r="BQ142" s="529" t="str">
        <f t="array" aca="1" ref="BQ142" ca="1">IFERROR(BK142*(1+INDEX(FrontEndData,MATCH(BQ$10,IF(FrontEndType=$B142,FrontEndCampus),0),MATCH(BQ$9,FrontEndYear,0))),"")</f>
        <v/>
      </c>
      <c r="BR142" s="529" t="str">
        <f t="array" aca="1" ref="BR142" ca="1">IFERROR(BL142*(1+INDEX(FrontEndData,MATCH(BR$10,IF(FrontEndType=$B142,FrontEndCampus),0),MATCH(BR$9,FrontEndYear,0))),"")</f>
        <v/>
      </c>
      <c r="BS142" s="529" t="str">
        <f t="array" aca="1" ref="BS142" ca="1">IFERROR(BM142*(1+INDEX(FrontEndData,MATCH(BS$10,IF(FrontEndType=$B142,FrontEndCampus),0),MATCH(BS$9,FrontEndYear,0))),"")</f>
        <v/>
      </c>
      <c r="BT142" s="529" t="str">
        <f t="array" aca="1" ref="BT142" ca="1">IFERROR(BN142*(1+INDEX(FrontEndData,MATCH(BT$10,IF(FrontEndType=$B142,FrontEndCampus),0),MATCH(BT$9,FrontEndYear,0))),"")</f>
        <v/>
      </c>
      <c r="BU142" s="529" t="str">
        <f t="array" aca="1" ref="BU142" ca="1">IFERROR(BO142*(1+INDEX(FrontEndData,MATCH(BU$10,IF(FrontEndType=$B142,FrontEndCampus),0),MATCH(BU$9,FrontEndYear,0))),"")</f>
        <v/>
      </c>
      <c r="BV142" s="529" t="str">
        <f t="array" aca="1" ref="BV142" ca="1">IFERROR(BP142*(1+INDEX(FrontEndData,MATCH(BV$10,IF(FrontEndType=$B142,FrontEndCampus),0),MATCH(BV$9,FrontEndYear,0))),"")</f>
        <v/>
      </c>
      <c r="BW142" s="529" t="str">
        <f t="array" aca="1" ref="BW142" ca="1">IFERROR(BQ142*(1+INDEX(FrontEndData,MATCH(BW$10,IF(FrontEndType=$B142,FrontEndCampus),0),MATCH(BW$9,FrontEndYear,0))),"")</f>
        <v/>
      </c>
      <c r="BX142" s="529" t="str">
        <f t="array" aca="1" ref="BX142" ca="1">IFERROR(BR142*(1+INDEX(FrontEndData,MATCH(BX$10,IF(FrontEndType=$B142,FrontEndCampus),0),MATCH(BX$9,FrontEndYear,0))),"")</f>
        <v/>
      </c>
    </row>
    <row r="143" spans="2:76" x14ac:dyDescent="0.25">
      <c r="B143" s="525" t="s">
        <v>361</v>
      </c>
      <c r="C143" s="526" t="s">
        <v>427</v>
      </c>
      <c r="D143" s="527" t="s">
        <v>4</v>
      </c>
      <c r="E143" s="528">
        <f t="array" aca="1" ref="E143" ca="1">IFERROR(IF(INDEX(EndUseMatrixData,MATCH($B143,IF(EndUseMatrixEndUse=$D143,EndUseMatrixAllocation),0),MATCH($C143,EndUseMatrixEmissionSource,0))=Lists!$Q$9,INDEX(CFPTableEmissionsData,MATCH($C143,CFPTableEmissionsEmissionSource,0),MATCH(E$10,CFPTableEmissionsCampus,0))*INDEX(EndUseAssumptionsData,MATCH($C143,IF(EndUseAssumptionsEndUse=$D143,EndUseAssumptionsEmissionsSource),0),MATCH(E$10,EndUseAssumptionsCampus,0))*IF(COUNTIF(PeopleList,$B143)&gt;0,INDEX(SpacePeopleAllocationsPercentData,MATCH($B143,SpacePeopleAllocationsPercentType,0),MATCH(E$10,SpacePeopleAllocationsPercentCampus,0))/SUM(IF(INDEX(EndUseMatrixPeopleData,0,MATCH($C143,EndUseMatrixEmissionSource,0))=Lists!$Q$9,IF(EndUseMatrixPeopleEndUse=$D143,INDEX(EndUseMatrixPeopleSplitData,0,MATCH(E$10,EndUseMatrixPeopleSplitCampus,0))))),1),0),0)</f>
        <v>0</v>
      </c>
      <c r="F143" s="528">
        <f t="array" aca="1" ref="F143" ca="1">IFERROR(IF(INDEX(EndUseMatrixData,MATCH($B143,IF(EndUseMatrixEndUse=$D143,EndUseMatrixAllocation),0),MATCH($C143,EndUseMatrixEmissionSource,0))=Lists!$Q$9,INDEX(CFPTableEmissionsData,MATCH($C143,CFPTableEmissionsEmissionSource,0),MATCH(F$10,CFPTableEmissionsCampus,0))*INDEX(EndUseAssumptionsData,MATCH($C143,IF(EndUseAssumptionsEndUse=$D143,EndUseAssumptionsEmissionsSource),0),MATCH(F$10,EndUseAssumptionsCampus,0))*IF(COUNTIF(PeopleList,$B143)&gt;0,INDEX(SpacePeopleAllocationsPercentData,MATCH($B143,SpacePeopleAllocationsPercentType,0),MATCH(F$10,SpacePeopleAllocationsPercentCampus,0))/SUM(IF(INDEX(EndUseMatrixPeopleData,0,MATCH($C143,EndUseMatrixEmissionSource,0))=Lists!$Q$9,IF(EndUseMatrixPeopleEndUse=$D143,INDEX(EndUseMatrixPeopleSplitData,0,MATCH(F$10,EndUseMatrixPeopleSplitCampus,0))))),1),0),0)</f>
        <v>0</v>
      </c>
      <c r="G143" s="528">
        <f t="array" aca="1" ref="G143" ca="1">IFERROR(IF(INDEX(EndUseMatrixData,MATCH($B143,IF(EndUseMatrixEndUse=$D143,EndUseMatrixAllocation),0),MATCH($C143,EndUseMatrixEmissionSource,0))=Lists!$Q$9,INDEX(CFPTableEmissionsData,MATCH($C143,CFPTableEmissionsEmissionSource,0),MATCH(G$10,CFPTableEmissionsCampus,0))*INDEX(EndUseAssumptionsData,MATCH($C143,IF(EndUseAssumptionsEndUse=$D143,EndUseAssumptionsEmissionsSource),0),MATCH(G$10,EndUseAssumptionsCampus,0))*IF(COUNTIF(PeopleList,$B143)&gt;0,INDEX(SpacePeopleAllocationsPercentData,MATCH($B143,SpacePeopleAllocationsPercentType,0),MATCH(G$10,SpacePeopleAllocationsPercentCampus,0))/SUM(IF(INDEX(EndUseMatrixPeopleData,0,MATCH($C143,EndUseMatrixEmissionSource,0))=Lists!$Q$9,IF(EndUseMatrixPeopleEndUse=$D143,INDEX(EndUseMatrixPeopleSplitData,0,MATCH(G$10,EndUseMatrixPeopleSplitCampus,0))))),1),0),0)</f>
        <v>0</v>
      </c>
      <c r="H143" s="528">
        <f t="array" aca="1" ref="H143" ca="1">IFERROR(IF(INDEX(EndUseMatrixData,MATCH($B143,IF(EndUseMatrixEndUse=$D143,EndUseMatrixAllocation),0),MATCH($C143,EndUseMatrixEmissionSource,0))=Lists!$Q$9,INDEX(CFPTableEmissionsData,MATCH($C143,CFPTableEmissionsEmissionSource,0),MATCH(H$10,CFPTableEmissionsCampus,0))*INDEX(EndUseAssumptionsData,MATCH($C143,IF(EndUseAssumptionsEndUse=$D143,EndUseAssumptionsEmissionsSource),0),MATCH(H$10,EndUseAssumptionsCampus,0))*IF(COUNTIF(PeopleList,$B143)&gt;0,INDEX(SpacePeopleAllocationsPercentData,MATCH($B143,SpacePeopleAllocationsPercentType,0),MATCH(H$10,SpacePeopleAllocationsPercentCampus,0))/SUM(IF(INDEX(EndUseMatrixPeopleData,0,MATCH($C143,EndUseMatrixEmissionSource,0))=Lists!$Q$9,IF(EndUseMatrixPeopleEndUse=$D143,INDEX(EndUseMatrixPeopleSplitData,0,MATCH(H$10,EndUseMatrixPeopleSplitCampus,0))))),1),0),0)</f>
        <v>0</v>
      </c>
      <c r="I143" s="528">
        <f t="array" aca="1" ref="I143" ca="1">IFERROR(IF(INDEX(EndUseMatrixData,MATCH($B143,IF(EndUseMatrixEndUse=$D143,EndUseMatrixAllocation),0),MATCH($C143,EndUseMatrixEmissionSource,0))=Lists!$Q$9,INDEX(CFPTableEmissionsData,MATCH($C143,CFPTableEmissionsEmissionSource,0),MATCH(I$10,CFPTableEmissionsCampus,0))*INDEX(EndUseAssumptionsData,MATCH($C143,IF(EndUseAssumptionsEndUse=$D143,EndUseAssumptionsEmissionsSource),0),MATCH(I$10,EndUseAssumptionsCampus,0))*IF(COUNTIF(PeopleList,$B143)&gt;0,INDEX(SpacePeopleAllocationsPercentData,MATCH($B143,SpacePeopleAllocationsPercentType,0),MATCH(I$10,SpacePeopleAllocationsPercentCampus,0))/SUM(IF(INDEX(EndUseMatrixPeopleData,0,MATCH($C143,EndUseMatrixEmissionSource,0))=Lists!$Q$9,IF(EndUseMatrixPeopleEndUse=$D143,INDEX(EndUseMatrixPeopleSplitData,0,MATCH(I$10,EndUseMatrixPeopleSplitCampus,0))))),1),0),0)</f>
        <v>0</v>
      </c>
      <c r="J143" s="528">
        <f t="array" aca="1" ref="J143" ca="1">IFERROR(IF(INDEX(EndUseMatrixData,MATCH($B143,IF(EndUseMatrixEndUse=$D143,EndUseMatrixAllocation),0),MATCH($C143,EndUseMatrixEmissionSource,0))=Lists!$Q$9,INDEX(CFPTableEmissionsData,MATCH($C143,CFPTableEmissionsEmissionSource,0),MATCH(J$10,CFPTableEmissionsCampus,0))*INDEX(EndUseAssumptionsData,MATCH($C143,IF(EndUseAssumptionsEndUse=$D143,EndUseAssumptionsEmissionsSource),0),MATCH(J$10,EndUseAssumptionsCampus,0))*IF(COUNTIF(PeopleList,$B143)&gt;0,INDEX(SpacePeopleAllocationsPercentData,MATCH($B143,SpacePeopleAllocationsPercentType,0),MATCH(J$10,SpacePeopleAllocationsPercentCampus,0))/SUM(IF(INDEX(EndUseMatrixPeopleData,0,MATCH($C143,EndUseMatrixEmissionSource,0))=Lists!$Q$9,IF(EndUseMatrixPeopleEndUse=$D143,INDEX(EndUseMatrixPeopleSplitData,0,MATCH(J$10,EndUseMatrixPeopleSplitCampus,0))))),1),0),0)</f>
        <v>0</v>
      </c>
      <c r="K143" s="529" t="str">
        <f t="array" aca="1" ref="K143" ca="1">IFERROR(E143*(1+INDEX(FrontEndData,MATCH(K$10,IF(FrontEndType=$B143,FrontEndCampus),0),MATCH(K$9,FrontEndYear,0))),"")</f>
        <v/>
      </c>
      <c r="L143" s="529" t="str">
        <f t="array" aca="1" ref="L143" ca="1">IFERROR(F143*(1+INDEX(FrontEndData,MATCH(L$10,IF(FrontEndType=$B143,FrontEndCampus),0),MATCH(L$9,FrontEndYear,0))),"")</f>
        <v/>
      </c>
      <c r="M143" s="529" t="str">
        <f t="array" aca="1" ref="M143" ca="1">IFERROR(G143*(1+INDEX(FrontEndData,MATCH(M$10,IF(FrontEndType=$B143,FrontEndCampus),0),MATCH(M$9,FrontEndYear,0))),"")</f>
        <v/>
      </c>
      <c r="N143" s="529" t="str">
        <f t="array" aca="1" ref="N143" ca="1">IFERROR(H143*(1+INDEX(FrontEndData,MATCH(N$10,IF(FrontEndType=$B143,FrontEndCampus),0),MATCH(N$9,FrontEndYear,0))),"")</f>
        <v/>
      </c>
      <c r="O143" s="529" t="str">
        <f t="array" aca="1" ref="O143" ca="1">IFERROR(I143*(1+INDEX(FrontEndData,MATCH(O$10,IF(FrontEndType=$B143,FrontEndCampus),0),MATCH(O$9,FrontEndYear,0))),"")</f>
        <v/>
      </c>
      <c r="P143" s="529" t="str">
        <f t="array" aca="1" ref="P143" ca="1">IFERROR(J143*(1+INDEX(FrontEndData,MATCH(P$10,IF(FrontEndType=$B143,FrontEndCampus),0),MATCH(P$9,FrontEndYear,0))),"")</f>
        <v/>
      </c>
      <c r="Q143" s="529" t="str">
        <f t="array" aca="1" ref="Q143" ca="1">IFERROR(K143*(1+INDEX(FrontEndData,MATCH(Q$10,IF(FrontEndType=$B143,FrontEndCampus),0),MATCH(Q$9,FrontEndYear,0))),"")</f>
        <v/>
      </c>
      <c r="R143" s="529" t="str">
        <f t="array" aca="1" ref="R143" ca="1">IFERROR(L143*(1+INDEX(FrontEndData,MATCH(R$10,IF(FrontEndType=$B143,FrontEndCampus),0),MATCH(R$9,FrontEndYear,0))),"")</f>
        <v/>
      </c>
      <c r="S143" s="529" t="str">
        <f t="array" aca="1" ref="S143" ca="1">IFERROR(M143*(1+INDEX(FrontEndData,MATCH(S$10,IF(FrontEndType=$B143,FrontEndCampus),0),MATCH(S$9,FrontEndYear,0))),"")</f>
        <v/>
      </c>
      <c r="T143" s="529" t="str">
        <f t="array" aca="1" ref="T143" ca="1">IFERROR(N143*(1+INDEX(FrontEndData,MATCH(T$10,IF(FrontEndType=$B143,FrontEndCampus),0),MATCH(T$9,FrontEndYear,0))),"")</f>
        <v/>
      </c>
      <c r="U143" s="529" t="str">
        <f t="array" aca="1" ref="U143" ca="1">IFERROR(O143*(1+INDEX(FrontEndData,MATCH(U$10,IF(FrontEndType=$B143,FrontEndCampus),0),MATCH(U$9,FrontEndYear,0))),"")</f>
        <v/>
      </c>
      <c r="V143" s="529" t="str">
        <f t="array" aca="1" ref="V143" ca="1">IFERROR(P143*(1+INDEX(FrontEndData,MATCH(V$10,IF(FrontEndType=$B143,FrontEndCampus),0),MATCH(V$9,FrontEndYear,0))),"")</f>
        <v/>
      </c>
      <c r="W143" s="529" t="str">
        <f t="array" aca="1" ref="W143" ca="1">IFERROR(Q143*(1+INDEX(FrontEndData,MATCH(W$10,IF(FrontEndType=$B143,FrontEndCampus),0),MATCH(W$9,FrontEndYear,0))),"")</f>
        <v/>
      </c>
      <c r="X143" s="529" t="str">
        <f t="array" aca="1" ref="X143" ca="1">IFERROR(R143*(1+INDEX(FrontEndData,MATCH(X$10,IF(FrontEndType=$B143,FrontEndCampus),0),MATCH(X$9,FrontEndYear,0))),"")</f>
        <v/>
      </c>
      <c r="Y143" s="529" t="str">
        <f t="array" aca="1" ref="Y143" ca="1">IFERROR(S143*(1+INDEX(FrontEndData,MATCH(Y$10,IF(FrontEndType=$B143,FrontEndCampus),0),MATCH(Y$9,FrontEndYear,0))),"")</f>
        <v/>
      </c>
      <c r="Z143" s="529" t="str">
        <f t="array" aca="1" ref="Z143" ca="1">IFERROR(T143*(1+INDEX(FrontEndData,MATCH(Z$10,IF(FrontEndType=$B143,FrontEndCampus),0),MATCH(Z$9,FrontEndYear,0))),"")</f>
        <v/>
      </c>
      <c r="AA143" s="529" t="str">
        <f t="array" aca="1" ref="AA143" ca="1">IFERROR(U143*(1+INDEX(FrontEndData,MATCH(AA$10,IF(FrontEndType=$B143,FrontEndCampus),0),MATCH(AA$9,FrontEndYear,0))),"")</f>
        <v/>
      </c>
      <c r="AB143" s="529" t="str">
        <f t="array" aca="1" ref="AB143" ca="1">IFERROR(V143*(1+INDEX(FrontEndData,MATCH(AB$10,IF(FrontEndType=$B143,FrontEndCampus),0),MATCH(AB$9,FrontEndYear,0))),"")</f>
        <v/>
      </c>
      <c r="AC143" s="529" t="str">
        <f t="array" aca="1" ref="AC143" ca="1">IFERROR(W143*(1+INDEX(FrontEndData,MATCH(AC$10,IF(FrontEndType=$B143,FrontEndCampus),0),MATCH(AC$9,FrontEndYear,0))),"")</f>
        <v/>
      </c>
      <c r="AD143" s="529" t="str">
        <f t="array" aca="1" ref="AD143" ca="1">IFERROR(X143*(1+INDEX(FrontEndData,MATCH(AD$10,IF(FrontEndType=$B143,FrontEndCampus),0),MATCH(AD$9,FrontEndYear,0))),"")</f>
        <v/>
      </c>
      <c r="AE143" s="529" t="str">
        <f t="array" aca="1" ref="AE143" ca="1">IFERROR(Y143*(1+INDEX(FrontEndData,MATCH(AE$10,IF(FrontEndType=$B143,FrontEndCampus),0),MATCH(AE$9,FrontEndYear,0))),"")</f>
        <v/>
      </c>
      <c r="AF143" s="529" t="str">
        <f t="array" aca="1" ref="AF143" ca="1">IFERROR(Z143*(1+INDEX(FrontEndData,MATCH(AF$10,IF(FrontEndType=$B143,FrontEndCampus),0),MATCH(AF$9,FrontEndYear,0))),"")</f>
        <v/>
      </c>
      <c r="AG143" s="529" t="str">
        <f t="array" aca="1" ref="AG143" ca="1">IFERROR(AA143*(1+INDEX(FrontEndData,MATCH(AG$10,IF(FrontEndType=$B143,FrontEndCampus),0),MATCH(AG$9,FrontEndYear,0))),"")</f>
        <v/>
      </c>
      <c r="AH143" s="529" t="str">
        <f t="array" aca="1" ref="AH143" ca="1">IFERROR(AB143*(1+INDEX(FrontEndData,MATCH(AH$10,IF(FrontEndType=$B143,FrontEndCampus),0),MATCH(AH$9,FrontEndYear,0))),"")</f>
        <v/>
      </c>
      <c r="AI143" s="529" t="str">
        <f t="array" aca="1" ref="AI143" ca="1">IFERROR(AC143*(1+INDEX(FrontEndData,MATCH(AI$10,IF(FrontEndType=$B143,FrontEndCampus),0),MATCH(AI$9,FrontEndYear,0))),"")</f>
        <v/>
      </c>
      <c r="AJ143" s="529" t="str">
        <f t="array" aca="1" ref="AJ143" ca="1">IFERROR(AD143*(1+INDEX(FrontEndData,MATCH(AJ$10,IF(FrontEndType=$B143,FrontEndCampus),0),MATCH(AJ$9,FrontEndYear,0))),"")</f>
        <v/>
      </c>
      <c r="AK143" s="529" t="str">
        <f t="array" aca="1" ref="AK143" ca="1">IFERROR(AE143*(1+INDEX(FrontEndData,MATCH(AK$10,IF(FrontEndType=$B143,FrontEndCampus),0),MATCH(AK$9,FrontEndYear,0))),"")</f>
        <v/>
      </c>
      <c r="AL143" s="529" t="str">
        <f t="array" aca="1" ref="AL143" ca="1">IFERROR(AF143*(1+INDEX(FrontEndData,MATCH(AL$10,IF(FrontEndType=$B143,FrontEndCampus),0),MATCH(AL$9,FrontEndYear,0))),"")</f>
        <v/>
      </c>
      <c r="AM143" s="529" t="str">
        <f t="array" aca="1" ref="AM143" ca="1">IFERROR(AG143*(1+INDEX(FrontEndData,MATCH(AM$10,IF(FrontEndType=$B143,FrontEndCampus),0),MATCH(AM$9,FrontEndYear,0))),"")</f>
        <v/>
      </c>
      <c r="AN143" s="529" t="str">
        <f t="array" aca="1" ref="AN143" ca="1">IFERROR(AH143*(1+INDEX(FrontEndData,MATCH(AN$10,IF(FrontEndType=$B143,FrontEndCampus),0),MATCH(AN$9,FrontEndYear,0))),"")</f>
        <v/>
      </c>
      <c r="AO143" s="529" t="str">
        <f t="array" aca="1" ref="AO143" ca="1">IFERROR(AI143*(1+INDEX(FrontEndData,MATCH(AO$10,IF(FrontEndType=$B143,FrontEndCampus),0),MATCH(AO$9,FrontEndYear,0))),"")</f>
        <v/>
      </c>
      <c r="AP143" s="529" t="str">
        <f t="array" aca="1" ref="AP143" ca="1">IFERROR(AJ143*(1+INDEX(FrontEndData,MATCH(AP$10,IF(FrontEndType=$B143,FrontEndCampus),0),MATCH(AP$9,FrontEndYear,0))),"")</f>
        <v/>
      </c>
      <c r="AQ143" s="529" t="str">
        <f t="array" aca="1" ref="AQ143" ca="1">IFERROR(AK143*(1+INDEX(FrontEndData,MATCH(AQ$10,IF(FrontEndType=$B143,FrontEndCampus),0),MATCH(AQ$9,FrontEndYear,0))),"")</f>
        <v/>
      </c>
      <c r="AR143" s="529" t="str">
        <f t="array" aca="1" ref="AR143" ca="1">IFERROR(AL143*(1+INDEX(FrontEndData,MATCH(AR$10,IF(FrontEndType=$B143,FrontEndCampus),0),MATCH(AR$9,FrontEndYear,0))),"")</f>
        <v/>
      </c>
      <c r="AS143" s="529" t="str">
        <f t="array" aca="1" ref="AS143" ca="1">IFERROR(AM143*(1+INDEX(FrontEndData,MATCH(AS$10,IF(FrontEndType=$B143,FrontEndCampus),0),MATCH(AS$9,FrontEndYear,0))),"")</f>
        <v/>
      </c>
      <c r="AT143" s="529" t="str">
        <f t="array" aca="1" ref="AT143" ca="1">IFERROR(AN143*(1+INDEX(FrontEndData,MATCH(AT$10,IF(FrontEndType=$B143,FrontEndCampus),0),MATCH(AT$9,FrontEndYear,0))),"")</f>
        <v/>
      </c>
      <c r="AU143" s="529" t="str">
        <f t="array" aca="1" ref="AU143" ca="1">IFERROR(AO143*(1+INDEX(FrontEndData,MATCH(AU$10,IF(FrontEndType=$B143,FrontEndCampus),0),MATCH(AU$9,FrontEndYear,0))),"")</f>
        <v/>
      </c>
      <c r="AV143" s="529" t="str">
        <f t="array" aca="1" ref="AV143" ca="1">IFERROR(AP143*(1+INDEX(FrontEndData,MATCH(AV$10,IF(FrontEndType=$B143,FrontEndCampus),0),MATCH(AV$9,FrontEndYear,0))),"")</f>
        <v/>
      </c>
      <c r="AW143" s="529" t="str">
        <f t="array" aca="1" ref="AW143" ca="1">IFERROR(AQ143*(1+INDEX(FrontEndData,MATCH(AW$10,IF(FrontEndType=$B143,FrontEndCampus),0),MATCH(AW$9,FrontEndYear,0))),"")</f>
        <v/>
      </c>
      <c r="AX143" s="529" t="str">
        <f t="array" aca="1" ref="AX143" ca="1">IFERROR(AR143*(1+INDEX(FrontEndData,MATCH(AX$10,IF(FrontEndType=$B143,FrontEndCampus),0),MATCH(AX$9,FrontEndYear,0))),"")</f>
        <v/>
      </c>
      <c r="AY143" s="529" t="str">
        <f t="array" aca="1" ref="AY143" ca="1">IFERROR(AS143*(1+INDEX(FrontEndData,MATCH(AY$10,IF(FrontEndType=$B143,FrontEndCampus),0),MATCH(AY$9,FrontEndYear,0))),"")</f>
        <v/>
      </c>
      <c r="AZ143" s="529" t="str">
        <f t="array" aca="1" ref="AZ143" ca="1">IFERROR(AT143*(1+INDEX(FrontEndData,MATCH(AZ$10,IF(FrontEndType=$B143,FrontEndCampus),0),MATCH(AZ$9,FrontEndYear,0))),"")</f>
        <v/>
      </c>
      <c r="BA143" s="529" t="str">
        <f t="array" aca="1" ref="BA143" ca="1">IFERROR(AU143*(1+INDEX(FrontEndData,MATCH(BA$10,IF(FrontEndType=$B143,FrontEndCampus),0),MATCH(BA$9,FrontEndYear,0))),"")</f>
        <v/>
      </c>
      <c r="BB143" s="529" t="str">
        <f t="array" aca="1" ref="BB143" ca="1">IFERROR(AV143*(1+INDEX(FrontEndData,MATCH(BB$10,IF(FrontEndType=$B143,FrontEndCampus),0),MATCH(BB$9,FrontEndYear,0))),"")</f>
        <v/>
      </c>
      <c r="BC143" s="529" t="str">
        <f t="array" aca="1" ref="BC143" ca="1">IFERROR(AW143*(1+INDEX(FrontEndData,MATCH(BC$10,IF(FrontEndType=$B143,FrontEndCampus),0),MATCH(BC$9,FrontEndYear,0))),"")</f>
        <v/>
      </c>
      <c r="BD143" s="529" t="str">
        <f t="array" aca="1" ref="BD143" ca="1">IFERROR(AX143*(1+INDEX(FrontEndData,MATCH(BD$10,IF(FrontEndType=$B143,FrontEndCampus),0),MATCH(BD$9,FrontEndYear,0))),"")</f>
        <v/>
      </c>
      <c r="BE143" s="529" t="str">
        <f t="array" aca="1" ref="BE143" ca="1">IFERROR(AY143*(1+INDEX(FrontEndData,MATCH(BE$10,IF(FrontEndType=$B143,FrontEndCampus),0),MATCH(BE$9,FrontEndYear,0))),"")</f>
        <v/>
      </c>
      <c r="BF143" s="529" t="str">
        <f t="array" aca="1" ref="BF143" ca="1">IFERROR(AZ143*(1+INDEX(FrontEndData,MATCH(BF$10,IF(FrontEndType=$B143,FrontEndCampus),0),MATCH(BF$9,FrontEndYear,0))),"")</f>
        <v/>
      </c>
      <c r="BG143" s="529" t="str">
        <f t="array" aca="1" ref="BG143" ca="1">IFERROR(BA143*(1+INDEX(FrontEndData,MATCH(BG$10,IF(FrontEndType=$B143,FrontEndCampus),0),MATCH(BG$9,FrontEndYear,0))),"")</f>
        <v/>
      </c>
      <c r="BH143" s="529" t="str">
        <f t="array" aca="1" ref="BH143" ca="1">IFERROR(BB143*(1+INDEX(FrontEndData,MATCH(BH$10,IF(FrontEndType=$B143,FrontEndCampus),0),MATCH(BH$9,FrontEndYear,0))),"")</f>
        <v/>
      </c>
      <c r="BI143" s="529" t="str">
        <f t="array" aca="1" ref="BI143" ca="1">IFERROR(BC143*(1+INDEX(FrontEndData,MATCH(BI$10,IF(FrontEndType=$B143,FrontEndCampus),0),MATCH(BI$9,FrontEndYear,0))),"")</f>
        <v/>
      </c>
      <c r="BJ143" s="529" t="str">
        <f t="array" aca="1" ref="BJ143" ca="1">IFERROR(BD143*(1+INDEX(FrontEndData,MATCH(BJ$10,IF(FrontEndType=$B143,FrontEndCampus),0),MATCH(BJ$9,FrontEndYear,0))),"")</f>
        <v/>
      </c>
      <c r="BK143" s="529" t="str">
        <f t="array" aca="1" ref="BK143" ca="1">IFERROR(BE143*(1+INDEX(FrontEndData,MATCH(BK$10,IF(FrontEndType=$B143,FrontEndCampus),0),MATCH(BK$9,FrontEndYear,0))),"")</f>
        <v/>
      </c>
      <c r="BL143" s="529" t="str">
        <f t="array" aca="1" ref="BL143" ca="1">IFERROR(BF143*(1+INDEX(FrontEndData,MATCH(BL$10,IF(FrontEndType=$B143,FrontEndCampus),0),MATCH(BL$9,FrontEndYear,0))),"")</f>
        <v/>
      </c>
      <c r="BM143" s="529" t="str">
        <f t="array" aca="1" ref="BM143" ca="1">IFERROR(BG143*(1+INDEX(FrontEndData,MATCH(BM$10,IF(FrontEndType=$B143,FrontEndCampus),0),MATCH(BM$9,FrontEndYear,0))),"")</f>
        <v/>
      </c>
      <c r="BN143" s="529" t="str">
        <f t="array" aca="1" ref="BN143" ca="1">IFERROR(BH143*(1+INDEX(FrontEndData,MATCH(BN$10,IF(FrontEndType=$B143,FrontEndCampus),0),MATCH(BN$9,FrontEndYear,0))),"")</f>
        <v/>
      </c>
      <c r="BO143" s="529" t="str">
        <f t="array" aca="1" ref="BO143" ca="1">IFERROR(BI143*(1+INDEX(FrontEndData,MATCH(BO$10,IF(FrontEndType=$B143,FrontEndCampus),0),MATCH(BO$9,FrontEndYear,0))),"")</f>
        <v/>
      </c>
      <c r="BP143" s="529" t="str">
        <f t="array" aca="1" ref="BP143" ca="1">IFERROR(BJ143*(1+INDEX(FrontEndData,MATCH(BP$10,IF(FrontEndType=$B143,FrontEndCampus),0),MATCH(BP$9,FrontEndYear,0))),"")</f>
        <v/>
      </c>
      <c r="BQ143" s="529" t="str">
        <f t="array" aca="1" ref="BQ143" ca="1">IFERROR(BK143*(1+INDEX(FrontEndData,MATCH(BQ$10,IF(FrontEndType=$B143,FrontEndCampus),0),MATCH(BQ$9,FrontEndYear,0))),"")</f>
        <v/>
      </c>
      <c r="BR143" s="529" t="str">
        <f t="array" aca="1" ref="BR143" ca="1">IFERROR(BL143*(1+INDEX(FrontEndData,MATCH(BR$10,IF(FrontEndType=$B143,FrontEndCampus),0),MATCH(BR$9,FrontEndYear,0))),"")</f>
        <v/>
      </c>
      <c r="BS143" s="529" t="str">
        <f t="array" aca="1" ref="BS143" ca="1">IFERROR(BM143*(1+INDEX(FrontEndData,MATCH(BS$10,IF(FrontEndType=$B143,FrontEndCampus),0),MATCH(BS$9,FrontEndYear,0))),"")</f>
        <v/>
      </c>
      <c r="BT143" s="529" t="str">
        <f t="array" aca="1" ref="BT143" ca="1">IFERROR(BN143*(1+INDEX(FrontEndData,MATCH(BT$10,IF(FrontEndType=$B143,FrontEndCampus),0),MATCH(BT$9,FrontEndYear,0))),"")</f>
        <v/>
      </c>
      <c r="BU143" s="529" t="str">
        <f t="array" aca="1" ref="BU143" ca="1">IFERROR(BO143*(1+INDEX(FrontEndData,MATCH(BU$10,IF(FrontEndType=$B143,FrontEndCampus),0),MATCH(BU$9,FrontEndYear,0))),"")</f>
        <v/>
      </c>
      <c r="BV143" s="529" t="str">
        <f t="array" aca="1" ref="BV143" ca="1">IFERROR(BP143*(1+INDEX(FrontEndData,MATCH(BV$10,IF(FrontEndType=$B143,FrontEndCampus),0),MATCH(BV$9,FrontEndYear,0))),"")</f>
        <v/>
      </c>
      <c r="BW143" s="529" t="str">
        <f t="array" aca="1" ref="BW143" ca="1">IFERROR(BQ143*(1+INDEX(FrontEndData,MATCH(BW$10,IF(FrontEndType=$B143,FrontEndCampus),0),MATCH(BW$9,FrontEndYear,0))),"")</f>
        <v/>
      </c>
      <c r="BX143" s="529" t="str">
        <f t="array" aca="1" ref="BX143" ca="1">IFERROR(BR143*(1+INDEX(FrontEndData,MATCH(BX$10,IF(FrontEndType=$B143,FrontEndCampus),0),MATCH(BX$9,FrontEndYear,0))),"")</f>
        <v/>
      </c>
    </row>
    <row r="144" spans="2:76" x14ac:dyDescent="0.25">
      <c r="B144" s="525" t="s">
        <v>360</v>
      </c>
      <c r="C144" s="526" t="s">
        <v>427</v>
      </c>
      <c r="D144" s="527" t="s">
        <v>4</v>
      </c>
      <c r="E144" s="528">
        <f t="array" aca="1" ref="E144" ca="1">IFERROR(IF(INDEX(EndUseMatrixData,MATCH($B144,IF(EndUseMatrixEndUse=$D144,EndUseMatrixAllocation),0),MATCH($C144,EndUseMatrixEmissionSource,0))=Lists!$Q$9,INDEX(CFPTableEmissionsData,MATCH($C144,CFPTableEmissionsEmissionSource,0),MATCH(E$10,CFPTableEmissionsCampus,0))*INDEX(EndUseAssumptionsData,MATCH($C144,IF(EndUseAssumptionsEndUse=$D144,EndUseAssumptionsEmissionsSource),0),MATCH(E$10,EndUseAssumptionsCampus,0))*IF(COUNTIF(PeopleList,$B144)&gt;0,INDEX(SpacePeopleAllocationsPercentData,MATCH($B144,SpacePeopleAllocationsPercentType,0),MATCH(E$10,SpacePeopleAllocationsPercentCampus,0))/SUM(IF(INDEX(EndUseMatrixPeopleData,0,MATCH($C144,EndUseMatrixEmissionSource,0))=Lists!$Q$9,IF(EndUseMatrixPeopleEndUse=$D144,INDEX(EndUseMatrixPeopleSplitData,0,MATCH(E$10,EndUseMatrixPeopleSplitCampus,0))))),1),0),0)</f>
        <v>0</v>
      </c>
      <c r="F144" s="528">
        <f t="array" aca="1" ref="F144" ca="1">IFERROR(IF(INDEX(EndUseMatrixData,MATCH($B144,IF(EndUseMatrixEndUse=$D144,EndUseMatrixAllocation),0),MATCH($C144,EndUseMatrixEmissionSource,0))=Lists!$Q$9,INDEX(CFPTableEmissionsData,MATCH($C144,CFPTableEmissionsEmissionSource,0),MATCH(F$10,CFPTableEmissionsCampus,0))*INDEX(EndUseAssumptionsData,MATCH($C144,IF(EndUseAssumptionsEndUse=$D144,EndUseAssumptionsEmissionsSource),0),MATCH(F$10,EndUseAssumptionsCampus,0))*IF(COUNTIF(PeopleList,$B144)&gt;0,INDEX(SpacePeopleAllocationsPercentData,MATCH($B144,SpacePeopleAllocationsPercentType,0),MATCH(F$10,SpacePeopleAllocationsPercentCampus,0))/SUM(IF(INDEX(EndUseMatrixPeopleData,0,MATCH($C144,EndUseMatrixEmissionSource,0))=Lists!$Q$9,IF(EndUseMatrixPeopleEndUse=$D144,INDEX(EndUseMatrixPeopleSplitData,0,MATCH(F$10,EndUseMatrixPeopleSplitCampus,0))))),1),0),0)</f>
        <v>0</v>
      </c>
      <c r="G144" s="528">
        <f t="array" aca="1" ref="G144" ca="1">IFERROR(IF(INDEX(EndUseMatrixData,MATCH($B144,IF(EndUseMatrixEndUse=$D144,EndUseMatrixAllocation),0),MATCH($C144,EndUseMatrixEmissionSource,0))=Lists!$Q$9,INDEX(CFPTableEmissionsData,MATCH($C144,CFPTableEmissionsEmissionSource,0),MATCH(G$10,CFPTableEmissionsCampus,0))*INDEX(EndUseAssumptionsData,MATCH($C144,IF(EndUseAssumptionsEndUse=$D144,EndUseAssumptionsEmissionsSource),0),MATCH(G$10,EndUseAssumptionsCampus,0))*IF(COUNTIF(PeopleList,$B144)&gt;0,INDEX(SpacePeopleAllocationsPercentData,MATCH($B144,SpacePeopleAllocationsPercentType,0),MATCH(G$10,SpacePeopleAllocationsPercentCampus,0))/SUM(IF(INDEX(EndUseMatrixPeopleData,0,MATCH($C144,EndUseMatrixEmissionSource,0))=Lists!$Q$9,IF(EndUseMatrixPeopleEndUse=$D144,INDEX(EndUseMatrixPeopleSplitData,0,MATCH(G$10,EndUseMatrixPeopleSplitCampus,0))))),1),0),0)</f>
        <v>0</v>
      </c>
      <c r="H144" s="528">
        <f t="array" aca="1" ref="H144" ca="1">IFERROR(IF(INDEX(EndUseMatrixData,MATCH($B144,IF(EndUseMatrixEndUse=$D144,EndUseMatrixAllocation),0),MATCH($C144,EndUseMatrixEmissionSource,0))=Lists!$Q$9,INDEX(CFPTableEmissionsData,MATCH($C144,CFPTableEmissionsEmissionSource,0),MATCH(H$10,CFPTableEmissionsCampus,0))*INDEX(EndUseAssumptionsData,MATCH($C144,IF(EndUseAssumptionsEndUse=$D144,EndUseAssumptionsEmissionsSource),0),MATCH(H$10,EndUseAssumptionsCampus,0))*IF(COUNTIF(PeopleList,$B144)&gt;0,INDEX(SpacePeopleAllocationsPercentData,MATCH($B144,SpacePeopleAllocationsPercentType,0),MATCH(H$10,SpacePeopleAllocationsPercentCampus,0))/SUM(IF(INDEX(EndUseMatrixPeopleData,0,MATCH($C144,EndUseMatrixEmissionSource,0))=Lists!$Q$9,IF(EndUseMatrixPeopleEndUse=$D144,INDEX(EndUseMatrixPeopleSplitData,0,MATCH(H$10,EndUseMatrixPeopleSplitCampus,0))))),1),0),0)</f>
        <v>0</v>
      </c>
      <c r="I144" s="528">
        <f t="array" aca="1" ref="I144" ca="1">IFERROR(IF(INDEX(EndUseMatrixData,MATCH($B144,IF(EndUseMatrixEndUse=$D144,EndUseMatrixAllocation),0),MATCH($C144,EndUseMatrixEmissionSource,0))=Lists!$Q$9,INDEX(CFPTableEmissionsData,MATCH($C144,CFPTableEmissionsEmissionSource,0),MATCH(I$10,CFPTableEmissionsCampus,0))*INDEX(EndUseAssumptionsData,MATCH($C144,IF(EndUseAssumptionsEndUse=$D144,EndUseAssumptionsEmissionsSource),0),MATCH(I$10,EndUseAssumptionsCampus,0))*IF(COUNTIF(PeopleList,$B144)&gt;0,INDEX(SpacePeopleAllocationsPercentData,MATCH($B144,SpacePeopleAllocationsPercentType,0),MATCH(I$10,SpacePeopleAllocationsPercentCampus,0))/SUM(IF(INDEX(EndUseMatrixPeopleData,0,MATCH($C144,EndUseMatrixEmissionSource,0))=Lists!$Q$9,IF(EndUseMatrixPeopleEndUse=$D144,INDEX(EndUseMatrixPeopleSplitData,0,MATCH(I$10,EndUseMatrixPeopleSplitCampus,0))))),1),0),0)</f>
        <v>0</v>
      </c>
      <c r="J144" s="528">
        <f t="array" aca="1" ref="J144" ca="1">IFERROR(IF(INDEX(EndUseMatrixData,MATCH($B144,IF(EndUseMatrixEndUse=$D144,EndUseMatrixAllocation),0),MATCH($C144,EndUseMatrixEmissionSource,0))=Lists!$Q$9,INDEX(CFPTableEmissionsData,MATCH($C144,CFPTableEmissionsEmissionSource,0),MATCH(J$10,CFPTableEmissionsCampus,0))*INDEX(EndUseAssumptionsData,MATCH($C144,IF(EndUseAssumptionsEndUse=$D144,EndUseAssumptionsEmissionsSource),0),MATCH(J$10,EndUseAssumptionsCampus,0))*IF(COUNTIF(PeopleList,$B144)&gt;0,INDEX(SpacePeopleAllocationsPercentData,MATCH($B144,SpacePeopleAllocationsPercentType,0),MATCH(J$10,SpacePeopleAllocationsPercentCampus,0))/SUM(IF(INDEX(EndUseMatrixPeopleData,0,MATCH($C144,EndUseMatrixEmissionSource,0))=Lists!$Q$9,IF(EndUseMatrixPeopleEndUse=$D144,INDEX(EndUseMatrixPeopleSplitData,0,MATCH(J$10,EndUseMatrixPeopleSplitCampus,0))))),1),0),0)</f>
        <v>0</v>
      </c>
      <c r="K144" s="529" t="str">
        <f t="array" aca="1" ref="K144" ca="1">IFERROR(E144*(1+INDEX(FrontEndData,MATCH(K$10,IF(FrontEndType=$B144,FrontEndCampus),0),MATCH(K$9,FrontEndYear,0))),"")</f>
        <v/>
      </c>
      <c r="L144" s="529" t="str">
        <f t="array" aca="1" ref="L144" ca="1">IFERROR(F144*(1+INDEX(FrontEndData,MATCH(L$10,IF(FrontEndType=$B144,FrontEndCampus),0),MATCH(L$9,FrontEndYear,0))),"")</f>
        <v/>
      </c>
      <c r="M144" s="529" t="str">
        <f t="array" aca="1" ref="M144" ca="1">IFERROR(G144*(1+INDEX(FrontEndData,MATCH(M$10,IF(FrontEndType=$B144,FrontEndCampus),0),MATCH(M$9,FrontEndYear,0))),"")</f>
        <v/>
      </c>
      <c r="N144" s="529" t="str">
        <f t="array" aca="1" ref="N144" ca="1">IFERROR(H144*(1+INDEX(FrontEndData,MATCH(N$10,IF(FrontEndType=$B144,FrontEndCampus),0),MATCH(N$9,FrontEndYear,0))),"")</f>
        <v/>
      </c>
      <c r="O144" s="529" t="str">
        <f t="array" aca="1" ref="O144" ca="1">IFERROR(I144*(1+INDEX(FrontEndData,MATCH(O$10,IF(FrontEndType=$B144,FrontEndCampus),0),MATCH(O$9,FrontEndYear,0))),"")</f>
        <v/>
      </c>
      <c r="P144" s="529" t="str">
        <f t="array" aca="1" ref="P144" ca="1">IFERROR(J144*(1+INDEX(FrontEndData,MATCH(P$10,IF(FrontEndType=$B144,FrontEndCampus),0),MATCH(P$9,FrontEndYear,0))),"")</f>
        <v/>
      </c>
      <c r="Q144" s="529" t="str">
        <f t="array" aca="1" ref="Q144" ca="1">IFERROR(K144*(1+INDEX(FrontEndData,MATCH(Q$10,IF(FrontEndType=$B144,FrontEndCampus),0),MATCH(Q$9,FrontEndYear,0))),"")</f>
        <v/>
      </c>
      <c r="R144" s="529" t="str">
        <f t="array" aca="1" ref="R144" ca="1">IFERROR(L144*(1+INDEX(FrontEndData,MATCH(R$10,IF(FrontEndType=$B144,FrontEndCampus),0),MATCH(R$9,FrontEndYear,0))),"")</f>
        <v/>
      </c>
      <c r="S144" s="529" t="str">
        <f t="array" aca="1" ref="S144" ca="1">IFERROR(M144*(1+INDEX(FrontEndData,MATCH(S$10,IF(FrontEndType=$B144,FrontEndCampus),0),MATCH(S$9,FrontEndYear,0))),"")</f>
        <v/>
      </c>
      <c r="T144" s="529" t="str">
        <f t="array" aca="1" ref="T144" ca="1">IFERROR(N144*(1+INDEX(FrontEndData,MATCH(T$10,IF(FrontEndType=$B144,FrontEndCampus),0),MATCH(T$9,FrontEndYear,0))),"")</f>
        <v/>
      </c>
      <c r="U144" s="529" t="str">
        <f t="array" aca="1" ref="U144" ca="1">IFERROR(O144*(1+INDEX(FrontEndData,MATCH(U$10,IF(FrontEndType=$B144,FrontEndCampus),0),MATCH(U$9,FrontEndYear,0))),"")</f>
        <v/>
      </c>
      <c r="V144" s="529" t="str">
        <f t="array" aca="1" ref="V144" ca="1">IFERROR(P144*(1+INDEX(FrontEndData,MATCH(V$10,IF(FrontEndType=$B144,FrontEndCampus),0),MATCH(V$9,FrontEndYear,0))),"")</f>
        <v/>
      </c>
      <c r="W144" s="529" t="str">
        <f t="array" aca="1" ref="W144" ca="1">IFERROR(Q144*(1+INDEX(FrontEndData,MATCH(W$10,IF(FrontEndType=$B144,FrontEndCampus),0),MATCH(W$9,FrontEndYear,0))),"")</f>
        <v/>
      </c>
      <c r="X144" s="529" t="str">
        <f t="array" aca="1" ref="X144" ca="1">IFERROR(R144*(1+INDEX(FrontEndData,MATCH(X$10,IF(FrontEndType=$B144,FrontEndCampus),0),MATCH(X$9,FrontEndYear,0))),"")</f>
        <v/>
      </c>
      <c r="Y144" s="529" t="str">
        <f t="array" aca="1" ref="Y144" ca="1">IFERROR(S144*(1+INDEX(FrontEndData,MATCH(Y$10,IF(FrontEndType=$B144,FrontEndCampus),0),MATCH(Y$9,FrontEndYear,0))),"")</f>
        <v/>
      </c>
      <c r="Z144" s="529" t="str">
        <f t="array" aca="1" ref="Z144" ca="1">IFERROR(T144*(1+INDEX(FrontEndData,MATCH(Z$10,IF(FrontEndType=$B144,FrontEndCampus),0),MATCH(Z$9,FrontEndYear,0))),"")</f>
        <v/>
      </c>
      <c r="AA144" s="529" t="str">
        <f t="array" aca="1" ref="AA144" ca="1">IFERROR(U144*(1+INDEX(FrontEndData,MATCH(AA$10,IF(FrontEndType=$B144,FrontEndCampus),0),MATCH(AA$9,FrontEndYear,0))),"")</f>
        <v/>
      </c>
      <c r="AB144" s="529" t="str">
        <f t="array" aca="1" ref="AB144" ca="1">IFERROR(V144*(1+INDEX(FrontEndData,MATCH(AB$10,IF(FrontEndType=$B144,FrontEndCampus),0),MATCH(AB$9,FrontEndYear,0))),"")</f>
        <v/>
      </c>
      <c r="AC144" s="529" t="str">
        <f t="array" aca="1" ref="AC144" ca="1">IFERROR(W144*(1+INDEX(FrontEndData,MATCH(AC$10,IF(FrontEndType=$B144,FrontEndCampus),0),MATCH(AC$9,FrontEndYear,0))),"")</f>
        <v/>
      </c>
      <c r="AD144" s="529" t="str">
        <f t="array" aca="1" ref="AD144" ca="1">IFERROR(X144*(1+INDEX(FrontEndData,MATCH(AD$10,IF(FrontEndType=$B144,FrontEndCampus),0),MATCH(AD$9,FrontEndYear,0))),"")</f>
        <v/>
      </c>
      <c r="AE144" s="529" t="str">
        <f t="array" aca="1" ref="AE144" ca="1">IFERROR(Y144*(1+INDEX(FrontEndData,MATCH(AE$10,IF(FrontEndType=$B144,FrontEndCampus),0),MATCH(AE$9,FrontEndYear,0))),"")</f>
        <v/>
      </c>
      <c r="AF144" s="529" t="str">
        <f t="array" aca="1" ref="AF144" ca="1">IFERROR(Z144*(1+INDEX(FrontEndData,MATCH(AF$10,IF(FrontEndType=$B144,FrontEndCampus),0),MATCH(AF$9,FrontEndYear,0))),"")</f>
        <v/>
      </c>
      <c r="AG144" s="529" t="str">
        <f t="array" aca="1" ref="AG144" ca="1">IFERROR(AA144*(1+INDEX(FrontEndData,MATCH(AG$10,IF(FrontEndType=$B144,FrontEndCampus),0),MATCH(AG$9,FrontEndYear,0))),"")</f>
        <v/>
      </c>
      <c r="AH144" s="529" t="str">
        <f t="array" aca="1" ref="AH144" ca="1">IFERROR(AB144*(1+INDEX(FrontEndData,MATCH(AH$10,IF(FrontEndType=$B144,FrontEndCampus),0),MATCH(AH$9,FrontEndYear,0))),"")</f>
        <v/>
      </c>
      <c r="AI144" s="529" t="str">
        <f t="array" aca="1" ref="AI144" ca="1">IFERROR(AC144*(1+INDEX(FrontEndData,MATCH(AI$10,IF(FrontEndType=$B144,FrontEndCampus),0),MATCH(AI$9,FrontEndYear,0))),"")</f>
        <v/>
      </c>
      <c r="AJ144" s="529" t="str">
        <f t="array" aca="1" ref="AJ144" ca="1">IFERROR(AD144*(1+INDEX(FrontEndData,MATCH(AJ$10,IF(FrontEndType=$B144,FrontEndCampus),0),MATCH(AJ$9,FrontEndYear,0))),"")</f>
        <v/>
      </c>
      <c r="AK144" s="529" t="str">
        <f t="array" aca="1" ref="AK144" ca="1">IFERROR(AE144*(1+INDEX(FrontEndData,MATCH(AK$10,IF(FrontEndType=$B144,FrontEndCampus),0),MATCH(AK$9,FrontEndYear,0))),"")</f>
        <v/>
      </c>
      <c r="AL144" s="529" t="str">
        <f t="array" aca="1" ref="AL144" ca="1">IFERROR(AF144*(1+INDEX(FrontEndData,MATCH(AL$10,IF(FrontEndType=$B144,FrontEndCampus),0),MATCH(AL$9,FrontEndYear,0))),"")</f>
        <v/>
      </c>
      <c r="AM144" s="529" t="str">
        <f t="array" aca="1" ref="AM144" ca="1">IFERROR(AG144*(1+INDEX(FrontEndData,MATCH(AM$10,IF(FrontEndType=$B144,FrontEndCampus),0),MATCH(AM$9,FrontEndYear,0))),"")</f>
        <v/>
      </c>
      <c r="AN144" s="529" t="str">
        <f t="array" aca="1" ref="AN144" ca="1">IFERROR(AH144*(1+INDEX(FrontEndData,MATCH(AN$10,IF(FrontEndType=$B144,FrontEndCampus),0),MATCH(AN$9,FrontEndYear,0))),"")</f>
        <v/>
      </c>
      <c r="AO144" s="529" t="str">
        <f t="array" aca="1" ref="AO144" ca="1">IFERROR(AI144*(1+INDEX(FrontEndData,MATCH(AO$10,IF(FrontEndType=$B144,FrontEndCampus),0),MATCH(AO$9,FrontEndYear,0))),"")</f>
        <v/>
      </c>
      <c r="AP144" s="529" t="str">
        <f t="array" aca="1" ref="AP144" ca="1">IFERROR(AJ144*(1+INDEX(FrontEndData,MATCH(AP$10,IF(FrontEndType=$B144,FrontEndCampus),0),MATCH(AP$9,FrontEndYear,0))),"")</f>
        <v/>
      </c>
      <c r="AQ144" s="529" t="str">
        <f t="array" aca="1" ref="AQ144" ca="1">IFERROR(AK144*(1+INDEX(FrontEndData,MATCH(AQ$10,IF(FrontEndType=$B144,FrontEndCampus),0),MATCH(AQ$9,FrontEndYear,0))),"")</f>
        <v/>
      </c>
      <c r="AR144" s="529" t="str">
        <f t="array" aca="1" ref="AR144" ca="1">IFERROR(AL144*(1+INDEX(FrontEndData,MATCH(AR$10,IF(FrontEndType=$B144,FrontEndCampus),0),MATCH(AR$9,FrontEndYear,0))),"")</f>
        <v/>
      </c>
      <c r="AS144" s="529" t="str">
        <f t="array" aca="1" ref="AS144" ca="1">IFERROR(AM144*(1+INDEX(FrontEndData,MATCH(AS$10,IF(FrontEndType=$B144,FrontEndCampus),0),MATCH(AS$9,FrontEndYear,0))),"")</f>
        <v/>
      </c>
      <c r="AT144" s="529" t="str">
        <f t="array" aca="1" ref="AT144" ca="1">IFERROR(AN144*(1+INDEX(FrontEndData,MATCH(AT$10,IF(FrontEndType=$B144,FrontEndCampus),0),MATCH(AT$9,FrontEndYear,0))),"")</f>
        <v/>
      </c>
      <c r="AU144" s="529" t="str">
        <f t="array" aca="1" ref="AU144" ca="1">IFERROR(AO144*(1+INDEX(FrontEndData,MATCH(AU$10,IF(FrontEndType=$B144,FrontEndCampus),0),MATCH(AU$9,FrontEndYear,0))),"")</f>
        <v/>
      </c>
      <c r="AV144" s="529" t="str">
        <f t="array" aca="1" ref="AV144" ca="1">IFERROR(AP144*(1+INDEX(FrontEndData,MATCH(AV$10,IF(FrontEndType=$B144,FrontEndCampus),0),MATCH(AV$9,FrontEndYear,0))),"")</f>
        <v/>
      </c>
      <c r="AW144" s="529" t="str">
        <f t="array" aca="1" ref="AW144" ca="1">IFERROR(AQ144*(1+INDEX(FrontEndData,MATCH(AW$10,IF(FrontEndType=$B144,FrontEndCampus),0),MATCH(AW$9,FrontEndYear,0))),"")</f>
        <v/>
      </c>
      <c r="AX144" s="529" t="str">
        <f t="array" aca="1" ref="AX144" ca="1">IFERROR(AR144*(1+INDEX(FrontEndData,MATCH(AX$10,IF(FrontEndType=$B144,FrontEndCampus),0),MATCH(AX$9,FrontEndYear,0))),"")</f>
        <v/>
      </c>
      <c r="AY144" s="529" t="str">
        <f t="array" aca="1" ref="AY144" ca="1">IFERROR(AS144*(1+INDEX(FrontEndData,MATCH(AY$10,IF(FrontEndType=$B144,FrontEndCampus),0),MATCH(AY$9,FrontEndYear,0))),"")</f>
        <v/>
      </c>
      <c r="AZ144" s="529" t="str">
        <f t="array" aca="1" ref="AZ144" ca="1">IFERROR(AT144*(1+INDEX(FrontEndData,MATCH(AZ$10,IF(FrontEndType=$B144,FrontEndCampus),0),MATCH(AZ$9,FrontEndYear,0))),"")</f>
        <v/>
      </c>
      <c r="BA144" s="529" t="str">
        <f t="array" aca="1" ref="BA144" ca="1">IFERROR(AU144*(1+INDEX(FrontEndData,MATCH(BA$10,IF(FrontEndType=$B144,FrontEndCampus),0),MATCH(BA$9,FrontEndYear,0))),"")</f>
        <v/>
      </c>
      <c r="BB144" s="529" t="str">
        <f t="array" aca="1" ref="BB144" ca="1">IFERROR(AV144*(1+INDEX(FrontEndData,MATCH(BB$10,IF(FrontEndType=$B144,FrontEndCampus),0),MATCH(BB$9,FrontEndYear,0))),"")</f>
        <v/>
      </c>
      <c r="BC144" s="529" t="str">
        <f t="array" aca="1" ref="BC144" ca="1">IFERROR(AW144*(1+INDEX(FrontEndData,MATCH(BC$10,IF(FrontEndType=$B144,FrontEndCampus),0),MATCH(BC$9,FrontEndYear,0))),"")</f>
        <v/>
      </c>
      <c r="BD144" s="529" t="str">
        <f t="array" aca="1" ref="BD144" ca="1">IFERROR(AX144*(1+INDEX(FrontEndData,MATCH(BD$10,IF(FrontEndType=$B144,FrontEndCampus),0),MATCH(BD$9,FrontEndYear,0))),"")</f>
        <v/>
      </c>
      <c r="BE144" s="529" t="str">
        <f t="array" aca="1" ref="BE144" ca="1">IFERROR(AY144*(1+INDEX(FrontEndData,MATCH(BE$10,IF(FrontEndType=$B144,FrontEndCampus),0),MATCH(BE$9,FrontEndYear,0))),"")</f>
        <v/>
      </c>
      <c r="BF144" s="529" t="str">
        <f t="array" aca="1" ref="BF144" ca="1">IFERROR(AZ144*(1+INDEX(FrontEndData,MATCH(BF$10,IF(FrontEndType=$B144,FrontEndCampus),0),MATCH(BF$9,FrontEndYear,0))),"")</f>
        <v/>
      </c>
      <c r="BG144" s="529" t="str">
        <f t="array" aca="1" ref="BG144" ca="1">IFERROR(BA144*(1+INDEX(FrontEndData,MATCH(BG$10,IF(FrontEndType=$B144,FrontEndCampus),0),MATCH(BG$9,FrontEndYear,0))),"")</f>
        <v/>
      </c>
      <c r="BH144" s="529" t="str">
        <f t="array" aca="1" ref="BH144" ca="1">IFERROR(BB144*(1+INDEX(FrontEndData,MATCH(BH$10,IF(FrontEndType=$B144,FrontEndCampus),0),MATCH(BH$9,FrontEndYear,0))),"")</f>
        <v/>
      </c>
      <c r="BI144" s="529" t="str">
        <f t="array" aca="1" ref="BI144" ca="1">IFERROR(BC144*(1+INDEX(FrontEndData,MATCH(BI$10,IF(FrontEndType=$B144,FrontEndCampus),0),MATCH(BI$9,FrontEndYear,0))),"")</f>
        <v/>
      </c>
      <c r="BJ144" s="529" t="str">
        <f t="array" aca="1" ref="BJ144" ca="1">IFERROR(BD144*(1+INDEX(FrontEndData,MATCH(BJ$10,IF(FrontEndType=$B144,FrontEndCampus),0),MATCH(BJ$9,FrontEndYear,0))),"")</f>
        <v/>
      </c>
      <c r="BK144" s="529" t="str">
        <f t="array" aca="1" ref="BK144" ca="1">IFERROR(BE144*(1+INDEX(FrontEndData,MATCH(BK$10,IF(FrontEndType=$B144,FrontEndCampus),0),MATCH(BK$9,FrontEndYear,0))),"")</f>
        <v/>
      </c>
      <c r="BL144" s="529" t="str">
        <f t="array" aca="1" ref="BL144" ca="1">IFERROR(BF144*(1+INDEX(FrontEndData,MATCH(BL$10,IF(FrontEndType=$B144,FrontEndCampus),0),MATCH(BL$9,FrontEndYear,0))),"")</f>
        <v/>
      </c>
      <c r="BM144" s="529" t="str">
        <f t="array" aca="1" ref="BM144" ca="1">IFERROR(BG144*(1+INDEX(FrontEndData,MATCH(BM$10,IF(FrontEndType=$B144,FrontEndCampus),0),MATCH(BM$9,FrontEndYear,0))),"")</f>
        <v/>
      </c>
      <c r="BN144" s="529" t="str">
        <f t="array" aca="1" ref="BN144" ca="1">IFERROR(BH144*(1+INDEX(FrontEndData,MATCH(BN$10,IF(FrontEndType=$B144,FrontEndCampus),0),MATCH(BN$9,FrontEndYear,0))),"")</f>
        <v/>
      </c>
      <c r="BO144" s="529" t="str">
        <f t="array" aca="1" ref="BO144" ca="1">IFERROR(BI144*(1+INDEX(FrontEndData,MATCH(BO$10,IF(FrontEndType=$B144,FrontEndCampus),0),MATCH(BO$9,FrontEndYear,0))),"")</f>
        <v/>
      </c>
      <c r="BP144" s="529" t="str">
        <f t="array" aca="1" ref="BP144" ca="1">IFERROR(BJ144*(1+INDEX(FrontEndData,MATCH(BP$10,IF(FrontEndType=$B144,FrontEndCampus),0),MATCH(BP$9,FrontEndYear,0))),"")</f>
        <v/>
      </c>
      <c r="BQ144" s="529" t="str">
        <f t="array" aca="1" ref="BQ144" ca="1">IFERROR(BK144*(1+INDEX(FrontEndData,MATCH(BQ$10,IF(FrontEndType=$B144,FrontEndCampus),0),MATCH(BQ$9,FrontEndYear,0))),"")</f>
        <v/>
      </c>
      <c r="BR144" s="529" t="str">
        <f t="array" aca="1" ref="BR144" ca="1">IFERROR(BL144*(1+INDEX(FrontEndData,MATCH(BR$10,IF(FrontEndType=$B144,FrontEndCampus),0),MATCH(BR$9,FrontEndYear,0))),"")</f>
        <v/>
      </c>
      <c r="BS144" s="529" t="str">
        <f t="array" aca="1" ref="BS144" ca="1">IFERROR(BM144*(1+INDEX(FrontEndData,MATCH(BS$10,IF(FrontEndType=$B144,FrontEndCampus),0),MATCH(BS$9,FrontEndYear,0))),"")</f>
        <v/>
      </c>
      <c r="BT144" s="529" t="str">
        <f t="array" aca="1" ref="BT144" ca="1">IFERROR(BN144*(1+INDEX(FrontEndData,MATCH(BT$10,IF(FrontEndType=$B144,FrontEndCampus),0),MATCH(BT$9,FrontEndYear,0))),"")</f>
        <v/>
      </c>
      <c r="BU144" s="529" t="str">
        <f t="array" aca="1" ref="BU144" ca="1">IFERROR(BO144*(1+INDEX(FrontEndData,MATCH(BU$10,IF(FrontEndType=$B144,FrontEndCampus),0),MATCH(BU$9,FrontEndYear,0))),"")</f>
        <v/>
      </c>
      <c r="BV144" s="529" t="str">
        <f t="array" aca="1" ref="BV144" ca="1">IFERROR(BP144*(1+INDEX(FrontEndData,MATCH(BV$10,IF(FrontEndType=$B144,FrontEndCampus),0),MATCH(BV$9,FrontEndYear,0))),"")</f>
        <v/>
      </c>
      <c r="BW144" s="529" t="str">
        <f t="array" aca="1" ref="BW144" ca="1">IFERROR(BQ144*(1+INDEX(FrontEndData,MATCH(BW$10,IF(FrontEndType=$B144,FrontEndCampus),0),MATCH(BW$9,FrontEndYear,0))),"")</f>
        <v/>
      </c>
      <c r="BX144" s="529" t="str">
        <f t="array" aca="1" ref="BX144" ca="1">IFERROR(BR144*(1+INDEX(FrontEndData,MATCH(BX$10,IF(FrontEndType=$B144,FrontEndCampus),0),MATCH(BX$9,FrontEndYear,0))),"")</f>
        <v/>
      </c>
    </row>
    <row r="145" spans="2:76" x14ac:dyDescent="0.25">
      <c r="B145" s="525" t="s">
        <v>358</v>
      </c>
      <c r="C145" s="526" t="s">
        <v>427</v>
      </c>
      <c r="D145" s="527" t="s">
        <v>4</v>
      </c>
      <c r="E145" s="528">
        <f t="array" ref="E145">IFERROR(IF(INDEX(EndUseMatrixData,MATCH($B145,IF(EndUseMatrixEndUse=$D145,EndUseMatrixAllocation),0),MATCH($C145,EndUseMatrixEmissionSource,0))=Lists!$Q$9,INDEX(CFPTableEmissionsData,MATCH($C145,CFPTableEmissionsEmissionSource,0),MATCH(E$10,CFPTableEmissionsCampus,0))*INDEX(EndUseAssumptionsData,MATCH($C145,IF(EndUseAssumptionsEndUse=$D145,EndUseAssumptionsEmissionsSource),0),MATCH(E$10,EndUseAssumptionsCampus,0))*IF(COUNTIF(PeopleList,$B145)&gt;0,INDEX(SpacePeopleAllocationsPercentData,MATCH($B145,SpacePeopleAllocationsPercentType,0),MATCH(E$10,SpacePeopleAllocationsPercentCampus,0))/SUM(IF(INDEX(EndUseMatrixPeopleData,0,MATCH($C145,EndUseMatrixEmissionSource,0))=Lists!$Q$9,IF(EndUseMatrixPeopleEndUse=$D145,INDEX(EndUseMatrixPeopleSplitData,0,MATCH(E$10,EndUseMatrixPeopleSplitCampus,0))))),1),0),0)</f>
        <v>0</v>
      </c>
      <c r="F145" s="528">
        <f t="array" ref="F145">IFERROR(IF(INDEX(EndUseMatrixData,MATCH($B145,IF(EndUseMatrixEndUse=$D145,EndUseMatrixAllocation),0),MATCH($C145,EndUseMatrixEmissionSource,0))=Lists!$Q$9,INDEX(CFPTableEmissionsData,MATCH($C145,CFPTableEmissionsEmissionSource,0),MATCH(F$10,CFPTableEmissionsCampus,0))*INDEX(EndUseAssumptionsData,MATCH($C145,IF(EndUseAssumptionsEndUse=$D145,EndUseAssumptionsEmissionsSource),0),MATCH(F$10,EndUseAssumptionsCampus,0))*IF(COUNTIF(PeopleList,$B145)&gt;0,INDEX(SpacePeopleAllocationsPercentData,MATCH($B145,SpacePeopleAllocationsPercentType,0),MATCH(F$10,SpacePeopleAllocationsPercentCampus,0))/SUM(IF(INDEX(EndUseMatrixPeopleData,0,MATCH($C145,EndUseMatrixEmissionSource,0))=Lists!$Q$9,IF(EndUseMatrixPeopleEndUse=$D145,INDEX(EndUseMatrixPeopleSplitData,0,MATCH(F$10,EndUseMatrixPeopleSplitCampus,0))))),1),0),0)</f>
        <v>0</v>
      </c>
      <c r="G145" s="528">
        <f t="array" ref="G145">IFERROR(IF(INDEX(EndUseMatrixData,MATCH($B145,IF(EndUseMatrixEndUse=$D145,EndUseMatrixAllocation),0),MATCH($C145,EndUseMatrixEmissionSource,0))=Lists!$Q$9,INDEX(CFPTableEmissionsData,MATCH($C145,CFPTableEmissionsEmissionSource,0),MATCH(G$10,CFPTableEmissionsCampus,0))*INDEX(EndUseAssumptionsData,MATCH($C145,IF(EndUseAssumptionsEndUse=$D145,EndUseAssumptionsEmissionsSource),0),MATCH(G$10,EndUseAssumptionsCampus,0))*IF(COUNTIF(PeopleList,$B145)&gt;0,INDEX(SpacePeopleAllocationsPercentData,MATCH($B145,SpacePeopleAllocationsPercentType,0),MATCH(G$10,SpacePeopleAllocationsPercentCampus,0))/SUM(IF(INDEX(EndUseMatrixPeopleData,0,MATCH($C145,EndUseMatrixEmissionSource,0))=Lists!$Q$9,IF(EndUseMatrixPeopleEndUse=$D145,INDEX(EndUseMatrixPeopleSplitData,0,MATCH(G$10,EndUseMatrixPeopleSplitCampus,0))))),1),0),0)</f>
        <v>0</v>
      </c>
      <c r="H145" s="528">
        <f t="array" ref="H145">IFERROR(IF(INDEX(EndUseMatrixData,MATCH($B145,IF(EndUseMatrixEndUse=$D145,EndUseMatrixAllocation),0),MATCH($C145,EndUseMatrixEmissionSource,0))=Lists!$Q$9,INDEX(CFPTableEmissionsData,MATCH($C145,CFPTableEmissionsEmissionSource,0),MATCH(H$10,CFPTableEmissionsCampus,0))*INDEX(EndUseAssumptionsData,MATCH($C145,IF(EndUseAssumptionsEndUse=$D145,EndUseAssumptionsEmissionsSource),0),MATCH(H$10,EndUseAssumptionsCampus,0))*IF(COUNTIF(PeopleList,$B145)&gt;0,INDEX(SpacePeopleAllocationsPercentData,MATCH($B145,SpacePeopleAllocationsPercentType,0),MATCH(H$10,SpacePeopleAllocationsPercentCampus,0))/SUM(IF(INDEX(EndUseMatrixPeopleData,0,MATCH($C145,EndUseMatrixEmissionSource,0))=Lists!$Q$9,IF(EndUseMatrixPeopleEndUse=$D145,INDEX(EndUseMatrixPeopleSplitData,0,MATCH(H$10,EndUseMatrixPeopleSplitCampus,0))))),1),0),0)</f>
        <v>0</v>
      </c>
      <c r="I145" s="528">
        <f t="array" ref="I145">IFERROR(IF(INDEX(EndUseMatrixData,MATCH($B145,IF(EndUseMatrixEndUse=$D145,EndUseMatrixAllocation),0),MATCH($C145,EndUseMatrixEmissionSource,0))=Lists!$Q$9,INDEX(CFPTableEmissionsData,MATCH($C145,CFPTableEmissionsEmissionSource,0),MATCH(I$10,CFPTableEmissionsCampus,0))*INDEX(EndUseAssumptionsData,MATCH($C145,IF(EndUseAssumptionsEndUse=$D145,EndUseAssumptionsEmissionsSource),0),MATCH(I$10,EndUseAssumptionsCampus,0))*IF(COUNTIF(PeopleList,$B145)&gt;0,INDEX(SpacePeopleAllocationsPercentData,MATCH($B145,SpacePeopleAllocationsPercentType,0),MATCH(I$10,SpacePeopleAllocationsPercentCampus,0))/SUM(IF(INDEX(EndUseMatrixPeopleData,0,MATCH($C145,EndUseMatrixEmissionSource,0))=Lists!$Q$9,IF(EndUseMatrixPeopleEndUse=$D145,INDEX(EndUseMatrixPeopleSplitData,0,MATCH(I$10,EndUseMatrixPeopleSplitCampus,0))))),1),0),0)</f>
        <v>0</v>
      </c>
      <c r="J145" s="528">
        <f t="array" ref="J145">IFERROR(IF(INDEX(EndUseMatrixData,MATCH($B145,IF(EndUseMatrixEndUse=$D145,EndUseMatrixAllocation),0),MATCH($C145,EndUseMatrixEmissionSource,0))=Lists!$Q$9,INDEX(CFPTableEmissionsData,MATCH($C145,CFPTableEmissionsEmissionSource,0),MATCH(J$10,CFPTableEmissionsCampus,0))*INDEX(EndUseAssumptionsData,MATCH($C145,IF(EndUseAssumptionsEndUse=$D145,EndUseAssumptionsEmissionsSource),0),MATCH(J$10,EndUseAssumptionsCampus,0))*IF(COUNTIF(PeopleList,$B145)&gt;0,INDEX(SpacePeopleAllocationsPercentData,MATCH($B145,SpacePeopleAllocationsPercentType,0),MATCH(J$10,SpacePeopleAllocationsPercentCampus,0))/SUM(IF(INDEX(EndUseMatrixPeopleData,0,MATCH($C145,EndUseMatrixEmissionSource,0))=Lists!$Q$9,IF(EndUseMatrixPeopleEndUse=$D145,INDEX(EndUseMatrixPeopleSplitData,0,MATCH(J$10,EndUseMatrixPeopleSplitCampus,0))))),1),0),0)</f>
        <v>0</v>
      </c>
      <c r="K145" s="529" t="str">
        <f t="array" aca="1" ref="K145" ca="1">IFERROR(E145*(1+INDEX(FrontEndData,MATCH(K$10,IF(FrontEndType=$B145,FrontEndCampus),0),MATCH(K$9,FrontEndYear,0))),"")</f>
        <v/>
      </c>
      <c r="L145" s="529" t="str">
        <f t="array" aca="1" ref="L145" ca="1">IFERROR(F145*(1+INDEX(FrontEndData,MATCH(L$10,IF(FrontEndType=$B145,FrontEndCampus),0),MATCH(L$9,FrontEndYear,0))),"")</f>
        <v/>
      </c>
      <c r="M145" s="529" t="str">
        <f t="array" aca="1" ref="M145" ca="1">IFERROR(G145*(1+INDEX(FrontEndData,MATCH(M$10,IF(FrontEndType=$B145,FrontEndCampus),0),MATCH(M$9,FrontEndYear,0))),"")</f>
        <v/>
      </c>
      <c r="N145" s="529" t="str">
        <f t="array" aca="1" ref="N145" ca="1">IFERROR(H145*(1+INDEX(FrontEndData,MATCH(N$10,IF(FrontEndType=$B145,FrontEndCampus),0),MATCH(N$9,FrontEndYear,0))),"")</f>
        <v/>
      </c>
      <c r="O145" s="529" t="str">
        <f t="array" aca="1" ref="O145" ca="1">IFERROR(I145*(1+INDEX(FrontEndData,MATCH(O$10,IF(FrontEndType=$B145,FrontEndCampus),0),MATCH(O$9,FrontEndYear,0))),"")</f>
        <v/>
      </c>
      <c r="P145" s="529" t="str">
        <f t="array" aca="1" ref="P145" ca="1">IFERROR(J145*(1+INDEX(FrontEndData,MATCH(P$10,IF(FrontEndType=$B145,FrontEndCampus),0),MATCH(P$9,FrontEndYear,0))),"")</f>
        <v/>
      </c>
      <c r="Q145" s="529" t="str">
        <f t="array" aca="1" ref="Q145" ca="1">IFERROR(K145*(1+INDEX(FrontEndData,MATCH(Q$10,IF(FrontEndType=$B145,FrontEndCampus),0),MATCH(Q$9,FrontEndYear,0))),"")</f>
        <v/>
      </c>
      <c r="R145" s="529" t="str">
        <f t="array" aca="1" ref="R145" ca="1">IFERROR(L145*(1+INDEX(FrontEndData,MATCH(R$10,IF(FrontEndType=$B145,FrontEndCampus),0),MATCH(R$9,FrontEndYear,0))),"")</f>
        <v/>
      </c>
      <c r="S145" s="529" t="str">
        <f t="array" aca="1" ref="S145" ca="1">IFERROR(M145*(1+INDEX(FrontEndData,MATCH(S$10,IF(FrontEndType=$B145,FrontEndCampus),0),MATCH(S$9,FrontEndYear,0))),"")</f>
        <v/>
      </c>
      <c r="T145" s="529" t="str">
        <f t="array" aca="1" ref="T145" ca="1">IFERROR(N145*(1+INDEX(FrontEndData,MATCH(T$10,IF(FrontEndType=$B145,FrontEndCampus),0),MATCH(T$9,FrontEndYear,0))),"")</f>
        <v/>
      </c>
      <c r="U145" s="529" t="str">
        <f t="array" aca="1" ref="U145" ca="1">IFERROR(O145*(1+INDEX(FrontEndData,MATCH(U$10,IF(FrontEndType=$B145,FrontEndCampus),0),MATCH(U$9,FrontEndYear,0))),"")</f>
        <v/>
      </c>
      <c r="V145" s="529" t="str">
        <f t="array" aca="1" ref="V145" ca="1">IFERROR(P145*(1+INDEX(FrontEndData,MATCH(V$10,IF(FrontEndType=$B145,FrontEndCampus),0),MATCH(V$9,FrontEndYear,0))),"")</f>
        <v/>
      </c>
      <c r="W145" s="529" t="str">
        <f t="array" aca="1" ref="W145" ca="1">IFERROR(Q145*(1+INDEX(FrontEndData,MATCH(W$10,IF(FrontEndType=$B145,FrontEndCampus),0),MATCH(W$9,FrontEndYear,0))),"")</f>
        <v/>
      </c>
      <c r="X145" s="529" t="str">
        <f t="array" aca="1" ref="X145" ca="1">IFERROR(R145*(1+INDEX(FrontEndData,MATCH(X$10,IF(FrontEndType=$B145,FrontEndCampus),0),MATCH(X$9,FrontEndYear,0))),"")</f>
        <v/>
      </c>
      <c r="Y145" s="529" t="str">
        <f t="array" aca="1" ref="Y145" ca="1">IFERROR(S145*(1+INDEX(FrontEndData,MATCH(Y$10,IF(FrontEndType=$B145,FrontEndCampus),0),MATCH(Y$9,FrontEndYear,0))),"")</f>
        <v/>
      </c>
      <c r="Z145" s="529" t="str">
        <f t="array" aca="1" ref="Z145" ca="1">IFERROR(T145*(1+INDEX(FrontEndData,MATCH(Z$10,IF(FrontEndType=$B145,FrontEndCampus),0),MATCH(Z$9,FrontEndYear,0))),"")</f>
        <v/>
      </c>
      <c r="AA145" s="529" t="str">
        <f t="array" aca="1" ref="AA145" ca="1">IFERROR(U145*(1+INDEX(FrontEndData,MATCH(AA$10,IF(FrontEndType=$B145,FrontEndCampus),0),MATCH(AA$9,FrontEndYear,0))),"")</f>
        <v/>
      </c>
      <c r="AB145" s="529" t="str">
        <f t="array" aca="1" ref="AB145" ca="1">IFERROR(V145*(1+INDEX(FrontEndData,MATCH(AB$10,IF(FrontEndType=$B145,FrontEndCampus),0),MATCH(AB$9,FrontEndYear,0))),"")</f>
        <v/>
      </c>
      <c r="AC145" s="529" t="str">
        <f t="array" aca="1" ref="AC145" ca="1">IFERROR(W145*(1+INDEX(FrontEndData,MATCH(AC$10,IF(FrontEndType=$B145,FrontEndCampus),0),MATCH(AC$9,FrontEndYear,0))),"")</f>
        <v/>
      </c>
      <c r="AD145" s="529" t="str">
        <f t="array" aca="1" ref="AD145" ca="1">IFERROR(X145*(1+INDEX(FrontEndData,MATCH(AD$10,IF(FrontEndType=$B145,FrontEndCampus),0),MATCH(AD$9,FrontEndYear,0))),"")</f>
        <v/>
      </c>
      <c r="AE145" s="529" t="str">
        <f t="array" aca="1" ref="AE145" ca="1">IFERROR(Y145*(1+INDEX(FrontEndData,MATCH(AE$10,IF(FrontEndType=$B145,FrontEndCampus),0),MATCH(AE$9,FrontEndYear,0))),"")</f>
        <v/>
      </c>
      <c r="AF145" s="529" t="str">
        <f t="array" aca="1" ref="AF145" ca="1">IFERROR(Z145*(1+INDEX(FrontEndData,MATCH(AF$10,IF(FrontEndType=$B145,FrontEndCampus),0),MATCH(AF$9,FrontEndYear,0))),"")</f>
        <v/>
      </c>
      <c r="AG145" s="529" t="str">
        <f t="array" aca="1" ref="AG145" ca="1">IFERROR(AA145*(1+INDEX(FrontEndData,MATCH(AG$10,IF(FrontEndType=$B145,FrontEndCampus),0),MATCH(AG$9,FrontEndYear,0))),"")</f>
        <v/>
      </c>
      <c r="AH145" s="529" t="str">
        <f t="array" aca="1" ref="AH145" ca="1">IFERROR(AB145*(1+INDEX(FrontEndData,MATCH(AH$10,IF(FrontEndType=$B145,FrontEndCampus),0),MATCH(AH$9,FrontEndYear,0))),"")</f>
        <v/>
      </c>
      <c r="AI145" s="529" t="str">
        <f t="array" aca="1" ref="AI145" ca="1">IFERROR(AC145*(1+INDEX(FrontEndData,MATCH(AI$10,IF(FrontEndType=$B145,FrontEndCampus),0),MATCH(AI$9,FrontEndYear,0))),"")</f>
        <v/>
      </c>
      <c r="AJ145" s="529" t="str">
        <f t="array" aca="1" ref="AJ145" ca="1">IFERROR(AD145*(1+INDEX(FrontEndData,MATCH(AJ$10,IF(FrontEndType=$B145,FrontEndCampus),0),MATCH(AJ$9,FrontEndYear,0))),"")</f>
        <v/>
      </c>
      <c r="AK145" s="529" t="str">
        <f t="array" aca="1" ref="AK145" ca="1">IFERROR(AE145*(1+INDEX(FrontEndData,MATCH(AK$10,IF(FrontEndType=$B145,FrontEndCampus),0),MATCH(AK$9,FrontEndYear,0))),"")</f>
        <v/>
      </c>
      <c r="AL145" s="529" t="str">
        <f t="array" aca="1" ref="AL145" ca="1">IFERROR(AF145*(1+INDEX(FrontEndData,MATCH(AL$10,IF(FrontEndType=$B145,FrontEndCampus),0),MATCH(AL$9,FrontEndYear,0))),"")</f>
        <v/>
      </c>
      <c r="AM145" s="529" t="str">
        <f t="array" aca="1" ref="AM145" ca="1">IFERROR(AG145*(1+INDEX(FrontEndData,MATCH(AM$10,IF(FrontEndType=$B145,FrontEndCampus),0),MATCH(AM$9,FrontEndYear,0))),"")</f>
        <v/>
      </c>
      <c r="AN145" s="529" t="str">
        <f t="array" aca="1" ref="AN145" ca="1">IFERROR(AH145*(1+INDEX(FrontEndData,MATCH(AN$10,IF(FrontEndType=$B145,FrontEndCampus),0),MATCH(AN$9,FrontEndYear,0))),"")</f>
        <v/>
      </c>
      <c r="AO145" s="529" t="str">
        <f t="array" aca="1" ref="AO145" ca="1">IFERROR(AI145*(1+INDEX(FrontEndData,MATCH(AO$10,IF(FrontEndType=$B145,FrontEndCampus),0),MATCH(AO$9,FrontEndYear,0))),"")</f>
        <v/>
      </c>
      <c r="AP145" s="529" t="str">
        <f t="array" aca="1" ref="AP145" ca="1">IFERROR(AJ145*(1+INDEX(FrontEndData,MATCH(AP$10,IF(FrontEndType=$B145,FrontEndCampus),0),MATCH(AP$9,FrontEndYear,0))),"")</f>
        <v/>
      </c>
      <c r="AQ145" s="529" t="str">
        <f t="array" aca="1" ref="AQ145" ca="1">IFERROR(AK145*(1+INDEX(FrontEndData,MATCH(AQ$10,IF(FrontEndType=$B145,FrontEndCampus),0),MATCH(AQ$9,FrontEndYear,0))),"")</f>
        <v/>
      </c>
      <c r="AR145" s="529" t="str">
        <f t="array" aca="1" ref="AR145" ca="1">IFERROR(AL145*(1+INDEX(FrontEndData,MATCH(AR$10,IF(FrontEndType=$B145,FrontEndCampus),0),MATCH(AR$9,FrontEndYear,0))),"")</f>
        <v/>
      </c>
      <c r="AS145" s="529" t="str">
        <f t="array" aca="1" ref="AS145" ca="1">IFERROR(AM145*(1+INDEX(FrontEndData,MATCH(AS$10,IF(FrontEndType=$B145,FrontEndCampus),0),MATCH(AS$9,FrontEndYear,0))),"")</f>
        <v/>
      </c>
      <c r="AT145" s="529" t="str">
        <f t="array" aca="1" ref="AT145" ca="1">IFERROR(AN145*(1+INDEX(FrontEndData,MATCH(AT$10,IF(FrontEndType=$B145,FrontEndCampus),0),MATCH(AT$9,FrontEndYear,0))),"")</f>
        <v/>
      </c>
      <c r="AU145" s="529" t="str">
        <f t="array" aca="1" ref="AU145" ca="1">IFERROR(AO145*(1+INDEX(FrontEndData,MATCH(AU$10,IF(FrontEndType=$B145,FrontEndCampus),0),MATCH(AU$9,FrontEndYear,0))),"")</f>
        <v/>
      </c>
      <c r="AV145" s="529" t="str">
        <f t="array" aca="1" ref="AV145" ca="1">IFERROR(AP145*(1+INDEX(FrontEndData,MATCH(AV$10,IF(FrontEndType=$B145,FrontEndCampus),0),MATCH(AV$9,FrontEndYear,0))),"")</f>
        <v/>
      </c>
      <c r="AW145" s="529" t="str">
        <f t="array" aca="1" ref="AW145" ca="1">IFERROR(AQ145*(1+INDEX(FrontEndData,MATCH(AW$10,IF(FrontEndType=$B145,FrontEndCampus),0),MATCH(AW$9,FrontEndYear,0))),"")</f>
        <v/>
      </c>
      <c r="AX145" s="529" t="str">
        <f t="array" aca="1" ref="AX145" ca="1">IFERROR(AR145*(1+INDEX(FrontEndData,MATCH(AX$10,IF(FrontEndType=$B145,FrontEndCampus),0),MATCH(AX$9,FrontEndYear,0))),"")</f>
        <v/>
      </c>
      <c r="AY145" s="529" t="str">
        <f t="array" aca="1" ref="AY145" ca="1">IFERROR(AS145*(1+INDEX(FrontEndData,MATCH(AY$10,IF(FrontEndType=$B145,FrontEndCampus),0),MATCH(AY$9,FrontEndYear,0))),"")</f>
        <v/>
      </c>
      <c r="AZ145" s="529" t="str">
        <f t="array" aca="1" ref="AZ145" ca="1">IFERROR(AT145*(1+INDEX(FrontEndData,MATCH(AZ$10,IF(FrontEndType=$B145,FrontEndCampus),0),MATCH(AZ$9,FrontEndYear,0))),"")</f>
        <v/>
      </c>
      <c r="BA145" s="529" t="str">
        <f t="array" aca="1" ref="BA145" ca="1">IFERROR(AU145*(1+INDEX(FrontEndData,MATCH(BA$10,IF(FrontEndType=$B145,FrontEndCampus),0),MATCH(BA$9,FrontEndYear,0))),"")</f>
        <v/>
      </c>
      <c r="BB145" s="529" t="str">
        <f t="array" aca="1" ref="BB145" ca="1">IFERROR(AV145*(1+INDEX(FrontEndData,MATCH(BB$10,IF(FrontEndType=$B145,FrontEndCampus),0),MATCH(BB$9,FrontEndYear,0))),"")</f>
        <v/>
      </c>
      <c r="BC145" s="529" t="str">
        <f t="array" aca="1" ref="BC145" ca="1">IFERROR(AW145*(1+INDEX(FrontEndData,MATCH(BC$10,IF(FrontEndType=$B145,FrontEndCampus),0),MATCH(BC$9,FrontEndYear,0))),"")</f>
        <v/>
      </c>
      <c r="BD145" s="529" t="str">
        <f t="array" aca="1" ref="BD145" ca="1">IFERROR(AX145*(1+INDEX(FrontEndData,MATCH(BD$10,IF(FrontEndType=$B145,FrontEndCampus),0),MATCH(BD$9,FrontEndYear,0))),"")</f>
        <v/>
      </c>
      <c r="BE145" s="529" t="str">
        <f t="array" aca="1" ref="BE145" ca="1">IFERROR(AY145*(1+INDEX(FrontEndData,MATCH(BE$10,IF(FrontEndType=$B145,FrontEndCampus),0),MATCH(BE$9,FrontEndYear,0))),"")</f>
        <v/>
      </c>
      <c r="BF145" s="529" t="str">
        <f t="array" aca="1" ref="BF145" ca="1">IFERROR(AZ145*(1+INDEX(FrontEndData,MATCH(BF$10,IF(FrontEndType=$B145,FrontEndCampus),0),MATCH(BF$9,FrontEndYear,0))),"")</f>
        <v/>
      </c>
      <c r="BG145" s="529" t="str">
        <f t="array" aca="1" ref="BG145" ca="1">IFERROR(BA145*(1+INDEX(FrontEndData,MATCH(BG$10,IF(FrontEndType=$B145,FrontEndCampus),0),MATCH(BG$9,FrontEndYear,0))),"")</f>
        <v/>
      </c>
      <c r="BH145" s="529" t="str">
        <f t="array" aca="1" ref="BH145" ca="1">IFERROR(BB145*(1+INDEX(FrontEndData,MATCH(BH$10,IF(FrontEndType=$B145,FrontEndCampus),0),MATCH(BH$9,FrontEndYear,0))),"")</f>
        <v/>
      </c>
      <c r="BI145" s="529" t="str">
        <f t="array" aca="1" ref="BI145" ca="1">IFERROR(BC145*(1+INDEX(FrontEndData,MATCH(BI$10,IF(FrontEndType=$B145,FrontEndCampus),0),MATCH(BI$9,FrontEndYear,0))),"")</f>
        <v/>
      </c>
      <c r="BJ145" s="529" t="str">
        <f t="array" aca="1" ref="BJ145" ca="1">IFERROR(BD145*(1+INDEX(FrontEndData,MATCH(BJ$10,IF(FrontEndType=$B145,FrontEndCampus),0),MATCH(BJ$9,FrontEndYear,0))),"")</f>
        <v/>
      </c>
      <c r="BK145" s="529" t="str">
        <f t="array" aca="1" ref="BK145" ca="1">IFERROR(BE145*(1+INDEX(FrontEndData,MATCH(BK$10,IF(FrontEndType=$B145,FrontEndCampus),0),MATCH(BK$9,FrontEndYear,0))),"")</f>
        <v/>
      </c>
      <c r="BL145" s="529" t="str">
        <f t="array" aca="1" ref="BL145" ca="1">IFERROR(BF145*(1+INDEX(FrontEndData,MATCH(BL$10,IF(FrontEndType=$B145,FrontEndCampus),0),MATCH(BL$9,FrontEndYear,0))),"")</f>
        <v/>
      </c>
      <c r="BM145" s="529" t="str">
        <f t="array" aca="1" ref="BM145" ca="1">IFERROR(BG145*(1+INDEX(FrontEndData,MATCH(BM$10,IF(FrontEndType=$B145,FrontEndCampus),0),MATCH(BM$9,FrontEndYear,0))),"")</f>
        <v/>
      </c>
      <c r="BN145" s="529" t="str">
        <f t="array" aca="1" ref="BN145" ca="1">IFERROR(BH145*(1+INDEX(FrontEndData,MATCH(BN$10,IF(FrontEndType=$B145,FrontEndCampus),0),MATCH(BN$9,FrontEndYear,0))),"")</f>
        <v/>
      </c>
      <c r="BO145" s="529" t="str">
        <f t="array" aca="1" ref="BO145" ca="1">IFERROR(BI145*(1+INDEX(FrontEndData,MATCH(BO$10,IF(FrontEndType=$B145,FrontEndCampus),0),MATCH(BO$9,FrontEndYear,0))),"")</f>
        <v/>
      </c>
      <c r="BP145" s="529" t="str">
        <f t="array" aca="1" ref="BP145" ca="1">IFERROR(BJ145*(1+INDEX(FrontEndData,MATCH(BP$10,IF(FrontEndType=$B145,FrontEndCampus),0),MATCH(BP$9,FrontEndYear,0))),"")</f>
        <v/>
      </c>
      <c r="BQ145" s="529" t="str">
        <f t="array" aca="1" ref="BQ145" ca="1">IFERROR(BK145*(1+INDEX(FrontEndData,MATCH(BQ$10,IF(FrontEndType=$B145,FrontEndCampus),0),MATCH(BQ$9,FrontEndYear,0))),"")</f>
        <v/>
      </c>
      <c r="BR145" s="529" t="str">
        <f t="array" aca="1" ref="BR145" ca="1">IFERROR(BL145*(1+INDEX(FrontEndData,MATCH(BR$10,IF(FrontEndType=$B145,FrontEndCampus),0),MATCH(BR$9,FrontEndYear,0))),"")</f>
        <v/>
      </c>
      <c r="BS145" s="529" t="str">
        <f t="array" aca="1" ref="BS145" ca="1">IFERROR(BM145*(1+INDEX(FrontEndData,MATCH(BS$10,IF(FrontEndType=$B145,FrontEndCampus),0),MATCH(BS$9,FrontEndYear,0))),"")</f>
        <v/>
      </c>
      <c r="BT145" s="529" t="str">
        <f t="array" aca="1" ref="BT145" ca="1">IFERROR(BN145*(1+INDEX(FrontEndData,MATCH(BT$10,IF(FrontEndType=$B145,FrontEndCampus),0),MATCH(BT$9,FrontEndYear,0))),"")</f>
        <v/>
      </c>
      <c r="BU145" s="529" t="str">
        <f t="array" aca="1" ref="BU145" ca="1">IFERROR(BO145*(1+INDEX(FrontEndData,MATCH(BU$10,IF(FrontEndType=$B145,FrontEndCampus),0),MATCH(BU$9,FrontEndYear,0))),"")</f>
        <v/>
      </c>
      <c r="BV145" s="529" t="str">
        <f t="array" aca="1" ref="BV145" ca="1">IFERROR(BP145*(1+INDEX(FrontEndData,MATCH(BV$10,IF(FrontEndType=$B145,FrontEndCampus),0),MATCH(BV$9,FrontEndYear,0))),"")</f>
        <v/>
      </c>
      <c r="BW145" s="529" t="str">
        <f t="array" aca="1" ref="BW145" ca="1">IFERROR(BQ145*(1+INDEX(FrontEndData,MATCH(BW$10,IF(FrontEndType=$B145,FrontEndCampus),0),MATCH(BW$9,FrontEndYear,0))),"")</f>
        <v/>
      </c>
      <c r="BX145" s="529" t="str">
        <f t="array" aca="1" ref="BX145" ca="1">IFERROR(BR145*(1+INDEX(FrontEndData,MATCH(BX$10,IF(FrontEndType=$B145,FrontEndCampus),0),MATCH(BX$9,FrontEndYear,0))),"")</f>
        <v/>
      </c>
    </row>
    <row r="146" spans="2:76" x14ac:dyDescent="0.25">
      <c r="B146" s="525" t="s">
        <v>412</v>
      </c>
      <c r="C146" s="526" t="s">
        <v>371</v>
      </c>
      <c r="D146" s="527" t="s">
        <v>4</v>
      </c>
      <c r="E146" s="528">
        <f t="array" aca="1" ref="E146" ca="1">IFERROR(IF(INDEX(EndUseMatrixData,MATCH($B146,IF(EndUseMatrixEndUse=$D146,EndUseMatrixAllocation),0),MATCH($C146,EndUseMatrixEmissionSource,0))=Lists!$Q$9,INDEX(CFPTableEmissionsData,MATCH($C146,CFPTableEmissionsEmissionSource,0),MATCH(E$10,CFPTableEmissionsCampus,0))*INDEX(EndUseAssumptionsData,MATCH($C146,IF(EndUseAssumptionsEndUse=$D146,EndUseAssumptionsEmissionsSource),0),MATCH(E$10,EndUseAssumptionsCampus,0))*IF(COUNTIF(PeopleList,$B146)&gt;0,INDEX(SpacePeopleAllocationsPercentData,MATCH($B146,SpacePeopleAllocationsPercentType,0),MATCH(E$10,SpacePeopleAllocationsPercentCampus,0))/SUM(IF(INDEX(EndUseMatrixPeopleData,0,MATCH($C146,EndUseMatrixEmissionSource,0))=Lists!$Q$9,IF(EndUseMatrixPeopleEndUse=$D146,INDEX(EndUseMatrixPeopleSplitData,0,MATCH(E$10,EndUseMatrixPeopleSplitCampus,0))))),1),0),0)</f>
        <v>0</v>
      </c>
      <c r="F146" s="528">
        <f t="array" aca="1" ref="F146" ca="1">IFERROR(IF(INDEX(EndUseMatrixData,MATCH($B146,IF(EndUseMatrixEndUse=$D146,EndUseMatrixAllocation),0),MATCH($C146,EndUseMatrixEmissionSource,0))=Lists!$Q$9,INDEX(CFPTableEmissionsData,MATCH($C146,CFPTableEmissionsEmissionSource,0),MATCH(F$10,CFPTableEmissionsCampus,0))*INDEX(EndUseAssumptionsData,MATCH($C146,IF(EndUseAssumptionsEndUse=$D146,EndUseAssumptionsEmissionsSource),0),MATCH(F$10,EndUseAssumptionsCampus,0))*IF(COUNTIF(PeopleList,$B146)&gt;0,INDEX(SpacePeopleAllocationsPercentData,MATCH($B146,SpacePeopleAllocationsPercentType,0),MATCH(F$10,SpacePeopleAllocationsPercentCampus,0))/SUM(IF(INDEX(EndUseMatrixPeopleData,0,MATCH($C146,EndUseMatrixEmissionSource,0))=Lists!$Q$9,IF(EndUseMatrixPeopleEndUse=$D146,INDEX(EndUseMatrixPeopleSplitData,0,MATCH(F$10,EndUseMatrixPeopleSplitCampus,0))))),1),0),0)</f>
        <v>0</v>
      </c>
      <c r="G146" s="528">
        <f t="array" aca="1" ref="G146" ca="1">IFERROR(IF(INDEX(EndUseMatrixData,MATCH($B146,IF(EndUseMatrixEndUse=$D146,EndUseMatrixAllocation),0),MATCH($C146,EndUseMatrixEmissionSource,0))=Lists!$Q$9,INDEX(CFPTableEmissionsData,MATCH($C146,CFPTableEmissionsEmissionSource,0),MATCH(G$10,CFPTableEmissionsCampus,0))*INDEX(EndUseAssumptionsData,MATCH($C146,IF(EndUseAssumptionsEndUse=$D146,EndUseAssumptionsEmissionsSource),0),MATCH(G$10,EndUseAssumptionsCampus,0))*IF(COUNTIF(PeopleList,$B146)&gt;0,INDEX(SpacePeopleAllocationsPercentData,MATCH($B146,SpacePeopleAllocationsPercentType,0),MATCH(G$10,SpacePeopleAllocationsPercentCampus,0))/SUM(IF(INDEX(EndUseMatrixPeopleData,0,MATCH($C146,EndUseMatrixEmissionSource,0))=Lists!$Q$9,IF(EndUseMatrixPeopleEndUse=$D146,INDEX(EndUseMatrixPeopleSplitData,0,MATCH(G$10,EndUseMatrixPeopleSplitCampus,0))))),1),0),0)</f>
        <v>0</v>
      </c>
      <c r="H146" s="528">
        <f t="array" aca="1" ref="H146" ca="1">IFERROR(IF(INDEX(EndUseMatrixData,MATCH($B146,IF(EndUseMatrixEndUse=$D146,EndUseMatrixAllocation),0),MATCH($C146,EndUseMatrixEmissionSource,0))=Lists!$Q$9,INDEX(CFPTableEmissionsData,MATCH($C146,CFPTableEmissionsEmissionSource,0),MATCH(H$10,CFPTableEmissionsCampus,0))*INDEX(EndUseAssumptionsData,MATCH($C146,IF(EndUseAssumptionsEndUse=$D146,EndUseAssumptionsEmissionsSource),0),MATCH(H$10,EndUseAssumptionsCampus,0))*IF(COUNTIF(PeopleList,$B146)&gt;0,INDEX(SpacePeopleAllocationsPercentData,MATCH($B146,SpacePeopleAllocationsPercentType,0),MATCH(H$10,SpacePeopleAllocationsPercentCampus,0))/SUM(IF(INDEX(EndUseMatrixPeopleData,0,MATCH($C146,EndUseMatrixEmissionSource,0))=Lists!$Q$9,IF(EndUseMatrixPeopleEndUse=$D146,INDEX(EndUseMatrixPeopleSplitData,0,MATCH(H$10,EndUseMatrixPeopleSplitCampus,0))))),1),0),0)</f>
        <v>0</v>
      </c>
      <c r="I146" s="528">
        <f t="array" aca="1" ref="I146" ca="1">IFERROR(IF(INDEX(EndUseMatrixData,MATCH($B146,IF(EndUseMatrixEndUse=$D146,EndUseMatrixAllocation),0),MATCH($C146,EndUseMatrixEmissionSource,0))=Lists!$Q$9,INDEX(CFPTableEmissionsData,MATCH($C146,CFPTableEmissionsEmissionSource,0),MATCH(I$10,CFPTableEmissionsCampus,0))*INDEX(EndUseAssumptionsData,MATCH($C146,IF(EndUseAssumptionsEndUse=$D146,EndUseAssumptionsEmissionsSource),0),MATCH(I$10,EndUseAssumptionsCampus,0))*IF(COUNTIF(PeopleList,$B146)&gt;0,INDEX(SpacePeopleAllocationsPercentData,MATCH($B146,SpacePeopleAllocationsPercentType,0),MATCH(I$10,SpacePeopleAllocationsPercentCampus,0))/SUM(IF(INDEX(EndUseMatrixPeopleData,0,MATCH($C146,EndUseMatrixEmissionSource,0))=Lists!$Q$9,IF(EndUseMatrixPeopleEndUse=$D146,INDEX(EndUseMatrixPeopleSplitData,0,MATCH(I$10,EndUseMatrixPeopleSplitCampus,0))))),1),0),0)</f>
        <v>0</v>
      </c>
      <c r="J146" s="528">
        <f t="array" aca="1" ref="J146" ca="1">IFERROR(IF(INDEX(EndUseMatrixData,MATCH($B146,IF(EndUseMatrixEndUse=$D146,EndUseMatrixAllocation),0),MATCH($C146,EndUseMatrixEmissionSource,0))=Lists!$Q$9,INDEX(CFPTableEmissionsData,MATCH($C146,CFPTableEmissionsEmissionSource,0),MATCH(J$10,CFPTableEmissionsCampus,0))*INDEX(EndUseAssumptionsData,MATCH($C146,IF(EndUseAssumptionsEndUse=$D146,EndUseAssumptionsEmissionsSource),0),MATCH(J$10,EndUseAssumptionsCampus,0))*IF(COUNTIF(PeopleList,$B146)&gt;0,INDEX(SpacePeopleAllocationsPercentData,MATCH($B146,SpacePeopleAllocationsPercentType,0),MATCH(J$10,SpacePeopleAllocationsPercentCampus,0))/SUM(IF(INDEX(EndUseMatrixPeopleData,0,MATCH($C146,EndUseMatrixEmissionSource,0))=Lists!$Q$9,IF(EndUseMatrixPeopleEndUse=$D146,INDEX(EndUseMatrixPeopleSplitData,0,MATCH(J$10,EndUseMatrixPeopleSplitCampus,0))))),1),0),0)</f>
        <v>0</v>
      </c>
      <c r="K146" s="529" t="str">
        <f t="array" aca="1" ref="K146" ca="1">IFERROR(E146*(1+INDEX(FrontEndData,MATCH(K$10,IF(FrontEndType=$B146,FrontEndCampus),0),MATCH(K$9,FrontEndYear,0))),"")</f>
        <v/>
      </c>
      <c r="L146" s="529" t="str">
        <f t="array" aca="1" ref="L146" ca="1">IFERROR(F146*(1+INDEX(FrontEndData,MATCH(L$10,IF(FrontEndType=$B146,FrontEndCampus),0),MATCH(L$9,FrontEndYear,0))),"")</f>
        <v/>
      </c>
      <c r="M146" s="529" t="str">
        <f t="array" aca="1" ref="M146" ca="1">IFERROR(G146*(1+INDEX(FrontEndData,MATCH(M$10,IF(FrontEndType=$B146,FrontEndCampus),0),MATCH(M$9,FrontEndYear,0))),"")</f>
        <v/>
      </c>
      <c r="N146" s="529" t="str">
        <f t="array" aca="1" ref="N146" ca="1">IFERROR(H146*(1+INDEX(FrontEndData,MATCH(N$10,IF(FrontEndType=$B146,FrontEndCampus),0),MATCH(N$9,FrontEndYear,0))),"")</f>
        <v/>
      </c>
      <c r="O146" s="529" t="str">
        <f t="array" aca="1" ref="O146" ca="1">IFERROR(I146*(1+INDEX(FrontEndData,MATCH(O$10,IF(FrontEndType=$B146,FrontEndCampus),0),MATCH(O$9,FrontEndYear,0))),"")</f>
        <v/>
      </c>
      <c r="P146" s="529" t="str">
        <f t="array" aca="1" ref="P146" ca="1">IFERROR(J146*(1+INDEX(FrontEndData,MATCH(P$10,IF(FrontEndType=$B146,FrontEndCampus),0),MATCH(P$9,FrontEndYear,0))),"")</f>
        <v/>
      </c>
      <c r="Q146" s="529" t="str">
        <f t="array" aca="1" ref="Q146" ca="1">IFERROR(K146*(1+INDEX(FrontEndData,MATCH(Q$10,IF(FrontEndType=$B146,FrontEndCampus),0),MATCH(Q$9,FrontEndYear,0))),"")</f>
        <v/>
      </c>
      <c r="R146" s="529" t="str">
        <f t="array" aca="1" ref="R146" ca="1">IFERROR(L146*(1+INDEX(FrontEndData,MATCH(R$10,IF(FrontEndType=$B146,FrontEndCampus),0),MATCH(R$9,FrontEndYear,0))),"")</f>
        <v/>
      </c>
      <c r="S146" s="529" t="str">
        <f t="array" aca="1" ref="S146" ca="1">IFERROR(M146*(1+INDEX(FrontEndData,MATCH(S$10,IF(FrontEndType=$B146,FrontEndCampus),0),MATCH(S$9,FrontEndYear,0))),"")</f>
        <v/>
      </c>
      <c r="T146" s="529" t="str">
        <f t="array" aca="1" ref="T146" ca="1">IFERROR(N146*(1+INDEX(FrontEndData,MATCH(T$10,IF(FrontEndType=$B146,FrontEndCampus),0),MATCH(T$9,FrontEndYear,0))),"")</f>
        <v/>
      </c>
      <c r="U146" s="529" t="str">
        <f t="array" aca="1" ref="U146" ca="1">IFERROR(O146*(1+INDEX(FrontEndData,MATCH(U$10,IF(FrontEndType=$B146,FrontEndCampus),0),MATCH(U$9,FrontEndYear,0))),"")</f>
        <v/>
      </c>
      <c r="V146" s="529" t="str">
        <f t="array" aca="1" ref="V146" ca="1">IFERROR(P146*(1+INDEX(FrontEndData,MATCH(V$10,IF(FrontEndType=$B146,FrontEndCampus),0),MATCH(V$9,FrontEndYear,0))),"")</f>
        <v/>
      </c>
      <c r="W146" s="529" t="str">
        <f t="array" aca="1" ref="W146" ca="1">IFERROR(Q146*(1+INDEX(FrontEndData,MATCH(W$10,IF(FrontEndType=$B146,FrontEndCampus),0),MATCH(W$9,FrontEndYear,0))),"")</f>
        <v/>
      </c>
      <c r="X146" s="529" t="str">
        <f t="array" aca="1" ref="X146" ca="1">IFERROR(R146*(1+INDEX(FrontEndData,MATCH(X$10,IF(FrontEndType=$B146,FrontEndCampus),0),MATCH(X$9,FrontEndYear,0))),"")</f>
        <v/>
      </c>
      <c r="Y146" s="529" t="str">
        <f t="array" aca="1" ref="Y146" ca="1">IFERROR(S146*(1+INDEX(FrontEndData,MATCH(Y$10,IF(FrontEndType=$B146,FrontEndCampus),0),MATCH(Y$9,FrontEndYear,0))),"")</f>
        <v/>
      </c>
      <c r="Z146" s="529" t="str">
        <f t="array" aca="1" ref="Z146" ca="1">IFERROR(T146*(1+INDEX(FrontEndData,MATCH(Z$10,IF(FrontEndType=$B146,FrontEndCampus),0),MATCH(Z$9,FrontEndYear,0))),"")</f>
        <v/>
      </c>
      <c r="AA146" s="529" t="str">
        <f t="array" aca="1" ref="AA146" ca="1">IFERROR(U146*(1+INDEX(FrontEndData,MATCH(AA$10,IF(FrontEndType=$B146,FrontEndCampus),0),MATCH(AA$9,FrontEndYear,0))),"")</f>
        <v/>
      </c>
      <c r="AB146" s="529" t="str">
        <f t="array" aca="1" ref="AB146" ca="1">IFERROR(V146*(1+INDEX(FrontEndData,MATCH(AB$10,IF(FrontEndType=$B146,FrontEndCampus),0),MATCH(AB$9,FrontEndYear,0))),"")</f>
        <v/>
      </c>
      <c r="AC146" s="529" t="str">
        <f t="array" aca="1" ref="AC146" ca="1">IFERROR(W146*(1+INDEX(FrontEndData,MATCH(AC$10,IF(FrontEndType=$B146,FrontEndCampus),0),MATCH(AC$9,FrontEndYear,0))),"")</f>
        <v/>
      </c>
      <c r="AD146" s="529" t="str">
        <f t="array" aca="1" ref="AD146" ca="1">IFERROR(X146*(1+INDEX(FrontEndData,MATCH(AD$10,IF(FrontEndType=$B146,FrontEndCampus),0),MATCH(AD$9,FrontEndYear,0))),"")</f>
        <v/>
      </c>
      <c r="AE146" s="529" t="str">
        <f t="array" aca="1" ref="AE146" ca="1">IFERROR(Y146*(1+INDEX(FrontEndData,MATCH(AE$10,IF(FrontEndType=$B146,FrontEndCampus),0),MATCH(AE$9,FrontEndYear,0))),"")</f>
        <v/>
      </c>
      <c r="AF146" s="529" t="str">
        <f t="array" aca="1" ref="AF146" ca="1">IFERROR(Z146*(1+INDEX(FrontEndData,MATCH(AF$10,IF(FrontEndType=$B146,FrontEndCampus),0),MATCH(AF$9,FrontEndYear,0))),"")</f>
        <v/>
      </c>
      <c r="AG146" s="529" t="str">
        <f t="array" aca="1" ref="AG146" ca="1">IFERROR(AA146*(1+INDEX(FrontEndData,MATCH(AG$10,IF(FrontEndType=$B146,FrontEndCampus),0),MATCH(AG$9,FrontEndYear,0))),"")</f>
        <v/>
      </c>
      <c r="AH146" s="529" t="str">
        <f t="array" aca="1" ref="AH146" ca="1">IFERROR(AB146*(1+INDEX(FrontEndData,MATCH(AH$10,IF(FrontEndType=$B146,FrontEndCampus),0),MATCH(AH$9,FrontEndYear,0))),"")</f>
        <v/>
      </c>
      <c r="AI146" s="529" t="str">
        <f t="array" aca="1" ref="AI146" ca="1">IFERROR(AC146*(1+INDEX(FrontEndData,MATCH(AI$10,IF(FrontEndType=$B146,FrontEndCampus),0),MATCH(AI$9,FrontEndYear,0))),"")</f>
        <v/>
      </c>
      <c r="AJ146" s="529" t="str">
        <f t="array" aca="1" ref="AJ146" ca="1">IFERROR(AD146*(1+INDEX(FrontEndData,MATCH(AJ$10,IF(FrontEndType=$B146,FrontEndCampus),0),MATCH(AJ$9,FrontEndYear,0))),"")</f>
        <v/>
      </c>
      <c r="AK146" s="529" t="str">
        <f t="array" aca="1" ref="AK146" ca="1">IFERROR(AE146*(1+INDEX(FrontEndData,MATCH(AK$10,IF(FrontEndType=$B146,FrontEndCampus),0),MATCH(AK$9,FrontEndYear,0))),"")</f>
        <v/>
      </c>
      <c r="AL146" s="529" t="str">
        <f t="array" aca="1" ref="AL146" ca="1">IFERROR(AF146*(1+INDEX(FrontEndData,MATCH(AL$10,IF(FrontEndType=$B146,FrontEndCampus),0),MATCH(AL$9,FrontEndYear,0))),"")</f>
        <v/>
      </c>
      <c r="AM146" s="529" t="str">
        <f t="array" aca="1" ref="AM146" ca="1">IFERROR(AG146*(1+INDEX(FrontEndData,MATCH(AM$10,IF(FrontEndType=$B146,FrontEndCampus),0),MATCH(AM$9,FrontEndYear,0))),"")</f>
        <v/>
      </c>
      <c r="AN146" s="529" t="str">
        <f t="array" aca="1" ref="AN146" ca="1">IFERROR(AH146*(1+INDEX(FrontEndData,MATCH(AN$10,IF(FrontEndType=$B146,FrontEndCampus),0),MATCH(AN$9,FrontEndYear,0))),"")</f>
        <v/>
      </c>
      <c r="AO146" s="529" t="str">
        <f t="array" aca="1" ref="AO146" ca="1">IFERROR(AI146*(1+INDEX(FrontEndData,MATCH(AO$10,IF(FrontEndType=$B146,FrontEndCampus),0),MATCH(AO$9,FrontEndYear,0))),"")</f>
        <v/>
      </c>
      <c r="AP146" s="529" t="str">
        <f t="array" aca="1" ref="AP146" ca="1">IFERROR(AJ146*(1+INDEX(FrontEndData,MATCH(AP$10,IF(FrontEndType=$B146,FrontEndCampus),0),MATCH(AP$9,FrontEndYear,0))),"")</f>
        <v/>
      </c>
      <c r="AQ146" s="529" t="str">
        <f t="array" aca="1" ref="AQ146" ca="1">IFERROR(AK146*(1+INDEX(FrontEndData,MATCH(AQ$10,IF(FrontEndType=$B146,FrontEndCampus),0),MATCH(AQ$9,FrontEndYear,0))),"")</f>
        <v/>
      </c>
      <c r="AR146" s="529" t="str">
        <f t="array" aca="1" ref="AR146" ca="1">IFERROR(AL146*(1+INDEX(FrontEndData,MATCH(AR$10,IF(FrontEndType=$B146,FrontEndCampus),0),MATCH(AR$9,FrontEndYear,0))),"")</f>
        <v/>
      </c>
      <c r="AS146" s="529" t="str">
        <f t="array" aca="1" ref="AS146" ca="1">IFERROR(AM146*(1+INDEX(FrontEndData,MATCH(AS$10,IF(FrontEndType=$B146,FrontEndCampus),0),MATCH(AS$9,FrontEndYear,0))),"")</f>
        <v/>
      </c>
      <c r="AT146" s="529" t="str">
        <f t="array" aca="1" ref="AT146" ca="1">IFERROR(AN146*(1+INDEX(FrontEndData,MATCH(AT$10,IF(FrontEndType=$B146,FrontEndCampus),0),MATCH(AT$9,FrontEndYear,0))),"")</f>
        <v/>
      </c>
      <c r="AU146" s="529" t="str">
        <f t="array" aca="1" ref="AU146" ca="1">IFERROR(AO146*(1+INDEX(FrontEndData,MATCH(AU$10,IF(FrontEndType=$B146,FrontEndCampus),0),MATCH(AU$9,FrontEndYear,0))),"")</f>
        <v/>
      </c>
      <c r="AV146" s="529" t="str">
        <f t="array" aca="1" ref="AV146" ca="1">IFERROR(AP146*(1+INDEX(FrontEndData,MATCH(AV$10,IF(FrontEndType=$B146,FrontEndCampus),0),MATCH(AV$9,FrontEndYear,0))),"")</f>
        <v/>
      </c>
      <c r="AW146" s="529" t="str">
        <f t="array" aca="1" ref="AW146" ca="1">IFERROR(AQ146*(1+INDEX(FrontEndData,MATCH(AW$10,IF(FrontEndType=$B146,FrontEndCampus),0),MATCH(AW$9,FrontEndYear,0))),"")</f>
        <v/>
      </c>
      <c r="AX146" s="529" t="str">
        <f t="array" aca="1" ref="AX146" ca="1">IFERROR(AR146*(1+INDEX(FrontEndData,MATCH(AX$10,IF(FrontEndType=$B146,FrontEndCampus),0),MATCH(AX$9,FrontEndYear,0))),"")</f>
        <v/>
      </c>
      <c r="AY146" s="529" t="str">
        <f t="array" aca="1" ref="AY146" ca="1">IFERROR(AS146*(1+INDEX(FrontEndData,MATCH(AY$10,IF(FrontEndType=$B146,FrontEndCampus),0),MATCH(AY$9,FrontEndYear,0))),"")</f>
        <v/>
      </c>
      <c r="AZ146" s="529" t="str">
        <f t="array" aca="1" ref="AZ146" ca="1">IFERROR(AT146*(1+INDEX(FrontEndData,MATCH(AZ$10,IF(FrontEndType=$B146,FrontEndCampus),0),MATCH(AZ$9,FrontEndYear,0))),"")</f>
        <v/>
      </c>
      <c r="BA146" s="529" t="str">
        <f t="array" aca="1" ref="BA146" ca="1">IFERROR(AU146*(1+INDEX(FrontEndData,MATCH(BA$10,IF(FrontEndType=$B146,FrontEndCampus),0),MATCH(BA$9,FrontEndYear,0))),"")</f>
        <v/>
      </c>
      <c r="BB146" s="529" t="str">
        <f t="array" aca="1" ref="BB146" ca="1">IFERROR(AV146*(1+INDEX(FrontEndData,MATCH(BB$10,IF(FrontEndType=$B146,FrontEndCampus),0),MATCH(BB$9,FrontEndYear,0))),"")</f>
        <v/>
      </c>
      <c r="BC146" s="529" t="str">
        <f t="array" aca="1" ref="BC146" ca="1">IFERROR(AW146*(1+INDEX(FrontEndData,MATCH(BC$10,IF(FrontEndType=$B146,FrontEndCampus),0),MATCH(BC$9,FrontEndYear,0))),"")</f>
        <v/>
      </c>
      <c r="BD146" s="529" t="str">
        <f t="array" aca="1" ref="BD146" ca="1">IFERROR(AX146*(1+INDEX(FrontEndData,MATCH(BD$10,IF(FrontEndType=$B146,FrontEndCampus),0),MATCH(BD$9,FrontEndYear,0))),"")</f>
        <v/>
      </c>
      <c r="BE146" s="529" t="str">
        <f t="array" aca="1" ref="BE146" ca="1">IFERROR(AY146*(1+INDEX(FrontEndData,MATCH(BE$10,IF(FrontEndType=$B146,FrontEndCampus),0),MATCH(BE$9,FrontEndYear,0))),"")</f>
        <v/>
      </c>
      <c r="BF146" s="529" t="str">
        <f t="array" aca="1" ref="BF146" ca="1">IFERROR(AZ146*(1+INDEX(FrontEndData,MATCH(BF$10,IF(FrontEndType=$B146,FrontEndCampus),0),MATCH(BF$9,FrontEndYear,0))),"")</f>
        <v/>
      </c>
      <c r="BG146" s="529" t="str">
        <f t="array" aca="1" ref="BG146" ca="1">IFERROR(BA146*(1+INDEX(FrontEndData,MATCH(BG$10,IF(FrontEndType=$B146,FrontEndCampus),0),MATCH(BG$9,FrontEndYear,0))),"")</f>
        <v/>
      </c>
      <c r="BH146" s="529" t="str">
        <f t="array" aca="1" ref="BH146" ca="1">IFERROR(BB146*(1+INDEX(FrontEndData,MATCH(BH$10,IF(FrontEndType=$B146,FrontEndCampus),0),MATCH(BH$9,FrontEndYear,0))),"")</f>
        <v/>
      </c>
      <c r="BI146" s="529" t="str">
        <f t="array" aca="1" ref="BI146" ca="1">IFERROR(BC146*(1+INDEX(FrontEndData,MATCH(BI$10,IF(FrontEndType=$B146,FrontEndCampus),0),MATCH(BI$9,FrontEndYear,0))),"")</f>
        <v/>
      </c>
      <c r="BJ146" s="529" t="str">
        <f t="array" aca="1" ref="BJ146" ca="1">IFERROR(BD146*(1+INDEX(FrontEndData,MATCH(BJ$10,IF(FrontEndType=$B146,FrontEndCampus),0),MATCH(BJ$9,FrontEndYear,0))),"")</f>
        <v/>
      </c>
      <c r="BK146" s="529" t="str">
        <f t="array" aca="1" ref="BK146" ca="1">IFERROR(BE146*(1+INDEX(FrontEndData,MATCH(BK$10,IF(FrontEndType=$B146,FrontEndCampus),0),MATCH(BK$9,FrontEndYear,0))),"")</f>
        <v/>
      </c>
      <c r="BL146" s="529" t="str">
        <f t="array" aca="1" ref="BL146" ca="1">IFERROR(BF146*(1+INDEX(FrontEndData,MATCH(BL$10,IF(FrontEndType=$B146,FrontEndCampus),0),MATCH(BL$9,FrontEndYear,0))),"")</f>
        <v/>
      </c>
      <c r="BM146" s="529" t="str">
        <f t="array" aca="1" ref="BM146" ca="1">IFERROR(BG146*(1+INDEX(FrontEndData,MATCH(BM$10,IF(FrontEndType=$B146,FrontEndCampus),0),MATCH(BM$9,FrontEndYear,0))),"")</f>
        <v/>
      </c>
      <c r="BN146" s="529" t="str">
        <f t="array" aca="1" ref="BN146" ca="1">IFERROR(BH146*(1+INDEX(FrontEndData,MATCH(BN$10,IF(FrontEndType=$B146,FrontEndCampus),0),MATCH(BN$9,FrontEndYear,0))),"")</f>
        <v/>
      </c>
      <c r="BO146" s="529" t="str">
        <f t="array" aca="1" ref="BO146" ca="1">IFERROR(BI146*(1+INDEX(FrontEndData,MATCH(BO$10,IF(FrontEndType=$B146,FrontEndCampus),0),MATCH(BO$9,FrontEndYear,0))),"")</f>
        <v/>
      </c>
      <c r="BP146" s="529" t="str">
        <f t="array" aca="1" ref="BP146" ca="1">IFERROR(BJ146*(1+INDEX(FrontEndData,MATCH(BP$10,IF(FrontEndType=$B146,FrontEndCampus),0),MATCH(BP$9,FrontEndYear,0))),"")</f>
        <v/>
      </c>
      <c r="BQ146" s="529" t="str">
        <f t="array" aca="1" ref="BQ146" ca="1">IFERROR(BK146*(1+INDEX(FrontEndData,MATCH(BQ$10,IF(FrontEndType=$B146,FrontEndCampus),0),MATCH(BQ$9,FrontEndYear,0))),"")</f>
        <v/>
      </c>
      <c r="BR146" s="529" t="str">
        <f t="array" aca="1" ref="BR146" ca="1">IFERROR(BL146*(1+INDEX(FrontEndData,MATCH(BR$10,IF(FrontEndType=$B146,FrontEndCampus),0),MATCH(BR$9,FrontEndYear,0))),"")</f>
        <v/>
      </c>
      <c r="BS146" s="529" t="str">
        <f t="array" aca="1" ref="BS146" ca="1">IFERROR(BM146*(1+INDEX(FrontEndData,MATCH(BS$10,IF(FrontEndType=$B146,FrontEndCampus),0),MATCH(BS$9,FrontEndYear,0))),"")</f>
        <v/>
      </c>
      <c r="BT146" s="529" t="str">
        <f t="array" aca="1" ref="BT146" ca="1">IFERROR(BN146*(1+INDEX(FrontEndData,MATCH(BT$10,IF(FrontEndType=$B146,FrontEndCampus),0),MATCH(BT$9,FrontEndYear,0))),"")</f>
        <v/>
      </c>
      <c r="BU146" s="529" t="str">
        <f t="array" aca="1" ref="BU146" ca="1">IFERROR(BO146*(1+INDEX(FrontEndData,MATCH(BU$10,IF(FrontEndType=$B146,FrontEndCampus),0),MATCH(BU$9,FrontEndYear,0))),"")</f>
        <v/>
      </c>
      <c r="BV146" s="529" t="str">
        <f t="array" aca="1" ref="BV146" ca="1">IFERROR(BP146*(1+INDEX(FrontEndData,MATCH(BV$10,IF(FrontEndType=$B146,FrontEndCampus),0),MATCH(BV$9,FrontEndYear,0))),"")</f>
        <v/>
      </c>
      <c r="BW146" s="529" t="str">
        <f t="array" aca="1" ref="BW146" ca="1">IFERROR(BQ146*(1+INDEX(FrontEndData,MATCH(BW$10,IF(FrontEndType=$B146,FrontEndCampus),0),MATCH(BW$9,FrontEndYear,0))),"")</f>
        <v/>
      </c>
      <c r="BX146" s="529" t="str">
        <f t="array" aca="1" ref="BX146" ca="1">IFERROR(BR146*(1+INDEX(FrontEndData,MATCH(BX$10,IF(FrontEndType=$B146,FrontEndCampus),0),MATCH(BX$9,FrontEndYear,0))),"")</f>
        <v/>
      </c>
    </row>
    <row r="147" spans="2:76" x14ac:dyDescent="0.25">
      <c r="B147" s="525" t="s">
        <v>411</v>
      </c>
      <c r="C147" s="526" t="s">
        <v>371</v>
      </c>
      <c r="D147" s="527" t="s">
        <v>4</v>
      </c>
      <c r="E147" s="528">
        <f t="array" aca="1" ref="E147" ca="1">IFERROR(IF(INDEX(EndUseMatrixData,MATCH($B147,IF(EndUseMatrixEndUse=$D147,EndUseMatrixAllocation),0),MATCH($C147,EndUseMatrixEmissionSource,0))=Lists!$Q$9,INDEX(CFPTableEmissionsData,MATCH($C147,CFPTableEmissionsEmissionSource,0),MATCH(E$10,CFPTableEmissionsCampus,0))*INDEX(EndUseAssumptionsData,MATCH($C147,IF(EndUseAssumptionsEndUse=$D147,EndUseAssumptionsEmissionsSource),0),MATCH(E$10,EndUseAssumptionsCampus,0))*IF(COUNTIF(PeopleList,$B147)&gt;0,INDEX(SpacePeopleAllocationsPercentData,MATCH($B147,SpacePeopleAllocationsPercentType,0),MATCH(E$10,SpacePeopleAllocationsPercentCampus,0))/SUM(IF(INDEX(EndUseMatrixPeopleData,0,MATCH($C147,EndUseMatrixEmissionSource,0))=Lists!$Q$9,IF(EndUseMatrixPeopleEndUse=$D147,INDEX(EndUseMatrixPeopleSplitData,0,MATCH(E$10,EndUseMatrixPeopleSplitCampus,0))))),1),0),0)</f>
        <v>0</v>
      </c>
      <c r="F147" s="528">
        <f t="array" aca="1" ref="F147" ca="1">IFERROR(IF(INDEX(EndUseMatrixData,MATCH($B147,IF(EndUseMatrixEndUse=$D147,EndUseMatrixAllocation),0),MATCH($C147,EndUseMatrixEmissionSource,0))=Lists!$Q$9,INDEX(CFPTableEmissionsData,MATCH($C147,CFPTableEmissionsEmissionSource,0),MATCH(F$10,CFPTableEmissionsCampus,0))*INDEX(EndUseAssumptionsData,MATCH($C147,IF(EndUseAssumptionsEndUse=$D147,EndUseAssumptionsEmissionsSource),0),MATCH(F$10,EndUseAssumptionsCampus,0))*IF(COUNTIF(PeopleList,$B147)&gt;0,INDEX(SpacePeopleAllocationsPercentData,MATCH($B147,SpacePeopleAllocationsPercentType,0),MATCH(F$10,SpacePeopleAllocationsPercentCampus,0))/SUM(IF(INDEX(EndUseMatrixPeopleData,0,MATCH($C147,EndUseMatrixEmissionSource,0))=Lists!$Q$9,IF(EndUseMatrixPeopleEndUse=$D147,INDEX(EndUseMatrixPeopleSplitData,0,MATCH(F$10,EndUseMatrixPeopleSplitCampus,0))))),1),0),0)</f>
        <v>0</v>
      </c>
      <c r="G147" s="528">
        <f t="array" aca="1" ref="G147" ca="1">IFERROR(IF(INDEX(EndUseMatrixData,MATCH($B147,IF(EndUseMatrixEndUse=$D147,EndUseMatrixAllocation),0),MATCH($C147,EndUseMatrixEmissionSource,0))=Lists!$Q$9,INDEX(CFPTableEmissionsData,MATCH($C147,CFPTableEmissionsEmissionSource,0),MATCH(G$10,CFPTableEmissionsCampus,0))*INDEX(EndUseAssumptionsData,MATCH($C147,IF(EndUseAssumptionsEndUse=$D147,EndUseAssumptionsEmissionsSource),0),MATCH(G$10,EndUseAssumptionsCampus,0))*IF(COUNTIF(PeopleList,$B147)&gt;0,INDEX(SpacePeopleAllocationsPercentData,MATCH($B147,SpacePeopleAllocationsPercentType,0),MATCH(G$10,SpacePeopleAllocationsPercentCampus,0))/SUM(IF(INDEX(EndUseMatrixPeopleData,0,MATCH($C147,EndUseMatrixEmissionSource,0))=Lists!$Q$9,IF(EndUseMatrixPeopleEndUse=$D147,INDEX(EndUseMatrixPeopleSplitData,0,MATCH(G$10,EndUseMatrixPeopleSplitCampus,0))))),1),0),0)</f>
        <v>0</v>
      </c>
      <c r="H147" s="528">
        <f t="array" aca="1" ref="H147" ca="1">IFERROR(IF(INDEX(EndUseMatrixData,MATCH($B147,IF(EndUseMatrixEndUse=$D147,EndUseMatrixAllocation),0),MATCH($C147,EndUseMatrixEmissionSource,0))=Lists!$Q$9,INDEX(CFPTableEmissionsData,MATCH($C147,CFPTableEmissionsEmissionSource,0),MATCH(H$10,CFPTableEmissionsCampus,0))*INDEX(EndUseAssumptionsData,MATCH($C147,IF(EndUseAssumptionsEndUse=$D147,EndUseAssumptionsEmissionsSource),0),MATCH(H$10,EndUseAssumptionsCampus,0))*IF(COUNTIF(PeopleList,$B147)&gt;0,INDEX(SpacePeopleAllocationsPercentData,MATCH($B147,SpacePeopleAllocationsPercentType,0),MATCH(H$10,SpacePeopleAllocationsPercentCampus,0))/SUM(IF(INDEX(EndUseMatrixPeopleData,0,MATCH($C147,EndUseMatrixEmissionSource,0))=Lists!$Q$9,IF(EndUseMatrixPeopleEndUse=$D147,INDEX(EndUseMatrixPeopleSplitData,0,MATCH(H$10,EndUseMatrixPeopleSplitCampus,0))))),1),0),0)</f>
        <v>0</v>
      </c>
      <c r="I147" s="528">
        <f t="array" aca="1" ref="I147" ca="1">IFERROR(IF(INDEX(EndUseMatrixData,MATCH($B147,IF(EndUseMatrixEndUse=$D147,EndUseMatrixAllocation),0),MATCH($C147,EndUseMatrixEmissionSource,0))=Lists!$Q$9,INDEX(CFPTableEmissionsData,MATCH($C147,CFPTableEmissionsEmissionSource,0),MATCH(I$10,CFPTableEmissionsCampus,0))*INDEX(EndUseAssumptionsData,MATCH($C147,IF(EndUseAssumptionsEndUse=$D147,EndUseAssumptionsEmissionsSource),0),MATCH(I$10,EndUseAssumptionsCampus,0))*IF(COUNTIF(PeopleList,$B147)&gt;0,INDEX(SpacePeopleAllocationsPercentData,MATCH($B147,SpacePeopleAllocationsPercentType,0),MATCH(I$10,SpacePeopleAllocationsPercentCampus,0))/SUM(IF(INDEX(EndUseMatrixPeopleData,0,MATCH($C147,EndUseMatrixEmissionSource,0))=Lists!$Q$9,IF(EndUseMatrixPeopleEndUse=$D147,INDEX(EndUseMatrixPeopleSplitData,0,MATCH(I$10,EndUseMatrixPeopleSplitCampus,0))))),1),0),0)</f>
        <v>0</v>
      </c>
      <c r="J147" s="528">
        <f t="array" aca="1" ref="J147" ca="1">IFERROR(IF(INDEX(EndUseMatrixData,MATCH($B147,IF(EndUseMatrixEndUse=$D147,EndUseMatrixAllocation),0),MATCH($C147,EndUseMatrixEmissionSource,0))=Lists!$Q$9,INDEX(CFPTableEmissionsData,MATCH($C147,CFPTableEmissionsEmissionSource,0),MATCH(J$10,CFPTableEmissionsCampus,0))*INDEX(EndUseAssumptionsData,MATCH($C147,IF(EndUseAssumptionsEndUse=$D147,EndUseAssumptionsEmissionsSource),0),MATCH(J$10,EndUseAssumptionsCampus,0))*IF(COUNTIF(PeopleList,$B147)&gt;0,INDEX(SpacePeopleAllocationsPercentData,MATCH($B147,SpacePeopleAllocationsPercentType,0),MATCH(J$10,SpacePeopleAllocationsPercentCampus,0))/SUM(IF(INDEX(EndUseMatrixPeopleData,0,MATCH($C147,EndUseMatrixEmissionSource,0))=Lists!$Q$9,IF(EndUseMatrixPeopleEndUse=$D147,INDEX(EndUseMatrixPeopleSplitData,0,MATCH(J$10,EndUseMatrixPeopleSplitCampus,0))))),1),0),0)</f>
        <v>0</v>
      </c>
      <c r="K147" s="529" t="str">
        <f t="array" aca="1" ref="K147" ca="1">IFERROR(E147*(1+INDEX(FrontEndData,MATCH(K$10,IF(FrontEndType=$B147,FrontEndCampus),0),MATCH(K$9,FrontEndYear,0))),"")</f>
        <v/>
      </c>
      <c r="L147" s="529" t="str">
        <f t="array" aca="1" ref="L147" ca="1">IFERROR(F147*(1+INDEX(FrontEndData,MATCH(L$10,IF(FrontEndType=$B147,FrontEndCampus),0),MATCH(L$9,FrontEndYear,0))),"")</f>
        <v/>
      </c>
      <c r="M147" s="529" t="str">
        <f t="array" aca="1" ref="M147" ca="1">IFERROR(G147*(1+INDEX(FrontEndData,MATCH(M$10,IF(FrontEndType=$B147,FrontEndCampus),0),MATCH(M$9,FrontEndYear,0))),"")</f>
        <v/>
      </c>
      <c r="N147" s="529" t="str">
        <f t="array" aca="1" ref="N147" ca="1">IFERROR(H147*(1+INDEX(FrontEndData,MATCH(N$10,IF(FrontEndType=$B147,FrontEndCampus),0),MATCH(N$9,FrontEndYear,0))),"")</f>
        <v/>
      </c>
      <c r="O147" s="529" t="str">
        <f t="array" aca="1" ref="O147" ca="1">IFERROR(I147*(1+INDEX(FrontEndData,MATCH(O$10,IF(FrontEndType=$B147,FrontEndCampus),0),MATCH(O$9,FrontEndYear,0))),"")</f>
        <v/>
      </c>
      <c r="P147" s="529" t="str">
        <f t="array" aca="1" ref="P147" ca="1">IFERROR(J147*(1+INDEX(FrontEndData,MATCH(P$10,IF(FrontEndType=$B147,FrontEndCampus),0),MATCH(P$9,FrontEndYear,0))),"")</f>
        <v/>
      </c>
      <c r="Q147" s="529" t="str">
        <f t="array" aca="1" ref="Q147" ca="1">IFERROR(K147*(1+INDEX(FrontEndData,MATCH(Q$10,IF(FrontEndType=$B147,FrontEndCampus),0),MATCH(Q$9,FrontEndYear,0))),"")</f>
        <v/>
      </c>
      <c r="R147" s="529" t="str">
        <f t="array" aca="1" ref="R147" ca="1">IFERROR(L147*(1+INDEX(FrontEndData,MATCH(R$10,IF(FrontEndType=$B147,FrontEndCampus),0),MATCH(R$9,FrontEndYear,0))),"")</f>
        <v/>
      </c>
      <c r="S147" s="529" t="str">
        <f t="array" aca="1" ref="S147" ca="1">IFERROR(M147*(1+INDEX(FrontEndData,MATCH(S$10,IF(FrontEndType=$B147,FrontEndCampus),0),MATCH(S$9,FrontEndYear,0))),"")</f>
        <v/>
      </c>
      <c r="T147" s="529" t="str">
        <f t="array" aca="1" ref="T147" ca="1">IFERROR(N147*(1+INDEX(FrontEndData,MATCH(T$10,IF(FrontEndType=$B147,FrontEndCampus),0),MATCH(T$9,FrontEndYear,0))),"")</f>
        <v/>
      </c>
      <c r="U147" s="529" t="str">
        <f t="array" aca="1" ref="U147" ca="1">IFERROR(O147*(1+INDEX(FrontEndData,MATCH(U$10,IF(FrontEndType=$B147,FrontEndCampus),0),MATCH(U$9,FrontEndYear,0))),"")</f>
        <v/>
      </c>
      <c r="V147" s="529" t="str">
        <f t="array" aca="1" ref="V147" ca="1">IFERROR(P147*(1+INDEX(FrontEndData,MATCH(V$10,IF(FrontEndType=$B147,FrontEndCampus),0),MATCH(V$9,FrontEndYear,0))),"")</f>
        <v/>
      </c>
      <c r="W147" s="529" t="str">
        <f t="array" aca="1" ref="W147" ca="1">IFERROR(Q147*(1+INDEX(FrontEndData,MATCH(W$10,IF(FrontEndType=$B147,FrontEndCampus),0),MATCH(W$9,FrontEndYear,0))),"")</f>
        <v/>
      </c>
      <c r="X147" s="529" t="str">
        <f t="array" aca="1" ref="X147" ca="1">IFERROR(R147*(1+INDEX(FrontEndData,MATCH(X$10,IF(FrontEndType=$B147,FrontEndCampus),0),MATCH(X$9,FrontEndYear,0))),"")</f>
        <v/>
      </c>
      <c r="Y147" s="529" t="str">
        <f t="array" aca="1" ref="Y147" ca="1">IFERROR(S147*(1+INDEX(FrontEndData,MATCH(Y$10,IF(FrontEndType=$B147,FrontEndCampus),0),MATCH(Y$9,FrontEndYear,0))),"")</f>
        <v/>
      </c>
      <c r="Z147" s="529" t="str">
        <f t="array" aca="1" ref="Z147" ca="1">IFERROR(T147*(1+INDEX(FrontEndData,MATCH(Z$10,IF(FrontEndType=$B147,FrontEndCampus),0),MATCH(Z$9,FrontEndYear,0))),"")</f>
        <v/>
      </c>
      <c r="AA147" s="529" t="str">
        <f t="array" aca="1" ref="AA147" ca="1">IFERROR(U147*(1+INDEX(FrontEndData,MATCH(AA$10,IF(FrontEndType=$B147,FrontEndCampus),0),MATCH(AA$9,FrontEndYear,0))),"")</f>
        <v/>
      </c>
      <c r="AB147" s="529" t="str">
        <f t="array" aca="1" ref="AB147" ca="1">IFERROR(V147*(1+INDEX(FrontEndData,MATCH(AB$10,IF(FrontEndType=$B147,FrontEndCampus),0),MATCH(AB$9,FrontEndYear,0))),"")</f>
        <v/>
      </c>
      <c r="AC147" s="529" t="str">
        <f t="array" aca="1" ref="AC147" ca="1">IFERROR(W147*(1+INDEX(FrontEndData,MATCH(AC$10,IF(FrontEndType=$B147,FrontEndCampus),0),MATCH(AC$9,FrontEndYear,0))),"")</f>
        <v/>
      </c>
      <c r="AD147" s="529" t="str">
        <f t="array" aca="1" ref="AD147" ca="1">IFERROR(X147*(1+INDEX(FrontEndData,MATCH(AD$10,IF(FrontEndType=$B147,FrontEndCampus),0),MATCH(AD$9,FrontEndYear,0))),"")</f>
        <v/>
      </c>
      <c r="AE147" s="529" t="str">
        <f t="array" aca="1" ref="AE147" ca="1">IFERROR(Y147*(1+INDEX(FrontEndData,MATCH(AE$10,IF(FrontEndType=$B147,FrontEndCampus),0),MATCH(AE$9,FrontEndYear,0))),"")</f>
        <v/>
      </c>
      <c r="AF147" s="529" t="str">
        <f t="array" aca="1" ref="AF147" ca="1">IFERROR(Z147*(1+INDEX(FrontEndData,MATCH(AF$10,IF(FrontEndType=$B147,FrontEndCampus),0),MATCH(AF$9,FrontEndYear,0))),"")</f>
        <v/>
      </c>
      <c r="AG147" s="529" t="str">
        <f t="array" aca="1" ref="AG147" ca="1">IFERROR(AA147*(1+INDEX(FrontEndData,MATCH(AG$10,IF(FrontEndType=$B147,FrontEndCampus),0),MATCH(AG$9,FrontEndYear,0))),"")</f>
        <v/>
      </c>
      <c r="AH147" s="529" t="str">
        <f t="array" aca="1" ref="AH147" ca="1">IFERROR(AB147*(1+INDEX(FrontEndData,MATCH(AH$10,IF(FrontEndType=$B147,FrontEndCampus),0),MATCH(AH$9,FrontEndYear,0))),"")</f>
        <v/>
      </c>
      <c r="AI147" s="529" t="str">
        <f t="array" aca="1" ref="AI147" ca="1">IFERROR(AC147*(1+INDEX(FrontEndData,MATCH(AI$10,IF(FrontEndType=$B147,FrontEndCampus),0),MATCH(AI$9,FrontEndYear,0))),"")</f>
        <v/>
      </c>
      <c r="AJ147" s="529" t="str">
        <f t="array" aca="1" ref="AJ147" ca="1">IFERROR(AD147*(1+INDEX(FrontEndData,MATCH(AJ$10,IF(FrontEndType=$B147,FrontEndCampus),0),MATCH(AJ$9,FrontEndYear,0))),"")</f>
        <v/>
      </c>
      <c r="AK147" s="529" t="str">
        <f t="array" aca="1" ref="AK147" ca="1">IFERROR(AE147*(1+INDEX(FrontEndData,MATCH(AK$10,IF(FrontEndType=$B147,FrontEndCampus),0),MATCH(AK$9,FrontEndYear,0))),"")</f>
        <v/>
      </c>
      <c r="AL147" s="529" t="str">
        <f t="array" aca="1" ref="AL147" ca="1">IFERROR(AF147*(1+INDEX(FrontEndData,MATCH(AL$10,IF(FrontEndType=$B147,FrontEndCampus),0),MATCH(AL$9,FrontEndYear,0))),"")</f>
        <v/>
      </c>
      <c r="AM147" s="529" t="str">
        <f t="array" aca="1" ref="AM147" ca="1">IFERROR(AG147*(1+INDEX(FrontEndData,MATCH(AM$10,IF(FrontEndType=$B147,FrontEndCampus),0),MATCH(AM$9,FrontEndYear,0))),"")</f>
        <v/>
      </c>
      <c r="AN147" s="529" t="str">
        <f t="array" aca="1" ref="AN147" ca="1">IFERROR(AH147*(1+INDEX(FrontEndData,MATCH(AN$10,IF(FrontEndType=$B147,FrontEndCampus),0),MATCH(AN$9,FrontEndYear,0))),"")</f>
        <v/>
      </c>
      <c r="AO147" s="529" t="str">
        <f t="array" aca="1" ref="AO147" ca="1">IFERROR(AI147*(1+INDEX(FrontEndData,MATCH(AO$10,IF(FrontEndType=$B147,FrontEndCampus),0),MATCH(AO$9,FrontEndYear,0))),"")</f>
        <v/>
      </c>
      <c r="AP147" s="529" t="str">
        <f t="array" aca="1" ref="AP147" ca="1">IFERROR(AJ147*(1+INDEX(FrontEndData,MATCH(AP$10,IF(FrontEndType=$B147,FrontEndCampus),0),MATCH(AP$9,FrontEndYear,0))),"")</f>
        <v/>
      </c>
      <c r="AQ147" s="529" t="str">
        <f t="array" aca="1" ref="AQ147" ca="1">IFERROR(AK147*(1+INDEX(FrontEndData,MATCH(AQ$10,IF(FrontEndType=$B147,FrontEndCampus),0),MATCH(AQ$9,FrontEndYear,0))),"")</f>
        <v/>
      </c>
      <c r="AR147" s="529" t="str">
        <f t="array" aca="1" ref="AR147" ca="1">IFERROR(AL147*(1+INDEX(FrontEndData,MATCH(AR$10,IF(FrontEndType=$B147,FrontEndCampus),0),MATCH(AR$9,FrontEndYear,0))),"")</f>
        <v/>
      </c>
      <c r="AS147" s="529" t="str">
        <f t="array" aca="1" ref="AS147" ca="1">IFERROR(AM147*(1+INDEX(FrontEndData,MATCH(AS$10,IF(FrontEndType=$B147,FrontEndCampus),0),MATCH(AS$9,FrontEndYear,0))),"")</f>
        <v/>
      </c>
      <c r="AT147" s="529" t="str">
        <f t="array" aca="1" ref="AT147" ca="1">IFERROR(AN147*(1+INDEX(FrontEndData,MATCH(AT$10,IF(FrontEndType=$B147,FrontEndCampus),0),MATCH(AT$9,FrontEndYear,0))),"")</f>
        <v/>
      </c>
      <c r="AU147" s="529" t="str">
        <f t="array" aca="1" ref="AU147" ca="1">IFERROR(AO147*(1+INDEX(FrontEndData,MATCH(AU$10,IF(FrontEndType=$B147,FrontEndCampus),0),MATCH(AU$9,FrontEndYear,0))),"")</f>
        <v/>
      </c>
      <c r="AV147" s="529" t="str">
        <f t="array" aca="1" ref="AV147" ca="1">IFERROR(AP147*(1+INDEX(FrontEndData,MATCH(AV$10,IF(FrontEndType=$B147,FrontEndCampus),0),MATCH(AV$9,FrontEndYear,0))),"")</f>
        <v/>
      </c>
      <c r="AW147" s="529" t="str">
        <f t="array" aca="1" ref="AW147" ca="1">IFERROR(AQ147*(1+INDEX(FrontEndData,MATCH(AW$10,IF(FrontEndType=$B147,FrontEndCampus),0),MATCH(AW$9,FrontEndYear,0))),"")</f>
        <v/>
      </c>
      <c r="AX147" s="529" t="str">
        <f t="array" aca="1" ref="AX147" ca="1">IFERROR(AR147*(1+INDEX(FrontEndData,MATCH(AX$10,IF(FrontEndType=$B147,FrontEndCampus),0),MATCH(AX$9,FrontEndYear,0))),"")</f>
        <v/>
      </c>
      <c r="AY147" s="529" t="str">
        <f t="array" aca="1" ref="AY147" ca="1">IFERROR(AS147*(1+INDEX(FrontEndData,MATCH(AY$10,IF(FrontEndType=$B147,FrontEndCampus),0),MATCH(AY$9,FrontEndYear,0))),"")</f>
        <v/>
      </c>
      <c r="AZ147" s="529" t="str">
        <f t="array" aca="1" ref="AZ147" ca="1">IFERROR(AT147*(1+INDEX(FrontEndData,MATCH(AZ$10,IF(FrontEndType=$B147,FrontEndCampus),0),MATCH(AZ$9,FrontEndYear,0))),"")</f>
        <v/>
      </c>
      <c r="BA147" s="529" t="str">
        <f t="array" aca="1" ref="BA147" ca="1">IFERROR(AU147*(1+INDEX(FrontEndData,MATCH(BA$10,IF(FrontEndType=$B147,FrontEndCampus),0),MATCH(BA$9,FrontEndYear,0))),"")</f>
        <v/>
      </c>
      <c r="BB147" s="529" t="str">
        <f t="array" aca="1" ref="BB147" ca="1">IFERROR(AV147*(1+INDEX(FrontEndData,MATCH(BB$10,IF(FrontEndType=$B147,FrontEndCampus),0),MATCH(BB$9,FrontEndYear,0))),"")</f>
        <v/>
      </c>
      <c r="BC147" s="529" t="str">
        <f t="array" aca="1" ref="BC147" ca="1">IFERROR(AW147*(1+INDEX(FrontEndData,MATCH(BC$10,IF(FrontEndType=$B147,FrontEndCampus),0),MATCH(BC$9,FrontEndYear,0))),"")</f>
        <v/>
      </c>
      <c r="BD147" s="529" t="str">
        <f t="array" aca="1" ref="BD147" ca="1">IFERROR(AX147*(1+INDEX(FrontEndData,MATCH(BD$10,IF(FrontEndType=$B147,FrontEndCampus),0),MATCH(BD$9,FrontEndYear,0))),"")</f>
        <v/>
      </c>
      <c r="BE147" s="529" t="str">
        <f t="array" aca="1" ref="BE147" ca="1">IFERROR(AY147*(1+INDEX(FrontEndData,MATCH(BE$10,IF(FrontEndType=$B147,FrontEndCampus),0),MATCH(BE$9,FrontEndYear,0))),"")</f>
        <v/>
      </c>
      <c r="BF147" s="529" t="str">
        <f t="array" aca="1" ref="BF147" ca="1">IFERROR(AZ147*(1+INDEX(FrontEndData,MATCH(BF$10,IF(FrontEndType=$B147,FrontEndCampus),0),MATCH(BF$9,FrontEndYear,0))),"")</f>
        <v/>
      </c>
      <c r="BG147" s="529" t="str">
        <f t="array" aca="1" ref="BG147" ca="1">IFERROR(BA147*(1+INDEX(FrontEndData,MATCH(BG$10,IF(FrontEndType=$B147,FrontEndCampus),0),MATCH(BG$9,FrontEndYear,0))),"")</f>
        <v/>
      </c>
      <c r="BH147" s="529" t="str">
        <f t="array" aca="1" ref="BH147" ca="1">IFERROR(BB147*(1+INDEX(FrontEndData,MATCH(BH$10,IF(FrontEndType=$B147,FrontEndCampus),0),MATCH(BH$9,FrontEndYear,0))),"")</f>
        <v/>
      </c>
      <c r="BI147" s="529" t="str">
        <f t="array" aca="1" ref="BI147" ca="1">IFERROR(BC147*(1+INDEX(FrontEndData,MATCH(BI$10,IF(FrontEndType=$B147,FrontEndCampus),0),MATCH(BI$9,FrontEndYear,0))),"")</f>
        <v/>
      </c>
      <c r="BJ147" s="529" t="str">
        <f t="array" aca="1" ref="BJ147" ca="1">IFERROR(BD147*(1+INDEX(FrontEndData,MATCH(BJ$10,IF(FrontEndType=$B147,FrontEndCampus),0),MATCH(BJ$9,FrontEndYear,0))),"")</f>
        <v/>
      </c>
      <c r="BK147" s="529" t="str">
        <f t="array" aca="1" ref="BK147" ca="1">IFERROR(BE147*(1+INDEX(FrontEndData,MATCH(BK$10,IF(FrontEndType=$B147,FrontEndCampus),0),MATCH(BK$9,FrontEndYear,0))),"")</f>
        <v/>
      </c>
      <c r="BL147" s="529" t="str">
        <f t="array" aca="1" ref="BL147" ca="1">IFERROR(BF147*(1+INDEX(FrontEndData,MATCH(BL$10,IF(FrontEndType=$B147,FrontEndCampus),0),MATCH(BL$9,FrontEndYear,0))),"")</f>
        <v/>
      </c>
      <c r="BM147" s="529" t="str">
        <f t="array" aca="1" ref="BM147" ca="1">IFERROR(BG147*(1+INDEX(FrontEndData,MATCH(BM$10,IF(FrontEndType=$B147,FrontEndCampus),0),MATCH(BM$9,FrontEndYear,0))),"")</f>
        <v/>
      </c>
      <c r="BN147" s="529" t="str">
        <f t="array" aca="1" ref="BN147" ca="1">IFERROR(BH147*(1+INDEX(FrontEndData,MATCH(BN$10,IF(FrontEndType=$B147,FrontEndCampus),0),MATCH(BN$9,FrontEndYear,0))),"")</f>
        <v/>
      </c>
      <c r="BO147" s="529" t="str">
        <f t="array" aca="1" ref="BO147" ca="1">IFERROR(BI147*(1+INDEX(FrontEndData,MATCH(BO$10,IF(FrontEndType=$B147,FrontEndCampus),0),MATCH(BO$9,FrontEndYear,0))),"")</f>
        <v/>
      </c>
      <c r="BP147" s="529" t="str">
        <f t="array" aca="1" ref="BP147" ca="1">IFERROR(BJ147*(1+INDEX(FrontEndData,MATCH(BP$10,IF(FrontEndType=$B147,FrontEndCampus),0),MATCH(BP$9,FrontEndYear,0))),"")</f>
        <v/>
      </c>
      <c r="BQ147" s="529" t="str">
        <f t="array" aca="1" ref="BQ147" ca="1">IFERROR(BK147*(1+INDEX(FrontEndData,MATCH(BQ$10,IF(FrontEndType=$B147,FrontEndCampus),0),MATCH(BQ$9,FrontEndYear,0))),"")</f>
        <v/>
      </c>
      <c r="BR147" s="529" t="str">
        <f t="array" aca="1" ref="BR147" ca="1">IFERROR(BL147*(1+INDEX(FrontEndData,MATCH(BR$10,IF(FrontEndType=$B147,FrontEndCampus),0),MATCH(BR$9,FrontEndYear,0))),"")</f>
        <v/>
      </c>
      <c r="BS147" s="529" t="str">
        <f t="array" aca="1" ref="BS147" ca="1">IFERROR(BM147*(1+INDEX(FrontEndData,MATCH(BS$10,IF(FrontEndType=$B147,FrontEndCampus),0),MATCH(BS$9,FrontEndYear,0))),"")</f>
        <v/>
      </c>
      <c r="BT147" s="529" t="str">
        <f t="array" aca="1" ref="BT147" ca="1">IFERROR(BN147*(1+INDEX(FrontEndData,MATCH(BT$10,IF(FrontEndType=$B147,FrontEndCampus),0),MATCH(BT$9,FrontEndYear,0))),"")</f>
        <v/>
      </c>
      <c r="BU147" s="529" t="str">
        <f t="array" aca="1" ref="BU147" ca="1">IFERROR(BO147*(1+INDEX(FrontEndData,MATCH(BU$10,IF(FrontEndType=$B147,FrontEndCampus),0),MATCH(BU$9,FrontEndYear,0))),"")</f>
        <v/>
      </c>
      <c r="BV147" s="529" t="str">
        <f t="array" aca="1" ref="BV147" ca="1">IFERROR(BP147*(1+INDEX(FrontEndData,MATCH(BV$10,IF(FrontEndType=$B147,FrontEndCampus),0),MATCH(BV$9,FrontEndYear,0))),"")</f>
        <v/>
      </c>
      <c r="BW147" s="529" t="str">
        <f t="array" aca="1" ref="BW147" ca="1">IFERROR(BQ147*(1+INDEX(FrontEndData,MATCH(BW$10,IF(FrontEndType=$B147,FrontEndCampus),0),MATCH(BW$9,FrontEndYear,0))),"")</f>
        <v/>
      </c>
      <c r="BX147" s="529" t="str">
        <f t="array" aca="1" ref="BX147" ca="1">IFERROR(BR147*(1+INDEX(FrontEndData,MATCH(BX$10,IF(FrontEndType=$B147,FrontEndCampus),0),MATCH(BX$9,FrontEndYear,0))),"")</f>
        <v/>
      </c>
    </row>
    <row r="148" spans="2:76" x14ac:dyDescent="0.25">
      <c r="B148" s="525" t="s">
        <v>361</v>
      </c>
      <c r="C148" s="526" t="s">
        <v>371</v>
      </c>
      <c r="D148" s="527" t="s">
        <v>4</v>
      </c>
      <c r="E148" s="528">
        <f t="array" aca="1" ref="E148" ca="1">IFERROR(IF(INDEX(EndUseMatrixData,MATCH($B148,IF(EndUseMatrixEndUse=$D148,EndUseMatrixAllocation),0),MATCH($C148,EndUseMatrixEmissionSource,0))=Lists!$Q$9,INDEX(CFPTableEmissionsData,MATCH($C148,CFPTableEmissionsEmissionSource,0),MATCH(E$10,CFPTableEmissionsCampus,0))*INDEX(EndUseAssumptionsData,MATCH($C148,IF(EndUseAssumptionsEndUse=$D148,EndUseAssumptionsEmissionsSource),0),MATCH(E$10,EndUseAssumptionsCampus,0))*IF(COUNTIF(PeopleList,$B148)&gt;0,INDEX(SpacePeopleAllocationsPercentData,MATCH($B148,SpacePeopleAllocationsPercentType,0),MATCH(E$10,SpacePeopleAllocationsPercentCampus,0))/SUM(IF(INDEX(EndUseMatrixPeopleData,0,MATCH($C148,EndUseMatrixEmissionSource,0))=Lists!$Q$9,IF(EndUseMatrixPeopleEndUse=$D148,INDEX(EndUseMatrixPeopleSplitData,0,MATCH(E$10,EndUseMatrixPeopleSplitCampus,0))))),1),0),0)</f>
        <v>0</v>
      </c>
      <c r="F148" s="528">
        <f t="array" aca="1" ref="F148" ca="1">IFERROR(IF(INDEX(EndUseMatrixData,MATCH($B148,IF(EndUseMatrixEndUse=$D148,EndUseMatrixAllocation),0),MATCH($C148,EndUseMatrixEmissionSource,0))=Lists!$Q$9,INDEX(CFPTableEmissionsData,MATCH($C148,CFPTableEmissionsEmissionSource,0),MATCH(F$10,CFPTableEmissionsCampus,0))*INDEX(EndUseAssumptionsData,MATCH($C148,IF(EndUseAssumptionsEndUse=$D148,EndUseAssumptionsEmissionsSource),0),MATCH(F$10,EndUseAssumptionsCampus,0))*IF(COUNTIF(PeopleList,$B148)&gt;0,INDEX(SpacePeopleAllocationsPercentData,MATCH($B148,SpacePeopleAllocationsPercentType,0),MATCH(F$10,SpacePeopleAllocationsPercentCampus,0))/SUM(IF(INDEX(EndUseMatrixPeopleData,0,MATCH($C148,EndUseMatrixEmissionSource,0))=Lists!$Q$9,IF(EndUseMatrixPeopleEndUse=$D148,INDEX(EndUseMatrixPeopleSplitData,0,MATCH(F$10,EndUseMatrixPeopleSplitCampus,0))))),1),0),0)</f>
        <v>0</v>
      </c>
      <c r="G148" s="528">
        <f t="array" aca="1" ref="G148" ca="1">IFERROR(IF(INDEX(EndUseMatrixData,MATCH($B148,IF(EndUseMatrixEndUse=$D148,EndUseMatrixAllocation),0),MATCH($C148,EndUseMatrixEmissionSource,0))=Lists!$Q$9,INDEX(CFPTableEmissionsData,MATCH($C148,CFPTableEmissionsEmissionSource,0),MATCH(G$10,CFPTableEmissionsCampus,0))*INDEX(EndUseAssumptionsData,MATCH($C148,IF(EndUseAssumptionsEndUse=$D148,EndUseAssumptionsEmissionsSource),0),MATCH(G$10,EndUseAssumptionsCampus,0))*IF(COUNTIF(PeopleList,$B148)&gt;0,INDEX(SpacePeopleAllocationsPercentData,MATCH($B148,SpacePeopleAllocationsPercentType,0),MATCH(G$10,SpacePeopleAllocationsPercentCampus,0))/SUM(IF(INDEX(EndUseMatrixPeopleData,0,MATCH($C148,EndUseMatrixEmissionSource,0))=Lists!$Q$9,IF(EndUseMatrixPeopleEndUse=$D148,INDEX(EndUseMatrixPeopleSplitData,0,MATCH(G$10,EndUseMatrixPeopleSplitCampus,0))))),1),0),0)</f>
        <v>0</v>
      </c>
      <c r="H148" s="528">
        <f t="array" aca="1" ref="H148" ca="1">IFERROR(IF(INDEX(EndUseMatrixData,MATCH($B148,IF(EndUseMatrixEndUse=$D148,EndUseMatrixAllocation),0),MATCH($C148,EndUseMatrixEmissionSource,0))=Lists!$Q$9,INDEX(CFPTableEmissionsData,MATCH($C148,CFPTableEmissionsEmissionSource,0),MATCH(H$10,CFPTableEmissionsCampus,0))*INDEX(EndUseAssumptionsData,MATCH($C148,IF(EndUseAssumptionsEndUse=$D148,EndUseAssumptionsEmissionsSource),0),MATCH(H$10,EndUseAssumptionsCampus,0))*IF(COUNTIF(PeopleList,$B148)&gt;0,INDEX(SpacePeopleAllocationsPercentData,MATCH($B148,SpacePeopleAllocationsPercentType,0),MATCH(H$10,SpacePeopleAllocationsPercentCampus,0))/SUM(IF(INDEX(EndUseMatrixPeopleData,0,MATCH($C148,EndUseMatrixEmissionSource,0))=Lists!$Q$9,IF(EndUseMatrixPeopleEndUse=$D148,INDEX(EndUseMatrixPeopleSplitData,0,MATCH(H$10,EndUseMatrixPeopleSplitCampus,0))))),1),0),0)</f>
        <v>0</v>
      </c>
      <c r="I148" s="528">
        <f t="array" aca="1" ref="I148" ca="1">IFERROR(IF(INDEX(EndUseMatrixData,MATCH($B148,IF(EndUseMatrixEndUse=$D148,EndUseMatrixAllocation),0),MATCH($C148,EndUseMatrixEmissionSource,0))=Lists!$Q$9,INDEX(CFPTableEmissionsData,MATCH($C148,CFPTableEmissionsEmissionSource,0),MATCH(I$10,CFPTableEmissionsCampus,0))*INDEX(EndUseAssumptionsData,MATCH($C148,IF(EndUseAssumptionsEndUse=$D148,EndUseAssumptionsEmissionsSource),0),MATCH(I$10,EndUseAssumptionsCampus,0))*IF(COUNTIF(PeopleList,$B148)&gt;0,INDEX(SpacePeopleAllocationsPercentData,MATCH($B148,SpacePeopleAllocationsPercentType,0),MATCH(I$10,SpacePeopleAllocationsPercentCampus,0))/SUM(IF(INDEX(EndUseMatrixPeopleData,0,MATCH($C148,EndUseMatrixEmissionSource,0))=Lists!$Q$9,IF(EndUseMatrixPeopleEndUse=$D148,INDEX(EndUseMatrixPeopleSplitData,0,MATCH(I$10,EndUseMatrixPeopleSplitCampus,0))))),1),0),0)</f>
        <v>0</v>
      </c>
      <c r="J148" s="528">
        <f t="array" aca="1" ref="J148" ca="1">IFERROR(IF(INDEX(EndUseMatrixData,MATCH($B148,IF(EndUseMatrixEndUse=$D148,EndUseMatrixAllocation),0),MATCH($C148,EndUseMatrixEmissionSource,0))=Lists!$Q$9,INDEX(CFPTableEmissionsData,MATCH($C148,CFPTableEmissionsEmissionSource,0),MATCH(J$10,CFPTableEmissionsCampus,0))*INDEX(EndUseAssumptionsData,MATCH($C148,IF(EndUseAssumptionsEndUse=$D148,EndUseAssumptionsEmissionsSource),0),MATCH(J$10,EndUseAssumptionsCampus,0))*IF(COUNTIF(PeopleList,$B148)&gt;0,INDEX(SpacePeopleAllocationsPercentData,MATCH($B148,SpacePeopleAllocationsPercentType,0),MATCH(J$10,SpacePeopleAllocationsPercentCampus,0))/SUM(IF(INDEX(EndUseMatrixPeopleData,0,MATCH($C148,EndUseMatrixEmissionSource,0))=Lists!$Q$9,IF(EndUseMatrixPeopleEndUse=$D148,INDEX(EndUseMatrixPeopleSplitData,0,MATCH(J$10,EndUseMatrixPeopleSplitCampus,0))))),1),0),0)</f>
        <v>0</v>
      </c>
      <c r="K148" s="529" t="str">
        <f t="array" aca="1" ref="K148" ca="1">IFERROR(E148*(1+INDEX(FrontEndData,MATCH(K$10,IF(FrontEndType=$B148,FrontEndCampus),0),MATCH(K$9,FrontEndYear,0))),"")</f>
        <v/>
      </c>
      <c r="L148" s="529" t="str">
        <f t="array" aca="1" ref="L148" ca="1">IFERROR(F148*(1+INDEX(FrontEndData,MATCH(L$10,IF(FrontEndType=$B148,FrontEndCampus),0),MATCH(L$9,FrontEndYear,0))),"")</f>
        <v/>
      </c>
      <c r="M148" s="529" t="str">
        <f t="array" aca="1" ref="M148" ca="1">IFERROR(G148*(1+INDEX(FrontEndData,MATCH(M$10,IF(FrontEndType=$B148,FrontEndCampus),0),MATCH(M$9,FrontEndYear,0))),"")</f>
        <v/>
      </c>
      <c r="N148" s="529" t="str">
        <f t="array" aca="1" ref="N148" ca="1">IFERROR(H148*(1+INDEX(FrontEndData,MATCH(N$10,IF(FrontEndType=$B148,FrontEndCampus),0),MATCH(N$9,FrontEndYear,0))),"")</f>
        <v/>
      </c>
      <c r="O148" s="529" t="str">
        <f t="array" aca="1" ref="O148" ca="1">IFERROR(I148*(1+INDEX(FrontEndData,MATCH(O$10,IF(FrontEndType=$B148,FrontEndCampus),0),MATCH(O$9,FrontEndYear,0))),"")</f>
        <v/>
      </c>
      <c r="P148" s="529" t="str">
        <f t="array" aca="1" ref="P148" ca="1">IFERROR(J148*(1+INDEX(FrontEndData,MATCH(P$10,IF(FrontEndType=$B148,FrontEndCampus),0),MATCH(P$9,FrontEndYear,0))),"")</f>
        <v/>
      </c>
      <c r="Q148" s="529" t="str">
        <f t="array" aca="1" ref="Q148" ca="1">IFERROR(K148*(1+INDEX(FrontEndData,MATCH(Q$10,IF(FrontEndType=$B148,FrontEndCampus),0),MATCH(Q$9,FrontEndYear,0))),"")</f>
        <v/>
      </c>
      <c r="R148" s="529" t="str">
        <f t="array" aca="1" ref="R148" ca="1">IFERROR(L148*(1+INDEX(FrontEndData,MATCH(R$10,IF(FrontEndType=$B148,FrontEndCampus),0),MATCH(R$9,FrontEndYear,0))),"")</f>
        <v/>
      </c>
      <c r="S148" s="529" t="str">
        <f t="array" aca="1" ref="S148" ca="1">IFERROR(M148*(1+INDEX(FrontEndData,MATCH(S$10,IF(FrontEndType=$B148,FrontEndCampus),0),MATCH(S$9,FrontEndYear,0))),"")</f>
        <v/>
      </c>
      <c r="T148" s="529" t="str">
        <f t="array" aca="1" ref="T148" ca="1">IFERROR(N148*(1+INDEX(FrontEndData,MATCH(T$10,IF(FrontEndType=$B148,FrontEndCampus),0),MATCH(T$9,FrontEndYear,0))),"")</f>
        <v/>
      </c>
      <c r="U148" s="529" t="str">
        <f t="array" aca="1" ref="U148" ca="1">IFERROR(O148*(1+INDEX(FrontEndData,MATCH(U$10,IF(FrontEndType=$B148,FrontEndCampus),0),MATCH(U$9,FrontEndYear,0))),"")</f>
        <v/>
      </c>
      <c r="V148" s="529" t="str">
        <f t="array" aca="1" ref="V148" ca="1">IFERROR(P148*(1+INDEX(FrontEndData,MATCH(V$10,IF(FrontEndType=$B148,FrontEndCampus),0),MATCH(V$9,FrontEndYear,0))),"")</f>
        <v/>
      </c>
      <c r="W148" s="529" t="str">
        <f t="array" aca="1" ref="W148" ca="1">IFERROR(Q148*(1+INDEX(FrontEndData,MATCH(W$10,IF(FrontEndType=$B148,FrontEndCampus),0),MATCH(W$9,FrontEndYear,0))),"")</f>
        <v/>
      </c>
      <c r="X148" s="529" t="str">
        <f t="array" aca="1" ref="X148" ca="1">IFERROR(R148*(1+INDEX(FrontEndData,MATCH(X$10,IF(FrontEndType=$B148,FrontEndCampus),0),MATCH(X$9,FrontEndYear,0))),"")</f>
        <v/>
      </c>
      <c r="Y148" s="529" t="str">
        <f t="array" aca="1" ref="Y148" ca="1">IFERROR(S148*(1+INDEX(FrontEndData,MATCH(Y$10,IF(FrontEndType=$B148,FrontEndCampus),0),MATCH(Y$9,FrontEndYear,0))),"")</f>
        <v/>
      </c>
      <c r="Z148" s="529" t="str">
        <f t="array" aca="1" ref="Z148" ca="1">IFERROR(T148*(1+INDEX(FrontEndData,MATCH(Z$10,IF(FrontEndType=$B148,FrontEndCampus),0),MATCH(Z$9,FrontEndYear,0))),"")</f>
        <v/>
      </c>
      <c r="AA148" s="529" t="str">
        <f t="array" aca="1" ref="AA148" ca="1">IFERROR(U148*(1+INDEX(FrontEndData,MATCH(AA$10,IF(FrontEndType=$B148,FrontEndCampus),0),MATCH(AA$9,FrontEndYear,0))),"")</f>
        <v/>
      </c>
      <c r="AB148" s="529" t="str">
        <f t="array" aca="1" ref="AB148" ca="1">IFERROR(V148*(1+INDEX(FrontEndData,MATCH(AB$10,IF(FrontEndType=$B148,FrontEndCampus),0),MATCH(AB$9,FrontEndYear,0))),"")</f>
        <v/>
      </c>
      <c r="AC148" s="529" t="str">
        <f t="array" aca="1" ref="AC148" ca="1">IFERROR(W148*(1+INDEX(FrontEndData,MATCH(AC$10,IF(FrontEndType=$B148,FrontEndCampus),0),MATCH(AC$9,FrontEndYear,0))),"")</f>
        <v/>
      </c>
      <c r="AD148" s="529" t="str">
        <f t="array" aca="1" ref="AD148" ca="1">IFERROR(X148*(1+INDEX(FrontEndData,MATCH(AD$10,IF(FrontEndType=$B148,FrontEndCampus),0),MATCH(AD$9,FrontEndYear,0))),"")</f>
        <v/>
      </c>
      <c r="AE148" s="529" t="str">
        <f t="array" aca="1" ref="AE148" ca="1">IFERROR(Y148*(1+INDEX(FrontEndData,MATCH(AE$10,IF(FrontEndType=$B148,FrontEndCampus),0),MATCH(AE$9,FrontEndYear,0))),"")</f>
        <v/>
      </c>
      <c r="AF148" s="529" t="str">
        <f t="array" aca="1" ref="AF148" ca="1">IFERROR(Z148*(1+INDEX(FrontEndData,MATCH(AF$10,IF(FrontEndType=$B148,FrontEndCampus),0),MATCH(AF$9,FrontEndYear,0))),"")</f>
        <v/>
      </c>
      <c r="AG148" s="529" t="str">
        <f t="array" aca="1" ref="AG148" ca="1">IFERROR(AA148*(1+INDEX(FrontEndData,MATCH(AG$10,IF(FrontEndType=$B148,FrontEndCampus),0),MATCH(AG$9,FrontEndYear,0))),"")</f>
        <v/>
      </c>
      <c r="AH148" s="529" t="str">
        <f t="array" aca="1" ref="AH148" ca="1">IFERROR(AB148*(1+INDEX(FrontEndData,MATCH(AH$10,IF(FrontEndType=$B148,FrontEndCampus),0),MATCH(AH$9,FrontEndYear,0))),"")</f>
        <v/>
      </c>
      <c r="AI148" s="529" t="str">
        <f t="array" aca="1" ref="AI148" ca="1">IFERROR(AC148*(1+INDEX(FrontEndData,MATCH(AI$10,IF(FrontEndType=$B148,FrontEndCampus),0),MATCH(AI$9,FrontEndYear,0))),"")</f>
        <v/>
      </c>
      <c r="AJ148" s="529" t="str">
        <f t="array" aca="1" ref="AJ148" ca="1">IFERROR(AD148*(1+INDEX(FrontEndData,MATCH(AJ$10,IF(FrontEndType=$B148,FrontEndCampus),0),MATCH(AJ$9,FrontEndYear,0))),"")</f>
        <v/>
      </c>
      <c r="AK148" s="529" t="str">
        <f t="array" aca="1" ref="AK148" ca="1">IFERROR(AE148*(1+INDEX(FrontEndData,MATCH(AK$10,IF(FrontEndType=$B148,FrontEndCampus),0),MATCH(AK$9,FrontEndYear,0))),"")</f>
        <v/>
      </c>
      <c r="AL148" s="529" t="str">
        <f t="array" aca="1" ref="AL148" ca="1">IFERROR(AF148*(1+INDEX(FrontEndData,MATCH(AL$10,IF(FrontEndType=$B148,FrontEndCampus),0),MATCH(AL$9,FrontEndYear,0))),"")</f>
        <v/>
      </c>
      <c r="AM148" s="529" t="str">
        <f t="array" aca="1" ref="AM148" ca="1">IFERROR(AG148*(1+INDEX(FrontEndData,MATCH(AM$10,IF(FrontEndType=$B148,FrontEndCampus),0),MATCH(AM$9,FrontEndYear,0))),"")</f>
        <v/>
      </c>
      <c r="AN148" s="529" t="str">
        <f t="array" aca="1" ref="AN148" ca="1">IFERROR(AH148*(1+INDEX(FrontEndData,MATCH(AN$10,IF(FrontEndType=$B148,FrontEndCampus),0),MATCH(AN$9,FrontEndYear,0))),"")</f>
        <v/>
      </c>
      <c r="AO148" s="529" t="str">
        <f t="array" aca="1" ref="AO148" ca="1">IFERROR(AI148*(1+INDEX(FrontEndData,MATCH(AO$10,IF(FrontEndType=$B148,FrontEndCampus),0),MATCH(AO$9,FrontEndYear,0))),"")</f>
        <v/>
      </c>
      <c r="AP148" s="529" t="str">
        <f t="array" aca="1" ref="AP148" ca="1">IFERROR(AJ148*(1+INDEX(FrontEndData,MATCH(AP$10,IF(FrontEndType=$B148,FrontEndCampus),0),MATCH(AP$9,FrontEndYear,0))),"")</f>
        <v/>
      </c>
      <c r="AQ148" s="529" t="str">
        <f t="array" aca="1" ref="AQ148" ca="1">IFERROR(AK148*(1+INDEX(FrontEndData,MATCH(AQ$10,IF(FrontEndType=$B148,FrontEndCampus),0),MATCH(AQ$9,FrontEndYear,0))),"")</f>
        <v/>
      </c>
      <c r="AR148" s="529" t="str">
        <f t="array" aca="1" ref="AR148" ca="1">IFERROR(AL148*(1+INDEX(FrontEndData,MATCH(AR$10,IF(FrontEndType=$B148,FrontEndCampus),0),MATCH(AR$9,FrontEndYear,0))),"")</f>
        <v/>
      </c>
      <c r="AS148" s="529" t="str">
        <f t="array" aca="1" ref="AS148" ca="1">IFERROR(AM148*(1+INDEX(FrontEndData,MATCH(AS$10,IF(FrontEndType=$B148,FrontEndCampus),0),MATCH(AS$9,FrontEndYear,0))),"")</f>
        <v/>
      </c>
      <c r="AT148" s="529" t="str">
        <f t="array" aca="1" ref="AT148" ca="1">IFERROR(AN148*(1+INDEX(FrontEndData,MATCH(AT$10,IF(FrontEndType=$B148,FrontEndCampus),0),MATCH(AT$9,FrontEndYear,0))),"")</f>
        <v/>
      </c>
      <c r="AU148" s="529" t="str">
        <f t="array" aca="1" ref="AU148" ca="1">IFERROR(AO148*(1+INDEX(FrontEndData,MATCH(AU$10,IF(FrontEndType=$B148,FrontEndCampus),0),MATCH(AU$9,FrontEndYear,0))),"")</f>
        <v/>
      </c>
      <c r="AV148" s="529" t="str">
        <f t="array" aca="1" ref="AV148" ca="1">IFERROR(AP148*(1+INDEX(FrontEndData,MATCH(AV$10,IF(FrontEndType=$B148,FrontEndCampus),0),MATCH(AV$9,FrontEndYear,0))),"")</f>
        <v/>
      </c>
      <c r="AW148" s="529" t="str">
        <f t="array" aca="1" ref="AW148" ca="1">IFERROR(AQ148*(1+INDEX(FrontEndData,MATCH(AW$10,IF(FrontEndType=$B148,FrontEndCampus),0),MATCH(AW$9,FrontEndYear,0))),"")</f>
        <v/>
      </c>
      <c r="AX148" s="529" t="str">
        <f t="array" aca="1" ref="AX148" ca="1">IFERROR(AR148*(1+INDEX(FrontEndData,MATCH(AX$10,IF(FrontEndType=$B148,FrontEndCampus),0),MATCH(AX$9,FrontEndYear,0))),"")</f>
        <v/>
      </c>
      <c r="AY148" s="529" t="str">
        <f t="array" aca="1" ref="AY148" ca="1">IFERROR(AS148*(1+INDEX(FrontEndData,MATCH(AY$10,IF(FrontEndType=$B148,FrontEndCampus),0),MATCH(AY$9,FrontEndYear,0))),"")</f>
        <v/>
      </c>
      <c r="AZ148" s="529" t="str">
        <f t="array" aca="1" ref="AZ148" ca="1">IFERROR(AT148*(1+INDEX(FrontEndData,MATCH(AZ$10,IF(FrontEndType=$B148,FrontEndCampus),0),MATCH(AZ$9,FrontEndYear,0))),"")</f>
        <v/>
      </c>
      <c r="BA148" s="529" t="str">
        <f t="array" aca="1" ref="BA148" ca="1">IFERROR(AU148*(1+INDEX(FrontEndData,MATCH(BA$10,IF(FrontEndType=$B148,FrontEndCampus),0),MATCH(BA$9,FrontEndYear,0))),"")</f>
        <v/>
      </c>
      <c r="BB148" s="529" t="str">
        <f t="array" aca="1" ref="BB148" ca="1">IFERROR(AV148*(1+INDEX(FrontEndData,MATCH(BB$10,IF(FrontEndType=$B148,FrontEndCampus),0),MATCH(BB$9,FrontEndYear,0))),"")</f>
        <v/>
      </c>
      <c r="BC148" s="529" t="str">
        <f t="array" aca="1" ref="BC148" ca="1">IFERROR(AW148*(1+INDEX(FrontEndData,MATCH(BC$10,IF(FrontEndType=$B148,FrontEndCampus),0),MATCH(BC$9,FrontEndYear,0))),"")</f>
        <v/>
      </c>
      <c r="BD148" s="529" t="str">
        <f t="array" aca="1" ref="BD148" ca="1">IFERROR(AX148*(1+INDEX(FrontEndData,MATCH(BD$10,IF(FrontEndType=$B148,FrontEndCampus),0),MATCH(BD$9,FrontEndYear,0))),"")</f>
        <v/>
      </c>
      <c r="BE148" s="529" t="str">
        <f t="array" aca="1" ref="BE148" ca="1">IFERROR(AY148*(1+INDEX(FrontEndData,MATCH(BE$10,IF(FrontEndType=$B148,FrontEndCampus),0),MATCH(BE$9,FrontEndYear,0))),"")</f>
        <v/>
      </c>
      <c r="BF148" s="529" t="str">
        <f t="array" aca="1" ref="BF148" ca="1">IFERROR(AZ148*(1+INDEX(FrontEndData,MATCH(BF$10,IF(FrontEndType=$B148,FrontEndCampus),0),MATCH(BF$9,FrontEndYear,0))),"")</f>
        <v/>
      </c>
      <c r="BG148" s="529" t="str">
        <f t="array" aca="1" ref="BG148" ca="1">IFERROR(BA148*(1+INDEX(FrontEndData,MATCH(BG$10,IF(FrontEndType=$B148,FrontEndCampus),0),MATCH(BG$9,FrontEndYear,0))),"")</f>
        <v/>
      </c>
      <c r="BH148" s="529" t="str">
        <f t="array" aca="1" ref="BH148" ca="1">IFERROR(BB148*(1+INDEX(FrontEndData,MATCH(BH$10,IF(FrontEndType=$B148,FrontEndCampus),0),MATCH(BH$9,FrontEndYear,0))),"")</f>
        <v/>
      </c>
      <c r="BI148" s="529" t="str">
        <f t="array" aca="1" ref="BI148" ca="1">IFERROR(BC148*(1+INDEX(FrontEndData,MATCH(BI$10,IF(FrontEndType=$B148,FrontEndCampus),0),MATCH(BI$9,FrontEndYear,0))),"")</f>
        <v/>
      </c>
      <c r="BJ148" s="529" t="str">
        <f t="array" aca="1" ref="BJ148" ca="1">IFERROR(BD148*(1+INDEX(FrontEndData,MATCH(BJ$10,IF(FrontEndType=$B148,FrontEndCampus),0),MATCH(BJ$9,FrontEndYear,0))),"")</f>
        <v/>
      </c>
      <c r="BK148" s="529" t="str">
        <f t="array" aca="1" ref="BK148" ca="1">IFERROR(BE148*(1+INDEX(FrontEndData,MATCH(BK$10,IF(FrontEndType=$B148,FrontEndCampus),0),MATCH(BK$9,FrontEndYear,0))),"")</f>
        <v/>
      </c>
      <c r="BL148" s="529" t="str">
        <f t="array" aca="1" ref="BL148" ca="1">IFERROR(BF148*(1+INDEX(FrontEndData,MATCH(BL$10,IF(FrontEndType=$B148,FrontEndCampus),0),MATCH(BL$9,FrontEndYear,0))),"")</f>
        <v/>
      </c>
      <c r="BM148" s="529" t="str">
        <f t="array" aca="1" ref="BM148" ca="1">IFERROR(BG148*(1+INDEX(FrontEndData,MATCH(BM$10,IF(FrontEndType=$B148,FrontEndCampus),0),MATCH(BM$9,FrontEndYear,0))),"")</f>
        <v/>
      </c>
      <c r="BN148" s="529" t="str">
        <f t="array" aca="1" ref="BN148" ca="1">IFERROR(BH148*(1+INDEX(FrontEndData,MATCH(BN$10,IF(FrontEndType=$B148,FrontEndCampus),0),MATCH(BN$9,FrontEndYear,0))),"")</f>
        <v/>
      </c>
      <c r="BO148" s="529" t="str">
        <f t="array" aca="1" ref="BO148" ca="1">IFERROR(BI148*(1+INDEX(FrontEndData,MATCH(BO$10,IF(FrontEndType=$B148,FrontEndCampus),0),MATCH(BO$9,FrontEndYear,0))),"")</f>
        <v/>
      </c>
      <c r="BP148" s="529" t="str">
        <f t="array" aca="1" ref="BP148" ca="1">IFERROR(BJ148*(1+INDEX(FrontEndData,MATCH(BP$10,IF(FrontEndType=$B148,FrontEndCampus),0),MATCH(BP$9,FrontEndYear,0))),"")</f>
        <v/>
      </c>
      <c r="BQ148" s="529" t="str">
        <f t="array" aca="1" ref="BQ148" ca="1">IFERROR(BK148*(1+INDEX(FrontEndData,MATCH(BQ$10,IF(FrontEndType=$B148,FrontEndCampus),0),MATCH(BQ$9,FrontEndYear,0))),"")</f>
        <v/>
      </c>
      <c r="BR148" s="529" t="str">
        <f t="array" aca="1" ref="BR148" ca="1">IFERROR(BL148*(1+INDEX(FrontEndData,MATCH(BR$10,IF(FrontEndType=$B148,FrontEndCampus),0),MATCH(BR$9,FrontEndYear,0))),"")</f>
        <v/>
      </c>
      <c r="BS148" s="529" t="str">
        <f t="array" aca="1" ref="BS148" ca="1">IFERROR(BM148*(1+INDEX(FrontEndData,MATCH(BS$10,IF(FrontEndType=$B148,FrontEndCampus),0),MATCH(BS$9,FrontEndYear,0))),"")</f>
        <v/>
      </c>
      <c r="BT148" s="529" t="str">
        <f t="array" aca="1" ref="BT148" ca="1">IFERROR(BN148*(1+INDEX(FrontEndData,MATCH(BT$10,IF(FrontEndType=$B148,FrontEndCampus),0),MATCH(BT$9,FrontEndYear,0))),"")</f>
        <v/>
      </c>
      <c r="BU148" s="529" t="str">
        <f t="array" aca="1" ref="BU148" ca="1">IFERROR(BO148*(1+INDEX(FrontEndData,MATCH(BU$10,IF(FrontEndType=$B148,FrontEndCampus),0),MATCH(BU$9,FrontEndYear,0))),"")</f>
        <v/>
      </c>
      <c r="BV148" s="529" t="str">
        <f t="array" aca="1" ref="BV148" ca="1">IFERROR(BP148*(1+INDEX(FrontEndData,MATCH(BV$10,IF(FrontEndType=$B148,FrontEndCampus),0),MATCH(BV$9,FrontEndYear,0))),"")</f>
        <v/>
      </c>
      <c r="BW148" s="529" t="str">
        <f t="array" aca="1" ref="BW148" ca="1">IFERROR(BQ148*(1+INDEX(FrontEndData,MATCH(BW$10,IF(FrontEndType=$B148,FrontEndCampus),0),MATCH(BW$9,FrontEndYear,0))),"")</f>
        <v/>
      </c>
      <c r="BX148" s="529" t="str">
        <f t="array" aca="1" ref="BX148" ca="1">IFERROR(BR148*(1+INDEX(FrontEndData,MATCH(BX$10,IF(FrontEndType=$B148,FrontEndCampus),0),MATCH(BX$9,FrontEndYear,0))),"")</f>
        <v/>
      </c>
    </row>
    <row r="149" spans="2:76" x14ac:dyDescent="0.25">
      <c r="B149" s="525" t="s">
        <v>360</v>
      </c>
      <c r="C149" s="526" t="s">
        <v>371</v>
      </c>
      <c r="D149" s="527" t="s">
        <v>4</v>
      </c>
      <c r="E149" s="528">
        <f t="array" aca="1" ref="E149" ca="1">IFERROR(IF(INDEX(EndUseMatrixData,MATCH($B149,IF(EndUseMatrixEndUse=$D149,EndUseMatrixAllocation),0),MATCH($C149,EndUseMatrixEmissionSource,0))=Lists!$Q$9,INDEX(CFPTableEmissionsData,MATCH($C149,CFPTableEmissionsEmissionSource,0),MATCH(E$10,CFPTableEmissionsCampus,0))*INDEX(EndUseAssumptionsData,MATCH($C149,IF(EndUseAssumptionsEndUse=$D149,EndUseAssumptionsEmissionsSource),0),MATCH(E$10,EndUseAssumptionsCampus,0))*IF(COUNTIF(PeopleList,$B149)&gt;0,INDEX(SpacePeopleAllocationsPercentData,MATCH($B149,SpacePeopleAllocationsPercentType,0),MATCH(E$10,SpacePeopleAllocationsPercentCampus,0))/SUM(IF(INDEX(EndUseMatrixPeopleData,0,MATCH($C149,EndUseMatrixEmissionSource,0))=Lists!$Q$9,IF(EndUseMatrixPeopleEndUse=$D149,INDEX(EndUseMatrixPeopleSplitData,0,MATCH(E$10,EndUseMatrixPeopleSplitCampus,0))))),1),0),0)</f>
        <v>0</v>
      </c>
      <c r="F149" s="528">
        <f t="array" aca="1" ref="F149" ca="1">IFERROR(IF(INDEX(EndUseMatrixData,MATCH($B149,IF(EndUseMatrixEndUse=$D149,EndUseMatrixAllocation),0),MATCH($C149,EndUseMatrixEmissionSource,0))=Lists!$Q$9,INDEX(CFPTableEmissionsData,MATCH($C149,CFPTableEmissionsEmissionSource,0),MATCH(F$10,CFPTableEmissionsCampus,0))*INDEX(EndUseAssumptionsData,MATCH($C149,IF(EndUseAssumptionsEndUse=$D149,EndUseAssumptionsEmissionsSource),0),MATCH(F$10,EndUseAssumptionsCampus,0))*IF(COUNTIF(PeopleList,$B149)&gt;0,INDEX(SpacePeopleAllocationsPercentData,MATCH($B149,SpacePeopleAllocationsPercentType,0),MATCH(F$10,SpacePeopleAllocationsPercentCampus,0))/SUM(IF(INDEX(EndUseMatrixPeopleData,0,MATCH($C149,EndUseMatrixEmissionSource,0))=Lists!$Q$9,IF(EndUseMatrixPeopleEndUse=$D149,INDEX(EndUseMatrixPeopleSplitData,0,MATCH(F$10,EndUseMatrixPeopleSplitCampus,0))))),1),0),0)</f>
        <v>0</v>
      </c>
      <c r="G149" s="528">
        <f t="array" aca="1" ref="G149" ca="1">IFERROR(IF(INDEX(EndUseMatrixData,MATCH($B149,IF(EndUseMatrixEndUse=$D149,EndUseMatrixAllocation),0),MATCH($C149,EndUseMatrixEmissionSource,0))=Lists!$Q$9,INDEX(CFPTableEmissionsData,MATCH($C149,CFPTableEmissionsEmissionSource,0),MATCH(G$10,CFPTableEmissionsCampus,0))*INDEX(EndUseAssumptionsData,MATCH($C149,IF(EndUseAssumptionsEndUse=$D149,EndUseAssumptionsEmissionsSource),0),MATCH(G$10,EndUseAssumptionsCampus,0))*IF(COUNTIF(PeopleList,$B149)&gt;0,INDEX(SpacePeopleAllocationsPercentData,MATCH($B149,SpacePeopleAllocationsPercentType,0),MATCH(G$10,SpacePeopleAllocationsPercentCampus,0))/SUM(IF(INDEX(EndUseMatrixPeopleData,0,MATCH($C149,EndUseMatrixEmissionSource,0))=Lists!$Q$9,IF(EndUseMatrixPeopleEndUse=$D149,INDEX(EndUseMatrixPeopleSplitData,0,MATCH(G$10,EndUseMatrixPeopleSplitCampus,0))))),1),0),0)</f>
        <v>0</v>
      </c>
      <c r="H149" s="528">
        <f t="array" aca="1" ref="H149" ca="1">IFERROR(IF(INDEX(EndUseMatrixData,MATCH($B149,IF(EndUseMatrixEndUse=$D149,EndUseMatrixAllocation),0),MATCH($C149,EndUseMatrixEmissionSource,0))=Lists!$Q$9,INDEX(CFPTableEmissionsData,MATCH($C149,CFPTableEmissionsEmissionSource,0),MATCH(H$10,CFPTableEmissionsCampus,0))*INDEX(EndUseAssumptionsData,MATCH($C149,IF(EndUseAssumptionsEndUse=$D149,EndUseAssumptionsEmissionsSource),0),MATCH(H$10,EndUseAssumptionsCampus,0))*IF(COUNTIF(PeopleList,$B149)&gt;0,INDEX(SpacePeopleAllocationsPercentData,MATCH($B149,SpacePeopleAllocationsPercentType,0),MATCH(H$10,SpacePeopleAllocationsPercentCampus,0))/SUM(IF(INDEX(EndUseMatrixPeopleData,0,MATCH($C149,EndUseMatrixEmissionSource,0))=Lists!$Q$9,IF(EndUseMatrixPeopleEndUse=$D149,INDEX(EndUseMatrixPeopleSplitData,0,MATCH(H$10,EndUseMatrixPeopleSplitCampus,0))))),1),0),0)</f>
        <v>0</v>
      </c>
      <c r="I149" s="528">
        <f t="array" aca="1" ref="I149" ca="1">IFERROR(IF(INDEX(EndUseMatrixData,MATCH($B149,IF(EndUseMatrixEndUse=$D149,EndUseMatrixAllocation),0),MATCH($C149,EndUseMatrixEmissionSource,0))=Lists!$Q$9,INDEX(CFPTableEmissionsData,MATCH($C149,CFPTableEmissionsEmissionSource,0),MATCH(I$10,CFPTableEmissionsCampus,0))*INDEX(EndUseAssumptionsData,MATCH($C149,IF(EndUseAssumptionsEndUse=$D149,EndUseAssumptionsEmissionsSource),0),MATCH(I$10,EndUseAssumptionsCampus,0))*IF(COUNTIF(PeopleList,$B149)&gt;0,INDEX(SpacePeopleAllocationsPercentData,MATCH($B149,SpacePeopleAllocationsPercentType,0),MATCH(I$10,SpacePeopleAllocationsPercentCampus,0))/SUM(IF(INDEX(EndUseMatrixPeopleData,0,MATCH($C149,EndUseMatrixEmissionSource,0))=Lists!$Q$9,IF(EndUseMatrixPeopleEndUse=$D149,INDEX(EndUseMatrixPeopleSplitData,0,MATCH(I$10,EndUseMatrixPeopleSplitCampus,0))))),1),0),0)</f>
        <v>0</v>
      </c>
      <c r="J149" s="528">
        <f t="array" aca="1" ref="J149" ca="1">IFERROR(IF(INDEX(EndUseMatrixData,MATCH($B149,IF(EndUseMatrixEndUse=$D149,EndUseMatrixAllocation),0),MATCH($C149,EndUseMatrixEmissionSource,0))=Lists!$Q$9,INDEX(CFPTableEmissionsData,MATCH($C149,CFPTableEmissionsEmissionSource,0),MATCH(J$10,CFPTableEmissionsCampus,0))*INDEX(EndUseAssumptionsData,MATCH($C149,IF(EndUseAssumptionsEndUse=$D149,EndUseAssumptionsEmissionsSource),0),MATCH(J$10,EndUseAssumptionsCampus,0))*IF(COUNTIF(PeopleList,$B149)&gt;0,INDEX(SpacePeopleAllocationsPercentData,MATCH($B149,SpacePeopleAllocationsPercentType,0),MATCH(J$10,SpacePeopleAllocationsPercentCampus,0))/SUM(IF(INDEX(EndUseMatrixPeopleData,0,MATCH($C149,EndUseMatrixEmissionSource,0))=Lists!$Q$9,IF(EndUseMatrixPeopleEndUse=$D149,INDEX(EndUseMatrixPeopleSplitData,0,MATCH(J$10,EndUseMatrixPeopleSplitCampus,0))))),1),0),0)</f>
        <v>0</v>
      </c>
      <c r="K149" s="529" t="str">
        <f t="array" aca="1" ref="K149" ca="1">IFERROR(E149*(1+INDEX(FrontEndData,MATCH(K$10,IF(FrontEndType=$B149,FrontEndCampus),0),MATCH(K$9,FrontEndYear,0))),"")</f>
        <v/>
      </c>
      <c r="L149" s="529" t="str">
        <f t="array" aca="1" ref="L149" ca="1">IFERROR(F149*(1+INDEX(FrontEndData,MATCH(L$10,IF(FrontEndType=$B149,FrontEndCampus),0),MATCH(L$9,FrontEndYear,0))),"")</f>
        <v/>
      </c>
      <c r="M149" s="529" t="str">
        <f t="array" aca="1" ref="M149" ca="1">IFERROR(G149*(1+INDEX(FrontEndData,MATCH(M$10,IF(FrontEndType=$B149,FrontEndCampus),0),MATCH(M$9,FrontEndYear,0))),"")</f>
        <v/>
      </c>
      <c r="N149" s="529" t="str">
        <f t="array" aca="1" ref="N149" ca="1">IFERROR(H149*(1+INDEX(FrontEndData,MATCH(N$10,IF(FrontEndType=$B149,FrontEndCampus),0),MATCH(N$9,FrontEndYear,0))),"")</f>
        <v/>
      </c>
      <c r="O149" s="529" t="str">
        <f t="array" aca="1" ref="O149" ca="1">IFERROR(I149*(1+INDEX(FrontEndData,MATCH(O$10,IF(FrontEndType=$B149,FrontEndCampus),0),MATCH(O$9,FrontEndYear,0))),"")</f>
        <v/>
      </c>
      <c r="P149" s="529" t="str">
        <f t="array" aca="1" ref="P149" ca="1">IFERROR(J149*(1+INDEX(FrontEndData,MATCH(P$10,IF(FrontEndType=$B149,FrontEndCampus),0),MATCH(P$9,FrontEndYear,0))),"")</f>
        <v/>
      </c>
      <c r="Q149" s="529" t="str">
        <f t="array" aca="1" ref="Q149" ca="1">IFERROR(K149*(1+INDEX(FrontEndData,MATCH(Q$10,IF(FrontEndType=$B149,FrontEndCampus),0),MATCH(Q$9,FrontEndYear,0))),"")</f>
        <v/>
      </c>
      <c r="R149" s="529" t="str">
        <f t="array" aca="1" ref="R149" ca="1">IFERROR(L149*(1+INDEX(FrontEndData,MATCH(R$10,IF(FrontEndType=$B149,FrontEndCampus),0),MATCH(R$9,FrontEndYear,0))),"")</f>
        <v/>
      </c>
      <c r="S149" s="529" t="str">
        <f t="array" aca="1" ref="S149" ca="1">IFERROR(M149*(1+INDEX(FrontEndData,MATCH(S$10,IF(FrontEndType=$B149,FrontEndCampus),0),MATCH(S$9,FrontEndYear,0))),"")</f>
        <v/>
      </c>
      <c r="T149" s="529" t="str">
        <f t="array" aca="1" ref="T149" ca="1">IFERROR(N149*(1+INDEX(FrontEndData,MATCH(T$10,IF(FrontEndType=$B149,FrontEndCampus),0),MATCH(T$9,FrontEndYear,0))),"")</f>
        <v/>
      </c>
      <c r="U149" s="529" t="str">
        <f t="array" aca="1" ref="U149" ca="1">IFERROR(O149*(1+INDEX(FrontEndData,MATCH(U$10,IF(FrontEndType=$B149,FrontEndCampus),0),MATCH(U$9,FrontEndYear,0))),"")</f>
        <v/>
      </c>
      <c r="V149" s="529" t="str">
        <f t="array" aca="1" ref="V149" ca="1">IFERROR(P149*(1+INDEX(FrontEndData,MATCH(V$10,IF(FrontEndType=$B149,FrontEndCampus),0),MATCH(V$9,FrontEndYear,0))),"")</f>
        <v/>
      </c>
      <c r="W149" s="529" t="str">
        <f t="array" aca="1" ref="W149" ca="1">IFERROR(Q149*(1+INDEX(FrontEndData,MATCH(W$10,IF(FrontEndType=$B149,FrontEndCampus),0),MATCH(W$9,FrontEndYear,0))),"")</f>
        <v/>
      </c>
      <c r="X149" s="529" t="str">
        <f t="array" aca="1" ref="X149" ca="1">IFERROR(R149*(1+INDEX(FrontEndData,MATCH(X$10,IF(FrontEndType=$B149,FrontEndCampus),0),MATCH(X$9,FrontEndYear,0))),"")</f>
        <v/>
      </c>
      <c r="Y149" s="529" t="str">
        <f t="array" aca="1" ref="Y149" ca="1">IFERROR(S149*(1+INDEX(FrontEndData,MATCH(Y$10,IF(FrontEndType=$B149,FrontEndCampus),0),MATCH(Y$9,FrontEndYear,0))),"")</f>
        <v/>
      </c>
      <c r="Z149" s="529" t="str">
        <f t="array" aca="1" ref="Z149" ca="1">IFERROR(T149*(1+INDEX(FrontEndData,MATCH(Z$10,IF(FrontEndType=$B149,FrontEndCampus),0),MATCH(Z$9,FrontEndYear,0))),"")</f>
        <v/>
      </c>
      <c r="AA149" s="529" t="str">
        <f t="array" aca="1" ref="AA149" ca="1">IFERROR(U149*(1+INDEX(FrontEndData,MATCH(AA$10,IF(FrontEndType=$B149,FrontEndCampus),0),MATCH(AA$9,FrontEndYear,0))),"")</f>
        <v/>
      </c>
      <c r="AB149" s="529" t="str">
        <f t="array" aca="1" ref="AB149" ca="1">IFERROR(V149*(1+INDEX(FrontEndData,MATCH(AB$10,IF(FrontEndType=$B149,FrontEndCampus),0),MATCH(AB$9,FrontEndYear,0))),"")</f>
        <v/>
      </c>
      <c r="AC149" s="529" t="str">
        <f t="array" aca="1" ref="AC149" ca="1">IFERROR(W149*(1+INDEX(FrontEndData,MATCH(AC$10,IF(FrontEndType=$B149,FrontEndCampus),0),MATCH(AC$9,FrontEndYear,0))),"")</f>
        <v/>
      </c>
      <c r="AD149" s="529" t="str">
        <f t="array" aca="1" ref="AD149" ca="1">IFERROR(X149*(1+INDEX(FrontEndData,MATCH(AD$10,IF(FrontEndType=$B149,FrontEndCampus),0),MATCH(AD$9,FrontEndYear,0))),"")</f>
        <v/>
      </c>
      <c r="AE149" s="529" t="str">
        <f t="array" aca="1" ref="AE149" ca="1">IFERROR(Y149*(1+INDEX(FrontEndData,MATCH(AE$10,IF(FrontEndType=$B149,FrontEndCampus),0),MATCH(AE$9,FrontEndYear,0))),"")</f>
        <v/>
      </c>
      <c r="AF149" s="529" t="str">
        <f t="array" aca="1" ref="AF149" ca="1">IFERROR(Z149*(1+INDEX(FrontEndData,MATCH(AF$10,IF(FrontEndType=$B149,FrontEndCampus),0),MATCH(AF$9,FrontEndYear,0))),"")</f>
        <v/>
      </c>
      <c r="AG149" s="529" t="str">
        <f t="array" aca="1" ref="AG149" ca="1">IFERROR(AA149*(1+INDEX(FrontEndData,MATCH(AG$10,IF(FrontEndType=$B149,FrontEndCampus),0),MATCH(AG$9,FrontEndYear,0))),"")</f>
        <v/>
      </c>
      <c r="AH149" s="529" t="str">
        <f t="array" aca="1" ref="AH149" ca="1">IFERROR(AB149*(1+INDEX(FrontEndData,MATCH(AH$10,IF(FrontEndType=$B149,FrontEndCampus),0),MATCH(AH$9,FrontEndYear,0))),"")</f>
        <v/>
      </c>
      <c r="AI149" s="529" t="str">
        <f t="array" aca="1" ref="AI149" ca="1">IFERROR(AC149*(1+INDEX(FrontEndData,MATCH(AI$10,IF(FrontEndType=$B149,FrontEndCampus),0),MATCH(AI$9,FrontEndYear,0))),"")</f>
        <v/>
      </c>
      <c r="AJ149" s="529" t="str">
        <f t="array" aca="1" ref="AJ149" ca="1">IFERROR(AD149*(1+INDEX(FrontEndData,MATCH(AJ$10,IF(FrontEndType=$B149,FrontEndCampus),0),MATCH(AJ$9,FrontEndYear,0))),"")</f>
        <v/>
      </c>
      <c r="AK149" s="529" t="str">
        <f t="array" aca="1" ref="AK149" ca="1">IFERROR(AE149*(1+INDEX(FrontEndData,MATCH(AK$10,IF(FrontEndType=$B149,FrontEndCampus),0),MATCH(AK$9,FrontEndYear,0))),"")</f>
        <v/>
      </c>
      <c r="AL149" s="529" t="str">
        <f t="array" aca="1" ref="AL149" ca="1">IFERROR(AF149*(1+INDEX(FrontEndData,MATCH(AL$10,IF(FrontEndType=$B149,FrontEndCampus),0),MATCH(AL$9,FrontEndYear,0))),"")</f>
        <v/>
      </c>
      <c r="AM149" s="529" t="str">
        <f t="array" aca="1" ref="AM149" ca="1">IFERROR(AG149*(1+INDEX(FrontEndData,MATCH(AM$10,IF(FrontEndType=$B149,FrontEndCampus),0),MATCH(AM$9,FrontEndYear,0))),"")</f>
        <v/>
      </c>
      <c r="AN149" s="529" t="str">
        <f t="array" aca="1" ref="AN149" ca="1">IFERROR(AH149*(1+INDEX(FrontEndData,MATCH(AN$10,IF(FrontEndType=$B149,FrontEndCampus),0),MATCH(AN$9,FrontEndYear,0))),"")</f>
        <v/>
      </c>
      <c r="AO149" s="529" t="str">
        <f t="array" aca="1" ref="AO149" ca="1">IFERROR(AI149*(1+INDEX(FrontEndData,MATCH(AO$10,IF(FrontEndType=$B149,FrontEndCampus),0),MATCH(AO$9,FrontEndYear,0))),"")</f>
        <v/>
      </c>
      <c r="AP149" s="529" t="str">
        <f t="array" aca="1" ref="AP149" ca="1">IFERROR(AJ149*(1+INDEX(FrontEndData,MATCH(AP$10,IF(FrontEndType=$B149,FrontEndCampus),0),MATCH(AP$9,FrontEndYear,0))),"")</f>
        <v/>
      </c>
      <c r="AQ149" s="529" t="str">
        <f t="array" aca="1" ref="AQ149" ca="1">IFERROR(AK149*(1+INDEX(FrontEndData,MATCH(AQ$10,IF(FrontEndType=$B149,FrontEndCampus),0),MATCH(AQ$9,FrontEndYear,0))),"")</f>
        <v/>
      </c>
      <c r="AR149" s="529" t="str">
        <f t="array" aca="1" ref="AR149" ca="1">IFERROR(AL149*(1+INDEX(FrontEndData,MATCH(AR$10,IF(FrontEndType=$B149,FrontEndCampus),0),MATCH(AR$9,FrontEndYear,0))),"")</f>
        <v/>
      </c>
      <c r="AS149" s="529" t="str">
        <f t="array" aca="1" ref="AS149" ca="1">IFERROR(AM149*(1+INDEX(FrontEndData,MATCH(AS$10,IF(FrontEndType=$B149,FrontEndCampus),0),MATCH(AS$9,FrontEndYear,0))),"")</f>
        <v/>
      </c>
      <c r="AT149" s="529" t="str">
        <f t="array" aca="1" ref="AT149" ca="1">IFERROR(AN149*(1+INDEX(FrontEndData,MATCH(AT$10,IF(FrontEndType=$B149,FrontEndCampus),0),MATCH(AT$9,FrontEndYear,0))),"")</f>
        <v/>
      </c>
      <c r="AU149" s="529" t="str">
        <f t="array" aca="1" ref="AU149" ca="1">IFERROR(AO149*(1+INDEX(FrontEndData,MATCH(AU$10,IF(FrontEndType=$B149,FrontEndCampus),0),MATCH(AU$9,FrontEndYear,0))),"")</f>
        <v/>
      </c>
      <c r="AV149" s="529" t="str">
        <f t="array" aca="1" ref="AV149" ca="1">IFERROR(AP149*(1+INDEX(FrontEndData,MATCH(AV$10,IF(FrontEndType=$B149,FrontEndCampus),0),MATCH(AV$9,FrontEndYear,0))),"")</f>
        <v/>
      </c>
      <c r="AW149" s="529" t="str">
        <f t="array" aca="1" ref="AW149" ca="1">IFERROR(AQ149*(1+INDEX(FrontEndData,MATCH(AW$10,IF(FrontEndType=$B149,FrontEndCampus),0),MATCH(AW$9,FrontEndYear,0))),"")</f>
        <v/>
      </c>
      <c r="AX149" s="529" t="str">
        <f t="array" aca="1" ref="AX149" ca="1">IFERROR(AR149*(1+INDEX(FrontEndData,MATCH(AX$10,IF(FrontEndType=$B149,FrontEndCampus),0),MATCH(AX$9,FrontEndYear,0))),"")</f>
        <v/>
      </c>
      <c r="AY149" s="529" t="str">
        <f t="array" aca="1" ref="AY149" ca="1">IFERROR(AS149*(1+INDEX(FrontEndData,MATCH(AY$10,IF(FrontEndType=$B149,FrontEndCampus),0),MATCH(AY$9,FrontEndYear,0))),"")</f>
        <v/>
      </c>
      <c r="AZ149" s="529" t="str">
        <f t="array" aca="1" ref="AZ149" ca="1">IFERROR(AT149*(1+INDEX(FrontEndData,MATCH(AZ$10,IF(FrontEndType=$B149,FrontEndCampus),0),MATCH(AZ$9,FrontEndYear,0))),"")</f>
        <v/>
      </c>
      <c r="BA149" s="529" t="str">
        <f t="array" aca="1" ref="BA149" ca="1">IFERROR(AU149*(1+INDEX(FrontEndData,MATCH(BA$10,IF(FrontEndType=$B149,FrontEndCampus),0),MATCH(BA$9,FrontEndYear,0))),"")</f>
        <v/>
      </c>
      <c r="BB149" s="529" t="str">
        <f t="array" aca="1" ref="BB149" ca="1">IFERROR(AV149*(1+INDEX(FrontEndData,MATCH(BB$10,IF(FrontEndType=$B149,FrontEndCampus),0),MATCH(BB$9,FrontEndYear,0))),"")</f>
        <v/>
      </c>
      <c r="BC149" s="529" t="str">
        <f t="array" aca="1" ref="BC149" ca="1">IFERROR(AW149*(1+INDEX(FrontEndData,MATCH(BC$10,IF(FrontEndType=$B149,FrontEndCampus),0),MATCH(BC$9,FrontEndYear,0))),"")</f>
        <v/>
      </c>
      <c r="BD149" s="529" t="str">
        <f t="array" aca="1" ref="BD149" ca="1">IFERROR(AX149*(1+INDEX(FrontEndData,MATCH(BD$10,IF(FrontEndType=$B149,FrontEndCampus),0),MATCH(BD$9,FrontEndYear,0))),"")</f>
        <v/>
      </c>
      <c r="BE149" s="529" t="str">
        <f t="array" aca="1" ref="BE149" ca="1">IFERROR(AY149*(1+INDEX(FrontEndData,MATCH(BE$10,IF(FrontEndType=$B149,FrontEndCampus),0),MATCH(BE$9,FrontEndYear,0))),"")</f>
        <v/>
      </c>
      <c r="BF149" s="529" t="str">
        <f t="array" aca="1" ref="BF149" ca="1">IFERROR(AZ149*(1+INDEX(FrontEndData,MATCH(BF$10,IF(FrontEndType=$B149,FrontEndCampus),0),MATCH(BF$9,FrontEndYear,0))),"")</f>
        <v/>
      </c>
      <c r="BG149" s="529" t="str">
        <f t="array" aca="1" ref="BG149" ca="1">IFERROR(BA149*(1+INDEX(FrontEndData,MATCH(BG$10,IF(FrontEndType=$B149,FrontEndCampus),0),MATCH(BG$9,FrontEndYear,0))),"")</f>
        <v/>
      </c>
      <c r="BH149" s="529" t="str">
        <f t="array" aca="1" ref="BH149" ca="1">IFERROR(BB149*(1+INDEX(FrontEndData,MATCH(BH$10,IF(FrontEndType=$B149,FrontEndCampus),0),MATCH(BH$9,FrontEndYear,0))),"")</f>
        <v/>
      </c>
      <c r="BI149" s="529" t="str">
        <f t="array" aca="1" ref="BI149" ca="1">IFERROR(BC149*(1+INDEX(FrontEndData,MATCH(BI$10,IF(FrontEndType=$B149,FrontEndCampus),0),MATCH(BI$9,FrontEndYear,0))),"")</f>
        <v/>
      </c>
      <c r="BJ149" s="529" t="str">
        <f t="array" aca="1" ref="BJ149" ca="1">IFERROR(BD149*(1+INDEX(FrontEndData,MATCH(BJ$10,IF(FrontEndType=$B149,FrontEndCampus),0),MATCH(BJ$9,FrontEndYear,0))),"")</f>
        <v/>
      </c>
      <c r="BK149" s="529" t="str">
        <f t="array" aca="1" ref="BK149" ca="1">IFERROR(BE149*(1+INDEX(FrontEndData,MATCH(BK$10,IF(FrontEndType=$B149,FrontEndCampus),0),MATCH(BK$9,FrontEndYear,0))),"")</f>
        <v/>
      </c>
      <c r="BL149" s="529" t="str">
        <f t="array" aca="1" ref="BL149" ca="1">IFERROR(BF149*(1+INDEX(FrontEndData,MATCH(BL$10,IF(FrontEndType=$B149,FrontEndCampus),0),MATCH(BL$9,FrontEndYear,0))),"")</f>
        <v/>
      </c>
      <c r="BM149" s="529" t="str">
        <f t="array" aca="1" ref="BM149" ca="1">IFERROR(BG149*(1+INDEX(FrontEndData,MATCH(BM$10,IF(FrontEndType=$B149,FrontEndCampus),0),MATCH(BM$9,FrontEndYear,0))),"")</f>
        <v/>
      </c>
      <c r="BN149" s="529" t="str">
        <f t="array" aca="1" ref="BN149" ca="1">IFERROR(BH149*(1+INDEX(FrontEndData,MATCH(BN$10,IF(FrontEndType=$B149,FrontEndCampus),0),MATCH(BN$9,FrontEndYear,0))),"")</f>
        <v/>
      </c>
      <c r="BO149" s="529" t="str">
        <f t="array" aca="1" ref="BO149" ca="1">IFERROR(BI149*(1+INDEX(FrontEndData,MATCH(BO$10,IF(FrontEndType=$B149,FrontEndCampus),0),MATCH(BO$9,FrontEndYear,0))),"")</f>
        <v/>
      </c>
      <c r="BP149" s="529" t="str">
        <f t="array" aca="1" ref="BP149" ca="1">IFERROR(BJ149*(1+INDEX(FrontEndData,MATCH(BP$10,IF(FrontEndType=$B149,FrontEndCampus),0),MATCH(BP$9,FrontEndYear,0))),"")</f>
        <v/>
      </c>
      <c r="BQ149" s="529" t="str">
        <f t="array" aca="1" ref="BQ149" ca="1">IFERROR(BK149*(1+INDEX(FrontEndData,MATCH(BQ$10,IF(FrontEndType=$B149,FrontEndCampus),0),MATCH(BQ$9,FrontEndYear,0))),"")</f>
        <v/>
      </c>
      <c r="BR149" s="529" t="str">
        <f t="array" aca="1" ref="BR149" ca="1">IFERROR(BL149*(1+INDEX(FrontEndData,MATCH(BR$10,IF(FrontEndType=$B149,FrontEndCampus),0),MATCH(BR$9,FrontEndYear,0))),"")</f>
        <v/>
      </c>
      <c r="BS149" s="529" t="str">
        <f t="array" aca="1" ref="BS149" ca="1">IFERROR(BM149*(1+INDEX(FrontEndData,MATCH(BS$10,IF(FrontEndType=$B149,FrontEndCampus),0),MATCH(BS$9,FrontEndYear,0))),"")</f>
        <v/>
      </c>
      <c r="BT149" s="529" t="str">
        <f t="array" aca="1" ref="BT149" ca="1">IFERROR(BN149*(1+INDEX(FrontEndData,MATCH(BT$10,IF(FrontEndType=$B149,FrontEndCampus),0),MATCH(BT$9,FrontEndYear,0))),"")</f>
        <v/>
      </c>
      <c r="BU149" s="529" t="str">
        <f t="array" aca="1" ref="BU149" ca="1">IFERROR(BO149*(1+INDEX(FrontEndData,MATCH(BU$10,IF(FrontEndType=$B149,FrontEndCampus),0),MATCH(BU$9,FrontEndYear,0))),"")</f>
        <v/>
      </c>
      <c r="BV149" s="529" t="str">
        <f t="array" aca="1" ref="BV149" ca="1">IFERROR(BP149*(1+INDEX(FrontEndData,MATCH(BV$10,IF(FrontEndType=$B149,FrontEndCampus),0),MATCH(BV$9,FrontEndYear,0))),"")</f>
        <v/>
      </c>
      <c r="BW149" s="529" t="str">
        <f t="array" aca="1" ref="BW149" ca="1">IFERROR(BQ149*(1+INDEX(FrontEndData,MATCH(BW$10,IF(FrontEndType=$B149,FrontEndCampus),0),MATCH(BW$9,FrontEndYear,0))),"")</f>
        <v/>
      </c>
      <c r="BX149" s="529" t="str">
        <f t="array" aca="1" ref="BX149" ca="1">IFERROR(BR149*(1+INDEX(FrontEndData,MATCH(BX$10,IF(FrontEndType=$B149,FrontEndCampus),0),MATCH(BX$9,FrontEndYear,0))),"")</f>
        <v/>
      </c>
    </row>
    <row r="150" spans="2:76" x14ac:dyDescent="0.25">
      <c r="B150" s="525" t="s">
        <v>358</v>
      </c>
      <c r="C150" s="526" t="s">
        <v>371</v>
      </c>
      <c r="D150" s="527" t="s">
        <v>4</v>
      </c>
      <c r="E150" s="528">
        <f t="array" ref="E150">IFERROR(IF(INDEX(EndUseMatrixData,MATCH($B150,IF(EndUseMatrixEndUse=$D150,EndUseMatrixAllocation),0),MATCH($C150,EndUseMatrixEmissionSource,0))=Lists!$Q$9,INDEX(CFPTableEmissionsData,MATCH($C150,CFPTableEmissionsEmissionSource,0),MATCH(E$10,CFPTableEmissionsCampus,0))*INDEX(EndUseAssumptionsData,MATCH($C150,IF(EndUseAssumptionsEndUse=$D150,EndUseAssumptionsEmissionsSource),0),MATCH(E$10,EndUseAssumptionsCampus,0))*IF(COUNTIF(PeopleList,$B150)&gt;0,INDEX(SpacePeopleAllocationsPercentData,MATCH($B150,SpacePeopleAllocationsPercentType,0),MATCH(E$10,SpacePeopleAllocationsPercentCampus,0))/SUM(IF(INDEX(EndUseMatrixPeopleData,0,MATCH($C150,EndUseMatrixEmissionSource,0))=Lists!$Q$9,IF(EndUseMatrixPeopleEndUse=$D150,INDEX(EndUseMatrixPeopleSplitData,0,MATCH(E$10,EndUseMatrixPeopleSplitCampus,0))))),1),0),0)</f>
        <v>0</v>
      </c>
      <c r="F150" s="528">
        <f t="array" ref="F150">IFERROR(IF(INDEX(EndUseMatrixData,MATCH($B150,IF(EndUseMatrixEndUse=$D150,EndUseMatrixAllocation),0),MATCH($C150,EndUseMatrixEmissionSource,0))=Lists!$Q$9,INDEX(CFPTableEmissionsData,MATCH($C150,CFPTableEmissionsEmissionSource,0),MATCH(F$10,CFPTableEmissionsCampus,0))*INDEX(EndUseAssumptionsData,MATCH($C150,IF(EndUseAssumptionsEndUse=$D150,EndUseAssumptionsEmissionsSource),0),MATCH(F$10,EndUseAssumptionsCampus,0))*IF(COUNTIF(PeopleList,$B150)&gt;0,INDEX(SpacePeopleAllocationsPercentData,MATCH($B150,SpacePeopleAllocationsPercentType,0),MATCH(F$10,SpacePeopleAllocationsPercentCampus,0))/SUM(IF(INDEX(EndUseMatrixPeopleData,0,MATCH($C150,EndUseMatrixEmissionSource,0))=Lists!$Q$9,IF(EndUseMatrixPeopleEndUse=$D150,INDEX(EndUseMatrixPeopleSplitData,0,MATCH(F$10,EndUseMatrixPeopleSplitCampus,0))))),1),0),0)</f>
        <v>0</v>
      </c>
      <c r="G150" s="528">
        <f t="array" ref="G150">IFERROR(IF(INDEX(EndUseMatrixData,MATCH($B150,IF(EndUseMatrixEndUse=$D150,EndUseMatrixAllocation),0),MATCH($C150,EndUseMatrixEmissionSource,0))=Lists!$Q$9,INDEX(CFPTableEmissionsData,MATCH($C150,CFPTableEmissionsEmissionSource,0),MATCH(G$10,CFPTableEmissionsCampus,0))*INDEX(EndUseAssumptionsData,MATCH($C150,IF(EndUseAssumptionsEndUse=$D150,EndUseAssumptionsEmissionsSource),0),MATCH(G$10,EndUseAssumptionsCampus,0))*IF(COUNTIF(PeopleList,$B150)&gt;0,INDEX(SpacePeopleAllocationsPercentData,MATCH($B150,SpacePeopleAllocationsPercentType,0),MATCH(G$10,SpacePeopleAllocationsPercentCampus,0))/SUM(IF(INDEX(EndUseMatrixPeopleData,0,MATCH($C150,EndUseMatrixEmissionSource,0))=Lists!$Q$9,IF(EndUseMatrixPeopleEndUse=$D150,INDEX(EndUseMatrixPeopleSplitData,0,MATCH(G$10,EndUseMatrixPeopleSplitCampus,0))))),1),0),0)</f>
        <v>0</v>
      </c>
      <c r="H150" s="528">
        <f t="array" ref="H150">IFERROR(IF(INDEX(EndUseMatrixData,MATCH($B150,IF(EndUseMatrixEndUse=$D150,EndUseMatrixAllocation),0),MATCH($C150,EndUseMatrixEmissionSource,0))=Lists!$Q$9,INDEX(CFPTableEmissionsData,MATCH($C150,CFPTableEmissionsEmissionSource,0),MATCH(H$10,CFPTableEmissionsCampus,0))*INDEX(EndUseAssumptionsData,MATCH($C150,IF(EndUseAssumptionsEndUse=$D150,EndUseAssumptionsEmissionsSource),0),MATCH(H$10,EndUseAssumptionsCampus,0))*IF(COUNTIF(PeopleList,$B150)&gt;0,INDEX(SpacePeopleAllocationsPercentData,MATCH($B150,SpacePeopleAllocationsPercentType,0),MATCH(H$10,SpacePeopleAllocationsPercentCampus,0))/SUM(IF(INDEX(EndUseMatrixPeopleData,0,MATCH($C150,EndUseMatrixEmissionSource,0))=Lists!$Q$9,IF(EndUseMatrixPeopleEndUse=$D150,INDEX(EndUseMatrixPeopleSplitData,0,MATCH(H$10,EndUseMatrixPeopleSplitCampus,0))))),1),0),0)</f>
        <v>0</v>
      </c>
      <c r="I150" s="528">
        <f t="array" ref="I150">IFERROR(IF(INDEX(EndUseMatrixData,MATCH($B150,IF(EndUseMatrixEndUse=$D150,EndUseMatrixAllocation),0),MATCH($C150,EndUseMatrixEmissionSource,0))=Lists!$Q$9,INDEX(CFPTableEmissionsData,MATCH($C150,CFPTableEmissionsEmissionSource,0),MATCH(I$10,CFPTableEmissionsCampus,0))*INDEX(EndUseAssumptionsData,MATCH($C150,IF(EndUseAssumptionsEndUse=$D150,EndUseAssumptionsEmissionsSource),0),MATCH(I$10,EndUseAssumptionsCampus,0))*IF(COUNTIF(PeopleList,$B150)&gt;0,INDEX(SpacePeopleAllocationsPercentData,MATCH($B150,SpacePeopleAllocationsPercentType,0),MATCH(I$10,SpacePeopleAllocationsPercentCampus,0))/SUM(IF(INDEX(EndUseMatrixPeopleData,0,MATCH($C150,EndUseMatrixEmissionSource,0))=Lists!$Q$9,IF(EndUseMatrixPeopleEndUse=$D150,INDEX(EndUseMatrixPeopleSplitData,0,MATCH(I$10,EndUseMatrixPeopleSplitCampus,0))))),1),0),0)</f>
        <v>0</v>
      </c>
      <c r="J150" s="528">
        <f t="array" ref="J150">IFERROR(IF(INDEX(EndUseMatrixData,MATCH($B150,IF(EndUseMatrixEndUse=$D150,EndUseMatrixAllocation),0),MATCH($C150,EndUseMatrixEmissionSource,0))=Lists!$Q$9,INDEX(CFPTableEmissionsData,MATCH($C150,CFPTableEmissionsEmissionSource,0),MATCH(J$10,CFPTableEmissionsCampus,0))*INDEX(EndUseAssumptionsData,MATCH($C150,IF(EndUseAssumptionsEndUse=$D150,EndUseAssumptionsEmissionsSource),0),MATCH(J$10,EndUseAssumptionsCampus,0))*IF(COUNTIF(PeopleList,$B150)&gt;0,INDEX(SpacePeopleAllocationsPercentData,MATCH($B150,SpacePeopleAllocationsPercentType,0),MATCH(J$10,SpacePeopleAllocationsPercentCampus,0))/SUM(IF(INDEX(EndUseMatrixPeopleData,0,MATCH($C150,EndUseMatrixEmissionSource,0))=Lists!$Q$9,IF(EndUseMatrixPeopleEndUse=$D150,INDEX(EndUseMatrixPeopleSplitData,0,MATCH(J$10,EndUseMatrixPeopleSplitCampus,0))))),1),0),0)</f>
        <v>0</v>
      </c>
      <c r="K150" s="529" t="str">
        <f t="array" aca="1" ref="K150" ca="1">IFERROR(E150*(1+INDEX(FrontEndData,MATCH(K$10,IF(FrontEndType=$B150,FrontEndCampus),0),MATCH(K$9,FrontEndYear,0))),"")</f>
        <v/>
      </c>
      <c r="L150" s="529" t="str">
        <f t="array" aca="1" ref="L150" ca="1">IFERROR(F150*(1+INDEX(FrontEndData,MATCH(L$10,IF(FrontEndType=$B150,FrontEndCampus),0),MATCH(L$9,FrontEndYear,0))),"")</f>
        <v/>
      </c>
      <c r="M150" s="529" t="str">
        <f t="array" aca="1" ref="M150" ca="1">IFERROR(G150*(1+INDEX(FrontEndData,MATCH(M$10,IF(FrontEndType=$B150,FrontEndCampus),0),MATCH(M$9,FrontEndYear,0))),"")</f>
        <v/>
      </c>
      <c r="N150" s="529" t="str">
        <f t="array" aca="1" ref="N150" ca="1">IFERROR(H150*(1+INDEX(FrontEndData,MATCH(N$10,IF(FrontEndType=$B150,FrontEndCampus),0),MATCH(N$9,FrontEndYear,0))),"")</f>
        <v/>
      </c>
      <c r="O150" s="529" t="str">
        <f t="array" aca="1" ref="O150" ca="1">IFERROR(I150*(1+INDEX(FrontEndData,MATCH(O$10,IF(FrontEndType=$B150,FrontEndCampus),0),MATCH(O$9,FrontEndYear,0))),"")</f>
        <v/>
      </c>
      <c r="P150" s="529" t="str">
        <f t="array" aca="1" ref="P150" ca="1">IFERROR(J150*(1+INDEX(FrontEndData,MATCH(P$10,IF(FrontEndType=$B150,FrontEndCampus),0),MATCH(P$9,FrontEndYear,0))),"")</f>
        <v/>
      </c>
      <c r="Q150" s="529" t="str">
        <f t="array" aca="1" ref="Q150" ca="1">IFERROR(K150*(1+INDEX(FrontEndData,MATCH(Q$10,IF(FrontEndType=$B150,FrontEndCampus),0),MATCH(Q$9,FrontEndYear,0))),"")</f>
        <v/>
      </c>
      <c r="R150" s="529" t="str">
        <f t="array" aca="1" ref="R150" ca="1">IFERROR(L150*(1+INDEX(FrontEndData,MATCH(R$10,IF(FrontEndType=$B150,FrontEndCampus),0),MATCH(R$9,FrontEndYear,0))),"")</f>
        <v/>
      </c>
      <c r="S150" s="529" t="str">
        <f t="array" aca="1" ref="S150" ca="1">IFERROR(M150*(1+INDEX(FrontEndData,MATCH(S$10,IF(FrontEndType=$B150,FrontEndCampus),0),MATCH(S$9,FrontEndYear,0))),"")</f>
        <v/>
      </c>
      <c r="T150" s="529" t="str">
        <f t="array" aca="1" ref="T150" ca="1">IFERROR(N150*(1+INDEX(FrontEndData,MATCH(T$10,IF(FrontEndType=$B150,FrontEndCampus),0),MATCH(T$9,FrontEndYear,0))),"")</f>
        <v/>
      </c>
      <c r="U150" s="529" t="str">
        <f t="array" aca="1" ref="U150" ca="1">IFERROR(O150*(1+INDEX(FrontEndData,MATCH(U$10,IF(FrontEndType=$B150,FrontEndCampus),0),MATCH(U$9,FrontEndYear,0))),"")</f>
        <v/>
      </c>
      <c r="V150" s="529" t="str">
        <f t="array" aca="1" ref="V150" ca="1">IFERROR(P150*(1+INDEX(FrontEndData,MATCH(V$10,IF(FrontEndType=$B150,FrontEndCampus),0),MATCH(V$9,FrontEndYear,0))),"")</f>
        <v/>
      </c>
      <c r="W150" s="529" t="str">
        <f t="array" aca="1" ref="W150" ca="1">IFERROR(Q150*(1+INDEX(FrontEndData,MATCH(W$10,IF(FrontEndType=$B150,FrontEndCampus),0),MATCH(W$9,FrontEndYear,0))),"")</f>
        <v/>
      </c>
      <c r="X150" s="529" t="str">
        <f t="array" aca="1" ref="X150" ca="1">IFERROR(R150*(1+INDEX(FrontEndData,MATCH(X$10,IF(FrontEndType=$B150,FrontEndCampus),0),MATCH(X$9,FrontEndYear,0))),"")</f>
        <v/>
      </c>
      <c r="Y150" s="529" t="str">
        <f t="array" aca="1" ref="Y150" ca="1">IFERROR(S150*(1+INDEX(FrontEndData,MATCH(Y$10,IF(FrontEndType=$B150,FrontEndCampus),0),MATCH(Y$9,FrontEndYear,0))),"")</f>
        <v/>
      </c>
      <c r="Z150" s="529" t="str">
        <f t="array" aca="1" ref="Z150" ca="1">IFERROR(T150*(1+INDEX(FrontEndData,MATCH(Z$10,IF(FrontEndType=$B150,FrontEndCampus),0),MATCH(Z$9,FrontEndYear,0))),"")</f>
        <v/>
      </c>
      <c r="AA150" s="529" t="str">
        <f t="array" aca="1" ref="AA150" ca="1">IFERROR(U150*(1+INDEX(FrontEndData,MATCH(AA$10,IF(FrontEndType=$B150,FrontEndCampus),0),MATCH(AA$9,FrontEndYear,0))),"")</f>
        <v/>
      </c>
      <c r="AB150" s="529" t="str">
        <f t="array" aca="1" ref="AB150" ca="1">IFERROR(V150*(1+INDEX(FrontEndData,MATCH(AB$10,IF(FrontEndType=$B150,FrontEndCampus),0),MATCH(AB$9,FrontEndYear,0))),"")</f>
        <v/>
      </c>
      <c r="AC150" s="529" t="str">
        <f t="array" aca="1" ref="AC150" ca="1">IFERROR(W150*(1+INDEX(FrontEndData,MATCH(AC$10,IF(FrontEndType=$B150,FrontEndCampus),0),MATCH(AC$9,FrontEndYear,0))),"")</f>
        <v/>
      </c>
      <c r="AD150" s="529" t="str">
        <f t="array" aca="1" ref="AD150" ca="1">IFERROR(X150*(1+INDEX(FrontEndData,MATCH(AD$10,IF(FrontEndType=$B150,FrontEndCampus),0),MATCH(AD$9,FrontEndYear,0))),"")</f>
        <v/>
      </c>
      <c r="AE150" s="529" t="str">
        <f t="array" aca="1" ref="AE150" ca="1">IFERROR(Y150*(1+INDEX(FrontEndData,MATCH(AE$10,IF(FrontEndType=$B150,FrontEndCampus),0),MATCH(AE$9,FrontEndYear,0))),"")</f>
        <v/>
      </c>
      <c r="AF150" s="529" t="str">
        <f t="array" aca="1" ref="AF150" ca="1">IFERROR(Z150*(1+INDEX(FrontEndData,MATCH(AF$10,IF(FrontEndType=$B150,FrontEndCampus),0),MATCH(AF$9,FrontEndYear,0))),"")</f>
        <v/>
      </c>
      <c r="AG150" s="529" t="str">
        <f t="array" aca="1" ref="AG150" ca="1">IFERROR(AA150*(1+INDEX(FrontEndData,MATCH(AG$10,IF(FrontEndType=$B150,FrontEndCampus),0),MATCH(AG$9,FrontEndYear,0))),"")</f>
        <v/>
      </c>
      <c r="AH150" s="529" t="str">
        <f t="array" aca="1" ref="AH150" ca="1">IFERROR(AB150*(1+INDEX(FrontEndData,MATCH(AH$10,IF(FrontEndType=$B150,FrontEndCampus),0),MATCH(AH$9,FrontEndYear,0))),"")</f>
        <v/>
      </c>
      <c r="AI150" s="529" t="str">
        <f t="array" aca="1" ref="AI150" ca="1">IFERROR(AC150*(1+INDEX(FrontEndData,MATCH(AI$10,IF(FrontEndType=$B150,FrontEndCampus),0),MATCH(AI$9,FrontEndYear,0))),"")</f>
        <v/>
      </c>
      <c r="AJ150" s="529" t="str">
        <f t="array" aca="1" ref="AJ150" ca="1">IFERROR(AD150*(1+INDEX(FrontEndData,MATCH(AJ$10,IF(FrontEndType=$B150,FrontEndCampus),0),MATCH(AJ$9,FrontEndYear,0))),"")</f>
        <v/>
      </c>
      <c r="AK150" s="529" t="str">
        <f t="array" aca="1" ref="AK150" ca="1">IFERROR(AE150*(1+INDEX(FrontEndData,MATCH(AK$10,IF(FrontEndType=$B150,FrontEndCampus),0),MATCH(AK$9,FrontEndYear,0))),"")</f>
        <v/>
      </c>
      <c r="AL150" s="529" t="str">
        <f t="array" aca="1" ref="AL150" ca="1">IFERROR(AF150*(1+INDEX(FrontEndData,MATCH(AL$10,IF(FrontEndType=$B150,FrontEndCampus),0),MATCH(AL$9,FrontEndYear,0))),"")</f>
        <v/>
      </c>
      <c r="AM150" s="529" t="str">
        <f t="array" aca="1" ref="AM150" ca="1">IFERROR(AG150*(1+INDEX(FrontEndData,MATCH(AM$10,IF(FrontEndType=$B150,FrontEndCampus),0),MATCH(AM$9,FrontEndYear,0))),"")</f>
        <v/>
      </c>
      <c r="AN150" s="529" t="str">
        <f t="array" aca="1" ref="AN150" ca="1">IFERROR(AH150*(1+INDEX(FrontEndData,MATCH(AN$10,IF(FrontEndType=$B150,FrontEndCampus),0),MATCH(AN$9,FrontEndYear,0))),"")</f>
        <v/>
      </c>
      <c r="AO150" s="529" t="str">
        <f t="array" aca="1" ref="AO150" ca="1">IFERROR(AI150*(1+INDEX(FrontEndData,MATCH(AO$10,IF(FrontEndType=$B150,FrontEndCampus),0),MATCH(AO$9,FrontEndYear,0))),"")</f>
        <v/>
      </c>
      <c r="AP150" s="529" t="str">
        <f t="array" aca="1" ref="AP150" ca="1">IFERROR(AJ150*(1+INDEX(FrontEndData,MATCH(AP$10,IF(FrontEndType=$B150,FrontEndCampus),0),MATCH(AP$9,FrontEndYear,0))),"")</f>
        <v/>
      </c>
      <c r="AQ150" s="529" t="str">
        <f t="array" aca="1" ref="AQ150" ca="1">IFERROR(AK150*(1+INDEX(FrontEndData,MATCH(AQ$10,IF(FrontEndType=$B150,FrontEndCampus),0),MATCH(AQ$9,FrontEndYear,0))),"")</f>
        <v/>
      </c>
      <c r="AR150" s="529" t="str">
        <f t="array" aca="1" ref="AR150" ca="1">IFERROR(AL150*(1+INDEX(FrontEndData,MATCH(AR$10,IF(FrontEndType=$B150,FrontEndCampus),0),MATCH(AR$9,FrontEndYear,0))),"")</f>
        <v/>
      </c>
      <c r="AS150" s="529" t="str">
        <f t="array" aca="1" ref="AS150" ca="1">IFERROR(AM150*(1+INDEX(FrontEndData,MATCH(AS$10,IF(FrontEndType=$B150,FrontEndCampus),0),MATCH(AS$9,FrontEndYear,0))),"")</f>
        <v/>
      </c>
      <c r="AT150" s="529" t="str">
        <f t="array" aca="1" ref="AT150" ca="1">IFERROR(AN150*(1+INDEX(FrontEndData,MATCH(AT$10,IF(FrontEndType=$B150,FrontEndCampus),0),MATCH(AT$9,FrontEndYear,0))),"")</f>
        <v/>
      </c>
      <c r="AU150" s="529" t="str">
        <f t="array" aca="1" ref="AU150" ca="1">IFERROR(AO150*(1+INDEX(FrontEndData,MATCH(AU$10,IF(FrontEndType=$B150,FrontEndCampus),0),MATCH(AU$9,FrontEndYear,0))),"")</f>
        <v/>
      </c>
      <c r="AV150" s="529" t="str">
        <f t="array" aca="1" ref="AV150" ca="1">IFERROR(AP150*(1+INDEX(FrontEndData,MATCH(AV$10,IF(FrontEndType=$B150,FrontEndCampus),0),MATCH(AV$9,FrontEndYear,0))),"")</f>
        <v/>
      </c>
      <c r="AW150" s="529" t="str">
        <f t="array" aca="1" ref="AW150" ca="1">IFERROR(AQ150*(1+INDEX(FrontEndData,MATCH(AW$10,IF(FrontEndType=$B150,FrontEndCampus),0),MATCH(AW$9,FrontEndYear,0))),"")</f>
        <v/>
      </c>
      <c r="AX150" s="529" t="str">
        <f t="array" aca="1" ref="AX150" ca="1">IFERROR(AR150*(1+INDEX(FrontEndData,MATCH(AX$10,IF(FrontEndType=$B150,FrontEndCampus),0),MATCH(AX$9,FrontEndYear,0))),"")</f>
        <v/>
      </c>
      <c r="AY150" s="529" t="str">
        <f t="array" aca="1" ref="AY150" ca="1">IFERROR(AS150*(1+INDEX(FrontEndData,MATCH(AY$10,IF(FrontEndType=$B150,FrontEndCampus),0),MATCH(AY$9,FrontEndYear,0))),"")</f>
        <v/>
      </c>
      <c r="AZ150" s="529" t="str">
        <f t="array" aca="1" ref="AZ150" ca="1">IFERROR(AT150*(1+INDEX(FrontEndData,MATCH(AZ$10,IF(FrontEndType=$B150,FrontEndCampus),0),MATCH(AZ$9,FrontEndYear,0))),"")</f>
        <v/>
      </c>
      <c r="BA150" s="529" t="str">
        <f t="array" aca="1" ref="BA150" ca="1">IFERROR(AU150*(1+INDEX(FrontEndData,MATCH(BA$10,IF(FrontEndType=$B150,FrontEndCampus),0),MATCH(BA$9,FrontEndYear,0))),"")</f>
        <v/>
      </c>
      <c r="BB150" s="529" t="str">
        <f t="array" aca="1" ref="BB150" ca="1">IFERROR(AV150*(1+INDEX(FrontEndData,MATCH(BB$10,IF(FrontEndType=$B150,FrontEndCampus),0),MATCH(BB$9,FrontEndYear,0))),"")</f>
        <v/>
      </c>
      <c r="BC150" s="529" t="str">
        <f t="array" aca="1" ref="BC150" ca="1">IFERROR(AW150*(1+INDEX(FrontEndData,MATCH(BC$10,IF(FrontEndType=$B150,FrontEndCampus),0),MATCH(BC$9,FrontEndYear,0))),"")</f>
        <v/>
      </c>
      <c r="BD150" s="529" t="str">
        <f t="array" aca="1" ref="BD150" ca="1">IFERROR(AX150*(1+INDEX(FrontEndData,MATCH(BD$10,IF(FrontEndType=$B150,FrontEndCampus),0),MATCH(BD$9,FrontEndYear,0))),"")</f>
        <v/>
      </c>
      <c r="BE150" s="529" t="str">
        <f t="array" aca="1" ref="BE150" ca="1">IFERROR(AY150*(1+INDEX(FrontEndData,MATCH(BE$10,IF(FrontEndType=$B150,FrontEndCampus),0),MATCH(BE$9,FrontEndYear,0))),"")</f>
        <v/>
      </c>
      <c r="BF150" s="529" t="str">
        <f t="array" aca="1" ref="BF150" ca="1">IFERROR(AZ150*(1+INDEX(FrontEndData,MATCH(BF$10,IF(FrontEndType=$B150,FrontEndCampus),0),MATCH(BF$9,FrontEndYear,0))),"")</f>
        <v/>
      </c>
      <c r="BG150" s="529" t="str">
        <f t="array" aca="1" ref="BG150" ca="1">IFERROR(BA150*(1+INDEX(FrontEndData,MATCH(BG$10,IF(FrontEndType=$B150,FrontEndCampus),0),MATCH(BG$9,FrontEndYear,0))),"")</f>
        <v/>
      </c>
      <c r="BH150" s="529" t="str">
        <f t="array" aca="1" ref="BH150" ca="1">IFERROR(BB150*(1+INDEX(FrontEndData,MATCH(BH$10,IF(FrontEndType=$B150,FrontEndCampus),0),MATCH(BH$9,FrontEndYear,0))),"")</f>
        <v/>
      </c>
      <c r="BI150" s="529" t="str">
        <f t="array" aca="1" ref="BI150" ca="1">IFERROR(BC150*(1+INDEX(FrontEndData,MATCH(BI$10,IF(FrontEndType=$B150,FrontEndCampus),0),MATCH(BI$9,FrontEndYear,0))),"")</f>
        <v/>
      </c>
      <c r="BJ150" s="529" t="str">
        <f t="array" aca="1" ref="BJ150" ca="1">IFERROR(BD150*(1+INDEX(FrontEndData,MATCH(BJ$10,IF(FrontEndType=$B150,FrontEndCampus),0),MATCH(BJ$9,FrontEndYear,0))),"")</f>
        <v/>
      </c>
      <c r="BK150" s="529" t="str">
        <f t="array" aca="1" ref="BK150" ca="1">IFERROR(BE150*(1+INDEX(FrontEndData,MATCH(BK$10,IF(FrontEndType=$B150,FrontEndCampus),0),MATCH(BK$9,FrontEndYear,0))),"")</f>
        <v/>
      </c>
      <c r="BL150" s="529" t="str">
        <f t="array" aca="1" ref="BL150" ca="1">IFERROR(BF150*(1+INDEX(FrontEndData,MATCH(BL$10,IF(FrontEndType=$B150,FrontEndCampus),0),MATCH(BL$9,FrontEndYear,0))),"")</f>
        <v/>
      </c>
      <c r="BM150" s="529" t="str">
        <f t="array" aca="1" ref="BM150" ca="1">IFERROR(BG150*(1+INDEX(FrontEndData,MATCH(BM$10,IF(FrontEndType=$B150,FrontEndCampus),0),MATCH(BM$9,FrontEndYear,0))),"")</f>
        <v/>
      </c>
      <c r="BN150" s="529" t="str">
        <f t="array" aca="1" ref="BN150" ca="1">IFERROR(BH150*(1+INDEX(FrontEndData,MATCH(BN$10,IF(FrontEndType=$B150,FrontEndCampus),0),MATCH(BN$9,FrontEndYear,0))),"")</f>
        <v/>
      </c>
      <c r="BO150" s="529" t="str">
        <f t="array" aca="1" ref="BO150" ca="1">IFERROR(BI150*(1+INDEX(FrontEndData,MATCH(BO$10,IF(FrontEndType=$B150,FrontEndCampus),0),MATCH(BO$9,FrontEndYear,0))),"")</f>
        <v/>
      </c>
      <c r="BP150" s="529" t="str">
        <f t="array" aca="1" ref="BP150" ca="1">IFERROR(BJ150*(1+INDEX(FrontEndData,MATCH(BP$10,IF(FrontEndType=$B150,FrontEndCampus),0),MATCH(BP$9,FrontEndYear,0))),"")</f>
        <v/>
      </c>
      <c r="BQ150" s="529" t="str">
        <f t="array" aca="1" ref="BQ150" ca="1">IFERROR(BK150*(1+INDEX(FrontEndData,MATCH(BQ$10,IF(FrontEndType=$B150,FrontEndCampus),0),MATCH(BQ$9,FrontEndYear,0))),"")</f>
        <v/>
      </c>
      <c r="BR150" s="529" t="str">
        <f t="array" aca="1" ref="BR150" ca="1">IFERROR(BL150*(1+INDEX(FrontEndData,MATCH(BR$10,IF(FrontEndType=$B150,FrontEndCampus),0),MATCH(BR$9,FrontEndYear,0))),"")</f>
        <v/>
      </c>
      <c r="BS150" s="529" t="str">
        <f t="array" aca="1" ref="BS150" ca="1">IFERROR(BM150*(1+INDEX(FrontEndData,MATCH(BS$10,IF(FrontEndType=$B150,FrontEndCampus),0),MATCH(BS$9,FrontEndYear,0))),"")</f>
        <v/>
      </c>
      <c r="BT150" s="529" t="str">
        <f t="array" aca="1" ref="BT150" ca="1">IFERROR(BN150*(1+INDEX(FrontEndData,MATCH(BT$10,IF(FrontEndType=$B150,FrontEndCampus),0),MATCH(BT$9,FrontEndYear,0))),"")</f>
        <v/>
      </c>
      <c r="BU150" s="529" t="str">
        <f t="array" aca="1" ref="BU150" ca="1">IFERROR(BO150*(1+INDEX(FrontEndData,MATCH(BU$10,IF(FrontEndType=$B150,FrontEndCampus),0),MATCH(BU$9,FrontEndYear,0))),"")</f>
        <v/>
      </c>
      <c r="BV150" s="529" t="str">
        <f t="array" aca="1" ref="BV150" ca="1">IFERROR(BP150*(1+INDEX(FrontEndData,MATCH(BV$10,IF(FrontEndType=$B150,FrontEndCampus),0),MATCH(BV$9,FrontEndYear,0))),"")</f>
        <v/>
      </c>
      <c r="BW150" s="529" t="str">
        <f t="array" aca="1" ref="BW150" ca="1">IFERROR(BQ150*(1+INDEX(FrontEndData,MATCH(BW$10,IF(FrontEndType=$B150,FrontEndCampus),0),MATCH(BW$9,FrontEndYear,0))),"")</f>
        <v/>
      </c>
      <c r="BX150" s="529" t="str">
        <f t="array" aca="1" ref="BX150" ca="1">IFERROR(BR150*(1+INDEX(FrontEndData,MATCH(BX$10,IF(FrontEndType=$B150,FrontEndCampus),0),MATCH(BX$9,FrontEndYear,0))),"")</f>
        <v/>
      </c>
    </row>
    <row r="151" spans="2:76" x14ac:dyDescent="0.25">
      <c r="B151" s="525" t="s">
        <v>412</v>
      </c>
      <c r="C151" s="526" t="s">
        <v>430</v>
      </c>
      <c r="D151" s="527" t="s">
        <v>4</v>
      </c>
      <c r="E151" s="528">
        <f t="array" aca="1" ref="E151" ca="1">IFERROR(IF(INDEX(EndUseMatrixData,MATCH($B151,IF(EndUseMatrixEndUse=$D151,EndUseMatrixAllocation),0),MATCH($C151,EndUseMatrixEmissionSource,0))=Lists!$Q$9,INDEX(CFPTableEmissionsData,MATCH($C151,CFPTableEmissionsEmissionSource,0),MATCH(E$10,CFPTableEmissionsCampus,0))*INDEX(EndUseAssumptionsData,MATCH($C151,IF(EndUseAssumptionsEndUse=$D151,EndUseAssumptionsEmissionsSource),0),MATCH(E$10,EndUseAssumptionsCampus,0))*IF(COUNTIF(PeopleList,$B151)&gt;0,INDEX(SpacePeopleAllocationsPercentData,MATCH($B151,SpacePeopleAllocationsPercentType,0),MATCH(E$10,SpacePeopleAllocationsPercentCampus,0))/SUM(IF(INDEX(EndUseMatrixPeopleData,0,MATCH($C151,EndUseMatrixEmissionSource,0))=Lists!$Q$9,IF(EndUseMatrixPeopleEndUse=$D151,INDEX(EndUseMatrixPeopleSplitData,0,MATCH(E$10,EndUseMatrixPeopleSplitCampus,0))))),1),0),0)</f>
        <v>0</v>
      </c>
      <c r="F151" s="528">
        <f t="array" aca="1" ref="F151" ca="1">IFERROR(IF(INDEX(EndUseMatrixData,MATCH($B151,IF(EndUseMatrixEndUse=$D151,EndUseMatrixAllocation),0),MATCH($C151,EndUseMatrixEmissionSource,0))=Lists!$Q$9,INDEX(CFPTableEmissionsData,MATCH($C151,CFPTableEmissionsEmissionSource,0),MATCH(F$10,CFPTableEmissionsCampus,0))*INDEX(EndUseAssumptionsData,MATCH($C151,IF(EndUseAssumptionsEndUse=$D151,EndUseAssumptionsEmissionsSource),0),MATCH(F$10,EndUseAssumptionsCampus,0))*IF(COUNTIF(PeopleList,$B151)&gt;0,INDEX(SpacePeopleAllocationsPercentData,MATCH($B151,SpacePeopleAllocationsPercentType,0),MATCH(F$10,SpacePeopleAllocationsPercentCampus,0))/SUM(IF(INDEX(EndUseMatrixPeopleData,0,MATCH($C151,EndUseMatrixEmissionSource,0))=Lists!$Q$9,IF(EndUseMatrixPeopleEndUse=$D151,INDEX(EndUseMatrixPeopleSplitData,0,MATCH(F$10,EndUseMatrixPeopleSplitCampus,0))))),1),0),0)</f>
        <v>0</v>
      </c>
      <c r="G151" s="528">
        <f t="array" aca="1" ref="G151" ca="1">IFERROR(IF(INDEX(EndUseMatrixData,MATCH($B151,IF(EndUseMatrixEndUse=$D151,EndUseMatrixAllocation),0),MATCH($C151,EndUseMatrixEmissionSource,0))=Lists!$Q$9,INDEX(CFPTableEmissionsData,MATCH($C151,CFPTableEmissionsEmissionSource,0),MATCH(G$10,CFPTableEmissionsCampus,0))*INDEX(EndUseAssumptionsData,MATCH($C151,IF(EndUseAssumptionsEndUse=$D151,EndUseAssumptionsEmissionsSource),0),MATCH(G$10,EndUseAssumptionsCampus,0))*IF(COUNTIF(PeopleList,$B151)&gt;0,INDEX(SpacePeopleAllocationsPercentData,MATCH($B151,SpacePeopleAllocationsPercentType,0),MATCH(G$10,SpacePeopleAllocationsPercentCampus,0))/SUM(IF(INDEX(EndUseMatrixPeopleData,0,MATCH($C151,EndUseMatrixEmissionSource,0))=Lists!$Q$9,IF(EndUseMatrixPeopleEndUse=$D151,INDEX(EndUseMatrixPeopleSplitData,0,MATCH(G$10,EndUseMatrixPeopleSplitCampus,0))))),1),0),0)</f>
        <v>0</v>
      </c>
      <c r="H151" s="528">
        <f t="array" aca="1" ref="H151" ca="1">IFERROR(IF(INDEX(EndUseMatrixData,MATCH($B151,IF(EndUseMatrixEndUse=$D151,EndUseMatrixAllocation),0),MATCH($C151,EndUseMatrixEmissionSource,0))=Lists!$Q$9,INDEX(CFPTableEmissionsData,MATCH($C151,CFPTableEmissionsEmissionSource,0),MATCH(H$10,CFPTableEmissionsCampus,0))*INDEX(EndUseAssumptionsData,MATCH($C151,IF(EndUseAssumptionsEndUse=$D151,EndUseAssumptionsEmissionsSource),0),MATCH(H$10,EndUseAssumptionsCampus,0))*IF(COUNTIF(PeopleList,$B151)&gt;0,INDEX(SpacePeopleAllocationsPercentData,MATCH($B151,SpacePeopleAllocationsPercentType,0),MATCH(H$10,SpacePeopleAllocationsPercentCampus,0))/SUM(IF(INDEX(EndUseMatrixPeopleData,0,MATCH($C151,EndUseMatrixEmissionSource,0))=Lists!$Q$9,IF(EndUseMatrixPeopleEndUse=$D151,INDEX(EndUseMatrixPeopleSplitData,0,MATCH(H$10,EndUseMatrixPeopleSplitCampus,0))))),1),0),0)</f>
        <v>0</v>
      </c>
      <c r="I151" s="528">
        <f t="array" aca="1" ref="I151" ca="1">IFERROR(IF(INDEX(EndUseMatrixData,MATCH($B151,IF(EndUseMatrixEndUse=$D151,EndUseMatrixAllocation),0),MATCH($C151,EndUseMatrixEmissionSource,0))=Lists!$Q$9,INDEX(CFPTableEmissionsData,MATCH($C151,CFPTableEmissionsEmissionSource,0),MATCH(I$10,CFPTableEmissionsCampus,0))*INDEX(EndUseAssumptionsData,MATCH($C151,IF(EndUseAssumptionsEndUse=$D151,EndUseAssumptionsEmissionsSource),0),MATCH(I$10,EndUseAssumptionsCampus,0))*IF(COUNTIF(PeopleList,$B151)&gt;0,INDEX(SpacePeopleAllocationsPercentData,MATCH($B151,SpacePeopleAllocationsPercentType,0),MATCH(I$10,SpacePeopleAllocationsPercentCampus,0))/SUM(IF(INDEX(EndUseMatrixPeopleData,0,MATCH($C151,EndUseMatrixEmissionSource,0))=Lists!$Q$9,IF(EndUseMatrixPeopleEndUse=$D151,INDEX(EndUseMatrixPeopleSplitData,0,MATCH(I$10,EndUseMatrixPeopleSplitCampus,0))))),1),0),0)</f>
        <v>0</v>
      </c>
      <c r="J151" s="528">
        <f t="array" aca="1" ref="J151" ca="1">IFERROR(IF(INDEX(EndUseMatrixData,MATCH($B151,IF(EndUseMatrixEndUse=$D151,EndUseMatrixAllocation),0),MATCH($C151,EndUseMatrixEmissionSource,0))=Lists!$Q$9,INDEX(CFPTableEmissionsData,MATCH($C151,CFPTableEmissionsEmissionSource,0),MATCH(J$10,CFPTableEmissionsCampus,0))*INDEX(EndUseAssumptionsData,MATCH($C151,IF(EndUseAssumptionsEndUse=$D151,EndUseAssumptionsEmissionsSource),0),MATCH(J$10,EndUseAssumptionsCampus,0))*IF(COUNTIF(PeopleList,$B151)&gt;0,INDEX(SpacePeopleAllocationsPercentData,MATCH($B151,SpacePeopleAllocationsPercentType,0),MATCH(J$10,SpacePeopleAllocationsPercentCampus,0))/SUM(IF(INDEX(EndUseMatrixPeopleData,0,MATCH($C151,EndUseMatrixEmissionSource,0))=Lists!$Q$9,IF(EndUseMatrixPeopleEndUse=$D151,INDEX(EndUseMatrixPeopleSplitData,0,MATCH(J$10,EndUseMatrixPeopleSplitCampus,0))))),1),0),0)</f>
        <v>0</v>
      </c>
      <c r="K151" s="529" t="str">
        <f t="array" aca="1" ref="K151" ca="1">IFERROR(E151*(1+INDEX(FrontEndData,MATCH(K$10,IF(FrontEndType=$B151,FrontEndCampus),0),MATCH(K$9,FrontEndYear,0))),"")</f>
        <v/>
      </c>
      <c r="L151" s="529" t="str">
        <f t="array" aca="1" ref="L151" ca="1">IFERROR(F151*(1+INDEX(FrontEndData,MATCH(L$10,IF(FrontEndType=$B151,FrontEndCampus),0),MATCH(L$9,FrontEndYear,0))),"")</f>
        <v/>
      </c>
      <c r="M151" s="529" t="str">
        <f t="array" aca="1" ref="M151" ca="1">IFERROR(G151*(1+INDEX(FrontEndData,MATCH(M$10,IF(FrontEndType=$B151,FrontEndCampus),0),MATCH(M$9,FrontEndYear,0))),"")</f>
        <v/>
      </c>
      <c r="N151" s="529" t="str">
        <f t="array" aca="1" ref="N151" ca="1">IFERROR(H151*(1+INDEX(FrontEndData,MATCH(N$10,IF(FrontEndType=$B151,FrontEndCampus),0),MATCH(N$9,FrontEndYear,0))),"")</f>
        <v/>
      </c>
      <c r="O151" s="529" t="str">
        <f t="array" aca="1" ref="O151" ca="1">IFERROR(I151*(1+INDEX(FrontEndData,MATCH(O$10,IF(FrontEndType=$B151,FrontEndCampus),0),MATCH(O$9,FrontEndYear,0))),"")</f>
        <v/>
      </c>
      <c r="P151" s="529" t="str">
        <f t="array" aca="1" ref="P151" ca="1">IFERROR(J151*(1+INDEX(FrontEndData,MATCH(P$10,IF(FrontEndType=$B151,FrontEndCampus),0),MATCH(P$9,FrontEndYear,0))),"")</f>
        <v/>
      </c>
      <c r="Q151" s="529" t="str">
        <f t="array" aca="1" ref="Q151" ca="1">IFERROR(K151*(1+INDEX(FrontEndData,MATCH(Q$10,IF(FrontEndType=$B151,FrontEndCampus),0),MATCH(Q$9,FrontEndYear,0))),"")</f>
        <v/>
      </c>
      <c r="R151" s="529" t="str">
        <f t="array" aca="1" ref="R151" ca="1">IFERROR(L151*(1+INDEX(FrontEndData,MATCH(R$10,IF(FrontEndType=$B151,FrontEndCampus),0),MATCH(R$9,FrontEndYear,0))),"")</f>
        <v/>
      </c>
      <c r="S151" s="529" t="str">
        <f t="array" aca="1" ref="S151" ca="1">IFERROR(M151*(1+INDEX(FrontEndData,MATCH(S$10,IF(FrontEndType=$B151,FrontEndCampus),0),MATCH(S$9,FrontEndYear,0))),"")</f>
        <v/>
      </c>
      <c r="T151" s="529" t="str">
        <f t="array" aca="1" ref="T151" ca="1">IFERROR(N151*(1+INDEX(FrontEndData,MATCH(T$10,IF(FrontEndType=$B151,FrontEndCampus),0),MATCH(T$9,FrontEndYear,0))),"")</f>
        <v/>
      </c>
      <c r="U151" s="529" t="str">
        <f t="array" aca="1" ref="U151" ca="1">IFERROR(O151*(1+INDEX(FrontEndData,MATCH(U$10,IF(FrontEndType=$B151,FrontEndCampus),0),MATCH(U$9,FrontEndYear,0))),"")</f>
        <v/>
      </c>
      <c r="V151" s="529" t="str">
        <f t="array" aca="1" ref="V151" ca="1">IFERROR(P151*(1+INDEX(FrontEndData,MATCH(V$10,IF(FrontEndType=$B151,FrontEndCampus),0),MATCH(V$9,FrontEndYear,0))),"")</f>
        <v/>
      </c>
      <c r="W151" s="529" t="str">
        <f t="array" aca="1" ref="W151" ca="1">IFERROR(Q151*(1+INDEX(FrontEndData,MATCH(W$10,IF(FrontEndType=$B151,FrontEndCampus),0),MATCH(W$9,FrontEndYear,0))),"")</f>
        <v/>
      </c>
      <c r="X151" s="529" t="str">
        <f t="array" aca="1" ref="X151" ca="1">IFERROR(R151*(1+INDEX(FrontEndData,MATCH(X$10,IF(FrontEndType=$B151,FrontEndCampus),0),MATCH(X$9,FrontEndYear,0))),"")</f>
        <v/>
      </c>
      <c r="Y151" s="529" t="str">
        <f t="array" aca="1" ref="Y151" ca="1">IFERROR(S151*(1+INDEX(FrontEndData,MATCH(Y$10,IF(FrontEndType=$B151,FrontEndCampus),0),MATCH(Y$9,FrontEndYear,0))),"")</f>
        <v/>
      </c>
      <c r="Z151" s="529" t="str">
        <f t="array" aca="1" ref="Z151" ca="1">IFERROR(T151*(1+INDEX(FrontEndData,MATCH(Z$10,IF(FrontEndType=$B151,FrontEndCampus),0),MATCH(Z$9,FrontEndYear,0))),"")</f>
        <v/>
      </c>
      <c r="AA151" s="529" t="str">
        <f t="array" aca="1" ref="AA151" ca="1">IFERROR(U151*(1+INDEX(FrontEndData,MATCH(AA$10,IF(FrontEndType=$B151,FrontEndCampus),0),MATCH(AA$9,FrontEndYear,0))),"")</f>
        <v/>
      </c>
      <c r="AB151" s="529" t="str">
        <f t="array" aca="1" ref="AB151" ca="1">IFERROR(V151*(1+INDEX(FrontEndData,MATCH(AB$10,IF(FrontEndType=$B151,FrontEndCampus),0),MATCH(AB$9,FrontEndYear,0))),"")</f>
        <v/>
      </c>
      <c r="AC151" s="529" t="str">
        <f t="array" aca="1" ref="AC151" ca="1">IFERROR(W151*(1+INDEX(FrontEndData,MATCH(AC$10,IF(FrontEndType=$B151,FrontEndCampus),0),MATCH(AC$9,FrontEndYear,0))),"")</f>
        <v/>
      </c>
      <c r="AD151" s="529" t="str">
        <f t="array" aca="1" ref="AD151" ca="1">IFERROR(X151*(1+INDEX(FrontEndData,MATCH(AD$10,IF(FrontEndType=$B151,FrontEndCampus),0),MATCH(AD$9,FrontEndYear,0))),"")</f>
        <v/>
      </c>
      <c r="AE151" s="529" t="str">
        <f t="array" aca="1" ref="AE151" ca="1">IFERROR(Y151*(1+INDEX(FrontEndData,MATCH(AE$10,IF(FrontEndType=$B151,FrontEndCampus),0),MATCH(AE$9,FrontEndYear,0))),"")</f>
        <v/>
      </c>
      <c r="AF151" s="529" t="str">
        <f t="array" aca="1" ref="AF151" ca="1">IFERROR(Z151*(1+INDEX(FrontEndData,MATCH(AF$10,IF(FrontEndType=$B151,FrontEndCampus),0),MATCH(AF$9,FrontEndYear,0))),"")</f>
        <v/>
      </c>
      <c r="AG151" s="529" t="str">
        <f t="array" aca="1" ref="AG151" ca="1">IFERROR(AA151*(1+INDEX(FrontEndData,MATCH(AG$10,IF(FrontEndType=$B151,FrontEndCampus),0),MATCH(AG$9,FrontEndYear,0))),"")</f>
        <v/>
      </c>
      <c r="AH151" s="529" t="str">
        <f t="array" aca="1" ref="AH151" ca="1">IFERROR(AB151*(1+INDEX(FrontEndData,MATCH(AH$10,IF(FrontEndType=$B151,FrontEndCampus),0),MATCH(AH$9,FrontEndYear,0))),"")</f>
        <v/>
      </c>
      <c r="AI151" s="529" t="str">
        <f t="array" aca="1" ref="AI151" ca="1">IFERROR(AC151*(1+INDEX(FrontEndData,MATCH(AI$10,IF(FrontEndType=$B151,FrontEndCampus),0),MATCH(AI$9,FrontEndYear,0))),"")</f>
        <v/>
      </c>
      <c r="AJ151" s="529" t="str">
        <f t="array" aca="1" ref="AJ151" ca="1">IFERROR(AD151*(1+INDEX(FrontEndData,MATCH(AJ$10,IF(FrontEndType=$B151,FrontEndCampus),0),MATCH(AJ$9,FrontEndYear,0))),"")</f>
        <v/>
      </c>
      <c r="AK151" s="529" t="str">
        <f t="array" aca="1" ref="AK151" ca="1">IFERROR(AE151*(1+INDEX(FrontEndData,MATCH(AK$10,IF(FrontEndType=$B151,FrontEndCampus),0),MATCH(AK$9,FrontEndYear,0))),"")</f>
        <v/>
      </c>
      <c r="AL151" s="529" t="str">
        <f t="array" aca="1" ref="AL151" ca="1">IFERROR(AF151*(1+INDEX(FrontEndData,MATCH(AL$10,IF(FrontEndType=$B151,FrontEndCampus),0),MATCH(AL$9,FrontEndYear,0))),"")</f>
        <v/>
      </c>
      <c r="AM151" s="529" t="str">
        <f t="array" aca="1" ref="AM151" ca="1">IFERROR(AG151*(1+INDEX(FrontEndData,MATCH(AM$10,IF(FrontEndType=$B151,FrontEndCampus),0),MATCH(AM$9,FrontEndYear,0))),"")</f>
        <v/>
      </c>
      <c r="AN151" s="529" t="str">
        <f t="array" aca="1" ref="AN151" ca="1">IFERROR(AH151*(1+INDEX(FrontEndData,MATCH(AN$10,IF(FrontEndType=$B151,FrontEndCampus),0),MATCH(AN$9,FrontEndYear,0))),"")</f>
        <v/>
      </c>
      <c r="AO151" s="529" t="str">
        <f t="array" aca="1" ref="AO151" ca="1">IFERROR(AI151*(1+INDEX(FrontEndData,MATCH(AO$10,IF(FrontEndType=$B151,FrontEndCampus),0),MATCH(AO$9,FrontEndYear,0))),"")</f>
        <v/>
      </c>
      <c r="AP151" s="529" t="str">
        <f t="array" aca="1" ref="AP151" ca="1">IFERROR(AJ151*(1+INDEX(FrontEndData,MATCH(AP$10,IF(FrontEndType=$B151,FrontEndCampus),0),MATCH(AP$9,FrontEndYear,0))),"")</f>
        <v/>
      </c>
      <c r="AQ151" s="529" t="str">
        <f t="array" aca="1" ref="AQ151" ca="1">IFERROR(AK151*(1+INDEX(FrontEndData,MATCH(AQ$10,IF(FrontEndType=$B151,FrontEndCampus),0),MATCH(AQ$9,FrontEndYear,0))),"")</f>
        <v/>
      </c>
      <c r="AR151" s="529" t="str">
        <f t="array" aca="1" ref="AR151" ca="1">IFERROR(AL151*(1+INDEX(FrontEndData,MATCH(AR$10,IF(FrontEndType=$B151,FrontEndCampus),0),MATCH(AR$9,FrontEndYear,0))),"")</f>
        <v/>
      </c>
      <c r="AS151" s="529" t="str">
        <f t="array" aca="1" ref="AS151" ca="1">IFERROR(AM151*(1+INDEX(FrontEndData,MATCH(AS$10,IF(FrontEndType=$B151,FrontEndCampus),0),MATCH(AS$9,FrontEndYear,0))),"")</f>
        <v/>
      </c>
      <c r="AT151" s="529" t="str">
        <f t="array" aca="1" ref="AT151" ca="1">IFERROR(AN151*(1+INDEX(FrontEndData,MATCH(AT$10,IF(FrontEndType=$B151,FrontEndCampus),0),MATCH(AT$9,FrontEndYear,0))),"")</f>
        <v/>
      </c>
      <c r="AU151" s="529" t="str">
        <f t="array" aca="1" ref="AU151" ca="1">IFERROR(AO151*(1+INDEX(FrontEndData,MATCH(AU$10,IF(FrontEndType=$B151,FrontEndCampus),0),MATCH(AU$9,FrontEndYear,0))),"")</f>
        <v/>
      </c>
      <c r="AV151" s="529" t="str">
        <f t="array" aca="1" ref="AV151" ca="1">IFERROR(AP151*(1+INDEX(FrontEndData,MATCH(AV$10,IF(FrontEndType=$B151,FrontEndCampus),0),MATCH(AV$9,FrontEndYear,0))),"")</f>
        <v/>
      </c>
      <c r="AW151" s="529" t="str">
        <f t="array" aca="1" ref="AW151" ca="1">IFERROR(AQ151*(1+INDEX(FrontEndData,MATCH(AW$10,IF(FrontEndType=$B151,FrontEndCampus),0),MATCH(AW$9,FrontEndYear,0))),"")</f>
        <v/>
      </c>
      <c r="AX151" s="529" t="str">
        <f t="array" aca="1" ref="AX151" ca="1">IFERROR(AR151*(1+INDEX(FrontEndData,MATCH(AX$10,IF(FrontEndType=$B151,FrontEndCampus),0),MATCH(AX$9,FrontEndYear,0))),"")</f>
        <v/>
      </c>
      <c r="AY151" s="529" t="str">
        <f t="array" aca="1" ref="AY151" ca="1">IFERROR(AS151*(1+INDEX(FrontEndData,MATCH(AY$10,IF(FrontEndType=$B151,FrontEndCampus),0),MATCH(AY$9,FrontEndYear,0))),"")</f>
        <v/>
      </c>
      <c r="AZ151" s="529" t="str">
        <f t="array" aca="1" ref="AZ151" ca="1">IFERROR(AT151*(1+INDEX(FrontEndData,MATCH(AZ$10,IF(FrontEndType=$B151,FrontEndCampus),0),MATCH(AZ$9,FrontEndYear,0))),"")</f>
        <v/>
      </c>
      <c r="BA151" s="529" t="str">
        <f t="array" aca="1" ref="BA151" ca="1">IFERROR(AU151*(1+INDEX(FrontEndData,MATCH(BA$10,IF(FrontEndType=$B151,FrontEndCampus),0),MATCH(BA$9,FrontEndYear,0))),"")</f>
        <v/>
      </c>
      <c r="BB151" s="529" t="str">
        <f t="array" aca="1" ref="BB151" ca="1">IFERROR(AV151*(1+INDEX(FrontEndData,MATCH(BB$10,IF(FrontEndType=$B151,FrontEndCampus),0),MATCH(BB$9,FrontEndYear,0))),"")</f>
        <v/>
      </c>
      <c r="BC151" s="529" t="str">
        <f t="array" aca="1" ref="BC151" ca="1">IFERROR(AW151*(1+INDEX(FrontEndData,MATCH(BC$10,IF(FrontEndType=$B151,FrontEndCampus),0),MATCH(BC$9,FrontEndYear,0))),"")</f>
        <v/>
      </c>
      <c r="BD151" s="529" t="str">
        <f t="array" aca="1" ref="BD151" ca="1">IFERROR(AX151*(1+INDEX(FrontEndData,MATCH(BD$10,IF(FrontEndType=$B151,FrontEndCampus),0),MATCH(BD$9,FrontEndYear,0))),"")</f>
        <v/>
      </c>
      <c r="BE151" s="529" t="str">
        <f t="array" aca="1" ref="BE151" ca="1">IFERROR(AY151*(1+INDEX(FrontEndData,MATCH(BE$10,IF(FrontEndType=$B151,FrontEndCampus),0),MATCH(BE$9,FrontEndYear,0))),"")</f>
        <v/>
      </c>
      <c r="BF151" s="529" t="str">
        <f t="array" aca="1" ref="BF151" ca="1">IFERROR(AZ151*(1+INDEX(FrontEndData,MATCH(BF$10,IF(FrontEndType=$B151,FrontEndCampus),0),MATCH(BF$9,FrontEndYear,0))),"")</f>
        <v/>
      </c>
      <c r="BG151" s="529" t="str">
        <f t="array" aca="1" ref="BG151" ca="1">IFERROR(BA151*(1+INDEX(FrontEndData,MATCH(BG$10,IF(FrontEndType=$B151,FrontEndCampus),0),MATCH(BG$9,FrontEndYear,0))),"")</f>
        <v/>
      </c>
      <c r="BH151" s="529" t="str">
        <f t="array" aca="1" ref="BH151" ca="1">IFERROR(BB151*(1+INDEX(FrontEndData,MATCH(BH$10,IF(FrontEndType=$B151,FrontEndCampus),0),MATCH(BH$9,FrontEndYear,0))),"")</f>
        <v/>
      </c>
      <c r="BI151" s="529" t="str">
        <f t="array" aca="1" ref="BI151" ca="1">IFERROR(BC151*(1+INDEX(FrontEndData,MATCH(BI$10,IF(FrontEndType=$B151,FrontEndCampus),0),MATCH(BI$9,FrontEndYear,0))),"")</f>
        <v/>
      </c>
      <c r="BJ151" s="529" t="str">
        <f t="array" aca="1" ref="BJ151" ca="1">IFERROR(BD151*(1+INDEX(FrontEndData,MATCH(BJ$10,IF(FrontEndType=$B151,FrontEndCampus),0),MATCH(BJ$9,FrontEndYear,0))),"")</f>
        <v/>
      </c>
      <c r="BK151" s="529" t="str">
        <f t="array" aca="1" ref="BK151" ca="1">IFERROR(BE151*(1+INDEX(FrontEndData,MATCH(BK$10,IF(FrontEndType=$B151,FrontEndCampus),0),MATCH(BK$9,FrontEndYear,0))),"")</f>
        <v/>
      </c>
      <c r="BL151" s="529" t="str">
        <f t="array" aca="1" ref="BL151" ca="1">IFERROR(BF151*(1+INDEX(FrontEndData,MATCH(BL$10,IF(FrontEndType=$B151,FrontEndCampus),0),MATCH(BL$9,FrontEndYear,0))),"")</f>
        <v/>
      </c>
      <c r="BM151" s="529" t="str">
        <f t="array" aca="1" ref="BM151" ca="1">IFERROR(BG151*(1+INDEX(FrontEndData,MATCH(BM$10,IF(FrontEndType=$B151,FrontEndCampus),0),MATCH(BM$9,FrontEndYear,0))),"")</f>
        <v/>
      </c>
      <c r="BN151" s="529" t="str">
        <f t="array" aca="1" ref="BN151" ca="1">IFERROR(BH151*(1+INDEX(FrontEndData,MATCH(BN$10,IF(FrontEndType=$B151,FrontEndCampus),0),MATCH(BN$9,FrontEndYear,0))),"")</f>
        <v/>
      </c>
      <c r="BO151" s="529" t="str">
        <f t="array" aca="1" ref="BO151" ca="1">IFERROR(BI151*(1+INDEX(FrontEndData,MATCH(BO$10,IF(FrontEndType=$B151,FrontEndCampus),0),MATCH(BO$9,FrontEndYear,0))),"")</f>
        <v/>
      </c>
      <c r="BP151" s="529" t="str">
        <f t="array" aca="1" ref="BP151" ca="1">IFERROR(BJ151*(1+INDEX(FrontEndData,MATCH(BP$10,IF(FrontEndType=$B151,FrontEndCampus),0),MATCH(BP$9,FrontEndYear,0))),"")</f>
        <v/>
      </c>
      <c r="BQ151" s="529" t="str">
        <f t="array" aca="1" ref="BQ151" ca="1">IFERROR(BK151*(1+INDEX(FrontEndData,MATCH(BQ$10,IF(FrontEndType=$B151,FrontEndCampus),0),MATCH(BQ$9,FrontEndYear,0))),"")</f>
        <v/>
      </c>
      <c r="BR151" s="529" t="str">
        <f t="array" aca="1" ref="BR151" ca="1">IFERROR(BL151*(1+INDEX(FrontEndData,MATCH(BR$10,IF(FrontEndType=$B151,FrontEndCampus),0),MATCH(BR$9,FrontEndYear,0))),"")</f>
        <v/>
      </c>
      <c r="BS151" s="529" t="str">
        <f t="array" aca="1" ref="BS151" ca="1">IFERROR(BM151*(1+INDEX(FrontEndData,MATCH(BS$10,IF(FrontEndType=$B151,FrontEndCampus),0),MATCH(BS$9,FrontEndYear,0))),"")</f>
        <v/>
      </c>
      <c r="BT151" s="529" t="str">
        <f t="array" aca="1" ref="BT151" ca="1">IFERROR(BN151*(1+INDEX(FrontEndData,MATCH(BT$10,IF(FrontEndType=$B151,FrontEndCampus),0),MATCH(BT$9,FrontEndYear,0))),"")</f>
        <v/>
      </c>
      <c r="BU151" s="529" t="str">
        <f t="array" aca="1" ref="BU151" ca="1">IFERROR(BO151*(1+INDEX(FrontEndData,MATCH(BU$10,IF(FrontEndType=$B151,FrontEndCampus),0),MATCH(BU$9,FrontEndYear,0))),"")</f>
        <v/>
      </c>
      <c r="BV151" s="529" t="str">
        <f t="array" aca="1" ref="BV151" ca="1">IFERROR(BP151*(1+INDEX(FrontEndData,MATCH(BV$10,IF(FrontEndType=$B151,FrontEndCampus),0),MATCH(BV$9,FrontEndYear,0))),"")</f>
        <v/>
      </c>
      <c r="BW151" s="529" t="str">
        <f t="array" aca="1" ref="BW151" ca="1">IFERROR(BQ151*(1+INDEX(FrontEndData,MATCH(BW$10,IF(FrontEndType=$B151,FrontEndCampus),0),MATCH(BW$9,FrontEndYear,0))),"")</f>
        <v/>
      </c>
      <c r="BX151" s="529" t="str">
        <f t="array" aca="1" ref="BX151" ca="1">IFERROR(BR151*(1+INDEX(FrontEndData,MATCH(BX$10,IF(FrontEndType=$B151,FrontEndCampus),0),MATCH(BX$9,FrontEndYear,0))),"")</f>
        <v/>
      </c>
    </row>
    <row r="152" spans="2:76" x14ac:dyDescent="0.25">
      <c r="B152" s="525" t="s">
        <v>411</v>
      </c>
      <c r="C152" s="526" t="s">
        <v>430</v>
      </c>
      <c r="D152" s="527" t="s">
        <v>4</v>
      </c>
      <c r="E152" s="528">
        <f t="array" aca="1" ref="E152" ca="1">IFERROR(IF(INDEX(EndUseMatrixData,MATCH($B152,IF(EndUseMatrixEndUse=$D152,EndUseMatrixAllocation),0),MATCH($C152,EndUseMatrixEmissionSource,0))=Lists!$Q$9,INDEX(CFPTableEmissionsData,MATCH($C152,CFPTableEmissionsEmissionSource,0),MATCH(E$10,CFPTableEmissionsCampus,0))*INDEX(EndUseAssumptionsData,MATCH($C152,IF(EndUseAssumptionsEndUse=$D152,EndUseAssumptionsEmissionsSource),0),MATCH(E$10,EndUseAssumptionsCampus,0))*IF(COUNTIF(PeopleList,$B152)&gt;0,INDEX(SpacePeopleAllocationsPercentData,MATCH($B152,SpacePeopleAllocationsPercentType,0),MATCH(E$10,SpacePeopleAllocationsPercentCampus,0))/SUM(IF(INDEX(EndUseMatrixPeopleData,0,MATCH($C152,EndUseMatrixEmissionSource,0))=Lists!$Q$9,IF(EndUseMatrixPeopleEndUse=$D152,INDEX(EndUseMatrixPeopleSplitData,0,MATCH(E$10,EndUseMatrixPeopleSplitCampus,0))))),1),0),0)</f>
        <v>0</v>
      </c>
      <c r="F152" s="528">
        <f t="array" aca="1" ref="F152" ca="1">IFERROR(IF(INDEX(EndUseMatrixData,MATCH($B152,IF(EndUseMatrixEndUse=$D152,EndUseMatrixAllocation),0),MATCH($C152,EndUseMatrixEmissionSource,0))=Lists!$Q$9,INDEX(CFPTableEmissionsData,MATCH($C152,CFPTableEmissionsEmissionSource,0),MATCH(F$10,CFPTableEmissionsCampus,0))*INDEX(EndUseAssumptionsData,MATCH($C152,IF(EndUseAssumptionsEndUse=$D152,EndUseAssumptionsEmissionsSource),0),MATCH(F$10,EndUseAssumptionsCampus,0))*IF(COUNTIF(PeopleList,$B152)&gt;0,INDEX(SpacePeopleAllocationsPercentData,MATCH($B152,SpacePeopleAllocationsPercentType,0),MATCH(F$10,SpacePeopleAllocationsPercentCampus,0))/SUM(IF(INDEX(EndUseMatrixPeopleData,0,MATCH($C152,EndUseMatrixEmissionSource,0))=Lists!$Q$9,IF(EndUseMatrixPeopleEndUse=$D152,INDEX(EndUseMatrixPeopleSplitData,0,MATCH(F$10,EndUseMatrixPeopleSplitCampus,0))))),1),0),0)</f>
        <v>0</v>
      </c>
      <c r="G152" s="528">
        <f t="array" aca="1" ref="G152" ca="1">IFERROR(IF(INDEX(EndUseMatrixData,MATCH($B152,IF(EndUseMatrixEndUse=$D152,EndUseMatrixAllocation),0),MATCH($C152,EndUseMatrixEmissionSource,0))=Lists!$Q$9,INDEX(CFPTableEmissionsData,MATCH($C152,CFPTableEmissionsEmissionSource,0),MATCH(G$10,CFPTableEmissionsCampus,0))*INDEX(EndUseAssumptionsData,MATCH($C152,IF(EndUseAssumptionsEndUse=$D152,EndUseAssumptionsEmissionsSource),0),MATCH(G$10,EndUseAssumptionsCampus,0))*IF(COUNTIF(PeopleList,$B152)&gt;0,INDEX(SpacePeopleAllocationsPercentData,MATCH($B152,SpacePeopleAllocationsPercentType,0),MATCH(G$10,SpacePeopleAllocationsPercentCampus,0))/SUM(IF(INDEX(EndUseMatrixPeopleData,0,MATCH($C152,EndUseMatrixEmissionSource,0))=Lists!$Q$9,IF(EndUseMatrixPeopleEndUse=$D152,INDEX(EndUseMatrixPeopleSplitData,0,MATCH(G$10,EndUseMatrixPeopleSplitCampus,0))))),1),0),0)</f>
        <v>0</v>
      </c>
      <c r="H152" s="528">
        <f t="array" aca="1" ref="H152" ca="1">IFERROR(IF(INDEX(EndUseMatrixData,MATCH($B152,IF(EndUseMatrixEndUse=$D152,EndUseMatrixAllocation),0),MATCH($C152,EndUseMatrixEmissionSource,0))=Lists!$Q$9,INDEX(CFPTableEmissionsData,MATCH($C152,CFPTableEmissionsEmissionSource,0),MATCH(H$10,CFPTableEmissionsCampus,0))*INDEX(EndUseAssumptionsData,MATCH($C152,IF(EndUseAssumptionsEndUse=$D152,EndUseAssumptionsEmissionsSource),0),MATCH(H$10,EndUseAssumptionsCampus,0))*IF(COUNTIF(PeopleList,$B152)&gt;0,INDEX(SpacePeopleAllocationsPercentData,MATCH($B152,SpacePeopleAllocationsPercentType,0),MATCH(H$10,SpacePeopleAllocationsPercentCampus,0))/SUM(IF(INDEX(EndUseMatrixPeopleData,0,MATCH($C152,EndUseMatrixEmissionSource,0))=Lists!$Q$9,IF(EndUseMatrixPeopleEndUse=$D152,INDEX(EndUseMatrixPeopleSplitData,0,MATCH(H$10,EndUseMatrixPeopleSplitCampus,0))))),1),0),0)</f>
        <v>0</v>
      </c>
      <c r="I152" s="528">
        <f t="array" aca="1" ref="I152" ca="1">IFERROR(IF(INDEX(EndUseMatrixData,MATCH($B152,IF(EndUseMatrixEndUse=$D152,EndUseMatrixAllocation),0),MATCH($C152,EndUseMatrixEmissionSource,0))=Lists!$Q$9,INDEX(CFPTableEmissionsData,MATCH($C152,CFPTableEmissionsEmissionSource,0),MATCH(I$10,CFPTableEmissionsCampus,0))*INDEX(EndUseAssumptionsData,MATCH($C152,IF(EndUseAssumptionsEndUse=$D152,EndUseAssumptionsEmissionsSource),0),MATCH(I$10,EndUseAssumptionsCampus,0))*IF(COUNTIF(PeopleList,$B152)&gt;0,INDEX(SpacePeopleAllocationsPercentData,MATCH($B152,SpacePeopleAllocationsPercentType,0),MATCH(I$10,SpacePeopleAllocationsPercentCampus,0))/SUM(IF(INDEX(EndUseMatrixPeopleData,0,MATCH($C152,EndUseMatrixEmissionSource,0))=Lists!$Q$9,IF(EndUseMatrixPeopleEndUse=$D152,INDEX(EndUseMatrixPeopleSplitData,0,MATCH(I$10,EndUseMatrixPeopleSplitCampus,0))))),1),0),0)</f>
        <v>0</v>
      </c>
      <c r="J152" s="528">
        <f t="array" aca="1" ref="J152" ca="1">IFERROR(IF(INDEX(EndUseMatrixData,MATCH($B152,IF(EndUseMatrixEndUse=$D152,EndUseMatrixAllocation),0),MATCH($C152,EndUseMatrixEmissionSource,0))=Lists!$Q$9,INDEX(CFPTableEmissionsData,MATCH($C152,CFPTableEmissionsEmissionSource,0),MATCH(J$10,CFPTableEmissionsCampus,0))*INDEX(EndUseAssumptionsData,MATCH($C152,IF(EndUseAssumptionsEndUse=$D152,EndUseAssumptionsEmissionsSource),0),MATCH(J$10,EndUseAssumptionsCampus,0))*IF(COUNTIF(PeopleList,$B152)&gt;0,INDEX(SpacePeopleAllocationsPercentData,MATCH($B152,SpacePeopleAllocationsPercentType,0),MATCH(J$10,SpacePeopleAllocationsPercentCampus,0))/SUM(IF(INDEX(EndUseMatrixPeopleData,0,MATCH($C152,EndUseMatrixEmissionSource,0))=Lists!$Q$9,IF(EndUseMatrixPeopleEndUse=$D152,INDEX(EndUseMatrixPeopleSplitData,0,MATCH(J$10,EndUseMatrixPeopleSplitCampus,0))))),1),0),0)</f>
        <v>0</v>
      </c>
      <c r="K152" s="529" t="str">
        <f t="array" aca="1" ref="K152" ca="1">IFERROR(E152*(1+INDEX(FrontEndData,MATCH(K$10,IF(FrontEndType=$B152,FrontEndCampus),0),MATCH(K$9,FrontEndYear,0))),"")</f>
        <v/>
      </c>
      <c r="L152" s="529" t="str">
        <f t="array" aca="1" ref="L152" ca="1">IFERROR(F152*(1+INDEX(FrontEndData,MATCH(L$10,IF(FrontEndType=$B152,FrontEndCampus),0),MATCH(L$9,FrontEndYear,0))),"")</f>
        <v/>
      </c>
      <c r="M152" s="529" t="str">
        <f t="array" aca="1" ref="M152" ca="1">IFERROR(G152*(1+INDEX(FrontEndData,MATCH(M$10,IF(FrontEndType=$B152,FrontEndCampus),0),MATCH(M$9,FrontEndYear,0))),"")</f>
        <v/>
      </c>
      <c r="N152" s="529" t="str">
        <f t="array" aca="1" ref="N152" ca="1">IFERROR(H152*(1+INDEX(FrontEndData,MATCH(N$10,IF(FrontEndType=$B152,FrontEndCampus),0),MATCH(N$9,FrontEndYear,0))),"")</f>
        <v/>
      </c>
      <c r="O152" s="529" t="str">
        <f t="array" aca="1" ref="O152" ca="1">IFERROR(I152*(1+INDEX(FrontEndData,MATCH(O$10,IF(FrontEndType=$B152,FrontEndCampus),0),MATCH(O$9,FrontEndYear,0))),"")</f>
        <v/>
      </c>
      <c r="P152" s="529" t="str">
        <f t="array" aca="1" ref="P152" ca="1">IFERROR(J152*(1+INDEX(FrontEndData,MATCH(P$10,IF(FrontEndType=$B152,FrontEndCampus),0),MATCH(P$9,FrontEndYear,0))),"")</f>
        <v/>
      </c>
      <c r="Q152" s="529" t="str">
        <f t="array" aca="1" ref="Q152" ca="1">IFERROR(K152*(1+INDEX(FrontEndData,MATCH(Q$10,IF(FrontEndType=$B152,FrontEndCampus),0),MATCH(Q$9,FrontEndYear,0))),"")</f>
        <v/>
      </c>
      <c r="R152" s="529" t="str">
        <f t="array" aca="1" ref="R152" ca="1">IFERROR(L152*(1+INDEX(FrontEndData,MATCH(R$10,IF(FrontEndType=$B152,FrontEndCampus),0),MATCH(R$9,FrontEndYear,0))),"")</f>
        <v/>
      </c>
      <c r="S152" s="529" t="str">
        <f t="array" aca="1" ref="S152" ca="1">IFERROR(M152*(1+INDEX(FrontEndData,MATCH(S$10,IF(FrontEndType=$B152,FrontEndCampus),0),MATCH(S$9,FrontEndYear,0))),"")</f>
        <v/>
      </c>
      <c r="T152" s="529" t="str">
        <f t="array" aca="1" ref="T152" ca="1">IFERROR(N152*(1+INDEX(FrontEndData,MATCH(T$10,IF(FrontEndType=$B152,FrontEndCampus),0),MATCH(T$9,FrontEndYear,0))),"")</f>
        <v/>
      </c>
      <c r="U152" s="529" t="str">
        <f t="array" aca="1" ref="U152" ca="1">IFERROR(O152*(1+INDEX(FrontEndData,MATCH(U$10,IF(FrontEndType=$B152,FrontEndCampus),0),MATCH(U$9,FrontEndYear,0))),"")</f>
        <v/>
      </c>
      <c r="V152" s="529" t="str">
        <f t="array" aca="1" ref="V152" ca="1">IFERROR(P152*(1+INDEX(FrontEndData,MATCH(V$10,IF(FrontEndType=$B152,FrontEndCampus),0),MATCH(V$9,FrontEndYear,0))),"")</f>
        <v/>
      </c>
      <c r="W152" s="529" t="str">
        <f t="array" aca="1" ref="W152" ca="1">IFERROR(Q152*(1+INDEX(FrontEndData,MATCH(W$10,IF(FrontEndType=$B152,FrontEndCampus),0),MATCH(W$9,FrontEndYear,0))),"")</f>
        <v/>
      </c>
      <c r="X152" s="529" t="str">
        <f t="array" aca="1" ref="X152" ca="1">IFERROR(R152*(1+INDEX(FrontEndData,MATCH(X$10,IF(FrontEndType=$B152,FrontEndCampus),0),MATCH(X$9,FrontEndYear,0))),"")</f>
        <v/>
      </c>
      <c r="Y152" s="529" t="str">
        <f t="array" aca="1" ref="Y152" ca="1">IFERROR(S152*(1+INDEX(FrontEndData,MATCH(Y$10,IF(FrontEndType=$B152,FrontEndCampus),0),MATCH(Y$9,FrontEndYear,0))),"")</f>
        <v/>
      </c>
      <c r="Z152" s="529" t="str">
        <f t="array" aca="1" ref="Z152" ca="1">IFERROR(T152*(1+INDEX(FrontEndData,MATCH(Z$10,IF(FrontEndType=$B152,FrontEndCampus),0),MATCH(Z$9,FrontEndYear,0))),"")</f>
        <v/>
      </c>
      <c r="AA152" s="529" t="str">
        <f t="array" aca="1" ref="AA152" ca="1">IFERROR(U152*(1+INDEX(FrontEndData,MATCH(AA$10,IF(FrontEndType=$B152,FrontEndCampus),0),MATCH(AA$9,FrontEndYear,0))),"")</f>
        <v/>
      </c>
      <c r="AB152" s="529" t="str">
        <f t="array" aca="1" ref="AB152" ca="1">IFERROR(V152*(1+INDEX(FrontEndData,MATCH(AB$10,IF(FrontEndType=$B152,FrontEndCampus),0),MATCH(AB$9,FrontEndYear,0))),"")</f>
        <v/>
      </c>
      <c r="AC152" s="529" t="str">
        <f t="array" aca="1" ref="AC152" ca="1">IFERROR(W152*(1+INDEX(FrontEndData,MATCH(AC$10,IF(FrontEndType=$B152,FrontEndCampus),0),MATCH(AC$9,FrontEndYear,0))),"")</f>
        <v/>
      </c>
      <c r="AD152" s="529" t="str">
        <f t="array" aca="1" ref="AD152" ca="1">IFERROR(X152*(1+INDEX(FrontEndData,MATCH(AD$10,IF(FrontEndType=$B152,FrontEndCampus),0),MATCH(AD$9,FrontEndYear,0))),"")</f>
        <v/>
      </c>
      <c r="AE152" s="529" t="str">
        <f t="array" aca="1" ref="AE152" ca="1">IFERROR(Y152*(1+INDEX(FrontEndData,MATCH(AE$10,IF(FrontEndType=$B152,FrontEndCampus),0),MATCH(AE$9,FrontEndYear,0))),"")</f>
        <v/>
      </c>
      <c r="AF152" s="529" t="str">
        <f t="array" aca="1" ref="AF152" ca="1">IFERROR(Z152*(1+INDEX(FrontEndData,MATCH(AF$10,IF(FrontEndType=$B152,FrontEndCampus),0),MATCH(AF$9,FrontEndYear,0))),"")</f>
        <v/>
      </c>
      <c r="AG152" s="529" t="str">
        <f t="array" aca="1" ref="AG152" ca="1">IFERROR(AA152*(1+INDEX(FrontEndData,MATCH(AG$10,IF(FrontEndType=$B152,FrontEndCampus),0),MATCH(AG$9,FrontEndYear,0))),"")</f>
        <v/>
      </c>
      <c r="AH152" s="529" t="str">
        <f t="array" aca="1" ref="AH152" ca="1">IFERROR(AB152*(1+INDEX(FrontEndData,MATCH(AH$10,IF(FrontEndType=$B152,FrontEndCampus),0),MATCH(AH$9,FrontEndYear,0))),"")</f>
        <v/>
      </c>
      <c r="AI152" s="529" t="str">
        <f t="array" aca="1" ref="AI152" ca="1">IFERROR(AC152*(1+INDEX(FrontEndData,MATCH(AI$10,IF(FrontEndType=$B152,FrontEndCampus),0),MATCH(AI$9,FrontEndYear,0))),"")</f>
        <v/>
      </c>
      <c r="AJ152" s="529" t="str">
        <f t="array" aca="1" ref="AJ152" ca="1">IFERROR(AD152*(1+INDEX(FrontEndData,MATCH(AJ$10,IF(FrontEndType=$B152,FrontEndCampus),0),MATCH(AJ$9,FrontEndYear,0))),"")</f>
        <v/>
      </c>
      <c r="AK152" s="529" t="str">
        <f t="array" aca="1" ref="AK152" ca="1">IFERROR(AE152*(1+INDEX(FrontEndData,MATCH(AK$10,IF(FrontEndType=$B152,FrontEndCampus),0),MATCH(AK$9,FrontEndYear,0))),"")</f>
        <v/>
      </c>
      <c r="AL152" s="529" t="str">
        <f t="array" aca="1" ref="AL152" ca="1">IFERROR(AF152*(1+INDEX(FrontEndData,MATCH(AL$10,IF(FrontEndType=$B152,FrontEndCampus),0),MATCH(AL$9,FrontEndYear,0))),"")</f>
        <v/>
      </c>
      <c r="AM152" s="529" t="str">
        <f t="array" aca="1" ref="AM152" ca="1">IFERROR(AG152*(1+INDEX(FrontEndData,MATCH(AM$10,IF(FrontEndType=$B152,FrontEndCampus),0),MATCH(AM$9,FrontEndYear,0))),"")</f>
        <v/>
      </c>
      <c r="AN152" s="529" t="str">
        <f t="array" aca="1" ref="AN152" ca="1">IFERROR(AH152*(1+INDEX(FrontEndData,MATCH(AN$10,IF(FrontEndType=$B152,FrontEndCampus),0),MATCH(AN$9,FrontEndYear,0))),"")</f>
        <v/>
      </c>
      <c r="AO152" s="529" t="str">
        <f t="array" aca="1" ref="AO152" ca="1">IFERROR(AI152*(1+INDEX(FrontEndData,MATCH(AO$10,IF(FrontEndType=$B152,FrontEndCampus),0),MATCH(AO$9,FrontEndYear,0))),"")</f>
        <v/>
      </c>
      <c r="AP152" s="529" t="str">
        <f t="array" aca="1" ref="AP152" ca="1">IFERROR(AJ152*(1+INDEX(FrontEndData,MATCH(AP$10,IF(FrontEndType=$B152,FrontEndCampus),0),MATCH(AP$9,FrontEndYear,0))),"")</f>
        <v/>
      </c>
      <c r="AQ152" s="529" t="str">
        <f t="array" aca="1" ref="AQ152" ca="1">IFERROR(AK152*(1+INDEX(FrontEndData,MATCH(AQ$10,IF(FrontEndType=$B152,FrontEndCampus),0),MATCH(AQ$9,FrontEndYear,0))),"")</f>
        <v/>
      </c>
      <c r="AR152" s="529" t="str">
        <f t="array" aca="1" ref="AR152" ca="1">IFERROR(AL152*(1+INDEX(FrontEndData,MATCH(AR$10,IF(FrontEndType=$B152,FrontEndCampus),0),MATCH(AR$9,FrontEndYear,0))),"")</f>
        <v/>
      </c>
      <c r="AS152" s="529" t="str">
        <f t="array" aca="1" ref="AS152" ca="1">IFERROR(AM152*(1+INDEX(FrontEndData,MATCH(AS$10,IF(FrontEndType=$B152,FrontEndCampus),0),MATCH(AS$9,FrontEndYear,0))),"")</f>
        <v/>
      </c>
      <c r="AT152" s="529" t="str">
        <f t="array" aca="1" ref="AT152" ca="1">IFERROR(AN152*(1+INDEX(FrontEndData,MATCH(AT$10,IF(FrontEndType=$B152,FrontEndCampus),0),MATCH(AT$9,FrontEndYear,0))),"")</f>
        <v/>
      </c>
      <c r="AU152" s="529" t="str">
        <f t="array" aca="1" ref="AU152" ca="1">IFERROR(AO152*(1+INDEX(FrontEndData,MATCH(AU$10,IF(FrontEndType=$B152,FrontEndCampus),0),MATCH(AU$9,FrontEndYear,0))),"")</f>
        <v/>
      </c>
      <c r="AV152" s="529" t="str">
        <f t="array" aca="1" ref="AV152" ca="1">IFERROR(AP152*(1+INDEX(FrontEndData,MATCH(AV$10,IF(FrontEndType=$B152,FrontEndCampus),0),MATCH(AV$9,FrontEndYear,0))),"")</f>
        <v/>
      </c>
      <c r="AW152" s="529" t="str">
        <f t="array" aca="1" ref="AW152" ca="1">IFERROR(AQ152*(1+INDEX(FrontEndData,MATCH(AW$10,IF(FrontEndType=$B152,FrontEndCampus),0),MATCH(AW$9,FrontEndYear,0))),"")</f>
        <v/>
      </c>
      <c r="AX152" s="529" t="str">
        <f t="array" aca="1" ref="AX152" ca="1">IFERROR(AR152*(1+INDEX(FrontEndData,MATCH(AX$10,IF(FrontEndType=$B152,FrontEndCampus),0),MATCH(AX$9,FrontEndYear,0))),"")</f>
        <v/>
      </c>
      <c r="AY152" s="529" t="str">
        <f t="array" aca="1" ref="AY152" ca="1">IFERROR(AS152*(1+INDEX(FrontEndData,MATCH(AY$10,IF(FrontEndType=$B152,FrontEndCampus),0),MATCH(AY$9,FrontEndYear,0))),"")</f>
        <v/>
      </c>
      <c r="AZ152" s="529" t="str">
        <f t="array" aca="1" ref="AZ152" ca="1">IFERROR(AT152*(1+INDEX(FrontEndData,MATCH(AZ$10,IF(FrontEndType=$B152,FrontEndCampus),0),MATCH(AZ$9,FrontEndYear,0))),"")</f>
        <v/>
      </c>
      <c r="BA152" s="529" t="str">
        <f t="array" aca="1" ref="BA152" ca="1">IFERROR(AU152*(1+INDEX(FrontEndData,MATCH(BA$10,IF(FrontEndType=$B152,FrontEndCampus),0),MATCH(BA$9,FrontEndYear,0))),"")</f>
        <v/>
      </c>
      <c r="BB152" s="529" t="str">
        <f t="array" aca="1" ref="BB152" ca="1">IFERROR(AV152*(1+INDEX(FrontEndData,MATCH(BB$10,IF(FrontEndType=$B152,FrontEndCampus),0),MATCH(BB$9,FrontEndYear,0))),"")</f>
        <v/>
      </c>
      <c r="BC152" s="529" t="str">
        <f t="array" aca="1" ref="BC152" ca="1">IFERROR(AW152*(1+INDEX(FrontEndData,MATCH(BC$10,IF(FrontEndType=$B152,FrontEndCampus),0),MATCH(BC$9,FrontEndYear,0))),"")</f>
        <v/>
      </c>
      <c r="BD152" s="529" t="str">
        <f t="array" aca="1" ref="BD152" ca="1">IFERROR(AX152*(1+INDEX(FrontEndData,MATCH(BD$10,IF(FrontEndType=$B152,FrontEndCampus),0),MATCH(BD$9,FrontEndYear,0))),"")</f>
        <v/>
      </c>
      <c r="BE152" s="529" t="str">
        <f t="array" aca="1" ref="BE152" ca="1">IFERROR(AY152*(1+INDEX(FrontEndData,MATCH(BE$10,IF(FrontEndType=$B152,FrontEndCampus),0),MATCH(BE$9,FrontEndYear,0))),"")</f>
        <v/>
      </c>
      <c r="BF152" s="529" t="str">
        <f t="array" aca="1" ref="BF152" ca="1">IFERROR(AZ152*(1+INDEX(FrontEndData,MATCH(BF$10,IF(FrontEndType=$B152,FrontEndCampus),0),MATCH(BF$9,FrontEndYear,0))),"")</f>
        <v/>
      </c>
      <c r="BG152" s="529" t="str">
        <f t="array" aca="1" ref="BG152" ca="1">IFERROR(BA152*(1+INDEX(FrontEndData,MATCH(BG$10,IF(FrontEndType=$B152,FrontEndCampus),0),MATCH(BG$9,FrontEndYear,0))),"")</f>
        <v/>
      </c>
      <c r="BH152" s="529" t="str">
        <f t="array" aca="1" ref="BH152" ca="1">IFERROR(BB152*(1+INDEX(FrontEndData,MATCH(BH$10,IF(FrontEndType=$B152,FrontEndCampus),0),MATCH(BH$9,FrontEndYear,0))),"")</f>
        <v/>
      </c>
      <c r="BI152" s="529" t="str">
        <f t="array" aca="1" ref="BI152" ca="1">IFERROR(BC152*(1+INDEX(FrontEndData,MATCH(BI$10,IF(FrontEndType=$B152,FrontEndCampus),0),MATCH(BI$9,FrontEndYear,0))),"")</f>
        <v/>
      </c>
      <c r="BJ152" s="529" t="str">
        <f t="array" aca="1" ref="BJ152" ca="1">IFERROR(BD152*(1+INDEX(FrontEndData,MATCH(BJ$10,IF(FrontEndType=$B152,FrontEndCampus),0),MATCH(BJ$9,FrontEndYear,0))),"")</f>
        <v/>
      </c>
      <c r="BK152" s="529" t="str">
        <f t="array" aca="1" ref="BK152" ca="1">IFERROR(BE152*(1+INDEX(FrontEndData,MATCH(BK$10,IF(FrontEndType=$B152,FrontEndCampus),0),MATCH(BK$9,FrontEndYear,0))),"")</f>
        <v/>
      </c>
      <c r="BL152" s="529" t="str">
        <f t="array" aca="1" ref="BL152" ca="1">IFERROR(BF152*(1+INDEX(FrontEndData,MATCH(BL$10,IF(FrontEndType=$B152,FrontEndCampus),0),MATCH(BL$9,FrontEndYear,0))),"")</f>
        <v/>
      </c>
      <c r="BM152" s="529" t="str">
        <f t="array" aca="1" ref="BM152" ca="1">IFERROR(BG152*(1+INDEX(FrontEndData,MATCH(BM$10,IF(FrontEndType=$B152,FrontEndCampus),0),MATCH(BM$9,FrontEndYear,0))),"")</f>
        <v/>
      </c>
      <c r="BN152" s="529" t="str">
        <f t="array" aca="1" ref="BN152" ca="1">IFERROR(BH152*(1+INDEX(FrontEndData,MATCH(BN$10,IF(FrontEndType=$B152,FrontEndCampus),0),MATCH(BN$9,FrontEndYear,0))),"")</f>
        <v/>
      </c>
      <c r="BO152" s="529" t="str">
        <f t="array" aca="1" ref="BO152" ca="1">IFERROR(BI152*(1+INDEX(FrontEndData,MATCH(BO$10,IF(FrontEndType=$B152,FrontEndCampus),0),MATCH(BO$9,FrontEndYear,0))),"")</f>
        <v/>
      </c>
      <c r="BP152" s="529" t="str">
        <f t="array" aca="1" ref="BP152" ca="1">IFERROR(BJ152*(1+INDEX(FrontEndData,MATCH(BP$10,IF(FrontEndType=$B152,FrontEndCampus),0),MATCH(BP$9,FrontEndYear,0))),"")</f>
        <v/>
      </c>
      <c r="BQ152" s="529" t="str">
        <f t="array" aca="1" ref="BQ152" ca="1">IFERROR(BK152*(1+INDEX(FrontEndData,MATCH(BQ$10,IF(FrontEndType=$B152,FrontEndCampus),0),MATCH(BQ$9,FrontEndYear,0))),"")</f>
        <v/>
      </c>
      <c r="BR152" s="529" t="str">
        <f t="array" aca="1" ref="BR152" ca="1">IFERROR(BL152*(1+INDEX(FrontEndData,MATCH(BR$10,IF(FrontEndType=$B152,FrontEndCampus),0),MATCH(BR$9,FrontEndYear,0))),"")</f>
        <v/>
      </c>
      <c r="BS152" s="529" t="str">
        <f t="array" aca="1" ref="BS152" ca="1">IFERROR(BM152*(1+INDEX(FrontEndData,MATCH(BS$10,IF(FrontEndType=$B152,FrontEndCampus),0),MATCH(BS$9,FrontEndYear,0))),"")</f>
        <v/>
      </c>
      <c r="BT152" s="529" t="str">
        <f t="array" aca="1" ref="BT152" ca="1">IFERROR(BN152*(1+INDEX(FrontEndData,MATCH(BT$10,IF(FrontEndType=$B152,FrontEndCampus),0),MATCH(BT$9,FrontEndYear,0))),"")</f>
        <v/>
      </c>
      <c r="BU152" s="529" t="str">
        <f t="array" aca="1" ref="BU152" ca="1">IFERROR(BO152*(1+INDEX(FrontEndData,MATCH(BU$10,IF(FrontEndType=$B152,FrontEndCampus),0),MATCH(BU$9,FrontEndYear,0))),"")</f>
        <v/>
      </c>
      <c r="BV152" s="529" t="str">
        <f t="array" aca="1" ref="BV152" ca="1">IFERROR(BP152*(1+INDEX(FrontEndData,MATCH(BV$10,IF(FrontEndType=$B152,FrontEndCampus),0),MATCH(BV$9,FrontEndYear,0))),"")</f>
        <v/>
      </c>
      <c r="BW152" s="529" t="str">
        <f t="array" aca="1" ref="BW152" ca="1">IFERROR(BQ152*(1+INDEX(FrontEndData,MATCH(BW$10,IF(FrontEndType=$B152,FrontEndCampus),0),MATCH(BW$9,FrontEndYear,0))),"")</f>
        <v/>
      </c>
      <c r="BX152" s="529" t="str">
        <f t="array" aca="1" ref="BX152" ca="1">IFERROR(BR152*(1+INDEX(FrontEndData,MATCH(BX$10,IF(FrontEndType=$B152,FrontEndCampus),0),MATCH(BX$9,FrontEndYear,0))),"")</f>
        <v/>
      </c>
    </row>
    <row r="153" spans="2:76" x14ac:dyDescent="0.25">
      <c r="B153" s="525" t="s">
        <v>361</v>
      </c>
      <c r="C153" s="526" t="s">
        <v>430</v>
      </c>
      <c r="D153" s="527" t="s">
        <v>4</v>
      </c>
      <c r="E153" s="528">
        <f t="array" aca="1" ref="E153" ca="1">IFERROR(IF(INDEX(EndUseMatrixData,MATCH($B153,IF(EndUseMatrixEndUse=$D153,EndUseMatrixAllocation),0),MATCH($C153,EndUseMatrixEmissionSource,0))=Lists!$Q$9,INDEX(CFPTableEmissionsData,MATCH($C153,CFPTableEmissionsEmissionSource,0),MATCH(E$10,CFPTableEmissionsCampus,0))*INDEX(EndUseAssumptionsData,MATCH($C153,IF(EndUseAssumptionsEndUse=$D153,EndUseAssumptionsEmissionsSource),0),MATCH(E$10,EndUseAssumptionsCampus,0))*IF(COUNTIF(PeopleList,$B153)&gt;0,INDEX(SpacePeopleAllocationsPercentData,MATCH($B153,SpacePeopleAllocationsPercentType,0),MATCH(E$10,SpacePeopleAllocationsPercentCampus,0))/SUM(IF(INDEX(EndUseMatrixPeopleData,0,MATCH($C153,EndUseMatrixEmissionSource,0))=Lists!$Q$9,IF(EndUseMatrixPeopleEndUse=$D153,INDEX(EndUseMatrixPeopleSplitData,0,MATCH(E$10,EndUseMatrixPeopleSplitCampus,0))))),1),0),0)</f>
        <v>0</v>
      </c>
      <c r="F153" s="528">
        <f t="array" aca="1" ref="F153" ca="1">IFERROR(IF(INDEX(EndUseMatrixData,MATCH($B153,IF(EndUseMatrixEndUse=$D153,EndUseMatrixAllocation),0),MATCH($C153,EndUseMatrixEmissionSource,0))=Lists!$Q$9,INDEX(CFPTableEmissionsData,MATCH($C153,CFPTableEmissionsEmissionSource,0),MATCH(F$10,CFPTableEmissionsCampus,0))*INDEX(EndUseAssumptionsData,MATCH($C153,IF(EndUseAssumptionsEndUse=$D153,EndUseAssumptionsEmissionsSource),0),MATCH(F$10,EndUseAssumptionsCampus,0))*IF(COUNTIF(PeopleList,$B153)&gt;0,INDEX(SpacePeopleAllocationsPercentData,MATCH($B153,SpacePeopleAllocationsPercentType,0),MATCH(F$10,SpacePeopleAllocationsPercentCampus,0))/SUM(IF(INDEX(EndUseMatrixPeopleData,0,MATCH($C153,EndUseMatrixEmissionSource,0))=Lists!$Q$9,IF(EndUseMatrixPeopleEndUse=$D153,INDEX(EndUseMatrixPeopleSplitData,0,MATCH(F$10,EndUseMatrixPeopleSplitCampus,0))))),1),0),0)</f>
        <v>0</v>
      </c>
      <c r="G153" s="528">
        <f t="array" aca="1" ref="G153" ca="1">IFERROR(IF(INDEX(EndUseMatrixData,MATCH($B153,IF(EndUseMatrixEndUse=$D153,EndUseMatrixAllocation),0),MATCH($C153,EndUseMatrixEmissionSource,0))=Lists!$Q$9,INDEX(CFPTableEmissionsData,MATCH($C153,CFPTableEmissionsEmissionSource,0),MATCH(G$10,CFPTableEmissionsCampus,0))*INDEX(EndUseAssumptionsData,MATCH($C153,IF(EndUseAssumptionsEndUse=$D153,EndUseAssumptionsEmissionsSource),0),MATCH(G$10,EndUseAssumptionsCampus,0))*IF(COUNTIF(PeopleList,$B153)&gt;0,INDEX(SpacePeopleAllocationsPercentData,MATCH($B153,SpacePeopleAllocationsPercentType,0),MATCH(G$10,SpacePeopleAllocationsPercentCampus,0))/SUM(IF(INDEX(EndUseMatrixPeopleData,0,MATCH($C153,EndUseMatrixEmissionSource,0))=Lists!$Q$9,IF(EndUseMatrixPeopleEndUse=$D153,INDEX(EndUseMatrixPeopleSplitData,0,MATCH(G$10,EndUseMatrixPeopleSplitCampus,0))))),1),0),0)</f>
        <v>0</v>
      </c>
      <c r="H153" s="528">
        <f t="array" aca="1" ref="H153" ca="1">IFERROR(IF(INDEX(EndUseMatrixData,MATCH($B153,IF(EndUseMatrixEndUse=$D153,EndUseMatrixAllocation),0),MATCH($C153,EndUseMatrixEmissionSource,0))=Lists!$Q$9,INDEX(CFPTableEmissionsData,MATCH($C153,CFPTableEmissionsEmissionSource,0),MATCH(H$10,CFPTableEmissionsCampus,0))*INDEX(EndUseAssumptionsData,MATCH($C153,IF(EndUseAssumptionsEndUse=$D153,EndUseAssumptionsEmissionsSource),0),MATCH(H$10,EndUseAssumptionsCampus,0))*IF(COUNTIF(PeopleList,$B153)&gt;0,INDEX(SpacePeopleAllocationsPercentData,MATCH($B153,SpacePeopleAllocationsPercentType,0),MATCH(H$10,SpacePeopleAllocationsPercentCampus,0))/SUM(IF(INDEX(EndUseMatrixPeopleData,0,MATCH($C153,EndUseMatrixEmissionSource,0))=Lists!$Q$9,IF(EndUseMatrixPeopleEndUse=$D153,INDEX(EndUseMatrixPeopleSplitData,0,MATCH(H$10,EndUseMatrixPeopleSplitCampus,0))))),1),0),0)</f>
        <v>0</v>
      </c>
      <c r="I153" s="528">
        <f t="array" aca="1" ref="I153" ca="1">IFERROR(IF(INDEX(EndUseMatrixData,MATCH($B153,IF(EndUseMatrixEndUse=$D153,EndUseMatrixAllocation),0),MATCH($C153,EndUseMatrixEmissionSource,0))=Lists!$Q$9,INDEX(CFPTableEmissionsData,MATCH($C153,CFPTableEmissionsEmissionSource,0),MATCH(I$10,CFPTableEmissionsCampus,0))*INDEX(EndUseAssumptionsData,MATCH($C153,IF(EndUseAssumptionsEndUse=$D153,EndUseAssumptionsEmissionsSource),0),MATCH(I$10,EndUseAssumptionsCampus,0))*IF(COUNTIF(PeopleList,$B153)&gt;0,INDEX(SpacePeopleAllocationsPercentData,MATCH($B153,SpacePeopleAllocationsPercentType,0),MATCH(I$10,SpacePeopleAllocationsPercentCampus,0))/SUM(IF(INDEX(EndUseMatrixPeopleData,0,MATCH($C153,EndUseMatrixEmissionSource,0))=Lists!$Q$9,IF(EndUseMatrixPeopleEndUse=$D153,INDEX(EndUseMatrixPeopleSplitData,0,MATCH(I$10,EndUseMatrixPeopleSplitCampus,0))))),1),0),0)</f>
        <v>0</v>
      </c>
      <c r="J153" s="528">
        <f t="array" aca="1" ref="J153" ca="1">IFERROR(IF(INDEX(EndUseMatrixData,MATCH($B153,IF(EndUseMatrixEndUse=$D153,EndUseMatrixAllocation),0),MATCH($C153,EndUseMatrixEmissionSource,0))=Lists!$Q$9,INDEX(CFPTableEmissionsData,MATCH($C153,CFPTableEmissionsEmissionSource,0),MATCH(J$10,CFPTableEmissionsCampus,0))*INDEX(EndUseAssumptionsData,MATCH($C153,IF(EndUseAssumptionsEndUse=$D153,EndUseAssumptionsEmissionsSource),0),MATCH(J$10,EndUseAssumptionsCampus,0))*IF(COUNTIF(PeopleList,$B153)&gt;0,INDEX(SpacePeopleAllocationsPercentData,MATCH($B153,SpacePeopleAllocationsPercentType,0),MATCH(J$10,SpacePeopleAllocationsPercentCampus,0))/SUM(IF(INDEX(EndUseMatrixPeopleData,0,MATCH($C153,EndUseMatrixEmissionSource,0))=Lists!$Q$9,IF(EndUseMatrixPeopleEndUse=$D153,INDEX(EndUseMatrixPeopleSplitData,0,MATCH(J$10,EndUseMatrixPeopleSplitCampus,0))))),1),0),0)</f>
        <v>0</v>
      </c>
      <c r="K153" s="529" t="str">
        <f t="array" aca="1" ref="K153" ca="1">IFERROR(E153*(1+INDEX(FrontEndData,MATCH(K$10,IF(FrontEndType=$B153,FrontEndCampus),0),MATCH(K$9,FrontEndYear,0))),"")</f>
        <v/>
      </c>
      <c r="L153" s="529" t="str">
        <f t="array" aca="1" ref="L153" ca="1">IFERROR(F153*(1+INDEX(FrontEndData,MATCH(L$10,IF(FrontEndType=$B153,FrontEndCampus),0),MATCH(L$9,FrontEndYear,0))),"")</f>
        <v/>
      </c>
      <c r="M153" s="529" t="str">
        <f t="array" aca="1" ref="M153" ca="1">IFERROR(G153*(1+INDEX(FrontEndData,MATCH(M$10,IF(FrontEndType=$B153,FrontEndCampus),0),MATCH(M$9,FrontEndYear,0))),"")</f>
        <v/>
      </c>
      <c r="N153" s="529" t="str">
        <f t="array" aca="1" ref="N153" ca="1">IFERROR(H153*(1+INDEX(FrontEndData,MATCH(N$10,IF(FrontEndType=$B153,FrontEndCampus),0),MATCH(N$9,FrontEndYear,0))),"")</f>
        <v/>
      </c>
      <c r="O153" s="529" t="str">
        <f t="array" aca="1" ref="O153" ca="1">IFERROR(I153*(1+INDEX(FrontEndData,MATCH(O$10,IF(FrontEndType=$B153,FrontEndCampus),0),MATCH(O$9,FrontEndYear,0))),"")</f>
        <v/>
      </c>
      <c r="P153" s="529" t="str">
        <f t="array" aca="1" ref="P153" ca="1">IFERROR(J153*(1+INDEX(FrontEndData,MATCH(P$10,IF(FrontEndType=$B153,FrontEndCampus),0),MATCH(P$9,FrontEndYear,0))),"")</f>
        <v/>
      </c>
      <c r="Q153" s="529" t="str">
        <f t="array" aca="1" ref="Q153" ca="1">IFERROR(K153*(1+INDEX(FrontEndData,MATCH(Q$10,IF(FrontEndType=$B153,FrontEndCampus),0),MATCH(Q$9,FrontEndYear,0))),"")</f>
        <v/>
      </c>
      <c r="R153" s="529" t="str">
        <f t="array" aca="1" ref="R153" ca="1">IFERROR(L153*(1+INDEX(FrontEndData,MATCH(R$10,IF(FrontEndType=$B153,FrontEndCampus),0),MATCH(R$9,FrontEndYear,0))),"")</f>
        <v/>
      </c>
      <c r="S153" s="529" t="str">
        <f t="array" aca="1" ref="S153" ca="1">IFERROR(M153*(1+INDEX(FrontEndData,MATCH(S$10,IF(FrontEndType=$B153,FrontEndCampus),0),MATCH(S$9,FrontEndYear,0))),"")</f>
        <v/>
      </c>
      <c r="T153" s="529" t="str">
        <f t="array" aca="1" ref="T153" ca="1">IFERROR(N153*(1+INDEX(FrontEndData,MATCH(T$10,IF(FrontEndType=$B153,FrontEndCampus),0),MATCH(T$9,FrontEndYear,0))),"")</f>
        <v/>
      </c>
      <c r="U153" s="529" t="str">
        <f t="array" aca="1" ref="U153" ca="1">IFERROR(O153*(1+INDEX(FrontEndData,MATCH(U$10,IF(FrontEndType=$B153,FrontEndCampus),0),MATCH(U$9,FrontEndYear,0))),"")</f>
        <v/>
      </c>
      <c r="V153" s="529" t="str">
        <f t="array" aca="1" ref="V153" ca="1">IFERROR(P153*(1+INDEX(FrontEndData,MATCH(V$10,IF(FrontEndType=$B153,FrontEndCampus),0),MATCH(V$9,FrontEndYear,0))),"")</f>
        <v/>
      </c>
      <c r="W153" s="529" t="str">
        <f t="array" aca="1" ref="W153" ca="1">IFERROR(Q153*(1+INDEX(FrontEndData,MATCH(W$10,IF(FrontEndType=$B153,FrontEndCampus),0),MATCH(W$9,FrontEndYear,0))),"")</f>
        <v/>
      </c>
      <c r="X153" s="529" t="str">
        <f t="array" aca="1" ref="X153" ca="1">IFERROR(R153*(1+INDEX(FrontEndData,MATCH(X$10,IF(FrontEndType=$B153,FrontEndCampus),0),MATCH(X$9,FrontEndYear,0))),"")</f>
        <v/>
      </c>
      <c r="Y153" s="529" t="str">
        <f t="array" aca="1" ref="Y153" ca="1">IFERROR(S153*(1+INDEX(FrontEndData,MATCH(Y$10,IF(FrontEndType=$B153,FrontEndCampus),0),MATCH(Y$9,FrontEndYear,0))),"")</f>
        <v/>
      </c>
      <c r="Z153" s="529" t="str">
        <f t="array" aca="1" ref="Z153" ca="1">IFERROR(T153*(1+INDEX(FrontEndData,MATCH(Z$10,IF(FrontEndType=$B153,FrontEndCampus),0),MATCH(Z$9,FrontEndYear,0))),"")</f>
        <v/>
      </c>
      <c r="AA153" s="529" t="str">
        <f t="array" aca="1" ref="AA153" ca="1">IFERROR(U153*(1+INDEX(FrontEndData,MATCH(AA$10,IF(FrontEndType=$B153,FrontEndCampus),0),MATCH(AA$9,FrontEndYear,0))),"")</f>
        <v/>
      </c>
      <c r="AB153" s="529" t="str">
        <f t="array" aca="1" ref="AB153" ca="1">IFERROR(V153*(1+INDEX(FrontEndData,MATCH(AB$10,IF(FrontEndType=$B153,FrontEndCampus),0),MATCH(AB$9,FrontEndYear,0))),"")</f>
        <v/>
      </c>
      <c r="AC153" s="529" t="str">
        <f t="array" aca="1" ref="AC153" ca="1">IFERROR(W153*(1+INDEX(FrontEndData,MATCH(AC$10,IF(FrontEndType=$B153,FrontEndCampus),0),MATCH(AC$9,FrontEndYear,0))),"")</f>
        <v/>
      </c>
      <c r="AD153" s="529" t="str">
        <f t="array" aca="1" ref="AD153" ca="1">IFERROR(X153*(1+INDEX(FrontEndData,MATCH(AD$10,IF(FrontEndType=$B153,FrontEndCampus),0),MATCH(AD$9,FrontEndYear,0))),"")</f>
        <v/>
      </c>
      <c r="AE153" s="529" t="str">
        <f t="array" aca="1" ref="AE153" ca="1">IFERROR(Y153*(1+INDEX(FrontEndData,MATCH(AE$10,IF(FrontEndType=$B153,FrontEndCampus),0),MATCH(AE$9,FrontEndYear,0))),"")</f>
        <v/>
      </c>
      <c r="AF153" s="529" t="str">
        <f t="array" aca="1" ref="AF153" ca="1">IFERROR(Z153*(1+INDEX(FrontEndData,MATCH(AF$10,IF(FrontEndType=$B153,FrontEndCampus),0),MATCH(AF$9,FrontEndYear,0))),"")</f>
        <v/>
      </c>
      <c r="AG153" s="529" t="str">
        <f t="array" aca="1" ref="AG153" ca="1">IFERROR(AA153*(1+INDEX(FrontEndData,MATCH(AG$10,IF(FrontEndType=$B153,FrontEndCampus),0),MATCH(AG$9,FrontEndYear,0))),"")</f>
        <v/>
      </c>
      <c r="AH153" s="529" t="str">
        <f t="array" aca="1" ref="AH153" ca="1">IFERROR(AB153*(1+INDEX(FrontEndData,MATCH(AH$10,IF(FrontEndType=$B153,FrontEndCampus),0),MATCH(AH$9,FrontEndYear,0))),"")</f>
        <v/>
      </c>
      <c r="AI153" s="529" t="str">
        <f t="array" aca="1" ref="AI153" ca="1">IFERROR(AC153*(1+INDEX(FrontEndData,MATCH(AI$10,IF(FrontEndType=$B153,FrontEndCampus),0),MATCH(AI$9,FrontEndYear,0))),"")</f>
        <v/>
      </c>
      <c r="AJ153" s="529" t="str">
        <f t="array" aca="1" ref="AJ153" ca="1">IFERROR(AD153*(1+INDEX(FrontEndData,MATCH(AJ$10,IF(FrontEndType=$B153,FrontEndCampus),0),MATCH(AJ$9,FrontEndYear,0))),"")</f>
        <v/>
      </c>
      <c r="AK153" s="529" t="str">
        <f t="array" aca="1" ref="AK153" ca="1">IFERROR(AE153*(1+INDEX(FrontEndData,MATCH(AK$10,IF(FrontEndType=$B153,FrontEndCampus),0),MATCH(AK$9,FrontEndYear,0))),"")</f>
        <v/>
      </c>
      <c r="AL153" s="529" t="str">
        <f t="array" aca="1" ref="AL153" ca="1">IFERROR(AF153*(1+INDEX(FrontEndData,MATCH(AL$10,IF(FrontEndType=$B153,FrontEndCampus),0),MATCH(AL$9,FrontEndYear,0))),"")</f>
        <v/>
      </c>
      <c r="AM153" s="529" t="str">
        <f t="array" aca="1" ref="AM153" ca="1">IFERROR(AG153*(1+INDEX(FrontEndData,MATCH(AM$10,IF(FrontEndType=$B153,FrontEndCampus),0),MATCH(AM$9,FrontEndYear,0))),"")</f>
        <v/>
      </c>
      <c r="AN153" s="529" t="str">
        <f t="array" aca="1" ref="AN153" ca="1">IFERROR(AH153*(1+INDEX(FrontEndData,MATCH(AN$10,IF(FrontEndType=$B153,FrontEndCampus),0),MATCH(AN$9,FrontEndYear,0))),"")</f>
        <v/>
      </c>
      <c r="AO153" s="529" t="str">
        <f t="array" aca="1" ref="AO153" ca="1">IFERROR(AI153*(1+INDEX(FrontEndData,MATCH(AO$10,IF(FrontEndType=$B153,FrontEndCampus),0),MATCH(AO$9,FrontEndYear,0))),"")</f>
        <v/>
      </c>
      <c r="AP153" s="529" t="str">
        <f t="array" aca="1" ref="AP153" ca="1">IFERROR(AJ153*(1+INDEX(FrontEndData,MATCH(AP$10,IF(FrontEndType=$B153,FrontEndCampus),0),MATCH(AP$9,FrontEndYear,0))),"")</f>
        <v/>
      </c>
      <c r="AQ153" s="529" t="str">
        <f t="array" aca="1" ref="AQ153" ca="1">IFERROR(AK153*(1+INDEX(FrontEndData,MATCH(AQ$10,IF(FrontEndType=$B153,FrontEndCampus),0),MATCH(AQ$9,FrontEndYear,0))),"")</f>
        <v/>
      </c>
      <c r="AR153" s="529" t="str">
        <f t="array" aca="1" ref="AR153" ca="1">IFERROR(AL153*(1+INDEX(FrontEndData,MATCH(AR$10,IF(FrontEndType=$B153,FrontEndCampus),0),MATCH(AR$9,FrontEndYear,0))),"")</f>
        <v/>
      </c>
      <c r="AS153" s="529" t="str">
        <f t="array" aca="1" ref="AS153" ca="1">IFERROR(AM153*(1+INDEX(FrontEndData,MATCH(AS$10,IF(FrontEndType=$B153,FrontEndCampus),0),MATCH(AS$9,FrontEndYear,0))),"")</f>
        <v/>
      </c>
      <c r="AT153" s="529" t="str">
        <f t="array" aca="1" ref="AT153" ca="1">IFERROR(AN153*(1+INDEX(FrontEndData,MATCH(AT$10,IF(FrontEndType=$B153,FrontEndCampus),0),MATCH(AT$9,FrontEndYear,0))),"")</f>
        <v/>
      </c>
      <c r="AU153" s="529" t="str">
        <f t="array" aca="1" ref="AU153" ca="1">IFERROR(AO153*(1+INDEX(FrontEndData,MATCH(AU$10,IF(FrontEndType=$B153,FrontEndCampus),0),MATCH(AU$9,FrontEndYear,0))),"")</f>
        <v/>
      </c>
      <c r="AV153" s="529" t="str">
        <f t="array" aca="1" ref="AV153" ca="1">IFERROR(AP153*(1+INDEX(FrontEndData,MATCH(AV$10,IF(FrontEndType=$B153,FrontEndCampus),0),MATCH(AV$9,FrontEndYear,0))),"")</f>
        <v/>
      </c>
      <c r="AW153" s="529" t="str">
        <f t="array" aca="1" ref="AW153" ca="1">IFERROR(AQ153*(1+INDEX(FrontEndData,MATCH(AW$10,IF(FrontEndType=$B153,FrontEndCampus),0),MATCH(AW$9,FrontEndYear,0))),"")</f>
        <v/>
      </c>
      <c r="AX153" s="529" t="str">
        <f t="array" aca="1" ref="AX153" ca="1">IFERROR(AR153*(1+INDEX(FrontEndData,MATCH(AX$10,IF(FrontEndType=$B153,FrontEndCampus),0),MATCH(AX$9,FrontEndYear,0))),"")</f>
        <v/>
      </c>
      <c r="AY153" s="529" t="str">
        <f t="array" aca="1" ref="AY153" ca="1">IFERROR(AS153*(1+INDEX(FrontEndData,MATCH(AY$10,IF(FrontEndType=$B153,FrontEndCampus),0),MATCH(AY$9,FrontEndYear,0))),"")</f>
        <v/>
      </c>
      <c r="AZ153" s="529" t="str">
        <f t="array" aca="1" ref="AZ153" ca="1">IFERROR(AT153*(1+INDEX(FrontEndData,MATCH(AZ$10,IF(FrontEndType=$B153,FrontEndCampus),0),MATCH(AZ$9,FrontEndYear,0))),"")</f>
        <v/>
      </c>
      <c r="BA153" s="529" t="str">
        <f t="array" aca="1" ref="BA153" ca="1">IFERROR(AU153*(1+INDEX(FrontEndData,MATCH(BA$10,IF(FrontEndType=$B153,FrontEndCampus),0),MATCH(BA$9,FrontEndYear,0))),"")</f>
        <v/>
      </c>
      <c r="BB153" s="529" t="str">
        <f t="array" aca="1" ref="BB153" ca="1">IFERROR(AV153*(1+INDEX(FrontEndData,MATCH(BB$10,IF(FrontEndType=$B153,FrontEndCampus),0),MATCH(BB$9,FrontEndYear,0))),"")</f>
        <v/>
      </c>
      <c r="BC153" s="529" t="str">
        <f t="array" aca="1" ref="BC153" ca="1">IFERROR(AW153*(1+INDEX(FrontEndData,MATCH(BC$10,IF(FrontEndType=$B153,FrontEndCampus),0),MATCH(BC$9,FrontEndYear,0))),"")</f>
        <v/>
      </c>
      <c r="BD153" s="529" t="str">
        <f t="array" aca="1" ref="BD153" ca="1">IFERROR(AX153*(1+INDEX(FrontEndData,MATCH(BD$10,IF(FrontEndType=$B153,FrontEndCampus),0),MATCH(BD$9,FrontEndYear,0))),"")</f>
        <v/>
      </c>
      <c r="BE153" s="529" t="str">
        <f t="array" aca="1" ref="BE153" ca="1">IFERROR(AY153*(1+INDEX(FrontEndData,MATCH(BE$10,IF(FrontEndType=$B153,FrontEndCampus),0),MATCH(BE$9,FrontEndYear,0))),"")</f>
        <v/>
      </c>
      <c r="BF153" s="529" t="str">
        <f t="array" aca="1" ref="BF153" ca="1">IFERROR(AZ153*(1+INDEX(FrontEndData,MATCH(BF$10,IF(FrontEndType=$B153,FrontEndCampus),0),MATCH(BF$9,FrontEndYear,0))),"")</f>
        <v/>
      </c>
      <c r="BG153" s="529" t="str">
        <f t="array" aca="1" ref="BG153" ca="1">IFERROR(BA153*(1+INDEX(FrontEndData,MATCH(BG$10,IF(FrontEndType=$B153,FrontEndCampus),0),MATCH(BG$9,FrontEndYear,0))),"")</f>
        <v/>
      </c>
      <c r="BH153" s="529" t="str">
        <f t="array" aca="1" ref="BH153" ca="1">IFERROR(BB153*(1+INDEX(FrontEndData,MATCH(BH$10,IF(FrontEndType=$B153,FrontEndCampus),0),MATCH(BH$9,FrontEndYear,0))),"")</f>
        <v/>
      </c>
      <c r="BI153" s="529" t="str">
        <f t="array" aca="1" ref="BI153" ca="1">IFERROR(BC153*(1+INDEX(FrontEndData,MATCH(BI$10,IF(FrontEndType=$B153,FrontEndCampus),0),MATCH(BI$9,FrontEndYear,0))),"")</f>
        <v/>
      </c>
      <c r="BJ153" s="529" t="str">
        <f t="array" aca="1" ref="BJ153" ca="1">IFERROR(BD153*(1+INDEX(FrontEndData,MATCH(BJ$10,IF(FrontEndType=$B153,FrontEndCampus),0),MATCH(BJ$9,FrontEndYear,0))),"")</f>
        <v/>
      </c>
      <c r="BK153" s="529" t="str">
        <f t="array" aca="1" ref="BK153" ca="1">IFERROR(BE153*(1+INDEX(FrontEndData,MATCH(BK$10,IF(FrontEndType=$B153,FrontEndCampus),0),MATCH(BK$9,FrontEndYear,0))),"")</f>
        <v/>
      </c>
      <c r="BL153" s="529" t="str">
        <f t="array" aca="1" ref="BL153" ca="1">IFERROR(BF153*(1+INDEX(FrontEndData,MATCH(BL$10,IF(FrontEndType=$B153,FrontEndCampus),0),MATCH(BL$9,FrontEndYear,0))),"")</f>
        <v/>
      </c>
      <c r="BM153" s="529" t="str">
        <f t="array" aca="1" ref="BM153" ca="1">IFERROR(BG153*(1+INDEX(FrontEndData,MATCH(BM$10,IF(FrontEndType=$B153,FrontEndCampus),0),MATCH(BM$9,FrontEndYear,0))),"")</f>
        <v/>
      </c>
      <c r="BN153" s="529" t="str">
        <f t="array" aca="1" ref="BN153" ca="1">IFERROR(BH153*(1+INDEX(FrontEndData,MATCH(BN$10,IF(FrontEndType=$B153,FrontEndCampus),0),MATCH(BN$9,FrontEndYear,0))),"")</f>
        <v/>
      </c>
      <c r="BO153" s="529" t="str">
        <f t="array" aca="1" ref="BO153" ca="1">IFERROR(BI153*(1+INDEX(FrontEndData,MATCH(BO$10,IF(FrontEndType=$B153,FrontEndCampus),0),MATCH(BO$9,FrontEndYear,0))),"")</f>
        <v/>
      </c>
      <c r="BP153" s="529" t="str">
        <f t="array" aca="1" ref="BP153" ca="1">IFERROR(BJ153*(1+INDEX(FrontEndData,MATCH(BP$10,IF(FrontEndType=$B153,FrontEndCampus),0),MATCH(BP$9,FrontEndYear,0))),"")</f>
        <v/>
      </c>
      <c r="BQ153" s="529" t="str">
        <f t="array" aca="1" ref="BQ153" ca="1">IFERROR(BK153*(1+INDEX(FrontEndData,MATCH(BQ$10,IF(FrontEndType=$B153,FrontEndCampus),0),MATCH(BQ$9,FrontEndYear,0))),"")</f>
        <v/>
      </c>
      <c r="BR153" s="529" t="str">
        <f t="array" aca="1" ref="BR153" ca="1">IFERROR(BL153*(1+INDEX(FrontEndData,MATCH(BR$10,IF(FrontEndType=$B153,FrontEndCampus),0),MATCH(BR$9,FrontEndYear,0))),"")</f>
        <v/>
      </c>
      <c r="BS153" s="529" t="str">
        <f t="array" aca="1" ref="BS153" ca="1">IFERROR(BM153*(1+INDEX(FrontEndData,MATCH(BS$10,IF(FrontEndType=$B153,FrontEndCampus),0),MATCH(BS$9,FrontEndYear,0))),"")</f>
        <v/>
      </c>
      <c r="BT153" s="529" t="str">
        <f t="array" aca="1" ref="BT153" ca="1">IFERROR(BN153*(1+INDEX(FrontEndData,MATCH(BT$10,IF(FrontEndType=$B153,FrontEndCampus),0),MATCH(BT$9,FrontEndYear,0))),"")</f>
        <v/>
      </c>
      <c r="BU153" s="529" t="str">
        <f t="array" aca="1" ref="BU153" ca="1">IFERROR(BO153*(1+INDEX(FrontEndData,MATCH(BU$10,IF(FrontEndType=$B153,FrontEndCampus),0),MATCH(BU$9,FrontEndYear,0))),"")</f>
        <v/>
      </c>
      <c r="BV153" s="529" t="str">
        <f t="array" aca="1" ref="BV153" ca="1">IFERROR(BP153*(1+INDEX(FrontEndData,MATCH(BV$10,IF(FrontEndType=$B153,FrontEndCampus),0),MATCH(BV$9,FrontEndYear,0))),"")</f>
        <v/>
      </c>
      <c r="BW153" s="529" t="str">
        <f t="array" aca="1" ref="BW153" ca="1">IFERROR(BQ153*(1+INDEX(FrontEndData,MATCH(BW$10,IF(FrontEndType=$B153,FrontEndCampus),0),MATCH(BW$9,FrontEndYear,0))),"")</f>
        <v/>
      </c>
      <c r="BX153" s="529" t="str">
        <f t="array" aca="1" ref="BX153" ca="1">IFERROR(BR153*(1+INDEX(FrontEndData,MATCH(BX$10,IF(FrontEndType=$B153,FrontEndCampus),0),MATCH(BX$9,FrontEndYear,0))),"")</f>
        <v/>
      </c>
    </row>
    <row r="154" spans="2:76" x14ac:dyDescent="0.25">
      <c r="B154" s="525" t="s">
        <v>360</v>
      </c>
      <c r="C154" s="526" t="s">
        <v>430</v>
      </c>
      <c r="D154" s="527" t="s">
        <v>4</v>
      </c>
      <c r="E154" s="528">
        <f t="array" aca="1" ref="E154" ca="1">IFERROR(IF(INDEX(EndUseMatrixData,MATCH($B154,IF(EndUseMatrixEndUse=$D154,EndUseMatrixAllocation),0),MATCH($C154,EndUseMatrixEmissionSource,0))=Lists!$Q$9,INDEX(CFPTableEmissionsData,MATCH($C154,CFPTableEmissionsEmissionSource,0),MATCH(E$10,CFPTableEmissionsCampus,0))*INDEX(EndUseAssumptionsData,MATCH($C154,IF(EndUseAssumptionsEndUse=$D154,EndUseAssumptionsEmissionsSource),0),MATCH(E$10,EndUseAssumptionsCampus,0))*IF(COUNTIF(PeopleList,$B154)&gt;0,INDEX(SpacePeopleAllocationsPercentData,MATCH($B154,SpacePeopleAllocationsPercentType,0),MATCH(E$10,SpacePeopleAllocationsPercentCampus,0))/SUM(IF(INDEX(EndUseMatrixPeopleData,0,MATCH($C154,EndUseMatrixEmissionSource,0))=Lists!$Q$9,IF(EndUseMatrixPeopleEndUse=$D154,INDEX(EndUseMatrixPeopleSplitData,0,MATCH(E$10,EndUseMatrixPeopleSplitCampus,0))))),1),0),0)</f>
        <v>0</v>
      </c>
      <c r="F154" s="528">
        <f t="array" aca="1" ref="F154" ca="1">IFERROR(IF(INDEX(EndUseMatrixData,MATCH($B154,IF(EndUseMatrixEndUse=$D154,EndUseMatrixAllocation),0),MATCH($C154,EndUseMatrixEmissionSource,0))=Lists!$Q$9,INDEX(CFPTableEmissionsData,MATCH($C154,CFPTableEmissionsEmissionSource,0),MATCH(F$10,CFPTableEmissionsCampus,0))*INDEX(EndUseAssumptionsData,MATCH($C154,IF(EndUseAssumptionsEndUse=$D154,EndUseAssumptionsEmissionsSource),0),MATCH(F$10,EndUseAssumptionsCampus,0))*IF(COUNTIF(PeopleList,$B154)&gt;0,INDEX(SpacePeopleAllocationsPercentData,MATCH($B154,SpacePeopleAllocationsPercentType,0),MATCH(F$10,SpacePeopleAllocationsPercentCampus,0))/SUM(IF(INDEX(EndUseMatrixPeopleData,0,MATCH($C154,EndUseMatrixEmissionSource,0))=Lists!$Q$9,IF(EndUseMatrixPeopleEndUse=$D154,INDEX(EndUseMatrixPeopleSplitData,0,MATCH(F$10,EndUseMatrixPeopleSplitCampus,0))))),1),0),0)</f>
        <v>0</v>
      </c>
      <c r="G154" s="528">
        <f t="array" aca="1" ref="G154" ca="1">IFERROR(IF(INDEX(EndUseMatrixData,MATCH($B154,IF(EndUseMatrixEndUse=$D154,EndUseMatrixAllocation),0),MATCH($C154,EndUseMatrixEmissionSource,0))=Lists!$Q$9,INDEX(CFPTableEmissionsData,MATCH($C154,CFPTableEmissionsEmissionSource,0),MATCH(G$10,CFPTableEmissionsCampus,0))*INDEX(EndUseAssumptionsData,MATCH($C154,IF(EndUseAssumptionsEndUse=$D154,EndUseAssumptionsEmissionsSource),0),MATCH(G$10,EndUseAssumptionsCampus,0))*IF(COUNTIF(PeopleList,$B154)&gt;0,INDEX(SpacePeopleAllocationsPercentData,MATCH($B154,SpacePeopleAllocationsPercentType,0),MATCH(G$10,SpacePeopleAllocationsPercentCampus,0))/SUM(IF(INDEX(EndUseMatrixPeopleData,0,MATCH($C154,EndUseMatrixEmissionSource,0))=Lists!$Q$9,IF(EndUseMatrixPeopleEndUse=$D154,INDEX(EndUseMatrixPeopleSplitData,0,MATCH(G$10,EndUseMatrixPeopleSplitCampus,0))))),1),0),0)</f>
        <v>0</v>
      </c>
      <c r="H154" s="528">
        <f t="array" aca="1" ref="H154" ca="1">IFERROR(IF(INDEX(EndUseMatrixData,MATCH($B154,IF(EndUseMatrixEndUse=$D154,EndUseMatrixAllocation),0),MATCH($C154,EndUseMatrixEmissionSource,0))=Lists!$Q$9,INDEX(CFPTableEmissionsData,MATCH($C154,CFPTableEmissionsEmissionSource,0),MATCH(H$10,CFPTableEmissionsCampus,0))*INDEX(EndUseAssumptionsData,MATCH($C154,IF(EndUseAssumptionsEndUse=$D154,EndUseAssumptionsEmissionsSource),0),MATCH(H$10,EndUseAssumptionsCampus,0))*IF(COUNTIF(PeopleList,$B154)&gt;0,INDEX(SpacePeopleAllocationsPercentData,MATCH($B154,SpacePeopleAllocationsPercentType,0),MATCH(H$10,SpacePeopleAllocationsPercentCampus,0))/SUM(IF(INDEX(EndUseMatrixPeopleData,0,MATCH($C154,EndUseMatrixEmissionSource,0))=Lists!$Q$9,IF(EndUseMatrixPeopleEndUse=$D154,INDEX(EndUseMatrixPeopleSplitData,0,MATCH(H$10,EndUseMatrixPeopleSplitCampus,0))))),1),0),0)</f>
        <v>0</v>
      </c>
      <c r="I154" s="528">
        <f t="array" aca="1" ref="I154" ca="1">IFERROR(IF(INDEX(EndUseMatrixData,MATCH($B154,IF(EndUseMatrixEndUse=$D154,EndUseMatrixAllocation),0),MATCH($C154,EndUseMatrixEmissionSource,0))=Lists!$Q$9,INDEX(CFPTableEmissionsData,MATCH($C154,CFPTableEmissionsEmissionSource,0),MATCH(I$10,CFPTableEmissionsCampus,0))*INDEX(EndUseAssumptionsData,MATCH($C154,IF(EndUseAssumptionsEndUse=$D154,EndUseAssumptionsEmissionsSource),0),MATCH(I$10,EndUseAssumptionsCampus,0))*IF(COUNTIF(PeopleList,$B154)&gt;0,INDEX(SpacePeopleAllocationsPercentData,MATCH($B154,SpacePeopleAllocationsPercentType,0),MATCH(I$10,SpacePeopleAllocationsPercentCampus,0))/SUM(IF(INDEX(EndUseMatrixPeopleData,0,MATCH($C154,EndUseMatrixEmissionSource,0))=Lists!$Q$9,IF(EndUseMatrixPeopleEndUse=$D154,INDEX(EndUseMatrixPeopleSplitData,0,MATCH(I$10,EndUseMatrixPeopleSplitCampus,0))))),1),0),0)</f>
        <v>0</v>
      </c>
      <c r="J154" s="528">
        <f t="array" aca="1" ref="J154" ca="1">IFERROR(IF(INDEX(EndUseMatrixData,MATCH($B154,IF(EndUseMatrixEndUse=$D154,EndUseMatrixAllocation),0),MATCH($C154,EndUseMatrixEmissionSource,0))=Lists!$Q$9,INDEX(CFPTableEmissionsData,MATCH($C154,CFPTableEmissionsEmissionSource,0),MATCH(J$10,CFPTableEmissionsCampus,0))*INDEX(EndUseAssumptionsData,MATCH($C154,IF(EndUseAssumptionsEndUse=$D154,EndUseAssumptionsEmissionsSource),0),MATCH(J$10,EndUseAssumptionsCampus,0))*IF(COUNTIF(PeopleList,$B154)&gt;0,INDEX(SpacePeopleAllocationsPercentData,MATCH($B154,SpacePeopleAllocationsPercentType,0),MATCH(J$10,SpacePeopleAllocationsPercentCampus,0))/SUM(IF(INDEX(EndUseMatrixPeopleData,0,MATCH($C154,EndUseMatrixEmissionSource,0))=Lists!$Q$9,IF(EndUseMatrixPeopleEndUse=$D154,INDEX(EndUseMatrixPeopleSplitData,0,MATCH(J$10,EndUseMatrixPeopleSplitCampus,0))))),1),0),0)</f>
        <v>0</v>
      </c>
      <c r="K154" s="529" t="str">
        <f t="array" aca="1" ref="K154" ca="1">IFERROR(E154*(1+INDEX(FrontEndData,MATCH(K$10,IF(FrontEndType=$B154,FrontEndCampus),0),MATCH(K$9,FrontEndYear,0))),"")</f>
        <v/>
      </c>
      <c r="L154" s="529" t="str">
        <f t="array" aca="1" ref="L154" ca="1">IFERROR(F154*(1+INDEX(FrontEndData,MATCH(L$10,IF(FrontEndType=$B154,FrontEndCampus),0),MATCH(L$9,FrontEndYear,0))),"")</f>
        <v/>
      </c>
      <c r="M154" s="529" t="str">
        <f t="array" aca="1" ref="M154" ca="1">IFERROR(G154*(1+INDEX(FrontEndData,MATCH(M$10,IF(FrontEndType=$B154,FrontEndCampus),0),MATCH(M$9,FrontEndYear,0))),"")</f>
        <v/>
      </c>
      <c r="N154" s="529" t="str">
        <f t="array" aca="1" ref="N154" ca="1">IFERROR(H154*(1+INDEX(FrontEndData,MATCH(N$10,IF(FrontEndType=$B154,FrontEndCampus),0),MATCH(N$9,FrontEndYear,0))),"")</f>
        <v/>
      </c>
      <c r="O154" s="529" t="str">
        <f t="array" aca="1" ref="O154" ca="1">IFERROR(I154*(1+INDEX(FrontEndData,MATCH(O$10,IF(FrontEndType=$B154,FrontEndCampus),0),MATCH(O$9,FrontEndYear,0))),"")</f>
        <v/>
      </c>
      <c r="P154" s="529" t="str">
        <f t="array" aca="1" ref="P154" ca="1">IFERROR(J154*(1+INDEX(FrontEndData,MATCH(P$10,IF(FrontEndType=$B154,FrontEndCampus),0),MATCH(P$9,FrontEndYear,0))),"")</f>
        <v/>
      </c>
      <c r="Q154" s="529" t="str">
        <f t="array" aca="1" ref="Q154" ca="1">IFERROR(K154*(1+INDEX(FrontEndData,MATCH(Q$10,IF(FrontEndType=$B154,FrontEndCampus),0),MATCH(Q$9,FrontEndYear,0))),"")</f>
        <v/>
      </c>
      <c r="R154" s="529" t="str">
        <f t="array" aca="1" ref="R154" ca="1">IFERROR(L154*(1+INDEX(FrontEndData,MATCH(R$10,IF(FrontEndType=$B154,FrontEndCampus),0),MATCH(R$9,FrontEndYear,0))),"")</f>
        <v/>
      </c>
      <c r="S154" s="529" t="str">
        <f t="array" aca="1" ref="S154" ca="1">IFERROR(M154*(1+INDEX(FrontEndData,MATCH(S$10,IF(FrontEndType=$B154,FrontEndCampus),0),MATCH(S$9,FrontEndYear,0))),"")</f>
        <v/>
      </c>
      <c r="T154" s="529" t="str">
        <f t="array" aca="1" ref="T154" ca="1">IFERROR(N154*(1+INDEX(FrontEndData,MATCH(T$10,IF(FrontEndType=$B154,FrontEndCampus),0),MATCH(T$9,FrontEndYear,0))),"")</f>
        <v/>
      </c>
      <c r="U154" s="529" t="str">
        <f t="array" aca="1" ref="U154" ca="1">IFERROR(O154*(1+INDEX(FrontEndData,MATCH(U$10,IF(FrontEndType=$B154,FrontEndCampus),0),MATCH(U$9,FrontEndYear,0))),"")</f>
        <v/>
      </c>
      <c r="V154" s="529" t="str">
        <f t="array" aca="1" ref="V154" ca="1">IFERROR(P154*(1+INDEX(FrontEndData,MATCH(V$10,IF(FrontEndType=$B154,FrontEndCampus),0),MATCH(V$9,FrontEndYear,0))),"")</f>
        <v/>
      </c>
      <c r="W154" s="529" t="str">
        <f t="array" aca="1" ref="W154" ca="1">IFERROR(Q154*(1+INDEX(FrontEndData,MATCH(W$10,IF(FrontEndType=$B154,FrontEndCampus),0),MATCH(W$9,FrontEndYear,0))),"")</f>
        <v/>
      </c>
      <c r="X154" s="529" t="str">
        <f t="array" aca="1" ref="X154" ca="1">IFERROR(R154*(1+INDEX(FrontEndData,MATCH(X$10,IF(FrontEndType=$B154,FrontEndCampus),0),MATCH(X$9,FrontEndYear,0))),"")</f>
        <v/>
      </c>
      <c r="Y154" s="529" t="str">
        <f t="array" aca="1" ref="Y154" ca="1">IFERROR(S154*(1+INDEX(FrontEndData,MATCH(Y$10,IF(FrontEndType=$B154,FrontEndCampus),0),MATCH(Y$9,FrontEndYear,0))),"")</f>
        <v/>
      </c>
      <c r="Z154" s="529" t="str">
        <f t="array" aca="1" ref="Z154" ca="1">IFERROR(T154*(1+INDEX(FrontEndData,MATCH(Z$10,IF(FrontEndType=$B154,FrontEndCampus),0),MATCH(Z$9,FrontEndYear,0))),"")</f>
        <v/>
      </c>
      <c r="AA154" s="529" t="str">
        <f t="array" aca="1" ref="AA154" ca="1">IFERROR(U154*(1+INDEX(FrontEndData,MATCH(AA$10,IF(FrontEndType=$B154,FrontEndCampus),0),MATCH(AA$9,FrontEndYear,0))),"")</f>
        <v/>
      </c>
      <c r="AB154" s="529" t="str">
        <f t="array" aca="1" ref="AB154" ca="1">IFERROR(V154*(1+INDEX(FrontEndData,MATCH(AB$10,IF(FrontEndType=$B154,FrontEndCampus),0),MATCH(AB$9,FrontEndYear,0))),"")</f>
        <v/>
      </c>
      <c r="AC154" s="529" t="str">
        <f t="array" aca="1" ref="AC154" ca="1">IFERROR(W154*(1+INDEX(FrontEndData,MATCH(AC$10,IF(FrontEndType=$B154,FrontEndCampus),0),MATCH(AC$9,FrontEndYear,0))),"")</f>
        <v/>
      </c>
      <c r="AD154" s="529" t="str">
        <f t="array" aca="1" ref="AD154" ca="1">IFERROR(X154*(1+INDEX(FrontEndData,MATCH(AD$10,IF(FrontEndType=$B154,FrontEndCampus),0),MATCH(AD$9,FrontEndYear,0))),"")</f>
        <v/>
      </c>
      <c r="AE154" s="529" t="str">
        <f t="array" aca="1" ref="AE154" ca="1">IFERROR(Y154*(1+INDEX(FrontEndData,MATCH(AE$10,IF(FrontEndType=$B154,FrontEndCampus),0),MATCH(AE$9,FrontEndYear,0))),"")</f>
        <v/>
      </c>
      <c r="AF154" s="529" t="str">
        <f t="array" aca="1" ref="AF154" ca="1">IFERROR(Z154*(1+INDEX(FrontEndData,MATCH(AF$10,IF(FrontEndType=$B154,FrontEndCampus),0),MATCH(AF$9,FrontEndYear,0))),"")</f>
        <v/>
      </c>
      <c r="AG154" s="529" t="str">
        <f t="array" aca="1" ref="AG154" ca="1">IFERROR(AA154*(1+INDEX(FrontEndData,MATCH(AG$10,IF(FrontEndType=$B154,FrontEndCampus),0),MATCH(AG$9,FrontEndYear,0))),"")</f>
        <v/>
      </c>
      <c r="AH154" s="529" t="str">
        <f t="array" aca="1" ref="AH154" ca="1">IFERROR(AB154*(1+INDEX(FrontEndData,MATCH(AH$10,IF(FrontEndType=$B154,FrontEndCampus),0),MATCH(AH$9,FrontEndYear,0))),"")</f>
        <v/>
      </c>
      <c r="AI154" s="529" t="str">
        <f t="array" aca="1" ref="AI154" ca="1">IFERROR(AC154*(1+INDEX(FrontEndData,MATCH(AI$10,IF(FrontEndType=$B154,FrontEndCampus),0),MATCH(AI$9,FrontEndYear,0))),"")</f>
        <v/>
      </c>
      <c r="AJ154" s="529" t="str">
        <f t="array" aca="1" ref="AJ154" ca="1">IFERROR(AD154*(1+INDEX(FrontEndData,MATCH(AJ$10,IF(FrontEndType=$B154,FrontEndCampus),0),MATCH(AJ$9,FrontEndYear,0))),"")</f>
        <v/>
      </c>
      <c r="AK154" s="529" t="str">
        <f t="array" aca="1" ref="AK154" ca="1">IFERROR(AE154*(1+INDEX(FrontEndData,MATCH(AK$10,IF(FrontEndType=$B154,FrontEndCampus),0),MATCH(AK$9,FrontEndYear,0))),"")</f>
        <v/>
      </c>
      <c r="AL154" s="529" t="str">
        <f t="array" aca="1" ref="AL154" ca="1">IFERROR(AF154*(1+INDEX(FrontEndData,MATCH(AL$10,IF(FrontEndType=$B154,FrontEndCampus),0),MATCH(AL$9,FrontEndYear,0))),"")</f>
        <v/>
      </c>
      <c r="AM154" s="529" t="str">
        <f t="array" aca="1" ref="AM154" ca="1">IFERROR(AG154*(1+INDEX(FrontEndData,MATCH(AM$10,IF(FrontEndType=$B154,FrontEndCampus),0),MATCH(AM$9,FrontEndYear,0))),"")</f>
        <v/>
      </c>
      <c r="AN154" s="529" t="str">
        <f t="array" aca="1" ref="AN154" ca="1">IFERROR(AH154*(1+INDEX(FrontEndData,MATCH(AN$10,IF(FrontEndType=$B154,FrontEndCampus),0),MATCH(AN$9,FrontEndYear,0))),"")</f>
        <v/>
      </c>
      <c r="AO154" s="529" t="str">
        <f t="array" aca="1" ref="AO154" ca="1">IFERROR(AI154*(1+INDEX(FrontEndData,MATCH(AO$10,IF(FrontEndType=$B154,FrontEndCampus),0),MATCH(AO$9,FrontEndYear,0))),"")</f>
        <v/>
      </c>
      <c r="AP154" s="529" t="str">
        <f t="array" aca="1" ref="AP154" ca="1">IFERROR(AJ154*(1+INDEX(FrontEndData,MATCH(AP$10,IF(FrontEndType=$B154,FrontEndCampus),0),MATCH(AP$9,FrontEndYear,0))),"")</f>
        <v/>
      </c>
      <c r="AQ154" s="529" t="str">
        <f t="array" aca="1" ref="AQ154" ca="1">IFERROR(AK154*(1+INDEX(FrontEndData,MATCH(AQ$10,IF(FrontEndType=$B154,FrontEndCampus),0),MATCH(AQ$9,FrontEndYear,0))),"")</f>
        <v/>
      </c>
      <c r="AR154" s="529" t="str">
        <f t="array" aca="1" ref="AR154" ca="1">IFERROR(AL154*(1+INDEX(FrontEndData,MATCH(AR$10,IF(FrontEndType=$B154,FrontEndCampus),0),MATCH(AR$9,FrontEndYear,0))),"")</f>
        <v/>
      </c>
      <c r="AS154" s="529" t="str">
        <f t="array" aca="1" ref="AS154" ca="1">IFERROR(AM154*(1+INDEX(FrontEndData,MATCH(AS$10,IF(FrontEndType=$B154,FrontEndCampus),0),MATCH(AS$9,FrontEndYear,0))),"")</f>
        <v/>
      </c>
      <c r="AT154" s="529" t="str">
        <f t="array" aca="1" ref="AT154" ca="1">IFERROR(AN154*(1+INDEX(FrontEndData,MATCH(AT$10,IF(FrontEndType=$B154,FrontEndCampus),0),MATCH(AT$9,FrontEndYear,0))),"")</f>
        <v/>
      </c>
      <c r="AU154" s="529" t="str">
        <f t="array" aca="1" ref="AU154" ca="1">IFERROR(AO154*(1+INDEX(FrontEndData,MATCH(AU$10,IF(FrontEndType=$B154,FrontEndCampus),0),MATCH(AU$9,FrontEndYear,0))),"")</f>
        <v/>
      </c>
      <c r="AV154" s="529" t="str">
        <f t="array" aca="1" ref="AV154" ca="1">IFERROR(AP154*(1+INDEX(FrontEndData,MATCH(AV$10,IF(FrontEndType=$B154,FrontEndCampus),0),MATCH(AV$9,FrontEndYear,0))),"")</f>
        <v/>
      </c>
      <c r="AW154" s="529" t="str">
        <f t="array" aca="1" ref="AW154" ca="1">IFERROR(AQ154*(1+INDEX(FrontEndData,MATCH(AW$10,IF(FrontEndType=$B154,FrontEndCampus),0),MATCH(AW$9,FrontEndYear,0))),"")</f>
        <v/>
      </c>
      <c r="AX154" s="529" t="str">
        <f t="array" aca="1" ref="AX154" ca="1">IFERROR(AR154*(1+INDEX(FrontEndData,MATCH(AX$10,IF(FrontEndType=$B154,FrontEndCampus),0),MATCH(AX$9,FrontEndYear,0))),"")</f>
        <v/>
      </c>
      <c r="AY154" s="529" t="str">
        <f t="array" aca="1" ref="AY154" ca="1">IFERROR(AS154*(1+INDEX(FrontEndData,MATCH(AY$10,IF(FrontEndType=$B154,FrontEndCampus),0),MATCH(AY$9,FrontEndYear,0))),"")</f>
        <v/>
      </c>
      <c r="AZ154" s="529" t="str">
        <f t="array" aca="1" ref="AZ154" ca="1">IFERROR(AT154*(1+INDEX(FrontEndData,MATCH(AZ$10,IF(FrontEndType=$B154,FrontEndCampus),0),MATCH(AZ$9,FrontEndYear,0))),"")</f>
        <v/>
      </c>
      <c r="BA154" s="529" t="str">
        <f t="array" aca="1" ref="BA154" ca="1">IFERROR(AU154*(1+INDEX(FrontEndData,MATCH(BA$10,IF(FrontEndType=$B154,FrontEndCampus),0),MATCH(BA$9,FrontEndYear,0))),"")</f>
        <v/>
      </c>
      <c r="BB154" s="529" t="str">
        <f t="array" aca="1" ref="BB154" ca="1">IFERROR(AV154*(1+INDEX(FrontEndData,MATCH(BB$10,IF(FrontEndType=$B154,FrontEndCampus),0),MATCH(BB$9,FrontEndYear,0))),"")</f>
        <v/>
      </c>
      <c r="BC154" s="529" t="str">
        <f t="array" aca="1" ref="BC154" ca="1">IFERROR(AW154*(1+INDEX(FrontEndData,MATCH(BC$10,IF(FrontEndType=$B154,FrontEndCampus),0),MATCH(BC$9,FrontEndYear,0))),"")</f>
        <v/>
      </c>
      <c r="BD154" s="529" t="str">
        <f t="array" aca="1" ref="BD154" ca="1">IFERROR(AX154*(1+INDEX(FrontEndData,MATCH(BD$10,IF(FrontEndType=$B154,FrontEndCampus),0),MATCH(BD$9,FrontEndYear,0))),"")</f>
        <v/>
      </c>
      <c r="BE154" s="529" t="str">
        <f t="array" aca="1" ref="BE154" ca="1">IFERROR(AY154*(1+INDEX(FrontEndData,MATCH(BE$10,IF(FrontEndType=$B154,FrontEndCampus),0),MATCH(BE$9,FrontEndYear,0))),"")</f>
        <v/>
      </c>
      <c r="BF154" s="529" t="str">
        <f t="array" aca="1" ref="BF154" ca="1">IFERROR(AZ154*(1+INDEX(FrontEndData,MATCH(BF$10,IF(FrontEndType=$B154,FrontEndCampus),0),MATCH(BF$9,FrontEndYear,0))),"")</f>
        <v/>
      </c>
      <c r="BG154" s="529" t="str">
        <f t="array" aca="1" ref="BG154" ca="1">IFERROR(BA154*(1+INDEX(FrontEndData,MATCH(BG$10,IF(FrontEndType=$B154,FrontEndCampus),0),MATCH(BG$9,FrontEndYear,0))),"")</f>
        <v/>
      </c>
      <c r="BH154" s="529" t="str">
        <f t="array" aca="1" ref="BH154" ca="1">IFERROR(BB154*(1+INDEX(FrontEndData,MATCH(BH$10,IF(FrontEndType=$B154,FrontEndCampus),0),MATCH(BH$9,FrontEndYear,0))),"")</f>
        <v/>
      </c>
      <c r="BI154" s="529" t="str">
        <f t="array" aca="1" ref="BI154" ca="1">IFERROR(BC154*(1+INDEX(FrontEndData,MATCH(BI$10,IF(FrontEndType=$B154,FrontEndCampus),0),MATCH(BI$9,FrontEndYear,0))),"")</f>
        <v/>
      </c>
      <c r="BJ154" s="529" t="str">
        <f t="array" aca="1" ref="BJ154" ca="1">IFERROR(BD154*(1+INDEX(FrontEndData,MATCH(BJ$10,IF(FrontEndType=$B154,FrontEndCampus),0),MATCH(BJ$9,FrontEndYear,0))),"")</f>
        <v/>
      </c>
      <c r="BK154" s="529" t="str">
        <f t="array" aca="1" ref="BK154" ca="1">IFERROR(BE154*(1+INDEX(FrontEndData,MATCH(BK$10,IF(FrontEndType=$B154,FrontEndCampus),0),MATCH(BK$9,FrontEndYear,0))),"")</f>
        <v/>
      </c>
      <c r="BL154" s="529" t="str">
        <f t="array" aca="1" ref="BL154" ca="1">IFERROR(BF154*(1+INDEX(FrontEndData,MATCH(BL$10,IF(FrontEndType=$B154,FrontEndCampus),0),MATCH(BL$9,FrontEndYear,0))),"")</f>
        <v/>
      </c>
      <c r="BM154" s="529" t="str">
        <f t="array" aca="1" ref="BM154" ca="1">IFERROR(BG154*(1+INDEX(FrontEndData,MATCH(BM$10,IF(FrontEndType=$B154,FrontEndCampus),0),MATCH(BM$9,FrontEndYear,0))),"")</f>
        <v/>
      </c>
      <c r="BN154" s="529" t="str">
        <f t="array" aca="1" ref="BN154" ca="1">IFERROR(BH154*(1+INDEX(FrontEndData,MATCH(BN$10,IF(FrontEndType=$B154,FrontEndCampus),0),MATCH(BN$9,FrontEndYear,0))),"")</f>
        <v/>
      </c>
      <c r="BO154" s="529" t="str">
        <f t="array" aca="1" ref="BO154" ca="1">IFERROR(BI154*(1+INDEX(FrontEndData,MATCH(BO$10,IF(FrontEndType=$B154,FrontEndCampus),0),MATCH(BO$9,FrontEndYear,0))),"")</f>
        <v/>
      </c>
      <c r="BP154" s="529" t="str">
        <f t="array" aca="1" ref="BP154" ca="1">IFERROR(BJ154*(1+INDEX(FrontEndData,MATCH(BP$10,IF(FrontEndType=$B154,FrontEndCampus),0),MATCH(BP$9,FrontEndYear,0))),"")</f>
        <v/>
      </c>
      <c r="BQ154" s="529" t="str">
        <f t="array" aca="1" ref="BQ154" ca="1">IFERROR(BK154*(1+INDEX(FrontEndData,MATCH(BQ$10,IF(FrontEndType=$B154,FrontEndCampus),0),MATCH(BQ$9,FrontEndYear,0))),"")</f>
        <v/>
      </c>
      <c r="BR154" s="529" t="str">
        <f t="array" aca="1" ref="BR154" ca="1">IFERROR(BL154*(1+INDEX(FrontEndData,MATCH(BR$10,IF(FrontEndType=$B154,FrontEndCampus),0),MATCH(BR$9,FrontEndYear,0))),"")</f>
        <v/>
      </c>
      <c r="BS154" s="529" t="str">
        <f t="array" aca="1" ref="BS154" ca="1">IFERROR(BM154*(1+INDEX(FrontEndData,MATCH(BS$10,IF(FrontEndType=$B154,FrontEndCampus),0),MATCH(BS$9,FrontEndYear,0))),"")</f>
        <v/>
      </c>
      <c r="BT154" s="529" t="str">
        <f t="array" aca="1" ref="BT154" ca="1">IFERROR(BN154*(1+INDEX(FrontEndData,MATCH(BT$10,IF(FrontEndType=$B154,FrontEndCampus),0),MATCH(BT$9,FrontEndYear,0))),"")</f>
        <v/>
      </c>
      <c r="BU154" s="529" t="str">
        <f t="array" aca="1" ref="BU154" ca="1">IFERROR(BO154*(1+INDEX(FrontEndData,MATCH(BU$10,IF(FrontEndType=$B154,FrontEndCampus),0),MATCH(BU$9,FrontEndYear,0))),"")</f>
        <v/>
      </c>
      <c r="BV154" s="529" t="str">
        <f t="array" aca="1" ref="BV154" ca="1">IFERROR(BP154*(1+INDEX(FrontEndData,MATCH(BV$10,IF(FrontEndType=$B154,FrontEndCampus),0),MATCH(BV$9,FrontEndYear,0))),"")</f>
        <v/>
      </c>
      <c r="BW154" s="529" t="str">
        <f t="array" aca="1" ref="BW154" ca="1">IFERROR(BQ154*(1+INDEX(FrontEndData,MATCH(BW$10,IF(FrontEndType=$B154,FrontEndCampus),0),MATCH(BW$9,FrontEndYear,0))),"")</f>
        <v/>
      </c>
      <c r="BX154" s="529" t="str">
        <f t="array" aca="1" ref="BX154" ca="1">IFERROR(BR154*(1+INDEX(FrontEndData,MATCH(BX$10,IF(FrontEndType=$B154,FrontEndCampus),0),MATCH(BX$9,FrontEndYear,0))),"")</f>
        <v/>
      </c>
    </row>
    <row r="155" spans="2:76" x14ac:dyDescent="0.25">
      <c r="B155" s="525" t="s">
        <v>358</v>
      </c>
      <c r="C155" s="526" t="s">
        <v>430</v>
      </c>
      <c r="D155" s="527" t="s">
        <v>4</v>
      </c>
      <c r="E155" s="528">
        <f t="array" ref="E155">IFERROR(IF(INDEX(EndUseMatrixData,MATCH($B155,IF(EndUseMatrixEndUse=$D155,EndUseMatrixAllocation),0),MATCH($C155,EndUseMatrixEmissionSource,0))=Lists!$Q$9,INDEX(CFPTableEmissionsData,MATCH($C155,CFPTableEmissionsEmissionSource,0),MATCH(E$10,CFPTableEmissionsCampus,0))*INDEX(EndUseAssumptionsData,MATCH($C155,IF(EndUseAssumptionsEndUse=$D155,EndUseAssumptionsEmissionsSource),0),MATCH(E$10,EndUseAssumptionsCampus,0))*IF(COUNTIF(PeopleList,$B155)&gt;0,INDEX(SpacePeopleAllocationsPercentData,MATCH($B155,SpacePeopleAllocationsPercentType,0),MATCH(E$10,SpacePeopleAllocationsPercentCampus,0))/SUM(IF(INDEX(EndUseMatrixPeopleData,0,MATCH($C155,EndUseMatrixEmissionSource,0))=Lists!$Q$9,IF(EndUseMatrixPeopleEndUse=$D155,INDEX(EndUseMatrixPeopleSplitData,0,MATCH(E$10,EndUseMatrixPeopleSplitCampus,0))))),1),0),0)</f>
        <v>0</v>
      </c>
      <c r="F155" s="528">
        <f t="array" ref="F155">IFERROR(IF(INDEX(EndUseMatrixData,MATCH($B155,IF(EndUseMatrixEndUse=$D155,EndUseMatrixAllocation),0),MATCH($C155,EndUseMatrixEmissionSource,0))=Lists!$Q$9,INDEX(CFPTableEmissionsData,MATCH($C155,CFPTableEmissionsEmissionSource,0),MATCH(F$10,CFPTableEmissionsCampus,0))*INDEX(EndUseAssumptionsData,MATCH($C155,IF(EndUseAssumptionsEndUse=$D155,EndUseAssumptionsEmissionsSource),0),MATCH(F$10,EndUseAssumptionsCampus,0))*IF(COUNTIF(PeopleList,$B155)&gt;0,INDEX(SpacePeopleAllocationsPercentData,MATCH($B155,SpacePeopleAllocationsPercentType,0),MATCH(F$10,SpacePeopleAllocationsPercentCampus,0))/SUM(IF(INDEX(EndUseMatrixPeopleData,0,MATCH($C155,EndUseMatrixEmissionSource,0))=Lists!$Q$9,IF(EndUseMatrixPeopleEndUse=$D155,INDEX(EndUseMatrixPeopleSplitData,0,MATCH(F$10,EndUseMatrixPeopleSplitCampus,0))))),1),0),0)</f>
        <v>0</v>
      </c>
      <c r="G155" s="528">
        <f t="array" ref="G155">IFERROR(IF(INDEX(EndUseMatrixData,MATCH($B155,IF(EndUseMatrixEndUse=$D155,EndUseMatrixAllocation),0),MATCH($C155,EndUseMatrixEmissionSource,0))=Lists!$Q$9,INDEX(CFPTableEmissionsData,MATCH($C155,CFPTableEmissionsEmissionSource,0),MATCH(G$10,CFPTableEmissionsCampus,0))*INDEX(EndUseAssumptionsData,MATCH($C155,IF(EndUseAssumptionsEndUse=$D155,EndUseAssumptionsEmissionsSource),0),MATCH(G$10,EndUseAssumptionsCampus,0))*IF(COUNTIF(PeopleList,$B155)&gt;0,INDEX(SpacePeopleAllocationsPercentData,MATCH($B155,SpacePeopleAllocationsPercentType,0),MATCH(G$10,SpacePeopleAllocationsPercentCampus,0))/SUM(IF(INDEX(EndUseMatrixPeopleData,0,MATCH($C155,EndUseMatrixEmissionSource,0))=Lists!$Q$9,IF(EndUseMatrixPeopleEndUse=$D155,INDEX(EndUseMatrixPeopleSplitData,0,MATCH(G$10,EndUseMatrixPeopleSplitCampus,0))))),1),0),0)</f>
        <v>0</v>
      </c>
      <c r="H155" s="528">
        <f t="array" ref="H155">IFERROR(IF(INDEX(EndUseMatrixData,MATCH($B155,IF(EndUseMatrixEndUse=$D155,EndUseMatrixAllocation),0),MATCH($C155,EndUseMatrixEmissionSource,0))=Lists!$Q$9,INDEX(CFPTableEmissionsData,MATCH($C155,CFPTableEmissionsEmissionSource,0),MATCH(H$10,CFPTableEmissionsCampus,0))*INDEX(EndUseAssumptionsData,MATCH($C155,IF(EndUseAssumptionsEndUse=$D155,EndUseAssumptionsEmissionsSource),0),MATCH(H$10,EndUseAssumptionsCampus,0))*IF(COUNTIF(PeopleList,$B155)&gt;0,INDEX(SpacePeopleAllocationsPercentData,MATCH($B155,SpacePeopleAllocationsPercentType,0),MATCH(H$10,SpacePeopleAllocationsPercentCampus,0))/SUM(IF(INDEX(EndUseMatrixPeopleData,0,MATCH($C155,EndUseMatrixEmissionSource,0))=Lists!$Q$9,IF(EndUseMatrixPeopleEndUse=$D155,INDEX(EndUseMatrixPeopleSplitData,0,MATCH(H$10,EndUseMatrixPeopleSplitCampus,0))))),1),0),0)</f>
        <v>0</v>
      </c>
      <c r="I155" s="528">
        <f t="array" ref="I155">IFERROR(IF(INDEX(EndUseMatrixData,MATCH($B155,IF(EndUseMatrixEndUse=$D155,EndUseMatrixAllocation),0),MATCH($C155,EndUseMatrixEmissionSource,0))=Lists!$Q$9,INDEX(CFPTableEmissionsData,MATCH($C155,CFPTableEmissionsEmissionSource,0),MATCH(I$10,CFPTableEmissionsCampus,0))*INDEX(EndUseAssumptionsData,MATCH($C155,IF(EndUseAssumptionsEndUse=$D155,EndUseAssumptionsEmissionsSource),0),MATCH(I$10,EndUseAssumptionsCampus,0))*IF(COUNTIF(PeopleList,$B155)&gt;0,INDEX(SpacePeopleAllocationsPercentData,MATCH($B155,SpacePeopleAllocationsPercentType,0),MATCH(I$10,SpacePeopleAllocationsPercentCampus,0))/SUM(IF(INDEX(EndUseMatrixPeopleData,0,MATCH($C155,EndUseMatrixEmissionSource,0))=Lists!$Q$9,IF(EndUseMatrixPeopleEndUse=$D155,INDEX(EndUseMatrixPeopleSplitData,0,MATCH(I$10,EndUseMatrixPeopleSplitCampus,0))))),1),0),0)</f>
        <v>0</v>
      </c>
      <c r="J155" s="528">
        <f t="array" ref="J155">IFERROR(IF(INDEX(EndUseMatrixData,MATCH($B155,IF(EndUseMatrixEndUse=$D155,EndUseMatrixAllocation),0),MATCH($C155,EndUseMatrixEmissionSource,0))=Lists!$Q$9,INDEX(CFPTableEmissionsData,MATCH($C155,CFPTableEmissionsEmissionSource,0),MATCH(J$10,CFPTableEmissionsCampus,0))*INDEX(EndUseAssumptionsData,MATCH($C155,IF(EndUseAssumptionsEndUse=$D155,EndUseAssumptionsEmissionsSource),0),MATCH(J$10,EndUseAssumptionsCampus,0))*IF(COUNTIF(PeopleList,$B155)&gt;0,INDEX(SpacePeopleAllocationsPercentData,MATCH($B155,SpacePeopleAllocationsPercentType,0),MATCH(J$10,SpacePeopleAllocationsPercentCampus,0))/SUM(IF(INDEX(EndUseMatrixPeopleData,0,MATCH($C155,EndUseMatrixEmissionSource,0))=Lists!$Q$9,IF(EndUseMatrixPeopleEndUse=$D155,INDEX(EndUseMatrixPeopleSplitData,0,MATCH(J$10,EndUseMatrixPeopleSplitCampus,0))))),1),0),0)</f>
        <v>0</v>
      </c>
      <c r="K155" s="529" t="str">
        <f t="array" aca="1" ref="K155" ca="1">IFERROR(E155*(1+INDEX(FrontEndData,MATCH(K$10,IF(FrontEndType=$B155,FrontEndCampus),0),MATCH(K$9,FrontEndYear,0))),"")</f>
        <v/>
      </c>
      <c r="L155" s="529" t="str">
        <f t="array" aca="1" ref="L155" ca="1">IFERROR(F155*(1+INDEX(FrontEndData,MATCH(L$10,IF(FrontEndType=$B155,FrontEndCampus),0),MATCH(L$9,FrontEndYear,0))),"")</f>
        <v/>
      </c>
      <c r="M155" s="529" t="str">
        <f t="array" aca="1" ref="M155" ca="1">IFERROR(G155*(1+INDEX(FrontEndData,MATCH(M$10,IF(FrontEndType=$B155,FrontEndCampus),0),MATCH(M$9,FrontEndYear,0))),"")</f>
        <v/>
      </c>
      <c r="N155" s="529" t="str">
        <f t="array" aca="1" ref="N155" ca="1">IFERROR(H155*(1+INDEX(FrontEndData,MATCH(N$10,IF(FrontEndType=$B155,FrontEndCampus),0),MATCH(N$9,FrontEndYear,0))),"")</f>
        <v/>
      </c>
      <c r="O155" s="529" t="str">
        <f t="array" aca="1" ref="O155" ca="1">IFERROR(I155*(1+INDEX(FrontEndData,MATCH(O$10,IF(FrontEndType=$B155,FrontEndCampus),0),MATCH(O$9,FrontEndYear,0))),"")</f>
        <v/>
      </c>
      <c r="P155" s="529" t="str">
        <f t="array" aca="1" ref="P155" ca="1">IFERROR(J155*(1+INDEX(FrontEndData,MATCH(P$10,IF(FrontEndType=$B155,FrontEndCampus),0),MATCH(P$9,FrontEndYear,0))),"")</f>
        <v/>
      </c>
      <c r="Q155" s="529" t="str">
        <f t="array" aca="1" ref="Q155" ca="1">IFERROR(K155*(1+INDEX(FrontEndData,MATCH(Q$10,IF(FrontEndType=$B155,FrontEndCampus),0),MATCH(Q$9,FrontEndYear,0))),"")</f>
        <v/>
      </c>
      <c r="R155" s="529" t="str">
        <f t="array" aca="1" ref="R155" ca="1">IFERROR(L155*(1+INDEX(FrontEndData,MATCH(R$10,IF(FrontEndType=$B155,FrontEndCampus),0),MATCH(R$9,FrontEndYear,0))),"")</f>
        <v/>
      </c>
      <c r="S155" s="529" t="str">
        <f t="array" aca="1" ref="S155" ca="1">IFERROR(M155*(1+INDEX(FrontEndData,MATCH(S$10,IF(FrontEndType=$B155,FrontEndCampus),0),MATCH(S$9,FrontEndYear,0))),"")</f>
        <v/>
      </c>
      <c r="T155" s="529" t="str">
        <f t="array" aca="1" ref="T155" ca="1">IFERROR(N155*(1+INDEX(FrontEndData,MATCH(T$10,IF(FrontEndType=$B155,FrontEndCampus),0),MATCH(T$9,FrontEndYear,0))),"")</f>
        <v/>
      </c>
      <c r="U155" s="529" t="str">
        <f t="array" aca="1" ref="U155" ca="1">IFERROR(O155*(1+INDEX(FrontEndData,MATCH(U$10,IF(FrontEndType=$B155,FrontEndCampus),0),MATCH(U$9,FrontEndYear,0))),"")</f>
        <v/>
      </c>
      <c r="V155" s="529" t="str">
        <f t="array" aca="1" ref="V155" ca="1">IFERROR(P155*(1+INDEX(FrontEndData,MATCH(V$10,IF(FrontEndType=$B155,FrontEndCampus),0),MATCH(V$9,FrontEndYear,0))),"")</f>
        <v/>
      </c>
      <c r="W155" s="529" t="str">
        <f t="array" aca="1" ref="W155" ca="1">IFERROR(Q155*(1+INDEX(FrontEndData,MATCH(W$10,IF(FrontEndType=$B155,FrontEndCampus),0),MATCH(W$9,FrontEndYear,0))),"")</f>
        <v/>
      </c>
      <c r="X155" s="529" t="str">
        <f t="array" aca="1" ref="X155" ca="1">IFERROR(R155*(1+INDEX(FrontEndData,MATCH(X$10,IF(FrontEndType=$B155,FrontEndCampus),0),MATCH(X$9,FrontEndYear,0))),"")</f>
        <v/>
      </c>
      <c r="Y155" s="529" t="str">
        <f t="array" aca="1" ref="Y155" ca="1">IFERROR(S155*(1+INDEX(FrontEndData,MATCH(Y$10,IF(FrontEndType=$B155,FrontEndCampus),0),MATCH(Y$9,FrontEndYear,0))),"")</f>
        <v/>
      </c>
      <c r="Z155" s="529" t="str">
        <f t="array" aca="1" ref="Z155" ca="1">IFERROR(T155*(1+INDEX(FrontEndData,MATCH(Z$10,IF(FrontEndType=$B155,FrontEndCampus),0),MATCH(Z$9,FrontEndYear,0))),"")</f>
        <v/>
      </c>
      <c r="AA155" s="529" t="str">
        <f t="array" aca="1" ref="AA155" ca="1">IFERROR(U155*(1+INDEX(FrontEndData,MATCH(AA$10,IF(FrontEndType=$B155,FrontEndCampus),0),MATCH(AA$9,FrontEndYear,0))),"")</f>
        <v/>
      </c>
      <c r="AB155" s="529" t="str">
        <f t="array" aca="1" ref="AB155" ca="1">IFERROR(V155*(1+INDEX(FrontEndData,MATCH(AB$10,IF(FrontEndType=$B155,FrontEndCampus),0),MATCH(AB$9,FrontEndYear,0))),"")</f>
        <v/>
      </c>
      <c r="AC155" s="529" t="str">
        <f t="array" aca="1" ref="AC155" ca="1">IFERROR(W155*(1+INDEX(FrontEndData,MATCH(AC$10,IF(FrontEndType=$B155,FrontEndCampus),0),MATCH(AC$9,FrontEndYear,0))),"")</f>
        <v/>
      </c>
      <c r="AD155" s="529" t="str">
        <f t="array" aca="1" ref="AD155" ca="1">IFERROR(X155*(1+INDEX(FrontEndData,MATCH(AD$10,IF(FrontEndType=$B155,FrontEndCampus),0),MATCH(AD$9,FrontEndYear,0))),"")</f>
        <v/>
      </c>
      <c r="AE155" s="529" t="str">
        <f t="array" aca="1" ref="AE155" ca="1">IFERROR(Y155*(1+INDEX(FrontEndData,MATCH(AE$10,IF(FrontEndType=$B155,FrontEndCampus),0),MATCH(AE$9,FrontEndYear,0))),"")</f>
        <v/>
      </c>
      <c r="AF155" s="529" t="str">
        <f t="array" aca="1" ref="AF155" ca="1">IFERROR(Z155*(1+INDEX(FrontEndData,MATCH(AF$10,IF(FrontEndType=$B155,FrontEndCampus),0),MATCH(AF$9,FrontEndYear,0))),"")</f>
        <v/>
      </c>
      <c r="AG155" s="529" t="str">
        <f t="array" aca="1" ref="AG155" ca="1">IFERROR(AA155*(1+INDEX(FrontEndData,MATCH(AG$10,IF(FrontEndType=$B155,FrontEndCampus),0),MATCH(AG$9,FrontEndYear,0))),"")</f>
        <v/>
      </c>
      <c r="AH155" s="529" t="str">
        <f t="array" aca="1" ref="AH155" ca="1">IFERROR(AB155*(1+INDEX(FrontEndData,MATCH(AH$10,IF(FrontEndType=$B155,FrontEndCampus),0),MATCH(AH$9,FrontEndYear,0))),"")</f>
        <v/>
      </c>
      <c r="AI155" s="529" t="str">
        <f t="array" aca="1" ref="AI155" ca="1">IFERROR(AC155*(1+INDEX(FrontEndData,MATCH(AI$10,IF(FrontEndType=$B155,FrontEndCampus),0),MATCH(AI$9,FrontEndYear,0))),"")</f>
        <v/>
      </c>
      <c r="AJ155" s="529" t="str">
        <f t="array" aca="1" ref="AJ155" ca="1">IFERROR(AD155*(1+INDEX(FrontEndData,MATCH(AJ$10,IF(FrontEndType=$B155,FrontEndCampus),0),MATCH(AJ$9,FrontEndYear,0))),"")</f>
        <v/>
      </c>
      <c r="AK155" s="529" t="str">
        <f t="array" aca="1" ref="AK155" ca="1">IFERROR(AE155*(1+INDEX(FrontEndData,MATCH(AK$10,IF(FrontEndType=$B155,FrontEndCampus),0),MATCH(AK$9,FrontEndYear,0))),"")</f>
        <v/>
      </c>
      <c r="AL155" s="529" t="str">
        <f t="array" aca="1" ref="AL155" ca="1">IFERROR(AF155*(1+INDEX(FrontEndData,MATCH(AL$10,IF(FrontEndType=$B155,FrontEndCampus),0),MATCH(AL$9,FrontEndYear,0))),"")</f>
        <v/>
      </c>
      <c r="AM155" s="529" t="str">
        <f t="array" aca="1" ref="AM155" ca="1">IFERROR(AG155*(1+INDEX(FrontEndData,MATCH(AM$10,IF(FrontEndType=$B155,FrontEndCampus),0),MATCH(AM$9,FrontEndYear,0))),"")</f>
        <v/>
      </c>
      <c r="AN155" s="529" t="str">
        <f t="array" aca="1" ref="AN155" ca="1">IFERROR(AH155*(1+INDEX(FrontEndData,MATCH(AN$10,IF(FrontEndType=$B155,FrontEndCampus),0),MATCH(AN$9,FrontEndYear,0))),"")</f>
        <v/>
      </c>
      <c r="AO155" s="529" t="str">
        <f t="array" aca="1" ref="AO155" ca="1">IFERROR(AI155*(1+INDEX(FrontEndData,MATCH(AO$10,IF(FrontEndType=$B155,FrontEndCampus),0),MATCH(AO$9,FrontEndYear,0))),"")</f>
        <v/>
      </c>
      <c r="AP155" s="529" t="str">
        <f t="array" aca="1" ref="AP155" ca="1">IFERROR(AJ155*(1+INDEX(FrontEndData,MATCH(AP$10,IF(FrontEndType=$B155,FrontEndCampus),0),MATCH(AP$9,FrontEndYear,0))),"")</f>
        <v/>
      </c>
      <c r="AQ155" s="529" t="str">
        <f t="array" aca="1" ref="AQ155" ca="1">IFERROR(AK155*(1+INDEX(FrontEndData,MATCH(AQ$10,IF(FrontEndType=$B155,FrontEndCampus),0),MATCH(AQ$9,FrontEndYear,0))),"")</f>
        <v/>
      </c>
      <c r="AR155" s="529" t="str">
        <f t="array" aca="1" ref="AR155" ca="1">IFERROR(AL155*(1+INDEX(FrontEndData,MATCH(AR$10,IF(FrontEndType=$B155,FrontEndCampus),0),MATCH(AR$9,FrontEndYear,0))),"")</f>
        <v/>
      </c>
      <c r="AS155" s="529" t="str">
        <f t="array" aca="1" ref="AS155" ca="1">IFERROR(AM155*(1+INDEX(FrontEndData,MATCH(AS$10,IF(FrontEndType=$B155,FrontEndCampus),0),MATCH(AS$9,FrontEndYear,0))),"")</f>
        <v/>
      </c>
      <c r="AT155" s="529" t="str">
        <f t="array" aca="1" ref="AT155" ca="1">IFERROR(AN155*(1+INDEX(FrontEndData,MATCH(AT$10,IF(FrontEndType=$B155,FrontEndCampus),0),MATCH(AT$9,FrontEndYear,0))),"")</f>
        <v/>
      </c>
      <c r="AU155" s="529" t="str">
        <f t="array" aca="1" ref="AU155" ca="1">IFERROR(AO155*(1+INDEX(FrontEndData,MATCH(AU$10,IF(FrontEndType=$B155,FrontEndCampus),0),MATCH(AU$9,FrontEndYear,0))),"")</f>
        <v/>
      </c>
      <c r="AV155" s="529" t="str">
        <f t="array" aca="1" ref="AV155" ca="1">IFERROR(AP155*(1+INDEX(FrontEndData,MATCH(AV$10,IF(FrontEndType=$B155,FrontEndCampus),0),MATCH(AV$9,FrontEndYear,0))),"")</f>
        <v/>
      </c>
      <c r="AW155" s="529" t="str">
        <f t="array" aca="1" ref="AW155" ca="1">IFERROR(AQ155*(1+INDEX(FrontEndData,MATCH(AW$10,IF(FrontEndType=$B155,FrontEndCampus),0),MATCH(AW$9,FrontEndYear,0))),"")</f>
        <v/>
      </c>
      <c r="AX155" s="529" t="str">
        <f t="array" aca="1" ref="AX155" ca="1">IFERROR(AR155*(1+INDEX(FrontEndData,MATCH(AX$10,IF(FrontEndType=$B155,FrontEndCampus),0),MATCH(AX$9,FrontEndYear,0))),"")</f>
        <v/>
      </c>
      <c r="AY155" s="529" t="str">
        <f t="array" aca="1" ref="AY155" ca="1">IFERROR(AS155*(1+INDEX(FrontEndData,MATCH(AY$10,IF(FrontEndType=$B155,FrontEndCampus),0),MATCH(AY$9,FrontEndYear,0))),"")</f>
        <v/>
      </c>
      <c r="AZ155" s="529" t="str">
        <f t="array" aca="1" ref="AZ155" ca="1">IFERROR(AT155*(1+INDEX(FrontEndData,MATCH(AZ$10,IF(FrontEndType=$B155,FrontEndCampus),0),MATCH(AZ$9,FrontEndYear,0))),"")</f>
        <v/>
      </c>
      <c r="BA155" s="529" t="str">
        <f t="array" aca="1" ref="BA155" ca="1">IFERROR(AU155*(1+INDEX(FrontEndData,MATCH(BA$10,IF(FrontEndType=$B155,FrontEndCampus),0),MATCH(BA$9,FrontEndYear,0))),"")</f>
        <v/>
      </c>
      <c r="BB155" s="529" t="str">
        <f t="array" aca="1" ref="BB155" ca="1">IFERROR(AV155*(1+INDEX(FrontEndData,MATCH(BB$10,IF(FrontEndType=$B155,FrontEndCampus),0),MATCH(BB$9,FrontEndYear,0))),"")</f>
        <v/>
      </c>
      <c r="BC155" s="529" t="str">
        <f t="array" aca="1" ref="BC155" ca="1">IFERROR(AW155*(1+INDEX(FrontEndData,MATCH(BC$10,IF(FrontEndType=$B155,FrontEndCampus),0),MATCH(BC$9,FrontEndYear,0))),"")</f>
        <v/>
      </c>
      <c r="BD155" s="529" t="str">
        <f t="array" aca="1" ref="BD155" ca="1">IFERROR(AX155*(1+INDEX(FrontEndData,MATCH(BD$10,IF(FrontEndType=$B155,FrontEndCampus),0),MATCH(BD$9,FrontEndYear,0))),"")</f>
        <v/>
      </c>
      <c r="BE155" s="529" t="str">
        <f t="array" aca="1" ref="BE155" ca="1">IFERROR(AY155*(1+INDEX(FrontEndData,MATCH(BE$10,IF(FrontEndType=$B155,FrontEndCampus),0),MATCH(BE$9,FrontEndYear,0))),"")</f>
        <v/>
      </c>
      <c r="BF155" s="529" t="str">
        <f t="array" aca="1" ref="BF155" ca="1">IFERROR(AZ155*(1+INDEX(FrontEndData,MATCH(BF$10,IF(FrontEndType=$B155,FrontEndCampus),0),MATCH(BF$9,FrontEndYear,0))),"")</f>
        <v/>
      </c>
      <c r="BG155" s="529" t="str">
        <f t="array" aca="1" ref="BG155" ca="1">IFERROR(BA155*(1+INDEX(FrontEndData,MATCH(BG$10,IF(FrontEndType=$B155,FrontEndCampus),0),MATCH(BG$9,FrontEndYear,0))),"")</f>
        <v/>
      </c>
      <c r="BH155" s="529" t="str">
        <f t="array" aca="1" ref="BH155" ca="1">IFERROR(BB155*(1+INDEX(FrontEndData,MATCH(BH$10,IF(FrontEndType=$B155,FrontEndCampus),0),MATCH(BH$9,FrontEndYear,0))),"")</f>
        <v/>
      </c>
      <c r="BI155" s="529" t="str">
        <f t="array" aca="1" ref="BI155" ca="1">IFERROR(BC155*(1+INDEX(FrontEndData,MATCH(BI$10,IF(FrontEndType=$B155,FrontEndCampus),0),MATCH(BI$9,FrontEndYear,0))),"")</f>
        <v/>
      </c>
      <c r="BJ155" s="529" t="str">
        <f t="array" aca="1" ref="BJ155" ca="1">IFERROR(BD155*(1+INDEX(FrontEndData,MATCH(BJ$10,IF(FrontEndType=$B155,FrontEndCampus),0),MATCH(BJ$9,FrontEndYear,0))),"")</f>
        <v/>
      </c>
      <c r="BK155" s="529" t="str">
        <f t="array" aca="1" ref="BK155" ca="1">IFERROR(BE155*(1+INDEX(FrontEndData,MATCH(BK$10,IF(FrontEndType=$B155,FrontEndCampus),0),MATCH(BK$9,FrontEndYear,0))),"")</f>
        <v/>
      </c>
      <c r="BL155" s="529" t="str">
        <f t="array" aca="1" ref="BL155" ca="1">IFERROR(BF155*(1+INDEX(FrontEndData,MATCH(BL$10,IF(FrontEndType=$B155,FrontEndCampus),0),MATCH(BL$9,FrontEndYear,0))),"")</f>
        <v/>
      </c>
      <c r="BM155" s="529" t="str">
        <f t="array" aca="1" ref="BM155" ca="1">IFERROR(BG155*(1+INDEX(FrontEndData,MATCH(BM$10,IF(FrontEndType=$B155,FrontEndCampus),0),MATCH(BM$9,FrontEndYear,0))),"")</f>
        <v/>
      </c>
      <c r="BN155" s="529" t="str">
        <f t="array" aca="1" ref="BN155" ca="1">IFERROR(BH155*(1+INDEX(FrontEndData,MATCH(BN$10,IF(FrontEndType=$B155,FrontEndCampus),0),MATCH(BN$9,FrontEndYear,0))),"")</f>
        <v/>
      </c>
      <c r="BO155" s="529" t="str">
        <f t="array" aca="1" ref="BO155" ca="1">IFERROR(BI155*(1+INDEX(FrontEndData,MATCH(BO$10,IF(FrontEndType=$B155,FrontEndCampus),0),MATCH(BO$9,FrontEndYear,0))),"")</f>
        <v/>
      </c>
      <c r="BP155" s="529" t="str">
        <f t="array" aca="1" ref="BP155" ca="1">IFERROR(BJ155*(1+INDEX(FrontEndData,MATCH(BP$10,IF(FrontEndType=$B155,FrontEndCampus),0),MATCH(BP$9,FrontEndYear,0))),"")</f>
        <v/>
      </c>
      <c r="BQ155" s="529" t="str">
        <f t="array" aca="1" ref="BQ155" ca="1">IFERROR(BK155*(1+INDEX(FrontEndData,MATCH(BQ$10,IF(FrontEndType=$B155,FrontEndCampus),0),MATCH(BQ$9,FrontEndYear,0))),"")</f>
        <v/>
      </c>
      <c r="BR155" s="529" t="str">
        <f t="array" aca="1" ref="BR155" ca="1">IFERROR(BL155*(1+INDEX(FrontEndData,MATCH(BR$10,IF(FrontEndType=$B155,FrontEndCampus),0),MATCH(BR$9,FrontEndYear,0))),"")</f>
        <v/>
      </c>
      <c r="BS155" s="529" t="str">
        <f t="array" aca="1" ref="BS155" ca="1">IFERROR(BM155*(1+INDEX(FrontEndData,MATCH(BS$10,IF(FrontEndType=$B155,FrontEndCampus),0),MATCH(BS$9,FrontEndYear,0))),"")</f>
        <v/>
      </c>
      <c r="BT155" s="529" t="str">
        <f t="array" aca="1" ref="BT155" ca="1">IFERROR(BN155*(1+INDEX(FrontEndData,MATCH(BT$10,IF(FrontEndType=$B155,FrontEndCampus),0),MATCH(BT$9,FrontEndYear,0))),"")</f>
        <v/>
      </c>
      <c r="BU155" s="529" t="str">
        <f t="array" aca="1" ref="BU155" ca="1">IFERROR(BO155*(1+INDEX(FrontEndData,MATCH(BU$10,IF(FrontEndType=$B155,FrontEndCampus),0),MATCH(BU$9,FrontEndYear,0))),"")</f>
        <v/>
      </c>
      <c r="BV155" s="529" t="str">
        <f t="array" aca="1" ref="BV155" ca="1">IFERROR(BP155*(1+INDEX(FrontEndData,MATCH(BV$10,IF(FrontEndType=$B155,FrontEndCampus),0),MATCH(BV$9,FrontEndYear,0))),"")</f>
        <v/>
      </c>
      <c r="BW155" s="529" t="str">
        <f t="array" aca="1" ref="BW155" ca="1">IFERROR(BQ155*(1+INDEX(FrontEndData,MATCH(BW$10,IF(FrontEndType=$B155,FrontEndCampus),0),MATCH(BW$9,FrontEndYear,0))),"")</f>
        <v/>
      </c>
      <c r="BX155" s="529" t="str">
        <f t="array" aca="1" ref="BX155" ca="1">IFERROR(BR155*(1+INDEX(FrontEndData,MATCH(BX$10,IF(FrontEndType=$B155,FrontEndCampus),0),MATCH(BX$9,FrontEndYear,0))),"")</f>
        <v/>
      </c>
    </row>
    <row r="156" spans="2:76" x14ac:dyDescent="0.25">
      <c r="B156" s="525" t="s">
        <v>412</v>
      </c>
      <c r="C156" s="526" t="s">
        <v>387</v>
      </c>
      <c r="D156" s="527" t="s">
        <v>4</v>
      </c>
      <c r="E156" s="528">
        <f t="array" aca="1" ref="E156" ca="1">IFERROR(IF(INDEX(EndUseMatrixData,MATCH($B156,IF(EndUseMatrixEndUse=$D156,EndUseMatrixAllocation),0),MATCH($C156,EndUseMatrixEmissionSource,0))=Lists!$Q$9,INDEX(CFPTableEmissionsData,MATCH($C156,CFPTableEmissionsEmissionSource,0),MATCH(E$10,CFPTableEmissionsCampus,0))*INDEX(EndUseAssumptionsData,MATCH($C156,IF(EndUseAssumptionsEndUse=$D156,EndUseAssumptionsEmissionsSource),0),MATCH(E$10,EndUseAssumptionsCampus,0))*IF(COUNTIF(PeopleList,$B156)&gt;0,INDEX(SpacePeopleAllocationsPercentData,MATCH($B156,SpacePeopleAllocationsPercentType,0),MATCH(E$10,SpacePeopleAllocationsPercentCampus,0))/SUM(IF(INDEX(EndUseMatrixPeopleData,0,MATCH($C156,EndUseMatrixEmissionSource,0))=Lists!$Q$9,IF(EndUseMatrixPeopleEndUse=$D156,INDEX(EndUseMatrixPeopleSplitData,0,MATCH(E$10,EndUseMatrixPeopleSplitCampus,0))))),1),0),0)</f>
        <v>0</v>
      </c>
      <c r="F156" s="528">
        <f t="array" aca="1" ref="F156" ca="1">IFERROR(IF(INDEX(EndUseMatrixData,MATCH($B156,IF(EndUseMatrixEndUse=$D156,EndUseMatrixAllocation),0),MATCH($C156,EndUseMatrixEmissionSource,0))=Lists!$Q$9,INDEX(CFPTableEmissionsData,MATCH($C156,CFPTableEmissionsEmissionSource,0),MATCH(F$10,CFPTableEmissionsCampus,0))*INDEX(EndUseAssumptionsData,MATCH($C156,IF(EndUseAssumptionsEndUse=$D156,EndUseAssumptionsEmissionsSource),0),MATCH(F$10,EndUseAssumptionsCampus,0))*IF(COUNTIF(PeopleList,$B156)&gt;0,INDEX(SpacePeopleAllocationsPercentData,MATCH($B156,SpacePeopleAllocationsPercentType,0),MATCH(F$10,SpacePeopleAllocationsPercentCampus,0))/SUM(IF(INDEX(EndUseMatrixPeopleData,0,MATCH($C156,EndUseMatrixEmissionSource,0))=Lists!$Q$9,IF(EndUseMatrixPeopleEndUse=$D156,INDEX(EndUseMatrixPeopleSplitData,0,MATCH(F$10,EndUseMatrixPeopleSplitCampus,0))))),1),0),0)</f>
        <v>0</v>
      </c>
      <c r="G156" s="528">
        <f t="array" aca="1" ref="G156" ca="1">IFERROR(IF(INDEX(EndUseMatrixData,MATCH($B156,IF(EndUseMatrixEndUse=$D156,EndUseMatrixAllocation),0),MATCH($C156,EndUseMatrixEmissionSource,0))=Lists!$Q$9,INDEX(CFPTableEmissionsData,MATCH($C156,CFPTableEmissionsEmissionSource,0),MATCH(G$10,CFPTableEmissionsCampus,0))*INDEX(EndUseAssumptionsData,MATCH($C156,IF(EndUseAssumptionsEndUse=$D156,EndUseAssumptionsEmissionsSource),0),MATCH(G$10,EndUseAssumptionsCampus,0))*IF(COUNTIF(PeopleList,$B156)&gt;0,INDEX(SpacePeopleAllocationsPercentData,MATCH($B156,SpacePeopleAllocationsPercentType,0),MATCH(G$10,SpacePeopleAllocationsPercentCampus,0))/SUM(IF(INDEX(EndUseMatrixPeopleData,0,MATCH($C156,EndUseMatrixEmissionSource,0))=Lists!$Q$9,IF(EndUseMatrixPeopleEndUse=$D156,INDEX(EndUseMatrixPeopleSplitData,0,MATCH(G$10,EndUseMatrixPeopleSplitCampus,0))))),1),0),0)</f>
        <v>0</v>
      </c>
      <c r="H156" s="528">
        <f t="array" aca="1" ref="H156" ca="1">IFERROR(IF(INDEX(EndUseMatrixData,MATCH($B156,IF(EndUseMatrixEndUse=$D156,EndUseMatrixAllocation),0),MATCH($C156,EndUseMatrixEmissionSource,0))=Lists!$Q$9,INDEX(CFPTableEmissionsData,MATCH($C156,CFPTableEmissionsEmissionSource,0),MATCH(H$10,CFPTableEmissionsCampus,0))*INDEX(EndUseAssumptionsData,MATCH($C156,IF(EndUseAssumptionsEndUse=$D156,EndUseAssumptionsEmissionsSource),0),MATCH(H$10,EndUseAssumptionsCampus,0))*IF(COUNTIF(PeopleList,$B156)&gt;0,INDEX(SpacePeopleAllocationsPercentData,MATCH($B156,SpacePeopleAllocationsPercentType,0),MATCH(H$10,SpacePeopleAllocationsPercentCampus,0))/SUM(IF(INDEX(EndUseMatrixPeopleData,0,MATCH($C156,EndUseMatrixEmissionSource,0))=Lists!$Q$9,IF(EndUseMatrixPeopleEndUse=$D156,INDEX(EndUseMatrixPeopleSplitData,0,MATCH(H$10,EndUseMatrixPeopleSplitCampus,0))))),1),0),0)</f>
        <v>0</v>
      </c>
      <c r="I156" s="528">
        <f t="array" aca="1" ref="I156" ca="1">IFERROR(IF(INDEX(EndUseMatrixData,MATCH($B156,IF(EndUseMatrixEndUse=$D156,EndUseMatrixAllocation),0),MATCH($C156,EndUseMatrixEmissionSource,0))=Lists!$Q$9,INDEX(CFPTableEmissionsData,MATCH($C156,CFPTableEmissionsEmissionSource,0),MATCH(I$10,CFPTableEmissionsCampus,0))*INDEX(EndUseAssumptionsData,MATCH($C156,IF(EndUseAssumptionsEndUse=$D156,EndUseAssumptionsEmissionsSource),0),MATCH(I$10,EndUseAssumptionsCampus,0))*IF(COUNTIF(PeopleList,$B156)&gt;0,INDEX(SpacePeopleAllocationsPercentData,MATCH($B156,SpacePeopleAllocationsPercentType,0),MATCH(I$10,SpacePeopleAllocationsPercentCampus,0))/SUM(IF(INDEX(EndUseMatrixPeopleData,0,MATCH($C156,EndUseMatrixEmissionSource,0))=Lists!$Q$9,IF(EndUseMatrixPeopleEndUse=$D156,INDEX(EndUseMatrixPeopleSplitData,0,MATCH(I$10,EndUseMatrixPeopleSplitCampus,0))))),1),0),0)</f>
        <v>0</v>
      </c>
      <c r="J156" s="528">
        <f t="array" aca="1" ref="J156" ca="1">IFERROR(IF(INDEX(EndUseMatrixData,MATCH($B156,IF(EndUseMatrixEndUse=$D156,EndUseMatrixAllocation),0),MATCH($C156,EndUseMatrixEmissionSource,0))=Lists!$Q$9,INDEX(CFPTableEmissionsData,MATCH($C156,CFPTableEmissionsEmissionSource,0),MATCH(J$10,CFPTableEmissionsCampus,0))*INDEX(EndUseAssumptionsData,MATCH($C156,IF(EndUseAssumptionsEndUse=$D156,EndUseAssumptionsEmissionsSource),0),MATCH(J$10,EndUseAssumptionsCampus,0))*IF(COUNTIF(PeopleList,$B156)&gt;0,INDEX(SpacePeopleAllocationsPercentData,MATCH($B156,SpacePeopleAllocationsPercentType,0),MATCH(J$10,SpacePeopleAllocationsPercentCampus,0))/SUM(IF(INDEX(EndUseMatrixPeopleData,0,MATCH($C156,EndUseMatrixEmissionSource,0))=Lists!$Q$9,IF(EndUseMatrixPeopleEndUse=$D156,INDEX(EndUseMatrixPeopleSplitData,0,MATCH(J$10,EndUseMatrixPeopleSplitCampus,0))))),1),0),0)</f>
        <v>0</v>
      </c>
      <c r="K156" s="529" t="str">
        <f t="array" aca="1" ref="K156" ca="1">IFERROR(E156*(1+INDEX(FrontEndData,MATCH(K$10,IF(FrontEndType=$B156,FrontEndCampus),0),MATCH(K$9,FrontEndYear,0))),"")</f>
        <v/>
      </c>
      <c r="L156" s="529" t="str">
        <f t="array" aca="1" ref="L156" ca="1">IFERROR(F156*(1+INDEX(FrontEndData,MATCH(L$10,IF(FrontEndType=$B156,FrontEndCampus),0),MATCH(L$9,FrontEndYear,0))),"")</f>
        <v/>
      </c>
      <c r="M156" s="529" t="str">
        <f t="array" aca="1" ref="M156" ca="1">IFERROR(G156*(1+INDEX(FrontEndData,MATCH(M$10,IF(FrontEndType=$B156,FrontEndCampus),0),MATCH(M$9,FrontEndYear,0))),"")</f>
        <v/>
      </c>
      <c r="N156" s="529" t="str">
        <f t="array" aca="1" ref="N156" ca="1">IFERROR(H156*(1+INDEX(FrontEndData,MATCH(N$10,IF(FrontEndType=$B156,FrontEndCampus),0),MATCH(N$9,FrontEndYear,0))),"")</f>
        <v/>
      </c>
      <c r="O156" s="529" t="str">
        <f t="array" aca="1" ref="O156" ca="1">IFERROR(I156*(1+INDEX(FrontEndData,MATCH(O$10,IF(FrontEndType=$B156,FrontEndCampus),0),MATCH(O$9,FrontEndYear,0))),"")</f>
        <v/>
      </c>
      <c r="P156" s="529" t="str">
        <f t="array" aca="1" ref="P156" ca="1">IFERROR(J156*(1+INDEX(FrontEndData,MATCH(P$10,IF(FrontEndType=$B156,FrontEndCampus),0),MATCH(P$9,FrontEndYear,0))),"")</f>
        <v/>
      </c>
      <c r="Q156" s="529" t="str">
        <f t="array" aca="1" ref="Q156" ca="1">IFERROR(K156*(1+INDEX(FrontEndData,MATCH(Q$10,IF(FrontEndType=$B156,FrontEndCampus),0),MATCH(Q$9,FrontEndYear,0))),"")</f>
        <v/>
      </c>
      <c r="R156" s="529" t="str">
        <f t="array" aca="1" ref="R156" ca="1">IFERROR(L156*(1+INDEX(FrontEndData,MATCH(R$10,IF(FrontEndType=$B156,FrontEndCampus),0),MATCH(R$9,FrontEndYear,0))),"")</f>
        <v/>
      </c>
      <c r="S156" s="529" t="str">
        <f t="array" aca="1" ref="S156" ca="1">IFERROR(M156*(1+INDEX(FrontEndData,MATCH(S$10,IF(FrontEndType=$B156,FrontEndCampus),0),MATCH(S$9,FrontEndYear,0))),"")</f>
        <v/>
      </c>
      <c r="T156" s="529" t="str">
        <f t="array" aca="1" ref="T156" ca="1">IFERROR(N156*(1+INDEX(FrontEndData,MATCH(T$10,IF(FrontEndType=$B156,FrontEndCampus),0),MATCH(T$9,FrontEndYear,0))),"")</f>
        <v/>
      </c>
      <c r="U156" s="529" t="str">
        <f t="array" aca="1" ref="U156" ca="1">IFERROR(O156*(1+INDEX(FrontEndData,MATCH(U$10,IF(FrontEndType=$B156,FrontEndCampus),0),MATCH(U$9,FrontEndYear,0))),"")</f>
        <v/>
      </c>
      <c r="V156" s="529" t="str">
        <f t="array" aca="1" ref="V156" ca="1">IFERROR(P156*(1+INDEX(FrontEndData,MATCH(V$10,IF(FrontEndType=$B156,FrontEndCampus),0),MATCH(V$9,FrontEndYear,0))),"")</f>
        <v/>
      </c>
      <c r="W156" s="529" t="str">
        <f t="array" aca="1" ref="W156" ca="1">IFERROR(Q156*(1+INDEX(FrontEndData,MATCH(W$10,IF(FrontEndType=$B156,FrontEndCampus),0),MATCH(W$9,FrontEndYear,0))),"")</f>
        <v/>
      </c>
      <c r="X156" s="529" t="str">
        <f t="array" aca="1" ref="X156" ca="1">IFERROR(R156*(1+INDEX(FrontEndData,MATCH(X$10,IF(FrontEndType=$B156,FrontEndCampus),0),MATCH(X$9,FrontEndYear,0))),"")</f>
        <v/>
      </c>
      <c r="Y156" s="529" t="str">
        <f t="array" aca="1" ref="Y156" ca="1">IFERROR(S156*(1+INDEX(FrontEndData,MATCH(Y$10,IF(FrontEndType=$B156,FrontEndCampus),0),MATCH(Y$9,FrontEndYear,0))),"")</f>
        <v/>
      </c>
      <c r="Z156" s="529" t="str">
        <f t="array" aca="1" ref="Z156" ca="1">IFERROR(T156*(1+INDEX(FrontEndData,MATCH(Z$10,IF(FrontEndType=$B156,FrontEndCampus),0),MATCH(Z$9,FrontEndYear,0))),"")</f>
        <v/>
      </c>
      <c r="AA156" s="529" t="str">
        <f t="array" aca="1" ref="AA156" ca="1">IFERROR(U156*(1+INDEX(FrontEndData,MATCH(AA$10,IF(FrontEndType=$B156,FrontEndCampus),0),MATCH(AA$9,FrontEndYear,0))),"")</f>
        <v/>
      </c>
      <c r="AB156" s="529" t="str">
        <f t="array" aca="1" ref="AB156" ca="1">IFERROR(V156*(1+INDEX(FrontEndData,MATCH(AB$10,IF(FrontEndType=$B156,FrontEndCampus),0),MATCH(AB$9,FrontEndYear,0))),"")</f>
        <v/>
      </c>
      <c r="AC156" s="529" t="str">
        <f t="array" aca="1" ref="AC156" ca="1">IFERROR(W156*(1+INDEX(FrontEndData,MATCH(AC$10,IF(FrontEndType=$B156,FrontEndCampus),0),MATCH(AC$9,FrontEndYear,0))),"")</f>
        <v/>
      </c>
      <c r="AD156" s="529" t="str">
        <f t="array" aca="1" ref="AD156" ca="1">IFERROR(X156*(1+INDEX(FrontEndData,MATCH(AD$10,IF(FrontEndType=$B156,FrontEndCampus),0),MATCH(AD$9,FrontEndYear,0))),"")</f>
        <v/>
      </c>
      <c r="AE156" s="529" t="str">
        <f t="array" aca="1" ref="AE156" ca="1">IFERROR(Y156*(1+INDEX(FrontEndData,MATCH(AE$10,IF(FrontEndType=$B156,FrontEndCampus),0),MATCH(AE$9,FrontEndYear,0))),"")</f>
        <v/>
      </c>
      <c r="AF156" s="529" t="str">
        <f t="array" aca="1" ref="AF156" ca="1">IFERROR(Z156*(1+INDEX(FrontEndData,MATCH(AF$10,IF(FrontEndType=$B156,FrontEndCampus),0),MATCH(AF$9,FrontEndYear,0))),"")</f>
        <v/>
      </c>
      <c r="AG156" s="529" t="str">
        <f t="array" aca="1" ref="AG156" ca="1">IFERROR(AA156*(1+INDEX(FrontEndData,MATCH(AG$10,IF(FrontEndType=$B156,FrontEndCampus),0),MATCH(AG$9,FrontEndYear,0))),"")</f>
        <v/>
      </c>
      <c r="AH156" s="529" t="str">
        <f t="array" aca="1" ref="AH156" ca="1">IFERROR(AB156*(1+INDEX(FrontEndData,MATCH(AH$10,IF(FrontEndType=$B156,FrontEndCampus),0),MATCH(AH$9,FrontEndYear,0))),"")</f>
        <v/>
      </c>
      <c r="AI156" s="529" t="str">
        <f t="array" aca="1" ref="AI156" ca="1">IFERROR(AC156*(1+INDEX(FrontEndData,MATCH(AI$10,IF(FrontEndType=$B156,FrontEndCampus),0),MATCH(AI$9,FrontEndYear,0))),"")</f>
        <v/>
      </c>
      <c r="AJ156" s="529" t="str">
        <f t="array" aca="1" ref="AJ156" ca="1">IFERROR(AD156*(1+INDEX(FrontEndData,MATCH(AJ$10,IF(FrontEndType=$B156,FrontEndCampus),0),MATCH(AJ$9,FrontEndYear,0))),"")</f>
        <v/>
      </c>
      <c r="AK156" s="529" t="str">
        <f t="array" aca="1" ref="AK156" ca="1">IFERROR(AE156*(1+INDEX(FrontEndData,MATCH(AK$10,IF(FrontEndType=$B156,FrontEndCampus),0),MATCH(AK$9,FrontEndYear,0))),"")</f>
        <v/>
      </c>
      <c r="AL156" s="529" t="str">
        <f t="array" aca="1" ref="AL156" ca="1">IFERROR(AF156*(1+INDEX(FrontEndData,MATCH(AL$10,IF(FrontEndType=$B156,FrontEndCampus),0),MATCH(AL$9,FrontEndYear,0))),"")</f>
        <v/>
      </c>
      <c r="AM156" s="529" t="str">
        <f t="array" aca="1" ref="AM156" ca="1">IFERROR(AG156*(1+INDEX(FrontEndData,MATCH(AM$10,IF(FrontEndType=$B156,FrontEndCampus),0),MATCH(AM$9,FrontEndYear,0))),"")</f>
        <v/>
      </c>
      <c r="AN156" s="529" t="str">
        <f t="array" aca="1" ref="AN156" ca="1">IFERROR(AH156*(1+INDEX(FrontEndData,MATCH(AN$10,IF(FrontEndType=$B156,FrontEndCampus),0),MATCH(AN$9,FrontEndYear,0))),"")</f>
        <v/>
      </c>
      <c r="AO156" s="529" t="str">
        <f t="array" aca="1" ref="AO156" ca="1">IFERROR(AI156*(1+INDEX(FrontEndData,MATCH(AO$10,IF(FrontEndType=$B156,FrontEndCampus),0),MATCH(AO$9,FrontEndYear,0))),"")</f>
        <v/>
      </c>
      <c r="AP156" s="529" t="str">
        <f t="array" aca="1" ref="AP156" ca="1">IFERROR(AJ156*(1+INDEX(FrontEndData,MATCH(AP$10,IF(FrontEndType=$B156,FrontEndCampus),0),MATCH(AP$9,FrontEndYear,0))),"")</f>
        <v/>
      </c>
      <c r="AQ156" s="529" t="str">
        <f t="array" aca="1" ref="AQ156" ca="1">IFERROR(AK156*(1+INDEX(FrontEndData,MATCH(AQ$10,IF(FrontEndType=$B156,FrontEndCampus),0),MATCH(AQ$9,FrontEndYear,0))),"")</f>
        <v/>
      </c>
      <c r="AR156" s="529" t="str">
        <f t="array" aca="1" ref="AR156" ca="1">IFERROR(AL156*(1+INDEX(FrontEndData,MATCH(AR$10,IF(FrontEndType=$B156,FrontEndCampus),0),MATCH(AR$9,FrontEndYear,0))),"")</f>
        <v/>
      </c>
      <c r="AS156" s="529" t="str">
        <f t="array" aca="1" ref="AS156" ca="1">IFERROR(AM156*(1+INDEX(FrontEndData,MATCH(AS$10,IF(FrontEndType=$B156,FrontEndCampus),0),MATCH(AS$9,FrontEndYear,0))),"")</f>
        <v/>
      </c>
      <c r="AT156" s="529" t="str">
        <f t="array" aca="1" ref="AT156" ca="1">IFERROR(AN156*(1+INDEX(FrontEndData,MATCH(AT$10,IF(FrontEndType=$B156,FrontEndCampus),0),MATCH(AT$9,FrontEndYear,0))),"")</f>
        <v/>
      </c>
      <c r="AU156" s="529" t="str">
        <f t="array" aca="1" ref="AU156" ca="1">IFERROR(AO156*(1+INDEX(FrontEndData,MATCH(AU$10,IF(FrontEndType=$B156,FrontEndCampus),0),MATCH(AU$9,FrontEndYear,0))),"")</f>
        <v/>
      </c>
      <c r="AV156" s="529" t="str">
        <f t="array" aca="1" ref="AV156" ca="1">IFERROR(AP156*(1+INDEX(FrontEndData,MATCH(AV$10,IF(FrontEndType=$B156,FrontEndCampus),0),MATCH(AV$9,FrontEndYear,0))),"")</f>
        <v/>
      </c>
      <c r="AW156" s="529" t="str">
        <f t="array" aca="1" ref="AW156" ca="1">IFERROR(AQ156*(1+INDEX(FrontEndData,MATCH(AW$10,IF(FrontEndType=$B156,FrontEndCampus),0),MATCH(AW$9,FrontEndYear,0))),"")</f>
        <v/>
      </c>
      <c r="AX156" s="529" t="str">
        <f t="array" aca="1" ref="AX156" ca="1">IFERROR(AR156*(1+INDEX(FrontEndData,MATCH(AX$10,IF(FrontEndType=$B156,FrontEndCampus),0),MATCH(AX$9,FrontEndYear,0))),"")</f>
        <v/>
      </c>
      <c r="AY156" s="529" t="str">
        <f t="array" aca="1" ref="AY156" ca="1">IFERROR(AS156*(1+INDEX(FrontEndData,MATCH(AY$10,IF(FrontEndType=$B156,FrontEndCampus),0),MATCH(AY$9,FrontEndYear,0))),"")</f>
        <v/>
      </c>
      <c r="AZ156" s="529" t="str">
        <f t="array" aca="1" ref="AZ156" ca="1">IFERROR(AT156*(1+INDEX(FrontEndData,MATCH(AZ$10,IF(FrontEndType=$B156,FrontEndCampus),0),MATCH(AZ$9,FrontEndYear,0))),"")</f>
        <v/>
      </c>
      <c r="BA156" s="529" t="str">
        <f t="array" aca="1" ref="BA156" ca="1">IFERROR(AU156*(1+INDEX(FrontEndData,MATCH(BA$10,IF(FrontEndType=$B156,FrontEndCampus),0),MATCH(BA$9,FrontEndYear,0))),"")</f>
        <v/>
      </c>
      <c r="BB156" s="529" t="str">
        <f t="array" aca="1" ref="BB156" ca="1">IFERROR(AV156*(1+INDEX(FrontEndData,MATCH(BB$10,IF(FrontEndType=$B156,FrontEndCampus),0),MATCH(BB$9,FrontEndYear,0))),"")</f>
        <v/>
      </c>
      <c r="BC156" s="529" t="str">
        <f t="array" aca="1" ref="BC156" ca="1">IFERROR(AW156*(1+INDEX(FrontEndData,MATCH(BC$10,IF(FrontEndType=$B156,FrontEndCampus),0),MATCH(BC$9,FrontEndYear,0))),"")</f>
        <v/>
      </c>
      <c r="BD156" s="529" t="str">
        <f t="array" aca="1" ref="BD156" ca="1">IFERROR(AX156*(1+INDEX(FrontEndData,MATCH(BD$10,IF(FrontEndType=$B156,FrontEndCampus),0),MATCH(BD$9,FrontEndYear,0))),"")</f>
        <v/>
      </c>
      <c r="BE156" s="529" t="str">
        <f t="array" aca="1" ref="BE156" ca="1">IFERROR(AY156*(1+INDEX(FrontEndData,MATCH(BE$10,IF(FrontEndType=$B156,FrontEndCampus),0),MATCH(BE$9,FrontEndYear,0))),"")</f>
        <v/>
      </c>
      <c r="BF156" s="529" t="str">
        <f t="array" aca="1" ref="BF156" ca="1">IFERROR(AZ156*(1+INDEX(FrontEndData,MATCH(BF$10,IF(FrontEndType=$B156,FrontEndCampus),0),MATCH(BF$9,FrontEndYear,0))),"")</f>
        <v/>
      </c>
      <c r="BG156" s="529" t="str">
        <f t="array" aca="1" ref="BG156" ca="1">IFERROR(BA156*(1+INDEX(FrontEndData,MATCH(BG$10,IF(FrontEndType=$B156,FrontEndCampus),0),MATCH(BG$9,FrontEndYear,0))),"")</f>
        <v/>
      </c>
      <c r="BH156" s="529" t="str">
        <f t="array" aca="1" ref="BH156" ca="1">IFERROR(BB156*(1+INDEX(FrontEndData,MATCH(BH$10,IF(FrontEndType=$B156,FrontEndCampus),0),MATCH(BH$9,FrontEndYear,0))),"")</f>
        <v/>
      </c>
      <c r="BI156" s="529" t="str">
        <f t="array" aca="1" ref="BI156" ca="1">IFERROR(BC156*(1+INDEX(FrontEndData,MATCH(BI$10,IF(FrontEndType=$B156,FrontEndCampus),0),MATCH(BI$9,FrontEndYear,0))),"")</f>
        <v/>
      </c>
      <c r="BJ156" s="529" t="str">
        <f t="array" aca="1" ref="BJ156" ca="1">IFERROR(BD156*(1+INDEX(FrontEndData,MATCH(BJ$10,IF(FrontEndType=$B156,FrontEndCampus),0),MATCH(BJ$9,FrontEndYear,0))),"")</f>
        <v/>
      </c>
      <c r="BK156" s="529" t="str">
        <f t="array" aca="1" ref="BK156" ca="1">IFERROR(BE156*(1+INDEX(FrontEndData,MATCH(BK$10,IF(FrontEndType=$B156,FrontEndCampus),0),MATCH(BK$9,FrontEndYear,0))),"")</f>
        <v/>
      </c>
      <c r="BL156" s="529" t="str">
        <f t="array" aca="1" ref="BL156" ca="1">IFERROR(BF156*(1+INDEX(FrontEndData,MATCH(BL$10,IF(FrontEndType=$B156,FrontEndCampus),0),MATCH(BL$9,FrontEndYear,0))),"")</f>
        <v/>
      </c>
      <c r="BM156" s="529" t="str">
        <f t="array" aca="1" ref="BM156" ca="1">IFERROR(BG156*(1+INDEX(FrontEndData,MATCH(BM$10,IF(FrontEndType=$B156,FrontEndCampus),0),MATCH(BM$9,FrontEndYear,0))),"")</f>
        <v/>
      </c>
      <c r="BN156" s="529" t="str">
        <f t="array" aca="1" ref="BN156" ca="1">IFERROR(BH156*(1+INDEX(FrontEndData,MATCH(BN$10,IF(FrontEndType=$B156,FrontEndCampus),0),MATCH(BN$9,FrontEndYear,0))),"")</f>
        <v/>
      </c>
      <c r="BO156" s="529" t="str">
        <f t="array" aca="1" ref="BO156" ca="1">IFERROR(BI156*(1+INDEX(FrontEndData,MATCH(BO$10,IF(FrontEndType=$B156,FrontEndCampus),0),MATCH(BO$9,FrontEndYear,0))),"")</f>
        <v/>
      </c>
      <c r="BP156" s="529" t="str">
        <f t="array" aca="1" ref="BP156" ca="1">IFERROR(BJ156*(1+INDEX(FrontEndData,MATCH(BP$10,IF(FrontEndType=$B156,FrontEndCampus),0),MATCH(BP$9,FrontEndYear,0))),"")</f>
        <v/>
      </c>
      <c r="BQ156" s="529" t="str">
        <f t="array" aca="1" ref="BQ156" ca="1">IFERROR(BK156*(1+INDEX(FrontEndData,MATCH(BQ$10,IF(FrontEndType=$B156,FrontEndCampus),0),MATCH(BQ$9,FrontEndYear,0))),"")</f>
        <v/>
      </c>
      <c r="BR156" s="529" t="str">
        <f t="array" aca="1" ref="BR156" ca="1">IFERROR(BL156*(1+INDEX(FrontEndData,MATCH(BR$10,IF(FrontEndType=$B156,FrontEndCampus),0),MATCH(BR$9,FrontEndYear,0))),"")</f>
        <v/>
      </c>
      <c r="BS156" s="529" t="str">
        <f t="array" aca="1" ref="BS156" ca="1">IFERROR(BM156*(1+INDEX(FrontEndData,MATCH(BS$10,IF(FrontEndType=$B156,FrontEndCampus),0),MATCH(BS$9,FrontEndYear,0))),"")</f>
        <v/>
      </c>
      <c r="BT156" s="529" t="str">
        <f t="array" aca="1" ref="BT156" ca="1">IFERROR(BN156*(1+INDEX(FrontEndData,MATCH(BT$10,IF(FrontEndType=$B156,FrontEndCampus),0),MATCH(BT$9,FrontEndYear,0))),"")</f>
        <v/>
      </c>
      <c r="BU156" s="529" t="str">
        <f t="array" aca="1" ref="BU156" ca="1">IFERROR(BO156*(1+INDEX(FrontEndData,MATCH(BU$10,IF(FrontEndType=$B156,FrontEndCampus),0),MATCH(BU$9,FrontEndYear,0))),"")</f>
        <v/>
      </c>
      <c r="BV156" s="529" t="str">
        <f t="array" aca="1" ref="BV156" ca="1">IFERROR(BP156*(1+INDEX(FrontEndData,MATCH(BV$10,IF(FrontEndType=$B156,FrontEndCampus),0),MATCH(BV$9,FrontEndYear,0))),"")</f>
        <v/>
      </c>
      <c r="BW156" s="529" t="str">
        <f t="array" aca="1" ref="BW156" ca="1">IFERROR(BQ156*(1+INDEX(FrontEndData,MATCH(BW$10,IF(FrontEndType=$B156,FrontEndCampus),0),MATCH(BW$9,FrontEndYear,0))),"")</f>
        <v/>
      </c>
      <c r="BX156" s="529" t="str">
        <f t="array" aca="1" ref="BX156" ca="1">IFERROR(BR156*(1+INDEX(FrontEndData,MATCH(BX$10,IF(FrontEndType=$B156,FrontEndCampus),0),MATCH(BX$9,FrontEndYear,0))),"")</f>
        <v/>
      </c>
    </row>
    <row r="157" spans="2:76" x14ac:dyDescent="0.25">
      <c r="B157" s="525" t="s">
        <v>411</v>
      </c>
      <c r="C157" s="526" t="s">
        <v>387</v>
      </c>
      <c r="D157" s="527" t="s">
        <v>4</v>
      </c>
      <c r="E157" s="528">
        <f t="array" aca="1" ref="E157" ca="1">IFERROR(IF(INDEX(EndUseMatrixData,MATCH($B157,IF(EndUseMatrixEndUse=$D157,EndUseMatrixAllocation),0),MATCH($C157,EndUseMatrixEmissionSource,0))=Lists!$Q$9,INDEX(CFPTableEmissionsData,MATCH($C157,CFPTableEmissionsEmissionSource,0),MATCH(E$10,CFPTableEmissionsCampus,0))*INDEX(EndUseAssumptionsData,MATCH($C157,IF(EndUseAssumptionsEndUse=$D157,EndUseAssumptionsEmissionsSource),0),MATCH(E$10,EndUseAssumptionsCampus,0))*IF(COUNTIF(PeopleList,$B157)&gt;0,INDEX(SpacePeopleAllocationsPercentData,MATCH($B157,SpacePeopleAllocationsPercentType,0),MATCH(E$10,SpacePeopleAllocationsPercentCampus,0))/SUM(IF(INDEX(EndUseMatrixPeopleData,0,MATCH($C157,EndUseMatrixEmissionSource,0))=Lists!$Q$9,IF(EndUseMatrixPeopleEndUse=$D157,INDEX(EndUseMatrixPeopleSplitData,0,MATCH(E$10,EndUseMatrixPeopleSplitCampus,0))))),1),0),0)</f>
        <v>0</v>
      </c>
      <c r="F157" s="528">
        <f t="array" aca="1" ref="F157" ca="1">IFERROR(IF(INDEX(EndUseMatrixData,MATCH($B157,IF(EndUseMatrixEndUse=$D157,EndUseMatrixAllocation),0),MATCH($C157,EndUseMatrixEmissionSource,0))=Lists!$Q$9,INDEX(CFPTableEmissionsData,MATCH($C157,CFPTableEmissionsEmissionSource,0),MATCH(F$10,CFPTableEmissionsCampus,0))*INDEX(EndUseAssumptionsData,MATCH($C157,IF(EndUseAssumptionsEndUse=$D157,EndUseAssumptionsEmissionsSource),0),MATCH(F$10,EndUseAssumptionsCampus,0))*IF(COUNTIF(PeopleList,$B157)&gt;0,INDEX(SpacePeopleAllocationsPercentData,MATCH($B157,SpacePeopleAllocationsPercentType,0),MATCH(F$10,SpacePeopleAllocationsPercentCampus,0))/SUM(IF(INDEX(EndUseMatrixPeopleData,0,MATCH($C157,EndUseMatrixEmissionSource,0))=Lists!$Q$9,IF(EndUseMatrixPeopleEndUse=$D157,INDEX(EndUseMatrixPeopleSplitData,0,MATCH(F$10,EndUseMatrixPeopleSplitCampus,0))))),1),0),0)</f>
        <v>0</v>
      </c>
      <c r="G157" s="528">
        <f t="array" aca="1" ref="G157" ca="1">IFERROR(IF(INDEX(EndUseMatrixData,MATCH($B157,IF(EndUseMatrixEndUse=$D157,EndUseMatrixAllocation),0),MATCH($C157,EndUseMatrixEmissionSource,0))=Lists!$Q$9,INDEX(CFPTableEmissionsData,MATCH($C157,CFPTableEmissionsEmissionSource,0),MATCH(G$10,CFPTableEmissionsCampus,0))*INDEX(EndUseAssumptionsData,MATCH($C157,IF(EndUseAssumptionsEndUse=$D157,EndUseAssumptionsEmissionsSource),0),MATCH(G$10,EndUseAssumptionsCampus,0))*IF(COUNTIF(PeopleList,$B157)&gt;0,INDEX(SpacePeopleAllocationsPercentData,MATCH($B157,SpacePeopleAllocationsPercentType,0),MATCH(G$10,SpacePeopleAllocationsPercentCampus,0))/SUM(IF(INDEX(EndUseMatrixPeopleData,0,MATCH($C157,EndUseMatrixEmissionSource,0))=Lists!$Q$9,IF(EndUseMatrixPeopleEndUse=$D157,INDEX(EndUseMatrixPeopleSplitData,0,MATCH(G$10,EndUseMatrixPeopleSplitCampus,0))))),1),0),0)</f>
        <v>0</v>
      </c>
      <c r="H157" s="528">
        <f t="array" aca="1" ref="H157" ca="1">IFERROR(IF(INDEX(EndUseMatrixData,MATCH($B157,IF(EndUseMatrixEndUse=$D157,EndUseMatrixAllocation),0),MATCH($C157,EndUseMatrixEmissionSource,0))=Lists!$Q$9,INDEX(CFPTableEmissionsData,MATCH($C157,CFPTableEmissionsEmissionSource,0),MATCH(H$10,CFPTableEmissionsCampus,0))*INDEX(EndUseAssumptionsData,MATCH($C157,IF(EndUseAssumptionsEndUse=$D157,EndUseAssumptionsEmissionsSource),0),MATCH(H$10,EndUseAssumptionsCampus,0))*IF(COUNTIF(PeopleList,$B157)&gt;0,INDEX(SpacePeopleAllocationsPercentData,MATCH($B157,SpacePeopleAllocationsPercentType,0),MATCH(H$10,SpacePeopleAllocationsPercentCampus,0))/SUM(IF(INDEX(EndUseMatrixPeopleData,0,MATCH($C157,EndUseMatrixEmissionSource,0))=Lists!$Q$9,IF(EndUseMatrixPeopleEndUse=$D157,INDEX(EndUseMatrixPeopleSplitData,0,MATCH(H$10,EndUseMatrixPeopleSplitCampus,0))))),1),0),0)</f>
        <v>0</v>
      </c>
      <c r="I157" s="528">
        <f t="array" aca="1" ref="I157" ca="1">IFERROR(IF(INDEX(EndUseMatrixData,MATCH($B157,IF(EndUseMatrixEndUse=$D157,EndUseMatrixAllocation),0),MATCH($C157,EndUseMatrixEmissionSource,0))=Lists!$Q$9,INDEX(CFPTableEmissionsData,MATCH($C157,CFPTableEmissionsEmissionSource,0),MATCH(I$10,CFPTableEmissionsCampus,0))*INDEX(EndUseAssumptionsData,MATCH($C157,IF(EndUseAssumptionsEndUse=$D157,EndUseAssumptionsEmissionsSource),0),MATCH(I$10,EndUseAssumptionsCampus,0))*IF(COUNTIF(PeopleList,$B157)&gt;0,INDEX(SpacePeopleAllocationsPercentData,MATCH($B157,SpacePeopleAllocationsPercentType,0),MATCH(I$10,SpacePeopleAllocationsPercentCampus,0))/SUM(IF(INDEX(EndUseMatrixPeopleData,0,MATCH($C157,EndUseMatrixEmissionSource,0))=Lists!$Q$9,IF(EndUseMatrixPeopleEndUse=$D157,INDEX(EndUseMatrixPeopleSplitData,0,MATCH(I$10,EndUseMatrixPeopleSplitCampus,0))))),1),0),0)</f>
        <v>0</v>
      </c>
      <c r="J157" s="528">
        <f t="array" aca="1" ref="J157" ca="1">IFERROR(IF(INDEX(EndUseMatrixData,MATCH($B157,IF(EndUseMatrixEndUse=$D157,EndUseMatrixAllocation),0),MATCH($C157,EndUseMatrixEmissionSource,0))=Lists!$Q$9,INDEX(CFPTableEmissionsData,MATCH($C157,CFPTableEmissionsEmissionSource,0),MATCH(J$10,CFPTableEmissionsCampus,0))*INDEX(EndUseAssumptionsData,MATCH($C157,IF(EndUseAssumptionsEndUse=$D157,EndUseAssumptionsEmissionsSource),0),MATCH(J$10,EndUseAssumptionsCampus,0))*IF(COUNTIF(PeopleList,$B157)&gt;0,INDEX(SpacePeopleAllocationsPercentData,MATCH($B157,SpacePeopleAllocationsPercentType,0),MATCH(J$10,SpacePeopleAllocationsPercentCampus,0))/SUM(IF(INDEX(EndUseMatrixPeopleData,0,MATCH($C157,EndUseMatrixEmissionSource,0))=Lists!$Q$9,IF(EndUseMatrixPeopleEndUse=$D157,INDEX(EndUseMatrixPeopleSplitData,0,MATCH(J$10,EndUseMatrixPeopleSplitCampus,0))))),1),0),0)</f>
        <v>0</v>
      </c>
      <c r="K157" s="529" t="str">
        <f t="array" aca="1" ref="K157" ca="1">IFERROR(E157*(1+INDEX(FrontEndData,MATCH(K$10,IF(FrontEndType=$B157,FrontEndCampus),0),MATCH(K$9,FrontEndYear,0))),"")</f>
        <v/>
      </c>
      <c r="L157" s="529" t="str">
        <f t="array" aca="1" ref="L157" ca="1">IFERROR(F157*(1+INDEX(FrontEndData,MATCH(L$10,IF(FrontEndType=$B157,FrontEndCampus),0),MATCH(L$9,FrontEndYear,0))),"")</f>
        <v/>
      </c>
      <c r="M157" s="529" t="str">
        <f t="array" aca="1" ref="M157" ca="1">IFERROR(G157*(1+INDEX(FrontEndData,MATCH(M$10,IF(FrontEndType=$B157,FrontEndCampus),0),MATCH(M$9,FrontEndYear,0))),"")</f>
        <v/>
      </c>
      <c r="N157" s="529" t="str">
        <f t="array" aca="1" ref="N157" ca="1">IFERROR(H157*(1+INDEX(FrontEndData,MATCH(N$10,IF(FrontEndType=$B157,FrontEndCampus),0),MATCH(N$9,FrontEndYear,0))),"")</f>
        <v/>
      </c>
      <c r="O157" s="529" t="str">
        <f t="array" aca="1" ref="O157" ca="1">IFERROR(I157*(1+INDEX(FrontEndData,MATCH(O$10,IF(FrontEndType=$B157,FrontEndCampus),0),MATCH(O$9,FrontEndYear,0))),"")</f>
        <v/>
      </c>
      <c r="P157" s="529" t="str">
        <f t="array" aca="1" ref="P157" ca="1">IFERROR(J157*(1+INDEX(FrontEndData,MATCH(P$10,IF(FrontEndType=$B157,FrontEndCampus),0),MATCH(P$9,FrontEndYear,0))),"")</f>
        <v/>
      </c>
      <c r="Q157" s="529" t="str">
        <f t="array" aca="1" ref="Q157" ca="1">IFERROR(K157*(1+INDEX(FrontEndData,MATCH(Q$10,IF(FrontEndType=$B157,FrontEndCampus),0),MATCH(Q$9,FrontEndYear,0))),"")</f>
        <v/>
      </c>
      <c r="R157" s="529" t="str">
        <f t="array" aca="1" ref="R157" ca="1">IFERROR(L157*(1+INDEX(FrontEndData,MATCH(R$10,IF(FrontEndType=$B157,FrontEndCampus),0),MATCH(R$9,FrontEndYear,0))),"")</f>
        <v/>
      </c>
      <c r="S157" s="529" t="str">
        <f t="array" aca="1" ref="S157" ca="1">IFERROR(M157*(1+INDEX(FrontEndData,MATCH(S$10,IF(FrontEndType=$B157,FrontEndCampus),0),MATCH(S$9,FrontEndYear,0))),"")</f>
        <v/>
      </c>
      <c r="T157" s="529" t="str">
        <f t="array" aca="1" ref="T157" ca="1">IFERROR(N157*(1+INDEX(FrontEndData,MATCH(T$10,IF(FrontEndType=$B157,FrontEndCampus),0),MATCH(T$9,FrontEndYear,0))),"")</f>
        <v/>
      </c>
      <c r="U157" s="529" t="str">
        <f t="array" aca="1" ref="U157" ca="1">IFERROR(O157*(1+INDEX(FrontEndData,MATCH(U$10,IF(FrontEndType=$B157,FrontEndCampus),0),MATCH(U$9,FrontEndYear,0))),"")</f>
        <v/>
      </c>
      <c r="V157" s="529" t="str">
        <f t="array" aca="1" ref="V157" ca="1">IFERROR(P157*(1+INDEX(FrontEndData,MATCH(V$10,IF(FrontEndType=$B157,FrontEndCampus),0),MATCH(V$9,FrontEndYear,0))),"")</f>
        <v/>
      </c>
      <c r="W157" s="529" t="str">
        <f t="array" aca="1" ref="W157" ca="1">IFERROR(Q157*(1+INDEX(FrontEndData,MATCH(W$10,IF(FrontEndType=$B157,FrontEndCampus),0),MATCH(W$9,FrontEndYear,0))),"")</f>
        <v/>
      </c>
      <c r="X157" s="529" t="str">
        <f t="array" aca="1" ref="X157" ca="1">IFERROR(R157*(1+INDEX(FrontEndData,MATCH(X$10,IF(FrontEndType=$B157,FrontEndCampus),0),MATCH(X$9,FrontEndYear,0))),"")</f>
        <v/>
      </c>
      <c r="Y157" s="529" t="str">
        <f t="array" aca="1" ref="Y157" ca="1">IFERROR(S157*(1+INDEX(FrontEndData,MATCH(Y$10,IF(FrontEndType=$B157,FrontEndCampus),0),MATCH(Y$9,FrontEndYear,0))),"")</f>
        <v/>
      </c>
      <c r="Z157" s="529" t="str">
        <f t="array" aca="1" ref="Z157" ca="1">IFERROR(T157*(1+INDEX(FrontEndData,MATCH(Z$10,IF(FrontEndType=$B157,FrontEndCampus),0),MATCH(Z$9,FrontEndYear,0))),"")</f>
        <v/>
      </c>
      <c r="AA157" s="529" t="str">
        <f t="array" aca="1" ref="AA157" ca="1">IFERROR(U157*(1+INDEX(FrontEndData,MATCH(AA$10,IF(FrontEndType=$B157,FrontEndCampus),0),MATCH(AA$9,FrontEndYear,0))),"")</f>
        <v/>
      </c>
      <c r="AB157" s="529" t="str">
        <f t="array" aca="1" ref="AB157" ca="1">IFERROR(V157*(1+INDEX(FrontEndData,MATCH(AB$10,IF(FrontEndType=$B157,FrontEndCampus),0),MATCH(AB$9,FrontEndYear,0))),"")</f>
        <v/>
      </c>
      <c r="AC157" s="529" t="str">
        <f t="array" aca="1" ref="AC157" ca="1">IFERROR(W157*(1+INDEX(FrontEndData,MATCH(AC$10,IF(FrontEndType=$B157,FrontEndCampus),0),MATCH(AC$9,FrontEndYear,0))),"")</f>
        <v/>
      </c>
      <c r="AD157" s="529" t="str">
        <f t="array" aca="1" ref="AD157" ca="1">IFERROR(X157*(1+INDEX(FrontEndData,MATCH(AD$10,IF(FrontEndType=$B157,FrontEndCampus),0),MATCH(AD$9,FrontEndYear,0))),"")</f>
        <v/>
      </c>
      <c r="AE157" s="529" t="str">
        <f t="array" aca="1" ref="AE157" ca="1">IFERROR(Y157*(1+INDEX(FrontEndData,MATCH(AE$10,IF(FrontEndType=$B157,FrontEndCampus),0),MATCH(AE$9,FrontEndYear,0))),"")</f>
        <v/>
      </c>
      <c r="AF157" s="529" t="str">
        <f t="array" aca="1" ref="AF157" ca="1">IFERROR(Z157*(1+INDEX(FrontEndData,MATCH(AF$10,IF(FrontEndType=$B157,FrontEndCampus),0),MATCH(AF$9,FrontEndYear,0))),"")</f>
        <v/>
      </c>
      <c r="AG157" s="529" t="str">
        <f t="array" aca="1" ref="AG157" ca="1">IFERROR(AA157*(1+INDEX(FrontEndData,MATCH(AG$10,IF(FrontEndType=$B157,FrontEndCampus),0),MATCH(AG$9,FrontEndYear,0))),"")</f>
        <v/>
      </c>
      <c r="AH157" s="529" t="str">
        <f t="array" aca="1" ref="AH157" ca="1">IFERROR(AB157*(1+INDEX(FrontEndData,MATCH(AH$10,IF(FrontEndType=$B157,FrontEndCampus),0),MATCH(AH$9,FrontEndYear,0))),"")</f>
        <v/>
      </c>
      <c r="AI157" s="529" t="str">
        <f t="array" aca="1" ref="AI157" ca="1">IFERROR(AC157*(1+INDEX(FrontEndData,MATCH(AI$10,IF(FrontEndType=$B157,FrontEndCampus),0),MATCH(AI$9,FrontEndYear,0))),"")</f>
        <v/>
      </c>
      <c r="AJ157" s="529" t="str">
        <f t="array" aca="1" ref="AJ157" ca="1">IFERROR(AD157*(1+INDEX(FrontEndData,MATCH(AJ$10,IF(FrontEndType=$B157,FrontEndCampus),0),MATCH(AJ$9,FrontEndYear,0))),"")</f>
        <v/>
      </c>
      <c r="AK157" s="529" t="str">
        <f t="array" aca="1" ref="AK157" ca="1">IFERROR(AE157*(1+INDEX(FrontEndData,MATCH(AK$10,IF(FrontEndType=$B157,FrontEndCampus),0),MATCH(AK$9,FrontEndYear,0))),"")</f>
        <v/>
      </c>
      <c r="AL157" s="529" t="str">
        <f t="array" aca="1" ref="AL157" ca="1">IFERROR(AF157*(1+INDEX(FrontEndData,MATCH(AL$10,IF(FrontEndType=$B157,FrontEndCampus),0),MATCH(AL$9,FrontEndYear,0))),"")</f>
        <v/>
      </c>
      <c r="AM157" s="529" t="str">
        <f t="array" aca="1" ref="AM157" ca="1">IFERROR(AG157*(1+INDEX(FrontEndData,MATCH(AM$10,IF(FrontEndType=$B157,FrontEndCampus),0),MATCH(AM$9,FrontEndYear,0))),"")</f>
        <v/>
      </c>
      <c r="AN157" s="529" t="str">
        <f t="array" aca="1" ref="AN157" ca="1">IFERROR(AH157*(1+INDEX(FrontEndData,MATCH(AN$10,IF(FrontEndType=$B157,FrontEndCampus),0),MATCH(AN$9,FrontEndYear,0))),"")</f>
        <v/>
      </c>
      <c r="AO157" s="529" t="str">
        <f t="array" aca="1" ref="AO157" ca="1">IFERROR(AI157*(1+INDEX(FrontEndData,MATCH(AO$10,IF(FrontEndType=$B157,FrontEndCampus),0),MATCH(AO$9,FrontEndYear,0))),"")</f>
        <v/>
      </c>
      <c r="AP157" s="529" t="str">
        <f t="array" aca="1" ref="AP157" ca="1">IFERROR(AJ157*(1+INDEX(FrontEndData,MATCH(AP$10,IF(FrontEndType=$B157,FrontEndCampus),0),MATCH(AP$9,FrontEndYear,0))),"")</f>
        <v/>
      </c>
      <c r="AQ157" s="529" t="str">
        <f t="array" aca="1" ref="AQ157" ca="1">IFERROR(AK157*(1+INDEX(FrontEndData,MATCH(AQ$10,IF(FrontEndType=$B157,FrontEndCampus),0),MATCH(AQ$9,FrontEndYear,0))),"")</f>
        <v/>
      </c>
      <c r="AR157" s="529" t="str">
        <f t="array" aca="1" ref="AR157" ca="1">IFERROR(AL157*(1+INDEX(FrontEndData,MATCH(AR$10,IF(FrontEndType=$B157,FrontEndCampus),0),MATCH(AR$9,FrontEndYear,0))),"")</f>
        <v/>
      </c>
      <c r="AS157" s="529" t="str">
        <f t="array" aca="1" ref="AS157" ca="1">IFERROR(AM157*(1+INDEX(FrontEndData,MATCH(AS$10,IF(FrontEndType=$B157,FrontEndCampus),0),MATCH(AS$9,FrontEndYear,0))),"")</f>
        <v/>
      </c>
      <c r="AT157" s="529" t="str">
        <f t="array" aca="1" ref="AT157" ca="1">IFERROR(AN157*(1+INDEX(FrontEndData,MATCH(AT$10,IF(FrontEndType=$B157,FrontEndCampus),0),MATCH(AT$9,FrontEndYear,0))),"")</f>
        <v/>
      </c>
      <c r="AU157" s="529" t="str">
        <f t="array" aca="1" ref="AU157" ca="1">IFERROR(AO157*(1+INDEX(FrontEndData,MATCH(AU$10,IF(FrontEndType=$B157,FrontEndCampus),0),MATCH(AU$9,FrontEndYear,0))),"")</f>
        <v/>
      </c>
      <c r="AV157" s="529" t="str">
        <f t="array" aca="1" ref="AV157" ca="1">IFERROR(AP157*(1+INDEX(FrontEndData,MATCH(AV$10,IF(FrontEndType=$B157,FrontEndCampus),0),MATCH(AV$9,FrontEndYear,0))),"")</f>
        <v/>
      </c>
      <c r="AW157" s="529" t="str">
        <f t="array" aca="1" ref="AW157" ca="1">IFERROR(AQ157*(1+INDEX(FrontEndData,MATCH(AW$10,IF(FrontEndType=$B157,FrontEndCampus),0),MATCH(AW$9,FrontEndYear,0))),"")</f>
        <v/>
      </c>
      <c r="AX157" s="529" t="str">
        <f t="array" aca="1" ref="AX157" ca="1">IFERROR(AR157*(1+INDEX(FrontEndData,MATCH(AX$10,IF(FrontEndType=$B157,FrontEndCampus),0),MATCH(AX$9,FrontEndYear,0))),"")</f>
        <v/>
      </c>
      <c r="AY157" s="529" t="str">
        <f t="array" aca="1" ref="AY157" ca="1">IFERROR(AS157*(1+INDEX(FrontEndData,MATCH(AY$10,IF(FrontEndType=$B157,FrontEndCampus),0),MATCH(AY$9,FrontEndYear,0))),"")</f>
        <v/>
      </c>
      <c r="AZ157" s="529" t="str">
        <f t="array" aca="1" ref="AZ157" ca="1">IFERROR(AT157*(1+INDEX(FrontEndData,MATCH(AZ$10,IF(FrontEndType=$B157,FrontEndCampus),0),MATCH(AZ$9,FrontEndYear,0))),"")</f>
        <v/>
      </c>
      <c r="BA157" s="529" t="str">
        <f t="array" aca="1" ref="BA157" ca="1">IFERROR(AU157*(1+INDEX(FrontEndData,MATCH(BA$10,IF(FrontEndType=$B157,FrontEndCampus),0),MATCH(BA$9,FrontEndYear,0))),"")</f>
        <v/>
      </c>
      <c r="BB157" s="529" t="str">
        <f t="array" aca="1" ref="BB157" ca="1">IFERROR(AV157*(1+INDEX(FrontEndData,MATCH(BB$10,IF(FrontEndType=$B157,FrontEndCampus),0),MATCH(BB$9,FrontEndYear,0))),"")</f>
        <v/>
      </c>
      <c r="BC157" s="529" t="str">
        <f t="array" aca="1" ref="BC157" ca="1">IFERROR(AW157*(1+INDEX(FrontEndData,MATCH(BC$10,IF(FrontEndType=$B157,FrontEndCampus),0),MATCH(BC$9,FrontEndYear,0))),"")</f>
        <v/>
      </c>
      <c r="BD157" s="529" t="str">
        <f t="array" aca="1" ref="BD157" ca="1">IFERROR(AX157*(1+INDEX(FrontEndData,MATCH(BD$10,IF(FrontEndType=$B157,FrontEndCampus),0),MATCH(BD$9,FrontEndYear,0))),"")</f>
        <v/>
      </c>
      <c r="BE157" s="529" t="str">
        <f t="array" aca="1" ref="BE157" ca="1">IFERROR(AY157*(1+INDEX(FrontEndData,MATCH(BE$10,IF(FrontEndType=$B157,FrontEndCampus),0),MATCH(BE$9,FrontEndYear,0))),"")</f>
        <v/>
      </c>
      <c r="BF157" s="529" t="str">
        <f t="array" aca="1" ref="BF157" ca="1">IFERROR(AZ157*(1+INDEX(FrontEndData,MATCH(BF$10,IF(FrontEndType=$B157,FrontEndCampus),0),MATCH(BF$9,FrontEndYear,0))),"")</f>
        <v/>
      </c>
      <c r="BG157" s="529" t="str">
        <f t="array" aca="1" ref="BG157" ca="1">IFERROR(BA157*(1+INDEX(FrontEndData,MATCH(BG$10,IF(FrontEndType=$B157,FrontEndCampus),0),MATCH(BG$9,FrontEndYear,0))),"")</f>
        <v/>
      </c>
      <c r="BH157" s="529" t="str">
        <f t="array" aca="1" ref="BH157" ca="1">IFERROR(BB157*(1+INDEX(FrontEndData,MATCH(BH$10,IF(FrontEndType=$B157,FrontEndCampus),0),MATCH(BH$9,FrontEndYear,0))),"")</f>
        <v/>
      </c>
      <c r="BI157" s="529" t="str">
        <f t="array" aca="1" ref="BI157" ca="1">IFERROR(BC157*(1+INDEX(FrontEndData,MATCH(BI$10,IF(FrontEndType=$B157,FrontEndCampus),0),MATCH(BI$9,FrontEndYear,0))),"")</f>
        <v/>
      </c>
      <c r="BJ157" s="529" t="str">
        <f t="array" aca="1" ref="BJ157" ca="1">IFERROR(BD157*(1+INDEX(FrontEndData,MATCH(BJ$10,IF(FrontEndType=$B157,FrontEndCampus),0),MATCH(BJ$9,FrontEndYear,0))),"")</f>
        <v/>
      </c>
      <c r="BK157" s="529" t="str">
        <f t="array" aca="1" ref="BK157" ca="1">IFERROR(BE157*(1+INDEX(FrontEndData,MATCH(BK$10,IF(FrontEndType=$B157,FrontEndCampus),0),MATCH(BK$9,FrontEndYear,0))),"")</f>
        <v/>
      </c>
      <c r="BL157" s="529" t="str">
        <f t="array" aca="1" ref="BL157" ca="1">IFERROR(BF157*(1+INDEX(FrontEndData,MATCH(BL$10,IF(FrontEndType=$B157,FrontEndCampus),0),MATCH(BL$9,FrontEndYear,0))),"")</f>
        <v/>
      </c>
      <c r="BM157" s="529" t="str">
        <f t="array" aca="1" ref="BM157" ca="1">IFERROR(BG157*(1+INDEX(FrontEndData,MATCH(BM$10,IF(FrontEndType=$B157,FrontEndCampus),0),MATCH(BM$9,FrontEndYear,0))),"")</f>
        <v/>
      </c>
      <c r="BN157" s="529" t="str">
        <f t="array" aca="1" ref="BN157" ca="1">IFERROR(BH157*(1+INDEX(FrontEndData,MATCH(BN$10,IF(FrontEndType=$B157,FrontEndCampus),0),MATCH(BN$9,FrontEndYear,0))),"")</f>
        <v/>
      </c>
      <c r="BO157" s="529" t="str">
        <f t="array" aca="1" ref="BO157" ca="1">IFERROR(BI157*(1+INDEX(FrontEndData,MATCH(BO$10,IF(FrontEndType=$B157,FrontEndCampus),0),MATCH(BO$9,FrontEndYear,0))),"")</f>
        <v/>
      </c>
      <c r="BP157" s="529" t="str">
        <f t="array" aca="1" ref="BP157" ca="1">IFERROR(BJ157*(1+INDEX(FrontEndData,MATCH(BP$10,IF(FrontEndType=$B157,FrontEndCampus),0),MATCH(BP$9,FrontEndYear,0))),"")</f>
        <v/>
      </c>
      <c r="BQ157" s="529" t="str">
        <f t="array" aca="1" ref="BQ157" ca="1">IFERROR(BK157*(1+INDEX(FrontEndData,MATCH(BQ$10,IF(FrontEndType=$B157,FrontEndCampus),0),MATCH(BQ$9,FrontEndYear,0))),"")</f>
        <v/>
      </c>
      <c r="BR157" s="529" t="str">
        <f t="array" aca="1" ref="BR157" ca="1">IFERROR(BL157*(1+INDEX(FrontEndData,MATCH(BR$10,IF(FrontEndType=$B157,FrontEndCampus),0),MATCH(BR$9,FrontEndYear,0))),"")</f>
        <v/>
      </c>
      <c r="BS157" s="529" t="str">
        <f t="array" aca="1" ref="BS157" ca="1">IFERROR(BM157*(1+INDEX(FrontEndData,MATCH(BS$10,IF(FrontEndType=$B157,FrontEndCampus),0),MATCH(BS$9,FrontEndYear,0))),"")</f>
        <v/>
      </c>
      <c r="BT157" s="529" t="str">
        <f t="array" aca="1" ref="BT157" ca="1">IFERROR(BN157*(1+INDEX(FrontEndData,MATCH(BT$10,IF(FrontEndType=$B157,FrontEndCampus),0),MATCH(BT$9,FrontEndYear,0))),"")</f>
        <v/>
      </c>
      <c r="BU157" s="529" t="str">
        <f t="array" aca="1" ref="BU157" ca="1">IFERROR(BO157*(1+INDEX(FrontEndData,MATCH(BU$10,IF(FrontEndType=$B157,FrontEndCampus),0),MATCH(BU$9,FrontEndYear,0))),"")</f>
        <v/>
      </c>
      <c r="BV157" s="529" t="str">
        <f t="array" aca="1" ref="BV157" ca="1">IFERROR(BP157*(1+INDEX(FrontEndData,MATCH(BV$10,IF(FrontEndType=$B157,FrontEndCampus),0),MATCH(BV$9,FrontEndYear,0))),"")</f>
        <v/>
      </c>
      <c r="BW157" s="529" t="str">
        <f t="array" aca="1" ref="BW157" ca="1">IFERROR(BQ157*(1+INDEX(FrontEndData,MATCH(BW$10,IF(FrontEndType=$B157,FrontEndCampus),0),MATCH(BW$9,FrontEndYear,0))),"")</f>
        <v/>
      </c>
      <c r="BX157" s="529" t="str">
        <f t="array" aca="1" ref="BX157" ca="1">IFERROR(BR157*(1+INDEX(FrontEndData,MATCH(BX$10,IF(FrontEndType=$B157,FrontEndCampus),0),MATCH(BX$9,FrontEndYear,0))),"")</f>
        <v/>
      </c>
    </row>
    <row r="158" spans="2:76" x14ac:dyDescent="0.25">
      <c r="B158" s="525" t="s">
        <v>361</v>
      </c>
      <c r="C158" s="526" t="s">
        <v>387</v>
      </c>
      <c r="D158" s="527" t="s">
        <v>4</v>
      </c>
      <c r="E158" s="528">
        <f t="array" aca="1" ref="E158" ca="1">IFERROR(IF(INDEX(EndUseMatrixData,MATCH($B158,IF(EndUseMatrixEndUse=$D158,EndUseMatrixAllocation),0),MATCH($C158,EndUseMatrixEmissionSource,0))=Lists!$Q$9,INDEX(CFPTableEmissionsData,MATCH($C158,CFPTableEmissionsEmissionSource,0),MATCH(E$10,CFPTableEmissionsCampus,0))*INDEX(EndUseAssumptionsData,MATCH($C158,IF(EndUseAssumptionsEndUse=$D158,EndUseAssumptionsEmissionsSource),0),MATCH(E$10,EndUseAssumptionsCampus,0))*IF(COUNTIF(PeopleList,$B158)&gt;0,INDEX(SpacePeopleAllocationsPercentData,MATCH($B158,SpacePeopleAllocationsPercentType,0),MATCH(E$10,SpacePeopleAllocationsPercentCampus,0))/SUM(IF(INDEX(EndUseMatrixPeopleData,0,MATCH($C158,EndUseMatrixEmissionSource,0))=Lists!$Q$9,IF(EndUseMatrixPeopleEndUse=$D158,INDEX(EndUseMatrixPeopleSplitData,0,MATCH(E$10,EndUseMatrixPeopleSplitCampus,0))))),1),0),0)</f>
        <v>0</v>
      </c>
      <c r="F158" s="528">
        <f t="array" aca="1" ref="F158" ca="1">IFERROR(IF(INDEX(EndUseMatrixData,MATCH($B158,IF(EndUseMatrixEndUse=$D158,EndUseMatrixAllocation),0),MATCH($C158,EndUseMatrixEmissionSource,0))=Lists!$Q$9,INDEX(CFPTableEmissionsData,MATCH($C158,CFPTableEmissionsEmissionSource,0),MATCH(F$10,CFPTableEmissionsCampus,0))*INDEX(EndUseAssumptionsData,MATCH($C158,IF(EndUseAssumptionsEndUse=$D158,EndUseAssumptionsEmissionsSource),0),MATCH(F$10,EndUseAssumptionsCampus,0))*IF(COUNTIF(PeopleList,$B158)&gt;0,INDEX(SpacePeopleAllocationsPercentData,MATCH($B158,SpacePeopleAllocationsPercentType,0),MATCH(F$10,SpacePeopleAllocationsPercentCampus,0))/SUM(IF(INDEX(EndUseMatrixPeopleData,0,MATCH($C158,EndUseMatrixEmissionSource,0))=Lists!$Q$9,IF(EndUseMatrixPeopleEndUse=$D158,INDEX(EndUseMatrixPeopleSplitData,0,MATCH(F$10,EndUseMatrixPeopleSplitCampus,0))))),1),0),0)</f>
        <v>0</v>
      </c>
      <c r="G158" s="528">
        <f t="array" aca="1" ref="G158" ca="1">IFERROR(IF(INDEX(EndUseMatrixData,MATCH($B158,IF(EndUseMatrixEndUse=$D158,EndUseMatrixAllocation),0),MATCH($C158,EndUseMatrixEmissionSource,0))=Lists!$Q$9,INDEX(CFPTableEmissionsData,MATCH($C158,CFPTableEmissionsEmissionSource,0),MATCH(G$10,CFPTableEmissionsCampus,0))*INDEX(EndUseAssumptionsData,MATCH($C158,IF(EndUseAssumptionsEndUse=$D158,EndUseAssumptionsEmissionsSource),0),MATCH(G$10,EndUseAssumptionsCampus,0))*IF(COUNTIF(PeopleList,$B158)&gt;0,INDEX(SpacePeopleAllocationsPercentData,MATCH($B158,SpacePeopleAllocationsPercentType,0),MATCH(G$10,SpacePeopleAllocationsPercentCampus,0))/SUM(IF(INDEX(EndUseMatrixPeopleData,0,MATCH($C158,EndUseMatrixEmissionSource,0))=Lists!$Q$9,IF(EndUseMatrixPeopleEndUse=$D158,INDEX(EndUseMatrixPeopleSplitData,0,MATCH(G$10,EndUseMatrixPeopleSplitCampus,0))))),1),0),0)</f>
        <v>0</v>
      </c>
      <c r="H158" s="528">
        <f t="array" aca="1" ref="H158" ca="1">IFERROR(IF(INDEX(EndUseMatrixData,MATCH($B158,IF(EndUseMatrixEndUse=$D158,EndUseMatrixAllocation),0),MATCH($C158,EndUseMatrixEmissionSource,0))=Lists!$Q$9,INDEX(CFPTableEmissionsData,MATCH($C158,CFPTableEmissionsEmissionSource,0),MATCH(H$10,CFPTableEmissionsCampus,0))*INDEX(EndUseAssumptionsData,MATCH($C158,IF(EndUseAssumptionsEndUse=$D158,EndUseAssumptionsEmissionsSource),0),MATCH(H$10,EndUseAssumptionsCampus,0))*IF(COUNTIF(PeopleList,$B158)&gt;0,INDEX(SpacePeopleAllocationsPercentData,MATCH($B158,SpacePeopleAllocationsPercentType,0),MATCH(H$10,SpacePeopleAllocationsPercentCampus,0))/SUM(IF(INDEX(EndUseMatrixPeopleData,0,MATCH($C158,EndUseMatrixEmissionSource,0))=Lists!$Q$9,IF(EndUseMatrixPeopleEndUse=$D158,INDEX(EndUseMatrixPeopleSplitData,0,MATCH(H$10,EndUseMatrixPeopleSplitCampus,0))))),1),0),0)</f>
        <v>0</v>
      </c>
      <c r="I158" s="528">
        <f t="array" aca="1" ref="I158" ca="1">IFERROR(IF(INDEX(EndUseMatrixData,MATCH($B158,IF(EndUseMatrixEndUse=$D158,EndUseMatrixAllocation),0),MATCH($C158,EndUseMatrixEmissionSource,0))=Lists!$Q$9,INDEX(CFPTableEmissionsData,MATCH($C158,CFPTableEmissionsEmissionSource,0),MATCH(I$10,CFPTableEmissionsCampus,0))*INDEX(EndUseAssumptionsData,MATCH($C158,IF(EndUseAssumptionsEndUse=$D158,EndUseAssumptionsEmissionsSource),0),MATCH(I$10,EndUseAssumptionsCampus,0))*IF(COUNTIF(PeopleList,$B158)&gt;0,INDEX(SpacePeopleAllocationsPercentData,MATCH($B158,SpacePeopleAllocationsPercentType,0),MATCH(I$10,SpacePeopleAllocationsPercentCampus,0))/SUM(IF(INDEX(EndUseMatrixPeopleData,0,MATCH($C158,EndUseMatrixEmissionSource,0))=Lists!$Q$9,IF(EndUseMatrixPeopleEndUse=$D158,INDEX(EndUseMatrixPeopleSplitData,0,MATCH(I$10,EndUseMatrixPeopleSplitCampus,0))))),1),0),0)</f>
        <v>0</v>
      </c>
      <c r="J158" s="528">
        <f t="array" aca="1" ref="J158" ca="1">IFERROR(IF(INDEX(EndUseMatrixData,MATCH($B158,IF(EndUseMatrixEndUse=$D158,EndUseMatrixAllocation),0),MATCH($C158,EndUseMatrixEmissionSource,0))=Lists!$Q$9,INDEX(CFPTableEmissionsData,MATCH($C158,CFPTableEmissionsEmissionSource,0),MATCH(J$10,CFPTableEmissionsCampus,0))*INDEX(EndUseAssumptionsData,MATCH($C158,IF(EndUseAssumptionsEndUse=$D158,EndUseAssumptionsEmissionsSource),0),MATCH(J$10,EndUseAssumptionsCampus,0))*IF(COUNTIF(PeopleList,$B158)&gt;0,INDEX(SpacePeopleAllocationsPercentData,MATCH($B158,SpacePeopleAllocationsPercentType,0),MATCH(J$10,SpacePeopleAllocationsPercentCampus,0))/SUM(IF(INDEX(EndUseMatrixPeopleData,0,MATCH($C158,EndUseMatrixEmissionSource,0))=Lists!$Q$9,IF(EndUseMatrixPeopleEndUse=$D158,INDEX(EndUseMatrixPeopleSplitData,0,MATCH(J$10,EndUseMatrixPeopleSplitCampus,0))))),1),0),0)</f>
        <v>0</v>
      </c>
      <c r="K158" s="529" t="str">
        <f t="array" aca="1" ref="K158" ca="1">IFERROR(E158*(1+INDEX(FrontEndData,MATCH(K$10,IF(FrontEndType=$B158,FrontEndCampus),0),MATCH(K$9,FrontEndYear,0))),"")</f>
        <v/>
      </c>
      <c r="L158" s="529" t="str">
        <f t="array" aca="1" ref="L158" ca="1">IFERROR(F158*(1+INDEX(FrontEndData,MATCH(L$10,IF(FrontEndType=$B158,FrontEndCampus),0),MATCH(L$9,FrontEndYear,0))),"")</f>
        <v/>
      </c>
      <c r="M158" s="529" t="str">
        <f t="array" aca="1" ref="M158" ca="1">IFERROR(G158*(1+INDEX(FrontEndData,MATCH(M$10,IF(FrontEndType=$B158,FrontEndCampus),0),MATCH(M$9,FrontEndYear,0))),"")</f>
        <v/>
      </c>
      <c r="N158" s="529" t="str">
        <f t="array" aca="1" ref="N158" ca="1">IFERROR(H158*(1+INDEX(FrontEndData,MATCH(N$10,IF(FrontEndType=$B158,FrontEndCampus),0),MATCH(N$9,FrontEndYear,0))),"")</f>
        <v/>
      </c>
      <c r="O158" s="529" t="str">
        <f t="array" aca="1" ref="O158" ca="1">IFERROR(I158*(1+INDEX(FrontEndData,MATCH(O$10,IF(FrontEndType=$B158,FrontEndCampus),0),MATCH(O$9,FrontEndYear,0))),"")</f>
        <v/>
      </c>
      <c r="P158" s="529" t="str">
        <f t="array" aca="1" ref="P158" ca="1">IFERROR(J158*(1+INDEX(FrontEndData,MATCH(P$10,IF(FrontEndType=$B158,FrontEndCampus),0),MATCH(P$9,FrontEndYear,0))),"")</f>
        <v/>
      </c>
      <c r="Q158" s="529" t="str">
        <f t="array" aca="1" ref="Q158" ca="1">IFERROR(K158*(1+INDEX(FrontEndData,MATCH(Q$10,IF(FrontEndType=$B158,FrontEndCampus),0),MATCH(Q$9,FrontEndYear,0))),"")</f>
        <v/>
      </c>
      <c r="R158" s="529" t="str">
        <f t="array" aca="1" ref="R158" ca="1">IFERROR(L158*(1+INDEX(FrontEndData,MATCH(R$10,IF(FrontEndType=$B158,FrontEndCampus),0),MATCH(R$9,FrontEndYear,0))),"")</f>
        <v/>
      </c>
      <c r="S158" s="529" t="str">
        <f t="array" aca="1" ref="S158" ca="1">IFERROR(M158*(1+INDEX(FrontEndData,MATCH(S$10,IF(FrontEndType=$B158,FrontEndCampus),0),MATCH(S$9,FrontEndYear,0))),"")</f>
        <v/>
      </c>
      <c r="T158" s="529" t="str">
        <f t="array" aca="1" ref="T158" ca="1">IFERROR(N158*(1+INDEX(FrontEndData,MATCH(T$10,IF(FrontEndType=$B158,FrontEndCampus),0),MATCH(T$9,FrontEndYear,0))),"")</f>
        <v/>
      </c>
      <c r="U158" s="529" t="str">
        <f t="array" aca="1" ref="U158" ca="1">IFERROR(O158*(1+INDEX(FrontEndData,MATCH(U$10,IF(FrontEndType=$B158,FrontEndCampus),0),MATCH(U$9,FrontEndYear,0))),"")</f>
        <v/>
      </c>
      <c r="V158" s="529" t="str">
        <f t="array" aca="1" ref="V158" ca="1">IFERROR(P158*(1+INDEX(FrontEndData,MATCH(V$10,IF(FrontEndType=$B158,FrontEndCampus),0),MATCH(V$9,FrontEndYear,0))),"")</f>
        <v/>
      </c>
      <c r="W158" s="529" t="str">
        <f t="array" aca="1" ref="W158" ca="1">IFERROR(Q158*(1+INDEX(FrontEndData,MATCH(W$10,IF(FrontEndType=$B158,FrontEndCampus),0),MATCH(W$9,FrontEndYear,0))),"")</f>
        <v/>
      </c>
      <c r="X158" s="529" t="str">
        <f t="array" aca="1" ref="X158" ca="1">IFERROR(R158*(1+INDEX(FrontEndData,MATCH(X$10,IF(FrontEndType=$B158,FrontEndCampus),0),MATCH(X$9,FrontEndYear,0))),"")</f>
        <v/>
      </c>
      <c r="Y158" s="529" t="str">
        <f t="array" aca="1" ref="Y158" ca="1">IFERROR(S158*(1+INDEX(FrontEndData,MATCH(Y$10,IF(FrontEndType=$B158,FrontEndCampus),0),MATCH(Y$9,FrontEndYear,0))),"")</f>
        <v/>
      </c>
      <c r="Z158" s="529" t="str">
        <f t="array" aca="1" ref="Z158" ca="1">IFERROR(T158*(1+INDEX(FrontEndData,MATCH(Z$10,IF(FrontEndType=$B158,FrontEndCampus),0),MATCH(Z$9,FrontEndYear,0))),"")</f>
        <v/>
      </c>
      <c r="AA158" s="529" t="str">
        <f t="array" aca="1" ref="AA158" ca="1">IFERROR(U158*(1+INDEX(FrontEndData,MATCH(AA$10,IF(FrontEndType=$B158,FrontEndCampus),0),MATCH(AA$9,FrontEndYear,0))),"")</f>
        <v/>
      </c>
      <c r="AB158" s="529" t="str">
        <f t="array" aca="1" ref="AB158" ca="1">IFERROR(V158*(1+INDEX(FrontEndData,MATCH(AB$10,IF(FrontEndType=$B158,FrontEndCampus),0),MATCH(AB$9,FrontEndYear,0))),"")</f>
        <v/>
      </c>
      <c r="AC158" s="529" t="str">
        <f t="array" aca="1" ref="AC158" ca="1">IFERROR(W158*(1+INDEX(FrontEndData,MATCH(AC$10,IF(FrontEndType=$B158,FrontEndCampus),0),MATCH(AC$9,FrontEndYear,0))),"")</f>
        <v/>
      </c>
      <c r="AD158" s="529" t="str">
        <f t="array" aca="1" ref="AD158" ca="1">IFERROR(X158*(1+INDEX(FrontEndData,MATCH(AD$10,IF(FrontEndType=$B158,FrontEndCampus),0),MATCH(AD$9,FrontEndYear,0))),"")</f>
        <v/>
      </c>
      <c r="AE158" s="529" t="str">
        <f t="array" aca="1" ref="AE158" ca="1">IFERROR(Y158*(1+INDEX(FrontEndData,MATCH(AE$10,IF(FrontEndType=$B158,FrontEndCampus),0),MATCH(AE$9,FrontEndYear,0))),"")</f>
        <v/>
      </c>
      <c r="AF158" s="529" t="str">
        <f t="array" aca="1" ref="AF158" ca="1">IFERROR(Z158*(1+INDEX(FrontEndData,MATCH(AF$10,IF(FrontEndType=$B158,FrontEndCampus),0),MATCH(AF$9,FrontEndYear,0))),"")</f>
        <v/>
      </c>
      <c r="AG158" s="529" t="str">
        <f t="array" aca="1" ref="AG158" ca="1">IFERROR(AA158*(1+INDEX(FrontEndData,MATCH(AG$10,IF(FrontEndType=$B158,FrontEndCampus),0),MATCH(AG$9,FrontEndYear,0))),"")</f>
        <v/>
      </c>
      <c r="AH158" s="529" t="str">
        <f t="array" aca="1" ref="AH158" ca="1">IFERROR(AB158*(1+INDEX(FrontEndData,MATCH(AH$10,IF(FrontEndType=$B158,FrontEndCampus),0),MATCH(AH$9,FrontEndYear,0))),"")</f>
        <v/>
      </c>
      <c r="AI158" s="529" t="str">
        <f t="array" aca="1" ref="AI158" ca="1">IFERROR(AC158*(1+INDEX(FrontEndData,MATCH(AI$10,IF(FrontEndType=$B158,FrontEndCampus),0),MATCH(AI$9,FrontEndYear,0))),"")</f>
        <v/>
      </c>
      <c r="AJ158" s="529" t="str">
        <f t="array" aca="1" ref="AJ158" ca="1">IFERROR(AD158*(1+INDEX(FrontEndData,MATCH(AJ$10,IF(FrontEndType=$B158,FrontEndCampus),0),MATCH(AJ$9,FrontEndYear,0))),"")</f>
        <v/>
      </c>
      <c r="AK158" s="529" t="str">
        <f t="array" aca="1" ref="AK158" ca="1">IFERROR(AE158*(1+INDEX(FrontEndData,MATCH(AK$10,IF(FrontEndType=$B158,FrontEndCampus),0),MATCH(AK$9,FrontEndYear,0))),"")</f>
        <v/>
      </c>
      <c r="AL158" s="529" t="str">
        <f t="array" aca="1" ref="AL158" ca="1">IFERROR(AF158*(1+INDEX(FrontEndData,MATCH(AL$10,IF(FrontEndType=$B158,FrontEndCampus),0),MATCH(AL$9,FrontEndYear,0))),"")</f>
        <v/>
      </c>
      <c r="AM158" s="529" t="str">
        <f t="array" aca="1" ref="AM158" ca="1">IFERROR(AG158*(1+INDEX(FrontEndData,MATCH(AM$10,IF(FrontEndType=$B158,FrontEndCampus),0),MATCH(AM$9,FrontEndYear,0))),"")</f>
        <v/>
      </c>
      <c r="AN158" s="529" t="str">
        <f t="array" aca="1" ref="AN158" ca="1">IFERROR(AH158*(1+INDEX(FrontEndData,MATCH(AN$10,IF(FrontEndType=$B158,FrontEndCampus),0),MATCH(AN$9,FrontEndYear,0))),"")</f>
        <v/>
      </c>
      <c r="AO158" s="529" t="str">
        <f t="array" aca="1" ref="AO158" ca="1">IFERROR(AI158*(1+INDEX(FrontEndData,MATCH(AO$10,IF(FrontEndType=$B158,FrontEndCampus),0),MATCH(AO$9,FrontEndYear,0))),"")</f>
        <v/>
      </c>
      <c r="AP158" s="529" t="str">
        <f t="array" aca="1" ref="AP158" ca="1">IFERROR(AJ158*(1+INDEX(FrontEndData,MATCH(AP$10,IF(FrontEndType=$B158,FrontEndCampus),0),MATCH(AP$9,FrontEndYear,0))),"")</f>
        <v/>
      </c>
      <c r="AQ158" s="529" t="str">
        <f t="array" aca="1" ref="AQ158" ca="1">IFERROR(AK158*(1+INDEX(FrontEndData,MATCH(AQ$10,IF(FrontEndType=$B158,FrontEndCampus),0),MATCH(AQ$9,FrontEndYear,0))),"")</f>
        <v/>
      </c>
      <c r="AR158" s="529" t="str">
        <f t="array" aca="1" ref="AR158" ca="1">IFERROR(AL158*(1+INDEX(FrontEndData,MATCH(AR$10,IF(FrontEndType=$B158,FrontEndCampus),0),MATCH(AR$9,FrontEndYear,0))),"")</f>
        <v/>
      </c>
      <c r="AS158" s="529" t="str">
        <f t="array" aca="1" ref="AS158" ca="1">IFERROR(AM158*(1+INDEX(FrontEndData,MATCH(AS$10,IF(FrontEndType=$B158,FrontEndCampus),0),MATCH(AS$9,FrontEndYear,0))),"")</f>
        <v/>
      </c>
      <c r="AT158" s="529" t="str">
        <f t="array" aca="1" ref="AT158" ca="1">IFERROR(AN158*(1+INDEX(FrontEndData,MATCH(AT$10,IF(FrontEndType=$B158,FrontEndCampus),0),MATCH(AT$9,FrontEndYear,0))),"")</f>
        <v/>
      </c>
      <c r="AU158" s="529" t="str">
        <f t="array" aca="1" ref="AU158" ca="1">IFERROR(AO158*(1+INDEX(FrontEndData,MATCH(AU$10,IF(FrontEndType=$B158,FrontEndCampus),0),MATCH(AU$9,FrontEndYear,0))),"")</f>
        <v/>
      </c>
      <c r="AV158" s="529" t="str">
        <f t="array" aca="1" ref="AV158" ca="1">IFERROR(AP158*(1+INDEX(FrontEndData,MATCH(AV$10,IF(FrontEndType=$B158,FrontEndCampus),0),MATCH(AV$9,FrontEndYear,0))),"")</f>
        <v/>
      </c>
      <c r="AW158" s="529" t="str">
        <f t="array" aca="1" ref="AW158" ca="1">IFERROR(AQ158*(1+INDEX(FrontEndData,MATCH(AW$10,IF(FrontEndType=$B158,FrontEndCampus),0),MATCH(AW$9,FrontEndYear,0))),"")</f>
        <v/>
      </c>
      <c r="AX158" s="529" t="str">
        <f t="array" aca="1" ref="AX158" ca="1">IFERROR(AR158*(1+INDEX(FrontEndData,MATCH(AX$10,IF(FrontEndType=$B158,FrontEndCampus),0),MATCH(AX$9,FrontEndYear,0))),"")</f>
        <v/>
      </c>
      <c r="AY158" s="529" t="str">
        <f t="array" aca="1" ref="AY158" ca="1">IFERROR(AS158*(1+INDEX(FrontEndData,MATCH(AY$10,IF(FrontEndType=$B158,FrontEndCampus),0),MATCH(AY$9,FrontEndYear,0))),"")</f>
        <v/>
      </c>
      <c r="AZ158" s="529" t="str">
        <f t="array" aca="1" ref="AZ158" ca="1">IFERROR(AT158*(1+INDEX(FrontEndData,MATCH(AZ$10,IF(FrontEndType=$B158,FrontEndCampus),0),MATCH(AZ$9,FrontEndYear,0))),"")</f>
        <v/>
      </c>
      <c r="BA158" s="529" t="str">
        <f t="array" aca="1" ref="BA158" ca="1">IFERROR(AU158*(1+INDEX(FrontEndData,MATCH(BA$10,IF(FrontEndType=$B158,FrontEndCampus),0),MATCH(BA$9,FrontEndYear,0))),"")</f>
        <v/>
      </c>
      <c r="BB158" s="529" t="str">
        <f t="array" aca="1" ref="BB158" ca="1">IFERROR(AV158*(1+INDEX(FrontEndData,MATCH(BB$10,IF(FrontEndType=$B158,FrontEndCampus),0),MATCH(BB$9,FrontEndYear,0))),"")</f>
        <v/>
      </c>
      <c r="BC158" s="529" t="str">
        <f t="array" aca="1" ref="BC158" ca="1">IFERROR(AW158*(1+INDEX(FrontEndData,MATCH(BC$10,IF(FrontEndType=$B158,FrontEndCampus),0),MATCH(BC$9,FrontEndYear,0))),"")</f>
        <v/>
      </c>
      <c r="BD158" s="529" t="str">
        <f t="array" aca="1" ref="BD158" ca="1">IFERROR(AX158*(1+INDEX(FrontEndData,MATCH(BD$10,IF(FrontEndType=$B158,FrontEndCampus),0),MATCH(BD$9,FrontEndYear,0))),"")</f>
        <v/>
      </c>
      <c r="BE158" s="529" t="str">
        <f t="array" aca="1" ref="BE158" ca="1">IFERROR(AY158*(1+INDEX(FrontEndData,MATCH(BE$10,IF(FrontEndType=$B158,FrontEndCampus),0),MATCH(BE$9,FrontEndYear,0))),"")</f>
        <v/>
      </c>
      <c r="BF158" s="529" t="str">
        <f t="array" aca="1" ref="BF158" ca="1">IFERROR(AZ158*(1+INDEX(FrontEndData,MATCH(BF$10,IF(FrontEndType=$B158,FrontEndCampus),0),MATCH(BF$9,FrontEndYear,0))),"")</f>
        <v/>
      </c>
      <c r="BG158" s="529" t="str">
        <f t="array" aca="1" ref="BG158" ca="1">IFERROR(BA158*(1+INDEX(FrontEndData,MATCH(BG$10,IF(FrontEndType=$B158,FrontEndCampus),0),MATCH(BG$9,FrontEndYear,0))),"")</f>
        <v/>
      </c>
      <c r="BH158" s="529" t="str">
        <f t="array" aca="1" ref="BH158" ca="1">IFERROR(BB158*(1+INDEX(FrontEndData,MATCH(BH$10,IF(FrontEndType=$B158,FrontEndCampus),0),MATCH(BH$9,FrontEndYear,0))),"")</f>
        <v/>
      </c>
      <c r="BI158" s="529" t="str">
        <f t="array" aca="1" ref="BI158" ca="1">IFERROR(BC158*(1+INDEX(FrontEndData,MATCH(BI$10,IF(FrontEndType=$B158,FrontEndCampus),0),MATCH(BI$9,FrontEndYear,0))),"")</f>
        <v/>
      </c>
      <c r="BJ158" s="529" t="str">
        <f t="array" aca="1" ref="BJ158" ca="1">IFERROR(BD158*(1+INDEX(FrontEndData,MATCH(BJ$10,IF(FrontEndType=$B158,FrontEndCampus),0),MATCH(BJ$9,FrontEndYear,0))),"")</f>
        <v/>
      </c>
      <c r="BK158" s="529" t="str">
        <f t="array" aca="1" ref="BK158" ca="1">IFERROR(BE158*(1+INDEX(FrontEndData,MATCH(BK$10,IF(FrontEndType=$B158,FrontEndCampus),0),MATCH(BK$9,FrontEndYear,0))),"")</f>
        <v/>
      </c>
      <c r="BL158" s="529" t="str">
        <f t="array" aca="1" ref="BL158" ca="1">IFERROR(BF158*(1+INDEX(FrontEndData,MATCH(BL$10,IF(FrontEndType=$B158,FrontEndCampus),0),MATCH(BL$9,FrontEndYear,0))),"")</f>
        <v/>
      </c>
      <c r="BM158" s="529" t="str">
        <f t="array" aca="1" ref="BM158" ca="1">IFERROR(BG158*(1+INDEX(FrontEndData,MATCH(BM$10,IF(FrontEndType=$B158,FrontEndCampus),0),MATCH(BM$9,FrontEndYear,0))),"")</f>
        <v/>
      </c>
      <c r="BN158" s="529" t="str">
        <f t="array" aca="1" ref="BN158" ca="1">IFERROR(BH158*(1+INDEX(FrontEndData,MATCH(BN$10,IF(FrontEndType=$B158,FrontEndCampus),0),MATCH(BN$9,FrontEndYear,0))),"")</f>
        <v/>
      </c>
      <c r="BO158" s="529" t="str">
        <f t="array" aca="1" ref="BO158" ca="1">IFERROR(BI158*(1+INDEX(FrontEndData,MATCH(BO$10,IF(FrontEndType=$B158,FrontEndCampus),0),MATCH(BO$9,FrontEndYear,0))),"")</f>
        <v/>
      </c>
      <c r="BP158" s="529" t="str">
        <f t="array" aca="1" ref="BP158" ca="1">IFERROR(BJ158*(1+INDEX(FrontEndData,MATCH(BP$10,IF(FrontEndType=$B158,FrontEndCampus),0),MATCH(BP$9,FrontEndYear,0))),"")</f>
        <v/>
      </c>
      <c r="BQ158" s="529" t="str">
        <f t="array" aca="1" ref="BQ158" ca="1">IFERROR(BK158*(1+INDEX(FrontEndData,MATCH(BQ$10,IF(FrontEndType=$B158,FrontEndCampus),0),MATCH(BQ$9,FrontEndYear,0))),"")</f>
        <v/>
      </c>
      <c r="BR158" s="529" t="str">
        <f t="array" aca="1" ref="BR158" ca="1">IFERROR(BL158*(1+INDEX(FrontEndData,MATCH(BR$10,IF(FrontEndType=$B158,FrontEndCampus),0),MATCH(BR$9,FrontEndYear,0))),"")</f>
        <v/>
      </c>
      <c r="BS158" s="529" t="str">
        <f t="array" aca="1" ref="BS158" ca="1">IFERROR(BM158*(1+INDEX(FrontEndData,MATCH(BS$10,IF(FrontEndType=$B158,FrontEndCampus),0),MATCH(BS$9,FrontEndYear,0))),"")</f>
        <v/>
      </c>
      <c r="BT158" s="529" t="str">
        <f t="array" aca="1" ref="BT158" ca="1">IFERROR(BN158*(1+INDEX(FrontEndData,MATCH(BT$10,IF(FrontEndType=$B158,FrontEndCampus),0),MATCH(BT$9,FrontEndYear,0))),"")</f>
        <v/>
      </c>
      <c r="BU158" s="529" t="str">
        <f t="array" aca="1" ref="BU158" ca="1">IFERROR(BO158*(1+INDEX(FrontEndData,MATCH(BU$10,IF(FrontEndType=$B158,FrontEndCampus),0),MATCH(BU$9,FrontEndYear,0))),"")</f>
        <v/>
      </c>
      <c r="BV158" s="529" t="str">
        <f t="array" aca="1" ref="BV158" ca="1">IFERROR(BP158*(1+INDEX(FrontEndData,MATCH(BV$10,IF(FrontEndType=$B158,FrontEndCampus),0),MATCH(BV$9,FrontEndYear,0))),"")</f>
        <v/>
      </c>
      <c r="BW158" s="529" t="str">
        <f t="array" aca="1" ref="BW158" ca="1">IFERROR(BQ158*(1+INDEX(FrontEndData,MATCH(BW$10,IF(FrontEndType=$B158,FrontEndCampus),0),MATCH(BW$9,FrontEndYear,0))),"")</f>
        <v/>
      </c>
      <c r="BX158" s="529" t="str">
        <f t="array" aca="1" ref="BX158" ca="1">IFERROR(BR158*(1+INDEX(FrontEndData,MATCH(BX$10,IF(FrontEndType=$B158,FrontEndCampus),0),MATCH(BX$9,FrontEndYear,0))),"")</f>
        <v/>
      </c>
    </row>
    <row r="159" spans="2:76" x14ac:dyDescent="0.25">
      <c r="B159" s="525" t="s">
        <v>360</v>
      </c>
      <c r="C159" s="526" t="s">
        <v>387</v>
      </c>
      <c r="D159" s="527" t="s">
        <v>4</v>
      </c>
      <c r="E159" s="528">
        <f t="array" aca="1" ref="E159" ca="1">IFERROR(IF(INDEX(EndUseMatrixData,MATCH($B159,IF(EndUseMatrixEndUse=$D159,EndUseMatrixAllocation),0),MATCH($C159,EndUseMatrixEmissionSource,0))=Lists!$Q$9,INDEX(CFPTableEmissionsData,MATCH($C159,CFPTableEmissionsEmissionSource,0),MATCH(E$10,CFPTableEmissionsCampus,0))*INDEX(EndUseAssumptionsData,MATCH($C159,IF(EndUseAssumptionsEndUse=$D159,EndUseAssumptionsEmissionsSource),0),MATCH(E$10,EndUseAssumptionsCampus,0))*IF(COUNTIF(PeopleList,$B159)&gt;0,INDEX(SpacePeopleAllocationsPercentData,MATCH($B159,SpacePeopleAllocationsPercentType,0),MATCH(E$10,SpacePeopleAllocationsPercentCampus,0))/SUM(IF(INDEX(EndUseMatrixPeopleData,0,MATCH($C159,EndUseMatrixEmissionSource,0))=Lists!$Q$9,IF(EndUseMatrixPeopleEndUse=$D159,INDEX(EndUseMatrixPeopleSplitData,0,MATCH(E$10,EndUseMatrixPeopleSplitCampus,0))))),1),0),0)</f>
        <v>0</v>
      </c>
      <c r="F159" s="528">
        <f t="array" aca="1" ref="F159" ca="1">IFERROR(IF(INDEX(EndUseMatrixData,MATCH($B159,IF(EndUseMatrixEndUse=$D159,EndUseMatrixAllocation),0),MATCH($C159,EndUseMatrixEmissionSource,0))=Lists!$Q$9,INDEX(CFPTableEmissionsData,MATCH($C159,CFPTableEmissionsEmissionSource,0),MATCH(F$10,CFPTableEmissionsCampus,0))*INDEX(EndUseAssumptionsData,MATCH($C159,IF(EndUseAssumptionsEndUse=$D159,EndUseAssumptionsEmissionsSource),0),MATCH(F$10,EndUseAssumptionsCampus,0))*IF(COUNTIF(PeopleList,$B159)&gt;0,INDEX(SpacePeopleAllocationsPercentData,MATCH($B159,SpacePeopleAllocationsPercentType,0),MATCH(F$10,SpacePeopleAllocationsPercentCampus,0))/SUM(IF(INDEX(EndUseMatrixPeopleData,0,MATCH($C159,EndUseMatrixEmissionSource,0))=Lists!$Q$9,IF(EndUseMatrixPeopleEndUse=$D159,INDEX(EndUseMatrixPeopleSplitData,0,MATCH(F$10,EndUseMatrixPeopleSplitCampus,0))))),1),0),0)</f>
        <v>0</v>
      </c>
      <c r="G159" s="528">
        <f t="array" aca="1" ref="G159" ca="1">IFERROR(IF(INDEX(EndUseMatrixData,MATCH($B159,IF(EndUseMatrixEndUse=$D159,EndUseMatrixAllocation),0),MATCH($C159,EndUseMatrixEmissionSource,0))=Lists!$Q$9,INDEX(CFPTableEmissionsData,MATCH($C159,CFPTableEmissionsEmissionSource,0),MATCH(G$10,CFPTableEmissionsCampus,0))*INDEX(EndUseAssumptionsData,MATCH($C159,IF(EndUseAssumptionsEndUse=$D159,EndUseAssumptionsEmissionsSource),0),MATCH(G$10,EndUseAssumptionsCampus,0))*IF(COUNTIF(PeopleList,$B159)&gt;0,INDEX(SpacePeopleAllocationsPercentData,MATCH($B159,SpacePeopleAllocationsPercentType,0),MATCH(G$10,SpacePeopleAllocationsPercentCampus,0))/SUM(IF(INDEX(EndUseMatrixPeopleData,0,MATCH($C159,EndUseMatrixEmissionSource,0))=Lists!$Q$9,IF(EndUseMatrixPeopleEndUse=$D159,INDEX(EndUseMatrixPeopleSplitData,0,MATCH(G$10,EndUseMatrixPeopleSplitCampus,0))))),1),0),0)</f>
        <v>0</v>
      </c>
      <c r="H159" s="528">
        <f t="array" aca="1" ref="H159" ca="1">IFERROR(IF(INDEX(EndUseMatrixData,MATCH($B159,IF(EndUseMatrixEndUse=$D159,EndUseMatrixAllocation),0),MATCH($C159,EndUseMatrixEmissionSource,0))=Lists!$Q$9,INDEX(CFPTableEmissionsData,MATCH($C159,CFPTableEmissionsEmissionSource,0),MATCH(H$10,CFPTableEmissionsCampus,0))*INDEX(EndUseAssumptionsData,MATCH($C159,IF(EndUseAssumptionsEndUse=$D159,EndUseAssumptionsEmissionsSource),0),MATCH(H$10,EndUseAssumptionsCampus,0))*IF(COUNTIF(PeopleList,$B159)&gt;0,INDEX(SpacePeopleAllocationsPercentData,MATCH($B159,SpacePeopleAllocationsPercentType,0),MATCH(H$10,SpacePeopleAllocationsPercentCampus,0))/SUM(IF(INDEX(EndUseMatrixPeopleData,0,MATCH($C159,EndUseMatrixEmissionSource,0))=Lists!$Q$9,IF(EndUseMatrixPeopleEndUse=$D159,INDEX(EndUseMatrixPeopleSplitData,0,MATCH(H$10,EndUseMatrixPeopleSplitCampus,0))))),1),0),0)</f>
        <v>0</v>
      </c>
      <c r="I159" s="528">
        <f t="array" aca="1" ref="I159" ca="1">IFERROR(IF(INDEX(EndUseMatrixData,MATCH($B159,IF(EndUseMatrixEndUse=$D159,EndUseMatrixAllocation),0),MATCH($C159,EndUseMatrixEmissionSource,0))=Lists!$Q$9,INDEX(CFPTableEmissionsData,MATCH($C159,CFPTableEmissionsEmissionSource,0),MATCH(I$10,CFPTableEmissionsCampus,0))*INDEX(EndUseAssumptionsData,MATCH($C159,IF(EndUseAssumptionsEndUse=$D159,EndUseAssumptionsEmissionsSource),0),MATCH(I$10,EndUseAssumptionsCampus,0))*IF(COUNTIF(PeopleList,$B159)&gt;0,INDEX(SpacePeopleAllocationsPercentData,MATCH($B159,SpacePeopleAllocationsPercentType,0),MATCH(I$10,SpacePeopleAllocationsPercentCampus,0))/SUM(IF(INDEX(EndUseMatrixPeopleData,0,MATCH($C159,EndUseMatrixEmissionSource,0))=Lists!$Q$9,IF(EndUseMatrixPeopleEndUse=$D159,INDEX(EndUseMatrixPeopleSplitData,0,MATCH(I$10,EndUseMatrixPeopleSplitCampus,0))))),1),0),0)</f>
        <v>0</v>
      </c>
      <c r="J159" s="528">
        <f t="array" aca="1" ref="J159" ca="1">IFERROR(IF(INDEX(EndUseMatrixData,MATCH($B159,IF(EndUseMatrixEndUse=$D159,EndUseMatrixAllocation),0),MATCH($C159,EndUseMatrixEmissionSource,0))=Lists!$Q$9,INDEX(CFPTableEmissionsData,MATCH($C159,CFPTableEmissionsEmissionSource,0),MATCH(J$10,CFPTableEmissionsCampus,0))*INDEX(EndUseAssumptionsData,MATCH($C159,IF(EndUseAssumptionsEndUse=$D159,EndUseAssumptionsEmissionsSource),0),MATCH(J$10,EndUseAssumptionsCampus,0))*IF(COUNTIF(PeopleList,$B159)&gt;0,INDEX(SpacePeopleAllocationsPercentData,MATCH($B159,SpacePeopleAllocationsPercentType,0),MATCH(J$10,SpacePeopleAllocationsPercentCampus,0))/SUM(IF(INDEX(EndUseMatrixPeopleData,0,MATCH($C159,EndUseMatrixEmissionSource,0))=Lists!$Q$9,IF(EndUseMatrixPeopleEndUse=$D159,INDEX(EndUseMatrixPeopleSplitData,0,MATCH(J$10,EndUseMatrixPeopleSplitCampus,0))))),1),0),0)</f>
        <v>0</v>
      </c>
      <c r="K159" s="529" t="str">
        <f t="array" aca="1" ref="K159" ca="1">IFERROR(E159*(1+INDEX(FrontEndData,MATCH(K$10,IF(FrontEndType=$B159,FrontEndCampus),0),MATCH(K$9,FrontEndYear,0))),"")</f>
        <v/>
      </c>
      <c r="L159" s="529" t="str">
        <f t="array" aca="1" ref="L159" ca="1">IFERROR(F159*(1+INDEX(FrontEndData,MATCH(L$10,IF(FrontEndType=$B159,FrontEndCampus),0),MATCH(L$9,FrontEndYear,0))),"")</f>
        <v/>
      </c>
      <c r="M159" s="529" t="str">
        <f t="array" aca="1" ref="M159" ca="1">IFERROR(G159*(1+INDEX(FrontEndData,MATCH(M$10,IF(FrontEndType=$B159,FrontEndCampus),0),MATCH(M$9,FrontEndYear,0))),"")</f>
        <v/>
      </c>
      <c r="N159" s="529" t="str">
        <f t="array" aca="1" ref="N159" ca="1">IFERROR(H159*(1+INDEX(FrontEndData,MATCH(N$10,IF(FrontEndType=$B159,FrontEndCampus),0),MATCH(N$9,FrontEndYear,0))),"")</f>
        <v/>
      </c>
      <c r="O159" s="529" t="str">
        <f t="array" aca="1" ref="O159" ca="1">IFERROR(I159*(1+INDEX(FrontEndData,MATCH(O$10,IF(FrontEndType=$B159,FrontEndCampus),0),MATCH(O$9,FrontEndYear,0))),"")</f>
        <v/>
      </c>
      <c r="P159" s="529" t="str">
        <f t="array" aca="1" ref="P159" ca="1">IFERROR(J159*(1+INDEX(FrontEndData,MATCH(P$10,IF(FrontEndType=$B159,FrontEndCampus),0),MATCH(P$9,FrontEndYear,0))),"")</f>
        <v/>
      </c>
      <c r="Q159" s="529" t="str">
        <f t="array" aca="1" ref="Q159" ca="1">IFERROR(K159*(1+INDEX(FrontEndData,MATCH(Q$10,IF(FrontEndType=$B159,FrontEndCampus),0),MATCH(Q$9,FrontEndYear,0))),"")</f>
        <v/>
      </c>
      <c r="R159" s="529" t="str">
        <f t="array" aca="1" ref="R159" ca="1">IFERROR(L159*(1+INDEX(FrontEndData,MATCH(R$10,IF(FrontEndType=$B159,FrontEndCampus),0),MATCH(R$9,FrontEndYear,0))),"")</f>
        <v/>
      </c>
      <c r="S159" s="529" t="str">
        <f t="array" aca="1" ref="S159" ca="1">IFERROR(M159*(1+INDEX(FrontEndData,MATCH(S$10,IF(FrontEndType=$B159,FrontEndCampus),0),MATCH(S$9,FrontEndYear,0))),"")</f>
        <v/>
      </c>
      <c r="T159" s="529" t="str">
        <f t="array" aca="1" ref="T159" ca="1">IFERROR(N159*(1+INDEX(FrontEndData,MATCH(T$10,IF(FrontEndType=$B159,FrontEndCampus),0),MATCH(T$9,FrontEndYear,0))),"")</f>
        <v/>
      </c>
      <c r="U159" s="529" t="str">
        <f t="array" aca="1" ref="U159" ca="1">IFERROR(O159*(1+INDEX(FrontEndData,MATCH(U$10,IF(FrontEndType=$B159,FrontEndCampus),0),MATCH(U$9,FrontEndYear,0))),"")</f>
        <v/>
      </c>
      <c r="V159" s="529" t="str">
        <f t="array" aca="1" ref="V159" ca="1">IFERROR(P159*(1+INDEX(FrontEndData,MATCH(V$10,IF(FrontEndType=$B159,FrontEndCampus),0),MATCH(V$9,FrontEndYear,0))),"")</f>
        <v/>
      </c>
      <c r="W159" s="529" t="str">
        <f t="array" aca="1" ref="W159" ca="1">IFERROR(Q159*(1+INDEX(FrontEndData,MATCH(W$10,IF(FrontEndType=$B159,FrontEndCampus),0),MATCH(W$9,FrontEndYear,0))),"")</f>
        <v/>
      </c>
      <c r="X159" s="529" t="str">
        <f t="array" aca="1" ref="X159" ca="1">IFERROR(R159*(1+INDEX(FrontEndData,MATCH(X$10,IF(FrontEndType=$B159,FrontEndCampus),0),MATCH(X$9,FrontEndYear,0))),"")</f>
        <v/>
      </c>
      <c r="Y159" s="529" t="str">
        <f t="array" aca="1" ref="Y159" ca="1">IFERROR(S159*(1+INDEX(FrontEndData,MATCH(Y$10,IF(FrontEndType=$B159,FrontEndCampus),0),MATCH(Y$9,FrontEndYear,0))),"")</f>
        <v/>
      </c>
      <c r="Z159" s="529" t="str">
        <f t="array" aca="1" ref="Z159" ca="1">IFERROR(T159*(1+INDEX(FrontEndData,MATCH(Z$10,IF(FrontEndType=$B159,FrontEndCampus),0),MATCH(Z$9,FrontEndYear,0))),"")</f>
        <v/>
      </c>
      <c r="AA159" s="529" t="str">
        <f t="array" aca="1" ref="AA159" ca="1">IFERROR(U159*(1+INDEX(FrontEndData,MATCH(AA$10,IF(FrontEndType=$B159,FrontEndCampus),0),MATCH(AA$9,FrontEndYear,0))),"")</f>
        <v/>
      </c>
      <c r="AB159" s="529" t="str">
        <f t="array" aca="1" ref="AB159" ca="1">IFERROR(V159*(1+INDEX(FrontEndData,MATCH(AB$10,IF(FrontEndType=$B159,FrontEndCampus),0),MATCH(AB$9,FrontEndYear,0))),"")</f>
        <v/>
      </c>
      <c r="AC159" s="529" t="str">
        <f t="array" aca="1" ref="AC159" ca="1">IFERROR(W159*(1+INDEX(FrontEndData,MATCH(AC$10,IF(FrontEndType=$B159,FrontEndCampus),0),MATCH(AC$9,FrontEndYear,0))),"")</f>
        <v/>
      </c>
      <c r="AD159" s="529" t="str">
        <f t="array" aca="1" ref="AD159" ca="1">IFERROR(X159*(1+INDEX(FrontEndData,MATCH(AD$10,IF(FrontEndType=$B159,FrontEndCampus),0),MATCH(AD$9,FrontEndYear,0))),"")</f>
        <v/>
      </c>
      <c r="AE159" s="529" t="str">
        <f t="array" aca="1" ref="AE159" ca="1">IFERROR(Y159*(1+INDEX(FrontEndData,MATCH(AE$10,IF(FrontEndType=$B159,FrontEndCampus),0),MATCH(AE$9,FrontEndYear,0))),"")</f>
        <v/>
      </c>
      <c r="AF159" s="529" t="str">
        <f t="array" aca="1" ref="AF159" ca="1">IFERROR(Z159*(1+INDEX(FrontEndData,MATCH(AF$10,IF(FrontEndType=$B159,FrontEndCampus),0),MATCH(AF$9,FrontEndYear,0))),"")</f>
        <v/>
      </c>
      <c r="AG159" s="529" t="str">
        <f t="array" aca="1" ref="AG159" ca="1">IFERROR(AA159*(1+INDEX(FrontEndData,MATCH(AG$10,IF(FrontEndType=$B159,FrontEndCampus),0),MATCH(AG$9,FrontEndYear,0))),"")</f>
        <v/>
      </c>
      <c r="AH159" s="529" t="str">
        <f t="array" aca="1" ref="AH159" ca="1">IFERROR(AB159*(1+INDEX(FrontEndData,MATCH(AH$10,IF(FrontEndType=$B159,FrontEndCampus),0),MATCH(AH$9,FrontEndYear,0))),"")</f>
        <v/>
      </c>
      <c r="AI159" s="529" t="str">
        <f t="array" aca="1" ref="AI159" ca="1">IFERROR(AC159*(1+INDEX(FrontEndData,MATCH(AI$10,IF(FrontEndType=$B159,FrontEndCampus),0),MATCH(AI$9,FrontEndYear,0))),"")</f>
        <v/>
      </c>
      <c r="AJ159" s="529" t="str">
        <f t="array" aca="1" ref="AJ159" ca="1">IFERROR(AD159*(1+INDEX(FrontEndData,MATCH(AJ$10,IF(FrontEndType=$B159,FrontEndCampus),0),MATCH(AJ$9,FrontEndYear,0))),"")</f>
        <v/>
      </c>
      <c r="AK159" s="529" t="str">
        <f t="array" aca="1" ref="AK159" ca="1">IFERROR(AE159*(1+INDEX(FrontEndData,MATCH(AK$10,IF(FrontEndType=$B159,FrontEndCampus),0),MATCH(AK$9,FrontEndYear,0))),"")</f>
        <v/>
      </c>
      <c r="AL159" s="529" t="str">
        <f t="array" aca="1" ref="AL159" ca="1">IFERROR(AF159*(1+INDEX(FrontEndData,MATCH(AL$10,IF(FrontEndType=$B159,FrontEndCampus),0),MATCH(AL$9,FrontEndYear,0))),"")</f>
        <v/>
      </c>
      <c r="AM159" s="529" t="str">
        <f t="array" aca="1" ref="AM159" ca="1">IFERROR(AG159*(1+INDEX(FrontEndData,MATCH(AM$10,IF(FrontEndType=$B159,FrontEndCampus),0),MATCH(AM$9,FrontEndYear,0))),"")</f>
        <v/>
      </c>
      <c r="AN159" s="529" t="str">
        <f t="array" aca="1" ref="AN159" ca="1">IFERROR(AH159*(1+INDEX(FrontEndData,MATCH(AN$10,IF(FrontEndType=$B159,FrontEndCampus),0),MATCH(AN$9,FrontEndYear,0))),"")</f>
        <v/>
      </c>
      <c r="AO159" s="529" t="str">
        <f t="array" aca="1" ref="AO159" ca="1">IFERROR(AI159*(1+INDEX(FrontEndData,MATCH(AO$10,IF(FrontEndType=$B159,FrontEndCampus),0),MATCH(AO$9,FrontEndYear,0))),"")</f>
        <v/>
      </c>
      <c r="AP159" s="529" t="str">
        <f t="array" aca="1" ref="AP159" ca="1">IFERROR(AJ159*(1+INDEX(FrontEndData,MATCH(AP$10,IF(FrontEndType=$B159,FrontEndCampus),0),MATCH(AP$9,FrontEndYear,0))),"")</f>
        <v/>
      </c>
      <c r="AQ159" s="529" t="str">
        <f t="array" aca="1" ref="AQ159" ca="1">IFERROR(AK159*(1+INDEX(FrontEndData,MATCH(AQ$10,IF(FrontEndType=$B159,FrontEndCampus),0),MATCH(AQ$9,FrontEndYear,0))),"")</f>
        <v/>
      </c>
      <c r="AR159" s="529" t="str">
        <f t="array" aca="1" ref="AR159" ca="1">IFERROR(AL159*(1+INDEX(FrontEndData,MATCH(AR$10,IF(FrontEndType=$B159,FrontEndCampus),0),MATCH(AR$9,FrontEndYear,0))),"")</f>
        <v/>
      </c>
      <c r="AS159" s="529" t="str">
        <f t="array" aca="1" ref="AS159" ca="1">IFERROR(AM159*(1+INDEX(FrontEndData,MATCH(AS$10,IF(FrontEndType=$B159,FrontEndCampus),0),MATCH(AS$9,FrontEndYear,0))),"")</f>
        <v/>
      </c>
      <c r="AT159" s="529" t="str">
        <f t="array" aca="1" ref="AT159" ca="1">IFERROR(AN159*(1+INDEX(FrontEndData,MATCH(AT$10,IF(FrontEndType=$B159,FrontEndCampus),0),MATCH(AT$9,FrontEndYear,0))),"")</f>
        <v/>
      </c>
      <c r="AU159" s="529" t="str">
        <f t="array" aca="1" ref="AU159" ca="1">IFERROR(AO159*(1+INDEX(FrontEndData,MATCH(AU$10,IF(FrontEndType=$B159,FrontEndCampus),0),MATCH(AU$9,FrontEndYear,0))),"")</f>
        <v/>
      </c>
      <c r="AV159" s="529" t="str">
        <f t="array" aca="1" ref="AV159" ca="1">IFERROR(AP159*(1+INDEX(FrontEndData,MATCH(AV$10,IF(FrontEndType=$B159,FrontEndCampus),0),MATCH(AV$9,FrontEndYear,0))),"")</f>
        <v/>
      </c>
      <c r="AW159" s="529" t="str">
        <f t="array" aca="1" ref="AW159" ca="1">IFERROR(AQ159*(1+INDEX(FrontEndData,MATCH(AW$10,IF(FrontEndType=$B159,FrontEndCampus),0),MATCH(AW$9,FrontEndYear,0))),"")</f>
        <v/>
      </c>
      <c r="AX159" s="529" t="str">
        <f t="array" aca="1" ref="AX159" ca="1">IFERROR(AR159*(1+INDEX(FrontEndData,MATCH(AX$10,IF(FrontEndType=$B159,FrontEndCampus),0),MATCH(AX$9,FrontEndYear,0))),"")</f>
        <v/>
      </c>
      <c r="AY159" s="529" t="str">
        <f t="array" aca="1" ref="AY159" ca="1">IFERROR(AS159*(1+INDEX(FrontEndData,MATCH(AY$10,IF(FrontEndType=$B159,FrontEndCampus),0),MATCH(AY$9,FrontEndYear,0))),"")</f>
        <v/>
      </c>
      <c r="AZ159" s="529" t="str">
        <f t="array" aca="1" ref="AZ159" ca="1">IFERROR(AT159*(1+INDEX(FrontEndData,MATCH(AZ$10,IF(FrontEndType=$B159,FrontEndCampus),0),MATCH(AZ$9,FrontEndYear,0))),"")</f>
        <v/>
      </c>
      <c r="BA159" s="529" t="str">
        <f t="array" aca="1" ref="BA159" ca="1">IFERROR(AU159*(1+INDEX(FrontEndData,MATCH(BA$10,IF(FrontEndType=$B159,FrontEndCampus),0),MATCH(BA$9,FrontEndYear,0))),"")</f>
        <v/>
      </c>
      <c r="BB159" s="529" t="str">
        <f t="array" aca="1" ref="BB159" ca="1">IFERROR(AV159*(1+INDEX(FrontEndData,MATCH(BB$10,IF(FrontEndType=$B159,FrontEndCampus),0),MATCH(BB$9,FrontEndYear,0))),"")</f>
        <v/>
      </c>
      <c r="BC159" s="529" t="str">
        <f t="array" aca="1" ref="BC159" ca="1">IFERROR(AW159*(1+INDEX(FrontEndData,MATCH(BC$10,IF(FrontEndType=$B159,FrontEndCampus),0),MATCH(BC$9,FrontEndYear,0))),"")</f>
        <v/>
      </c>
      <c r="BD159" s="529" t="str">
        <f t="array" aca="1" ref="BD159" ca="1">IFERROR(AX159*(1+INDEX(FrontEndData,MATCH(BD$10,IF(FrontEndType=$B159,FrontEndCampus),0),MATCH(BD$9,FrontEndYear,0))),"")</f>
        <v/>
      </c>
      <c r="BE159" s="529" t="str">
        <f t="array" aca="1" ref="BE159" ca="1">IFERROR(AY159*(1+INDEX(FrontEndData,MATCH(BE$10,IF(FrontEndType=$B159,FrontEndCampus),0),MATCH(BE$9,FrontEndYear,0))),"")</f>
        <v/>
      </c>
      <c r="BF159" s="529" t="str">
        <f t="array" aca="1" ref="BF159" ca="1">IFERROR(AZ159*(1+INDEX(FrontEndData,MATCH(BF$10,IF(FrontEndType=$B159,FrontEndCampus),0),MATCH(BF$9,FrontEndYear,0))),"")</f>
        <v/>
      </c>
      <c r="BG159" s="529" t="str">
        <f t="array" aca="1" ref="BG159" ca="1">IFERROR(BA159*(1+INDEX(FrontEndData,MATCH(BG$10,IF(FrontEndType=$B159,FrontEndCampus),0),MATCH(BG$9,FrontEndYear,0))),"")</f>
        <v/>
      </c>
      <c r="BH159" s="529" t="str">
        <f t="array" aca="1" ref="BH159" ca="1">IFERROR(BB159*(1+INDEX(FrontEndData,MATCH(BH$10,IF(FrontEndType=$B159,FrontEndCampus),0),MATCH(BH$9,FrontEndYear,0))),"")</f>
        <v/>
      </c>
      <c r="BI159" s="529" t="str">
        <f t="array" aca="1" ref="BI159" ca="1">IFERROR(BC159*(1+INDEX(FrontEndData,MATCH(BI$10,IF(FrontEndType=$B159,FrontEndCampus),0),MATCH(BI$9,FrontEndYear,0))),"")</f>
        <v/>
      </c>
      <c r="BJ159" s="529" t="str">
        <f t="array" aca="1" ref="BJ159" ca="1">IFERROR(BD159*(1+INDEX(FrontEndData,MATCH(BJ$10,IF(FrontEndType=$B159,FrontEndCampus),0),MATCH(BJ$9,FrontEndYear,0))),"")</f>
        <v/>
      </c>
      <c r="BK159" s="529" t="str">
        <f t="array" aca="1" ref="BK159" ca="1">IFERROR(BE159*(1+INDEX(FrontEndData,MATCH(BK$10,IF(FrontEndType=$B159,FrontEndCampus),0),MATCH(BK$9,FrontEndYear,0))),"")</f>
        <v/>
      </c>
      <c r="BL159" s="529" t="str">
        <f t="array" aca="1" ref="BL159" ca="1">IFERROR(BF159*(1+INDEX(FrontEndData,MATCH(BL$10,IF(FrontEndType=$B159,FrontEndCampus),0),MATCH(BL$9,FrontEndYear,0))),"")</f>
        <v/>
      </c>
      <c r="BM159" s="529" t="str">
        <f t="array" aca="1" ref="BM159" ca="1">IFERROR(BG159*(1+INDEX(FrontEndData,MATCH(BM$10,IF(FrontEndType=$B159,FrontEndCampus),0),MATCH(BM$9,FrontEndYear,0))),"")</f>
        <v/>
      </c>
      <c r="BN159" s="529" t="str">
        <f t="array" aca="1" ref="BN159" ca="1">IFERROR(BH159*(1+INDEX(FrontEndData,MATCH(BN$10,IF(FrontEndType=$B159,FrontEndCampus),0),MATCH(BN$9,FrontEndYear,0))),"")</f>
        <v/>
      </c>
      <c r="BO159" s="529" t="str">
        <f t="array" aca="1" ref="BO159" ca="1">IFERROR(BI159*(1+INDEX(FrontEndData,MATCH(BO$10,IF(FrontEndType=$B159,FrontEndCampus),0),MATCH(BO$9,FrontEndYear,0))),"")</f>
        <v/>
      </c>
      <c r="BP159" s="529" t="str">
        <f t="array" aca="1" ref="BP159" ca="1">IFERROR(BJ159*(1+INDEX(FrontEndData,MATCH(BP$10,IF(FrontEndType=$B159,FrontEndCampus),0),MATCH(BP$9,FrontEndYear,0))),"")</f>
        <v/>
      </c>
      <c r="BQ159" s="529" t="str">
        <f t="array" aca="1" ref="BQ159" ca="1">IFERROR(BK159*(1+INDEX(FrontEndData,MATCH(BQ$10,IF(FrontEndType=$B159,FrontEndCampus),0),MATCH(BQ$9,FrontEndYear,0))),"")</f>
        <v/>
      </c>
      <c r="BR159" s="529" t="str">
        <f t="array" aca="1" ref="BR159" ca="1">IFERROR(BL159*(1+INDEX(FrontEndData,MATCH(BR$10,IF(FrontEndType=$B159,FrontEndCampus),0),MATCH(BR$9,FrontEndYear,0))),"")</f>
        <v/>
      </c>
      <c r="BS159" s="529" t="str">
        <f t="array" aca="1" ref="BS159" ca="1">IFERROR(BM159*(1+INDEX(FrontEndData,MATCH(BS$10,IF(FrontEndType=$B159,FrontEndCampus),0),MATCH(BS$9,FrontEndYear,0))),"")</f>
        <v/>
      </c>
      <c r="BT159" s="529" t="str">
        <f t="array" aca="1" ref="BT159" ca="1">IFERROR(BN159*(1+INDEX(FrontEndData,MATCH(BT$10,IF(FrontEndType=$B159,FrontEndCampus),0),MATCH(BT$9,FrontEndYear,0))),"")</f>
        <v/>
      </c>
      <c r="BU159" s="529" t="str">
        <f t="array" aca="1" ref="BU159" ca="1">IFERROR(BO159*(1+INDEX(FrontEndData,MATCH(BU$10,IF(FrontEndType=$B159,FrontEndCampus),0),MATCH(BU$9,FrontEndYear,0))),"")</f>
        <v/>
      </c>
      <c r="BV159" s="529" t="str">
        <f t="array" aca="1" ref="BV159" ca="1">IFERROR(BP159*(1+INDEX(FrontEndData,MATCH(BV$10,IF(FrontEndType=$B159,FrontEndCampus),0),MATCH(BV$9,FrontEndYear,0))),"")</f>
        <v/>
      </c>
      <c r="BW159" s="529" t="str">
        <f t="array" aca="1" ref="BW159" ca="1">IFERROR(BQ159*(1+INDEX(FrontEndData,MATCH(BW$10,IF(FrontEndType=$B159,FrontEndCampus),0),MATCH(BW$9,FrontEndYear,0))),"")</f>
        <v/>
      </c>
      <c r="BX159" s="529" t="str">
        <f t="array" aca="1" ref="BX159" ca="1">IFERROR(BR159*(1+INDEX(FrontEndData,MATCH(BX$10,IF(FrontEndType=$B159,FrontEndCampus),0),MATCH(BX$9,FrontEndYear,0))),"")</f>
        <v/>
      </c>
    </row>
    <row r="160" spans="2:76" x14ac:dyDescent="0.25">
      <c r="B160" s="525" t="s">
        <v>358</v>
      </c>
      <c r="C160" s="526" t="s">
        <v>387</v>
      </c>
      <c r="D160" s="527" t="s">
        <v>4</v>
      </c>
      <c r="E160" s="528">
        <f t="array" ref="E160">IFERROR(IF(INDEX(EndUseMatrixData,MATCH($B160,IF(EndUseMatrixEndUse=$D160,EndUseMatrixAllocation),0),MATCH($C160,EndUseMatrixEmissionSource,0))=Lists!$Q$9,INDEX(CFPTableEmissionsData,MATCH($C160,CFPTableEmissionsEmissionSource,0),MATCH(E$10,CFPTableEmissionsCampus,0))*INDEX(EndUseAssumptionsData,MATCH($C160,IF(EndUseAssumptionsEndUse=$D160,EndUseAssumptionsEmissionsSource),0),MATCH(E$10,EndUseAssumptionsCampus,0))*IF(COUNTIF(PeopleList,$B160)&gt;0,INDEX(SpacePeopleAllocationsPercentData,MATCH($B160,SpacePeopleAllocationsPercentType,0),MATCH(E$10,SpacePeopleAllocationsPercentCampus,0))/SUM(IF(INDEX(EndUseMatrixPeopleData,0,MATCH($C160,EndUseMatrixEmissionSource,0))=Lists!$Q$9,IF(EndUseMatrixPeopleEndUse=$D160,INDEX(EndUseMatrixPeopleSplitData,0,MATCH(E$10,EndUseMatrixPeopleSplitCampus,0))))),1),0),0)</f>
        <v>0</v>
      </c>
      <c r="F160" s="528">
        <f t="array" ref="F160">IFERROR(IF(INDEX(EndUseMatrixData,MATCH($B160,IF(EndUseMatrixEndUse=$D160,EndUseMatrixAllocation),0),MATCH($C160,EndUseMatrixEmissionSource,0))=Lists!$Q$9,INDEX(CFPTableEmissionsData,MATCH($C160,CFPTableEmissionsEmissionSource,0),MATCH(F$10,CFPTableEmissionsCampus,0))*INDEX(EndUseAssumptionsData,MATCH($C160,IF(EndUseAssumptionsEndUse=$D160,EndUseAssumptionsEmissionsSource),0),MATCH(F$10,EndUseAssumptionsCampus,0))*IF(COUNTIF(PeopleList,$B160)&gt;0,INDEX(SpacePeopleAllocationsPercentData,MATCH($B160,SpacePeopleAllocationsPercentType,0),MATCH(F$10,SpacePeopleAllocationsPercentCampus,0))/SUM(IF(INDEX(EndUseMatrixPeopleData,0,MATCH($C160,EndUseMatrixEmissionSource,0))=Lists!$Q$9,IF(EndUseMatrixPeopleEndUse=$D160,INDEX(EndUseMatrixPeopleSplitData,0,MATCH(F$10,EndUseMatrixPeopleSplitCampus,0))))),1),0),0)</f>
        <v>0</v>
      </c>
      <c r="G160" s="528">
        <f t="array" ref="G160">IFERROR(IF(INDEX(EndUseMatrixData,MATCH($B160,IF(EndUseMatrixEndUse=$D160,EndUseMatrixAllocation),0),MATCH($C160,EndUseMatrixEmissionSource,0))=Lists!$Q$9,INDEX(CFPTableEmissionsData,MATCH($C160,CFPTableEmissionsEmissionSource,0),MATCH(G$10,CFPTableEmissionsCampus,0))*INDEX(EndUseAssumptionsData,MATCH($C160,IF(EndUseAssumptionsEndUse=$D160,EndUseAssumptionsEmissionsSource),0),MATCH(G$10,EndUseAssumptionsCampus,0))*IF(COUNTIF(PeopleList,$B160)&gt;0,INDEX(SpacePeopleAllocationsPercentData,MATCH($B160,SpacePeopleAllocationsPercentType,0),MATCH(G$10,SpacePeopleAllocationsPercentCampus,0))/SUM(IF(INDEX(EndUseMatrixPeopleData,0,MATCH($C160,EndUseMatrixEmissionSource,0))=Lists!$Q$9,IF(EndUseMatrixPeopleEndUse=$D160,INDEX(EndUseMatrixPeopleSplitData,0,MATCH(G$10,EndUseMatrixPeopleSplitCampus,0))))),1),0),0)</f>
        <v>0</v>
      </c>
      <c r="H160" s="528">
        <f t="array" ref="H160">IFERROR(IF(INDEX(EndUseMatrixData,MATCH($B160,IF(EndUseMatrixEndUse=$D160,EndUseMatrixAllocation),0),MATCH($C160,EndUseMatrixEmissionSource,0))=Lists!$Q$9,INDEX(CFPTableEmissionsData,MATCH($C160,CFPTableEmissionsEmissionSource,0),MATCH(H$10,CFPTableEmissionsCampus,0))*INDEX(EndUseAssumptionsData,MATCH($C160,IF(EndUseAssumptionsEndUse=$D160,EndUseAssumptionsEmissionsSource),0),MATCH(H$10,EndUseAssumptionsCampus,0))*IF(COUNTIF(PeopleList,$B160)&gt;0,INDEX(SpacePeopleAllocationsPercentData,MATCH($B160,SpacePeopleAllocationsPercentType,0),MATCH(H$10,SpacePeopleAllocationsPercentCampus,0))/SUM(IF(INDEX(EndUseMatrixPeopleData,0,MATCH($C160,EndUseMatrixEmissionSource,0))=Lists!$Q$9,IF(EndUseMatrixPeopleEndUse=$D160,INDEX(EndUseMatrixPeopleSplitData,0,MATCH(H$10,EndUseMatrixPeopleSplitCampus,0))))),1),0),0)</f>
        <v>0</v>
      </c>
      <c r="I160" s="528">
        <f t="array" ref="I160">IFERROR(IF(INDEX(EndUseMatrixData,MATCH($B160,IF(EndUseMatrixEndUse=$D160,EndUseMatrixAllocation),0),MATCH($C160,EndUseMatrixEmissionSource,0))=Lists!$Q$9,INDEX(CFPTableEmissionsData,MATCH($C160,CFPTableEmissionsEmissionSource,0),MATCH(I$10,CFPTableEmissionsCampus,0))*INDEX(EndUseAssumptionsData,MATCH($C160,IF(EndUseAssumptionsEndUse=$D160,EndUseAssumptionsEmissionsSource),0),MATCH(I$10,EndUseAssumptionsCampus,0))*IF(COUNTIF(PeopleList,$B160)&gt;0,INDEX(SpacePeopleAllocationsPercentData,MATCH($B160,SpacePeopleAllocationsPercentType,0),MATCH(I$10,SpacePeopleAllocationsPercentCampus,0))/SUM(IF(INDEX(EndUseMatrixPeopleData,0,MATCH($C160,EndUseMatrixEmissionSource,0))=Lists!$Q$9,IF(EndUseMatrixPeopleEndUse=$D160,INDEX(EndUseMatrixPeopleSplitData,0,MATCH(I$10,EndUseMatrixPeopleSplitCampus,0))))),1),0),0)</f>
        <v>0</v>
      </c>
      <c r="J160" s="528">
        <f t="array" ref="J160">IFERROR(IF(INDEX(EndUseMatrixData,MATCH($B160,IF(EndUseMatrixEndUse=$D160,EndUseMatrixAllocation),0),MATCH($C160,EndUseMatrixEmissionSource,0))=Lists!$Q$9,INDEX(CFPTableEmissionsData,MATCH($C160,CFPTableEmissionsEmissionSource,0),MATCH(J$10,CFPTableEmissionsCampus,0))*INDEX(EndUseAssumptionsData,MATCH($C160,IF(EndUseAssumptionsEndUse=$D160,EndUseAssumptionsEmissionsSource),0),MATCH(J$10,EndUseAssumptionsCampus,0))*IF(COUNTIF(PeopleList,$B160)&gt;0,INDEX(SpacePeopleAllocationsPercentData,MATCH($B160,SpacePeopleAllocationsPercentType,0),MATCH(J$10,SpacePeopleAllocationsPercentCampus,0))/SUM(IF(INDEX(EndUseMatrixPeopleData,0,MATCH($C160,EndUseMatrixEmissionSource,0))=Lists!$Q$9,IF(EndUseMatrixPeopleEndUse=$D160,INDEX(EndUseMatrixPeopleSplitData,0,MATCH(J$10,EndUseMatrixPeopleSplitCampus,0))))),1),0),0)</f>
        <v>0</v>
      </c>
      <c r="K160" s="529" t="str">
        <f t="array" aca="1" ref="K160" ca="1">IFERROR(E160*(1+INDEX(FrontEndData,MATCH(K$10,IF(FrontEndType=$B160,FrontEndCampus),0),MATCH(K$9,FrontEndYear,0))),"")</f>
        <v/>
      </c>
      <c r="L160" s="529" t="str">
        <f t="array" aca="1" ref="L160" ca="1">IFERROR(F160*(1+INDEX(FrontEndData,MATCH(L$10,IF(FrontEndType=$B160,FrontEndCampus),0),MATCH(L$9,FrontEndYear,0))),"")</f>
        <v/>
      </c>
      <c r="M160" s="529" t="str">
        <f t="array" aca="1" ref="M160" ca="1">IFERROR(G160*(1+INDEX(FrontEndData,MATCH(M$10,IF(FrontEndType=$B160,FrontEndCampus),0),MATCH(M$9,FrontEndYear,0))),"")</f>
        <v/>
      </c>
      <c r="N160" s="529" t="str">
        <f t="array" aca="1" ref="N160" ca="1">IFERROR(H160*(1+INDEX(FrontEndData,MATCH(N$10,IF(FrontEndType=$B160,FrontEndCampus),0),MATCH(N$9,FrontEndYear,0))),"")</f>
        <v/>
      </c>
      <c r="O160" s="529" t="str">
        <f t="array" aca="1" ref="O160" ca="1">IFERROR(I160*(1+INDEX(FrontEndData,MATCH(O$10,IF(FrontEndType=$B160,FrontEndCampus),0),MATCH(O$9,FrontEndYear,0))),"")</f>
        <v/>
      </c>
      <c r="P160" s="529" t="str">
        <f t="array" aca="1" ref="P160" ca="1">IFERROR(J160*(1+INDEX(FrontEndData,MATCH(P$10,IF(FrontEndType=$B160,FrontEndCampus),0),MATCH(P$9,FrontEndYear,0))),"")</f>
        <v/>
      </c>
      <c r="Q160" s="529" t="str">
        <f t="array" aca="1" ref="Q160" ca="1">IFERROR(K160*(1+INDEX(FrontEndData,MATCH(Q$10,IF(FrontEndType=$B160,FrontEndCampus),0),MATCH(Q$9,FrontEndYear,0))),"")</f>
        <v/>
      </c>
      <c r="R160" s="529" t="str">
        <f t="array" aca="1" ref="R160" ca="1">IFERROR(L160*(1+INDEX(FrontEndData,MATCH(R$10,IF(FrontEndType=$B160,FrontEndCampus),0),MATCH(R$9,FrontEndYear,0))),"")</f>
        <v/>
      </c>
      <c r="S160" s="529" t="str">
        <f t="array" aca="1" ref="S160" ca="1">IFERROR(M160*(1+INDEX(FrontEndData,MATCH(S$10,IF(FrontEndType=$B160,FrontEndCampus),0),MATCH(S$9,FrontEndYear,0))),"")</f>
        <v/>
      </c>
      <c r="T160" s="529" t="str">
        <f t="array" aca="1" ref="T160" ca="1">IFERROR(N160*(1+INDEX(FrontEndData,MATCH(T$10,IF(FrontEndType=$B160,FrontEndCampus),0),MATCH(T$9,FrontEndYear,0))),"")</f>
        <v/>
      </c>
      <c r="U160" s="529" t="str">
        <f t="array" aca="1" ref="U160" ca="1">IFERROR(O160*(1+INDEX(FrontEndData,MATCH(U$10,IF(FrontEndType=$B160,FrontEndCampus),0),MATCH(U$9,FrontEndYear,0))),"")</f>
        <v/>
      </c>
      <c r="V160" s="529" t="str">
        <f t="array" aca="1" ref="V160" ca="1">IFERROR(P160*(1+INDEX(FrontEndData,MATCH(V$10,IF(FrontEndType=$B160,FrontEndCampus),0),MATCH(V$9,FrontEndYear,0))),"")</f>
        <v/>
      </c>
      <c r="W160" s="529" t="str">
        <f t="array" aca="1" ref="W160" ca="1">IFERROR(Q160*(1+INDEX(FrontEndData,MATCH(W$10,IF(FrontEndType=$B160,FrontEndCampus),0),MATCH(W$9,FrontEndYear,0))),"")</f>
        <v/>
      </c>
      <c r="X160" s="529" t="str">
        <f t="array" aca="1" ref="X160" ca="1">IFERROR(R160*(1+INDEX(FrontEndData,MATCH(X$10,IF(FrontEndType=$B160,FrontEndCampus),0),MATCH(X$9,FrontEndYear,0))),"")</f>
        <v/>
      </c>
      <c r="Y160" s="529" t="str">
        <f t="array" aca="1" ref="Y160" ca="1">IFERROR(S160*(1+INDEX(FrontEndData,MATCH(Y$10,IF(FrontEndType=$B160,FrontEndCampus),0),MATCH(Y$9,FrontEndYear,0))),"")</f>
        <v/>
      </c>
      <c r="Z160" s="529" t="str">
        <f t="array" aca="1" ref="Z160" ca="1">IFERROR(T160*(1+INDEX(FrontEndData,MATCH(Z$10,IF(FrontEndType=$B160,FrontEndCampus),0),MATCH(Z$9,FrontEndYear,0))),"")</f>
        <v/>
      </c>
      <c r="AA160" s="529" t="str">
        <f t="array" aca="1" ref="AA160" ca="1">IFERROR(U160*(1+INDEX(FrontEndData,MATCH(AA$10,IF(FrontEndType=$B160,FrontEndCampus),0),MATCH(AA$9,FrontEndYear,0))),"")</f>
        <v/>
      </c>
      <c r="AB160" s="529" t="str">
        <f t="array" aca="1" ref="AB160" ca="1">IFERROR(V160*(1+INDEX(FrontEndData,MATCH(AB$10,IF(FrontEndType=$B160,FrontEndCampus),0),MATCH(AB$9,FrontEndYear,0))),"")</f>
        <v/>
      </c>
      <c r="AC160" s="529" t="str">
        <f t="array" aca="1" ref="AC160" ca="1">IFERROR(W160*(1+INDEX(FrontEndData,MATCH(AC$10,IF(FrontEndType=$B160,FrontEndCampus),0),MATCH(AC$9,FrontEndYear,0))),"")</f>
        <v/>
      </c>
      <c r="AD160" s="529" t="str">
        <f t="array" aca="1" ref="AD160" ca="1">IFERROR(X160*(1+INDEX(FrontEndData,MATCH(AD$10,IF(FrontEndType=$B160,FrontEndCampus),0),MATCH(AD$9,FrontEndYear,0))),"")</f>
        <v/>
      </c>
      <c r="AE160" s="529" t="str">
        <f t="array" aca="1" ref="AE160" ca="1">IFERROR(Y160*(1+INDEX(FrontEndData,MATCH(AE$10,IF(FrontEndType=$B160,FrontEndCampus),0),MATCH(AE$9,FrontEndYear,0))),"")</f>
        <v/>
      </c>
      <c r="AF160" s="529" t="str">
        <f t="array" aca="1" ref="AF160" ca="1">IFERROR(Z160*(1+INDEX(FrontEndData,MATCH(AF$10,IF(FrontEndType=$B160,FrontEndCampus),0),MATCH(AF$9,FrontEndYear,0))),"")</f>
        <v/>
      </c>
      <c r="AG160" s="529" t="str">
        <f t="array" aca="1" ref="AG160" ca="1">IFERROR(AA160*(1+INDEX(FrontEndData,MATCH(AG$10,IF(FrontEndType=$B160,FrontEndCampus),0),MATCH(AG$9,FrontEndYear,0))),"")</f>
        <v/>
      </c>
      <c r="AH160" s="529" t="str">
        <f t="array" aca="1" ref="AH160" ca="1">IFERROR(AB160*(1+INDEX(FrontEndData,MATCH(AH$10,IF(FrontEndType=$B160,FrontEndCampus),0),MATCH(AH$9,FrontEndYear,0))),"")</f>
        <v/>
      </c>
      <c r="AI160" s="529" t="str">
        <f t="array" aca="1" ref="AI160" ca="1">IFERROR(AC160*(1+INDEX(FrontEndData,MATCH(AI$10,IF(FrontEndType=$B160,FrontEndCampus),0),MATCH(AI$9,FrontEndYear,0))),"")</f>
        <v/>
      </c>
      <c r="AJ160" s="529" t="str">
        <f t="array" aca="1" ref="AJ160" ca="1">IFERROR(AD160*(1+INDEX(FrontEndData,MATCH(AJ$10,IF(FrontEndType=$B160,FrontEndCampus),0),MATCH(AJ$9,FrontEndYear,0))),"")</f>
        <v/>
      </c>
      <c r="AK160" s="529" t="str">
        <f t="array" aca="1" ref="AK160" ca="1">IFERROR(AE160*(1+INDEX(FrontEndData,MATCH(AK$10,IF(FrontEndType=$B160,FrontEndCampus),0),MATCH(AK$9,FrontEndYear,0))),"")</f>
        <v/>
      </c>
      <c r="AL160" s="529" t="str">
        <f t="array" aca="1" ref="AL160" ca="1">IFERROR(AF160*(1+INDEX(FrontEndData,MATCH(AL$10,IF(FrontEndType=$B160,FrontEndCampus),0),MATCH(AL$9,FrontEndYear,0))),"")</f>
        <v/>
      </c>
      <c r="AM160" s="529" t="str">
        <f t="array" aca="1" ref="AM160" ca="1">IFERROR(AG160*(1+INDEX(FrontEndData,MATCH(AM$10,IF(FrontEndType=$B160,FrontEndCampus),0),MATCH(AM$9,FrontEndYear,0))),"")</f>
        <v/>
      </c>
      <c r="AN160" s="529" t="str">
        <f t="array" aca="1" ref="AN160" ca="1">IFERROR(AH160*(1+INDEX(FrontEndData,MATCH(AN$10,IF(FrontEndType=$B160,FrontEndCampus),0),MATCH(AN$9,FrontEndYear,0))),"")</f>
        <v/>
      </c>
      <c r="AO160" s="529" t="str">
        <f t="array" aca="1" ref="AO160" ca="1">IFERROR(AI160*(1+INDEX(FrontEndData,MATCH(AO$10,IF(FrontEndType=$B160,FrontEndCampus),0),MATCH(AO$9,FrontEndYear,0))),"")</f>
        <v/>
      </c>
      <c r="AP160" s="529" t="str">
        <f t="array" aca="1" ref="AP160" ca="1">IFERROR(AJ160*(1+INDEX(FrontEndData,MATCH(AP$10,IF(FrontEndType=$B160,FrontEndCampus),0),MATCH(AP$9,FrontEndYear,0))),"")</f>
        <v/>
      </c>
      <c r="AQ160" s="529" t="str">
        <f t="array" aca="1" ref="AQ160" ca="1">IFERROR(AK160*(1+INDEX(FrontEndData,MATCH(AQ$10,IF(FrontEndType=$B160,FrontEndCampus),0),MATCH(AQ$9,FrontEndYear,0))),"")</f>
        <v/>
      </c>
      <c r="AR160" s="529" t="str">
        <f t="array" aca="1" ref="AR160" ca="1">IFERROR(AL160*(1+INDEX(FrontEndData,MATCH(AR$10,IF(FrontEndType=$B160,FrontEndCampus),0),MATCH(AR$9,FrontEndYear,0))),"")</f>
        <v/>
      </c>
      <c r="AS160" s="529" t="str">
        <f t="array" aca="1" ref="AS160" ca="1">IFERROR(AM160*(1+INDEX(FrontEndData,MATCH(AS$10,IF(FrontEndType=$B160,FrontEndCampus),0),MATCH(AS$9,FrontEndYear,0))),"")</f>
        <v/>
      </c>
      <c r="AT160" s="529" t="str">
        <f t="array" aca="1" ref="AT160" ca="1">IFERROR(AN160*(1+INDEX(FrontEndData,MATCH(AT$10,IF(FrontEndType=$B160,FrontEndCampus),0),MATCH(AT$9,FrontEndYear,0))),"")</f>
        <v/>
      </c>
      <c r="AU160" s="529" t="str">
        <f t="array" aca="1" ref="AU160" ca="1">IFERROR(AO160*(1+INDEX(FrontEndData,MATCH(AU$10,IF(FrontEndType=$B160,FrontEndCampus),0),MATCH(AU$9,FrontEndYear,0))),"")</f>
        <v/>
      </c>
      <c r="AV160" s="529" t="str">
        <f t="array" aca="1" ref="AV160" ca="1">IFERROR(AP160*(1+INDEX(FrontEndData,MATCH(AV$10,IF(FrontEndType=$B160,FrontEndCampus),0),MATCH(AV$9,FrontEndYear,0))),"")</f>
        <v/>
      </c>
      <c r="AW160" s="529" t="str">
        <f t="array" aca="1" ref="AW160" ca="1">IFERROR(AQ160*(1+INDEX(FrontEndData,MATCH(AW$10,IF(FrontEndType=$B160,FrontEndCampus),0),MATCH(AW$9,FrontEndYear,0))),"")</f>
        <v/>
      </c>
      <c r="AX160" s="529" t="str">
        <f t="array" aca="1" ref="AX160" ca="1">IFERROR(AR160*(1+INDEX(FrontEndData,MATCH(AX$10,IF(FrontEndType=$B160,FrontEndCampus),0),MATCH(AX$9,FrontEndYear,0))),"")</f>
        <v/>
      </c>
      <c r="AY160" s="529" t="str">
        <f t="array" aca="1" ref="AY160" ca="1">IFERROR(AS160*(1+INDEX(FrontEndData,MATCH(AY$10,IF(FrontEndType=$B160,FrontEndCampus),0),MATCH(AY$9,FrontEndYear,0))),"")</f>
        <v/>
      </c>
      <c r="AZ160" s="529" t="str">
        <f t="array" aca="1" ref="AZ160" ca="1">IFERROR(AT160*(1+INDEX(FrontEndData,MATCH(AZ$10,IF(FrontEndType=$B160,FrontEndCampus),0),MATCH(AZ$9,FrontEndYear,0))),"")</f>
        <v/>
      </c>
      <c r="BA160" s="529" t="str">
        <f t="array" aca="1" ref="BA160" ca="1">IFERROR(AU160*(1+INDEX(FrontEndData,MATCH(BA$10,IF(FrontEndType=$B160,FrontEndCampus),0),MATCH(BA$9,FrontEndYear,0))),"")</f>
        <v/>
      </c>
      <c r="BB160" s="529" t="str">
        <f t="array" aca="1" ref="BB160" ca="1">IFERROR(AV160*(1+INDEX(FrontEndData,MATCH(BB$10,IF(FrontEndType=$B160,FrontEndCampus),0),MATCH(BB$9,FrontEndYear,0))),"")</f>
        <v/>
      </c>
      <c r="BC160" s="529" t="str">
        <f t="array" aca="1" ref="BC160" ca="1">IFERROR(AW160*(1+INDEX(FrontEndData,MATCH(BC$10,IF(FrontEndType=$B160,FrontEndCampus),0),MATCH(BC$9,FrontEndYear,0))),"")</f>
        <v/>
      </c>
      <c r="BD160" s="529" t="str">
        <f t="array" aca="1" ref="BD160" ca="1">IFERROR(AX160*(1+INDEX(FrontEndData,MATCH(BD$10,IF(FrontEndType=$B160,FrontEndCampus),0),MATCH(BD$9,FrontEndYear,0))),"")</f>
        <v/>
      </c>
      <c r="BE160" s="529" t="str">
        <f t="array" aca="1" ref="BE160" ca="1">IFERROR(AY160*(1+INDEX(FrontEndData,MATCH(BE$10,IF(FrontEndType=$B160,FrontEndCampus),0),MATCH(BE$9,FrontEndYear,0))),"")</f>
        <v/>
      </c>
      <c r="BF160" s="529" t="str">
        <f t="array" aca="1" ref="BF160" ca="1">IFERROR(AZ160*(1+INDEX(FrontEndData,MATCH(BF$10,IF(FrontEndType=$B160,FrontEndCampus),0),MATCH(BF$9,FrontEndYear,0))),"")</f>
        <v/>
      </c>
      <c r="BG160" s="529" t="str">
        <f t="array" aca="1" ref="BG160" ca="1">IFERROR(BA160*(1+INDEX(FrontEndData,MATCH(BG$10,IF(FrontEndType=$B160,FrontEndCampus),0),MATCH(BG$9,FrontEndYear,0))),"")</f>
        <v/>
      </c>
      <c r="BH160" s="529" t="str">
        <f t="array" aca="1" ref="BH160" ca="1">IFERROR(BB160*(1+INDEX(FrontEndData,MATCH(BH$10,IF(FrontEndType=$B160,FrontEndCampus),0),MATCH(BH$9,FrontEndYear,0))),"")</f>
        <v/>
      </c>
      <c r="BI160" s="529" t="str">
        <f t="array" aca="1" ref="BI160" ca="1">IFERROR(BC160*(1+INDEX(FrontEndData,MATCH(BI$10,IF(FrontEndType=$B160,FrontEndCampus),0),MATCH(BI$9,FrontEndYear,0))),"")</f>
        <v/>
      </c>
      <c r="BJ160" s="529" t="str">
        <f t="array" aca="1" ref="BJ160" ca="1">IFERROR(BD160*(1+INDEX(FrontEndData,MATCH(BJ$10,IF(FrontEndType=$B160,FrontEndCampus),0),MATCH(BJ$9,FrontEndYear,0))),"")</f>
        <v/>
      </c>
      <c r="BK160" s="529" t="str">
        <f t="array" aca="1" ref="BK160" ca="1">IFERROR(BE160*(1+INDEX(FrontEndData,MATCH(BK$10,IF(FrontEndType=$B160,FrontEndCampus),0),MATCH(BK$9,FrontEndYear,0))),"")</f>
        <v/>
      </c>
      <c r="BL160" s="529" t="str">
        <f t="array" aca="1" ref="BL160" ca="1">IFERROR(BF160*(1+INDEX(FrontEndData,MATCH(BL$10,IF(FrontEndType=$B160,FrontEndCampus),0),MATCH(BL$9,FrontEndYear,0))),"")</f>
        <v/>
      </c>
      <c r="BM160" s="529" t="str">
        <f t="array" aca="1" ref="BM160" ca="1">IFERROR(BG160*(1+INDEX(FrontEndData,MATCH(BM$10,IF(FrontEndType=$B160,FrontEndCampus),0),MATCH(BM$9,FrontEndYear,0))),"")</f>
        <v/>
      </c>
      <c r="BN160" s="529" t="str">
        <f t="array" aca="1" ref="BN160" ca="1">IFERROR(BH160*(1+INDEX(FrontEndData,MATCH(BN$10,IF(FrontEndType=$B160,FrontEndCampus),0),MATCH(BN$9,FrontEndYear,0))),"")</f>
        <v/>
      </c>
      <c r="BO160" s="529" t="str">
        <f t="array" aca="1" ref="BO160" ca="1">IFERROR(BI160*(1+INDEX(FrontEndData,MATCH(BO$10,IF(FrontEndType=$B160,FrontEndCampus),0),MATCH(BO$9,FrontEndYear,0))),"")</f>
        <v/>
      </c>
      <c r="BP160" s="529" t="str">
        <f t="array" aca="1" ref="BP160" ca="1">IFERROR(BJ160*(1+INDEX(FrontEndData,MATCH(BP$10,IF(FrontEndType=$B160,FrontEndCampus),0),MATCH(BP$9,FrontEndYear,0))),"")</f>
        <v/>
      </c>
      <c r="BQ160" s="529" t="str">
        <f t="array" aca="1" ref="BQ160" ca="1">IFERROR(BK160*(1+INDEX(FrontEndData,MATCH(BQ$10,IF(FrontEndType=$B160,FrontEndCampus),0),MATCH(BQ$9,FrontEndYear,0))),"")</f>
        <v/>
      </c>
      <c r="BR160" s="529" t="str">
        <f t="array" aca="1" ref="BR160" ca="1">IFERROR(BL160*(1+INDEX(FrontEndData,MATCH(BR$10,IF(FrontEndType=$B160,FrontEndCampus),0),MATCH(BR$9,FrontEndYear,0))),"")</f>
        <v/>
      </c>
      <c r="BS160" s="529" t="str">
        <f t="array" aca="1" ref="BS160" ca="1">IFERROR(BM160*(1+INDEX(FrontEndData,MATCH(BS$10,IF(FrontEndType=$B160,FrontEndCampus),0),MATCH(BS$9,FrontEndYear,0))),"")</f>
        <v/>
      </c>
      <c r="BT160" s="529" t="str">
        <f t="array" aca="1" ref="BT160" ca="1">IFERROR(BN160*(1+INDEX(FrontEndData,MATCH(BT$10,IF(FrontEndType=$B160,FrontEndCampus),0),MATCH(BT$9,FrontEndYear,0))),"")</f>
        <v/>
      </c>
      <c r="BU160" s="529" t="str">
        <f t="array" aca="1" ref="BU160" ca="1">IFERROR(BO160*(1+INDEX(FrontEndData,MATCH(BU$10,IF(FrontEndType=$B160,FrontEndCampus),0),MATCH(BU$9,FrontEndYear,0))),"")</f>
        <v/>
      </c>
      <c r="BV160" s="529" t="str">
        <f t="array" aca="1" ref="BV160" ca="1">IFERROR(BP160*(1+INDEX(FrontEndData,MATCH(BV$10,IF(FrontEndType=$B160,FrontEndCampus),0),MATCH(BV$9,FrontEndYear,0))),"")</f>
        <v/>
      </c>
      <c r="BW160" s="529" t="str">
        <f t="array" aca="1" ref="BW160" ca="1">IFERROR(BQ160*(1+INDEX(FrontEndData,MATCH(BW$10,IF(FrontEndType=$B160,FrontEndCampus),0),MATCH(BW$9,FrontEndYear,0))),"")</f>
        <v/>
      </c>
      <c r="BX160" s="529" t="str">
        <f t="array" aca="1" ref="BX160" ca="1">IFERROR(BR160*(1+INDEX(FrontEndData,MATCH(BX$10,IF(FrontEndType=$B160,FrontEndCampus),0),MATCH(BX$9,FrontEndYear,0))),"")</f>
        <v/>
      </c>
    </row>
    <row r="161" spans="2:76" x14ac:dyDescent="0.25">
      <c r="B161" s="525" t="s">
        <v>412</v>
      </c>
      <c r="C161" s="526" t="s">
        <v>386</v>
      </c>
      <c r="D161" s="527" t="s">
        <v>4</v>
      </c>
      <c r="E161" s="528">
        <f t="array" aca="1" ref="E161" ca="1">IFERROR(IF(INDEX(EndUseMatrixData,MATCH($B161,IF(EndUseMatrixEndUse=$D161,EndUseMatrixAllocation),0),MATCH($C161,EndUseMatrixEmissionSource,0))=Lists!$Q$9,INDEX(CFPTableEmissionsData,MATCH($C161,CFPTableEmissionsEmissionSource,0),MATCH(E$10,CFPTableEmissionsCampus,0))*INDEX(EndUseAssumptionsData,MATCH($C161,IF(EndUseAssumptionsEndUse=$D161,EndUseAssumptionsEmissionsSource),0),MATCH(E$10,EndUseAssumptionsCampus,0))*IF(COUNTIF(PeopleList,$B161)&gt;0,INDEX(SpacePeopleAllocationsPercentData,MATCH($B161,SpacePeopleAllocationsPercentType,0),MATCH(E$10,SpacePeopleAllocationsPercentCampus,0))/SUM(IF(INDEX(EndUseMatrixPeopleData,0,MATCH($C161,EndUseMatrixEmissionSource,0))=Lists!$Q$9,IF(EndUseMatrixPeopleEndUse=$D161,INDEX(EndUseMatrixPeopleSplitData,0,MATCH(E$10,EndUseMatrixPeopleSplitCampus,0))))),1),0),0)</f>
        <v>0</v>
      </c>
      <c r="F161" s="528">
        <f t="array" aca="1" ref="F161" ca="1">IFERROR(IF(INDEX(EndUseMatrixData,MATCH($B161,IF(EndUseMatrixEndUse=$D161,EndUseMatrixAllocation),0),MATCH($C161,EndUseMatrixEmissionSource,0))=Lists!$Q$9,INDEX(CFPTableEmissionsData,MATCH($C161,CFPTableEmissionsEmissionSource,0),MATCH(F$10,CFPTableEmissionsCampus,0))*INDEX(EndUseAssumptionsData,MATCH($C161,IF(EndUseAssumptionsEndUse=$D161,EndUseAssumptionsEmissionsSource),0),MATCH(F$10,EndUseAssumptionsCampus,0))*IF(COUNTIF(PeopleList,$B161)&gt;0,INDEX(SpacePeopleAllocationsPercentData,MATCH($B161,SpacePeopleAllocationsPercentType,0),MATCH(F$10,SpacePeopleAllocationsPercentCampus,0))/SUM(IF(INDEX(EndUseMatrixPeopleData,0,MATCH($C161,EndUseMatrixEmissionSource,0))=Lists!$Q$9,IF(EndUseMatrixPeopleEndUse=$D161,INDEX(EndUseMatrixPeopleSplitData,0,MATCH(F$10,EndUseMatrixPeopleSplitCampus,0))))),1),0),0)</f>
        <v>0</v>
      </c>
      <c r="G161" s="528">
        <f t="array" aca="1" ref="G161" ca="1">IFERROR(IF(INDEX(EndUseMatrixData,MATCH($B161,IF(EndUseMatrixEndUse=$D161,EndUseMatrixAllocation),0),MATCH($C161,EndUseMatrixEmissionSource,0))=Lists!$Q$9,INDEX(CFPTableEmissionsData,MATCH($C161,CFPTableEmissionsEmissionSource,0),MATCH(G$10,CFPTableEmissionsCampus,0))*INDEX(EndUseAssumptionsData,MATCH($C161,IF(EndUseAssumptionsEndUse=$D161,EndUseAssumptionsEmissionsSource),0),MATCH(G$10,EndUseAssumptionsCampus,0))*IF(COUNTIF(PeopleList,$B161)&gt;0,INDEX(SpacePeopleAllocationsPercentData,MATCH($B161,SpacePeopleAllocationsPercentType,0),MATCH(G$10,SpacePeopleAllocationsPercentCampus,0))/SUM(IF(INDEX(EndUseMatrixPeopleData,0,MATCH($C161,EndUseMatrixEmissionSource,0))=Lists!$Q$9,IF(EndUseMatrixPeopleEndUse=$D161,INDEX(EndUseMatrixPeopleSplitData,0,MATCH(G$10,EndUseMatrixPeopleSplitCampus,0))))),1),0),0)</f>
        <v>0</v>
      </c>
      <c r="H161" s="528">
        <f t="array" aca="1" ref="H161" ca="1">IFERROR(IF(INDEX(EndUseMatrixData,MATCH($B161,IF(EndUseMatrixEndUse=$D161,EndUseMatrixAllocation),0),MATCH($C161,EndUseMatrixEmissionSource,0))=Lists!$Q$9,INDEX(CFPTableEmissionsData,MATCH($C161,CFPTableEmissionsEmissionSource,0),MATCH(H$10,CFPTableEmissionsCampus,0))*INDEX(EndUseAssumptionsData,MATCH($C161,IF(EndUseAssumptionsEndUse=$D161,EndUseAssumptionsEmissionsSource),0),MATCH(H$10,EndUseAssumptionsCampus,0))*IF(COUNTIF(PeopleList,$B161)&gt;0,INDEX(SpacePeopleAllocationsPercentData,MATCH($B161,SpacePeopleAllocationsPercentType,0),MATCH(H$10,SpacePeopleAllocationsPercentCampus,0))/SUM(IF(INDEX(EndUseMatrixPeopleData,0,MATCH($C161,EndUseMatrixEmissionSource,0))=Lists!$Q$9,IF(EndUseMatrixPeopleEndUse=$D161,INDEX(EndUseMatrixPeopleSplitData,0,MATCH(H$10,EndUseMatrixPeopleSplitCampus,0))))),1),0),0)</f>
        <v>0</v>
      </c>
      <c r="I161" s="528">
        <f t="array" aca="1" ref="I161" ca="1">IFERROR(IF(INDEX(EndUseMatrixData,MATCH($B161,IF(EndUseMatrixEndUse=$D161,EndUseMatrixAllocation),0),MATCH($C161,EndUseMatrixEmissionSource,0))=Lists!$Q$9,INDEX(CFPTableEmissionsData,MATCH($C161,CFPTableEmissionsEmissionSource,0),MATCH(I$10,CFPTableEmissionsCampus,0))*INDEX(EndUseAssumptionsData,MATCH($C161,IF(EndUseAssumptionsEndUse=$D161,EndUseAssumptionsEmissionsSource),0),MATCH(I$10,EndUseAssumptionsCampus,0))*IF(COUNTIF(PeopleList,$B161)&gt;0,INDEX(SpacePeopleAllocationsPercentData,MATCH($B161,SpacePeopleAllocationsPercentType,0),MATCH(I$10,SpacePeopleAllocationsPercentCampus,0))/SUM(IF(INDEX(EndUseMatrixPeopleData,0,MATCH($C161,EndUseMatrixEmissionSource,0))=Lists!$Q$9,IF(EndUseMatrixPeopleEndUse=$D161,INDEX(EndUseMatrixPeopleSplitData,0,MATCH(I$10,EndUseMatrixPeopleSplitCampus,0))))),1),0),0)</f>
        <v>0</v>
      </c>
      <c r="J161" s="528">
        <f t="array" aca="1" ref="J161" ca="1">IFERROR(IF(INDEX(EndUseMatrixData,MATCH($B161,IF(EndUseMatrixEndUse=$D161,EndUseMatrixAllocation),0),MATCH($C161,EndUseMatrixEmissionSource,0))=Lists!$Q$9,INDEX(CFPTableEmissionsData,MATCH($C161,CFPTableEmissionsEmissionSource,0),MATCH(J$10,CFPTableEmissionsCampus,0))*INDEX(EndUseAssumptionsData,MATCH($C161,IF(EndUseAssumptionsEndUse=$D161,EndUseAssumptionsEmissionsSource),0),MATCH(J$10,EndUseAssumptionsCampus,0))*IF(COUNTIF(PeopleList,$B161)&gt;0,INDEX(SpacePeopleAllocationsPercentData,MATCH($B161,SpacePeopleAllocationsPercentType,0),MATCH(J$10,SpacePeopleAllocationsPercentCampus,0))/SUM(IF(INDEX(EndUseMatrixPeopleData,0,MATCH($C161,EndUseMatrixEmissionSource,0))=Lists!$Q$9,IF(EndUseMatrixPeopleEndUse=$D161,INDEX(EndUseMatrixPeopleSplitData,0,MATCH(J$10,EndUseMatrixPeopleSplitCampus,0))))),1),0),0)</f>
        <v>0</v>
      </c>
      <c r="K161" s="529" t="str">
        <f t="array" aca="1" ref="K161" ca="1">IFERROR(E161*(1+INDEX(FrontEndData,MATCH(K$10,IF(FrontEndType=$B161,FrontEndCampus),0),MATCH(K$9,FrontEndYear,0))),"")</f>
        <v/>
      </c>
      <c r="L161" s="529" t="str">
        <f t="array" aca="1" ref="L161" ca="1">IFERROR(F161*(1+INDEX(FrontEndData,MATCH(L$10,IF(FrontEndType=$B161,FrontEndCampus),0),MATCH(L$9,FrontEndYear,0))),"")</f>
        <v/>
      </c>
      <c r="M161" s="529" t="str">
        <f t="array" aca="1" ref="M161" ca="1">IFERROR(G161*(1+INDEX(FrontEndData,MATCH(M$10,IF(FrontEndType=$B161,FrontEndCampus),0),MATCH(M$9,FrontEndYear,0))),"")</f>
        <v/>
      </c>
      <c r="N161" s="529" t="str">
        <f t="array" aca="1" ref="N161" ca="1">IFERROR(H161*(1+INDEX(FrontEndData,MATCH(N$10,IF(FrontEndType=$B161,FrontEndCampus),0),MATCH(N$9,FrontEndYear,0))),"")</f>
        <v/>
      </c>
      <c r="O161" s="529" t="str">
        <f t="array" aca="1" ref="O161" ca="1">IFERROR(I161*(1+INDEX(FrontEndData,MATCH(O$10,IF(FrontEndType=$B161,FrontEndCampus),0),MATCH(O$9,FrontEndYear,0))),"")</f>
        <v/>
      </c>
      <c r="P161" s="529" t="str">
        <f t="array" aca="1" ref="P161" ca="1">IFERROR(J161*(1+INDEX(FrontEndData,MATCH(P$10,IF(FrontEndType=$B161,FrontEndCampus),0),MATCH(P$9,FrontEndYear,0))),"")</f>
        <v/>
      </c>
      <c r="Q161" s="529" t="str">
        <f t="array" aca="1" ref="Q161" ca="1">IFERROR(K161*(1+INDEX(FrontEndData,MATCH(Q$10,IF(FrontEndType=$B161,FrontEndCampus),0),MATCH(Q$9,FrontEndYear,0))),"")</f>
        <v/>
      </c>
      <c r="R161" s="529" t="str">
        <f t="array" aca="1" ref="R161" ca="1">IFERROR(L161*(1+INDEX(FrontEndData,MATCH(R$10,IF(FrontEndType=$B161,FrontEndCampus),0),MATCH(R$9,FrontEndYear,0))),"")</f>
        <v/>
      </c>
      <c r="S161" s="529" t="str">
        <f t="array" aca="1" ref="S161" ca="1">IFERROR(M161*(1+INDEX(FrontEndData,MATCH(S$10,IF(FrontEndType=$B161,FrontEndCampus),0),MATCH(S$9,FrontEndYear,0))),"")</f>
        <v/>
      </c>
      <c r="T161" s="529" t="str">
        <f t="array" aca="1" ref="T161" ca="1">IFERROR(N161*(1+INDEX(FrontEndData,MATCH(T$10,IF(FrontEndType=$B161,FrontEndCampus),0),MATCH(T$9,FrontEndYear,0))),"")</f>
        <v/>
      </c>
      <c r="U161" s="529" t="str">
        <f t="array" aca="1" ref="U161" ca="1">IFERROR(O161*(1+INDEX(FrontEndData,MATCH(U$10,IF(FrontEndType=$B161,FrontEndCampus),0),MATCH(U$9,FrontEndYear,0))),"")</f>
        <v/>
      </c>
      <c r="V161" s="529" t="str">
        <f t="array" aca="1" ref="V161" ca="1">IFERROR(P161*(1+INDEX(FrontEndData,MATCH(V$10,IF(FrontEndType=$B161,FrontEndCampus),0),MATCH(V$9,FrontEndYear,0))),"")</f>
        <v/>
      </c>
      <c r="W161" s="529" t="str">
        <f t="array" aca="1" ref="W161" ca="1">IFERROR(Q161*(1+INDEX(FrontEndData,MATCH(W$10,IF(FrontEndType=$B161,FrontEndCampus),0),MATCH(W$9,FrontEndYear,0))),"")</f>
        <v/>
      </c>
      <c r="X161" s="529" t="str">
        <f t="array" aca="1" ref="X161" ca="1">IFERROR(R161*(1+INDEX(FrontEndData,MATCH(X$10,IF(FrontEndType=$B161,FrontEndCampus),0),MATCH(X$9,FrontEndYear,0))),"")</f>
        <v/>
      </c>
      <c r="Y161" s="529" t="str">
        <f t="array" aca="1" ref="Y161" ca="1">IFERROR(S161*(1+INDEX(FrontEndData,MATCH(Y$10,IF(FrontEndType=$B161,FrontEndCampus),0),MATCH(Y$9,FrontEndYear,0))),"")</f>
        <v/>
      </c>
      <c r="Z161" s="529" t="str">
        <f t="array" aca="1" ref="Z161" ca="1">IFERROR(T161*(1+INDEX(FrontEndData,MATCH(Z$10,IF(FrontEndType=$B161,FrontEndCampus),0),MATCH(Z$9,FrontEndYear,0))),"")</f>
        <v/>
      </c>
      <c r="AA161" s="529" t="str">
        <f t="array" aca="1" ref="AA161" ca="1">IFERROR(U161*(1+INDEX(FrontEndData,MATCH(AA$10,IF(FrontEndType=$B161,FrontEndCampus),0),MATCH(AA$9,FrontEndYear,0))),"")</f>
        <v/>
      </c>
      <c r="AB161" s="529" t="str">
        <f t="array" aca="1" ref="AB161" ca="1">IFERROR(V161*(1+INDEX(FrontEndData,MATCH(AB$10,IF(FrontEndType=$B161,FrontEndCampus),0),MATCH(AB$9,FrontEndYear,0))),"")</f>
        <v/>
      </c>
      <c r="AC161" s="529" t="str">
        <f t="array" aca="1" ref="AC161" ca="1">IFERROR(W161*(1+INDEX(FrontEndData,MATCH(AC$10,IF(FrontEndType=$B161,FrontEndCampus),0),MATCH(AC$9,FrontEndYear,0))),"")</f>
        <v/>
      </c>
      <c r="AD161" s="529" t="str">
        <f t="array" aca="1" ref="AD161" ca="1">IFERROR(X161*(1+INDEX(FrontEndData,MATCH(AD$10,IF(FrontEndType=$B161,FrontEndCampus),0),MATCH(AD$9,FrontEndYear,0))),"")</f>
        <v/>
      </c>
      <c r="AE161" s="529" t="str">
        <f t="array" aca="1" ref="AE161" ca="1">IFERROR(Y161*(1+INDEX(FrontEndData,MATCH(AE$10,IF(FrontEndType=$B161,FrontEndCampus),0),MATCH(AE$9,FrontEndYear,0))),"")</f>
        <v/>
      </c>
      <c r="AF161" s="529" t="str">
        <f t="array" aca="1" ref="AF161" ca="1">IFERROR(Z161*(1+INDEX(FrontEndData,MATCH(AF$10,IF(FrontEndType=$B161,FrontEndCampus),0),MATCH(AF$9,FrontEndYear,0))),"")</f>
        <v/>
      </c>
      <c r="AG161" s="529" t="str">
        <f t="array" aca="1" ref="AG161" ca="1">IFERROR(AA161*(1+INDEX(FrontEndData,MATCH(AG$10,IF(FrontEndType=$B161,FrontEndCampus),0),MATCH(AG$9,FrontEndYear,0))),"")</f>
        <v/>
      </c>
      <c r="AH161" s="529" t="str">
        <f t="array" aca="1" ref="AH161" ca="1">IFERROR(AB161*(1+INDEX(FrontEndData,MATCH(AH$10,IF(FrontEndType=$B161,FrontEndCampus),0),MATCH(AH$9,FrontEndYear,0))),"")</f>
        <v/>
      </c>
      <c r="AI161" s="529" t="str">
        <f t="array" aca="1" ref="AI161" ca="1">IFERROR(AC161*(1+INDEX(FrontEndData,MATCH(AI$10,IF(FrontEndType=$B161,FrontEndCampus),0),MATCH(AI$9,FrontEndYear,0))),"")</f>
        <v/>
      </c>
      <c r="AJ161" s="529" t="str">
        <f t="array" aca="1" ref="AJ161" ca="1">IFERROR(AD161*(1+INDEX(FrontEndData,MATCH(AJ$10,IF(FrontEndType=$B161,FrontEndCampus),0),MATCH(AJ$9,FrontEndYear,0))),"")</f>
        <v/>
      </c>
      <c r="AK161" s="529" t="str">
        <f t="array" aca="1" ref="AK161" ca="1">IFERROR(AE161*(1+INDEX(FrontEndData,MATCH(AK$10,IF(FrontEndType=$B161,FrontEndCampus),0),MATCH(AK$9,FrontEndYear,0))),"")</f>
        <v/>
      </c>
      <c r="AL161" s="529" t="str">
        <f t="array" aca="1" ref="AL161" ca="1">IFERROR(AF161*(1+INDEX(FrontEndData,MATCH(AL$10,IF(FrontEndType=$B161,FrontEndCampus),0),MATCH(AL$9,FrontEndYear,0))),"")</f>
        <v/>
      </c>
      <c r="AM161" s="529" t="str">
        <f t="array" aca="1" ref="AM161" ca="1">IFERROR(AG161*(1+INDEX(FrontEndData,MATCH(AM$10,IF(FrontEndType=$B161,FrontEndCampus),0),MATCH(AM$9,FrontEndYear,0))),"")</f>
        <v/>
      </c>
      <c r="AN161" s="529" t="str">
        <f t="array" aca="1" ref="AN161" ca="1">IFERROR(AH161*(1+INDEX(FrontEndData,MATCH(AN$10,IF(FrontEndType=$B161,FrontEndCampus),0),MATCH(AN$9,FrontEndYear,0))),"")</f>
        <v/>
      </c>
      <c r="AO161" s="529" t="str">
        <f t="array" aca="1" ref="AO161" ca="1">IFERROR(AI161*(1+INDEX(FrontEndData,MATCH(AO$10,IF(FrontEndType=$B161,FrontEndCampus),0),MATCH(AO$9,FrontEndYear,0))),"")</f>
        <v/>
      </c>
      <c r="AP161" s="529" t="str">
        <f t="array" aca="1" ref="AP161" ca="1">IFERROR(AJ161*(1+INDEX(FrontEndData,MATCH(AP$10,IF(FrontEndType=$B161,FrontEndCampus),0),MATCH(AP$9,FrontEndYear,0))),"")</f>
        <v/>
      </c>
      <c r="AQ161" s="529" t="str">
        <f t="array" aca="1" ref="AQ161" ca="1">IFERROR(AK161*(1+INDEX(FrontEndData,MATCH(AQ$10,IF(FrontEndType=$B161,FrontEndCampus),0),MATCH(AQ$9,FrontEndYear,0))),"")</f>
        <v/>
      </c>
      <c r="AR161" s="529" t="str">
        <f t="array" aca="1" ref="AR161" ca="1">IFERROR(AL161*(1+INDEX(FrontEndData,MATCH(AR$10,IF(FrontEndType=$B161,FrontEndCampus),0),MATCH(AR$9,FrontEndYear,0))),"")</f>
        <v/>
      </c>
      <c r="AS161" s="529" t="str">
        <f t="array" aca="1" ref="AS161" ca="1">IFERROR(AM161*(1+INDEX(FrontEndData,MATCH(AS$10,IF(FrontEndType=$B161,FrontEndCampus),0),MATCH(AS$9,FrontEndYear,0))),"")</f>
        <v/>
      </c>
      <c r="AT161" s="529" t="str">
        <f t="array" aca="1" ref="AT161" ca="1">IFERROR(AN161*(1+INDEX(FrontEndData,MATCH(AT$10,IF(FrontEndType=$B161,FrontEndCampus),0),MATCH(AT$9,FrontEndYear,0))),"")</f>
        <v/>
      </c>
      <c r="AU161" s="529" t="str">
        <f t="array" aca="1" ref="AU161" ca="1">IFERROR(AO161*(1+INDEX(FrontEndData,MATCH(AU$10,IF(FrontEndType=$B161,FrontEndCampus),0),MATCH(AU$9,FrontEndYear,0))),"")</f>
        <v/>
      </c>
      <c r="AV161" s="529" t="str">
        <f t="array" aca="1" ref="AV161" ca="1">IFERROR(AP161*(1+INDEX(FrontEndData,MATCH(AV$10,IF(FrontEndType=$B161,FrontEndCampus),0),MATCH(AV$9,FrontEndYear,0))),"")</f>
        <v/>
      </c>
      <c r="AW161" s="529" t="str">
        <f t="array" aca="1" ref="AW161" ca="1">IFERROR(AQ161*(1+INDEX(FrontEndData,MATCH(AW$10,IF(FrontEndType=$B161,FrontEndCampus),0),MATCH(AW$9,FrontEndYear,0))),"")</f>
        <v/>
      </c>
      <c r="AX161" s="529" t="str">
        <f t="array" aca="1" ref="AX161" ca="1">IFERROR(AR161*(1+INDEX(FrontEndData,MATCH(AX$10,IF(FrontEndType=$B161,FrontEndCampus),0),MATCH(AX$9,FrontEndYear,0))),"")</f>
        <v/>
      </c>
      <c r="AY161" s="529" t="str">
        <f t="array" aca="1" ref="AY161" ca="1">IFERROR(AS161*(1+INDEX(FrontEndData,MATCH(AY$10,IF(FrontEndType=$B161,FrontEndCampus),0),MATCH(AY$9,FrontEndYear,0))),"")</f>
        <v/>
      </c>
      <c r="AZ161" s="529" t="str">
        <f t="array" aca="1" ref="AZ161" ca="1">IFERROR(AT161*(1+INDEX(FrontEndData,MATCH(AZ$10,IF(FrontEndType=$B161,FrontEndCampus),0),MATCH(AZ$9,FrontEndYear,0))),"")</f>
        <v/>
      </c>
      <c r="BA161" s="529" t="str">
        <f t="array" aca="1" ref="BA161" ca="1">IFERROR(AU161*(1+INDEX(FrontEndData,MATCH(BA$10,IF(FrontEndType=$B161,FrontEndCampus),0),MATCH(BA$9,FrontEndYear,0))),"")</f>
        <v/>
      </c>
      <c r="BB161" s="529" t="str">
        <f t="array" aca="1" ref="BB161" ca="1">IFERROR(AV161*(1+INDEX(FrontEndData,MATCH(BB$10,IF(FrontEndType=$B161,FrontEndCampus),0),MATCH(BB$9,FrontEndYear,0))),"")</f>
        <v/>
      </c>
      <c r="BC161" s="529" t="str">
        <f t="array" aca="1" ref="BC161" ca="1">IFERROR(AW161*(1+INDEX(FrontEndData,MATCH(BC$10,IF(FrontEndType=$B161,FrontEndCampus),0),MATCH(BC$9,FrontEndYear,0))),"")</f>
        <v/>
      </c>
      <c r="BD161" s="529" t="str">
        <f t="array" aca="1" ref="BD161" ca="1">IFERROR(AX161*(1+INDEX(FrontEndData,MATCH(BD$10,IF(FrontEndType=$B161,FrontEndCampus),0),MATCH(BD$9,FrontEndYear,0))),"")</f>
        <v/>
      </c>
      <c r="BE161" s="529" t="str">
        <f t="array" aca="1" ref="BE161" ca="1">IFERROR(AY161*(1+INDEX(FrontEndData,MATCH(BE$10,IF(FrontEndType=$B161,FrontEndCampus),0),MATCH(BE$9,FrontEndYear,0))),"")</f>
        <v/>
      </c>
      <c r="BF161" s="529" t="str">
        <f t="array" aca="1" ref="BF161" ca="1">IFERROR(AZ161*(1+INDEX(FrontEndData,MATCH(BF$10,IF(FrontEndType=$B161,FrontEndCampus),0),MATCH(BF$9,FrontEndYear,0))),"")</f>
        <v/>
      </c>
      <c r="BG161" s="529" t="str">
        <f t="array" aca="1" ref="BG161" ca="1">IFERROR(BA161*(1+INDEX(FrontEndData,MATCH(BG$10,IF(FrontEndType=$B161,FrontEndCampus),0),MATCH(BG$9,FrontEndYear,0))),"")</f>
        <v/>
      </c>
      <c r="BH161" s="529" t="str">
        <f t="array" aca="1" ref="BH161" ca="1">IFERROR(BB161*(1+INDEX(FrontEndData,MATCH(BH$10,IF(FrontEndType=$B161,FrontEndCampus),0),MATCH(BH$9,FrontEndYear,0))),"")</f>
        <v/>
      </c>
      <c r="BI161" s="529" t="str">
        <f t="array" aca="1" ref="BI161" ca="1">IFERROR(BC161*(1+INDEX(FrontEndData,MATCH(BI$10,IF(FrontEndType=$B161,FrontEndCampus),0),MATCH(BI$9,FrontEndYear,0))),"")</f>
        <v/>
      </c>
      <c r="BJ161" s="529" t="str">
        <f t="array" aca="1" ref="BJ161" ca="1">IFERROR(BD161*(1+INDEX(FrontEndData,MATCH(BJ$10,IF(FrontEndType=$B161,FrontEndCampus),0),MATCH(BJ$9,FrontEndYear,0))),"")</f>
        <v/>
      </c>
      <c r="BK161" s="529" t="str">
        <f t="array" aca="1" ref="BK161" ca="1">IFERROR(BE161*(1+INDEX(FrontEndData,MATCH(BK$10,IF(FrontEndType=$B161,FrontEndCampus),0),MATCH(BK$9,FrontEndYear,0))),"")</f>
        <v/>
      </c>
      <c r="BL161" s="529" t="str">
        <f t="array" aca="1" ref="BL161" ca="1">IFERROR(BF161*(1+INDEX(FrontEndData,MATCH(BL$10,IF(FrontEndType=$B161,FrontEndCampus),0),MATCH(BL$9,FrontEndYear,0))),"")</f>
        <v/>
      </c>
      <c r="BM161" s="529" t="str">
        <f t="array" aca="1" ref="BM161" ca="1">IFERROR(BG161*(1+INDEX(FrontEndData,MATCH(BM$10,IF(FrontEndType=$B161,FrontEndCampus),0),MATCH(BM$9,FrontEndYear,0))),"")</f>
        <v/>
      </c>
      <c r="BN161" s="529" t="str">
        <f t="array" aca="1" ref="BN161" ca="1">IFERROR(BH161*(1+INDEX(FrontEndData,MATCH(BN$10,IF(FrontEndType=$B161,FrontEndCampus),0),MATCH(BN$9,FrontEndYear,0))),"")</f>
        <v/>
      </c>
      <c r="BO161" s="529" t="str">
        <f t="array" aca="1" ref="BO161" ca="1">IFERROR(BI161*(1+INDEX(FrontEndData,MATCH(BO$10,IF(FrontEndType=$B161,FrontEndCampus),0),MATCH(BO$9,FrontEndYear,0))),"")</f>
        <v/>
      </c>
      <c r="BP161" s="529" t="str">
        <f t="array" aca="1" ref="BP161" ca="1">IFERROR(BJ161*(1+INDEX(FrontEndData,MATCH(BP$10,IF(FrontEndType=$B161,FrontEndCampus),0),MATCH(BP$9,FrontEndYear,0))),"")</f>
        <v/>
      </c>
      <c r="BQ161" s="529" t="str">
        <f t="array" aca="1" ref="BQ161" ca="1">IFERROR(BK161*(1+INDEX(FrontEndData,MATCH(BQ$10,IF(FrontEndType=$B161,FrontEndCampus),0),MATCH(BQ$9,FrontEndYear,0))),"")</f>
        <v/>
      </c>
      <c r="BR161" s="529" t="str">
        <f t="array" aca="1" ref="BR161" ca="1">IFERROR(BL161*(1+INDEX(FrontEndData,MATCH(BR$10,IF(FrontEndType=$B161,FrontEndCampus),0),MATCH(BR$9,FrontEndYear,0))),"")</f>
        <v/>
      </c>
      <c r="BS161" s="529" t="str">
        <f t="array" aca="1" ref="BS161" ca="1">IFERROR(BM161*(1+INDEX(FrontEndData,MATCH(BS$10,IF(FrontEndType=$B161,FrontEndCampus),0),MATCH(BS$9,FrontEndYear,0))),"")</f>
        <v/>
      </c>
      <c r="BT161" s="529" t="str">
        <f t="array" aca="1" ref="BT161" ca="1">IFERROR(BN161*(1+INDEX(FrontEndData,MATCH(BT$10,IF(FrontEndType=$B161,FrontEndCampus),0),MATCH(BT$9,FrontEndYear,0))),"")</f>
        <v/>
      </c>
      <c r="BU161" s="529" t="str">
        <f t="array" aca="1" ref="BU161" ca="1">IFERROR(BO161*(1+INDEX(FrontEndData,MATCH(BU$10,IF(FrontEndType=$B161,FrontEndCampus),0),MATCH(BU$9,FrontEndYear,0))),"")</f>
        <v/>
      </c>
      <c r="BV161" s="529" t="str">
        <f t="array" aca="1" ref="BV161" ca="1">IFERROR(BP161*(1+INDEX(FrontEndData,MATCH(BV$10,IF(FrontEndType=$B161,FrontEndCampus),0),MATCH(BV$9,FrontEndYear,0))),"")</f>
        <v/>
      </c>
      <c r="BW161" s="529" t="str">
        <f t="array" aca="1" ref="BW161" ca="1">IFERROR(BQ161*(1+INDEX(FrontEndData,MATCH(BW$10,IF(FrontEndType=$B161,FrontEndCampus),0),MATCH(BW$9,FrontEndYear,0))),"")</f>
        <v/>
      </c>
      <c r="BX161" s="529" t="str">
        <f t="array" aca="1" ref="BX161" ca="1">IFERROR(BR161*(1+INDEX(FrontEndData,MATCH(BX$10,IF(FrontEndType=$B161,FrontEndCampus),0),MATCH(BX$9,FrontEndYear,0))),"")</f>
        <v/>
      </c>
    </row>
    <row r="162" spans="2:76" x14ac:dyDescent="0.25">
      <c r="B162" s="525" t="s">
        <v>411</v>
      </c>
      <c r="C162" s="526" t="s">
        <v>386</v>
      </c>
      <c r="D162" s="527" t="s">
        <v>4</v>
      </c>
      <c r="E162" s="528">
        <f t="array" aca="1" ref="E162" ca="1">IFERROR(IF(INDEX(EndUseMatrixData,MATCH($B162,IF(EndUseMatrixEndUse=$D162,EndUseMatrixAllocation),0),MATCH($C162,EndUseMatrixEmissionSource,0))=Lists!$Q$9,INDEX(CFPTableEmissionsData,MATCH($C162,CFPTableEmissionsEmissionSource,0),MATCH(E$10,CFPTableEmissionsCampus,0))*INDEX(EndUseAssumptionsData,MATCH($C162,IF(EndUseAssumptionsEndUse=$D162,EndUseAssumptionsEmissionsSource),0),MATCH(E$10,EndUseAssumptionsCampus,0))*IF(COUNTIF(PeopleList,$B162)&gt;0,INDEX(SpacePeopleAllocationsPercentData,MATCH($B162,SpacePeopleAllocationsPercentType,0),MATCH(E$10,SpacePeopleAllocationsPercentCampus,0))/SUM(IF(INDEX(EndUseMatrixPeopleData,0,MATCH($C162,EndUseMatrixEmissionSource,0))=Lists!$Q$9,IF(EndUseMatrixPeopleEndUse=$D162,INDEX(EndUseMatrixPeopleSplitData,0,MATCH(E$10,EndUseMatrixPeopleSplitCampus,0))))),1),0),0)</f>
        <v>0</v>
      </c>
      <c r="F162" s="528">
        <f t="array" aca="1" ref="F162" ca="1">IFERROR(IF(INDEX(EndUseMatrixData,MATCH($B162,IF(EndUseMatrixEndUse=$D162,EndUseMatrixAllocation),0),MATCH($C162,EndUseMatrixEmissionSource,0))=Lists!$Q$9,INDEX(CFPTableEmissionsData,MATCH($C162,CFPTableEmissionsEmissionSource,0),MATCH(F$10,CFPTableEmissionsCampus,0))*INDEX(EndUseAssumptionsData,MATCH($C162,IF(EndUseAssumptionsEndUse=$D162,EndUseAssumptionsEmissionsSource),0),MATCH(F$10,EndUseAssumptionsCampus,0))*IF(COUNTIF(PeopleList,$B162)&gt;0,INDEX(SpacePeopleAllocationsPercentData,MATCH($B162,SpacePeopleAllocationsPercentType,0),MATCH(F$10,SpacePeopleAllocationsPercentCampus,0))/SUM(IF(INDEX(EndUseMatrixPeopleData,0,MATCH($C162,EndUseMatrixEmissionSource,0))=Lists!$Q$9,IF(EndUseMatrixPeopleEndUse=$D162,INDEX(EndUseMatrixPeopleSplitData,0,MATCH(F$10,EndUseMatrixPeopleSplitCampus,0))))),1),0),0)</f>
        <v>0</v>
      </c>
      <c r="G162" s="528">
        <f t="array" aca="1" ref="G162" ca="1">IFERROR(IF(INDEX(EndUseMatrixData,MATCH($B162,IF(EndUseMatrixEndUse=$D162,EndUseMatrixAllocation),0),MATCH($C162,EndUseMatrixEmissionSource,0))=Lists!$Q$9,INDEX(CFPTableEmissionsData,MATCH($C162,CFPTableEmissionsEmissionSource,0),MATCH(G$10,CFPTableEmissionsCampus,0))*INDEX(EndUseAssumptionsData,MATCH($C162,IF(EndUseAssumptionsEndUse=$D162,EndUseAssumptionsEmissionsSource),0),MATCH(G$10,EndUseAssumptionsCampus,0))*IF(COUNTIF(PeopleList,$B162)&gt;0,INDEX(SpacePeopleAllocationsPercentData,MATCH($B162,SpacePeopleAllocationsPercentType,0),MATCH(G$10,SpacePeopleAllocationsPercentCampus,0))/SUM(IF(INDEX(EndUseMatrixPeopleData,0,MATCH($C162,EndUseMatrixEmissionSource,0))=Lists!$Q$9,IF(EndUseMatrixPeopleEndUse=$D162,INDEX(EndUseMatrixPeopleSplitData,0,MATCH(G$10,EndUseMatrixPeopleSplitCampus,0))))),1),0),0)</f>
        <v>0</v>
      </c>
      <c r="H162" s="528">
        <f t="array" aca="1" ref="H162" ca="1">IFERROR(IF(INDEX(EndUseMatrixData,MATCH($B162,IF(EndUseMatrixEndUse=$D162,EndUseMatrixAllocation),0),MATCH($C162,EndUseMatrixEmissionSource,0))=Lists!$Q$9,INDEX(CFPTableEmissionsData,MATCH($C162,CFPTableEmissionsEmissionSource,0),MATCH(H$10,CFPTableEmissionsCampus,0))*INDEX(EndUseAssumptionsData,MATCH($C162,IF(EndUseAssumptionsEndUse=$D162,EndUseAssumptionsEmissionsSource),0),MATCH(H$10,EndUseAssumptionsCampus,0))*IF(COUNTIF(PeopleList,$B162)&gt;0,INDEX(SpacePeopleAllocationsPercentData,MATCH($B162,SpacePeopleAllocationsPercentType,0),MATCH(H$10,SpacePeopleAllocationsPercentCampus,0))/SUM(IF(INDEX(EndUseMatrixPeopleData,0,MATCH($C162,EndUseMatrixEmissionSource,0))=Lists!$Q$9,IF(EndUseMatrixPeopleEndUse=$D162,INDEX(EndUseMatrixPeopleSplitData,0,MATCH(H$10,EndUseMatrixPeopleSplitCampus,0))))),1),0),0)</f>
        <v>0</v>
      </c>
      <c r="I162" s="528">
        <f t="array" aca="1" ref="I162" ca="1">IFERROR(IF(INDEX(EndUseMatrixData,MATCH($B162,IF(EndUseMatrixEndUse=$D162,EndUseMatrixAllocation),0),MATCH($C162,EndUseMatrixEmissionSource,0))=Lists!$Q$9,INDEX(CFPTableEmissionsData,MATCH($C162,CFPTableEmissionsEmissionSource,0),MATCH(I$10,CFPTableEmissionsCampus,0))*INDEX(EndUseAssumptionsData,MATCH($C162,IF(EndUseAssumptionsEndUse=$D162,EndUseAssumptionsEmissionsSource),0),MATCH(I$10,EndUseAssumptionsCampus,0))*IF(COUNTIF(PeopleList,$B162)&gt;0,INDEX(SpacePeopleAllocationsPercentData,MATCH($B162,SpacePeopleAllocationsPercentType,0),MATCH(I$10,SpacePeopleAllocationsPercentCampus,0))/SUM(IF(INDEX(EndUseMatrixPeopleData,0,MATCH($C162,EndUseMatrixEmissionSource,0))=Lists!$Q$9,IF(EndUseMatrixPeopleEndUse=$D162,INDEX(EndUseMatrixPeopleSplitData,0,MATCH(I$10,EndUseMatrixPeopleSplitCampus,0))))),1),0),0)</f>
        <v>0</v>
      </c>
      <c r="J162" s="528">
        <f t="array" aca="1" ref="J162" ca="1">IFERROR(IF(INDEX(EndUseMatrixData,MATCH($B162,IF(EndUseMatrixEndUse=$D162,EndUseMatrixAllocation),0),MATCH($C162,EndUseMatrixEmissionSource,0))=Lists!$Q$9,INDEX(CFPTableEmissionsData,MATCH($C162,CFPTableEmissionsEmissionSource,0),MATCH(J$10,CFPTableEmissionsCampus,0))*INDEX(EndUseAssumptionsData,MATCH($C162,IF(EndUseAssumptionsEndUse=$D162,EndUseAssumptionsEmissionsSource),0),MATCH(J$10,EndUseAssumptionsCampus,0))*IF(COUNTIF(PeopleList,$B162)&gt;0,INDEX(SpacePeopleAllocationsPercentData,MATCH($B162,SpacePeopleAllocationsPercentType,0),MATCH(J$10,SpacePeopleAllocationsPercentCampus,0))/SUM(IF(INDEX(EndUseMatrixPeopleData,0,MATCH($C162,EndUseMatrixEmissionSource,0))=Lists!$Q$9,IF(EndUseMatrixPeopleEndUse=$D162,INDEX(EndUseMatrixPeopleSplitData,0,MATCH(J$10,EndUseMatrixPeopleSplitCampus,0))))),1),0),0)</f>
        <v>0</v>
      </c>
      <c r="K162" s="529" t="str">
        <f t="array" aca="1" ref="K162" ca="1">IFERROR(E162*(1+INDEX(FrontEndData,MATCH(K$10,IF(FrontEndType=$B162,FrontEndCampus),0),MATCH(K$9,FrontEndYear,0))),"")</f>
        <v/>
      </c>
      <c r="L162" s="529" t="str">
        <f t="array" aca="1" ref="L162" ca="1">IFERROR(F162*(1+INDEX(FrontEndData,MATCH(L$10,IF(FrontEndType=$B162,FrontEndCampus),0),MATCH(L$9,FrontEndYear,0))),"")</f>
        <v/>
      </c>
      <c r="M162" s="529" t="str">
        <f t="array" aca="1" ref="M162" ca="1">IFERROR(G162*(1+INDEX(FrontEndData,MATCH(M$10,IF(FrontEndType=$B162,FrontEndCampus),0),MATCH(M$9,FrontEndYear,0))),"")</f>
        <v/>
      </c>
      <c r="N162" s="529" t="str">
        <f t="array" aca="1" ref="N162" ca="1">IFERROR(H162*(1+INDEX(FrontEndData,MATCH(N$10,IF(FrontEndType=$B162,FrontEndCampus),0),MATCH(N$9,FrontEndYear,0))),"")</f>
        <v/>
      </c>
      <c r="O162" s="529" t="str">
        <f t="array" aca="1" ref="O162" ca="1">IFERROR(I162*(1+INDEX(FrontEndData,MATCH(O$10,IF(FrontEndType=$B162,FrontEndCampus),0),MATCH(O$9,FrontEndYear,0))),"")</f>
        <v/>
      </c>
      <c r="P162" s="529" t="str">
        <f t="array" aca="1" ref="P162" ca="1">IFERROR(J162*(1+INDEX(FrontEndData,MATCH(P$10,IF(FrontEndType=$B162,FrontEndCampus),0),MATCH(P$9,FrontEndYear,0))),"")</f>
        <v/>
      </c>
      <c r="Q162" s="529" t="str">
        <f t="array" aca="1" ref="Q162" ca="1">IFERROR(K162*(1+INDEX(FrontEndData,MATCH(Q$10,IF(FrontEndType=$B162,FrontEndCampus),0),MATCH(Q$9,FrontEndYear,0))),"")</f>
        <v/>
      </c>
      <c r="R162" s="529" t="str">
        <f t="array" aca="1" ref="R162" ca="1">IFERROR(L162*(1+INDEX(FrontEndData,MATCH(R$10,IF(FrontEndType=$B162,FrontEndCampus),0),MATCH(R$9,FrontEndYear,0))),"")</f>
        <v/>
      </c>
      <c r="S162" s="529" t="str">
        <f t="array" aca="1" ref="S162" ca="1">IFERROR(M162*(1+INDEX(FrontEndData,MATCH(S$10,IF(FrontEndType=$B162,FrontEndCampus),0),MATCH(S$9,FrontEndYear,0))),"")</f>
        <v/>
      </c>
      <c r="T162" s="529" t="str">
        <f t="array" aca="1" ref="T162" ca="1">IFERROR(N162*(1+INDEX(FrontEndData,MATCH(T$10,IF(FrontEndType=$B162,FrontEndCampus),0),MATCH(T$9,FrontEndYear,0))),"")</f>
        <v/>
      </c>
      <c r="U162" s="529" t="str">
        <f t="array" aca="1" ref="U162" ca="1">IFERROR(O162*(1+INDEX(FrontEndData,MATCH(U$10,IF(FrontEndType=$B162,FrontEndCampus),0),MATCH(U$9,FrontEndYear,0))),"")</f>
        <v/>
      </c>
      <c r="V162" s="529" t="str">
        <f t="array" aca="1" ref="V162" ca="1">IFERROR(P162*(1+INDEX(FrontEndData,MATCH(V$10,IF(FrontEndType=$B162,FrontEndCampus),0),MATCH(V$9,FrontEndYear,0))),"")</f>
        <v/>
      </c>
      <c r="W162" s="529" t="str">
        <f t="array" aca="1" ref="W162" ca="1">IFERROR(Q162*(1+INDEX(FrontEndData,MATCH(W$10,IF(FrontEndType=$B162,FrontEndCampus),0),MATCH(W$9,FrontEndYear,0))),"")</f>
        <v/>
      </c>
      <c r="X162" s="529" t="str">
        <f t="array" aca="1" ref="X162" ca="1">IFERROR(R162*(1+INDEX(FrontEndData,MATCH(X$10,IF(FrontEndType=$B162,FrontEndCampus),0),MATCH(X$9,FrontEndYear,0))),"")</f>
        <v/>
      </c>
      <c r="Y162" s="529" t="str">
        <f t="array" aca="1" ref="Y162" ca="1">IFERROR(S162*(1+INDEX(FrontEndData,MATCH(Y$10,IF(FrontEndType=$B162,FrontEndCampus),0),MATCH(Y$9,FrontEndYear,0))),"")</f>
        <v/>
      </c>
      <c r="Z162" s="529" t="str">
        <f t="array" aca="1" ref="Z162" ca="1">IFERROR(T162*(1+INDEX(FrontEndData,MATCH(Z$10,IF(FrontEndType=$B162,FrontEndCampus),0),MATCH(Z$9,FrontEndYear,0))),"")</f>
        <v/>
      </c>
      <c r="AA162" s="529" t="str">
        <f t="array" aca="1" ref="AA162" ca="1">IFERROR(U162*(1+INDEX(FrontEndData,MATCH(AA$10,IF(FrontEndType=$B162,FrontEndCampus),0),MATCH(AA$9,FrontEndYear,0))),"")</f>
        <v/>
      </c>
      <c r="AB162" s="529" t="str">
        <f t="array" aca="1" ref="AB162" ca="1">IFERROR(V162*(1+INDEX(FrontEndData,MATCH(AB$10,IF(FrontEndType=$B162,FrontEndCampus),0),MATCH(AB$9,FrontEndYear,0))),"")</f>
        <v/>
      </c>
      <c r="AC162" s="529" t="str">
        <f t="array" aca="1" ref="AC162" ca="1">IFERROR(W162*(1+INDEX(FrontEndData,MATCH(AC$10,IF(FrontEndType=$B162,FrontEndCampus),0),MATCH(AC$9,FrontEndYear,0))),"")</f>
        <v/>
      </c>
      <c r="AD162" s="529" t="str">
        <f t="array" aca="1" ref="AD162" ca="1">IFERROR(X162*(1+INDEX(FrontEndData,MATCH(AD$10,IF(FrontEndType=$B162,FrontEndCampus),0),MATCH(AD$9,FrontEndYear,0))),"")</f>
        <v/>
      </c>
      <c r="AE162" s="529" t="str">
        <f t="array" aca="1" ref="AE162" ca="1">IFERROR(Y162*(1+INDEX(FrontEndData,MATCH(AE$10,IF(FrontEndType=$B162,FrontEndCampus),0),MATCH(AE$9,FrontEndYear,0))),"")</f>
        <v/>
      </c>
      <c r="AF162" s="529" t="str">
        <f t="array" aca="1" ref="AF162" ca="1">IFERROR(Z162*(1+INDEX(FrontEndData,MATCH(AF$10,IF(FrontEndType=$B162,FrontEndCampus),0),MATCH(AF$9,FrontEndYear,0))),"")</f>
        <v/>
      </c>
      <c r="AG162" s="529" t="str">
        <f t="array" aca="1" ref="AG162" ca="1">IFERROR(AA162*(1+INDEX(FrontEndData,MATCH(AG$10,IF(FrontEndType=$B162,FrontEndCampus),0),MATCH(AG$9,FrontEndYear,0))),"")</f>
        <v/>
      </c>
      <c r="AH162" s="529" t="str">
        <f t="array" aca="1" ref="AH162" ca="1">IFERROR(AB162*(1+INDEX(FrontEndData,MATCH(AH$10,IF(FrontEndType=$B162,FrontEndCampus),0),MATCH(AH$9,FrontEndYear,0))),"")</f>
        <v/>
      </c>
      <c r="AI162" s="529" t="str">
        <f t="array" aca="1" ref="AI162" ca="1">IFERROR(AC162*(1+INDEX(FrontEndData,MATCH(AI$10,IF(FrontEndType=$B162,FrontEndCampus),0),MATCH(AI$9,FrontEndYear,0))),"")</f>
        <v/>
      </c>
      <c r="AJ162" s="529" t="str">
        <f t="array" aca="1" ref="AJ162" ca="1">IFERROR(AD162*(1+INDEX(FrontEndData,MATCH(AJ$10,IF(FrontEndType=$B162,FrontEndCampus),0),MATCH(AJ$9,FrontEndYear,0))),"")</f>
        <v/>
      </c>
      <c r="AK162" s="529" t="str">
        <f t="array" aca="1" ref="AK162" ca="1">IFERROR(AE162*(1+INDEX(FrontEndData,MATCH(AK$10,IF(FrontEndType=$B162,FrontEndCampus),0),MATCH(AK$9,FrontEndYear,0))),"")</f>
        <v/>
      </c>
      <c r="AL162" s="529" t="str">
        <f t="array" aca="1" ref="AL162" ca="1">IFERROR(AF162*(1+INDEX(FrontEndData,MATCH(AL$10,IF(FrontEndType=$B162,FrontEndCampus),0),MATCH(AL$9,FrontEndYear,0))),"")</f>
        <v/>
      </c>
      <c r="AM162" s="529" t="str">
        <f t="array" aca="1" ref="AM162" ca="1">IFERROR(AG162*(1+INDEX(FrontEndData,MATCH(AM$10,IF(FrontEndType=$B162,FrontEndCampus),0),MATCH(AM$9,FrontEndYear,0))),"")</f>
        <v/>
      </c>
      <c r="AN162" s="529" t="str">
        <f t="array" aca="1" ref="AN162" ca="1">IFERROR(AH162*(1+INDEX(FrontEndData,MATCH(AN$10,IF(FrontEndType=$B162,FrontEndCampus),0),MATCH(AN$9,FrontEndYear,0))),"")</f>
        <v/>
      </c>
      <c r="AO162" s="529" t="str">
        <f t="array" aca="1" ref="AO162" ca="1">IFERROR(AI162*(1+INDEX(FrontEndData,MATCH(AO$10,IF(FrontEndType=$B162,FrontEndCampus),0),MATCH(AO$9,FrontEndYear,0))),"")</f>
        <v/>
      </c>
      <c r="AP162" s="529" t="str">
        <f t="array" aca="1" ref="AP162" ca="1">IFERROR(AJ162*(1+INDEX(FrontEndData,MATCH(AP$10,IF(FrontEndType=$B162,FrontEndCampus),0),MATCH(AP$9,FrontEndYear,0))),"")</f>
        <v/>
      </c>
      <c r="AQ162" s="529" t="str">
        <f t="array" aca="1" ref="AQ162" ca="1">IFERROR(AK162*(1+INDEX(FrontEndData,MATCH(AQ$10,IF(FrontEndType=$B162,FrontEndCampus),0),MATCH(AQ$9,FrontEndYear,0))),"")</f>
        <v/>
      </c>
      <c r="AR162" s="529" t="str">
        <f t="array" aca="1" ref="AR162" ca="1">IFERROR(AL162*(1+INDEX(FrontEndData,MATCH(AR$10,IF(FrontEndType=$B162,FrontEndCampus),0),MATCH(AR$9,FrontEndYear,0))),"")</f>
        <v/>
      </c>
      <c r="AS162" s="529" t="str">
        <f t="array" aca="1" ref="AS162" ca="1">IFERROR(AM162*(1+INDEX(FrontEndData,MATCH(AS$10,IF(FrontEndType=$B162,FrontEndCampus),0),MATCH(AS$9,FrontEndYear,0))),"")</f>
        <v/>
      </c>
      <c r="AT162" s="529" t="str">
        <f t="array" aca="1" ref="AT162" ca="1">IFERROR(AN162*(1+INDEX(FrontEndData,MATCH(AT$10,IF(FrontEndType=$B162,FrontEndCampus),0),MATCH(AT$9,FrontEndYear,0))),"")</f>
        <v/>
      </c>
      <c r="AU162" s="529" t="str">
        <f t="array" aca="1" ref="AU162" ca="1">IFERROR(AO162*(1+INDEX(FrontEndData,MATCH(AU$10,IF(FrontEndType=$B162,FrontEndCampus),0),MATCH(AU$9,FrontEndYear,0))),"")</f>
        <v/>
      </c>
      <c r="AV162" s="529" t="str">
        <f t="array" aca="1" ref="AV162" ca="1">IFERROR(AP162*(1+INDEX(FrontEndData,MATCH(AV$10,IF(FrontEndType=$B162,FrontEndCampus),0),MATCH(AV$9,FrontEndYear,0))),"")</f>
        <v/>
      </c>
      <c r="AW162" s="529" t="str">
        <f t="array" aca="1" ref="AW162" ca="1">IFERROR(AQ162*(1+INDEX(FrontEndData,MATCH(AW$10,IF(FrontEndType=$B162,FrontEndCampus),0),MATCH(AW$9,FrontEndYear,0))),"")</f>
        <v/>
      </c>
      <c r="AX162" s="529" t="str">
        <f t="array" aca="1" ref="AX162" ca="1">IFERROR(AR162*(1+INDEX(FrontEndData,MATCH(AX$10,IF(FrontEndType=$B162,FrontEndCampus),0),MATCH(AX$9,FrontEndYear,0))),"")</f>
        <v/>
      </c>
      <c r="AY162" s="529" t="str">
        <f t="array" aca="1" ref="AY162" ca="1">IFERROR(AS162*(1+INDEX(FrontEndData,MATCH(AY$10,IF(FrontEndType=$B162,FrontEndCampus),0),MATCH(AY$9,FrontEndYear,0))),"")</f>
        <v/>
      </c>
      <c r="AZ162" s="529" t="str">
        <f t="array" aca="1" ref="AZ162" ca="1">IFERROR(AT162*(1+INDEX(FrontEndData,MATCH(AZ$10,IF(FrontEndType=$B162,FrontEndCampus),0),MATCH(AZ$9,FrontEndYear,0))),"")</f>
        <v/>
      </c>
      <c r="BA162" s="529" t="str">
        <f t="array" aca="1" ref="BA162" ca="1">IFERROR(AU162*(1+INDEX(FrontEndData,MATCH(BA$10,IF(FrontEndType=$B162,FrontEndCampus),0),MATCH(BA$9,FrontEndYear,0))),"")</f>
        <v/>
      </c>
      <c r="BB162" s="529" t="str">
        <f t="array" aca="1" ref="BB162" ca="1">IFERROR(AV162*(1+INDEX(FrontEndData,MATCH(BB$10,IF(FrontEndType=$B162,FrontEndCampus),0),MATCH(BB$9,FrontEndYear,0))),"")</f>
        <v/>
      </c>
      <c r="BC162" s="529" t="str">
        <f t="array" aca="1" ref="BC162" ca="1">IFERROR(AW162*(1+INDEX(FrontEndData,MATCH(BC$10,IF(FrontEndType=$B162,FrontEndCampus),0),MATCH(BC$9,FrontEndYear,0))),"")</f>
        <v/>
      </c>
      <c r="BD162" s="529" t="str">
        <f t="array" aca="1" ref="BD162" ca="1">IFERROR(AX162*(1+INDEX(FrontEndData,MATCH(BD$10,IF(FrontEndType=$B162,FrontEndCampus),0),MATCH(BD$9,FrontEndYear,0))),"")</f>
        <v/>
      </c>
      <c r="BE162" s="529" t="str">
        <f t="array" aca="1" ref="BE162" ca="1">IFERROR(AY162*(1+INDEX(FrontEndData,MATCH(BE$10,IF(FrontEndType=$B162,FrontEndCampus),0),MATCH(BE$9,FrontEndYear,0))),"")</f>
        <v/>
      </c>
      <c r="BF162" s="529" t="str">
        <f t="array" aca="1" ref="BF162" ca="1">IFERROR(AZ162*(1+INDEX(FrontEndData,MATCH(BF$10,IF(FrontEndType=$B162,FrontEndCampus),0),MATCH(BF$9,FrontEndYear,0))),"")</f>
        <v/>
      </c>
      <c r="BG162" s="529" t="str">
        <f t="array" aca="1" ref="BG162" ca="1">IFERROR(BA162*(1+INDEX(FrontEndData,MATCH(BG$10,IF(FrontEndType=$B162,FrontEndCampus),0),MATCH(BG$9,FrontEndYear,0))),"")</f>
        <v/>
      </c>
      <c r="BH162" s="529" t="str">
        <f t="array" aca="1" ref="BH162" ca="1">IFERROR(BB162*(1+INDEX(FrontEndData,MATCH(BH$10,IF(FrontEndType=$B162,FrontEndCampus),0),MATCH(BH$9,FrontEndYear,0))),"")</f>
        <v/>
      </c>
      <c r="BI162" s="529" t="str">
        <f t="array" aca="1" ref="BI162" ca="1">IFERROR(BC162*(1+INDEX(FrontEndData,MATCH(BI$10,IF(FrontEndType=$B162,FrontEndCampus),0),MATCH(BI$9,FrontEndYear,0))),"")</f>
        <v/>
      </c>
      <c r="BJ162" s="529" t="str">
        <f t="array" aca="1" ref="BJ162" ca="1">IFERROR(BD162*(1+INDEX(FrontEndData,MATCH(BJ$10,IF(FrontEndType=$B162,FrontEndCampus),0),MATCH(BJ$9,FrontEndYear,0))),"")</f>
        <v/>
      </c>
      <c r="BK162" s="529" t="str">
        <f t="array" aca="1" ref="BK162" ca="1">IFERROR(BE162*(1+INDEX(FrontEndData,MATCH(BK$10,IF(FrontEndType=$B162,FrontEndCampus),0),MATCH(BK$9,FrontEndYear,0))),"")</f>
        <v/>
      </c>
      <c r="BL162" s="529" t="str">
        <f t="array" aca="1" ref="BL162" ca="1">IFERROR(BF162*(1+INDEX(FrontEndData,MATCH(BL$10,IF(FrontEndType=$B162,FrontEndCampus),0),MATCH(BL$9,FrontEndYear,0))),"")</f>
        <v/>
      </c>
      <c r="BM162" s="529" t="str">
        <f t="array" aca="1" ref="BM162" ca="1">IFERROR(BG162*(1+INDEX(FrontEndData,MATCH(BM$10,IF(FrontEndType=$B162,FrontEndCampus),0),MATCH(BM$9,FrontEndYear,0))),"")</f>
        <v/>
      </c>
      <c r="BN162" s="529" t="str">
        <f t="array" aca="1" ref="BN162" ca="1">IFERROR(BH162*(1+INDEX(FrontEndData,MATCH(BN$10,IF(FrontEndType=$B162,FrontEndCampus),0),MATCH(BN$9,FrontEndYear,0))),"")</f>
        <v/>
      </c>
      <c r="BO162" s="529" t="str">
        <f t="array" aca="1" ref="BO162" ca="1">IFERROR(BI162*(1+INDEX(FrontEndData,MATCH(BO$10,IF(FrontEndType=$B162,FrontEndCampus),0),MATCH(BO$9,FrontEndYear,0))),"")</f>
        <v/>
      </c>
      <c r="BP162" s="529" t="str">
        <f t="array" aca="1" ref="BP162" ca="1">IFERROR(BJ162*(1+INDEX(FrontEndData,MATCH(BP$10,IF(FrontEndType=$B162,FrontEndCampus),0),MATCH(BP$9,FrontEndYear,0))),"")</f>
        <v/>
      </c>
      <c r="BQ162" s="529" t="str">
        <f t="array" aca="1" ref="BQ162" ca="1">IFERROR(BK162*(1+INDEX(FrontEndData,MATCH(BQ$10,IF(FrontEndType=$B162,FrontEndCampus),0),MATCH(BQ$9,FrontEndYear,0))),"")</f>
        <v/>
      </c>
      <c r="BR162" s="529" t="str">
        <f t="array" aca="1" ref="BR162" ca="1">IFERROR(BL162*(1+INDEX(FrontEndData,MATCH(BR$10,IF(FrontEndType=$B162,FrontEndCampus),0),MATCH(BR$9,FrontEndYear,0))),"")</f>
        <v/>
      </c>
      <c r="BS162" s="529" t="str">
        <f t="array" aca="1" ref="BS162" ca="1">IFERROR(BM162*(1+INDEX(FrontEndData,MATCH(BS$10,IF(FrontEndType=$B162,FrontEndCampus),0),MATCH(BS$9,FrontEndYear,0))),"")</f>
        <v/>
      </c>
      <c r="BT162" s="529" t="str">
        <f t="array" aca="1" ref="BT162" ca="1">IFERROR(BN162*(1+INDEX(FrontEndData,MATCH(BT$10,IF(FrontEndType=$B162,FrontEndCampus),0),MATCH(BT$9,FrontEndYear,0))),"")</f>
        <v/>
      </c>
      <c r="BU162" s="529" t="str">
        <f t="array" aca="1" ref="BU162" ca="1">IFERROR(BO162*(1+INDEX(FrontEndData,MATCH(BU$10,IF(FrontEndType=$B162,FrontEndCampus),0),MATCH(BU$9,FrontEndYear,0))),"")</f>
        <v/>
      </c>
      <c r="BV162" s="529" t="str">
        <f t="array" aca="1" ref="BV162" ca="1">IFERROR(BP162*(1+INDEX(FrontEndData,MATCH(BV$10,IF(FrontEndType=$B162,FrontEndCampus),0),MATCH(BV$9,FrontEndYear,0))),"")</f>
        <v/>
      </c>
      <c r="BW162" s="529" t="str">
        <f t="array" aca="1" ref="BW162" ca="1">IFERROR(BQ162*(1+INDEX(FrontEndData,MATCH(BW$10,IF(FrontEndType=$B162,FrontEndCampus),0),MATCH(BW$9,FrontEndYear,0))),"")</f>
        <v/>
      </c>
      <c r="BX162" s="529" t="str">
        <f t="array" aca="1" ref="BX162" ca="1">IFERROR(BR162*(1+INDEX(FrontEndData,MATCH(BX$10,IF(FrontEndType=$B162,FrontEndCampus),0),MATCH(BX$9,FrontEndYear,0))),"")</f>
        <v/>
      </c>
    </row>
    <row r="163" spans="2:76" x14ac:dyDescent="0.25">
      <c r="B163" s="525" t="s">
        <v>361</v>
      </c>
      <c r="C163" s="526" t="s">
        <v>386</v>
      </c>
      <c r="D163" s="527" t="s">
        <v>4</v>
      </c>
      <c r="E163" s="528">
        <f t="array" aca="1" ref="E163" ca="1">IFERROR(IF(INDEX(EndUseMatrixData,MATCH($B163,IF(EndUseMatrixEndUse=$D163,EndUseMatrixAllocation),0),MATCH($C163,EndUseMatrixEmissionSource,0))=Lists!$Q$9,INDEX(CFPTableEmissionsData,MATCH($C163,CFPTableEmissionsEmissionSource,0),MATCH(E$10,CFPTableEmissionsCampus,0))*INDEX(EndUseAssumptionsData,MATCH($C163,IF(EndUseAssumptionsEndUse=$D163,EndUseAssumptionsEmissionsSource),0),MATCH(E$10,EndUseAssumptionsCampus,0))*IF(COUNTIF(PeopleList,$B163)&gt;0,INDEX(SpacePeopleAllocationsPercentData,MATCH($B163,SpacePeopleAllocationsPercentType,0),MATCH(E$10,SpacePeopleAllocationsPercentCampus,0))/SUM(IF(INDEX(EndUseMatrixPeopleData,0,MATCH($C163,EndUseMatrixEmissionSource,0))=Lists!$Q$9,IF(EndUseMatrixPeopleEndUse=$D163,INDEX(EndUseMatrixPeopleSplitData,0,MATCH(E$10,EndUseMatrixPeopleSplitCampus,0))))),1),0),0)</f>
        <v>0</v>
      </c>
      <c r="F163" s="528">
        <f t="array" aca="1" ref="F163" ca="1">IFERROR(IF(INDEX(EndUseMatrixData,MATCH($B163,IF(EndUseMatrixEndUse=$D163,EndUseMatrixAllocation),0),MATCH($C163,EndUseMatrixEmissionSource,0))=Lists!$Q$9,INDEX(CFPTableEmissionsData,MATCH($C163,CFPTableEmissionsEmissionSource,0),MATCH(F$10,CFPTableEmissionsCampus,0))*INDEX(EndUseAssumptionsData,MATCH($C163,IF(EndUseAssumptionsEndUse=$D163,EndUseAssumptionsEmissionsSource),0),MATCH(F$10,EndUseAssumptionsCampus,0))*IF(COUNTIF(PeopleList,$B163)&gt;0,INDEX(SpacePeopleAllocationsPercentData,MATCH($B163,SpacePeopleAllocationsPercentType,0),MATCH(F$10,SpacePeopleAllocationsPercentCampus,0))/SUM(IF(INDEX(EndUseMatrixPeopleData,0,MATCH($C163,EndUseMatrixEmissionSource,0))=Lists!$Q$9,IF(EndUseMatrixPeopleEndUse=$D163,INDEX(EndUseMatrixPeopleSplitData,0,MATCH(F$10,EndUseMatrixPeopleSplitCampus,0))))),1),0),0)</f>
        <v>0</v>
      </c>
      <c r="G163" s="528">
        <f t="array" aca="1" ref="G163" ca="1">IFERROR(IF(INDEX(EndUseMatrixData,MATCH($B163,IF(EndUseMatrixEndUse=$D163,EndUseMatrixAllocation),0),MATCH($C163,EndUseMatrixEmissionSource,0))=Lists!$Q$9,INDEX(CFPTableEmissionsData,MATCH($C163,CFPTableEmissionsEmissionSource,0),MATCH(G$10,CFPTableEmissionsCampus,0))*INDEX(EndUseAssumptionsData,MATCH($C163,IF(EndUseAssumptionsEndUse=$D163,EndUseAssumptionsEmissionsSource),0),MATCH(G$10,EndUseAssumptionsCampus,0))*IF(COUNTIF(PeopleList,$B163)&gt;0,INDEX(SpacePeopleAllocationsPercentData,MATCH($B163,SpacePeopleAllocationsPercentType,0),MATCH(G$10,SpacePeopleAllocationsPercentCampus,0))/SUM(IF(INDEX(EndUseMatrixPeopleData,0,MATCH($C163,EndUseMatrixEmissionSource,0))=Lists!$Q$9,IF(EndUseMatrixPeopleEndUse=$D163,INDEX(EndUseMatrixPeopleSplitData,0,MATCH(G$10,EndUseMatrixPeopleSplitCampus,0))))),1),0),0)</f>
        <v>0</v>
      </c>
      <c r="H163" s="528">
        <f t="array" aca="1" ref="H163" ca="1">IFERROR(IF(INDEX(EndUseMatrixData,MATCH($B163,IF(EndUseMatrixEndUse=$D163,EndUseMatrixAllocation),0),MATCH($C163,EndUseMatrixEmissionSource,0))=Lists!$Q$9,INDEX(CFPTableEmissionsData,MATCH($C163,CFPTableEmissionsEmissionSource,0),MATCH(H$10,CFPTableEmissionsCampus,0))*INDEX(EndUseAssumptionsData,MATCH($C163,IF(EndUseAssumptionsEndUse=$D163,EndUseAssumptionsEmissionsSource),0),MATCH(H$10,EndUseAssumptionsCampus,0))*IF(COUNTIF(PeopleList,$B163)&gt;0,INDEX(SpacePeopleAllocationsPercentData,MATCH($B163,SpacePeopleAllocationsPercentType,0),MATCH(H$10,SpacePeopleAllocationsPercentCampus,0))/SUM(IF(INDEX(EndUseMatrixPeopleData,0,MATCH($C163,EndUseMatrixEmissionSource,0))=Lists!$Q$9,IF(EndUseMatrixPeopleEndUse=$D163,INDEX(EndUseMatrixPeopleSplitData,0,MATCH(H$10,EndUseMatrixPeopleSplitCampus,0))))),1),0),0)</f>
        <v>0</v>
      </c>
      <c r="I163" s="528">
        <f t="array" aca="1" ref="I163" ca="1">IFERROR(IF(INDEX(EndUseMatrixData,MATCH($B163,IF(EndUseMatrixEndUse=$D163,EndUseMatrixAllocation),0),MATCH($C163,EndUseMatrixEmissionSource,0))=Lists!$Q$9,INDEX(CFPTableEmissionsData,MATCH($C163,CFPTableEmissionsEmissionSource,0),MATCH(I$10,CFPTableEmissionsCampus,0))*INDEX(EndUseAssumptionsData,MATCH($C163,IF(EndUseAssumptionsEndUse=$D163,EndUseAssumptionsEmissionsSource),0),MATCH(I$10,EndUseAssumptionsCampus,0))*IF(COUNTIF(PeopleList,$B163)&gt;0,INDEX(SpacePeopleAllocationsPercentData,MATCH($B163,SpacePeopleAllocationsPercentType,0),MATCH(I$10,SpacePeopleAllocationsPercentCampus,0))/SUM(IF(INDEX(EndUseMatrixPeopleData,0,MATCH($C163,EndUseMatrixEmissionSource,0))=Lists!$Q$9,IF(EndUseMatrixPeopleEndUse=$D163,INDEX(EndUseMatrixPeopleSplitData,0,MATCH(I$10,EndUseMatrixPeopleSplitCampus,0))))),1),0),0)</f>
        <v>0</v>
      </c>
      <c r="J163" s="528">
        <f t="array" aca="1" ref="J163" ca="1">IFERROR(IF(INDEX(EndUseMatrixData,MATCH($B163,IF(EndUseMatrixEndUse=$D163,EndUseMatrixAllocation),0),MATCH($C163,EndUseMatrixEmissionSource,0))=Lists!$Q$9,INDEX(CFPTableEmissionsData,MATCH($C163,CFPTableEmissionsEmissionSource,0),MATCH(J$10,CFPTableEmissionsCampus,0))*INDEX(EndUseAssumptionsData,MATCH($C163,IF(EndUseAssumptionsEndUse=$D163,EndUseAssumptionsEmissionsSource),0),MATCH(J$10,EndUseAssumptionsCampus,0))*IF(COUNTIF(PeopleList,$B163)&gt;0,INDEX(SpacePeopleAllocationsPercentData,MATCH($B163,SpacePeopleAllocationsPercentType,0),MATCH(J$10,SpacePeopleAllocationsPercentCampus,0))/SUM(IF(INDEX(EndUseMatrixPeopleData,0,MATCH($C163,EndUseMatrixEmissionSource,0))=Lists!$Q$9,IF(EndUseMatrixPeopleEndUse=$D163,INDEX(EndUseMatrixPeopleSplitData,0,MATCH(J$10,EndUseMatrixPeopleSplitCampus,0))))),1),0),0)</f>
        <v>0</v>
      </c>
      <c r="K163" s="529" t="str">
        <f t="array" aca="1" ref="K163" ca="1">IFERROR(E163*(1+INDEX(FrontEndData,MATCH(K$10,IF(FrontEndType=$B163,FrontEndCampus),0),MATCH(K$9,FrontEndYear,0))),"")</f>
        <v/>
      </c>
      <c r="L163" s="529" t="str">
        <f t="array" aca="1" ref="L163" ca="1">IFERROR(F163*(1+INDEX(FrontEndData,MATCH(L$10,IF(FrontEndType=$B163,FrontEndCampus),0),MATCH(L$9,FrontEndYear,0))),"")</f>
        <v/>
      </c>
      <c r="M163" s="529" t="str">
        <f t="array" aca="1" ref="M163" ca="1">IFERROR(G163*(1+INDEX(FrontEndData,MATCH(M$10,IF(FrontEndType=$B163,FrontEndCampus),0),MATCH(M$9,FrontEndYear,0))),"")</f>
        <v/>
      </c>
      <c r="N163" s="529" t="str">
        <f t="array" aca="1" ref="N163" ca="1">IFERROR(H163*(1+INDEX(FrontEndData,MATCH(N$10,IF(FrontEndType=$B163,FrontEndCampus),0),MATCH(N$9,FrontEndYear,0))),"")</f>
        <v/>
      </c>
      <c r="O163" s="529" t="str">
        <f t="array" aca="1" ref="O163" ca="1">IFERROR(I163*(1+INDEX(FrontEndData,MATCH(O$10,IF(FrontEndType=$B163,FrontEndCampus),0),MATCH(O$9,FrontEndYear,0))),"")</f>
        <v/>
      </c>
      <c r="P163" s="529" t="str">
        <f t="array" aca="1" ref="P163" ca="1">IFERROR(J163*(1+INDEX(FrontEndData,MATCH(P$10,IF(FrontEndType=$B163,FrontEndCampus),0),MATCH(P$9,FrontEndYear,0))),"")</f>
        <v/>
      </c>
      <c r="Q163" s="529" t="str">
        <f t="array" aca="1" ref="Q163" ca="1">IFERROR(K163*(1+INDEX(FrontEndData,MATCH(Q$10,IF(FrontEndType=$B163,FrontEndCampus),0),MATCH(Q$9,FrontEndYear,0))),"")</f>
        <v/>
      </c>
      <c r="R163" s="529" t="str">
        <f t="array" aca="1" ref="R163" ca="1">IFERROR(L163*(1+INDEX(FrontEndData,MATCH(R$10,IF(FrontEndType=$B163,FrontEndCampus),0),MATCH(R$9,FrontEndYear,0))),"")</f>
        <v/>
      </c>
      <c r="S163" s="529" t="str">
        <f t="array" aca="1" ref="S163" ca="1">IFERROR(M163*(1+INDEX(FrontEndData,MATCH(S$10,IF(FrontEndType=$B163,FrontEndCampus),0),MATCH(S$9,FrontEndYear,0))),"")</f>
        <v/>
      </c>
      <c r="T163" s="529" t="str">
        <f t="array" aca="1" ref="T163" ca="1">IFERROR(N163*(1+INDEX(FrontEndData,MATCH(T$10,IF(FrontEndType=$B163,FrontEndCampus),0),MATCH(T$9,FrontEndYear,0))),"")</f>
        <v/>
      </c>
      <c r="U163" s="529" t="str">
        <f t="array" aca="1" ref="U163" ca="1">IFERROR(O163*(1+INDEX(FrontEndData,MATCH(U$10,IF(FrontEndType=$B163,FrontEndCampus),0),MATCH(U$9,FrontEndYear,0))),"")</f>
        <v/>
      </c>
      <c r="V163" s="529" t="str">
        <f t="array" aca="1" ref="V163" ca="1">IFERROR(P163*(1+INDEX(FrontEndData,MATCH(V$10,IF(FrontEndType=$B163,FrontEndCampus),0),MATCH(V$9,FrontEndYear,0))),"")</f>
        <v/>
      </c>
      <c r="W163" s="529" t="str">
        <f t="array" aca="1" ref="W163" ca="1">IFERROR(Q163*(1+INDEX(FrontEndData,MATCH(W$10,IF(FrontEndType=$B163,FrontEndCampus),0),MATCH(W$9,FrontEndYear,0))),"")</f>
        <v/>
      </c>
      <c r="X163" s="529" t="str">
        <f t="array" aca="1" ref="X163" ca="1">IFERROR(R163*(1+INDEX(FrontEndData,MATCH(X$10,IF(FrontEndType=$B163,FrontEndCampus),0),MATCH(X$9,FrontEndYear,0))),"")</f>
        <v/>
      </c>
      <c r="Y163" s="529" t="str">
        <f t="array" aca="1" ref="Y163" ca="1">IFERROR(S163*(1+INDEX(FrontEndData,MATCH(Y$10,IF(FrontEndType=$B163,FrontEndCampus),0),MATCH(Y$9,FrontEndYear,0))),"")</f>
        <v/>
      </c>
      <c r="Z163" s="529" t="str">
        <f t="array" aca="1" ref="Z163" ca="1">IFERROR(T163*(1+INDEX(FrontEndData,MATCH(Z$10,IF(FrontEndType=$B163,FrontEndCampus),0),MATCH(Z$9,FrontEndYear,0))),"")</f>
        <v/>
      </c>
      <c r="AA163" s="529" t="str">
        <f t="array" aca="1" ref="AA163" ca="1">IFERROR(U163*(1+INDEX(FrontEndData,MATCH(AA$10,IF(FrontEndType=$B163,FrontEndCampus),0),MATCH(AA$9,FrontEndYear,0))),"")</f>
        <v/>
      </c>
      <c r="AB163" s="529" t="str">
        <f t="array" aca="1" ref="AB163" ca="1">IFERROR(V163*(1+INDEX(FrontEndData,MATCH(AB$10,IF(FrontEndType=$B163,FrontEndCampus),0),MATCH(AB$9,FrontEndYear,0))),"")</f>
        <v/>
      </c>
      <c r="AC163" s="529" t="str">
        <f t="array" aca="1" ref="AC163" ca="1">IFERROR(W163*(1+INDEX(FrontEndData,MATCH(AC$10,IF(FrontEndType=$B163,FrontEndCampus),0),MATCH(AC$9,FrontEndYear,0))),"")</f>
        <v/>
      </c>
      <c r="AD163" s="529" t="str">
        <f t="array" aca="1" ref="AD163" ca="1">IFERROR(X163*(1+INDEX(FrontEndData,MATCH(AD$10,IF(FrontEndType=$B163,FrontEndCampus),0),MATCH(AD$9,FrontEndYear,0))),"")</f>
        <v/>
      </c>
      <c r="AE163" s="529" t="str">
        <f t="array" aca="1" ref="AE163" ca="1">IFERROR(Y163*(1+INDEX(FrontEndData,MATCH(AE$10,IF(FrontEndType=$B163,FrontEndCampus),0),MATCH(AE$9,FrontEndYear,0))),"")</f>
        <v/>
      </c>
      <c r="AF163" s="529" t="str">
        <f t="array" aca="1" ref="AF163" ca="1">IFERROR(Z163*(1+INDEX(FrontEndData,MATCH(AF$10,IF(FrontEndType=$B163,FrontEndCampus),0),MATCH(AF$9,FrontEndYear,0))),"")</f>
        <v/>
      </c>
      <c r="AG163" s="529" t="str">
        <f t="array" aca="1" ref="AG163" ca="1">IFERROR(AA163*(1+INDEX(FrontEndData,MATCH(AG$10,IF(FrontEndType=$B163,FrontEndCampus),0),MATCH(AG$9,FrontEndYear,0))),"")</f>
        <v/>
      </c>
      <c r="AH163" s="529" t="str">
        <f t="array" aca="1" ref="AH163" ca="1">IFERROR(AB163*(1+INDEX(FrontEndData,MATCH(AH$10,IF(FrontEndType=$B163,FrontEndCampus),0),MATCH(AH$9,FrontEndYear,0))),"")</f>
        <v/>
      </c>
      <c r="AI163" s="529" t="str">
        <f t="array" aca="1" ref="AI163" ca="1">IFERROR(AC163*(1+INDEX(FrontEndData,MATCH(AI$10,IF(FrontEndType=$B163,FrontEndCampus),0),MATCH(AI$9,FrontEndYear,0))),"")</f>
        <v/>
      </c>
      <c r="AJ163" s="529" t="str">
        <f t="array" aca="1" ref="AJ163" ca="1">IFERROR(AD163*(1+INDEX(FrontEndData,MATCH(AJ$10,IF(FrontEndType=$B163,FrontEndCampus),0),MATCH(AJ$9,FrontEndYear,0))),"")</f>
        <v/>
      </c>
      <c r="AK163" s="529" t="str">
        <f t="array" aca="1" ref="AK163" ca="1">IFERROR(AE163*(1+INDEX(FrontEndData,MATCH(AK$10,IF(FrontEndType=$B163,FrontEndCampus),0),MATCH(AK$9,FrontEndYear,0))),"")</f>
        <v/>
      </c>
      <c r="AL163" s="529" t="str">
        <f t="array" aca="1" ref="AL163" ca="1">IFERROR(AF163*(1+INDEX(FrontEndData,MATCH(AL$10,IF(FrontEndType=$B163,FrontEndCampus),0),MATCH(AL$9,FrontEndYear,0))),"")</f>
        <v/>
      </c>
      <c r="AM163" s="529" t="str">
        <f t="array" aca="1" ref="AM163" ca="1">IFERROR(AG163*(1+INDEX(FrontEndData,MATCH(AM$10,IF(FrontEndType=$B163,FrontEndCampus),0),MATCH(AM$9,FrontEndYear,0))),"")</f>
        <v/>
      </c>
      <c r="AN163" s="529" t="str">
        <f t="array" aca="1" ref="AN163" ca="1">IFERROR(AH163*(1+INDEX(FrontEndData,MATCH(AN$10,IF(FrontEndType=$B163,FrontEndCampus),0),MATCH(AN$9,FrontEndYear,0))),"")</f>
        <v/>
      </c>
      <c r="AO163" s="529" t="str">
        <f t="array" aca="1" ref="AO163" ca="1">IFERROR(AI163*(1+INDEX(FrontEndData,MATCH(AO$10,IF(FrontEndType=$B163,FrontEndCampus),0),MATCH(AO$9,FrontEndYear,0))),"")</f>
        <v/>
      </c>
      <c r="AP163" s="529" t="str">
        <f t="array" aca="1" ref="AP163" ca="1">IFERROR(AJ163*(1+INDEX(FrontEndData,MATCH(AP$10,IF(FrontEndType=$B163,FrontEndCampus),0),MATCH(AP$9,FrontEndYear,0))),"")</f>
        <v/>
      </c>
      <c r="AQ163" s="529" t="str">
        <f t="array" aca="1" ref="AQ163" ca="1">IFERROR(AK163*(1+INDEX(FrontEndData,MATCH(AQ$10,IF(FrontEndType=$B163,FrontEndCampus),0),MATCH(AQ$9,FrontEndYear,0))),"")</f>
        <v/>
      </c>
      <c r="AR163" s="529" t="str">
        <f t="array" aca="1" ref="AR163" ca="1">IFERROR(AL163*(1+INDEX(FrontEndData,MATCH(AR$10,IF(FrontEndType=$B163,FrontEndCampus),0),MATCH(AR$9,FrontEndYear,0))),"")</f>
        <v/>
      </c>
      <c r="AS163" s="529" t="str">
        <f t="array" aca="1" ref="AS163" ca="1">IFERROR(AM163*(1+INDEX(FrontEndData,MATCH(AS$10,IF(FrontEndType=$B163,FrontEndCampus),0),MATCH(AS$9,FrontEndYear,0))),"")</f>
        <v/>
      </c>
      <c r="AT163" s="529" t="str">
        <f t="array" aca="1" ref="AT163" ca="1">IFERROR(AN163*(1+INDEX(FrontEndData,MATCH(AT$10,IF(FrontEndType=$B163,FrontEndCampus),0),MATCH(AT$9,FrontEndYear,0))),"")</f>
        <v/>
      </c>
      <c r="AU163" s="529" t="str">
        <f t="array" aca="1" ref="AU163" ca="1">IFERROR(AO163*(1+INDEX(FrontEndData,MATCH(AU$10,IF(FrontEndType=$B163,FrontEndCampus),0),MATCH(AU$9,FrontEndYear,0))),"")</f>
        <v/>
      </c>
      <c r="AV163" s="529" t="str">
        <f t="array" aca="1" ref="AV163" ca="1">IFERROR(AP163*(1+INDEX(FrontEndData,MATCH(AV$10,IF(FrontEndType=$B163,FrontEndCampus),0),MATCH(AV$9,FrontEndYear,0))),"")</f>
        <v/>
      </c>
      <c r="AW163" s="529" t="str">
        <f t="array" aca="1" ref="AW163" ca="1">IFERROR(AQ163*(1+INDEX(FrontEndData,MATCH(AW$10,IF(FrontEndType=$B163,FrontEndCampus),0),MATCH(AW$9,FrontEndYear,0))),"")</f>
        <v/>
      </c>
      <c r="AX163" s="529" t="str">
        <f t="array" aca="1" ref="AX163" ca="1">IFERROR(AR163*(1+INDEX(FrontEndData,MATCH(AX$10,IF(FrontEndType=$B163,FrontEndCampus),0),MATCH(AX$9,FrontEndYear,0))),"")</f>
        <v/>
      </c>
      <c r="AY163" s="529" t="str">
        <f t="array" aca="1" ref="AY163" ca="1">IFERROR(AS163*(1+INDEX(FrontEndData,MATCH(AY$10,IF(FrontEndType=$B163,FrontEndCampus),0),MATCH(AY$9,FrontEndYear,0))),"")</f>
        <v/>
      </c>
      <c r="AZ163" s="529" t="str">
        <f t="array" aca="1" ref="AZ163" ca="1">IFERROR(AT163*(1+INDEX(FrontEndData,MATCH(AZ$10,IF(FrontEndType=$B163,FrontEndCampus),0),MATCH(AZ$9,FrontEndYear,0))),"")</f>
        <v/>
      </c>
      <c r="BA163" s="529" t="str">
        <f t="array" aca="1" ref="BA163" ca="1">IFERROR(AU163*(1+INDEX(FrontEndData,MATCH(BA$10,IF(FrontEndType=$B163,FrontEndCampus),0),MATCH(BA$9,FrontEndYear,0))),"")</f>
        <v/>
      </c>
      <c r="BB163" s="529" t="str">
        <f t="array" aca="1" ref="BB163" ca="1">IFERROR(AV163*(1+INDEX(FrontEndData,MATCH(BB$10,IF(FrontEndType=$B163,FrontEndCampus),0),MATCH(BB$9,FrontEndYear,0))),"")</f>
        <v/>
      </c>
      <c r="BC163" s="529" t="str">
        <f t="array" aca="1" ref="BC163" ca="1">IFERROR(AW163*(1+INDEX(FrontEndData,MATCH(BC$10,IF(FrontEndType=$B163,FrontEndCampus),0),MATCH(BC$9,FrontEndYear,0))),"")</f>
        <v/>
      </c>
      <c r="BD163" s="529" t="str">
        <f t="array" aca="1" ref="BD163" ca="1">IFERROR(AX163*(1+INDEX(FrontEndData,MATCH(BD$10,IF(FrontEndType=$B163,FrontEndCampus),0),MATCH(BD$9,FrontEndYear,0))),"")</f>
        <v/>
      </c>
      <c r="BE163" s="529" t="str">
        <f t="array" aca="1" ref="BE163" ca="1">IFERROR(AY163*(1+INDEX(FrontEndData,MATCH(BE$10,IF(FrontEndType=$B163,FrontEndCampus),0),MATCH(BE$9,FrontEndYear,0))),"")</f>
        <v/>
      </c>
      <c r="BF163" s="529" t="str">
        <f t="array" aca="1" ref="BF163" ca="1">IFERROR(AZ163*(1+INDEX(FrontEndData,MATCH(BF$10,IF(FrontEndType=$B163,FrontEndCampus),0),MATCH(BF$9,FrontEndYear,0))),"")</f>
        <v/>
      </c>
      <c r="BG163" s="529" t="str">
        <f t="array" aca="1" ref="BG163" ca="1">IFERROR(BA163*(1+INDEX(FrontEndData,MATCH(BG$10,IF(FrontEndType=$B163,FrontEndCampus),0),MATCH(BG$9,FrontEndYear,0))),"")</f>
        <v/>
      </c>
      <c r="BH163" s="529" t="str">
        <f t="array" aca="1" ref="BH163" ca="1">IFERROR(BB163*(1+INDEX(FrontEndData,MATCH(BH$10,IF(FrontEndType=$B163,FrontEndCampus),0),MATCH(BH$9,FrontEndYear,0))),"")</f>
        <v/>
      </c>
      <c r="BI163" s="529" t="str">
        <f t="array" aca="1" ref="BI163" ca="1">IFERROR(BC163*(1+INDEX(FrontEndData,MATCH(BI$10,IF(FrontEndType=$B163,FrontEndCampus),0),MATCH(BI$9,FrontEndYear,0))),"")</f>
        <v/>
      </c>
      <c r="BJ163" s="529" t="str">
        <f t="array" aca="1" ref="BJ163" ca="1">IFERROR(BD163*(1+INDEX(FrontEndData,MATCH(BJ$10,IF(FrontEndType=$B163,FrontEndCampus),0),MATCH(BJ$9,FrontEndYear,0))),"")</f>
        <v/>
      </c>
      <c r="BK163" s="529" t="str">
        <f t="array" aca="1" ref="BK163" ca="1">IFERROR(BE163*(1+INDEX(FrontEndData,MATCH(BK$10,IF(FrontEndType=$B163,FrontEndCampus),0),MATCH(BK$9,FrontEndYear,0))),"")</f>
        <v/>
      </c>
      <c r="BL163" s="529" t="str">
        <f t="array" aca="1" ref="BL163" ca="1">IFERROR(BF163*(1+INDEX(FrontEndData,MATCH(BL$10,IF(FrontEndType=$B163,FrontEndCampus),0),MATCH(BL$9,FrontEndYear,0))),"")</f>
        <v/>
      </c>
      <c r="BM163" s="529" t="str">
        <f t="array" aca="1" ref="BM163" ca="1">IFERROR(BG163*(1+INDEX(FrontEndData,MATCH(BM$10,IF(FrontEndType=$B163,FrontEndCampus),0),MATCH(BM$9,FrontEndYear,0))),"")</f>
        <v/>
      </c>
      <c r="BN163" s="529" t="str">
        <f t="array" aca="1" ref="BN163" ca="1">IFERROR(BH163*(1+INDEX(FrontEndData,MATCH(BN$10,IF(FrontEndType=$B163,FrontEndCampus),0),MATCH(BN$9,FrontEndYear,0))),"")</f>
        <v/>
      </c>
      <c r="BO163" s="529" t="str">
        <f t="array" aca="1" ref="BO163" ca="1">IFERROR(BI163*(1+INDEX(FrontEndData,MATCH(BO$10,IF(FrontEndType=$B163,FrontEndCampus),0),MATCH(BO$9,FrontEndYear,0))),"")</f>
        <v/>
      </c>
      <c r="BP163" s="529" t="str">
        <f t="array" aca="1" ref="BP163" ca="1">IFERROR(BJ163*(1+INDEX(FrontEndData,MATCH(BP$10,IF(FrontEndType=$B163,FrontEndCampus),0),MATCH(BP$9,FrontEndYear,0))),"")</f>
        <v/>
      </c>
      <c r="BQ163" s="529" t="str">
        <f t="array" aca="1" ref="BQ163" ca="1">IFERROR(BK163*(1+INDEX(FrontEndData,MATCH(BQ$10,IF(FrontEndType=$B163,FrontEndCampus),0),MATCH(BQ$9,FrontEndYear,0))),"")</f>
        <v/>
      </c>
      <c r="BR163" s="529" t="str">
        <f t="array" aca="1" ref="BR163" ca="1">IFERROR(BL163*(1+INDEX(FrontEndData,MATCH(BR$10,IF(FrontEndType=$B163,FrontEndCampus),0),MATCH(BR$9,FrontEndYear,0))),"")</f>
        <v/>
      </c>
      <c r="BS163" s="529" t="str">
        <f t="array" aca="1" ref="BS163" ca="1">IFERROR(BM163*(1+INDEX(FrontEndData,MATCH(BS$10,IF(FrontEndType=$B163,FrontEndCampus),0),MATCH(BS$9,FrontEndYear,0))),"")</f>
        <v/>
      </c>
      <c r="BT163" s="529" t="str">
        <f t="array" aca="1" ref="BT163" ca="1">IFERROR(BN163*(1+INDEX(FrontEndData,MATCH(BT$10,IF(FrontEndType=$B163,FrontEndCampus),0),MATCH(BT$9,FrontEndYear,0))),"")</f>
        <v/>
      </c>
      <c r="BU163" s="529" t="str">
        <f t="array" aca="1" ref="BU163" ca="1">IFERROR(BO163*(1+INDEX(FrontEndData,MATCH(BU$10,IF(FrontEndType=$B163,FrontEndCampus),0),MATCH(BU$9,FrontEndYear,0))),"")</f>
        <v/>
      </c>
      <c r="BV163" s="529" t="str">
        <f t="array" aca="1" ref="BV163" ca="1">IFERROR(BP163*(1+INDEX(FrontEndData,MATCH(BV$10,IF(FrontEndType=$B163,FrontEndCampus),0),MATCH(BV$9,FrontEndYear,0))),"")</f>
        <v/>
      </c>
      <c r="BW163" s="529" t="str">
        <f t="array" aca="1" ref="BW163" ca="1">IFERROR(BQ163*(1+INDEX(FrontEndData,MATCH(BW$10,IF(FrontEndType=$B163,FrontEndCampus),0),MATCH(BW$9,FrontEndYear,0))),"")</f>
        <v/>
      </c>
      <c r="BX163" s="529" t="str">
        <f t="array" aca="1" ref="BX163" ca="1">IFERROR(BR163*(1+INDEX(FrontEndData,MATCH(BX$10,IF(FrontEndType=$B163,FrontEndCampus),0),MATCH(BX$9,FrontEndYear,0))),"")</f>
        <v/>
      </c>
    </row>
    <row r="164" spans="2:76" x14ac:dyDescent="0.25">
      <c r="B164" s="525" t="s">
        <v>360</v>
      </c>
      <c r="C164" s="526" t="s">
        <v>386</v>
      </c>
      <c r="D164" s="527" t="s">
        <v>4</v>
      </c>
      <c r="E164" s="528">
        <f t="array" aca="1" ref="E164" ca="1">IFERROR(IF(INDEX(EndUseMatrixData,MATCH($B164,IF(EndUseMatrixEndUse=$D164,EndUseMatrixAllocation),0),MATCH($C164,EndUseMatrixEmissionSource,0))=Lists!$Q$9,INDEX(CFPTableEmissionsData,MATCH($C164,CFPTableEmissionsEmissionSource,0),MATCH(E$10,CFPTableEmissionsCampus,0))*INDEX(EndUseAssumptionsData,MATCH($C164,IF(EndUseAssumptionsEndUse=$D164,EndUseAssumptionsEmissionsSource),0),MATCH(E$10,EndUseAssumptionsCampus,0))*IF(COUNTIF(PeopleList,$B164)&gt;0,INDEX(SpacePeopleAllocationsPercentData,MATCH($B164,SpacePeopleAllocationsPercentType,0),MATCH(E$10,SpacePeopleAllocationsPercentCampus,0))/SUM(IF(INDEX(EndUseMatrixPeopleData,0,MATCH($C164,EndUseMatrixEmissionSource,0))=Lists!$Q$9,IF(EndUseMatrixPeopleEndUse=$D164,INDEX(EndUseMatrixPeopleSplitData,0,MATCH(E$10,EndUseMatrixPeopleSplitCampus,0))))),1),0),0)</f>
        <v>0</v>
      </c>
      <c r="F164" s="528">
        <f t="array" aca="1" ref="F164" ca="1">IFERROR(IF(INDEX(EndUseMatrixData,MATCH($B164,IF(EndUseMatrixEndUse=$D164,EndUseMatrixAllocation),0),MATCH($C164,EndUseMatrixEmissionSource,0))=Lists!$Q$9,INDEX(CFPTableEmissionsData,MATCH($C164,CFPTableEmissionsEmissionSource,0),MATCH(F$10,CFPTableEmissionsCampus,0))*INDEX(EndUseAssumptionsData,MATCH($C164,IF(EndUseAssumptionsEndUse=$D164,EndUseAssumptionsEmissionsSource),0),MATCH(F$10,EndUseAssumptionsCampus,0))*IF(COUNTIF(PeopleList,$B164)&gt;0,INDEX(SpacePeopleAllocationsPercentData,MATCH($B164,SpacePeopleAllocationsPercentType,0),MATCH(F$10,SpacePeopleAllocationsPercentCampus,0))/SUM(IF(INDEX(EndUseMatrixPeopleData,0,MATCH($C164,EndUseMatrixEmissionSource,0))=Lists!$Q$9,IF(EndUseMatrixPeopleEndUse=$D164,INDEX(EndUseMatrixPeopleSplitData,0,MATCH(F$10,EndUseMatrixPeopleSplitCampus,0))))),1),0),0)</f>
        <v>0</v>
      </c>
      <c r="G164" s="528">
        <f t="array" aca="1" ref="G164" ca="1">IFERROR(IF(INDEX(EndUseMatrixData,MATCH($B164,IF(EndUseMatrixEndUse=$D164,EndUseMatrixAllocation),0),MATCH($C164,EndUseMatrixEmissionSource,0))=Lists!$Q$9,INDEX(CFPTableEmissionsData,MATCH($C164,CFPTableEmissionsEmissionSource,0),MATCH(G$10,CFPTableEmissionsCampus,0))*INDEX(EndUseAssumptionsData,MATCH($C164,IF(EndUseAssumptionsEndUse=$D164,EndUseAssumptionsEmissionsSource),0),MATCH(G$10,EndUseAssumptionsCampus,0))*IF(COUNTIF(PeopleList,$B164)&gt;0,INDEX(SpacePeopleAllocationsPercentData,MATCH($B164,SpacePeopleAllocationsPercentType,0),MATCH(G$10,SpacePeopleAllocationsPercentCampus,0))/SUM(IF(INDEX(EndUseMatrixPeopleData,0,MATCH($C164,EndUseMatrixEmissionSource,0))=Lists!$Q$9,IF(EndUseMatrixPeopleEndUse=$D164,INDEX(EndUseMatrixPeopleSplitData,0,MATCH(G$10,EndUseMatrixPeopleSplitCampus,0))))),1),0),0)</f>
        <v>0</v>
      </c>
      <c r="H164" s="528">
        <f t="array" aca="1" ref="H164" ca="1">IFERROR(IF(INDEX(EndUseMatrixData,MATCH($B164,IF(EndUseMatrixEndUse=$D164,EndUseMatrixAllocation),0),MATCH($C164,EndUseMatrixEmissionSource,0))=Lists!$Q$9,INDEX(CFPTableEmissionsData,MATCH($C164,CFPTableEmissionsEmissionSource,0),MATCH(H$10,CFPTableEmissionsCampus,0))*INDEX(EndUseAssumptionsData,MATCH($C164,IF(EndUseAssumptionsEndUse=$D164,EndUseAssumptionsEmissionsSource),0),MATCH(H$10,EndUseAssumptionsCampus,0))*IF(COUNTIF(PeopleList,$B164)&gt;0,INDEX(SpacePeopleAllocationsPercentData,MATCH($B164,SpacePeopleAllocationsPercentType,0),MATCH(H$10,SpacePeopleAllocationsPercentCampus,0))/SUM(IF(INDEX(EndUseMatrixPeopleData,0,MATCH($C164,EndUseMatrixEmissionSource,0))=Lists!$Q$9,IF(EndUseMatrixPeopleEndUse=$D164,INDEX(EndUseMatrixPeopleSplitData,0,MATCH(H$10,EndUseMatrixPeopleSplitCampus,0))))),1),0),0)</f>
        <v>0</v>
      </c>
      <c r="I164" s="528">
        <f t="array" aca="1" ref="I164" ca="1">IFERROR(IF(INDEX(EndUseMatrixData,MATCH($B164,IF(EndUseMatrixEndUse=$D164,EndUseMatrixAllocation),0),MATCH($C164,EndUseMatrixEmissionSource,0))=Lists!$Q$9,INDEX(CFPTableEmissionsData,MATCH($C164,CFPTableEmissionsEmissionSource,0),MATCH(I$10,CFPTableEmissionsCampus,0))*INDEX(EndUseAssumptionsData,MATCH($C164,IF(EndUseAssumptionsEndUse=$D164,EndUseAssumptionsEmissionsSource),0),MATCH(I$10,EndUseAssumptionsCampus,0))*IF(COUNTIF(PeopleList,$B164)&gt;0,INDEX(SpacePeopleAllocationsPercentData,MATCH($B164,SpacePeopleAllocationsPercentType,0),MATCH(I$10,SpacePeopleAllocationsPercentCampus,0))/SUM(IF(INDEX(EndUseMatrixPeopleData,0,MATCH($C164,EndUseMatrixEmissionSource,0))=Lists!$Q$9,IF(EndUseMatrixPeopleEndUse=$D164,INDEX(EndUseMatrixPeopleSplitData,0,MATCH(I$10,EndUseMatrixPeopleSplitCampus,0))))),1),0),0)</f>
        <v>0</v>
      </c>
      <c r="J164" s="528">
        <f t="array" aca="1" ref="J164" ca="1">IFERROR(IF(INDEX(EndUseMatrixData,MATCH($B164,IF(EndUseMatrixEndUse=$D164,EndUseMatrixAllocation),0),MATCH($C164,EndUseMatrixEmissionSource,0))=Lists!$Q$9,INDEX(CFPTableEmissionsData,MATCH($C164,CFPTableEmissionsEmissionSource,0),MATCH(J$10,CFPTableEmissionsCampus,0))*INDEX(EndUseAssumptionsData,MATCH($C164,IF(EndUseAssumptionsEndUse=$D164,EndUseAssumptionsEmissionsSource),0),MATCH(J$10,EndUseAssumptionsCampus,0))*IF(COUNTIF(PeopleList,$B164)&gt;0,INDEX(SpacePeopleAllocationsPercentData,MATCH($B164,SpacePeopleAllocationsPercentType,0),MATCH(J$10,SpacePeopleAllocationsPercentCampus,0))/SUM(IF(INDEX(EndUseMatrixPeopleData,0,MATCH($C164,EndUseMatrixEmissionSource,0))=Lists!$Q$9,IF(EndUseMatrixPeopleEndUse=$D164,INDEX(EndUseMatrixPeopleSplitData,0,MATCH(J$10,EndUseMatrixPeopleSplitCampus,0))))),1),0),0)</f>
        <v>0</v>
      </c>
      <c r="K164" s="529" t="str">
        <f t="array" aca="1" ref="K164" ca="1">IFERROR(E164*(1+INDEX(FrontEndData,MATCH(K$10,IF(FrontEndType=$B164,FrontEndCampus),0),MATCH(K$9,FrontEndYear,0))),"")</f>
        <v/>
      </c>
      <c r="L164" s="529" t="str">
        <f t="array" aca="1" ref="L164" ca="1">IFERROR(F164*(1+INDEX(FrontEndData,MATCH(L$10,IF(FrontEndType=$B164,FrontEndCampus),0),MATCH(L$9,FrontEndYear,0))),"")</f>
        <v/>
      </c>
      <c r="M164" s="529" t="str">
        <f t="array" aca="1" ref="M164" ca="1">IFERROR(G164*(1+INDEX(FrontEndData,MATCH(M$10,IF(FrontEndType=$B164,FrontEndCampus),0),MATCH(M$9,FrontEndYear,0))),"")</f>
        <v/>
      </c>
      <c r="N164" s="529" t="str">
        <f t="array" aca="1" ref="N164" ca="1">IFERROR(H164*(1+INDEX(FrontEndData,MATCH(N$10,IF(FrontEndType=$B164,FrontEndCampus),0),MATCH(N$9,FrontEndYear,0))),"")</f>
        <v/>
      </c>
      <c r="O164" s="529" t="str">
        <f t="array" aca="1" ref="O164" ca="1">IFERROR(I164*(1+INDEX(FrontEndData,MATCH(O$10,IF(FrontEndType=$B164,FrontEndCampus),0),MATCH(O$9,FrontEndYear,0))),"")</f>
        <v/>
      </c>
      <c r="P164" s="529" t="str">
        <f t="array" aca="1" ref="P164" ca="1">IFERROR(J164*(1+INDEX(FrontEndData,MATCH(P$10,IF(FrontEndType=$B164,FrontEndCampus),0),MATCH(P$9,FrontEndYear,0))),"")</f>
        <v/>
      </c>
      <c r="Q164" s="529" t="str">
        <f t="array" aca="1" ref="Q164" ca="1">IFERROR(K164*(1+INDEX(FrontEndData,MATCH(Q$10,IF(FrontEndType=$B164,FrontEndCampus),0),MATCH(Q$9,FrontEndYear,0))),"")</f>
        <v/>
      </c>
      <c r="R164" s="529" t="str">
        <f t="array" aca="1" ref="R164" ca="1">IFERROR(L164*(1+INDEX(FrontEndData,MATCH(R$10,IF(FrontEndType=$B164,FrontEndCampus),0),MATCH(R$9,FrontEndYear,0))),"")</f>
        <v/>
      </c>
      <c r="S164" s="529" t="str">
        <f t="array" aca="1" ref="S164" ca="1">IFERROR(M164*(1+INDEX(FrontEndData,MATCH(S$10,IF(FrontEndType=$B164,FrontEndCampus),0),MATCH(S$9,FrontEndYear,0))),"")</f>
        <v/>
      </c>
      <c r="T164" s="529" t="str">
        <f t="array" aca="1" ref="T164" ca="1">IFERROR(N164*(1+INDEX(FrontEndData,MATCH(T$10,IF(FrontEndType=$B164,FrontEndCampus),0),MATCH(T$9,FrontEndYear,0))),"")</f>
        <v/>
      </c>
      <c r="U164" s="529" t="str">
        <f t="array" aca="1" ref="U164" ca="1">IFERROR(O164*(1+INDEX(FrontEndData,MATCH(U$10,IF(FrontEndType=$B164,FrontEndCampus),0),MATCH(U$9,FrontEndYear,0))),"")</f>
        <v/>
      </c>
      <c r="V164" s="529" t="str">
        <f t="array" aca="1" ref="V164" ca="1">IFERROR(P164*(1+INDEX(FrontEndData,MATCH(V$10,IF(FrontEndType=$B164,FrontEndCampus),0),MATCH(V$9,FrontEndYear,0))),"")</f>
        <v/>
      </c>
      <c r="W164" s="529" t="str">
        <f t="array" aca="1" ref="W164" ca="1">IFERROR(Q164*(1+INDEX(FrontEndData,MATCH(W$10,IF(FrontEndType=$B164,FrontEndCampus),0),MATCH(W$9,FrontEndYear,0))),"")</f>
        <v/>
      </c>
      <c r="X164" s="529" t="str">
        <f t="array" aca="1" ref="X164" ca="1">IFERROR(R164*(1+INDEX(FrontEndData,MATCH(X$10,IF(FrontEndType=$B164,FrontEndCampus),0),MATCH(X$9,FrontEndYear,0))),"")</f>
        <v/>
      </c>
      <c r="Y164" s="529" t="str">
        <f t="array" aca="1" ref="Y164" ca="1">IFERROR(S164*(1+INDEX(FrontEndData,MATCH(Y$10,IF(FrontEndType=$B164,FrontEndCampus),0),MATCH(Y$9,FrontEndYear,0))),"")</f>
        <v/>
      </c>
      <c r="Z164" s="529" t="str">
        <f t="array" aca="1" ref="Z164" ca="1">IFERROR(T164*(1+INDEX(FrontEndData,MATCH(Z$10,IF(FrontEndType=$B164,FrontEndCampus),0),MATCH(Z$9,FrontEndYear,0))),"")</f>
        <v/>
      </c>
      <c r="AA164" s="529" t="str">
        <f t="array" aca="1" ref="AA164" ca="1">IFERROR(U164*(1+INDEX(FrontEndData,MATCH(AA$10,IF(FrontEndType=$B164,FrontEndCampus),0),MATCH(AA$9,FrontEndYear,0))),"")</f>
        <v/>
      </c>
      <c r="AB164" s="529" t="str">
        <f t="array" aca="1" ref="AB164" ca="1">IFERROR(V164*(1+INDEX(FrontEndData,MATCH(AB$10,IF(FrontEndType=$B164,FrontEndCampus),0),MATCH(AB$9,FrontEndYear,0))),"")</f>
        <v/>
      </c>
      <c r="AC164" s="529" t="str">
        <f t="array" aca="1" ref="AC164" ca="1">IFERROR(W164*(1+INDEX(FrontEndData,MATCH(AC$10,IF(FrontEndType=$B164,FrontEndCampus),0),MATCH(AC$9,FrontEndYear,0))),"")</f>
        <v/>
      </c>
      <c r="AD164" s="529" t="str">
        <f t="array" aca="1" ref="AD164" ca="1">IFERROR(X164*(1+INDEX(FrontEndData,MATCH(AD$10,IF(FrontEndType=$B164,FrontEndCampus),0),MATCH(AD$9,FrontEndYear,0))),"")</f>
        <v/>
      </c>
      <c r="AE164" s="529" t="str">
        <f t="array" aca="1" ref="AE164" ca="1">IFERROR(Y164*(1+INDEX(FrontEndData,MATCH(AE$10,IF(FrontEndType=$B164,FrontEndCampus),0),MATCH(AE$9,FrontEndYear,0))),"")</f>
        <v/>
      </c>
      <c r="AF164" s="529" t="str">
        <f t="array" aca="1" ref="AF164" ca="1">IFERROR(Z164*(1+INDEX(FrontEndData,MATCH(AF$10,IF(FrontEndType=$B164,FrontEndCampus),0),MATCH(AF$9,FrontEndYear,0))),"")</f>
        <v/>
      </c>
      <c r="AG164" s="529" t="str">
        <f t="array" aca="1" ref="AG164" ca="1">IFERROR(AA164*(1+INDEX(FrontEndData,MATCH(AG$10,IF(FrontEndType=$B164,FrontEndCampus),0),MATCH(AG$9,FrontEndYear,0))),"")</f>
        <v/>
      </c>
      <c r="AH164" s="529" t="str">
        <f t="array" aca="1" ref="AH164" ca="1">IFERROR(AB164*(1+INDEX(FrontEndData,MATCH(AH$10,IF(FrontEndType=$B164,FrontEndCampus),0),MATCH(AH$9,FrontEndYear,0))),"")</f>
        <v/>
      </c>
      <c r="AI164" s="529" t="str">
        <f t="array" aca="1" ref="AI164" ca="1">IFERROR(AC164*(1+INDEX(FrontEndData,MATCH(AI$10,IF(FrontEndType=$B164,FrontEndCampus),0),MATCH(AI$9,FrontEndYear,0))),"")</f>
        <v/>
      </c>
      <c r="AJ164" s="529" t="str">
        <f t="array" aca="1" ref="AJ164" ca="1">IFERROR(AD164*(1+INDEX(FrontEndData,MATCH(AJ$10,IF(FrontEndType=$B164,FrontEndCampus),0),MATCH(AJ$9,FrontEndYear,0))),"")</f>
        <v/>
      </c>
      <c r="AK164" s="529" t="str">
        <f t="array" aca="1" ref="AK164" ca="1">IFERROR(AE164*(1+INDEX(FrontEndData,MATCH(AK$10,IF(FrontEndType=$B164,FrontEndCampus),0),MATCH(AK$9,FrontEndYear,0))),"")</f>
        <v/>
      </c>
      <c r="AL164" s="529" t="str">
        <f t="array" aca="1" ref="AL164" ca="1">IFERROR(AF164*(1+INDEX(FrontEndData,MATCH(AL$10,IF(FrontEndType=$B164,FrontEndCampus),0),MATCH(AL$9,FrontEndYear,0))),"")</f>
        <v/>
      </c>
      <c r="AM164" s="529" t="str">
        <f t="array" aca="1" ref="AM164" ca="1">IFERROR(AG164*(1+INDEX(FrontEndData,MATCH(AM$10,IF(FrontEndType=$B164,FrontEndCampus),0),MATCH(AM$9,FrontEndYear,0))),"")</f>
        <v/>
      </c>
      <c r="AN164" s="529" t="str">
        <f t="array" aca="1" ref="AN164" ca="1">IFERROR(AH164*(1+INDEX(FrontEndData,MATCH(AN$10,IF(FrontEndType=$B164,FrontEndCampus),0),MATCH(AN$9,FrontEndYear,0))),"")</f>
        <v/>
      </c>
      <c r="AO164" s="529" t="str">
        <f t="array" aca="1" ref="AO164" ca="1">IFERROR(AI164*(1+INDEX(FrontEndData,MATCH(AO$10,IF(FrontEndType=$B164,FrontEndCampus),0),MATCH(AO$9,FrontEndYear,0))),"")</f>
        <v/>
      </c>
      <c r="AP164" s="529" t="str">
        <f t="array" aca="1" ref="AP164" ca="1">IFERROR(AJ164*(1+INDEX(FrontEndData,MATCH(AP$10,IF(FrontEndType=$B164,FrontEndCampus),0),MATCH(AP$9,FrontEndYear,0))),"")</f>
        <v/>
      </c>
      <c r="AQ164" s="529" t="str">
        <f t="array" aca="1" ref="AQ164" ca="1">IFERROR(AK164*(1+INDEX(FrontEndData,MATCH(AQ$10,IF(FrontEndType=$B164,FrontEndCampus),0),MATCH(AQ$9,FrontEndYear,0))),"")</f>
        <v/>
      </c>
      <c r="AR164" s="529" t="str">
        <f t="array" aca="1" ref="AR164" ca="1">IFERROR(AL164*(1+INDEX(FrontEndData,MATCH(AR$10,IF(FrontEndType=$B164,FrontEndCampus),0),MATCH(AR$9,FrontEndYear,0))),"")</f>
        <v/>
      </c>
      <c r="AS164" s="529" t="str">
        <f t="array" aca="1" ref="AS164" ca="1">IFERROR(AM164*(1+INDEX(FrontEndData,MATCH(AS$10,IF(FrontEndType=$B164,FrontEndCampus),0),MATCH(AS$9,FrontEndYear,0))),"")</f>
        <v/>
      </c>
      <c r="AT164" s="529" t="str">
        <f t="array" aca="1" ref="AT164" ca="1">IFERROR(AN164*(1+INDEX(FrontEndData,MATCH(AT$10,IF(FrontEndType=$B164,FrontEndCampus),0),MATCH(AT$9,FrontEndYear,0))),"")</f>
        <v/>
      </c>
      <c r="AU164" s="529" t="str">
        <f t="array" aca="1" ref="AU164" ca="1">IFERROR(AO164*(1+INDEX(FrontEndData,MATCH(AU$10,IF(FrontEndType=$B164,FrontEndCampus),0),MATCH(AU$9,FrontEndYear,0))),"")</f>
        <v/>
      </c>
      <c r="AV164" s="529" t="str">
        <f t="array" aca="1" ref="AV164" ca="1">IFERROR(AP164*(1+INDEX(FrontEndData,MATCH(AV$10,IF(FrontEndType=$B164,FrontEndCampus),0),MATCH(AV$9,FrontEndYear,0))),"")</f>
        <v/>
      </c>
      <c r="AW164" s="529" t="str">
        <f t="array" aca="1" ref="AW164" ca="1">IFERROR(AQ164*(1+INDEX(FrontEndData,MATCH(AW$10,IF(FrontEndType=$B164,FrontEndCampus),0),MATCH(AW$9,FrontEndYear,0))),"")</f>
        <v/>
      </c>
      <c r="AX164" s="529" t="str">
        <f t="array" aca="1" ref="AX164" ca="1">IFERROR(AR164*(1+INDEX(FrontEndData,MATCH(AX$10,IF(FrontEndType=$B164,FrontEndCampus),0),MATCH(AX$9,FrontEndYear,0))),"")</f>
        <v/>
      </c>
      <c r="AY164" s="529" t="str">
        <f t="array" aca="1" ref="AY164" ca="1">IFERROR(AS164*(1+INDEX(FrontEndData,MATCH(AY$10,IF(FrontEndType=$B164,FrontEndCampus),0),MATCH(AY$9,FrontEndYear,0))),"")</f>
        <v/>
      </c>
      <c r="AZ164" s="529" t="str">
        <f t="array" aca="1" ref="AZ164" ca="1">IFERROR(AT164*(1+INDEX(FrontEndData,MATCH(AZ$10,IF(FrontEndType=$B164,FrontEndCampus),0),MATCH(AZ$9,FrontEndYear,0))),"")</f>
        <v/>
      </c>
      <c r="BA164" s="529" t="str">
        <f t="array" aca="1" ref="BA164" ca="1">IFERROR(AU164*(1+INDEX(FrontEndData,MATCH(BA$10,IF(FrontEndType=$B164,FrontEndCampus),0),MATCH(BA$9,FrontEndYear,0))),"")</f>
        <v/>
      </c>
      <c r="BB164" s="529" t="str">
        <f t="array" aca="1" ref="BB164" ca="1">IFERROR(AV164*(1+INDEX(FrontEndData,MATCH(BB$10,IF(FrontEndType=$B164,FrontEndCampus),0),MATCH(BB$9,FrontEndYear,0))),"")</f>
        <v/>
      </c>
      <c r="BC164" s="529" t="str">
        <f t="array" aca="1" ref="BC164" ca="1">IFERROR(AW164*(1+INDEX(FrontEndData,MATCH(BC$10,IF(FrontEndType=$B164,FrontEndCampus),0),MATCH(BC$9,FrontEndYear,0))),"")</f>
        <v/>
      </c>
      <c r="BD164" s="529" t="str">
        <f t="array" aca="1" ref="BD164" ca="1">IFERROR(AX164*(1+INDEX(FrontEndData,MATCH(BD$10,IF(FrontEndType=$B164,FrontEndCampus),0),MATCH(BD$9,FrontEndYear,0))),"")</f>
        <v/>
      </c>
      <c r="BE164" s="529" t="str">
        <f t="array" aca="1" ref="BE164" ca="1">IFERROR(AY164*(1+INDEX(FrontEndData,MATCH(BE$10,IF(FrontEndType=$B164,FrontEndCampus),0),MATCH(BE$9,FrontEndYear,0))),"")</f>
        <v/>
      </c>
      <c r="BF164" s="529" t="str">
        <f t="array" aca="1" ref="BF164" ca="1">IFERROR(AZ164*(1+INDEX(FrontEndData,MATCH(BF$10,IF(FrontEndType=$B164,FrontEndCampus),0),MATCH(BF$9,FrontEndYear,0))),"")</f>
        <v/>
      </c>
      <c r="BG164" s="529" t="str">
        <f t="array" aca="1" ref="BG164" ca="1">IFERROR(BA164*(1+INDEX(FrontEndData,MATCH(BG$10,IF(FrontEndType=$B164,FrontEndCampus),0),MATCH(BG$9,FrontEndYear,0))),"")</f>
        <v/>
      </c>
      <c r="BH164" s="529" t="str">
        <f t="array" aca="1" ref="BH164" ca="1">IFERROR(BB164*(1+INDEX(FrontEndData,MATCH(BH$10,IF(FrontEndType=$B164,FrontEndCampus),0),MATCH(BH$9,FrontEndYear,0))),"")</f>
        <v/>
      </c>
      <c r="BI164" s="529" t="str">
        <f t="array" aca="1" ref="BI164" ca="1">IFERROR(BC164*(1+INDEX(FrontEndData,MATCH(BI$10,IF(FrontEndType=$B164,FrontEndCampus),0),MATCH(BI$9,FrontEndYear,0))),"")</f>
        <v/>
      </c>
      <c r="BJ164" s="529" t="str">
        <f t="array" aca="1" ref="BJ164" ca="1">IFERROR(BD164*(1+INDEX(FrontEndData,MATCH(BJ$10,IF(FrontEndType=$B164,FrontEndCampus),0),MATCH(BJ$9,FrontEndYear,0))),"")</f>
        <v/>
      </c>
      <c r="BK164" s="529" t="str">
        <f t="array" aca="1" ref="BK164" ca="1">IFERROR(BE164*(1+INDEX(FrontEndData,MATCH(BK$10,IF(FrontEndType=$B164,FrontEndCampus),0),MATCH(BK$9,FrontEndYear,0))),"")</f>
        <v/>
      </c>
      <c r="BL164" s="529" t="str">
        <f t="array" aca="1" ref="BL164" ca="1">IFERROR(BF164*(1+INDEX(FrontEndData,MATCH(BL$10,IF(FrontEndType=$B164,FrontEndCampus),0),MATCH(BL$9,FrontEndYear,0))),"")</f>
        <v/>
      </c>
      <c r="BM164" s="529" t="str">
        <f t="array" aca="1" ref="BM164" ca="1">IFERROR(BG164*(1+INDEX(FrontEndData,MATCH(BM$10,IF(FrontEndType=$B164,FrontEndCampus),0),MATCH(BM$9,FrontEndYear,0))),"")</f>
        <v/>
      </c>
      <c r="BN164" s="529" t="str">
        <f t="array" aca="1" ref="BN164" ca="1">IFERROR(BH164*(1+INDEX(FrontEndData,MATCH(BN$10,IF(FrontEndType=$B164,FrontEndCampus),0),MATCH(BN$9,FrontEndYear,0))),"")</f>
        <v/>
      </c>
      <c r="BO164" s="529" t="str">
        <f t="array" aca="1" ref="BO164" ca="1">IFERROR(BI164*(1+INDEX(FrontEndData,MATCH(BO$10,IF(FrontEndType=$B164,FrontEndCampus),0),MATCH(BO$9,FrontEndYear,0))),"")</f>
        <v/>
      </c>
      <c r="BP164" s="529" t="str">
        <f t="array" aca="1" ref="BP164" ca="1">IFERROR(BJ164*(1+INDEX(FrontEndData,MATCH(BP$10,IF(FrontEndType=$B164,FrontEndCampus),0),MATCH(BP$9,FrontEndYear,0))),"")</f>
        <v/>
      </c>
      <c r="BQ164" s="529" t="str">
        <f t="array" aca="1" ref="BQ164" ca="1">IFERROR(BK164*(1+INDEX(FrontEndData,MATCH(BQ$10,IF(FrontEndType=$B164,FrontEndCampus),0),MATCH(BQ$9,FrontEndYear,0))),"")</f>
        <v/>
      </c>
      <c r="BR164" s="529" t="str">
        <f t="array" aca="1" ref="BR164" ca="1">IFERROR(BL164*(1+INDEX(FrontEndData,MATCH(BR$10,IF(FrontEndType=$B164,FrontEndCampus),0),MATCH(BR$9,FrontEndYear,0))),"")</f>
        <v/>
      </c>
      <c r="BS164" s="529" t="str">
        <f t="array" aca="1" ref="BS164" ca="1">IFERROR(BM164*(1+INDEX(FrontEndData,MATCH(BS$10,IF(FrontEndType=$B164,FrontEndCampus),0),MATCH(BS$9,FrontEndYear,0))),"")</f>
        <v/>
      </c>
      <c r="BT164" s="529" t="str">
        <f t="array" aca="1" ref="BT164" ca="1">IFERROR(BN164*(1+INDEX(FrontEndData,MATCH(BT$10,IF(FrontEndType=$B164,FrontEndCampus),0),MATCH(BT$9,FrontEndYear,0))),"")</f>
        <v/>
      </c>
      <c r="BU164" s="529" t="str">
        <f t="array" aca="1" ref="BU164" ca="1">IFERROR(BO164*(1+INDEX(FrontEndData,MATCH(BU$10,IF(FrontEndType=$B164,FrontEndCampus),0),MATCH(BU$9,FrontEndYear,0))),"")</f>
        <v/>
      </c>
      <c r="BV164" s="529" t="str">
        <f t="array" aca="1" ref="BV164" ca="1">IFERROR(BP164*(1+INDEX(FrontEndData,MATCH(BV$10,IF(FrontEndType=$B164,FrontEndCampus),0),MATCH(BV$9,FrontEndYear,0))),"")</f>
        <v/>
      </c>
      <c r="BW164" s="529" t="str">
        <f t="array" aca="1" ref="BW164" ca="1">IFERROR(BQ164*(1+INDEX(FrontEndData,MATCH(BW$10,IF(FrontEndType=$B164,FrontEndCampus),0),MATCH(BW$9,FrontEndYear,0))),"")</f>
        <v/>
      </c>
      <c r="BX164" s="529" t="str">
        <f t="array" aca="1" ref="BX164" ca="1">IFERROR(BR164*(1+INDEX(FrontEndData,MATCH(BX$10,IF(FrontEndType=$B164,FrontEndCampus),0),MATCH(BX$9,FrontEndYear,0))),"")</f>
        <v/>
      </c>
    </row>
    <row r="165" spans="2:76" x14ac:dyDescent="0.25">
      <c r="B165" s="525" t="s">
        <v>358</v>
      </c>
      <c r="C165" s="526" t="s">
        <v>386</v>
      </c>
      <c r="D165" s="527" t="s">
        <v>4</v>
      </c>
      <c r="E165" s="528">
        <f t="array" ref="E165">IFERROR(IF(INDEX(EndUseMatrixData,MATCH($B165,IF(EndUseMatrixEndUse=$D165,EndUseMatrixAllocation),0),MATCH($C165,EndUseMatrixEmissionSource,0))=Lists!$Q$9,INDEX(CFPTableEmissionsData,MATCH($C165,CFPTableEmissionsEmissionSource,0),MATCH(E$10,CFPTableEmissionsCampus,0))*INDEX(EndUseAssumptionsData,MATCH($C165,IF(EndUseAssumptionsEndUse=$D165,EndUseAssumptionsEmissionsSource),0),MATCH(E$10,EndUseAssumptionsCampus,0))*IF(COUNTIF(PeopleList,$B165)&gt;0,INDEX(SpacePeopleAllocationsPercentData,MATCH($B165,SpacePeopleAllocationsPercentType,0),MATCH(E$10,SpacePeopleAllocationsPercentCampus,0))/SUM(IF(INDEX(EndUseMatrixPeopleData,0,MATCH($C165,EndUseMatrixEmissionSource,0))=Lists!$Q$9,IF(EndUseMatrixPeopleEndUse=$D165,INDEX(EndUseMatrixPeopleSplitData,0,MATCH(E$10,EndUseMatrixPeopleSplitCampus,0))))),1),0),0)</f>
        <v>0</v>
      </c>
      <c r="F165" s="528">
        <f t="array" ref="F165">IFERROR(IF(INDEX(EndUseMatrixData,MATCH($B165,IF(EndUseMatrixEndUse=$D165,EndUseMatrixAllocation),0),MATCH($C165,EndUseMatrixEmissionSource,0))=Lists!$Q$9,INDEX(CFPTableEmissionsData,MATCH($C165,CFPTableEmissionsEmissionSource,0),MATCH(F$10,CFPTableEmissionsCampus,0))*INDEX(EndUseAssumptionsData,MATCH($C165,IF(EndUseAssumptionsEndUse=$D165,EndUseAssumptionsEmissionsSource),0),MATCH(F$10,EndUseAssumptionsCampus,0))*IF(COUNTIF(PeopleList,$B165)&gt;0,INDEX(SpacePeopleAllocationsPercentData,MATCH($B165,SpacePeopleAllocationsPercentType,0),MATCH(F$10,SpacePeopleAllocationsPercentCampus,0))/SUM(IF(INDEX(EndUseMatrixPeopleData,0,MATCH($C165,EndUseMatrixEmissionSource,0))=Lists!$Q$9,IF(EndUseMatrixPeopleEndUse=$D165,INDEX(EndUseMatrixPeopleSplitData,0,MATCH(F$10,EndUseMatrixPeopleSplitCampus,0))))),1),0),0)</f>
        <v>0</v>
      </c>
      <c r="G165" s="528">
        <f t="array" ref="G165">IFERROR(IF(INDEX(EndUseMatrixData,MATCH($B165,IF(EndUseMatrixEndUse=$D165,EndUseMatrixAllocation),0),MATCH($C165,EndUseMatrixEmissionSource,0))=Lists!$Q$9,INDEX(CFPTableEmissionsData,MATCH($C165,CFPTableEmissionsEmissionSource,0),MATCH(G$10,CFPTableEmissionsCampus,0))*INDEX(EndUseAssumptionsData,MATCH($C165,IF(EndUseAssumptionsEndUse=$D165,EndUseAssumptionsEmissionsSource),0),MATCH(G$10,EndUseAssumptionsCampus,0))*IF(COUNTIF(PeopleList,$B165)&gt;0,INDEX(SpacePeopleAllocationsPercentData,MATCH($B165,SpacePeopleAllocationsPercentType,0),MATCH(G$10,SpacePeopleAllocationsPercentCampus,0))/SUM(IF(INDEX(EndUseMatrixPeopleData,0,MATCH($C165,EndUseMatrixEmissionSource,0))=Lists!$Q$9,IF(EndUseMatrixPeopleEndUse=$D165,INDEX(EndUseMatrixPeopleSplitData,0,MATCH(G$10,EndUseMatrixPeopleSplitCampus,0))))),1),0),0)</f>
        <v>0</v>
      </c>
      <c r="H165" s="528">
        <f t="array" ref="H165">IFERROR(IF(INDEX(EndUseMatrixData,MATCH($B165,IF(EndUseMatrixEndUse=$D165,EndUseMatrixAllocation),0),MATCH($C165,EndUseMatrixEmissionSource,0))=Lists!$Q$9,INDEX(CFPTableEmissionsData,MATCH($C165,CFPTableEmissionsEmissionSource,0),MATCH(H$10,CFPTableEmissionsCampus,0))*INDEX(EndUseAssumptionsData,MATCH($C165,IF(EndUseAssumptionsEndUse=$D165,EndUseAssumptionsEmissionsSource),0),MATCH(H$10,EndUseAssumptionsCampus,0))*IF(COUNTIF(PeopleList,$B165)&gt;0,INDEX(SpacePeopleAllocationsPercentData,MATCH($B165,SpacePeopleAllocationsPercentType,0),MATCH(H$10,SpacePeopleAllocationsPercentCampus,0))/SUM(IF(INDEX(EndUseMatrixPeopleData,0,MATCH($C165,EndUseMatrixEmissionSource,0))=Lists!$Q$9,IF(EndUseMatrixPeopleEndUse=$D165,INDEX(EndUseMatrixPeopleSplitData,0,MATCH(H$10,EndUseMatrixPeopleSplitCampus,0))))),1),0),0)</f>
        <v>0</v>
      </c>
      <c r="I165" s="528">
        <f t="array" ref="I165">IFERROR(IF(INDEX(EndUseMatrixData,MATCH($B165,IF(EndUseMatrixEndUse=$D165,EndUseMatrixAllocation),0),MATCH($C165,EndUseMatrixEmissionSource,0))=Lists!$Q$9,INDEX(CFPTableEmissionsData,MATCH($C165,CFPTableEmissionsEmissionSource,0),MATCH(I$10,CFPTableEmissionsCampus,0))*INDEX(EndUseAssumptionsData,MATCH($C165,IF(EndUseAssumptionsEndUse=$D165,EndUseAssumptionsEmissionsSource),0),MATCH(I$10,EndUseAssumptionsCampus,0))*IF(COUNTIF(PeopleList,$B165)&gt;0,INDEX(SpacePeopleAllocationsPercentData,MATCH($B165,SpacePeopleAllocationsPercentType,0),MATCH(I$10,SpacePeopleAllocationsPercentCampus,0))/SUM(IF(INDEX(EndUseMatrixPeopleData,0,MATCH($C165,EndUseMatrixEmissionSource,0))=Lists!$Q$9,IF(EndUseMatrixPeopleEndUse=$D165,INDEX(EndUseMatrixPeopleSplitData,0,MATCH(I$10,EndUseMatrixPeopleSplitCampus,0))))),1),0),0)</f>
        <v>0</v>
      </c>
      <c r="J165" s="528">
        <f t="array" ref="J165">IFERROR(IF(INDEX(EndUseMatrixData,MATCH($B165,IF(EndUseMatrixEndUse=$D165,EndUseMatrixAllocation),0),MATCH($C165,EndUseMatrixEmissionSource,0))=Lists!$Q$9,INDEX(CFPTableEmissionsData,MATCH($C165,CFPTableEmissionsEmissionSource,0),MATCH(J$10,CFPTableEmissionsCampus,0))*INDEX(EndUseAssumptionsData,MATCH($C165,IF(EndUseAssumptionsEndUse=$D165,EndUseAssumptionsEmissionsSource),0),MATCH(J$10,EndUseAssumptionsCampus,0))*IF(COUNTIF(PeopleList,$B165)&gt;0,INDEX(SpacePeopleAllocationsPercentData,MATCH($B165,SpacePeopleAllocationsPercentType,0),MATCH(J$10,SpacePeopleAllocationsPercentCampus,0))/SUM(IF(INDEX(EndUseMatrixPeopleData,0,MATCH($C165,EndUseMatrixEmissionSource,0))=Lists!$Q$9,IF(EndUseMatrixPeopleEndUse=$D165,INDEX(EndUseMatrixPeopleSplitData,0,MATCH(J$10,EndUseMatrixPeopleSplitCampus,0))))),1),0),0)</f>
        <v>0</v>
      </c>
      <c r="K165" s="529" t="str">
        <f t="array" aca="1" ref="K165" ca="1">IFERROR(E165*(1+INDEX(FrontEndData,MATCH(K$10,IF(FrontEndType=$B165,FrontEndCampus),0),MATCH(K$9,FrontEndYear,0))),"")</f>
        <v/>
      </c>
      <c r="L165" s="529" t="str">
        <f t="array" aca="1" ref="L165" ca="1">IFERROR(F165*(1+INDEX(FrontEndData,MATCH(L$10,IF(FrontEndType=$B165,FrontEndCampus),0),MATCH(L$9,FrontEndYear,0))),"")</f>
        <v/>
      </c>
      <c r="M165" s="529" t="str">
        <f t="array" aca="1" ref="M165" ca="1">IFERROR(G165*(1+INDEX(FrontEndData,MATCH(M$10,IF(FrontEndType=$B165,FrontEndCampus),0),MATCH(M$9,FrontEndYear,0))),"")</f>
        <v/>
      </c>
      <c r="N165" s="529" t="str">
        <f t="array" aca="1" ref="N165" ca="1">IFERROR(H165*(1+INDEX(FrontEndData,MATCH(N$10,IF(FrontEndType=$B165,FrontEndCampus),0),MATCH(N$9,FrontEndYear,0))),"")</f>
        <v/>
      </c>
      <c r="O165" s="529" t="str">
        <f t="array" aca="1" ref="O165" ca="1">IFERROR(I165*(1+INDEX(FrontEndData,MATCH(O$10,IF(FrontEndType=$B165,FrontEndCampus),0),MATCH(O$9,FrontEndYear,0))),"")</f>
        <v/>
      </c>
      <c r="P165" s="529" t="str">
        <f t="array" aca="1" ref="P165" ca="1">IFERROR(J165*(1+INDEX(FrontEndData,MATCH(P$10,IF(FrontEndType=$B165,FrontEndCampus),0),MATCH(P$9,FrontEndYear,0))),"")</f>
        <v/>
      </c>
      <c r="Q165" s="529" t="str">
        <f t="array" aca="1" ref="Q165" ca="1">IFERROR(K165*(1+INDEX(FrontEndData,MATCH(Q$10,IF(FrontEndType=$B165,FrontEndCampus),0),MATCH(Q$9,FrontEndYear,0))),"")</f>
        <v/>
      </c>
      <c r="R165" s="529" t="str">
        <f t="array" aca="1" ref="R165" ca="1">IFERROR(L165*(1+INDEX(FrontEndData,MATCH(R$10,IF(FrontEndType=$B165,FrontEndCampus),0),MATCH(R$9,FrontEndYear,0))),"")</f>
        <v/>
      </c>
      <c r="S165" s="529" t="str">
        <f t="array" aca="1" ref="S165" ca="1">IFERROR(M165*(1+INDEX(FrontEndData,MATCH(S$10,IF(FrontEndType=$B165,FrontEndCampus),0),MATCH(S$9,FrontEndYear,0))),"")</f>
        <v/>
      </c>
      <c r="T165" s="529" t="str">
        <f t="array" aca="1" ref="T165" ca="1">IFERROR(N165*(1+INDEX(FrontEndData,MATCH(T$10,IF(FrontEndType=$B165,FrontEndCampus),0),MATCH(T$9,FrontEndYear,0))),"")</f>
        <v/>
      </c>
      <c r="U165" s="529" t="str">
        <f t="array" aca="1" ref="U165" ca="1">IFERROR(O165*(1+INDEX(FrontEndData,MATCH(U$10,IF(FrontEndType=$B165,FrontEndCampus),0),MATCH(U$9,FrontEndYear,0))),"")</f>
        <v/>
      </c>
      <c r="V165" s="529" t="str">
        <f t="array" aca="1" ref="V165" ca="1">IFERROR(P165*(1+INDEX(FrontEndData,MATCH(V$10,IF(FrontEndType=$B165,FrontEndCampus),0),MATCH(V$9,FrontEndYear,0))),"")</f>
        <v/>
      </c>
      <c r="W165" s="529" t="str">
        <f t="array" aca="1" ref="W165" ca="1">IFERROR(Q165*(1+INDEX(FrontEndData,MATCH(W$10,IF(FrontEndType=$B165,FrontEndCampus),0),MATCH(W$9,FrontEndYear,0))),"")</f>
        <v/>
      </c>
      <c r="X165" s="529" t="str">
        <f t="array" aca="1" ref="X165" ca="1">IFERROR(R165*(1+INDEX(FrontEndData,MATCH(X$10,IF(FrontEndType=$B165,FrontEndCampus),0),MATCH(X$9,FrontEndYear,0))),"")</f>
        <v/>
      </c>
      <c r="Y165" s="529" t="str">
        <f t="array" aca="1" ref="Y165" ca="1">IFERROR(S165*(1+INDEX(FrontEndData,MATCH(Y$10,IF(FrontEndType=$B165,FrontEndCampus),0),MATCH(Y$9,FrontEndYear,0))),"")</f>
        <v/>
      </c>
      <c r="Z165" s="529" t="str">
        <f t="array" aca="1" ref="Z165" ca="1">IFERROR(T165*(1+INDEX(FrontEndData,MATCH(Z$10,IF(FrontEndType=$B165,FrontEndCampus),0),MATCH(Z$9,FrontEndYear,0))),"")</f>
        <v/>
      </c>
      <c r="AA165" s="529" t="str">
        <f t="array" aca="1" ref="AA165" ca="1">IFERROR(U165*(1+INDEX(FrontEndData,MATCH(AA$10,IF(FrontEndType=$B165,FrontEndCampus),0),MATCH(AA$9,FrontEndYear,0))),"")</f>
        <v/>
      </c>
      <c r="AB165" s="529" t="str">
        <f t="array" aca="1" ref="AB165" ca="1">IFERROR(V165*(1+INDEX(FrontEndData,MATCH(AB$10,IF(FrontEndType=$B165,FrontEndCampus),0),MATCH(AB$9,FrontEndYear,0))),"")</f>
        <v/>
      </c>
      <c r="AC165" s="529" t="str">
        <f t="array" aca="1" ref="AC165" ca="1">IFERROR(W165*(1+INDEX(FrontEndData,MATCH(AC$10,IF(FrontEndType=$B165,FrontEndCampus),0),MATCH(AC$9,FrontEndYear,0))),"")</f>
        <v/>
      </c>
      <c r="AD165" s="529" t="str">
        <f t="array" aca="1" ref="AD165" ca="1">IFERROR(X165*(1+INDEX(FrontEndData,MATCH(AD$10,IF(FrontEndType=$B165,FrontEndCampus),0),MATCH(AD$9,FrontEndYear,0))),"")</f>
        <v/>
      </c>
      <c r="AE165" s="529" t="str">
        <f t="array" aca="1" ref="AE165" ca="1">IFERROR(Y165*(1+INDEX(FrontEndData,MATCH(AE$10,IF(FrontEndType=$B165,FrontEndCampus),0),MATCH(AE$9,FrontEndYear,0))),"")</f>
        <v/>
      </c>
      <c r="AF165" s="529" t="str">
        <f t="array" aca="1" ref="AF165" ca="1">IFERROR(Z165*(1+INDEX(FrontEndData,MATCH(AF$10,IF(FrontEndType=$B165,FrontEndCampus),0),MATCH(AF$9,FrontEndYear,0))),"")</f>
        <v/>
      </c>
      <c r="AG165" s="529" t="str">
        <f t="array" aca="1" ref="AG165" ca="1">IFERROR(AA165*(1+INDEX(FrontEndData,MATCH(AG$10,IF(FrontEndType=$B165,FrontEndCampus),0),MATCH(AG$9,FrontEndYear,0))),"")</f>
        <v/>
      </c>
      <c r="AH165" s="529" t="str">
        <f t="array" aca="1" ref="AH165" ca="1">IFERROR(AB165*(1+INDEX(FrontEndData,MATCH(AH$10,IF(FrontEndType=$B165,FrontEndCampus),0),MATCH(AH$9,FrontEndYear,0))),"")</f>
        <v/>
      </c>
      <c r="AI165" s="529" t="str">
        <f t="array" aca="1" ref="AI165" ca="1">IFERROR(AC165*(1+INDEX(FrontEndData,MATCH(AI$10,IF(FrontEndType=$B165,FrontEndCampus),0),MATCH(AI$9,FrontEndYear,0))),"")</f>
        <v/>
      </c>
      <c r="AJ165" s="529" t="str">
        <f t="array" aca="1" ref="AJ165" ca="1">IFERROR(AD165*(1+INDEX(FrontEndData,MATCH(AJ$10,IF(FrontEndType=$B165,FrontEndCampus),0),MATCH(AJ$9,FrontEndYear,0))),"")</f>
        <v/>
      </c>
      <c r="AK165" s="529" t="str">
        <f t="array" aca="1" ref="AK165" ca="1">IFERROR(AE165*(1+INDEX(FrontEndData,MATCH(AK$10,IF(FrontEndType=$B165,FrontEndCampus),0),MATCH(AK$9,FrontEndYear,0))),"")</f>
        <v/>
      </c>
      <c r="AL165" s="529" t="str">
        <f t="array" aca="1" ref="AL165" ca="1">IFERROR(AF165*(1+INDEX(FrontEndData,MATCH(AL$10,IF(FrontEndType=$B165,FrontEndCampus),0),MATCH(AL$9,FrontEndYear,0))),"")</f>
        <v/>
      </c>
      <c r="AM165" s="529" t="str">
        <f t="array" aca="1" ref="AM165" ca="1">IFERROR(AG165*(1+INDEX(FrontEndData,MATCH(AM$10,IF(FrontEndType=$B165,FrontEndCampus),0),MATCH(AM$9,FrontEndYear,0))),"")</f>
        <v/>
      </c>
      <c r="AN165" s="529" t="str">
        <f t="array" aca="1" ref="AN165" ca="1">IFERROR(AH165*(1+INDEX(FrontEndData,MATCH(AN$10,IF(FrontEndType=$B165,FrontEndCampus),0),MATCH(AN$9,FrontEndYear,0))),"")</f>
        <v/>
      </c>
      <c r="AO165" s="529" t="str">
        <f t="array" aca="1" ref="AO165" ca="1">IFERROR(AI165*(1+INDEX(FrontEndData,MATCH(AO$10,IF(FrontEndType=$B165,FrontEndCampus),0),MATCH(AO$9,FrontEndYear,0))),"")</f>
        <v/>
      </c>
      <c r="AP165" s="529" t="str">
        <f t="array" aca="1" ref="AP165" ca="1">IFERROR(AJ165*(1+INDEX(FrontEndData,MATCH(AP$10,IF(FrontEndType=$B165,FrontEndCampus),0),MATCH(AP$9,FrontEndYear,0))),"")</f>
        <v/>
      </c>
      <c r="AQ165" s="529" t="str">
        <f t="array" aca="1" ref="AQ165" ca="1">IFERROR(AK165*(1+INDEX(FrontEndData,MATCH(AQ$10,IF(FrontEndType=$B165,FrontEndCampus),0),MATCH(AQ$9,FrontEndYear,0))),"")</f>
        <v/>
      </c>
      <c r="AR165" s="529" t="str">
        <f t="array" aca="1" ref="AR165" ca="1">IFERROR(AL165*(1+INDEX(FrontEndData,MATCH(AR$10,IF(FrontEndType=$B165,FrontEndCampus),0),MATCH(AR$9,FrontEndYear,0))),"")</f>
        <v/>
      </c>
      <c r="AS165" s="529" t="str">
        <f t="array" aca="1" ref="AS165" ca="1">IFERROR(AM165*(1+INDEX(FrontEndData,MATCH(AS$10,IF(FrontEndType=$B165,FrontEndCampus),0),MATCH(AS$9,FrontEndYear,0))),"")</f>
        <v/>
      </c>
      <c r="AT165" s="529" t="str">
        <f t="array" aca="1" ref="AT165" ca="1">IFERROR(AN165*(1+INDEX(FrontEndData,MATCH(AT$10,IF(FrontEndType=$B165,FrontEndCampus),0),MATCH(AT$9,FrontEndYear,0))),"")</f>
        <v/>
      </c>
      <c r="AU165" s="529" t="str">
        <f t="array" aca="1" ref="AU165" ca="1">IFERROR(AO165*(1+INDEX(FrontEndData,MATCH(AU$10,IF(FrontEndType=$B165,FrontEndCampus),0),MATCH(AU$9,FrontEndYear,0))),"")</f>
        <v/>
      </c>
      <c r="AV165" s="529" t="str">
        <f t="array" aca="1" ref="AV165" ca="1">IFERROR(AP165*(1+INDEX(FrontEndData,MATCH(AV$10,IF(FrontEndType=$B165,FrontEndCampus),0),MATCH(AV$9,FrontEndYear,0))),"")</f>
        <v/>
      </c>
      <c r="AW165" s="529" t="str">
        <f t="array" aca="1" ref="AW165" ca="1">IFERROR(AQ165*(1+INDEX(FrontEndData,MATCH(AW$10,IF(FrontEndType=$B165,FrontEndCampus),0),MATCH(AW$9,FrontEndYear,0))),"")</f>
        <v/>
      </c>
      <c r="AX165" s="529" t="str">
        <f t="array" aca="1" ref="AX165" ca="1">IFERROR(AR165*(1+INDEX(FrontEndData,MATCH(AX$10,IF(FrontEndType=$B165,FrontEndCampus),0),MATCH(AX$9,FrontEndYear,0))),"")</f>
        <v/>
      </c>
      <c r="AY165" s="529" t="str">
        <f t="array" aca="1" ref="AY165" ca="1">IFERROR(AS165*(1+INDEX(FrontEndData,MATCH(AY$10,IF(FrontEndType=$B165,FrontEndCampus),0),MATCH(AY$9,FrontEndYear,0))),"")</f>
        <v/>
      </c>
      <c r="AZ165" s="529" t="str">
        <f t="array" aca="1" ref="AZ165" ca="1">IFERROR(AT165*(1+INDEX(FrontEndData,MATCH(AZ$10,IF(FrontEndType=$B165,FrontEndCampus),0),MATCH(AZ$9,FrontEndYear,0))),"")</f>
        <v/>
      </c>
      <c r="BA165" s="529" t="str">
        <f t="array" aca="1" ref="BA165" ca="1">IFERROR(AU165*(1+INDEX(FrontEndData,MATCH(BA$10,IF(FrontEndType=$B165,FrontEndCampus),0),MATCH(BA$9,FrontEndYear,0))),"")</f>
        <v/>
      </c>
      <c r="BB165" s="529" t="str">
        <f t="array" aca="1" ref="BB165" ca="1">IFERROR(AV165*(1+INDEX(FrontEndData,MATCH(BB$10,IF(FrontEndType=$B165,FrontEndCampus),0),MATCH(BB$9,FrontEndYear,0))),"")</f>
        <v/>
      </c>
      <c r="BC165" s="529" t="str">
        <f t="array" aca="1" ref="BC165" ca="1">IFERROR(AW165*(1+INDEX(FrontEndData,MATCH(BC$10,IF(FrontEndType=$B165,FrontEndCampus),0),MATCH(BC$9,FrontEndYear,0))),"")</f>
        <v/>
      </c>
      <c r="BD165" s="529" t="str">
        <f t="array" aca="1" ref="BD165" ca="1">IFERROR(AX165*(1+INDEX(FrontEndData,MATCH(BD$10,IF(FrontEndType=$B165,FrontEndCampus),0),MATCH(BD$9,FrontEndYear,0))),"")</f>
        <v/>
      </c>
      <c r="BE165" s="529" t="str">
        <f t="array" aca="1" ref="BE165" ca="1">IFERROR(AY165*(1+INDEX(FrontEndData,MATCH(BE$10,IF(FrontEndType=$B165,FrontEndCampus),0),MATCH(BE$9,FrontEndYear,0))),"")</f>
        <v/>
      </c>
      <c r="BF165" s="529" t="str">
        <f t="array" aca="1" ref="BF165" ca="1">IFERROR(AZ165*(1+INDEX(FrontEndData,MATCH(BF$10,IF(FrontEndType=$B165,FrontEndCampus),0),MATCH(BF$9,FrontEndYear,0))),"")</f>
        <v/>
      </c>
      <c r="BG165" s="529" t="str">
        <f t="array" aca="1" ref="BG165" ca="1">IFERROR(BA165*(1+INDEX(FrontEndData,MATCH(BG$10,IF(FrontEndType=$B165,FrontEndCampus),0),MATCH(BG$9,FrontEndYear,0))),"")</f>
        <v/>
      </c>
      <c r="BH165" s="529" t="str">
        <f t="array" aca="1" ref="BH165" ca="1">IFERROR(BB165*(1+INDEX(FrontEndData,MATCH(BH$10,IF(FrontEndType=$B165,FrontEndCampus),0),MATCH(BH$9,FrontEndYear,0))),"")</f>
        <v/>
      </c>
      <c r="BI165" s="529" t="str">
        <f t="array" aca="1" ref="BI165" ca="1">IFERROR(BC165*(1+INDEX(FrontEndData,MATCH(BI$10,IF(FrontEndType=$B165,FrontEndCampus),0),MATCH(BI$9,FrontEndYear,0))),"")</f>
        <v/>
      </c>
      <c r="BJ165" s="529" t="str">
        <f t="array" aca="1" ref="BJ165" ca="1">IFERROR(BD165*(1+INDEX(FrontEndData,MATCH(BJ$10,IF(FrontEndType=$B165,FrontEndCampus),0),MATCH(BJ$9,FrontEndYear,0))),"")</f>
        <v/>
      </c>
      <c r="BK165" s="529" t="str">
        <f t="array" aca="1" ref="BK165" ca="1">IFERROR(BE165*(1+INDEX(FrontEndData,MATCH(BK$10,IF(FrontEndType=$B165,FrontEndCampus),0),MATCH(BK$9,FrontEndYear,0))),"")</f>
        <v/>
      </c>
      <c r="BL165" s="529" t="str">
        <f t="array" aca="1" ref="BL165" ca="1">IFERROR(BF165*(1+INDEX(FrontEndData,MATCH(BL$10,IF(FrontEndType=$B165,FrontEndCampus),0),MATCH(BL$9,FrontEndYear,0))),"")</f>
        <v/>
      </c>
      <c r="BM165" s="529" t="str">
        <f t="array" aca="1" ref="BM165" ca="1">IFERROR(BG165*(1+INDEX(FrontEndData,MATCH(BM$10,IF(FrontEndType=$B165,FrontEndCampus),0),MATCH(BM$9,FrontEndYear,0))),"")</f>
        <v/>
      </c>
      <c r="BN165" s="529" t="str">
        <f t="array" aca="1" ref="BN165" ca="1">IFERROR(BH165*(1+INDEX(FrontEndData,MATCH(BN$10,IF(FrontEndType=$B165,FrontEndCampus),0),MATCH(BN$9,FrontEndYear,0))),"")</f>
        <v/>
      </c>
      <c r="BO165" s="529" t="str">
        <f t="array" aca="1" ref="BO165" ca="1">IFERROR(BI165*(1+INDEX(FrontEndData,MATCH(BO$10,IF(FrontEndType=$B165,FrontEndCampus),0),MATCH(BO$9,FrontEndYear,0))),"")</f>
        <v/>
      </c>
      <c r="BP165" s="529" t="str">
        <f t="array" aca="1" ref="BP165" ca="1">IFERROR(BJ165*(1+INDEX(FrontEndData,MATCH(BP$10,IF(FrontEndType=$B165,FrontEndCampus),0),MATCH(BP$9,FrontEndYear,0))),"")</f>
        <v/>
      </c>
      <c r="BQ165" s="529" t="str">
        <f t="array" aca="1" ref="BQ165" ca="1">IFERROR(BK165*(1+INDEX(FrontEndData,MATCH(BQ$10,IF(FrontEndType=$B165,FrontEndCampus),0),MATCH(BQ$9,FrontEndYear,0))),"")</f>
        <v/>
      </c>
      <c r="BR165" s="529" t="str">
        <f t="array" aca="1" ref="BR165" ca="1">IFERROR(BL165*(1+INDEX(FrontEndData,MATCH(BR$10,IF(FrontEndType=$B165,FrontEndCampus),0),MATCH(BR$9,FrontEndYear,0))),"")</f>
        <v/>
      </c>
      <c r="BS165" s="529" t="str">
        <f t="array" aca="1" ref="BS165" ca="1">IFERROR(BM165*(1+INDEX(FrontEndData,MATCH(BS$10,IF(FrontEndType=$B165,FrontEndCampus),0),MATCH(BS$9,FrontEndYear,0))),"")</f>
        <v/>
      </c>
      <c r="BT165" s="529" t="str">
        <f t="array" aca="1" ref="BT165" ca="1">IFERROR(BN165*(1+INDEX(FrontEndData,MATCH(BT$10,IF(FrontEndType=$B165,FrontEndCampus),0),MATCH(BT$9,FrontEndYear,0))),"")</f>
        <v/>
      </c>
      <c r="BU165" s="529" t="str">
        <f t="array" aca="1" ref="BU165" ca="1">IFERROR(BO165*(1+INDEX(FrontEndData,MATCH(BU$10,IF(FrontEndType=$B165,FrontEndCampus),0),MATCH(BU$9,FrontEndYear,0))),"")</f>
        <v/>
      </c>
      <c r="BV165" s="529" t="str">
        <f t="array" aca="1" ref="BV165" ca="1">IFERROR(BP165*(1+INDEX(FrontEndData,MATCH(BV$10,IF(FrontEndType=$B165,FrontEndCampus),0),MATCH(BV$9,FrontEndYear,0))),"")</f>
        <v/>
      </c>
      <c r="BW165" s="529" t="str">
        <f t="array" aca="1" ref="BW165" ca="1">IFERROR(BQ165*(1+INDEX(FrontEndData,MATCH(BW$10,IF(FrontEndType=$B165,FrontEndCampus),0),MATCH(BW$9,FrontEndYear,0))),"")</f>
        <v/>
      </c>
      <c r="BX165" s="529" t="str">
        <f t="array" aca="1" ref="BX165" ca="1">IFERROR(BR165*(1+INDEX(FrontEndData,MATCH(BX$10,IF(FrontEndType=$B165,FrontEndCampus),0),MATCH(BX$9,FrontEndYear,0))),"")</f>
        <v/>
      </c>
    </row>
    <row r="166" spans="2:76" x14ac:dyDescent="0.25">
      <c r="B166" s="525" t="s">
        <v>412</v>
      </c>
      <c r="C166" s="526" t="s">
        <v>370</v>
      </c>
      <c r="D166" s="527" t="s">
        <v>4</v>
      </c>
      <c r="E166" s="528">
        <f t="array" aca="1" ref="E166" ca="1">IFERROR(IF(INDEX(EndUseMatrixData,MATCH($B166,IF(EndUseMatrixEndUse=$D166,EndUseMatrixAllocation),0),MATCH($C166,EndUseMatrixEmissionSource,0))=Lists!$Q$9,INDEX(CFPTableEmissionsData,MATCH($C166,CFPTableEmissionsEmissionSource,0),MATCH(E$10,CFPTableEmissionsCampus,0))*INDEX(EndUseAssumptionsData,MATCH($C166,IF(EndUseAssumptionsEndUse=$D166,EndUseAssumptionsEmissionsSource),0),MATCH(E$10,EndUseAssumptionsCampus,0))*IF(COUNTIF(PeopleList,$B166)&gt;0,INDEX(SpacePeopleAllocationsPercentData,MATCH($B166,SpacePeopleAllocationsPercentType,0),MATCH(E$10,SpacePeopleAllocationsPercentCampus,0))/SUM(IF(INDEX(EndUseMatrixPeopleData,0,MATCH($C166,EndUseMatrixEmissionSource,0))=Lists!$Q$9,IF(EndUseMatrixPeopleEndUse=$D166,INDEX(EndUseMatrixPeopleSplitData,0,MATCH(E$10,EndUseMatrixPeopleSplitCampus,0))))),1),0),0)</f>
        <v>0</v>
      </c>
      <c r="F166" s="528">
        <f t="array" aca="1" ref="F166" ca="1">IFERROR(IF(INDEX(EndUseMatrixData,MATCH($B166,IF(EndUseMatrixEndUse=$D166,EndUseMatrixAllocation),0),MATCH($C166,EndUseMatrixEmissionSource,0))=Lists!$Q$9,INDEX(CFPTableEmissionsData,MATCH($C166,CFPTableEmissionsEmissionSource,0),MATCH(F$10,CFPTableEmissionsCampus,0))*INDEX(EndUseAssumptionsData,MATCH($C166,IF(EndUseAssumptionsEndUse=$D166,EndUseAssumptionsEmissionsSource),0),MATCH(F$10,EndUseAssumptionsCampus,0))*IF(COUNTIF(PeopleList,$B166)&gt;0,INDEX(SpacePeopleAllocationsPercentData,MATCH($B166,SpacePeopleAllocationsPercentType,0),MATCH(F$10,SpacePeopleAllocationsPercentCampus,0))/SUM(IF(INDEX(EndUseMatrixPeopleData,0,MATCH($C166,EndUseMatrixEmissionSource,0))=Lists!$Q$9,IF(EndUseMatrixPeopleEndUse=$D166,INDEX(EndUseMatrixPeopleSplitData,0,MATCH(F$10,EndUseMatrixPeopleSplitCampus,0))))),1),0),0)</f>
        <v>0</v>
      </c>
      <c r="G166" s="528">
        <f t="array" aca="1" ref="G166" ca="1">IFERROR(IF(INDEX(EndUseMatrixData,MATCH($B166,IF(EndUseMatrixEndUse=$D166,EndUseMatrixAllocation),0),MATCH($C166,EndUseMatrixEmissionSource,0))=Lists!$Q$9,INDEX(CFPTableEmissionsData,MATCH($C166,CFPTableEmissionsEmissionSource,0),MATCH(G$10,CFPTableEmissionsCampus,0))*INDEX(EndUseAssumptionsData,MATCH($C166,IF(EndUseAssumptionsEndUse=$D166,EndUseAssumptionsEmissionsSource),0),MATCH(G$10,EndUseAssumptionsCampus,0))*IF(COUNTIF(PeopleList,$B166)&gt;0,INDEX(SpacePeopleAllocationsPercentData,MATCH($B166,SpacePeopleAllocationsPercentType,0),MATCH(G$10,SpacePeopleAllocationsPercentCampus,0))/SUM(IF(INDEX(EndUseMatrixPeopleData,0,MATCH($C166,EndUseMatrixEmissionSource,0))=Lists!$Q$9,IF(EndUseMatrixPeopleEndUse=$D166,INDEX(EndUseMatrixPeopleSplitData,0,MATCH(G$10,EndUseMatrixPeopleSplitCampus,0))))),1),0),0)</f>
        <v>0</v>
      </c>
      <c r="H166" s="528">
        <f t="array" aca="1" ref="H166" ca="1">IFERROR(IF(INDEX(EndUseMatrixData,MATCH($B166,IF(EndUseMatrixEndUse=$D166,EndUseMatrixAllocation),0),MATCH($C166,EndUseMatrixEmissionSource,0))=Lists!$Q$9,INDEX(CFPTableEmissionsData,MATCH($C166,CFPTableEmissionsEmissionSource,0),MATCH(H$10,CFPTableEmissionsCampus,0))*INDEX(EndUseAssumptionsData,MATCH($C166,IF(EndUseAssumptionsEndUse=$D166,EndUseAssumptionsEmissionsSource),0),MATCH(H$10,EndUseAssumptionsCampus,0))*IF(COUNTIF(PeopleList,$B166)&gt;0,INDEX(SpacePeopleAllocationsPercentData,MATCH($B166,SpacePeopleAllocationsPercentType,0),MATCH(H$10,SpacePeopleAllocationsPercentCampus,0))/SUM(IF(INDEX(EndUseMatrixPeopleData,0,MATCH($C166,EndUseMatrixEmissionSource,0))=Lists!$Q$9,IF(EndUseMatrixPeopleEndUse=$D166,INDEX(EndUseMatrixPeopleSplitData,0,MATCH(H$10,EndUseMatrixPeopleSplitCampus,0))))),1),0),0)</f>
        <v>0</v>
      </c>
      <c r="I166" s="528">
        <f t="array" aca="1" ref="I166" ca="1">IFERROR(IF(INDEX(EndUseMatrixData,MATCH($B166,IF(EndUseMatrixEndUse=$D166,EndUseMatrixAllocation),0),MATCH($C166,EndUseMatrixEmissionSource,0))=Lists!$Q$9,INDEX(CFPTableEmissionsData,MATCH($C166,CFPTableEmissionsEmissionSource,0),MATCH(I$10,CFPTableEmissionsCampus,0))*INDEX(EndUseAssumptionsData,MATCH($C166,IF(EndUseAssumptionsEndUse=$D166,EndUseAssumptionsEmissionsSource),0),MATCH(I$10,EndUseAssumptionsCampus,0))*IF(COUNTIF(PeopleList,$B166)&gt;0,INDEX(SpacePeopleAllocationsPercentData,MATCH($B166,SpacePeopleAllocationsPercentType,0),MATCH(I$10,SpacePeopleAllocationsPercentCampus,0))/SUM(IF(INDEX(EndUseMatrixPeopleData,0,MATCH($C166,EndUseMatrixEmissionSource,0))=Lists!$Q$9,IF(EndUseMatrixPeopleEndUse=$D166,INDEX(EndUseMatrixPeopleSplitData,0,MATCH(I$10,EndUseMatrixPeopleSplitCampus,0))))),1),0),0)</f>
        <v>0</v>
      </c>
      <c r="J166" s="528">
        <f t="array" aca="1" ref="J166" ca="1">IFERROR(IF(INDEX(EndUseMatrixData,MATCH($B166,IF(EndUseMatrixEndUse=$D166,EndUseMatrixAllocation),0),MATCH($C166,EndUseMatrixEmissionSource,0))=Lists!$Q$9,INDEX(CFPTableEmissionsData,MATCH($C166,CFPTableEmissionsEmissionSource,0),MATCH(J$10,CFPTableEmissionsCampus,0))*INDEX(EndUseAssumptionsData,MATCH($C166,IF(EndUseAssumptionsEndUse=$D166,EndUseAssumptionsEmissionsSource),0),MATCH(J$10,EndUseAssumptionsCampus,0))*IF(COUNTIF(PeopleList,$B166)&gt;0,INDEX(SpacePeopleAllocationsPercentData,MATCH($B166,SpacePeopleAllocationsPercentType,0),MATCH(J$10,SpacePeopleAllocationsPercentCampus,0))/SUM(IF(INDEX(EndUseMatrixPeopleData,0,MATCH($C166,EndUseMatrixEmissionSource,0))=Lists!$Q$9,IF(EndUseMatrixPeopleEndUse=$D166,INDEX(EndUseMatrixPeopleSplitData,0,MATCH(J$10,EndUseMatrixPeopleSplitCampus,0))))),1),0),0)</f>
        <v>0</v>
      </c>
      <c r="K166" s="529" t="str">
        <f t="array" aca="1" ref="K166" ca="1">IFERROR(E166*(1+INDEX(FrontEndData,MATCH(K$10,IF(FrontEndType=$B166,FrontEndCampus),0),MATCH(K$9,FrontEndYear,0))),"")</f>
        <v/>
      </c>
      <c r="L166" s="529" t="str">
        <f t="array" aca="1" ref="L166" ca="1">IFERROR(F166*(1+INDEX(FrontEndData,MATCH(L$10,IF(FrontEndType=$B166,FrontEndCampus),0),MATCH(L$9,FrontEndYear,0))),"")</f>
        <v/>
      </c>
      <c r="M166" s="529" t="str">
        <f t="array" aca="1" ref="M166" ca="1">IFERROR(G166*(1+INDEX(FrontEndData,MATCH(M$10,IF(FrontEndType=$B166,FrontEndCampus),0),MATCH(M$9,FrontEndYear,0))),"")</f>
        <v/>
      </c>
      <c r="N166" s="529" t="str">
        <f t="array" aca="1" ref="N166" ca="1">IFERROR(H166*(1+INDEX(FrontEndData,MATCH(N$10,IF(FrontEndType=$B166,FrontEndCampus),0),MATCH(N$9,FrontEndYear,0))),"")</f>
        <v/>
      </c>
      <c r="O166" s="529" t="str">
        <f t="array" aca="1" ref="O166" ca="1">IFERROR(I166*(1+INDEX(FrontEndData,MATCH(O$10,IF(FrontEndType=$B166,FrontEndCampus),0),MATCH(O$9,FrontEndYear,0))),"")</f>
        <v/>
      </c>
      <c r="P166" s="529" t="str">
        <f t="array" aca="1" ref="P166" ca="1">IFERROR(J166*(1+INDEX(FrontEndData,MATCH(P$10,IF(FrontEndType=$B166,FrontEndCampus),0),MATCH(P$9,FrontEndYear,0))),"")</f>
        <v/>
      </c>
      <c r="Q166" s="529" t="str">
        <f t="array" aca="1" ref="Q166" ca="1">IFERROR(K166*(1+INDEX(FrontEndData,MATCH(Q$10,IF(FrontEndType=$B166,FrontEndCampus),0),MATCH(Q$9,FrontEndYear,0))),"")</f>
        <v/>
      </c>
      <c r="R166" s="529" t="str">
        <f t="array" aca="1" ref="R166" ca="1">IFERROR(L166*(1+INDEX(FrontEndData,MATCH(R$10,IF(FrontEndType=$B166,FrontEndCampus),0),MATCH(R$9,FrontEndYear,0))),"")</f>
        <v/>
      </c>
      <c r="S166" s="529" t="str">
        <f t="array" aca="1" ref="S166" ca="1">IFERROR(M166*(1+INDEX(FrontEndData,MATCH(S$10,IF(FrontEndType=$B166,FrontEndCampus),0),MATCH(S$9,FrontEndYear,0))),"")</f>
        <v/>
      </c>
      <c r="T166" s="529" t="str">
        <f t="array" aca="1" ref="T166" ca="1">IFERROR(N166*(1+INDEX(FrontEndData,MATCH(T$10,IF(FrontEndType=$B166,FrontEndCampus),0),MATCH(T$9,FrontEndYear,0))),"")</f>
        <v/>
      </c>
      <c r="U166" s="529" t="str">
        <f t="array" aca="1" ref="U166" ca="1">IFERROR(O166*(1+INDEX(FrontEndData,MATCH(U$10,IF(FrontEndType=$B166,FrontEndCampus),0),MATCH(U$9,FrontEndYear,0))),"")</f>
        <v/>
      </c>
      <c r="V166" s="529" t="str">
        <f t="array" aca="1" ref="V166" ca="1">IFERROR(P166*(1+INDEX(FrontEndData,MATCH(V$10,IF(FrontEndType=$B166,FrontEndCampus),0),MATCH(V$9,FrontEndYear,0))),"")</f>
        <v/>
      </c>
      <c r="W166" s="529" t="str">
        <f t="array" aca="1" ref="W166" ca="1">IFERROR(Q166*(1+INDEX(FrontEndData,MATCH(W$10,IF(FrontEndType=$B166,FrontEndCampus),0),MATCH(W$9,FrontEndYear,0))),"")</f>
        <v/>
      </c>
      <c r="X166" s="529" t="str">
        <f t="array" aca="1" ref="X166" ca="1">IFERROR(R166*(1+INDEX(FrontEndData,MATCH(X$10,IF(FrontEndType=$B166,FrontEndCampus),0),MATCH(X$9,FrontEndYear,0))),"")</f>
        <v/>
      </c>
      <c r="Y166" s="529" t="str">
        <f t="array" aca="1" ref="Y166" ca="1">IFERROR(S166*(1+INDEX(FrontEndData,MATCH(Y$10,IF(FrontEndType=$B166,FrontEndCampus),0),MATCH(Y$9,FrontEndYear,0))),"")</f>
        <v/>
      </c>
      <c r="Z166" s="529" t="str">
        <f t="array" aca="1" ref="Z166" ca="1">IFERROR(T166*(1+INDEX(FrontEndData,MATCH(Z$10,IF(FrontEndType=$B166,FrontEndCampus),0),MATCH(Z$9,FrontEndYear,0))),"")</f>
        <v/>
      </c>
      <c r="AA166" s="529" t="str">
        <f t="array" aca="1" ref="AA166" ca="1">IFERROR(U166*(1+INDEX(FrontEndData,MATCH(AA$10,IF(FrontEndType=$B166,FrontEndCampus),0),MATCH(AA$9,FrontEndYear,0))),"")</f>
        <v/>
      </c>
      <c r="AB166" s="529" t="str">
        <f t="array" aca="1" ref="AB166" ca="1">IFERROR(V166*(1+INDEX(FrontEndData,MATCH(AB$10,IF(FrontEndType=$B166,FrontEndCampus),0),MATCH(AB$9,FrontEndYear,0))),"")</f>
        <v/>
      </c>
      <c r="AC166" s="529" t="str">
        <f t="array" aca="1" ref="AC166" ca="1">IFERROR(W166*(1+INDEX(FrontEndData,MATCH(AC$10,IF(FrontEndType=$B166,FrontEndCampus),0),MATCH(AC$9,FrontEndYear,0))),"")</f>
        <v/>
      </c>
      <c r="AD166" s="529" t="str">
        <f t="array" aca="1" ref="AD166" ca="1">IFERROR(X166*(1+INDEX(FrontEndData,MATCH(AD$10,IF(FrontEndType=$B166,FrontEndCampus),0),MATCH(AD$9,FrontEndYear,0))),"")</f>
        <v/>
      </c>
      <c r="AE166" s="529" t="str">
        <f t="array" aca="1" ref="AE166" ca="1">IFERROR(Y166*(1+INDEX(FrontEndData,MATCH(AE$10,IF(FrontEndType=$B166,FrontEndCampus),0),MATCH(AE$9,FrontEndYear,0))),"")</f>
        <v/>
      </c>
      <c r="AF166" s="529" t="str">
        <f t="array" aca="1" ref="AF166" ca="1">IFERROR(Z166*(1+INDEX(FrontEndData,MATCH(AF$10,IF(FrontEndType=$B166,FrontEndCampus),0),MATCH(AF$9,FrontEndYear,0))),"")</f>
        <v/>
      </c>
      <c r="AG166" s="529" t="str">
        <f t="array" aca="1" ref="AG166" ca="1">IFERROR(AA166*(1+INDEX(FrontEndData,MATCH(AG$10,IF(FrontEndType=$B166,FrontEndCampus),0),MATCH(AG$9,FrontEndYear,0))),"")</f>
        <v/>
      </c>
      <c r="AH166" s="529" t="str">
        <f t="array" aca="1" ref="AH166" ca="1">IFERROR(AB166*(1+INDEX(FrontEndData,MATCH(AH$10,IF(FrontEndType=$B166,FrontEndCampus),0),MATCH(AH$9,FrontEndYear,0))),"")</f>
        <v/>
      </c>
      <c r="AI166" s="529" t="str">
        <f t="array" aca="1" ref="AI166" ca="1">IFERROR(AC166*(1+INDEX(FrontEndData,MATCH(AI$10,IF(FrontEndType=$B166,FrontEndCampus),0),MATCH(AI$9,FrontEndYear,0))),"")</f>
        <v/>
      </c>
      <c r="AJ166" s="529" t="str">
        <f t="array" aca="1" ref="AJ166" ca="1">IFERROR(AD166*(1+INDEX(FrontEndData,MATCH(AJ$10,IF(FrontEndType=$B166,FrontEndCampus),0),MATCH(AJ$9,FrontEndYear,0))),"")</f>
        <v/>
      </c>
      <c r="AK166" s="529" t="str">
        <f t="array" aca="1" ref="AK166" ca="1">IFERROR(AE166*(1+INDEX(FrontEndData,MATCH(AK$10,IF(FrontEndType=$B166,FrontEndCampus),0),MATCH(AK$9,FrontEndYear,0))),"")</f>
        <v/>
      </c>
      <c r="AL166" s="529" t="str">
        <f t="array" aca="1" ref="AL166" ca="1">IFERROR(AF166*(1+INDEX(FrontEndData,MATCH(AL$10,IF(FrontEndType=$B166,FrontEndCampus),0),MATCH(AL$9,FrontEndYear,0))),"")</f>
        <v/>
      </c>
      <c r="AM166" s="529" t="str">
        <f t="array" aca="1" ref="AM166" ca="1">IFERROR(AG166*(1+INDEX(FrontEndData,MATCH(AM$10,IF(FrontEndType=$B166,FrontEndCampus),0),MATCH(AM$9,FrontEndYear,0))),"")</f>
        <v/>
      </c>
      <c r="AN166" s="529" t="str">
        <f t="array" aca="1" ref="AN166" ca="1">IFERROR(AH166*(1+INDEX(FrontEndData,MATCH(AN$10,IF(FrontEndType=$B166,FrontEndCampus),0),MATCH(AN$9,FrontEndYear,0))),"")</f>
        <v/>
      </c>
      <c r="AO166" s="529" t="str">
        <f t="array" aca="1" ref="AO166" ca="1">IFERROR(AI166*(1+INDEX(FrontEndData,MATCH(AO$10,IF(FrontEndType=$B166,FrontEndCampus),0),MATCH(AO$9,FrontEndYear,0))),"")</f>
        <v/>
      </c>
      <c r="AP166" s="529" t="str">
        <f t="array" aca="1" ref="AP166" ca="1">IFERROR(AJ166*(1+INDEX(FrontEndData,MATCH(AP$10,IF(FrontEndType=$B166,FrontEndCampus),0),MATCH(AP$9,FrontEndYear,0))),"")</f>
        <v/>
      </c>
      <c r="AQ166" s="529" t="str">
        <f t="array" aca="1" ref="AQ166" ca="1">IFERROR(AK166*(1+INDEX(FrontEndData,MATCH(AQ$10,IF(FrontEndType=$B166,FrontEndCampus),0),MATCH(AQ$9,FrontEndYear,0))),"")</f>
        <v/>
      </c>
      <c r="AR166" s="529" t="str">
        <f t="array" aca="1" ref="AR166" ca="1">IFERROR(AL166*(1+INDEX(FrontEndData,MATCH(AR$10,IF(FrontEndType=$B166,FrontEndCampus),0),MATCH(AR$9,FrontEndYear,0))),"")</f>
        <v/>
      </c>
      <c r="AS166" s="529" t="str">
        <f t="array" aca="1" ref="AS166" ca="1">IFERROR(AM166*(1+INDEX(FrontEndData,MATCH(AS$10,IF(FrontEndType=$B166,FrontEndCampus),0),MATCH(AS$9,FrontEndYear,0))),"")</f>
        <v/>
      </c>
      <c r="AT166" s="529" t="str">
        <f t="array" aca="1" ref="AT166" ca="1">IFERROR(AN166*(1+INDEX(FrontEndData,MATCH(AT$10,IF(FrontEndType=$B166,FrontEndCampus),0),MATCH(AT$9,FrontEndYear,0))),"")</f>
        <v/>
      </c>
      <c r="AU166" s="529" t="str">
        <f t="array" aca="1" ref="AU166" ca="1">IFERROR(AO166*(1+INDEX(FrontEndData,MATCH(AU$10,IF(FrontEndType=$B166,FrontEndCampus),0),MATCH(AU$9,FrontEndYear,0))),"")</f>
        <v/>
      </c>
      <c r="AV166" s="529" t="str">
        <f t="array" aca="1" ref="AV166" ca="1">IFERROR(AP166*(1+INDEX(FrontEndData,MATCH(AV$10,IF(FrontEndType=$B166,FrontEndCampus),0),MATCH(AV$9,FrontEndYear,0))),"")</f>
        <v/>
      </c>
      <c r="AW166" s="529" t="str">
        <f t="array" aca="1" ref="AW166" ca="1">IFERROR(AQ166*(1+INDEX(FrontEndData,MATCH(AW$10,IF(FrontEndType=$B166,FrontEndCampus),0),MATCH(AW$9,FrontEndYear,0))),"")</f>
        <v/>
      </c>
      <c r="AX166" s="529" t="str">
        <f t="array" aca="1" ref="AX166" ca="1">IFERROR(AR166*(1+INDEX(FrontEndData,MATCH(AX$10,IF(FrontEndType=$B166,FrontEndCampus),0),MATCH(AX$9,FrontEndYear,0))),"")</f>
        <v/>
      </c>
      <c r="AY166" s="529" t="str">
        <f t="array" aca="1" ref="AY166" ca="1">IFERROR(AS166*(1+INDEX(FrontEndData,MATCH(AY$10,IF(FrontEndType=$B166,FrontEndCampus),0),MATCH(AY$9,FrontEndYear,0))),"")</f>
        <v/>
      </c>
      <c r="AZ166" s="529" t="str">
        <f t="array" aca="1" ref="AZ166" ca="1">IFERROR(AT166*(1+INDEX(FrontEndData,MATCH(AZ$10,IF(FrontEndType=$B166,FrontEndCampus),0),MATCH(AZ$9,FrontEndYear,0))),"")</f>
        <v/>
      </c>
      <c r="BA166" s="529" t="str">
        <f t="array" aca="1" ref="BA166" ca="1">IFERROR(AU166*(1+INDEX(FrontEndData,MATCH(BA$10,IF(FrontEndType=$B166,FrontEndCampus),0),MATCH(BA$9,FrontEndYear,0))),"")</f>
        <v/>
      </c>
      <c r="BB166" s="529" t="str">
        <f t="array" aca="1" ref="BB166" ca="1">IFERROR(AV166*(1+INDEX(FrontEndData,MATCH(BB$10,IF(FrontEndType=$B166,FrontEndCampus),0),MATCH(BB$9,FrontEndYear,0))),"")</f>
        <v/>
      </c>
      <c r="BC166" s="529" t="str">
        <f t="array" aca="1" ref="BC166" ca="1">IFERROR(AW166*(1+INDEX(FrontEndData,MATCH(BC$10,IF(FrontEndType=$B166,FrontEndCampus),0),MATCH(BC$9,FrontEndYear,0))),"")</f>
        <v/>
      </c>
      <c r="BD166" s="529" t="str">
        <f t="array" aca="1" ref="BD166" ca="1">IFERROR(AX166*(1+INDEX(FrontEndData,MATCH(BD$10,IF(FrontEndType=$B166,FrontEndCampus),0),MATCH(BD$9,FrontEndYear,0))),"")</f>
        <v/>
      </c>
      <c r="BE166" s="529" t="str">
        <f t="array" aca="1" ref="BE166" ca="1">IFERROR(AY166*(1+INDEX(FrontEndData,MATCH(BE$10,IF(FrontEndType=$B166,FrontEndCampus),0),MATCH(BE$9,FrontEndYear,0))),"")</f>
        <v/>
      </c>
      <c r="BF166" s="529" t="str">
        <f t="array" aca="1" ref="BF166" ca="1">IFERROR(AZ166*(1+INDEX(FrontEndData,MATCH(BF$10,IF(FrontEndType=$B166,FrontEndCampus),0),MATCH(BF$9,FrontEndYear,0))),"")</f>
        <v/>
      </c>
      <c r="BG166" s="529" t="str">
        <f t="array" aca="1" ref="BG166" ca="1">IFERROR(BA166*(1+INDEX(FrontEndData,MATCH(BG$10,IF(FrontEndType=$B166,FrontEndCampus),0),MATCH(BG$9,FrontEndYear,0))),"")</f>
        <v/>
      </c>
      <c r="BH166" s="529" t="str">
        <f t="array" aca="1" ref="BH166" ca="1">IFERROR(BB166*(1+INDEX(FrontEndData,MATCH(BH$10,IF(FrontEndType=$B166,FrontEndCampus),0),MATCH(BH$9,FrontEndYear,0))),"")</f>
        <v/>
      </c>
      <c r="BI166" s="529" t="str">
        <f t="array" aca="1" ref="BI166" ca="1">IFERROR(BC166*(1+INDEX(FrontEndData,MATCH(BI$10,IF(FrontEndType=$B166,FrontEndCampus),0),MATCH(BI$9,FrontEndYear,0))),"")</f>
        <v/>
      </c>
      <c r="BJ166" s="529" t="str">
        <f t="array" aca="1" ref="BJ166" ca="1">IFERROR(BD166*(1+INDEX(FrontEndData,MATCH(BJ$10,IF(FrontEndType=$B166,FrontEndCampus),0),MATCH(BJ$9,FrontEndYear,0))),"")</f>
        <v/>
      </c>
      <c r="BK166" s="529" t="str">
        <f t="array" aca="1" ref="BK166" ca="1">IFERROR(BE166*(1+INDEX(FrontEndData,MATCH(BK$10,IF(FrontEndType=$B166,FrontEndCampus),0),MATCH(BK$9,FrontEndYear,0))),"")</f>
        <v/>
      </c>
      <c r="BL166" s="529" t="str">
        <f t="array" aca="1" ref="BL166" ca="1">IFERROR(BF166*(1+INDEX(FrontEndData,MATCH(BL$10,IF(FrontEndType=$B166,FrontEndCampus),0),MATCH(BL$9,FrontEndYear,0))),"")</f>
        <v/>
      </c>
      <c r="BM166" s="529" t="str">
        <f t="array" aca="1" ref="BM166" ca="1">IFERROR(BG166*(1+INDEX(FrontEndData,MATCH(BM$10,IF(FrontEndType=$B166,FrontEndCampus),0),MATCH(BM$9,FrontEndYear,0))),"")</f>
        <v/>
      </c>
      <c r="BN166" s="529" t="str">
        <f t="array" aca="1" ref="BN166" ca="1">IFERROR(BH166*(1+INDEX(FrontEndData,MATCH(BN$10,IF(FrontEndType=$B166,FrontEndCampus),0),MATCH(BN$9,FrontEndYear,0))),"")</f>
        <v/>
      </c>
      <c r="BO166" s="529" t="str">
        <f t="array" aca="1" ref="BO166" ca="1">IFERROR(BI166*(1+INDEX(FrontEndData,MATCH(BO$10,IF(FrontEndType=$B166,FrontEndCampus),0),MATCH(BO$9,FrontEndYear,0))),"")</f>
        <v/>
      </c>
      <c r="BP166" s="529" t="str">
        <f t="array" aca="1" ref="BP166" ca="1">IFERROR(BJ166*(1+INDEX(FrontEndData,MATCH(BP$10,IF(FrontEndType=$B166,FrontEndCampus),0),MATCH(BP$9,FrontEndYear,0))),"")</f>
        <v/>
      </c>
      <c r="BQ166" s="529" t="str">
        <f t="array" aca="1" ref="BQ166" ca="1">IFERROR(BK166*(1+INDEX(FrontEndData,MATCH(BQ$10,IF(FrontEndType=$B166,FrontEndCampus),0),MATCH(BQ$9,FrontEndYear,0))),"")</f>
        <v/>
      </c>
      <c r="BR166" s="529" t="str">
        <f t="array" aca="1" ref="BR166" ca="1">IFERROR(BL166*(1+INDEX(FrontEndData,MATCH(BR$10,IF(FrontEndType=$B166,FrontEndCampus),0),MATCH(BR$9,FrontEndYear,0))),"")</f>
        <v/>
      </c>
      <c r="BS166" s="529" t="str">
        <f t="array" aca="1" ref="BS166" ca="1">IFERROR(BM166*(1+INDEX(FrontEndData,MATCH(BS$10,IF(FrontEndType=$B166,FrontEndCampus),0),MATCH(BS$9,FrontEndYear,0))),"")</f>
        <v/>
      </c>
      <c r="BT166" s="529" t="str">
        <f t="array" aca="1" ref="BT166" ca="1">IFERROR(BN166*(1+INDEX(FrontEndData,MATCH(BT$10,IF(FrontEndType=$B166,FrontEndCampus),0),MATCH(BT$9,FrontEndYear,0))),"")</f>
        <v/>
      </c>
      <c r="BU166" s="529" t="str">
        <f t="array" aca="1" ref="BU166" ca="1">IFERROR(BO166*(1+INDEX(FrontEndData,MATCH(BU$10,IF(FrontEndType=$B166,FrontEndCampus),0),MATCH(BU$9,FrontEndYear,0))),"")</f>
        <v/>
      </c>
      <c r="BV166" s="529" t="str">
        <f t="array" aca="1" ref="BV166" ca="1">IFERROR(BP166*(1+INDEX(FrontEndData,MATCH(BV$10,IF(FrontEndType=$B166,FrontEndCampus),0),MATCH(BV$9,FrontEndYear,0))),"")</f>
        <v/>
      </c>
      <c r="BW166" s="529" t="str">
        <f t="array" aca="1" ref="BW166" ca="1">IFERROR(BQ166*(1+INDEX(FrontEndData,MATCH(BW$10,IF(FrontEndType=$B166,FrontEndCampus),0),MATCH(BW$9,FrontEndYear,0))),"")</f>
        <v/>
      </c>
      <c r="BX166" s="529" t="str">
        <f t="array" aca="1" ref="BX166" ca="1">IFERROR(BR166*(1+INDEX(FrontEndData,MATCH(BX$10,IF(FrontEndType=$B166,FrontEndCampus),0),MATCH(BX$9,FrontEndYear,0))),"")</f>
        <v/>
      </c>
    </row>
    <row r="167" spans="2:76" x14ac:dyDescent="0.25">
      <c r="B167" s="525" t="s">
        <v>411</v>
      </c>
      <c r="C167" s="526" t="s">
        <v>370</v>
      </c>
      <c r="D167" s="527" t="s">
        <v>4</v>
      </c>
      <c r="E167" s="528">
        <f t="array" aca="1" ref="E167" ca="1">IFERROR(IF(INDEX(EndUseMatrixData,MATCH($B167,IF(EndUseMatrixEndUse=$D167,EndUseMatrixAllocation),0),MATCH($C167,EndUseMatrixEmissionSource,0))=Lists!$Q$9,INDEX(CFPTableEmissionsData,MATCH($C167,CFPTableEmissionsEmissionSource,0),MATCH(E$10,CFPTableEmissionsCampus,0))*INDEX(EndUseAssumptionsData,MATCH($C167,IF(EndUseAssumptionsEndUse=$D167,EndUseAssumptionsEmissionsSource),0),MATCH(E$10,EndUseAssumptionsCampus,0))*IF(COUNTIF(PeopleList,$B167)&gt;0,INDEX(SpacePeopleAllocationsPercentData,MATCH($B167,SpacePeopleAllocationsPercentType,0),MATCH(E$10,SpacePeopleAllocationsPercentCampus,0))/SUM(IF(INDEX(EndUseMatrixPeopleData,0,MATCH($C167,EndUseMatrixEmissionSource,0))=Lists!$Q$9,IF(EndUseMatrixPeopleEndUse=$D167,INDEX(EndUseMatrixPeopleSplitData,0,MATCH(E$10,EndUseMatrixPeopleSplitCampus,0))))),1),0),0)</f>
        <v>0</v>
      </c>
      <c r="F167" s="528">
        <f t="array" aca="1" ref="F167" ca="1">IFERROR(IF(INDEX(EndUseMatrixData,MATCH($B167,IF(EndUseMatrixEndUse=$D167,EndUseMatrixAllocation),0),MATCH($C167,EndUseMatrixEmissionSource,0))=Lists!$Q$9,INDEX(CFPTableEmissionsData,MATCH($C167,CFPTableEmissionsEmissionSource,0),MATCH(F$10,CFPTableEmissionsCampus,0))*INDEX(EndUseAssumptionsData,MATCH($C167,IF(EndUseAssumptionsEndUse=$D167,EndUseAssumptionsEmissionsSource),0),MATCH(F$10,EndUseAssumptionsCampus,0))*IF(COUNTIF(PeopleList,$B167)&gt;0,INDEX(SpacePeopleAllocationsPercentData,MATCH($B167,SpacePeopleAllocationsPercentType,0),MATCH(F$10,SpacePeopleAllocationsPercentCampus,0))/SUM(IF(INDEX(EndUseMatrixPeopleData,0,MATCH($C167,EndUseMatrixEmissionSource,0))=Lists!$Q$9,IF(EndUseMatrixPeopleEndUse=$D167,INDEX(EndUseMatrixPeopleSplitData,0,MATCH(F$10,EndUseMatrixPeopleSplitCampus,0))))),1),0),0)</f>
        <v>0</v>
      </c>
      <c r="G167" s="528">
        <f t="array" aca="1" ref="G167" ca="1">IFERROR(IF(INDEX(EndUseMatrixData,MATCH($B167,IF(EndUseMatrixEndUse=$D167,EndUseMatrixAllocation),0),MATCH($C167,EndUseMatrixEmissionSource,0))=Lists!$Q$9,INDEX(CFPTableEmissionsData,MATCH($C167,CFPTableEmissionsEmissionSource,0),MATCH(G$10,CFPTableEmissionsCampus,0))*INDEX(EndUseAssumptionsData,MATCH($C167,IF(EndUseAssumptionsEndUse=$D167,EndUseAssumptionsEmissionsSource),0),MATCH(G$10,EndUseAssumptionsCampus,0))*IF(COUNTIF(PeopleList,$B167)&gt;0,INDEX(SpacePeopleAllocationsPercentData,MATCH($B167,SpacePeopleAllocationsPercentType,0),MATCH(G$10,SpacePeopleAllocationsPercentCampus,0))/SUM(IF(INDEX(EndUseMatrixPeopleData,0,MATCH($C167,EndUseMatrixEmissionSource,0))=Lists!$Q$9,IF(EndUseMatrixPeopleEndUse=$D167,INDEX(EndUseMatrixPeopleSplitData,0,MATCH(G$10,EndUseMatrixPeopleSplitCampus,0))))),1),0),0)</f>
        <v>0</v>
      </c>
      <c r="H167" s="528">
        <f t="array" aca="1" ref="H167" ca="1">IFERROR(IF(INDEX(EndUseMatrixData,MATCH($B167,IF(EndUseMatrixEndUse=$D167,EndUseMatrixAllocation),0),MATCH($C167,EndUseMatrixEmissionSource,0))=Lists!$Q$9,INDEX(CFPTableEmissionsData,MATCH($C167,CFPTableEmissionsEmissionSource,0),MATCH(H$10,CFPTableEmissionsCampus,0))*INDEX(EndUseAssumptionsData,MATCH($C167,IF(EndUseAssumptionsEndUse=$D167,EndUseAssumptionsEmissionsSource),0),MATCH(H$10,EndUseAssumptionsCampus,0))*IF(COUNTIF(PeopleList,$B167)&gt;0,INDEX(SpacePeopleAllocationsPercentData,MATCH($B167,SpacePeopleAllocationsPercentType,0),MATCH(H$10,SpacePeopleAllocationsPercentCampus,0))/SUM(IF(INDEX(EndUseMatrixPeopleData,0,MATCH($C167,EndUseMatrixEmissionSource,0))=Lists!$Q$9,IF(EndUseMatrixPeopleEndUse=$D167,INDEX(EndUseMatrixPeopleSplitData,0,MATCH(H$10,EndUseMatrixPeopleSplitCampus,0))))),1),0),0)</f>
        <v>0</v>
      </c>
      <c r="I167" s="528">
        <f t="array" aca="1" ref="I167" ca="1">IFERROR(IF(INDEX(EndUseMatrixData,MATCH($B167,IF(EndUseMatrixEndUse=$D167,EndUseMatrixAllocation),0),MATCH($C167,EndUseMatrixEmissionSource,0))=Lists!$Q$9,INDEX(CFPTableEmissionsData,MATCH($C167,CFPTableEmissionsEmissionSource,0),MATCH(I$10,CFPTableEmissionsCampus,0))*INDEX(EndUseAssumptionsData,MATCH($C167,IF(EndUseAssumptionsEndUse=$D167,EndUseAssumptionsEmissionsSource),0),MATCH(I$10,EndUseAssumptionsCampus,0))*IF(COUNTIF(PeopleList,$B167)&gt;0,INDEX(SpacePeopleAllocationsPercentData,MATCH($B167,SpacePeopleAllocationsPercentType,0),MATCH(I$10,SpacePeopleAllocationsPercentCampus,0))/SUM(IF(INDEX(EndUseMatrixPeopleData,0,MATCH($C167,EndUseMatrixEmissionSource,0))=Lists!$Q$9,IF(EndUseMatrixPeopleEndUse=$D167,INDEX(EndUseMatrixPeopleSplitData,0,MATCH(I$10,EndUseMatrixPeopleSplitCampus,0))))),1),0),0)</f>
        <v>0</v>
      </c>
      <c r="J167" s="528">
        <f t="array" aca="1" ref="J167" ca="1">IFERROR(IF(INDEX(EndUseMatrixData,MATCH($B167,IF(EndUseMatrixEndUse=$D167,EndUseMatrixAllocation),0),MATCH($C167,EndUseMatrixEmissionSource,0))=Lists!$Q$9,INDEX(CFPTableEmissionsData,MATCH($C167,CFPTableEmissionsEmissionSource,0),MATCH(J$10,CFPTableEmissionsCampus,0))*INDEX(EndUseAssumptionsData,MATCH($C167,IF(EndUseAssumptionsEndUse=$D167,EndUseAssumptionsEmissionsSource),0),MATCH(J$10,EndUseAssumptionsCampus,0))*IF(COUNTIF(PeopleList,$B167)&gt;0,INDEX(SpacePeopleAllocationsPercentData,MATCH($B167,SpacePeopleAllocationsPercentType,0),MATCH(J$10,SpacePeopleAllocationsPercentCampus,0))/SUM(IF(INDEX(EndUseMatrixPeopleData,0,MATCH($C167,EndUseMatrixEmissionSource,0))=Lists!$Q$9,IF(EndUseMatrixPeopleEndUse=$D167,INDEX(EndUseMatrixPeopleSplitData,0,MATCH(J$10,EndUseMatrixPeopleSplitCampus,0))))),1),0),0)</f>
        <v>0</v>
      </c>
      <c r="K167" s="529" t="str">
        <f t="array" aca="1" ref="K167" ca="1">IFERROR(E167*(1+INDEX(FrontEndData,MATCH(K$10,IF(FrontEndType=$B167,FrontEndCampus),0),MATCH(K$9,FrontEndYear,0))),"")</f>
        <v/>
      </c>
      <c r="L167" s="529" t="str">
        <f t="array" aca="1" ref="L167" ca="1">IFERROR(F167*(1+INDEX(FrontEndData,MATCH(L$10,IF(FrontEndType=$B167,FrontEndCampus),0),MATCH(L$9,FrontEndYear,0))),"")</f>
        <v/>
      </c>
      <c r="M167" s="529" t="str">
        <f t="array" aca="1" ref="M167" ca="1">IFERROR(G167*(1+INDEX(FrontEndData,MATCH(M$10,IF(FrontEndType=$B167,FrontEndCampus),0),MATCH(M$9,FrontEndYear,0))),"")</f>
        <v/>
      </c>
      <c r="N167" s="529" t="str">
        <f t="array" aca="1" ref="N167" ca="1">IFERROR(H167*(1+INDEX(FrontEndData,MATCH(N$10,IF(FrontEndType=$B167,FrontEndCampus),0),MATCH(N$9,FrontEndYear,0))),"")</f>
        <v/>
      </c>
      <c r="O167" s="529" t="str">
        <f t="array" aca="1" ref="O167" ca="1">IFERROR(I167*(1+INDEX(FrontEndData,MATCH(O$10,IF(FrontEndType=$B167,FrontEndCampus),0),MATCH(O$9,FrontEndYear,0))),"")</f>
        <v/>
      </c>
      <c r="P167" s="529" t="str">
        <f t="array" aca="1" ref="P167" ca="1">IFERROR(J167*(1+INDEX(FrontEndData,MATCH(P$10,IF(FrontEndType=$B167,FrontEndCampus),0),MATCH(P$9,FrontEndYear,0))),"")</f>
        <v/>
      </c>
      <c r="Q167" s="529" t="str">
        <f t="array" aca="1" ref="Q167" ca="1">IFERROR(K167*(1+INDEX(FrontEndData,MATCH(Q$10,IF(FrontEndType=$B167,FrontEndCampus),0),MATCH(Q$9,FrontEndYear,0))),"")</f>
        <v/>
      </c>
      <c r="R167" s="529" t="str">
        <f t="array" aca="1" ref="R167" ca="1">IFERROR(L167*(1+INDEX(FrontEndData,MATCH(R$10,IF(FrontEndType=$B167,FrontEndCampus),0),MATCH(R$9,FrontEndYear,0))),"")</f>
        <v/>
      </c>
      <c r="S167" s="529" t="str">
        <f t="array" aca="1" ref="S167" ca="1">IFERROR(M167*(1+INDEX(FrontEndData,MATCH(S$10,IF(FrontEndType=$B167,FrontEndCampus),0),MATCH(S$9,FrontEndYear,0))),"")</f>
        <v/>
      </c>
      <c r="T167" s="529" t="str">
        <f t="array" aca="1" ref="T167" ca="1">IFERROR(N167*(1+INDEX(FrontEndData,MATCH(T$10,IF(FrontEndType=$B167,FrontEndCampus),0),MATCH(T$9,FrontEndYear,0))),"")</f>
        <v/>
      </c>
      <c r="U167" s="529" t="str">
        <f t="array" aca="1" ref="U167" ca="1">IFERROR(O167*(1+INDEX(FrontEndData,MATCH(U$10,IF(FrontEndType=$B167,FrontEndCampus),0),MATCH(U$9,FrontEndYear,0))),"")</f>
        <v/>
      </c>
      <c r="V167" s="529" t="str">
        <f t="array" aca="1" ref="V167" ca="1">IFERROR(P167*(1+INDEX(FrontEndData,MATCH(V$10,IF(FrontEndType=$B167,FrontEndCampus),0),MATCH(V$9,FrontEndYear,0))),"")</f>
        <v/>
      </c>
      <c r="W167" s="529" t="str">
        <f t="array" aca="1" ref="W167" ca="1">IFERROR(Q167*(1+INDEX(FrontEndData,MATCH(W$10,IF(FrontEndType=$B167,FrontEndCampus),0),MATCH(W$9,FrontEndYear,0))),"")</f>
        <v/>
      </c>
      <c r="X167" s="529" t="str">
        <f t="array" aca="1" ref="X167" ca="1">IFERROR(R167*(1+INDEX(FrontEndData,MATCH(X$10,IF(FrontEndType=$B167,FrontEndCampus),0),MATCH(X$9,FrontEndYear,0))),"")</f>
        <v/>
      </c>
      <c r="Y167" s="529" t="str">
        <f t="array" aca="1" ref="Y167" ca="1">IFERROR(S167*(1+INDEX(FrontEndData,MATCH(Y$10,IF(FrontEndType=$B167,FrontEndCampus),0),MATCH(Y$9,FrontEndYear,0))),"")</f>
        <v/>
      </c>
      <c r="Z167" s="529" t="str">
        <f t="array" aca="1" ref="Z167" ca="1">IFERROR(T167*(1+INDEX(FrontEndData,MATCH(Z$10,IF(FrontEndType=$B167,FrontEndCampus),0),MATCH(Z$9,FrontEndYear,0))),"")</f>
        <v/>
      </c>
      <c r="AA167" s="529" t="str">
        <f t="array" aca="1" ref="AA167" ca="1">IFERROR(U167*(1+INDEX(FrontEndData,MATCH(AA$10,IF(FrontEndType=$B167,FrontEndCampus),0),MATCH(AA$9,FrontEndYear,0))),"")</f>
        <v/>
      </c>
      <c r="AB167" s="529" t="str">
        <f t="array" aca="1" ref="AB167" ca="1">IFERROR(V167*(1+INDEX(FrontEndData,MATCH(AB$10,IF(FrontEndType=$B167,FrontEndCampus),0),MATCH(AB$9,FrontEndYear,0))),"")</f>
        <v/>
      </c>
      <c r="AC167" s="529" t="str">
        <f t="array" aca="1" ref="AC167" ca="1">IFERROR(W167*(1+INDEX(FrontEndData,MATCH(AC$10,IF(FrontEndType=$B167,FrontEndCampus),0),MATCH(AC$9,FrontEndYear,0))),"")</f>
        <v/>
      </c>
      <c r="AD167" s="529" t="str">
        <f t="array" aca="1" ref="AD167" ca="1">IFERROR(X167*(1+INDEX(FrontEndData,MATCH(AD$10,IF(FrontEndType=$B167,FrontEndCampus),0),MATCH(AD$9,FrontEndYear,0))),"")</f>
        <v/>
      </c>
      <c r="AE167" s="529" t="str">
        <f t="array" aca="1" ref="AE167" ca="1">IFERROR(Y167*(1+INDEX(FrontEndData,MATCH(AE$10,IF(FrontEndType=$B167,FrontEndCampus),0),MATCH(AE$9,FrontEndYear,0))),"")</f>
        <v/>
      </c>
      <c r="AF167" s="529" t="str">
        <f t="array" aca="1" ref="AF167" ca="1">IFERROR(Z167*(1+INDEX(FrontEndData,MATCH(AF$10,IF(FrontEndType=$B167,FrontEndCampus),0),MATCH(AF$9,FrontEndYear,0))),"")</f>
        <v/>
      </c>
      <c r="AG167" s="529" t="str">
        <f t="array" aca="1" ref="AG167" ca="1">IFERROR(AA167*(1+INDEX(FrontEndData,MATCH(AG$10,IF(FrontEndType=$B167,FrontEndCampus),0),MATCH(AG$9,FrontEndYear,0))),"")</f>
        <v/>
      </c>
      <c r="AH167" s="529" t="str">
        <f t="array" aca="1" ref="AH167" ca="1">IFERROR(AB167*(1+INDEX(FrontEndData,MATCH(AH$10,IF(FrontEndType=$B167,FrontEndCampus),0),MATCH(AH$9,FrontEndYear,0))),"")</f>
        <v/>
      </c>
      <c r="AI167" s="529" t="str">
        <f t="array" aca="1" ref="AI167" ca="1">IFERROR(AC167*(1+INDEX(FrontEndData,MATCH(AI$10,IF(FrontEndType=$B167,FrontEndCampus),0),MATCH(AI$9,FrontEndYear,0))),"")</f>
        <v/>
      </c>
      <c r="AJ167" s="529" t="str">
        <f t="array" aca="1" ref="AJ167" ca="1">IFERROR(AD167*(1+INDEX(FrontEndData,MATCH(AJ$10,IF(FrontEndType=$B167,FrontEndCampus),0),MATCH(AJ$9,FrontEndYear,0))),"")</f>
        <v/>
      </c>
      <c r="AK167" s="529" t="str">
        <f t="array" aca="1" ref="AK167" ca="1">IFERROR(AE167*(1+INDEX(FrontEndData,MATCH(AK$10,IF(FrontEndType=$B167,FrontEndCampus),0),MATCH(AK$9,FrontEndYear,0))),"")</f>
        <v/>
      </c>
      <c r="AL167" s="529" t="str">
        <f t="array" aca="1" ref="AL167" ca="1">IFERROR(AF167*(1+INDEX(FrontEndData,MATCH(AL$10,IF(FrontEndType=$B167,FrontEndCampus),0),MATCH(AL$9,FrontEndYear,0))),"")</f>
        <v/>
      </c>
      <c r="AM167" s="529" t="str">
        <f t="array" aca="1" ref="AM167" ca="1">IFERROR(AG167*(1+INDEX(FrontEndData,MATCH(AM$10,IF(FrontEndType=$B167,FrontEndCampus),0),MATCH(AM$9,FrontEndYear,0))),"")</f>
        <v/>
      </c>
      <c r="AN167" s="529" t="str">
        <f t="array" aca="1" ref="AN167" ca="1">IFERROR(AH167*(1+INDEX(FrontEndData,MATCH(AN$10,IF(FrontEndType=$B167,FrontEndCampus),0),MATCH(AN$9,FrontEndYear,0))),"")</f>
        <v/>
      </c>
      <c r="AO167" s="529" t="str">
        <f t="array" aca="1" ref="AO167" ca="1">IFERROR(AI167*(1+INDEX(FrontEndData,MATCH(AO$10,IF(FrontEndType=$B167,FrontEndCampus),0),MATCH(AO$9,FrontEndYear,0))),"")</f>
        <v/>
      </c>
      <c r="AP167" s="529" t="str">
        <f t="array" aca="1" ref="AP167" ca="1">IFERROR(AJ167*(1+INDEX(FrontEndData,MATCH(AP$10,IF(FrontEndType=$B167,FrontEndCampus),0),MATCH(AP$9,FrontEndYear,0))),"")</f>
        <v/>
      </c>
      <c r="AQ167" s="529" t="str">
        <f t="array" aca="1" ref="AQ167" ca="1">IFERROR(AK167*(1+INDEX(FrontEndData,MATCH(AQ$10,IF(FrontEndType=$B167,FrontEndCampus),0),MATCH(AQ$9,FrontEndYear,0))),"")</f>
        <v/>
      </c>
      <c r="AR167" s="529" t="str">
        <f t="array" aca="1" ref="AR167" ca="1">IFERROR(AL167*(1+INDEX(FrontEndData,MATCH(AR$10,IF(FrontEndType=$B167,FrontEndCampus),0),MATCH(AR$9,FrontEndYear,0))),"")</f>
        <v/>
      </c>
      <c r="AS167" s="529" t="str">
        <f t="array" aca="1" ref="AS167" ca="1">IFERROR(AM167*(1+INDEX(FrontEndData,MATCH(AS$10,IF(FrontEndType=$B167,FrontEndCampus),0),MATCH(AS$9,FrontEndYear,0))),"")</f>
        <v/>
      </c>
      <c r="AT167" s="529" t="str">
        <f t="array" aca="1" ref="AT167" ca="1">IFERROR(AN167*(1+INDEX(FrontEndData,MATCH(AT$10,IF(FrontEndType=$B167,FrontEndCampus),0),MATCH(AT$9,FrontEndYear,0))),"")</f>
        <v/>
      </c>
      <c r="AU167" s="529" t="str">
        <f t="array" aca="1" ref="AU167" ca="1">IFERROR(AO167*(1+INDEX(FrontEndData,MATCH(AU$10,IF(FrontEndType=$B167,FrontEndCampus),0),MATCH(AU$9,FrontEndYear,0))),"")</f>
        <v/>
      </c>
      <c r="AV167" s="529" t="str">
        <f t="array" aca="1" ref="AV167" ca="1">IFERROR(AP167*(1+INDEX(FrontEndData,MATCH(AV$10,IF(FrontEndType=$B167,FrontEndCampus),0),MATCH(AV$9,FrontEndYear,0))),"")</f>
        <v/>
      </c>
      <c r="AW167" s="529" t="str">
        <f t="array" aca="1" ref="AW167" ca="1">IFERROR(AQ167*(1+INDEX(FrontEndData,MATCH(AW$10,IF(FrontEndType=$B167,FrontEndCampus),0),MATCH(AW$9,FrontEndYear,0))),"")</f>
        <v/>
      </c>
      <c r="AX167" s="529" t="str">
        <f t="array" aca="1" ref="AX167" ca="1">IFERROR(AR167*(1+INDEX(FrontEndData,MATCH(AX$10,IF(FrontEndType=$B167,FrontEndCampus),0),MATCH(AX$9,FrontEndYear,0))),"")</f>
        <v/>
      </c>
      <c r="AY167" s="529" t="str">
        <f t="array" aca="1" ref="AY167" ca="1">IFERROR(AS167*(1+INDEX(FrontEndData,MATCH(AY$10,IF(FrontEndType=$B167,FrontEndCampus),0),MATCH(AY$9,FrontEndYear,0))),"")</f>
        <v/>
      </c>
      <c r="AZ167" s="529" t="str">
        <f t="array" aca="1" ref="AZ167" ca="1">IFERROR(AT167*(1+INDEX(FrontEndData,MATCH(AZ$10,IF(FrontEndType=$B167,FrontEndCampus),0),MATCH(AZ$9,FrontEndYear,0))),"")</f>
        <v/>
      </c>
      <c r="BA167" s="529" t="str">
        <f t="array" aca="1" ref="BA167" ca="1">IFERROR(AU167*(1+INDEX(FrontEndData,MATCH(BA$10,IF(FrontEndType=$B167,FrontEndCampus),0),MATCH(BA$9,FrontEndYear,0))),"")</f>
        <v/>
      </c>
      <c r="BB167" s="529" t="str">
        <f t="array" aca="1" ref="BB167" ca="1">IFERROR(AV167*(1+INDEX(FrontEndData,MATCH(BB$10,IF(FrontEndType=$B167,FrontEndCampus),0),MATCH(BB$9,FrontEndYear,0))),"")</f>
        <v/>
      </c>
      <c r="BC167" s="529" t="str">
        <f t="array" aca="1" ref="BC167" ca="1">IFERROR(AW167*(1+INDEX(FrontEndData,MATCH(BC$10,IF(FrontEndType=$B167,FrontEndCampus),0),MATCH(BC$9,FrontEndYear,0))),"")</f>
        <v/>
      </c>
      <c r="BD167" s="529" t="str">
        <f t="array" aca="1" ref="BD167" ca="1">IFERROR(AX167*(1+INDEX(FrontEndData,MATCH(BD$10,IF(FrontEndType=$B167,FrontEndCampus),0),MATCH(BD$9,FrontEndYear,0))),"")</f>
        <v/>
      </c>
      <c r="BE167" s="529" t="str">
        <f t="array" aca="1" ref="BE167" ca="1">IFERROR(AY167*(1+INDEX(FrontEndData,MATCH(BE$10,IF(FrontEndType=$B167,FrontEndCampus),0),MATCH(BE$9,FrontEndYear,0))),"")</f>
        <v/>
      </c>
      <c r="BF167" s="529" t="str">
        <f t="array" aca="1" ref="BF167" ca="1">IFERROR(AZ167*(1+INDEX(FrontEndData,MATCH(BF$10,IF(FrontEndType=$B167,FrontEndCampus),0),MATCH(BF$9,FrontEndYear,0))),"")</f>
        <v/>
      </c>
      <c r="BG167" s="529" t="str">
        <f t="array" aca="1" ref="BG167" ca="1">IFERROR(BA167*(1+INDEX(FrontEndData,MATCH(BG$10,IF(FrontEndType=$B167,FrontEndCampus),0),MATCH(BG$9,FrontEndYear,0))),"")</f>
        <v/>
      </c>
      <c r="BH167" s="529" t="str">
        <f t="array" aca="1" ref="BH167" ca="1">IFERROR(BB167*(1+INDEX(FrontEndData,MATCH(BH$10,IF(FrontEndType=$B167,FrontEndCampus),0),MATCH(BH$9,FrontEndYear,0))),"")</f>
        <v/>
      </c>
      <c r="BI167" s="529" t="str">
        <f t="array" aca="1" ref="BI167" ca="1">IFERROR(BC167*(1+INDEX(FrontEndData,MATCH(BI$10,IF(FrontEndType=$B167,FrontEndCampus),0),MATCH(BI$9,FrontEndYear,0))),"")</f>
        <v/>
      </c>
      <c r="BJ167" s="529" t="str">
        <f t="array" aca="1" ref="BJ167" ca="1">IFERROR(BD167*(1+INDEX(FrontEndData,MATCH(BJ$10,IF(FrontEndType=$B167,FrontEndCampus),0),MATCH(BJ$9,FrontEndYear,0))),"")</f>
        <v/>
      </c>
      <c r="BK167" s="529" t="str">
        <f t="array" aca="1" ref="BK167" ca="1">IFERROR(BE167*(1+INDEX(FrontEndData,MATCH(BK$10,IF(FrontEndType=$B167,FrontEndCampus),0),MATCH(BK$9,FrontEndYear,0))),"")</f>
        <v/>
      </c>
      <c r="BL167" s="529" t="str">
        <f t="array" aca="1" ref="BL167" ca="1">IFERROR(BF167*(1+INDEX(FrontEndData,MATCH(BL$10,IF(FrontEndType=$B167,FrontEndCampus),0),MATCH(BL$9,FrontEndYear,0))),"")</f>
        <v/>
      </c>
      <c r="BM167" s="529" t="str">
        <f t="array" aca="1" ref="BM167" ca="1">IFERROR(BG167*(1+INDEX(FrontEndData,MATCH(BM$10,IF(FrontEndType=$B167,FrontEndCampus),0),MATCH(BM$9,FrontEndYear,0))),"")</f>
        <v/>
      </c>
      <c r="BN167" s="529" t="str">
        <f t="array" aca="1" ref="BN167" ca="1">IFERROR(BH167*(1+INDEX(FrontEndData,MATCH(BN$10,IF(FrontEndType=$B167,FrontEndCampus),0),MATCH(BN$9,FrontEndYear,0))),"")</f>
        <v/>
      </c>
      <c r="BO167" s="529" t="str">
        <f t="array" aca="1" ref="BO167" ca="1">IFERROR(BI167*(1+INDEX(FrontEndData,MATCH(BO$10,IF(FrontEndType=$B167,FrontEndCampus),0),MATCH(BO$9,FrontEndYear,0))),"")</f>
        <v/>
      </c>
      <c r="BP167" s="529" t="str">
        <f t="array" aca="1" ref="BP167" ca="1">IFERROR(BJ167*(1+INDEX(FrontEndData,MATCH(BP$10,IF(FrontEndType=$B167,FrontEndCampus),0),MATCH(BP$9,FrontEndYear,0))),"")</f>
        <v/>
      </c>
      <c r="BQ167" s="529" t="str">
        <f t="array" aca="1" ref="BQ167" ca="1">IFERROR(BK167*(1+INDEX(FrontEndData,MATCH(BQ$10,IF(FrontEndType=$B167,FrontEndCampus),0),MATCH(BQ$9,FrontEndYear,0))),"")</f>
        <v/>
      </c>
      <c r="BR167" s="529" t="str">
        <f t="array" aca="1" ref="BR167" ca="1">IFERROR(BL167*(1+INDEX(FrontEndData,MATCH(BR$10,IF(FrontEndType=$B167,FrontEndCampus),0),MATCH(BR$9,FrontEndYear,0))),"")</f>
        <v/>
      </c>
      <c r="BS167" s="529" t="str">
        <f t="array" aca="1" ref="BS167" ca="1">IFERROR(BM167*(1+INDEX(FrontEndData,MATCH(BS$10,IF(FrontEndType=$B167,FrontEndCampus),0),MATCH(BS$9,FrontEndYear,0))),"")</f>
        <v/>
      </c>
      <c r="BT167" s="529" t="str">
        <f t="array" aca="1" ref="BT167" ca="1">IFERROR(BN167*(1+INDEX(FrontEndData,MATCH(BT$10,IF(FrontEndType=$B167,FrontEndCampus),0),MATCH(BT$9,FrontEndYear,0))),"")</f>
        <v/>
      </c>
      <c r="BU167" s="529" t="str">
        <f t="array" aca="1" ref="BU167" ca="1">IFERROR(BO167*(1+INDEX(FrontEndData,MATCH(BU$10,IF(FrontEndType=$B167,FrontEndCampus),0),MATCH(BU$9,FrontEndYear,0))),"")</f>
        <v/>
      </c>
      <c r="BV167" s="529" t="str">
        <f t="array" aca="1" ref="BV167" ca="1">IFERROR(BP167*(1+INDEX(FrontEndData,MATCH(BV$10,IF(FrontEndType=$B167,FrontEndCampus),0),MATCH(BV$9,FrontEndYear,0))),"")</f>
        <v/>
      </c>
      <c r="BW167" s="529" t="str">
        <f t="array" aca="1" ref="BW167" ca="1">IFERROR(BQ167*(1+INDEX(FrontEndData,MATCH(BW$10,IF(FrontEndType=$B167,FrontEndCampus),0),MATCH(BW$9,FrontEndYear,0))),"")</f>
        <v/>
      </c>
      <c r="BX167" s="529" t="str">
        <f t="array" aca="1" ref="BX167" ca="1">IFERROR(BR167*(1+INDEX(FrontEndData,MATCH(BX$10,IF(FrontEndType=$B167,FrontEndCampus),0),MATCH(BX$9,FrontEndYear,0))),"")</f>
        <v/>
      </c>
    </row>
    <row r="168" spans="2:76" x14ac:dyDescent="0.25">
      <c r="B168" s="525" t="s">
        <v>361</v>
      </c>
      <c r="C168" s="526" t="s">
        <v>370</v>
      </c>
      <c r="D168" s="527" t="s">
        <v>4</v>
      </c>
      <c r="E168" s="528">
        <f t="array" aca="1" ref="E168" ca="1">IFERROR(IF(INDEX(EndUseMatrixData,MATCH($B168,IF(EndUseMatrixEndUse=$D168,EndUseMatrixAllocation),0),MATCH($C168,EndUseMatrixEmissionSource,0))=Lists!$Q$9,INDEX(CFPTableEmissionsData,MATCH($C168,CFPTableEmissionsEmissionSource,0),MATCH(E$10,CFPTableEmissionsCampus,0))*INDEX(EndUseAssumptionsData,MATCH($C168,IF(EndUseAssumptionsEndUse=$D168,EndUseAssumptionsEmissionsSource),0),MATCH(E$10,EndUseAssumptionsCampus,0))*IF(COUNTIF(PeopleList,$B168)&gt;0,INDEX(SpacePeopleAllocationsPercentData,MATCH($B168,SpacePeopleAllocationsPercentType,0),MATCH(E$10,SpacePeopleAllocationsPercentCampus,0))/SUM(IF(INDEX(EndUseMatrixPeopleData,0,MATCH($C168,EndUseMatrixEmissionSource,0))=Lists!$Q$9,IF(EndUseMatrixPeopleEndUse=$D168,INDEX(EndUseMatrixPeopleSplitData,0,MATCH(E$10,EndUseMatrixPeopleSplitCampus,0))))),1),0),0)</f>
        <v>0</v>
      </c>
      <c r="F168" s="528">
        <f t="array" aca="1" ref="F168" ca="1">IFERROR(IF(INDEX(EndUseMatrixData,MATCH($B168,IF(EndUseMatrixEndUse=$D168,EndUseMatrixAllocation),0),MATCH($C168,EndUseMatrixEmissionSource,0))=Lists!$Q$9,INDEX(CFPTableEmissionsData,MATCH($C168,CFPTableEmissionsEmissionSource,0),MATCH(F$10,CFPTableEmissionsCampus,0))*INDEX(EndUseAssumptionsData,MATCH($C168,IF(EndUseAssumptionsEndUse=$D168,EndUseAssumptionsEmissionsSource),0),MATCH(F$10,EndUseAssumptionsCampus,0))*IF(COUNTIF(PeopleList,$B168)&gt;0,INDEX(SpacePeopleAllocationsPercentData,MATCH($B168,SpacePeopleAllocationsPercentType,0),MATCH(F$10,SpacePeopleAllocationsPercentCampus,0))/SUM(IF(INDEX(EndUseMatrixPeopleData,0,MATCH($C168,EndUseMatrixEmissionSource,0))=Lists!$Q$9,IF(EndUseMatrixPeopleEndUse=$D168,INDEX(EndUseMatrixPeopleSplitData,0,MATCH(F$10,EndUseMatrixPeopleSplitCampus,0))))),1),0),0)</f>
        <v>0</v>
      </c>
      <c r="G168" s="528">
        <f t="array" aca="1" ref="G168" ca="1">IFERROR(IF(INDEX(EndUseMatrixData,MATCH($B168,IF(EndUseMatrixEndUse=$D168,EndUseMatrixAllocation),0),MATCH($C168,EndUseMatrixEmissionSource,0))=Lists!$Q$9,INDEX(CFPTableEmissionsData,MATCH($C168,CFPTableEmissionsEmissionSource,0),MATCH(G$10,CFPTableEmissionsCampus,0))*INDEX(EndUseAssumptionsData,MATCH($C168,IF(EndUseAssumptionsEndUse=$D168,EndUseAssumptionsEmissionsSource),0),MATCH(G$10,EndUseAssumptionsCampus,0))*IF(COUNTIF(PeopleList,$B168)&gt;0,INDEX(SpacePeopleAllocationsPercentData,MATCH($B168,SpacePeopleAllocationsPercentType,0),MATCH(G$10,SpacePeopleAllocationsPercentCampus,0))/SUM(IF(INDEX(EndUseMatrixPeopleData,0,MATCH($C168,EndUseMatrixEmissionSource,0))=Lists!$Q$9,IF(EndUseMatrixPeopleEndUse=$D168,INDEX(EndUseMatrixPeopleSplitData,0,MATCH(G$10,EndUseMatrixPeopleSplitCampus,0))))),1),0),0)</f>
        <v>0</v>
      </c>
      <c r="H168" s="528">
        <f t="array" aca="1" ref="H168" ca="1">IFERROR(IF(INDEX(EndUseMatrixData,MATCH($B168,IF(EndUseMatrixEndUse=$D168,EndUseMatrixAllocation),0),MATCH($C168,EndUseMatrixEmissionSource,0))=Lists!$Q$9,INDEX(CFPTableEmissionsData,MATCH($C168,CFPTableEmissionsEmissionSource,0),MATCH(H$10,CFPTableEmissionsCampus,0))*INDEX(EndUseAssumptionsData,MATCH($C168,IF(EndUseAssumptionsEndUse=$D168,EndUseAssumptionsEmissionsSource),0),MATCH(H$10,EndUseAssumptionsCampus,0))*IF(COUNTIF(PeopleList,$B168)&gt;0,INDEX(SpacePeopleAllocationsPercentData,MATCH($B168,SpacePeopleAllocationsPercentType,0),MATCH(H$10,SpacePeopleAllocationsPercentCampus,0))/SUM(IF(INDEX(EndUseMatrixPeopleData,0,MATCH($C168,EndUseMatrixEmissionSource,0))=Lists!$Q$9,IF(EndUseMatrixPeopleEndUse=$D168,INDEX(EndUseMatrixPeopleSplitData,0,MATCH(H$10,EndUseMatrixPeopleSplitCampus,0))))),1),0),0)</f>
        <v>0</v>
      </c>
      <c r="I168" s="528">
        <f t="array" aca="1" ref="I168" ca="1">IFERROR(IF(INDEX(EndUseMatrixData,MATCH($B168,IF(EndUseMatrixEndUse=$D168,EndUseMatrixAllocation),0),MATCH($C168,EndUseMatrixEmissionSource,0))=Lists!$Q$9,INDEX(CFPTableEmissionsData,MATCH($C168,CFPTableEmissionsEmissionSource,0),MATCH(I$10,CFPTableEmissionsCampus,0))*INDEX(EndUseAssumptionsData,MATCH($C168,IF(EndUseAssumptionsEndUse=$D168,EndUseAssumptionsEmissionsSource),0),MATCH(I$10,EndUseAssumptionsCampus,0))*IF(COUNTIF(PeopleList,$B168)&gt;0,INDEX(SpacePeopleAllocationsPercentData,MATCH($B168,SpacePeopleAllocationsPercentType,0),MATCH(I$10,SpacePeopleAllocationsPercentCampus,0))/SUM(IF(INDEX(EndUseMatrixPeopleData,0,MATCH($C168,EndUseMatrixEmissionSource,0))=Lists!$Q$9,IF(EndUseMatrixPeopleEndUse=$D168,INDEX(EndUseMatrixPeopleSplitData,0,MATCH(I$10,EndUseMatrixPeopleSplitCampus,0))))),1),0),0)</f>
        <v>0</v>
      </c>
      <c r="J168" s="528">
        <f t="array" aca="1" ref="J168" ca="1">IFERROR(IF(INDEX(EndUseMatrixData,MATCH($B168,IF(EndUseMatrixEndUse=$D168,EndUseMatrixAllocation),0),MATCH($C168,EndUseMatrixEmissionSource,0))=Lists!$Q$9,INDEX(CFPTableEmissionsData,MATCH($C168,CFPTableEmissionsEmissionSource,0),MATCH(J$10,CFPTableEmissionsCampus,0))*INDEX(EndUseAssumptionsData,MATCH($C168,IF(EndUseAssumptionsEndUse=$D168,EndUseAssumptionsEmissionsSource),0),MATCH(J$10,EndUseAssumptionsCampus,0))*IF(COUNTIF(PeopleList,$B168)&gt;0,INDEX(SpacePeopleAllocationsPercentData,MATCH($B168,SpacePeopleAllocationsPercentType,0),MATCH(J$10,SpacePeopleAllocationsPercentCampus,0))/SUM(IF(INDEX(EndUseMatrixPeopleData,0,MATCH($C168,EndUseMatrixEmissionSource,0))=Lists!$Q$9,IF(EndUseMatrixPeopleEndUse=$D168,INDEX(EndUseMatrixPeopleSplitData,0,MATCH(J$10,EndUseMatrixPeopleSplitCampus,0))))),1),0),0)</f>
        <v>0</v>
      </c>
      <c r="K168" s="529" t="str">
        <f t="array" aca="1" ref="K168" ca="1">IFERROR(E168*(1+INDEX(FrontEndData,MATCH(K$10,IF(FrontEndType=$B168,FrontEndCampus),0),MATCH(K$9,FrontEndYear,0))),"")</f>
        <v/>
      </c>
      <c r="L168" s="529" t="str">
        <f t="array" aca="1" ref="L168" ca="1">IFERROR(F168*(1+INDEX(FrontEndData,MATCH(L$10,IF(FrontEndType=$B168,FrontEndCampus),0),MATCH(L$9,FrontEndYear,0))),"")</f>
        <v/>
      </c>
      <c r="M168" s="529" t="str">
        <f t="array" aca="1" ref="M168" ca="1">IFERROR(G168*(1+INDEX(FrontEndData,MATCH(M$10,IF(FrontEndType=$B168,FrontEndCampus),0),MATCH(M$9,FrontEndYear,0))),"")</f>
        <v/>
      </c>
      <c r="N168" s="529" t="str">
        <f t="array" aca="1" ref="N168" ca="1">IFERROR(H168*(1+INDEX(FrontEndData,MATCH(N$10,IF(FrontEndType=$B168,FrontEndCampus),0),MATCH(N$9,FrontEndYear,0))),"")</f>
        <v/>
      </c>
      <c r="O168" s="529" t="str">
        <f t="array" aca="1" ref="O168" ca="1">IFERROR(I168*(1+INDEX(FrontEndData,MATCH(O$10,IF(FrontEndType=$B168,FrontEndCampus),0),MATCH(O$9,FrontEndYear,0))),"")</f>
        <v/>
      </c>
      <c r="P168" s="529" t="str">
        <f t="array" aca="1" ref="P168" ca="1">IFERROR(J168*(1+INDEX(FrontEndData,MATCH(P$10,IF(FrontEndType=$B168,FrontEndCampus),0),MATCH(P$9,FrontEndYear,0))),"")</f>
        <v/>
      </c>
      <c r="Q168" s="529" t="str">
        <f t="array" aca="1" ref="Q168" ca="1">IFERROR(K168*(1+INDEX(FrontEndData,MATCH(Q$10,IF(FrontEndType=$B168,FrontEndCampus),0),MATCH(Q$9,FrontEndYear,0))),"")</f>
        <v/>
      </c>
      <c r="R168" s="529" t="str">
        <f t="array" aca="1" ref="R168" ca="1">IFERROR(L168*(1+INDEX(FrontEndData,MATCH(R$10,IF(FrontEndType=$B168,FrontEndCampus),0),MATCH(R$9,FrontEndYear,0))),"")</f>
        <v/>
      </c>
      <c r="S168" s="529" t="str">
        <f t="array" aca="1" ref="S168" ca="1">IFERROR(M168*(1+INDEX(FrontEndData,MATCH(S$10,IF(FrontEndType=$B168,FrontEndCampus),0),MATCH(S$9,FrontEndYear,0))),"")</f>
        <v/>
      </c>
      <c r="T168" s="529" t="str">
        <f t="array" aca="1" ref="T168" ca="1">IFERROR(N168*(1+INDEX(FrontEndData,MATCH(T$10,IF(FrontEndType=$B168,FrontEndCampus),0),MATCH(T$9,FrontEndYear,0))),"")</f>
        <v/>
      </c>
      <c r="U168" s="529" t="str">
        <f t="array" aca="1" ref="U168" ca="1">IFERROR(O168*(1+INDEX(FrontEndData,MATCH(U$10,IF(FrontEndType=$B168,FrontEndCampus),0),MATCH(U$9,FrontEndYear,0))),"")</f>
        <v/>
      </c>
      <c r="V168" s="529" t="str">
        <f t="array" aca="1" ref="V168" ca="1">IFERROR(P168*(1+INDEX(FrontEndData,MATCH(V$10,IF(FrontEndType=$B168,FrontEndCampus),0),MATCH(V$9,FrontEndYear,0))),"")</f>
        <v/>
      </c>
      <c r="W168" s="529" t="str">
        <f t="array" aca="1" ref="W168" ca="1">IFERROR(Q168*(1+INDEX(FrontEndData,MATCH(W$10,IF(FrontEndType=$B168,FrontEndCampus),0),MATCH(W$9,FrontEndYear,0))),"")</f>
        <v/>
      </c>
      <c r="X168" s="529" t="str">
        <f t="array" aca="1" ref="X168" ca="1">IFERROR(R168*(1+INDEX(FrontEndData,MATCH(X$10,IF(FrontEndType=$B168,FrontEndCampus),0),MATCH(X$9,FrontEndYear,0))),"")</f>
        <v/>
      </c>
      <c r="Y168" s="529" t="str">
        <f t="array" aca="1" ref="Y168" ca="1">IFERROR(S168*(1+INDEX(FrontEndData,MATCH(Y$10,IF(FrontEndType=$B168,FrontEndCampus),0),MATCH(Y$9,FrontEndYear,0))),"")</f>
        <v/>
      </c>
      <c r="Z168" s="529" t="str">
        <f t="array" aca="1" ref="Z168" ca="1">IFERROR(T168*(1+INDEX(FrontEndData,MATCH(Z$10,IF(FrontEndType=$B168,FrontEndCampus),0),MATCH(Z$9,FrontEndYear,0))),"")</f>
        <v/>
      </c>
      <c r="AA168" s="529" t="str">
        <f t="array" aca="1" ref="AA168" ca="1">IFERROR(U168*(1+INDEX(FrontEndData,MATCH(AA$10,IF(FrontEndType=$B168,FrontEndCampus),0),MATCH(AA$9,FrontEndYear,0))),"")</f>
        <v/>
      </c>
      <c r="AB168" s="529" t="str">
        <f t="array" aca="1" ref="AB168" ca="1">IFERROR(V168*(1+INDEX(FrontEndData,MATCH(AB$10,IF(FrontEndType=$B168,FrontEndCampus),0),MATCH(AB$9,FrontEndYear,0))),"")</f>
        <v/>
      </c>
      <c r="AC168" s="529" t="str">
        <f t="array" aca="1" ref="AC168" ca="1">IFERROR(W168*(1+INDEX(FrontEndData,MATCH(AC$10,IF(FrontEndType=$B168,FrontEndCampus),0),MATCH(AC$9,FrontEndYear,0))),"")</f>
        <v/>
      </c>
      <c r="AD168" s="529" t="str">
        <f t="array" aca="1" ref="AD168" ca="1">IFERROR(X168*(1+INDEX(FrontEndData,MATCH(AD$10,IF(FrontEndType=$B168,FrontEndCampus),0),MATCH(AD$9,FrontEndYear,0))),"")</f>
        <v/>
      </c>
      <c r="AE168" s="529" t="str">
        <f t="array" aca="1" ref="AE168" ca="1">IFERROR(Y168*(1+INDEX(FrontEndData,MATCH(AE$10,IF(FrontEndType=$B168,FrontEndCampus),0),MATCH(AE$9,FrontEndYear,0))),"")</f>
        <v/>
      </c>
      <c r="AF168" s="529" t="str">
        <f t="array" aca="1" ref="AF168" ca="1">IFERROR(Z168*(1+INDEX(FrontEndData,MATCH(AF$10,IF(FrontEndType=$B168,FrontEndCampus),0),MATCH(AF$9,FrontEndYear,0))),"")</f>
        <v/>
      </c>
      <c r="AG168" s="529" t="str">
        <f t="array" aca="1" ref="AG168" ca="1">IFERROR(AA168*(1+INDEX(FrontEndData,MATCH(AG$10,IF(FrontEndType=$B168,FrontEndCampus),0),MATCH(AG$9,FrontEndYear,0))),"")</f>
        <v/>
      </c>
      <c r="AH168" s="529" t="str">
        <f t="array" aca="1" ref="AH168" ca="1">IFERROR(AB168*(1+INDEX(FrontEndData,MATCH(AH$10,IF(FrontEndType=$B168,FrontEndCampus),0),MATCH(AH$9,FrontEndYear,0))),"")</f>
        <v/>
      </c>
      <c r="AI168" s="529" t="str">
        <f t="array" aca="1" ref="AI168" ca="1">IFERROR(AC168*(1+INDEX(FrontEndData,MATCH(AI$10,IF(FrontEndType=$B168,FrontEndCampus),0),MATCH(AI$9,FrontEndYear,0))),"")</f>
        <v/>
      </c>
      <c r="AJ168" s="529" t="str">
        <f t="array" aca="1" ref="AJ168" ca="1">IFERROR(AD168*(1+INDEX(FrontEndData,MATCH(AJ$10,IF(FrontEndType=$B168,FrontEndCampus),0),MATCH(AJ$9,FrontEndYear,0))),"")</f>
        <v/>
      </c>
      <c r="AK168" s="529" t="str">
        <f t="array" aca="1" ref="AK168" ca="1">IFERROR(AE168*(1+INDEX(FrontEndData,MATCH(AK$10,IF(FrontEndType=$B168,FrontEndCampus),0),MATCH(AK$9,FrontEndYear,0))),"")</f>
        <v/>
      </c>
      <c r="AL168" s="529" t="str">
        <f t="array" aca="1" ref="AL168" ca="1">IFERROR(AF168*(1+INDEX(FrontEndData,MATCH(AL$10,IF(FrontEndType=$B168,FrontEndCampus),0),MATCH(AL$9,FrontEndYear,0))),"")</f>
        <v/>
      </c>
      <c r="AM168" s="529" t="str">
        <f t="array" aca="1" ref="AM168" ca="1">IFERROR(AG168*(1+INDEX(FrontEndData,MATCH(AM$10,IF(FrontEndType=$B168,FrontEndCampus),0),MATCH(AM$9,FrontEndYear,0))),"")</f>
        <v/>
      </c>
      <c r="AN168" s="529" t="str">
        <f t="array" aca="1" ref="AN168" ca="1">IFERROR(AH168*(1+INDEX(FrontEndData,MATCH(AN$10,IF(FrontEndType=$B168,FrontEndCampus),0),MATCH(AN$9,FrontEndYear,0))),"")</f>
        <v/>
      </c>
      <c r="AO168" s="529" t="str">
        <f t="array" aca="1" ref="AO168" ca="1">IFERROR(AI168*(1+INDEX(FrontEndData,MATCH(AO$10,IF(FrontEndType=$B168,FrontEndCampus),0),MATCH(AO$9,FrontEndYear,0))),"")</f>
        <v/>
      </c>
      <c r="AP168" s="529" t="str">
        <f t="array" aca="1" ref="AP168" ca="1">IFERROR(AJ168*(1+INDEX(FrontEndData,MATCH(AP$10,IF(FrontEndType=$B168,FrontEndCampus),0),MATCH(AP$9,FrontEndYear,0))),"")</f>
        <v/>
      </c>
      <c r="AQ168" s="529" t="str">
        <f t="array" aca="1" ref="AQ168" ca="1">IFERROR(AK168*(1+INDEX(FrontEndData,MATCH(AQ$10,IF(FrontEndType=$B168,FrontEndCampus),0),MATCH(AQ$9,FrontEndYear,0))),"")</f>
        <v/>
      </c>
      <c r="AR168" s="529" t="str">
        <f t="array" aca="1" ref="AR168" ca="1">IFERROR(AL168*(1+INDEX(FrontEndData,MATCH(AR$10,IF(FrontEndType=$B168,FrontEndCampus),0),MATCH(AR$9,FrontEndYear,0))),"")</f>
        <v/>
      </c>
      <c r="AS168" s="529" t="str">
        <f t="array" aca="1" ref="AS168" ca="1">IFERROR(AM168*(1+INDEX(FrontEndData,MATCH(AS$10,IF(FrontEndType=$B168,FrontEndCampus),0),MATCH(AS$9,FrontEndYear,0))),"")</f>
        <v/>
      </c>
      <c r="AT168" s="529" t="str">
        <f t="array" aca="1" ref="AT168" ca="1">IFERROR(AN168*(1+INDEX(FrontEndData,MATCH(AT$10,IF(FrontEndType=$B168,FrontEndCampus),0),MATCH(AT$9,FrontEndYear,0))),"")</f>
        <v/>
      </c>
      <c r="AU168" s="529" t="str">
        <f t="array" aca="1" ref="AU168" ca="1">IFERROR(AO168*(1+INDEX(FrontEndData,MATCH(AU$10,IF(FrontEndType=$B168,FrontEndCampus),0),MATCH(AU$9,FrontEndYear,0))),"")</f>
        <v/>
      </c>
      <c r="AV168" s="529" t="str">
        <f t="array" aca="1" ref="AV168" ca="1">IFERROR(AP168*(1+INDEX(FrontEndData,MATCH(AV$10,IF(FrontEndType=$B168,FrontEndCampus),0),MATCH(AV$9,FrontEndYear,0))),"")</f>
        <v/>
      </c>
      <c r="AW168" s="529" t="str">
        <f t="array" aca="1" ref="AW168" ca="1">IFERROR(AQ168*(1+INDEX(FrontEndData,MATCH(AW$10,IF(FrontEndType=$B168,FrontEndCampus),0),MATCH(AW$9,FrontEndYear,0))),"")</f>
        <v/>
      </c>
      <c r="AX168" s="529" t="str">
        <f t="array" aca="1" ref="AX168" ca="1">IFERROR(AR168*(1+INDEX(FrontEndData,MATCH(AX$10,IF(FrontEndType=$B168,FrontEndCampus),0),MATCH(AX$9,FrontEndYear,0))),"")</f>
        <v/>
      </c>
      <c r="AY168" s="529" t="str">
        <f t="array" aca="1" ref="AY168" ca="1">IFERROR(AS168*(1+INDEX(FrontEndData,MATCH(AY$10,IF(FrontEndType=$B168,FrontEndCampus),0),MATCH(AY$9,FrontEndYear,0))),"")</f>
        <v/>
      </c>
      <c r="AZ168" s="529" t="str">
        <f t="array" aca="1" ref="AZ168" ca="1">IFERROR(AT168*(1+INDEX(FrontEndData,MATCH(AZ$10,IF(FrontEndType=$B168,FrontEndCampus),0),MATCH(AZ$9,FrontEndYear,0))),"")</f>
        <v/>
      </c>
      <c r="BA168" s="529" t="str">
        <f t="array" aca="1" ref="BA168" ca="1">IFERROR(AU168*(1+INDEX(FrontEndData,MATCH(BA$10,IF(FrontEndType=$B168,FrontEndCampus),0),MATCH(BA$9,FrontEndYear,0))),"")</f>
        <v/>
      </c>
      <c r="BB168" s="529" t="str">
        <f t="array" aca="1" ref="BB168" ca="1">IFERROR(AV168*(1+INDEX(FrontEndData,MATCH(BB$10,IF(FrontEndType=$B168,FrontEndCampus),0),MATCH(BB$9,FrontEndYear,0))),"")</f>
        <v/>
      </c>
      <c r="BC168" s="529" t="str">
        <f t="array" aca="1" ref="BC168" ca="1">IFERROR(AW168*(1+INDEX(FrontEndData,MATCH(BC$10,IF(FrontEndType=$B168,FrontEndCampus),0),MATCH(BC$9,FrontEndYear,0))),"")</f>
        <v/>
      </c>
      <c r="BD168" s="529" t="str">
        <f t="array" aca="1" ref="BD168" ca="1">IFERROR(AX168*(1+INDEX(FrontEndData,MATCH(BD$10,IF(FrontEndType=$B168,FrontEndCampus),0),MATCH(BD$9,FrontEndYear,0))),"")</f>
        <v/>
      </c>
      <c r="BE168" s="529" t="str">
        <f t="array" aca="1" ref="BE168" ca="1">IFERROR(AY168*(1+INDEX(FrontEndData,MATCH(BE$10,IF(FrontEndType=$B168,FrontEndCampus),0),MATCH(BE$9,FrontEndYear,0))),"")</f>
        <v/>
      </c>
      <c r="BF168" s="529" t="str">
        <f t="array" aca="1" ref="BF168" ca="1">IFERROR(AZ168*(1+INDEX(FrontEndData,MATCH(BF$10,IF(FrontEndType=$B168,FrontEndCampus),0),MATCH(BF$9,FrontEndYear,0))),"")</f>
        <v/>
      </c>
      <c r="BG168" s="529" t="str">
        <f t="array" aca="1" ref="BG168" ca="1">IFERROR(BA168*(1+INDEX(FrontEndData,MATCH(BG$10,IF(FrontEndType=$B168,FrontEndCampus),0),MATCH(BG$9,FrontEndYear,0))),"")</f>
        <v/>
      </c>
      <c r="BH168" s="529" t="str">
        <f t="array" aca="1" ref="BH168" ca="1">IFERROR(BB168*(1+INDEX(FrontEndData,MATCH(BH$10,IF(FrontEndType=$B168,FrontEndCampus),0),MATCH(BH$9,FrontEndYear,0))),"")</f>
        <v/>
      </c>
      <c r="BI168" s="529" t="str">
        <f t="array" aca="1" ref="BI168" ca="1">IFERROR(BC168*(1+INDEX(FrontEndData,MATCH(BI$10,IF(FrontEndType=$B168,FrontEndCampus),0),MATCH(BI$9,FrontEndYear,0))),"")</f>
        <v/>
      </c>
      <c r="BJ168" s="529" t="str">
        <f t="array" aca="1" ref="BJ168" ca="1">IFERROR(BD168*(1+INDEX(FrontEndData,MATCH(BJ$10,IF(FrontEndType=$B168,FrontEndCampus),0),MATCH(BJ$9,FrontEndYear,0))),"")</f>
        <v/>
      </c>
      <c r="BK168" s="529" t="str">
        <f t="array" aca="1" ref="BK168" ca="1">IFERROR(BE168*(1+INDEX(FrontEndData,MATCH(BK$10,IF(FrontEndType=$B168,FrontEndCampus),0),MATCH(BK$9,FrontEndYear,0))),"")</f>
        <v/>
      </c>
      <c r="BL168" s="529" t="str">
        <f t="array" aca="1" ref="BL168" ca="1">IFERROR(BF168*(1+INDEX(FrontEndData,MATCH(BL$10,IF(FrontEndType=$B168,FrontEndCampus),0),MATCH(BL$9,FrontEndYear,0))),"")</f>
        <v/>
      </c>
      <c r="BM168" s="529" t="str">
        <f t="array" aca="1" ref="BM168" ca="1">IFERROR(BG168*(1+INDEX(FrontEndData,MATCH(BM$10,IF(FrontEndType=$B168,FrontEndCampus),0),MATCH(BM$9,FrontEndYear,0))),"")</f>
        <v/>
      </c>
      <c r="BN168" s="529" t="str">
        <f t="array" aca="1" ref="BN168" ca="1">IFERROR(BH168*(1+INDEX(FrontEndData,MATCH(BN$10,IF(FrontEndType=$B168,FrontEndCampus),0),MATCH(BN$9,FrontEndYear,0))),"")</f>
        <v/>
      </c>
      <c r="BO168" s="529" t="str">
        <f t="array" aca="1" ref="BO168" ca="1">IFERROR(BI168*(1+INDEX(FrontEndData,MATCH(BO$10,IF(FrontEndType=$B168,FrontEndCampus),0),MATCH(BO$9,FrontEndYear,0))),"")</f>
        <v/>
      </c>
      <c r="BP168" s="529" t="str">
        <f t="array" aca="1" ref="BP168" ca="1">IFERROR(BJ168*(1+INDEX(FrontEndData,MATCH(BP$10,IF(FrontEndType=$B168,FrontEndCampus),0),MATCH(BP$9,FrontEndYear,0))),"")</f>
        <v/>
      </c>
      <c r="BQ168" s="529" t="str">
        <f t="array" aca="1" ref="BQ168" ca="1">IFERROR(BK168*(1+INDEX(FrontEndData,MATCH(BQ$10,IF(FrontEndType=$B168,FrontEndCampus),0),MATCH(BQ$9,FrontEndYear,0))),"")</f>
        <v/>
      </c>
      <c r="BR168" s="529" t="str">
        <f t="array" aca="1" ref="BR168" ca="1">IFERROR(BL168*(1+INDEX(FrontEndData,MATCH(BR$10,IF(FrontEndType=$B168,FrontEndCampus),0),MATCH(BR$9,FrontEndYear,0))),"")</f>
        <v/>
      </c>
      <c r="BS168" s="529" t="str">
        <f t="array" aca="1" ref="BS168" ca="1">IFERROR(BM168*(1+INDEX(FrontEndData,MATCH(BS$10,IF(FrontEndType=$B168,FrontEndCampus),0),MATCH(BS$9,FrontEndYear,0))),"")</f>
        <v/>
      </c>
      <c r="BT168" s="529" t="str">
        <f t="array" aca="1" ref="BT168" ca="1">IFERROR(BN168*(1+INDEX(FrontEndData,MATCH(BT$10,IF(FrontEndType=$B168,FrontEndCampus),0),MATCH(BT$9,FrontEndYear,0))),"")</f>
        <v/>
      </c>
      <c r="BU168" s="529" t="str">
        <f t="array" aca="1" ref="BU168" ca="1">IFERROR(BO168*(1+INDEX(FrontEndData,MATCH(BU$10,IF(FrontEndType=$B168,FrontEndCampus),0),MATCH(BU$9,FrontEndYear,0))),"")</f>
        <v/>
      </c>
      <c r="BV168" s="529" t="str">
        <f t="array" aca="1" ref="BV168" ca="1">IFERROR(BP168*(1+INDEX(FrontEndData,MATCH(BV$10,IF(FrontEndType=$B168,FrontEndCampus),0),MATCH(BV$9,FrontEndYear,0))),"")</f>
        <v/>
      </c>
      <c r="BW168" s="529" t="str">
        <f t="array" aca="1" ref="BW168" ca="1">IFERROR(BQ168*(1+INDEX(FrontEndData,MATCH(BW$10,IF(FrontEndType=$B168,FrontEndCampus),0),MATCH(BW$9,FrontEndYear,0))),"")</f>
        <v/>
      </c>
      <c r="BX168" s="529" t="str">
        <f t="array" aca="1" ref="BX168" ca="1">IFERROR(BR168*(1+INDEX(FrontEndData,MATCH(BX$10,IF(FrontEndType=$B168,FrontEndCampus),0),MATCH(BX$9,FrontEndYear,0))),"")</f>
        <v/>
      </c>
    </row>
    <row r="169" spans="2:76" x14ac:dyDescent="0.25">
      <c r="B169" s="525" t="s">
        <v>360</v>
      </c>
      <c r="C169" s="526" t="s">
        <v>370</v>
      </c>
      <c r="D169" s="527" t="s">
        <v>4</v>
      </c>
      <c r="E169" s="528">
        <f t="array" aca="1" ref="E169" ca="1">IFERROR(IF(INDEX(EndUseMatrixData,MATCH($B169,IF(EndUseMatrixEndUse=$D169,EndUseMatrixAllocation),0),MATCH($C169,EndUseMatrixEmissionSource,0))=Lists!$Q$9,INDEX(CFPTableEmissionsData,MATCH($C169,CFPTableEmissionsEmissionSource,0),MATCH(E$10,CFPTableEmissionsCampus,0))*INDEX(EndUseAssumptionsData,MATCH($C169,IF(EndUseAssumptionsEndUse=$D169,EndUseAssumptionsEmissionsSource),0),MATCH(E$10,EndUseAssumptionsCampus,0))*IF(COUNTIF(PeopleList,$B169)&gt;0,INDEX(SpacePeopleAllocationsPercentData,MATCH($B169,SpacePeopleAllocationsPercentType,0),MATCH(E$10,SpacePeopleAllocationsPercentCampus,0))/SUM(IF(INDEX(EndUseMatrixPeopleData,0,MATCH($C169,EndUseMatrixEmissionSource,0))=Lists!$Q$9,IF(EndUseMatrixPeopleEndUse=$D169,INDEX(EndUseMatrixPeopleSplitData,0,MATCH(E$10,EndUseMatrixPeopleSplitCampus,0))))),1),0),0)</f>
        <v>0</v>
      </c>
      <c r="F169" s="528">
        <f t="array" aca="1" ref="F169" ca="1">IFERROR(IF(INDEX(EndUseMatrixData,MATCH($B169,IF(EndUseMatrixEndUse=$D169,EndUseMatrixAllocation),0),MATCH($C169,EndUseMatrixEmissionSource,0))=Lists!$Q$9,INDEX(CFPTableEmissionsData,MATCH($C169,CFPTableEmissionsEmissionSource,0),MATCH(F$10,CFPTableEmissionsCampus,0))*INDEX(EndUseAssumptionsData,MATCH($C169,IF(EndUseAssumptionsEndUse=$D169,EndUseAssumptionsEmissionsSource),0),MATCH(F$10,EndUseAssumptionsCampus,0))*IF(COUNTIF(PeopleList,$B169)&gt;0,INDEX(SpacePeopleAllocationsPercentData,MATCH($B169,SpacePeopleAllocationsPercentType,0),MATCH(F$10,SpacePeopleAllocationsPercentCampus,0))/SUM(IF(INDEX(EndUseMatrixPeopleData,0,MATCH($C169,EndUseMatrixEmissionSource,0))=Lists!$Q$9,IF(EndUseMatrixPeopleEndUse=$D169,INDEX(EndUseMatrixPeopleSplitData,0,MATCH(F$10,EndUseMatrixPeopleSplitCampus,0))))),1),0),0)</f>
        <v>0</v>
      </c>
      <c r="G169" s="528">
        <f t="array" aca="1" ref="G169" ca="1">IFERROR(IF(INDEX(EndUseMatrixData,MATCH($B169,IF(EndUseMatrixEndUse=$D169,EndUseMatrixAllocation),0),MATCH($C169,EndUseMatrixEmissionSource,0))=Lists!$Q$9,INDEX(CFPTableEmissionsData,MATCH($C169,CFPTableEmissionsEmissionSource,0),MATCH(G$10,CFPTableEmissionsCampus,0))*INDEX(EndUseAssumptionsData,MATCH($C169,IF(EndUseAssumptionsEndUse=$D169,EndUseAssumptionsEmissionsSource),0),MATCH(G$10,EndUseAssumptionsCampus,0))*IF(COUNTIF(PeopleList,$B169)&gt;0,INDEX(SpacePeopleAllocationsPercentData,MATCH($B169,SpacePeopleAllocationsPercentType,0),MATCH(G$10,SpacePeopleAllocationsPercentCampus,0))/SUM(IF(INDEX(EndUseMatrixPeopleData,0,MATCH($C169,EndUseMatrixEmissionSource,0))=Lists!$Q$9,IF(EndUseMatrixPeopleEndUse=$D169,INDEX(EndUseMatrixPeopleSplitData,0,MATCH(G$10,EndUseMatrixPeopleSplitCampus,0))))),1),0),0)</f>
        <v>0</v>
      </c>
      <c r="H169" s="528">
        <f t="array" aca="1" ref="H169" ca="1">IFERROR(IF(INDEX(EndUseMatrixData,MATCH($B169,IF(EndUseMatrixEndUse=$D169,EndUseMatrixAllocation),0),MATCH($C169,EndUseMatrixEmissionSource,0))=Lists!$Q$9,INDEX(CFPTableEmissionsData,MATCH($C169,CFPTableEmissionsEmissionSource,0),MATCH(H$10,CFPTableEmissionsCampus,0))*INDEX(EndUseAssumptionsData,MATCH($C169,IF(EndUseAssumptionsEndUse=$D169,EndUseAssumptionsEmissionsSource),0),MATCH(H$10,EndUseAssumptionsCampus,0))*IF(COUNTIF(PeopleList,$B169)&gt;0,INDEX(SpacePeopleAllocationsPercentData,MATCH($B169,SpacePeopleAllocationsPercentType,0),MATCH(H$10,SpacePeopleAllocationsPercentCampus,0))/SUM(IF(INDEX(EndUseMatrixPeopleData,0,MATCH($C169,EndUseMatrixEmissionSource,0))=Lists!$Q$9,IF(EndUseMatrixPeopleEndUse=$D169,INDEX(EndUseMatrixPeopleSplitData,0,MATCH(H$10,EndUseMatrixPeopleSplitCampus,0))))),1),0),0)</f>
        <v>0</v>
      </c>
      <c r="I169" s="528">
        <f t="array" aca="1" ref="I169" ca="1">IFERROR(IF(INDEX(EndUseMatrixData,MATCH($B169,IF(EndUseMatrixEndUse=$D169,EndUseMatrixAllocation),0),MATCH($C169,EndUseMatrixEmissionSource,0))=Lists!$Q$9,INDEX(CFPTableEmissionsData,MATCH($C169,CFPTableEmissionsEmissionSource,0),MATCH(I$10,CFPTableEmissionsCampus,0))*INDEX(EndUseAssumptionsData,MATCH($C169,IF(EndUseAssumptionsEndUse=$D169,EndUseAssumptionsEmissionsSource),0),MATCH(I$10,EndUseAssumptionsCampus,0))*IF(COUNTIF(PeopleList,$B169)&gt;0,INDEX(SpacePeopleAllocationsPercentData,MATCH($B169,SpacePeopleAllocationsPercentType,0),MATCH(I$10,SpacePeopleAllocationsPercentCampus,0))/SUM(IF(INDEX(EndUseMatrixPeopleData,0,MATCH($C169,EndUseMatrixEmissionSource,0))=Lists!$Q$9,IF(EndUseMatrixPeopleEndUse=$D169,INDEX(EndUseMatrixPeopleSplitData,0,MATCH(I$10,EndUseMatrixPeopleSplitCampus,0))))),1),0),0)</f>
        <v>0</v>
      </c>
      <c r="J169" s="528">
        <f t="array" aca="1" ref="J169" ca="1">IFERROR(IF(INDEX(EndUseMatrixData,MATCH($B169,IF(EndUseMatrixEndUse=$D169,EndUseMatrixAllocation),0),MATCH($C169,EndUseMatrixEmissionSource,0))=Lists!$Q$9,INDEX(CFPTableEmissionsData,MATCH($C169,CFPTableEmissionsEmissionSource,0),MATCH(J$10,CFPTableEmissionsCampus,0))*INDEX(EndUseAssumptionsData,MATCH($C169,IF(EndUseAssumptionsEndUse=$D169,EndUseAssumptionsEmissionsSource),0),MATCH(J$10,EndUseAssumptionsCampus,0))*IF(COUNTIF(PeopleList,$B169)&gt;0,INDEX(SpacePeopleAllocationsPercentData,MATCH($B169,SpacePeopleAllocationsPercentType,0),MATCH(J$10,SpacePeopleAllocationsPercentCampus,0))/SUM(IF(INDEX(EndUseMatrixPeopleData,0,MATCH($C169,EndUseMatrixEmissionSource,0))=Lists!$Q$9,IF(EndUseMatrixPeopleEndUse=$D169,INDEX(EndUseMatrixPeopleSplitData,0,MATCH(J$10,EndUseMatrixPeopleSplitCampus,0))))),1),0),0)</f>
        <v>0</v>
      </c>
      <c r="K169" s="529" t="str">
        <f t="array" aca="1" ref="K169" ca="1">IFERROR(E169*(1+INDEX(FrontEndData,MATCH(K$10,IF(FrontEndType=$B169,FrontEndCampus),0),MATCH(K$9,FrontEndYear,0))),"")</f>
        <v/>
      </c>
      <c r="L169" s="529" t="str">
        <f t="array" aca="1" ref="L169" ca="1">IFERROR(F169*(1+INDEX(FrontEndData,MATCH(L$10,IF(FrontEndType=$B169,FrontEndCampus),0),MATCH(L$9,FrontEndYear,0))),"")</f>
        <v/>
      </c>
      <c r="M169" s="529" t="str">
        <f t="array" aca="1" ref="M169" ca="1">IFERROR(G169*(1+INDEX(FrontEndData,MATCH(M$10,IF(FrontEndType=$B169,FrontEndCampus),0),MATCH(M$9,FrontEndYear,0))),"")</f>
        <v/>
      </c>
      <c r="N169" s="529" t="str">
        <f t="array" aca="1" ref="N169" ca="1">IFERROR(H169*(1+INDEX(FrontEndData,MATCH(N$10,IF(FrontEndType=$B169,FrontEndCampus),0),MATCH(N$9,FrontEndYear,0))),"")</f>
        <v/>
      </c>
      <c r="O169" s="529" t="str">
        <f t="array" aca="1" ref="O169" ca="1">IFERROR(I169*(1+INDEX(FrontEndData,MATCH(O$10,IF(FrontEndType=$B169,FrontEndCampus),0),MATCH(O$9,FrontEndYear,0))),"")</f>
        <v/>
      </c>
      <c r="P169" s="529" t="str">
        <f t="array" aca="1" ref="P169" ca="1">IFERROR(J169*(1+INDEX(FrontEndData,MATCH(P$10,IF(FrontEndType=$B169,FrontEndCampus),0),MATCH(P$9,FrontEndYear,0))),"")</f>
        <v/>
      </c>
      <c r="Q169" s="529" t="str">
        <f t="array" aca="1" ref="Q169" ca="1">IFERROR(K169*(1+INDEX(FrontEndData,MATCH(Q$10,IF(FrontEndType=$B169,FrontEndCampus),0),MATCH(Q$9,FrontEndYear,0))),"")</f>
        <v/>
      </c>
      <c r="R169" s="529" t="str">
        <f t="array" aca="1" ref="R169" ca="1">IFERROR(L169*(1+INDEX(FrontEndData,MATCH(R$10,IF(FrontEndType=$B169,FrontEndCampus),0),MATCH(R$9,FrontEndYear,0))),"")</f>
        <v/>
      </c>
      <c r="S169" s="529" t="str">
        <f t="array" aca="1" ref="S169" ca="1">IFERROR(M169*(1+INDEX(FrontEndData,MATCH(S$10,IF(FrontEndType=$B169,FrontEndCampus),0),MATCH(S$9,FrontEndYear,0))),"")</f>
        <v/>
      </c>
      <c r="T169" s="529" t="str">
        <f t="array" aca="1" ref="T169" ca="1">IFERROR(N169*(1+INDEX(FrontEndData,MATCH(T$10,IF(FrontEndType=$B169,FrontEndCampus),0),MATCH(T$9,FrontEndYear,0))),"")</f>
        <v/>
      </c>
      <c r="U169" s="529" t="str">
        <f t="array" aca="1" ref="U169" ca="1">IFERROR(O169*(1+INDEX(FrontEndData,MATCH(U$10,IF(FrontEndType=$B169,FrontEndCampus),0),MATCH(U$9,FrontEndYear,0))),"")</f>
        <v/>
      </c>
      <c r="V169" s="529" t="str">
        <f t="array" aca="1" ref="V169" ca="1">IFERROR(P169*(1+INDEX(FrontEndData,MATCH(V$10,IF(FrontEndType=$B169,FrontEndCampus),0),MATCH(V$9,FrontEndYear,0))),"")</f>
        <v/>
      </c>
      <c r="W169" s="529" t="str">
        <f t="array" aca="1" ref="W169" ca="1">IFERROR(Q169*(1+INDEX(FrontEndData,MATCH(W$10,IF(FrontEndType=$B169,FrontEndCampus),0),MATCH(W$9,FrontEndYear,0))),"")</f>
        <v/>
      </c>
      <c r="X169" s="529" t="str">
        <f t="array" aca="1" ref="X169" ca="1">IFERROR(R169*(1+INDEX(FrontEndData,MATCH(X$10,IF(FrontEndType=$B169,FrontEndCampus),0),MATCH(X$9,FrontEndYear,0))),"")</f>
        <v/>
      </c>
      <c r="Y169" s="529" t="str">
        <f t="array" aca="1" ref="Y169" ca="1">IFERROR(S169*(1+INDEX(FrontEndData,MATCH(Y$10,IF(FrontEndType=$B169,FrontEndCampus),0),MATCH(Y$9,FrontEndYear,0))),"")</f>
        <v/>
      </c>
      <c r="Z169" s="529" t="str">
        <f t="array" aca="1" ref="Z169" ca="1">IFERROR(T169*(1+INDEX(FrontEndData,MATCH(Z$10,IF(FrontEndType=$B169,FrontEndCampus),0),MATCH(Z$9,FrontEndYear,0))),"")</f>
        <v/>
      </c>
      <c r="AA169" s="529" t="str">
        <f t="array" aca="1" ref="AA169" ca="1">IFERROR(U169*(1+INDEX(FrontEndData,MATCH(AA$10,IF(FrontEndType=$B169,FrontEndCampus),0),MATCH(AA$9,FrontEndYear,0))),"")</f>
        <v/>
      </c>
      <c r="AB169" s="529" t="str">
        <f t="array" aca="1" ref="AB169" ca="1">IFERROR(V169*(1+INDEX(FrontEndData,MATCH(AB$10,IF(FrontEndType=$B169,FrontEndCampus),0),MATCH(AB$9,FrontEndYear,0))),"")</f>
        <v/>
      </c>
      <c r="AC169" s="529" t="str">
        <f t="array" aca="1" ref="AC169" ca="1">IFERROR(W169*(1+INDEX(FrontEndData,MATCH(AC$10,IF(FrontEndType=$B169,FrontEndCampus),0),MATCH(AC$9,FrontEndYear,0))),"")</f>
        <v/>
      </c>
      <c r="AD169" s="529" t="str">
        <f t="array" aca="1" ref="AD169" ca="1">IFERROR(X169*(1+INDEX(FrontEndData,MATCH(AD$10,IF(FrontEndType=$B169,FrontEndCampus),0),MATCH(AD$9,FrontEndYear,0))),"")</f>
        <v/>
      </c>
      <c r="AE169" s="529" t="str">
        <f t="array" aca="1" ref="AE169" ca="1">IFERROR(Y169*(1+INDEX(FrontEndData,MATCH(AE$10,IF(FrontEndType=$B169,FrontEndCampus),0),MATCH(AE$9,FrontEndYear,0))),"")</f>
        <v/>
      </c>
      <c r="AF169" s="529" t="str">
        <f t="array" aca="1" ref="AF169" ca="1">IFERROR(Z169*(1+INDEX(FrontEndData,MATCH(AF$10,IF(FrontEndType=$B169,FrontEndCampus),0),MATCH(AF$9,FrontEndYear,0))),"")</f>
        <v/>
      </c>
      <c r="AG169" s="529" t="str">
        <f t="array" aca="1" ref="AG169" ca="1">IFERROR(AA169*(1+INDEX(FrontEndData,MATCH(AG$10,IF(FrontEndType=$B169,FrontEndCampus),0),MATCH(AG$9,FrontEndYear,0))),"")</f>
        <v/>
      </c>
      <c r="AH169" s="529" t="str">
        <f t="array" aca="1" ref="AH169" ca="1">IFERROR(AB169*(1+INDEX(FrontEndData,MATCH(AH$10,IF(FrontEndType=$B169,FrontEndCampus),0),MATCH(AH$9,FrontEndYear,0))),"")</f>
        <v/>
      </c>
      <c r="AI169" s="529" t="str">
        <f t="array" aca="1" ref="AI169" ca="1">IFERROR(AC169*(1+INDEX(FrontEndData,MATCH(AI$10,IF(FrontEndType=$B169,FrontEndCampus),0),MATCH(AI$9,FrontEndYear,0))),"")</f>
        <v/>
      </c>
      <c r="AJ169" s="529" t="str">
        <f t="array" aca="1" ref="AJ169" ca="1">IFERROR(AD169*(1+INDEX(FrontEndData,MATCH(AJ$10,IF(FrontEndType=$B169,FrontEndCampus),0),MATCH(AJ$9,FrontEndYear,0))),"")</f>
        <v/>
      </c>
      <c r="AK169" s="529" t="str">
        <f t="array" aca="1" ref="AK169" ca="1">IFERROR(AE169*(1+INDEX(FrontEndData,MATCH(AK$10,IF(FrontEndType=$B169,FrontEndCampus),0),MATCH(AK$9,FrontEndYear,0))),"")</f>
        <v/>
      </c>
      <c r="AL169" s="529" t="str">
        <f t="array" aca="1" ref="AL169" ca="1">IFERROR(AF169*(1+INDEX(FrontEndData,MATCH(AL$10,IF(FrontEndType=$B169,FrontEndCampus),0),MATCH(AL$9,FrontEndYear,0))),"")</f>
        <v/>
      </c>
      <c r="AM169" s="529" t="str">
        <f t="array" aca="1" ref="AM169" ca="1">IFERROR(AG169*(1+INDEX(FrontEndData,MATCH(AM$10,IF(FrontEndType=$B169,FrontEndCampus),0),MATCH(AM$9,FrontEndYear,0))),"")</f>
        <v/>
      </c>
      <c r="AN169" s="529" t="str">
        <f t="array" aca="1" ref="AN169" ca="1">IFERROR(AH169*(1+INDEX(FrontEndData,MATCH(AN$10,IF(FrontEndType=$B169,FrontEndCampus),0),MATCH(AN$9,FrontEndYear,0))),"")</f>
        <v/>
      </c>
      <c r="AO169" s="529" t="str">
        <f t="array" aca="1" ref="AO169" ca="1">IFERROR(AI169*(1+INDEX(FrontEndData,MATCH(AO$10,IF(FrontEndType=$B169,FrontEndCampus),0),MATCH(AO$9,FrontEndYear,0))),"")</f>
        <v/>
      </c>
      <c r="AP169" s="529" t="str">
        <f t="array" aca="1" ref="AP169" ca="1">IFERROR(AJ169*(1+INDEX(FrontEndData,MATCH(AP$10,IF(FrontEndType=$B169,FrontEndCampus),0),MATCH(AP$9,FrontEndYear,0))),"")</f>
        <v/>
      </c>
      <c r="AQ169" s="529" t="str">
        <f t="array" aca="1" ref="AQ169" ca="1">IFERROR(AK169*(1+INDEX(FrontEndData,MATCH(AQ$10,IF(FrontEndType=$B169,FrontEndCampus),0),MATCH(AQ$9,FrontEndYear,0))),"")</f>
        <v/>
      </c>
      <c r="AR169" s="529" t="str">
        <f t="array" aca="1" ref="AR169" ca="1">IFERROR(AL169*(1+INDEX(FrontEndData,MATCH(AR$10,IF(FrontEndType=$B169,FrontEndCampus),0),MATCH(AR$9,FrontEndYear,0))),"")</f>
        <v/>
      </c>
      <c r="AS169" s="529" t="str">
        <f t="array" aca="1" ref="AS169" ca="1">IFERROR(AM169*(1+INDEX(FrontEndData,MATCH(AS$10,IF(FrontEndType=$B169,FrontEndCampus),0),MATCH(AS$9,FrontEndYear,0))),"")</f>
        <v/>
      </c>
      <c r="AT169" s="529" t="str">
        <f t="array" aca="1" ref="AT169" ca="1">IFERROR(AN169*(1+INDEX(FrontEndData,MATCH(AT$10,IF(FrontEndType=$B169,FrontEndCampus),0),MATCH(AT$9,FrontEndYear,0))),"")</f>
        <v/>
      </c>
      <c r="AU169" s="529" t="str">
        <f t="array" aca="1" ref="AU169" ca="1">IFERROR(AO169*(1+INDEX(FrontEndData,MATCH(AU$10,IF(FrontEndType=$B169,FrontEndCampus),0),MATCH(AU$9,FrontEndYear,0))),"")</f>
        <v/>
      </c>
      <c r="AV169" s="529" t="str">
        <f t="array" aca="1" ref="AV169" ca="1">IFERROR(AP169*(1+INDEX(FrontEndData,MATCH(AV$10,IF(FrontEndType=$B169,FrontEndCampus),0),MATCH(AV$9,FrontEndYear,0))),"")</f>
        <v/>
      </c>
      <c r="AW169" s="529" t="str">
        <f t="array" aca="1" ref="AW169" ca="1">IFERROR(AQ169*(1+INDEX(FrontEndData,MATCH(AW$10,IF(FrontEndType=$B169,FrontEndCampus),0),MATCH(AW$9,FrontEndYear,0))),"")</f>
        <v/>
      </c>
      <c r="AX169" s="529" t="str">
        <f t="array" aca="1" ref="AX169" ca="1">IFERROR(AR169*(1+INDEX(FrontEndData,MATCH(AX$10,IF(FrontEndType=$B169,FrontEndCampus),0),MATCH(AX$9,FrontEndYear,0))),"")</f>
        <v/>
      </c>
      <c r="AY169" s="529" t="str">
        <f t="array" aca="1" ref="AY169" ca="1">IFERROR(AS169*(1+INDEX(FrontEndData,MATCH(AY$10,IF(FrontEndType=$B169,FrontEndCampus),0),MATCH(AY$9,FrontEndYear,0))),"")</f>
        <v/>
      </c>
      <c r="AZ169" s="529" t="str">
        <f t="array" aca="1" ref="AZ169" ca="1">IFERROR(AT169*(1+INDEX(FrontEndData,MATCH(AZ$10,IF(FrontEndType=$B169,FrontEndCampus),0),MATCH(AZ$9,FrontEndYear,0))),"")</f>
        <v/>
      </c>
      <c r="BA169" s="529" t="str">
        <f t="array" aca="1" ref="BA169" ca="1">IFERROR(AU169*(1+INDEX(FrontEndData,MATCH(BA$10,IF(FrontEndType=$B169,FrontEndCampus),0),MATCH(BA$9,FrontEndYear,0))),"")</f>
        <v/>
      </c>
      <c r="BB169" s="529" t="str">
        <f t="array" aca="1" ref="BB169" ca="1">IFERROR(AV169*(1+INDEX(FrontEndData,MATCH(BB$10,IF(FrontEndType=$B169,FrontEndCampus),0),MATCH(BB$9,FrontEndYear,0))),"")</f>
        <v/>
      </c>
      <c r="BC169" s="529" t="str">
        <f t="array" aca="1" ref="BC169" ca="1">IFERROR(AW169*(1+INDEX(FrontEndData,MATCH(BC$10,IF(FrontEndType=$B169,FrontEndCampus),0),MATCH(BC$9,FrontEndYear,0))),"")</f>
        <v/>
      </c>
      <c r="BD169" s="529" t="str">
        <f t="array" aca="1" ref="BD169" ca="1">IFERROR(AX169*(1+INDEX(FrontEndData,MATCH(BD$10,IF(FrontEndType=$B169,FrontEndCampus),0),MATCH(BD$9,FrontEndYear,0))),"")</f>
        <v/>
      </c>
      <c r="BE169" s="529" t="str">
        <f t="array" aca="1" ref="BE169" ca="1">IFERROR(AY169*(1+INDEX(FrontEndData,MATCH(BE$10,IF(FrontEndType=$B169,FrontEndCampus),0),MATCH(BE$9,FrontEndYear,0))),"")</f>
        <v/>
      </c>
      <c r="BF169" s="529" t="str">
        <f t="array" aca="1" ref="BF169" ca="1">IFERROR(AZ169*(1+INDEX(FrontEndData,MATCH(BF$10,IF(FrontEndType=$B169,FrontEndCampus),0),MATCH(BF$9,FrontEndYear,0))),"")</f>
        <v/>
      </c>
      <c r="BG169" s="529" t="str">
        <f t="array" aca="1" ref="BG169" ca="1">IFERROR(BA169*(1+INDEX(FrontEndData,MATCH(BG$10,IF(FrontEndType=$B169,FrontEndCampus),0),MATCH(BG$9,FrontEndYear,0))),"")</f>
        <v/>
      </c>
      <c r="BH169" s="529" t="str">
        <f t="array" aca="1" ref="BH169" ca="1">IFERROR(BB169*(1+INDEX(FrontEndData,MATCH(BH$10,IF(FrontEndType=$B169,FrontEndCampus),0),MATCH(BH$9,FrontEndYear,0))),"")</f>
        <v/>
      </c>
      <c r="BI169" s="529" t="str">
        <f t="array" aca="1" ref="BI169" ca="1">IFERROR(BC169*(1+INDEX(FrontEndData,MATCH(BI$10,IF(FrontEndType=$B169,FrontEndCampus),0),MATCH(BI$9,FrontEndYear,0))),"")</f>
        <v/>
      </c>
      <c r="BJ169" s="529" t="str">
        <f t="array" aca="1" ref="BJ169" ca="1">IFERROR(BD169*(1+INDEX(FrontEndData,MATCH(BJ$10,IF(FrontEndType=$B169,FrontEndCampus),0),MATCH(BJ$9,FrontEndYear,0))),"")</f>
        <v/>
      </c>
      <c r="BK169" s="529" t="str">
        <f t="array" aca="1" ref="BK169" ca="1">IFERROR(BE169*(1+INDEX(FrontEndData,MATCH(BK$10,IF(FrontEndType=$B169,FrontEndCampus),0),MATCH(BK$9,FrontEndYear,0))),"")</f>
        <v/>
      </c>
      <c r="BL169" s="529" t="str">
        <f t="array" aca="1" ref="BL169" ca="1">IFERROR(BF169*(1+INDEX(FrontEndData,MATCH(BL$10,IF(FrontEndType=$B169,FrontEndCampus),0),MATCH(BL$9,FrontEndYear,0))),"")</f>
        <v/>
      </c>
      <c r="BM169" s="529" t="str">
        <f t="array" aca="1" ref="BM169" ca="1">IFERROR(BG169*(1+INDEX(FrontEndData,MATCH(BM$10,IF(FrontEndType=$B169,FrontEndCampus),0),MATCH(BM$9,FrontEndYear,0))),"")</f>
        <v/>
      </c>
      <c r="BN169" s="529" t="str">
        <f t="array" aca="1" ref="BN169" ca="1">IFERROR(BH169*(1+INDEX(FrontEndData,MATCH(BN$10,IF(FrontEndType=$B169,FrontEndCampus),0),MATCH(BN$9,FrontEndYear,0))),"")</f>
        <v/>
      </c>
      <c r="BO169" s="529" t="str">
        <f t="array" aca="1" ref="BO169" ca="1">IFERROR(BI169*(1+INDEX(FrontEndData,MATCH(BO$10,IF(FrontEndType=$B169,FrontEndCampus),0),MATCH(BO$9,FrontEndYear,0))),"")</f>
        <v/>
      </c>
      <c r="BP169" s="529" t="str">
        <f t="array" aca="1" ref="BP169" ca="1">IFERROR(BJ169*(1+INDEX(FrontEndData,MATCH(BP$10,IF(FrontEndType=$B169,FrontEndCampus),0),MATCH(BP$9,FrontEndYear,0))),"")</f>
        <v/>
      </c>
      <c r="BQ169" s="529" t="str">
        <f t="array" aca="1" ref="BQ169" ca="1">IFERROR(BK169*(1+INDEX(FrontEndData,MATCH(BQ$10,IF(FrontEndType=$B169,FrontEndCampus),0),MATCH(BQ$9,FrontEndYear,0))),"")</f>
        <v/>
      </c>
      <c r="BR169" s="529" t="str">
        <f t="array" aca="1" ref="BR169" ca="1">IFERROR(BL169*(1+INDEX(FrontEndData,MATCH(BR$10,IF(FrontEndType=$B169,FrontEndCampus),0),MATCH(BR$9,FrontEndYear,0))),"")</f>
        <v/>
      </c>
      <c r="BS169" s="529" t="str">
        <f t="array" aca="1" ref="BS169" ca="1">IFERROR(BM169*(1+INDEX(FrontEndData,MATCH(BS$10,IF(FrontEndType=$B169,FrontEndCampus),0),MATCH(BS$9,FrontEndYear,0))),"")</f>
        <v/>
      </c>
      <c r="BT169" s="529" t="str">
        <f t="array" aca="1" ref="BT169" ca="1">IFERROR(BN169*(1+INDEX(FrontEndData,MATCH(BT$10,IF(FrontEndType=$B169,FrontEndCampus),0),MATCH(BT$9,FrontEndYear,0))),"")</f>
        <v/>
      </c>
      <c r="BU169" s="529" t="str">
        <f t="array" aca="1" ref="BU169" ca="1">IFERROR(BO169*(1+INDEX(FrontEndData,MATCH(BU$10,IF(FrontEndType=$B169,FrontEndCampus),0),MATCH(BU$9,FrontEndYear,0))),"")</f>
        <v/>
      </c>
      <c r="BV169" s="529" t="str">
        <f t="array" aca="1" ref="BV169" ca="1">IFERROR(BP169*(1+INDEX(FrontEndData,MATCH(BV$10,IF(FrontEndType=$B169,FrontEndCampus),0),MATCH(BV$9,FrontEndYear,0))),"")</f>
        <v/>
      </c>
      <c r="BW169" s="529" t="str">
        <f t="array" aca="1" ref="BW169" ca="1">IFERROR(BQ169*(1+INDEX(FrontEndData,MATCH(BW$10,IF(FrontEndType=$B169,FrontEndCampus),0),MATCH(BW$9,FrontEndYear,0))),"")</f>
        <v/>
      </c>
      <c r="BX169" s="529" t="str">
        <f t="array" aca="1" ref="BX169" ca="1">IFERROR(BR169*(1+INDEX(FrontEndData,MATCH(BX$10,IF(FrontEndType=$B169,FrontEndCampus),0),MATCH(BX$9,FrontEndYear,0))),"")</f>
        <v/>
      </c>
    </row>
    <row r="170" spans="2:76" x14ac:dyDescent="0.25">
      <c r="B170" s="525" t="s">
        <v>358</v>
      </c>
      <c r="C170" s="526" t="s">
        <v>370</v>
      </c>
      <c r="D170" s="527" t="s">
        <v>4</v>
      </c>
      <c r="E170" s="528">
        <f t="array" ref="E170">IFERROR(IF(INDEX(EndUseMatrixData,MATCH($B170,IF(EndUseMatrixEndUse=$D170,EndUseMatrixAllocation),0),MATCH($C170,EndUseMatrixEmissionSource,0))=Lists!$Q$9,INDEX(CFPTableEmissionsData,MATCH($C170,CFPTableEmissionsEmissionSource,0),MATCH(E$10,CFPTableEmissionsCampus,0))*INDEX(EndUseAssumptionsData,MATCH($C170,IF(EndUseAssumptionsEndUse=$D170,EndUseAssumptionsEmissionsSource),0),MATCH(E$10,EndUseAssumptionsCampus,0))*IF(COUNTIF(PeopleList,$B170)&gt;0,INDEX(SpacePeopleAllocationsPercentData,MATCH($B170,SpacePeopleAllocationsPercentType,0),MATCH(E$10,SpacePeopleAllocationsPercentCampus,0))/SUM(IF(INDEX(EndUseMatrixPeopleData,0,MATCH($C170,EndUseMatrixEmissionSource,0))=Lists!$Q$9,IF(EndUseMatrixPeopleEndUse=$D170,INDEX(EndUseMatrixPeopleSplitData,0,MATCH(E$10,EndUseMatrixPeopleSplitCampus,0))))),1),0),0)</f>
        <v>0</v>
      </c>
      <c r="F170" s="528">
        <f t="array" ref="F170">IFERROR(IF(INDEX(EndUseMatrixData,MATCH($B170,IF(EndUseMatrixEndUse=$D170,EndUseMatrixAllocation),0),MATCH($C170,EndUseMatrixEmissionSource,0))=Lists!$Q$9,INDEX(CFPTableEmissionsData,MATCH($C170,CFPTableEmissionsEmissionSource,0),MATCH(F$10,CFPTableEmissionsCampus,0))*INDEX(EndUseAssumptionsData,MATCH($C170,IF(EndUseAssumptionsEndUse=$D170,EndUseAssumptionsEmissionsSource),0),MATCH(F$10,EndUseAssumptionsCampus,0))*IF(COUNTIF(PeopleList,$B170)&gt;0,INDEX(SpacePeopleAllocationsPercentData,MATCH($B170,SpacePeopleAllocationsPercentType,0),MATCH(F$10,SpacePeopleAllocationsPercentCampus,0))/SUM(IF(INDEX(EndUseMatrixPeopleData,0,MATCH($C170,EndUseMatrixEmissionSource,0))=Lists!$Q$9,IF(EndUseMatrixPeopleEndUse=$D170,INDEX(EndUseMatrixPeopleSplitData,0,MATCH(F$10,EndUseMatrixPeopleSplitCampus,0))))),1),0),0)</f>
        <v>0</v>
      </c>
      <c r="G170" s="528">
        <f t="array" ref="G170">IFERROR(IF(INDEX(EndUseMatrixData,MATCH($B170,IF(EndUseMatrixEndUse=$D170,EndUseMatrixAllocation),0),MATCH($C170,EndUseMatrixEmissionSource,0))=Lists!$Q$9,INDEX(CFPTableEmissionsData,MATCH($C170,CFPTableEmissionsEmissionSource,0),MATCH(G$10,CFPTableEmissionsCampus,0))*INDEX(EndUseAssumptionsData,MATCH($C170,IF(EndUseAssumptionsEndUse=$D170,EndUseAssumptionsEmissionsSource),0),MATCH(G$10,EndUseAssumptionsCampus,0))*IF(COUNTIF(PeopleList,$B170)&gt;0,INDEX(SpacePeopleAllocationsPercentData,MATCH($B170,SpacePeopleAllocationsPercentType,0),MATCH(G$10,SpacePeopleAllocationsPercentCampus,0))/SUM(IF(INDEX(EndUseMatrixPeopleData,0,MATCH($C170,EndUseMatrixEmissionSource,0))=Lists!$Q$9,IF(EndUseMatrixPeopleEndUse=$D170,INDEX(EndUseMatrixPeopleSplitData,0,MATCH(G$10,EndUseMatrixPeopleSplitCampus,0))))),1),0),0)</f>
        <v>0</v>
      </c>
      <c r="H170" s="528">
        <f t="array" ref="H170">IFERROR(IF(INDEX(EndUseMatrixData,MATCH($B170,IF(EndUseMatrixEndUse=$D170,EndUseMatrixAllocation),0),MATCH($C170,EndUseMatrixEmissionSource,0))=Lists!$Q$9,INDEX(CFPTableEmissionsData,MATCH($C170,CFPTableEmissionsEmissionSource,0),MATCH(H$10,CFPTableEmissionsCampus,0))*INDEX(EndUseAssumptionsData,MATCH($C170,IF(EndUseAssumptionsEndUse=$D170,EndUseAssumptionsEmissionsSource),0),MATCH(H$10,EndUseAssumptionsCampus,0))*IF(COUNTIF(PeopleList,$B170)&gt;0,INDEX(SpacePeopleAllocationsPercentData,MATCH($B170,SpacePeopleAllocationsPercentType,0),MATCH(H$10,SpacePeopleAllocationsPercentCampus,0))/SUM(IF(INDEX(EndUseMatrixPeopleData,0,MATCH($C170,EndUseMatrixEmissionSource,0))=Lists!$Q$9,IF(EndUseMatrixPeopleEndUse=$D170,INDEX(EndUseMatrixPeopleSplitData,0,MATCH(H$10,EndUseMatrixPeopleSplitCampus,0))))),1),0),0)</f>
        <v>0</v>
      </c>
      <c r="I170" s="528">
        <f t="array" ref="I170">IFERROR(IF(INDEX(EndUseMatrixData,MATCH($B170,IF(EndUseMatrixEndUse=$D170,EndUseMatrixAllocation),0),MATCH($C170,EndUseMatrixEmissionSource,0))=Lists!$Q$9,INDEX(CFPTableEmissionsData,MATCH($C170,CFPTableEmissionsEmissionSource,0),MATCH(I$10,CFPTableEmissionsCampus,0))*INDEX(EndUseAssumptionsData,MATCH($C170,IF(EndUseAssumptionsEndUse=$D170,EndUseAssumptionsEmissionsSource),0),MATCH(I$10,EndUseAssumptionsCampus,0))*IF(COUNTIF(PeopleList,$B170)&gt;0,INDEX(SpacePeopleAllocationsPercentData,MATCH($B170,SpacePeopleAllocationsPercentType,0),MATCH(I$10,SpacePeopleAllocationsPercentCampus,0))/SUM(IF(INDEX(EndUseMatrixPeopleData,0,MATCH($C170,EndUseMatrixEmissionSource,0))=Lists!$Q$9,IF(EndUseMatrixPeopleEndUse=$D170,INDEX(EndUseMatrixPeopleSplitData,0,MATCH(I$10,EndUseMatrixPeopleSplitCampus,0))))),1),0),0)</f>
        <v>0</v>
      </c>
      <c r="J170" s="528">
        <f t="array" ref="J170">IFERROR(IF(INDEX(EndUseMatrixData,MATCH($B170,IF(EndUseMatrixEndUse=$D170,EndUseMatrixAllocation),0),MATCH($C170,EndUseMatrixEmissionSource,0))=Lists!$Q$9,INDEX(CFPTableEmissionsData,MATCH($C170,CFPTableEmissionsEmissionSource,0),MATCH(J$10,CFPTableEmissionsCampus,0))*INDEX(EndUseAssumptionsData,MATCH($C170,IF(EndUseAssumptionsEndUse=$D170,EndUseAssumptionsEmissionsSource),0),MATCH(J$10,EndUseAssumptionsCampus,0))*IF(COUNTIF(PeopleList,$B170)&gt;0,INDEX(SpacePeopleAllocationsPercentData,MATCH($B170,SpacePeopleAllocationsPercentType,0),MATCH(J$10,SpacePeopleAllocationsPercentCampus,0))/SUM(IF(INDEX(EndUseMatrixPeopleData,0,MATCH($C170,EndUseMatrixEmissionSource,0))=Lists!$Q$9,IF(EndUseMatrixPeopleEndUse=$D170,INDEX(EndUseMatrixPeopleSplitData,0,MATCH(J$10,EndUseMatrixPeopleSplitCampus,0))))),1),0),0)</f>
        <v>0</v>
      </c>
      <c r="K170" s="529" t="str">
        <f t="array" aca="1" ref="K170" ca="1">IFERROR(E170*(1+INDEX(FrontEndData,MATCH(K$10,IF(FrontEndType=$B170,FrontEndCampus),0),MATCH(K$9,FrontEndYear,0))),"")</f>
        <v/>
      </c>
      <c r="L170" s="529" t="str">
        <f t="array" aca="1" ref="L170" ca="1">IFERROR(F170*(1+INDEX(FrontEndData,MATCH(L$10,IF(FrontEndType=$B170,FrontEndCampus),0),MATCH(L$9,FrontEndYear,0))),"")</f>
        <v/>
      </c>
      <c r="M170" s="529" t="str">
        <f t="array" aca="1" ref="M170" ca="1">IFERROR(G170*(1+INDEX(FrontEndData,MATCH(M$10,IF(FrontEndType=$B170,FrontEndCampus),0),MATCH(M$9,FrontEndYear,0))),"")</f>
        <v/>
      </c>
      <c r="N170" s="529" t="str">
        <f t="array" aca="1" ref="N170" ca="1">IFERROR(H170*(1+INDEX(FrontEndData,MATCH(N$10,IF(FrontEndType=$B170,FrontEndCampus),0),MATCH(N$9,FrontEndYear,0))),"")</f>
        <v/>
      </c>
      <c r="O170" s="529" t="str">
        <f t="array" aca="1" ref="O170" ca="1">IFERROR(I170*(1+INDEX(FrontEndData,MATCH(O$10,IF(FrontEndType=$B170,FrontEndCampus),0),MATCH(O$9,FrontEndYear,0))),"")</f>
        <v/>
      </c>
      <c r="P170" s="529" t="str">
        <f t="array" aca="1" ref="P170" ca="1">IFERROR(J170*(1+INDEX(FrontEndData,MATCH(P$10,IF(FrontEndType=$B170,FrontEndCampus),0),MATCH(P$9,FrontEndYear,0))),"")</f>
        <v/>
      </c>
      <c r="Q170" s="529" t="str">
        <f t="array" aca="1" ref="Q170" ca="1">IFERROR(K170*(1+INDEX(FrontEndData,MATCH(Q$10,IF(FrontEndType=$B170,FrontEndCampus),0),MATCH(Q$9,FrontEndYear,0))),"")</f>
        <v/>
      </c>
      <c r="R170" s="529" t="str">
        <f t="array" aca="1" ref="R170" ca="1">IFERROR(L170*(1+INDEX(FrontEndData,MATCH(R$10,IF(FrontEndType=$B170,FrontEndCampus),0),MATCH(R$9,FrontEndYear,0))),"")</f>
        <v/>
      </c>
      <c r="S170" s="529" t="str">
        <f t="array" aca="1" ref="S170" ca="1">IFERROR(M170*(1+INDEX(FrontEndData,MATCH(S$10,IF(FrontEndType=$B170,FrontEndCampus),0),MATCH(S$9,FrontEndYear,0))),"")</f>
        <v/>
      </c>
      <c r="T170" s="529" t="str">
        <f t="array" aca="1" ref="T170" ca="1">IFERROR(N170*(1+INDEX(FrontEndData,MATCH(T$10,IF(FrontEndType=$B170,FrontEndCampus),0),MATCH(T$9,FrontEndYear,0))),"")</f>
        <v/>
      </c>
      <c r="U170" s="529" t="str">
        <f t="array" aca="1" ref="U170" ca="1">IFERROR(O170*(1+INDEX(FrontEndData,MATCH(U$10,IF(FrontEndType=$B170,FrontEndCampus),0),MATCH(U$9,FrontEndYear,0))),"")</f>
        <v/>
      </c>
      <c r="V170" s="529" t="str">
        <f t="array" aca="1" ref="V170" ca="1">IFERROR(P170*(1+INDEX(FrontEndData,MATCH(V$10,IF(FrontEndType=$B170,FrontEndCampus),0),MATCH(V$9,FrontEndYear,0))),"")</f>
        <v/>
      </c>
      <c r="W170" s="529" t="str">
        <f t="array" aca="1" ref="W170" ca="1">IFERROR(Q170*(1+INDEX(FrontEndData,MATCH(W$10,IF(FrontEndType=$B170,FrontEndCampus),0),MATCH(W$9,FrontEndYear,0))),"")</f>
        <v/>
      </c>
      <c r="X170" s="529" t="str">
        <f t="array" aca="1" ref="X170" ca="1">IFERROR(R170*(1+INDEX(FrontEndData,MATCH(X$10,IF(FrontEndType=$B170,FrontEndCampus),0),MATCH(X$9,FrontEndYear,0))),"")</f>
        <v/>
      </c>
      <c r="Y170" s="529" t="str">
        <f t="array" aca="1" ref="Y170" ca="1">IFERROR(S170*(1+INDEX(FrontEndData,MATCH(Y$10,IF(FrontEndType=$B170,FrontEndCampus),0),MATCH(Y$9,FrontEndYear,0))),"")</f>
        <v/>
      </c>
      <c r="Z170" s="529" t="str">
        <f t="array" aca="1" ref="Z170" ca="1">IFERROR(T170*(1+INDEX(FrontEndData,MATCH(Z$10,IF(FrontEndType=$B170,FrontEndCampus),0),MATCH(Z$9,FrontEndYear,0))),"")</f>
        <v/>
      </c>
      <c r="AA170" s="529" t="str">
        <f t="array" aca="1" ref="AA170" ca="1">IFERROR(U170*(1+INDEX(FrontEndData,MATCH(AA$10,IF(FrontEndType=$B170,FrontEndCampus),0),MATCH(AA$9,FrontEndYear,0))),"")</f>
        <v/>
      </c>
      <c r="AB170" s="529" t="str">
        <f t="array" aca="1" ref="AB170" ca="1">IFERROR(V170*(1+INDEX(FrontEndData,MATCH(AB$10,IF(FrontEndType=$B170,FrontEndCampus),0),MATCH(AB$9,FrontEndYear,0))),"")</f>
        <v/>
      </c>
      <c r="AC170" s="529" t="str">
        <f t="array" aca="1" ref="AC170" ca="1">IFERROR(W170*(1+INDEX(FrontEndData,MATCH(AC$10,IF(FrontEndType=$B170,FrontEndCampus),0),MATCH(AC$9,FrontEndYear,0))),"")</f>
        <v/>
      </c>
      <c r="AD170" s="529" t="str">
        <f t="array" aca="1" ref="AD170" ca="1">IFERROR(X170*(1+INDEX(FrontEndData,MATCH(AD$10,IF(FrontEndType=$B170,FrontEndCampus),0),MATCH(AD$9,FrontEndYear,0))),"")</f>
        <v/>
      </c>
      <c r="AE170" s="529" t="str">
        <f t="array" aca="1" ref="AE170" ca="1">IFERROR(Y170*(1+INDEX(FrontEndData,MATCH(AE$10,IF(FrontEndType=$B170,FrontEndCampus),0),MATCH(AE$9,FrontEndYear,0))),"")</f>
        <v/>
      </c>
      <c r="AF170" s="529" t="str">
        <f t="array" aca="1" ref="AF170" ca="1">IFERROR(Z170*(1+INDEX(FrontEndData,MATCH(AF$10,IF(FrontEndType=$B170,FrontEndCampus),0),MATCH(AF$9,FrontEndYear,0))),"")</f>
        <v/>
      </c>
      <c r="AG170" s="529" t="str">
        <f t="array" aca="1" ref="AG170" ca="1">IFERROR(AA170*(1+INDEX(FrontEndData,MATCH(AG$10,IF(FrontEndType=$B170,FrontEndCampus),0),MATCH(AG$9,FrontEndYear,0))),"")</f>
        <v/>
      </c>
      <c r="AH170" s="529" t="str">
        <f t="array" aca="1" ref="AH170" ca="1">IFERROR(AB170*(1+INDEX(FrontEndData,MATCH(AH$10,IF(FrontEndType=$B170,FrontEndCampus),0),MATCH(AH$9,FrontEndYear,0))),"")</f>
        <v/>
      </c>
      <c r="AI170" s="529" t="str">
        <f t="array" aca="1" ref="AI170" ca="1">IFERROR(AC170*(1+INDEX(FrontEndData,MATCH(AI$10,IF(FrontEndType=$B170,FrontEndCampus),0),MATCH(AI$9,FrontEndYear,0))),"")</f>
        <v/>
      </c>
      <c r="AJ170" s="529" t="str">
        <f t="array" aca="1" ref="AJ170" ca="1">IFERROR(AD170*(1+INDEX(FrontEndData,MATCH(AJ$10,IF(FrontEndType=$B170,FrontEndCampus),0),MATCH(AJ$9,FrontEndYear,0))),"")</f>
        <v/>
      </c>
      <c r="AK170" s="529" t="str">
        <f t="array" aca="1" ref="AK170" ca="1">IFERROR(AE170*(1+INDEX(FrontEndData,MATCH(AK$10,IF(FrontEndType=$B170,FrontEndCampus),0),MATCH(AK$9,FrontEndYear,0))),"")</f>
        <v/>
      </c>
      <c r="AL170" s="529" t="str">
        <f t="array" aca="1" ref="AL170" ca="1">IFERROR(AF170*(1+INDEX(FrontEndData,MATCH(AL$10,IF(FrontEndType=$B170,FrontEndCampus),0),MATCH(AL$9,FrontEndYear,0))),"")</f>
        <v/>
      </c>
      <c r="AM170" s="529" t="str">
        <f t="array" aca="1" ref="AM170" ca="1">IFERROR(AG170*(1+INDEX(FrontEndData,MATCH(AM$10,IF(FrontEndType=$B170,FrontEndCampus),0),MATCH(AM$9,FrontEndYear,0))),"")</f>
        <v/>
      </c>
      <c r="AN170" s="529" t="str">
        <f t="array" aca="1" ref="AN170" ca="1">IFERROR(AH170*(1+INDEX(FrontEndData,MATCH(AN$10,IF(FrontEndType=$B170,FrontEndCampus),0),MATCH(AN$9,FrontEndYear,0))),"")</f>
        <v/>
      </c>
      <c r="AO170" s="529" t="str">
        <f t="array" aca="1" ref="AO170" ca="1">IFERROR(AI170*(1+INDEX(FrontEndData,MATCH(AO$10,IF(FrontEndType=$B170,FrontEndCampus),0),MATCH(AO$9,FrontEndYear,0))),"")</f>
        <v/>
      </c>
      <c r="AP170" s="529" t="str">
        <f t="array" aca="1" ref="AP170" ca="1">IFERROR(AJ170*(1+INDEX(FrontEndData,MATCH(AP$10,IF(FrontEndType=$B170,FrontEndCampus),0),MATCH(AP$9,FrontEndYear,0))),"")</f>
        <v/>
      </c>
      <c r="AQ170" s="529" t="str">
        <f t="array" aca="1" ref="AQ170" ca="1">IFERROR(AK170*(1+INDEX(FrontEndData,MATCH(AQ$10,IF(FrontEndType=$B170,FrontEndCampus),0),MATCH(AQ$9,FrontEndYear,0))),"")</f>
        <v/>
      </c>
      <c r="AR170" s="529" t="str">
        <f t="array" aca="1" ref="AR170" ca="1">IFERROR(AL170*(1+INDEX(FrontEndData,MATCH(AR$10,IF(FrontEndType=$B170,FrontEndCampus),0),MATCH(AR$9,FrontEndYear,0))),"")</f>
        <v/>
      </c>
      <c r="AS170" s="529" t="str">
        <f t="array" aca="1" ref="AS170" ca="1">IFERROR(AM170*(1+INDEX(FrontEndData,MATCH(AS$10,IF(FrontEndType=$B170,FrontEndCampus),0),MATCH(AS$9,FrontEndYear,0))),"")</f>
        <v/>
      </c>
      <c r="AT170" s="529" t="str">
        <f t="array" aca="1" ref="AT170" ca="1">IFERROR(AN170*(1+INDEX(FrontEndData,MATCH(AT$10,IF(FrontEndType=$B170,FrontEndCampus),0),MATCH(AT$9,FrontEndYear,0))),"")</f>
        <v/>
      </c>
      <c r="AU170" s="529" t="str">
        <f t="array" aca="1" ref="AU170" ca="1">IFERROR(AO170*(1+INDEX(FrontEndData,MATCH(AU$10,IF(FrontEndType=$B170,FrontEndCampus),0),MATCH(AU$9,FrontEndYear,0))),"")</f>
        <v/>
      </c>
      <c r="AV170" s="529" t="str">
        <f t="array" aca="1" ref="AV170" ca="1">IFERROR(AP170*(1+INDEX(FrontEndData,MATCH(AV$10,IF(FrontEndType=$B170,FrontEndCampus),0),MATCH(AV$9,FrontEndYear,0))),"")</f>
        <v/>
      </c>
      <c r="AW170" s="529" t="str">
        <f t="array" aca="1" ref="AW170" ca="1">IFERROR(AQ170*(1+INDEX(FrontEndData,MATCH(AW$10,IF(FrontEndType=$B170,FrontEndCampus),0),MATCH(AW$9,FrontEndYear,0))),"")</f>
        <v/>
      </c>
      <c r="AX170" s="529" t="str">
        <f t="array" aca="1" ref="AX170" ca="1">IFERROR(AR170*(1+INDEX(FrontEndData,MATCH(AX$10,IF(FrontEndType=$B170,FrontEndCampus),0),MATCH(AX$9,FrontEndYear,0))),"")</f>
        <v/>
      </c>
      <c r="AY170" s="529" t="str">
        <f t="array" aca="1" ref="AY170" ca="1">IFERROR(AS170*(1+INDEX(FrontEndData,MATCH(AY$10,IF(FrontEndType=$B170,FrontEndCampus),0),MATCH(AY$9,FrontEndYear,0))),"")</f>
        <v/>
      </c>
      <c r="AZ170" s="529" t="str">
        <f t="array" aca="1" ref="AZ170" ca="1">IFERROR(AT170*(1+INDEX(FrontEndData,MATCH(AZ$10,IF(FrontEndType=$B170,FrontEndCampus),0),MATCH(AZ$9,FrontEndYear,0))),"")</f>
        <v/>
      </c>
      <c r="BA170" s="529" t="str">
        <f t="array" aca="1" ref="BA170" ca="1">IFERROR(AU170*(1+INDEX(FrontEndData,MATCH(BA$10,IF(FrontEndType=$B170,FrontEndCampus),0),MATCH(BA$9,FrontEndYear,0))),"")</f>
        <v/>
      </c>
      <c r="BB170" s="529" t="str">
        <f t="array" aca="1" ref="BB170" ca="1">IFERROR(AV170*(1+INDEX(FrontEndData,MATCH(BB$10,IF(FrontEndType=$B170,FrontEndCampus),0),MATCH(BB$9,FrontEndYear,0))),"")</f>
        <v/>
      </c>
      <c r="BC170" s="529" t="str">
        <f t="array" aca="1" ref="BC170" ca="1">IFERROR(AW170*(1+INDEX(FrontEndData,MATCH(BC$10,IF(FrontEndType=$B170,FrontEndCampus),0),MATCH(BC$9,FrontEndYear,0))),"")</f>
        <v/>
      </c>
      <c r="BD170" s="529" t="str">
        <f t="array" aca="1" ref="BD170" ca="1">IFERROR(AX170*(1+INDEX(FrontEndData,MATCH(BD$10,IF(FrontEndType=$B170,FrontEndCampus),0),MATCH(BD$9,FrontEndYear,0))),"")</f>
        <v/>
      </c>
      <c r="BE170" s="529" t="str">
        <f t="array" aca="1" ref="BE170" ca="1">IFERROR(AY170*(1+INDEX(FrontEndData,MATCH(BE$10,IF(FrontEndType=$B170,FrontEndCampus),0),MATCH(BE$9,FrontEndYear,0))),"")</f>
        <v/>
      </c>
      <c r="BF170" s="529" t="str">
        <f t="array" aca="1" ref="BF170" ca="1">IFERROR(AZ170*(1+INDEX(FrontEndData,MATCH(BF$10,IF(FrontEndType=$B170,FrontEndCampus),0),MATCH(BF$9,FrontEndYear,0))),"")</f>
        <v/>
      </c>
      <c r="BG170" s="529" t="str">
        <f t="array" aca="1" ref="BG170" ca="1">IFERROR(BA170*(1+INDEX(FrontEndData,MATCH(BG$10,IF(FrontEndType=$B170,FrontEndCampus),0),MATCH(BG$9,FrontEndYear,0))),"")</f>
        <v/>
      </c>
      <c r="BH170" s="529" t="str">
        <f t="array" aca="1" ref="BH170" ca="1">IFERROR(BB170*(1+INDEX(FrontEndData,MATCH(BH$10,IF(FrontEndType=$B170,FrontEndCampus),0),MATCH(BH$9,FrontEndYear,0))),"")</f>
        <v/>
      </c>
      <c r="BI170" s="529" t="str">
        <f t="array" aca="1" ref="BI170" ca="1">IFERROR(BC170*(1+INDEX(FrontEndData,MATCH(BI$10,IF(FrontEndType=$B170,FrontEndCampus),0),MATCH(BI$9,FrontEndYear,0))),"")</f>
        <v/>
      </c>
      <c r="BJ170" s="529" t="str">
        <f t="array" aca="1" ref="BJ170" ca="1">IFERROR(BD170*(1+INDEX(FrontEndData,MATCH(BJ$10,IF(FrontEndType=$B170,FrontEndCampus),0),MATCH(BJ$9,FrontEndYear,0))),"")</f>
        <v/>
      </c>
      <c r="BK170" s="529" t="str">
        <f t="array" aca="1" ref="BK170" ca="1">IFERROR(BE170*(1+INDEX(FrontEndData,MATCH(BK$10,IF(FrontEndType=$B170,FrontEndCampus),0),MATCH(BK$9,FrontEndYear,0))),"")</f>
        <v/>
      </c>
      <c r="BL170" s="529" t="str">
        <f t="array" aca="1" ref="BL170" ca="1">IFERROR(BF170*(1+INDEX(FrontEndData,MATCH(BL$10,IF(FrontEndType=$B170,FrontEndCampus),0),MATCH(BL$9,FrontEndYear,0))),"")</f>
        <v/>
      </c>
      <c r="BM170" s="529" t="str">
        <f t="array" aca="1" ref="BM170" ca="1">IFERROR(BG170*(1+INDEX(FrontEndData,MATCH(BM$10,IF(FrontEndType=$B170,FrontEndCampus),0),MATCH(BM$9,FrontEndYear,0))),"")</f>
        <v/>
      </c>
      <c r="BN170" s="529" t="str">
        <f t="array" aca="1" ref="BN170" ca="1">IFERROR(BH170*(1+INDEX(FrontEndData,MATCH(BN$10,IF(FrontEndType=$B170,FrontEndCampus),0),MATCH(BN$9,FrontEndYear,0))),"")</f>
        <v/>
      </c>
      <c r="BO170" s="529" t="str">
        <f t="array" aca="1" ref="BO170" ca="1">IFERROR(BI170*(1+INDEX(FrontEndData,MATCH(BO$10,IF(FrontEndType=$B170,FrontEndCampus),0),MATCH(BO$9,FrontEndYear,0))),"")</f>
        <v/>
      </c>
      <c r="BP170" s="529" t="str">
        <f t="array" aca="1" ref="BP170" ca="1">IFERROR(BJ170*(1+INDEX(FrontEndData,MATCH(BP$10,IF(FrontEndType=$B170,FrontEndCampus),0),MATCH(BP$9,FrontEndYear,0))),"")</f>
        <v/>
      </c>
      <c r="BQ170" s="529" t="str">
        <f t="array" aca="1" ref="BQ170" ca="1">IFERROR(BK170*(1+INDEX(FrontEndData,MATCH(BQ$10,IF(FrontEndType=$B170,FrontEndCampus),0),MATCH(BQ$9,FrontEndYear,0))),"")</f>
        <v/>
      </c>
      <c r="BR170" s="529" t="str">
        <f t="array" aca="1" ref="BR170" ca="1">IFERROR(BL170*(1+INDEX(FrontEndData,MATCH(BR$10,IF(FrontEndType=$B170,FrontEndCampus),0),MATCH(BR$9,FrontEndYear,0))),"")</f>
        <v/>
      </c>
      <c r="BS170" s="529" t="str">
        <f t="array" aca="1" ref="BS170" ca="1">IFERROR(BM170*(1+INDEX(FrontEndData,MATCH(BS$10,IF(FrontEndType=$B170,FrontEndCampus),0),MATCH(BS$9,FrontEndYear,0))),"")</f>
        <v/>
      </c>
      <c r="BT170" s="529" t="str">
        <f t="array" aca="1" ref="BT170" ca="1">IFERROR(BN170*(1+INDEX(FrontEndData,MATCH(BT$10,IF(FrontEndType=$B170,FrontEndCampus),0),MATCH(BT$9,FrontEndYear,0))),"")</f>
        <v/>
      </c>
      <c r="BU170" s="529" t="str">
        <f t="array" aca="1" ref="BU170" ca="1">IFERROR(BO170*(1+INDEX(FrontEndData,MATCH(BU$10,IF(FrontEndType=$B170,FrontEndCampus),0),MATCH(BU$9,FrontEndYear,0))),"")</f>
        <v/>
      </c>
      <c r="BV170" s="529" t="str">
        <f t="array" aca="1" ref="BV170" ca="1">IFERROR(BP170*(1+INDEX(FrontEndData,MATCH(BV$10,IF(FrontEndType=$B170,FrontEndCampus),0),MATCH(BV$9,FrontEndYear,0))),"")</f>
        <v/>
      </c>
      <c r="BW170" s="529" t="str">
        <f t="array" aca="1" ref="BW170" ca="1">IFERROR(BQ170*(1+INDEX(FrontEndData,MATCH(BW$10,IF(FrontEndType=$B170,FrontEndCampus),0),MATCH(BW$9,FrontEndYear,0))),"")</f>
        <v/>
      </c>
      <c r="BX170" s="529" t="str">
        <f t="array" aca="1" ref="BX170" ca="1">IFERROR(BR170*(1+INDEX(FrontEndData,MATCH(BX$10,IF(FrontEndType=$B170,FrontEndCampus),0),MATCH(BX$9,FrontEndYear,0))),"")</f>
        <v/>
      </c>
    </row>
    <row r="171" spans="2:76" x14ac:dyDescent="0.25">
      <c r="B171" s="525" t="s">
        <v>412</v>
      </c>
      <c r="C171" s="526" t="s">
        <v>369</v>
      </c>
      <c r="D171" s="527" t="s">
        <v>28</v>
      </c>
      <c r="E171" s="528">
        <f t="array" ref="E171">IFERROR(IF(INDEX(EndUseMatrixData,MATCH($B171,IF(EndUseMatrixEndUse=$D171,EndUseMatrixAllocation),0),MATCH($C171,EndUseMatrixEmissionSource,0))=Lists!$Q$9,INDEX(CFPTableEmissionsData,MATCH($C171,CFPTableEmissionsEmissionSource,0),MATCH(E$10,CFPTableEmissionsCampus,0))*INDEX(EndUseAssumptionsData,MATCH($C171,IF(EndUseAssumptionsEndUse=$D171,EndUseAssumptionsEmissionsSource),0),MATCH(E$10,EndUseAssumptionsCampus,0))*IF(COUNTIF(PeopleList,$B171)&gt;0,INDEX(SpacePeopleAllocationsPercentData,MATCH($B171,SpacePeopleAllocationsPercentType,0),MATCH(E$10,SpacePeopleAllocationsPercentCampus,0))/SUM(IF(INDEX(EndUseMatrixPeopleData,0,MATCH($C171,EndUseMatrixEmissionSource,0))=Lists!$Q$9,IF(EndUseMatrixPeopleEndUse=$D171,INDEX(EndUseMatrixPeopleSplitData,0,MATCH(E$10,EndUseMatrixPeopleSplitCampus,0))))),1),0),0)</f>
        <v>0</v>
      </c>
      <c r="F171" s="528">
        <f t="array" ref="F171">IFERROR(IF(INDEX(EndUseMatrixData,MATCH($B171,IF(EndUseMatrixEndUse=$D171,EndUseMatrixAllocation),0),MATCH($C171,EndUseMatrixEmissionSource,0))=Lists!$Q$9,INDEX(CFPTableEmissionsData,MATCH($C171,CFPTableEmissionsEmissionSource,0),MATCH(F$10,CFPTableEmissionsCampus,0))*INDEX(EndUseAssumptionsData,MATCH($C171,IF(EndUseAssumptionsEndUse=$D171,EndUseAssumptionsEmissionsSource),0),MATCH(F$10,EndUseAssumptionsCampus,0))*IF(COUNTIF(PeopleList,$B171)&gt;0,INDEX(SpacePeopleAllocationsPercentData,MATCH($B171,SpacePeopleAllocationsPercentType,0),MATCH(F$10,SpacePeopleAllocationsPercentCampus,0))/SUM(IF(INDEX(EndUseMatrixPeopleData,0,MATCH($C171,EndUseMatrixEmissionSource,0))=Lists!$Q$9,IF(EndUseMatrixPeopleEndUse=$D171,INDEX(EndUseMatrixPeopleSplitData,0,MATCH(F$10,EndUseMatrixPeopleSplitCampus,0))))),1),0),0)</f>
        <v>0</v>
      </c>
      <c r="G171" s="528">
        <f t="array" ref="G171">IFERROR(IF(INDEX(EndUseMatrixData,MATCH($B171,IF(EndUseMatrixEndUse=$D171,EndUseMatrixAllocation),0),MATCH($C171,EndUseMatrixEmissionSource,0))=Lists!$Q$9,INDEX(CFPTableEmissionsData,MATCH($C171,CFPTableEmissionsEmissionSource,0),MATCH(G$10,CFPTableEmissionsCampus,0))*INDEX(EndUseAssumptionsData,MATCH($C171,IF(EndUseAssumptionsEndUse=$D171,EndUseAssumptionsEmissionsSource),0),MATCH(G$10,EndUseAssumptionsCampus,0))*IF(COUNTIF(PeopleList,$B171)&gt;0,INDEX(SpacePeopleAllocationsPercentData,MATCH($B171,SpacePeopleAllocationsPercentType,0),MATCH(G$10,SpacePeopleAllocationsPercentCampus,0))/SUM(IF(INDEX(EndUseMatrixPeopleData,0,MATCH($C171,EndUseMatrixEmissionSource,0))=Lists!$Q$9,IF(EndUseMatrixPeopleEndUse=$D171,INDEX(EndUseMatrixPeopleSplitData,0,MATCH(G$10,EndUseMatrixPeopleSplitCampus,0))))),1),0),0)</f>
        <v>0</v>
      </c>
      <c r="H171" s="528">
        <f t="array" ref="H171">IFERROR(IF(INDEX(EndUseMatrixData,MATCH($B171,IF(EndUseMatrixEndUse=$D171,EndUseMatrixAllocation),0),MATCH($C171,EndUseMatrixEmissionSource,0))=Lists!$Q$9,INDEX(CFPTableEmissionsData,MATCH($C171,CFPTableEmissionsEmissionSource,0),MATCH(H$10,CFPTableEmissionsCampus,0))*INDEX(EndUseAssumptionsData,MATCH($C171,IF(EndUseAssumptionsEndUse=$D171,EndUseAssumptionsEmissionsSource),0),MATCH(H$10,EndUseAssumptionsCampus,0))*IF(COUNTIF(PeopleList,$B171)&gt;0,INDEX(SpacePeopleAllocationsPercentData,MATCH($B171,SpacePeopleAllocationsPercentType,0),MATCH(H$10,SpacePeopleAllocationsPercentCampus,0))/SUM(IF(INDEX(EndUseMatrixPeopleData,0,MATCH($C171,EndUseMatrixEmissionSource,0))=Lists!$Q$9,IF(EndUseMatrixPeopleEndUse=$D171,INDEX(EndUseMatrixPeopleSplitData,0,MATCH(H$10,EndUseMatrixPeopleSplitCampus,0))))),1),0),0)</f>
        <v>0</v>
      </c>
      <c r="I171" s="528">
        <f t="array" ref="I171">IFERROR(IF(INDEX(EndUseMatrixData,MATCH($B171,IF(EndUseMatrixEndUse=$D171,EndUseMatrixAllocation),0),MATCH($C171,EndUseMatrixEmissionSource,0))=Lists!$Q$9,INDEX(CFPTableEmissionsData,MATCH($C171,CFPTableEmissionsEmissionSource,0),MATCH(I$10,CFPTableEmissionsCampus,0))*INDEX(EndUseAssumptionsData,MATCH($C171,IF(EndUseAssumptionsEndUse=$D171,EndUseAssumptionsEmissionsSource),0),MATCH(I$10,EndUseAssumptionsCampus,0))*IF(COUNTIF(PeopleList,$B171)&gt;0,INDEX(SpacePeopleAllocationsPercentData,MATCH($B171,SpacePeopleAllocationsPercentType,0),MATCH(I$10,SpacePeopleAllocationsPercentCampus,0))/SUM(IF(INDEX(EndUseMatrixPeopleData,0,MATCH($C171,EndUseMatrixEmissionSource,0))=Lists!$Q$9,IF(EndUseMatrixPeopleEndUse=$D171,INDEX(EndUseMatrixPeopleSplitData,0,MATCH(I$10,EndUseMatrixPeopleSplitCampus,0))))),1),0),0)</f>
        <v>0</v>
      </c>
      <c r="J171" s="528">
        <f t="array" ref="J171">IFERROR(IF(INDEX(EndUseMatrixData,MATCH($B171,IF(EndUseMatrixEndUse=$D171,EndUseMatrixAllocation),0),MATCH($C171,EndUseMatrixEmissionSource,0))=Lists!$Q$9,INDEX(CFPTableEmissionsData,MATCH($C171,CFPTableEmissionsEmissionSource,0),MATCH(J$10,CFPTableEmissionsCampus,0))*INDEX(EndUseAssumptionsData,MATCH($C171,IF(EndUseAssumptionsEndUse=$D171,EndUseAssumptionsEmissionsSource),0),MATCH(J$10,EndUseAssumptionsCampus,0))*IF(COUNTIF(PeopleList,$B171)&gt;0,INDEX(SpacePeopleAllocationsPercentData,MATCH($B171,SpacePeopleAllocationsPercentType,0),MATCH(J$10,SpacePeopleAllocationsPercentCampus,0))/SUM(IF(INDEX(EndUseMatrixPeopleData,0,MATCH($C171,EndUseMatrixEmissionSource,0))=Lists!$Q$9,IF(EndUseMatrixPeopleEndUse=$D171,INDEX(EndUseMatrixPeopleSplitData,0,MATCH(J$10,EndUseMatrixPeopleSplitCampus,0))))),1),0),0)</f>
        <v>0</v>
      </c>
      <c r="K171" s="529" t="str">
        <f t="array" aca="1" ref="K171" ca="1">IFERROR(E171*(1+INDEX(FrontEndData,MATCH(K$10,IF(FrontEndType=$B171,FrontEndCampus),0),MATCH(K$9,FrontEndYear,0))),"")</f>
        <v/>
      </c>
      <c r="L171" s="529" t="str">
        <f t="array" aca="1" ref="L171" ca="1">IFERROR(F171*(1+INDEX(FrontEndData,MATCH(L$10,IF(FrontEndType=$B171,FrontEndCampus),0),MATCH(L$9,FrontEndYear,0))),"")</f>
        <v/>
      </c>
      <c r="M171" s="529" t="str">
        <f t="array" aca="1" ref="M171" ca="1">IFERROR(G171*(1+INDEX(FrontEndData,MATCH(M$10,IF(FrontEndType=$B171,FrontEndCampus),0),MATCH(M$9,FrontEndYear,0))),"")</f>
        <v/>
      </c>
      <c r="N171" s="529" t="str">
        <f t="array" aca="1" ref="N171" ca="1">IFERROR(H171*(1+INDEX(FrontEndData,MATCH(N$10,IF(FrontEndType=$B171,FrontEndCampus),0),MATCH(N$9,FrontEndYear,0))),"")</f>
        <v/>
      </c>
      <c r="O171" s="529" t="str">
        <f t="array" aca="1" ref="O171" ca="1">IFERROR(I171*(1+INDEX(FrontEndData,MATCH(O$10,IF(FrontEndType=$B171,FrontEndCampus),0),MATCH(O$9,FrontEndYear,0))),"")</f>
        <v/>
      </c>
      <c r="P171" s="529" t="str">
        <f t="array" aca="1" ref="P171" ca="1">IFERROR(J171*(1+INDEX(FrontEndData,MATCH(P$10,IF(FrontEndType=$B171,FrontEndCampus),0),MATCH(P$9,FrontEndYear,0))),"")</f>
        <v/>
      </c>
      <c r="Q171" s="529" t="str">
        <f t="array" aca="1" ref="Q171" ca="1">IFERROR(K171*(1+INDEX(FrontEndData,MATCH(Q$10,IF(FrontEndType=$B171,FrontEndCampus),0),MATCH(Q$9,FrontEndYear,0))),"")</f>
        <v/>
      </c>
      <c r="R171" s="529" t="str">
        <f t="array" aca="1" ref="R171" ca="1">IFERROR(L171*(1+INDEX(FrontEndData,MATCH(R$10,IF(FrontEndType=$B171,FrontEndCampus),0),MATCH(R$9,FrontEndYear,0))),"")</f>
        <v/>
      </c>
      <c r="S171" s="529" t="str">
        <f t="array" aca="1" ref="S171" ca="1">IFERROR(M171*(1+INDEX(FrontEndData,MATCH(S$10,IF(FrontEndType=$B171,FrontEndCampus),0),MATCH(S$9,FrontEndYear,0))),"")</f>
        <v/>
      </c>
      <c r="T171" s="529" t="str">
        <f t="array" aca="1" ref="T171" ca="1">IFERROR(N171*(1+INDEX(FrontEndData,MATCH(T$10,IF(FrontEndType=$B171,FrontEndCampus),0),MATCH(T$9,FrontEndYear,0))),"")</f>
        <v/>
      </c>
      <c r="U171" s="529" t="str">
        <f t="array" aca="1" ref="U171" ca="1">IFERROR(O171*(1+INDEX(FrontEndData,MATCH(U$10,IF(FrontEndType=$B171,FrontEndCampus),0),MATCH(U$9,FrontEndYear,0))),"")</f>
        <v/>
      </c>
      <c r="V171" s="529" t="str">
        <f t="array" aca="1" ref="V171" ca="1">IFERROR(P171*(1+INDEX(FrontEndData,MATCH(V$10,IF(FrontEndType=$B171,FrontEndCampus),0),MATCH(V$9,FrontEndYear,0))),"")</f>
        <v/>
      </c>
      <c r="W171" s="529" t="str">
        <f t="array" aca="1" ref="W171" ca="1">IFERROR(Q171*(1+INDEX(FrontEndData,MATCH(W$10,IF(FrontEndType=$B171,FrontEndCampus),0),MATCH(W$9,FrontEndYear,0))),"")</f>
        <v/>
      </c>
      <c r="X171" s="529" t="str">
        <f t="array" aca="1" ref="X171" ca="1">IFERROR(R171*(1+INDEX(FrontEndData,MATCH(X$10,IF(FrontEndType=$B171,FrontEndCampus),0),MATCH(X$9,FrontEndYear,0))),"")</f>
        <v/>
      </c>
      <c r="Y171" s="529" t="str">
        <f t="array" aca="1" ref="Y171" ca="1">IFERROR(S171*(1+INDEX(FrontEndData,MATCH(Y$10,IF(FrontEndType=$B171,FrontEndCampus),0),MATCH(Y$9,FrontEndYear,0))),"")</f>
        <v/>
      </c>
      <c r="Z171" s="529" t="str">
        <f t="array" aca="1" ref="Z171" ca="1">IFERROR(T171*(1+INDEX(FrontEndData,MATCH(Z$10,IF(FrontEndType=$B171,FrontEndCampus),0),MATCH(Z$9,FrontEndYear,0))),"")</f>
        <v/>
      </c>
      <c r="AA171" s="529" t="str">
        <f t="array" aca="1" ref="AA171" ca="1">IFERROR(U171*(1+INDEX(FrontEndData,MATCH(AA$10,IF(FrontEndType=$B171,FrontEndCampus),0),MATCH(AA$9,FrontEndYear,0))),"")</f>
        <v/>
      </c>
      <c r="AB171" s="529" t="str">
        <f t="array" aca="1" ref="AB171" ca="1">IFERROR(V171*(1+INDEX(FrontEndData,MATCH(AB$10,IF(FrontEndType=$B171,FrontEndCampus),0),MATCH(AB$9,FrontEndYear,0))),"")</f>
        <v/>
      </c>
      <c r="AC171" s="529" t="str">
        <f t="array" aca="1" ref="AC171" ca="1">IFERROR(W171*(1+INDEX(FrontEndData,MATCH(AC$10,IF(FrontEndType=$B171,FrontEndCampus),0),MATCH(AC$9,FrontEndYear,0))),"")</f>
        <v/>
      </c>
      <c r="AD171" s="529" t="str">
        <f t="array" aca="1" ref="AD171" ca="1">IFERROR(X171*(1+INDEX(FrontEndData,MATCH(AD$10,IF(FrontEndType=$B171,FrontEndCampus),0),MATCH(AD$9,FrontEndYear,0))),"")</f>
        <v/>
      </c>
      <c r="AE171" s="529" t="str">
        <f t="array" aca="1" ref="AE171" ca="1">IFERROR(Y171*(1+INDEX(FrontEndData,MATCH(AE$10,IF(FrontEndType=$B171,FrontEndCampus),0),MATCH(AE$9,FrontEndYear,0))),"")</f>
        <v/>
      </c>
      <c r="AF171" s="529" t="str">
        <f t="array" aca="1" ref="AF171" ca="1">IFERROR(Z171*(1+INDEX(FrontEndData,MATCH(AF$10,IF(FrontEndType=$B171,FrontEndCampus),0),MATCH(AF$9,FrontEndYear,0))),"")</f>
        <v/>
      </c>
      <c r="AG171" s="529" t="str">
        <f t="array" aca="1" ref="AG171" ca="1">IFERROR(AA171*(1+INDEX(FrontEndData,MATCH(AG$10,IF(FrontEndType=$B171,FrontEndCampus),0),MATCH(AG$9,FrontEndYear,0))),"")</f>
        <v/>
      </c>
      <c r="AH171" s="529" t="str">
        <f t="array" aca="1" ref="AH171" ca="1">IFERROR(AB171*(1+INDEX(FrontEndData,MATCH(AH$10,IF(FrontEndType=$B171,FrontEndCampus),0),MATCH(AH$9,FrontEndYear,0))),"")</f>
        <v/>
      </c>
      <c r="AI171" s="529" t="str">
        <f t="array" aca="1" ref="AI171" ca="1">IFERROR(AC171*(1+INDEX(FrontEndData,MATCH(AI$10,IF(FrontEndType=$B171,FrontEndCampus),0),MATCH(AI$9,FrontEndYear,0))),"")</f>
        <v/>
      </c>
      <c r="AJ171" s="529" t="str">
        <f t="array" aca="1" ref="AJ171" ca="1">IFERROR(AD171*(1+INDEX(FrontEndData,MATCH(AJ$10,IF(FrontEndType=$B171,FrontEndCampus),0),MATCH(AJ$9,FrontEndYear,0))),"")</f>
        <v/>
      </c>
      <c r="AK171" s="529" t="str">
        <f t="array" aca="1" ref="AK171" ca="1">IFERROR(AE171*(1+INDEX(FrontEndData,MATCH(AK$10,IF(FrontEndType=$B171,FrontEndCampus),0),MATCH(AK$9,FrontEndYear,0))),"")</f>
        <v/>
      </c>
      <c r="AL171" s="529" t="str">
        <f t="array" aca="1" ref="AL171" ca="1">IFERROR(AF171*(1+INDEX(FrontEndData,MATCH(AL$10,IF(FrontEndType=$B171,FrontEndCampus),0),MATCH(AL$9,FrontEndYear,0))),"")</f>
        <v/>
      </c>
      <c r="AM171" s="529" t="str">
        <f t="array" aca="1" ref="AM171" ca="1">IFERROR(AG171*(1+INDEX(FrontEndData,MATCH(AM$10,IF(FrontEndType=$B171,FrontEndCampus),0),MATCH(AM$9,FrontEndYear,0))),"")</f>
        <v/>
      </c>
      <c r="AN171" s="529" t="str">
        <f t="array" aca="1" ref="AN171" ca="1">IFERROR(AH171*(1+INDEX(FrontEndData,MATCH(AN$10,IF(FrontEndType=$B171,FrontEndCampus),0),MATCH(AN$9,FrontEndYear,0))),"")</f>
        <v/>
      </c>
      <c r="AO171" s="529" t="str">
        <f t="array" aca="1" ref="AO171" ca="1">IFERROR(AI171*(1+INDEX(FrontEndData,MATCH(AO$10,IF(FrontEndType=$B171,FrontEndCampus),0),MATCH(AO$9,FrontEndYear,0))),"")</f>
        <v/>
      </c>
      <c r="AP171" s="529" t="str">
        <f t="array" aca="1" ref="AP171" ca="1">IFERROR(AJ171*(1+INDEX(FrontEndData,MATCH(AP$10,IF(FrontEndType=$B171,FrontEndCampus),0),MATCH(AP$9,FrontEndYear,0))),"")</f>
        <v/>
      </c>
      <c r="AQ171" s="529" t="str">
        <f t="array" aca="1" ref="AQ171" ca="1">IFERROR(AK171*(1+INDEX(FrontEndData,MATCH(AQ$10,IF(FrontEndType=$B171,FrontEndCampus),0),MATCH(AQ$9,FrontEndYear,0))),"")</f>
        <v/>
      </c>
      <c r="AR171" s="529" t="str">
        <f t="array" aca="1" ref="AR171" ca="1">IFERROR(AL171*(1+INDEX(FrontEndData,MATCH(AR$10,IF(FrontEndType=$B171,FrontEndCampus),0),MATCH(AR$9,FrontEndYear,0))),"")</f>
        <v/>
      </c>
      <c r="AS171" s="529" t="str">
        <f t="array" aca="1" ref="AS171" ca="1">IFERROR(AM171*(1+INDEX(FrontEndData,MATCH(AS$10,IF(FrontEndType=$B171,FrontEndCampus),0),MATCH(AS$9,FrontEndYear,0))),"")</f>
        <v/>
      </c>
      <c r="AT171" s="529" t="str">
        <f t="array" aca="1" ref="AT171" ca="1">IFERROR(AN171*(1+INDEX(FrontEndData,MATCH(AT$10,IF(FrontEndType=$B171,FrontEndCampus),0),MATCH(AT$9,FrontEndYear,0))),"")</f>
        <v/>
      </c>
      <c r="AU171" s="529" t="str">
        <f t="array" aca="1" ref="AU171" ca="1">IFERROR(AO171*(1+INDEX(FrontEndData,MATCH(AU$10,IF(FrontEndType=$B171,FrontEndCampus),0),MATCH(AU$9,FrontEndYear,0))),"")</f>
        <v/>
      </c>
      <c r="AV171" s="529" t="str">
        <f t="array" aca="1" ref="AV171" ca="1">IFERROR(AP171*(1+INDEX(FrontEndData,MATCH(AV$10,IF(FrontEndType=$B171,FrontEndCampus),0),MATCH(AV$9,FrontEndYear,0))),"")</f>
        <v/>
      </c>
      <c r="AW171" s="529" t="str">
        <f t="array" aca="1" ref="AW171" ca="1">IFERROR(AQ171*(1+INDEX(FrontEndData,MATCH(AW$10,IF(FrontEndType=$B171,FrontEndCampus),0),MATCH(AW$9,FrontEndYear,0))),"")</f>
        <v/>
      </c>
      <c r="AX171" s="529" t="str">
        <f t="array" aca="1" ref="AX171" ca="1">IFERROR(AR171*(1+INDEX(FrontEndData,MATCH(AX$10,IF(FrontEndType=$B171,FrontEndCampus),0),MATCH(AX$9,FrontEndYear,0))),"")</f>
        <v/>
      </c>
      <c r="AY171" s="529" t="str">
        <f t="array" aca="1" ref="AY171" ca="1">IFERROR(AS171*(1+INDEX(FrontEndData,MATCH(AY$10,IF(FrontEndType=$B171,FrontEndCampus),0),MATCH(AY$9,FrontEndYear,0))),"")</f>
        <v/>
      </c>
      <c r="AZ171" s="529" t="str">
        <f t="array" aca="1" ref="AZ171" ca="1">IFERROR(AT171*(1+INDEX(FrontEndData,MATCH(AZ$10,IF(FrontEndType=$B171,FrontEndCampus),0),MATCH(AZ$9,FrontEndYear,0))),"")</f>
        <v/>
      </c>
      <c r="BA171" s="529" t="str">
        <f t="array" aca="1" ref="BA171" ca="1">IFERROR(AU171*(1+INDEX(FrontEndData,MATCH(BA$10,IF(FrontEndType=$B171,FrontEndCampus),0),MATCH(BA$9,FrontEndYear,0))),"")</f>
        <v/>
      </c>
      <c r="BB171" s="529" t="str">
        <f t="array" aca="1" ref="BB171" ca="1">IFERROR(AV171*(1+INDEX(FrontEndData,MATCH(BB$10,IF(FrontEndType=$B171,FrontEndCampus),0),MATCH(BB$9,FrontEndYear,0))),"")</f>
        <v/>
      </c>
      <c r="BC171" s="529" t="str">
        <f t="array" aca="1" ref="BC171" ca="1">IFERROR(AW171*(1+INDEX(FrontEndData,MATCH(BC$10,IF(FrontEndType=$B171,FrontEndCampus),0),MATCH(BC$9,FrontEndYear,0))),"")</f>
        <v/>
      </c>
      <c r="BD171" s="529" t="str">
        <f t="array" aca="1" ref="BD171" ca="1">IFERROR(AX171*(1+INDEX(FrontEndData,MATCH(BD$10,IF(FrontEndType=$B171,FrontEndCampus),0),MATCH(BD$9,FrontEndYear,0))),"")</f>
        <v/>
      </c>
      <c r="BE171" s="529" t="str">
        <f t="array" aca="1" ref="BE171" ca="1">IFERROR(AY171*(1+INDEX(FrontEndData,MATCH(BE$10,IF(FrontEndType=$B171,FrontEndCampus),0),MATCH(BE$9,FrontEndYear,0))),"")</f>
        <v/>
      </c>
      <c r="BF171" s="529" t="str">
        <f t="array" aca="1" ref="BF171" ca="1">IFERROR(AZ171*(1+INDEX(FrontEndData,MATCH(BF$10,IF(FrontEndType=$B171,FrontEndCampus),0),MATCH(BF$9,FrontEndYear,0))),"")</f>
        <v/>
      </c>
      <c r="BG171" s="529" t="str">
        <f t="array" aca="1" ref="BG171" ca="1">IFERROR(BA171*(1+INDEX(FrontEndData,MATCH(BG$10,IF(FrontEndType=$B171,FrontEndCampus),0),MATCH(BG$9,FrontEndYear,0))),"")</f>
        <v/>
      </c>
      <c r="BH171" s="529" t="str">
        <f t="array" aca="1" ref="BH171" ca="1">IFERROR(BB171*(1+INDEX(FrontEndData,MATCH(BH$10,IF(FrontEndType=$B171,FrontEndCampus),0),MATCH(BH$9,FrontEndYear,0))),"")</f>
        <v/>
      </c>
      <c r="BI171" s="529" t="str">
        <f t="array" aca="1" ref="BI171" ca="1">IFERROR(BC171*(1+INDEX(FrontEndData,MATCH(BI$10,IF(FrontEndType=$B171,FrontEndCampus),0),MATCH(BI$9,FrontEndYear,0))),"")</f>
        <v/>
      </c>
      <c r="BJ171" s="529" t="str">
        <f t="array" aca="1" ref="BJ171" ca="1">IFERROR(BD171*(1+INDEX(FrontEndData,MATCH(BJ$10,IF(FrontEndType=$B171,FrontEndCampus),0),MATCH(BJ$9,FrontEndYear,0))),"")</f>
        <v/>
      </c>
      <c r="BK171" s="529" t="str">
        <f t="array" aca="1" ref="BK171" ca="1">IFERROR(BE171*(1+INDEX(FrontEndData,MATCH(BK$10,IF(FrontEndType=$B171,FrontEndCampus),0),MATCH(BK$9,FrontEndYear,0))),"")</f>
        <v/>
      </c>
      <c r="BL171" s="529" t="str">
        <f t="array" aca="1" ref="BL171" ca="1">IFERROR(BF171*(1+INDEX(FrontEndData,MATCH(BL$10,IF(FrontEndType=$B171,FrontEndCampus),0),MATCH(BL$9,FrontEndYear,0))),"")</f>
        <v/>
      </c>
      <c r="BM171" s="529" t="str">
        <f t="array" aca="1" ref="BM171" ca="1">IFERROR(BG171*(1+INDEX(FrontEndData,MATCH(BM$10,IF(FrontEndType=$B171,FrontEndCampus),0),MATCH(BM$9,FrontEndYear,0))),"")</f>
        <v/>
      </c>
      <c r="BN171" s="529" t="str">
        <f t="array" aca="1" ref="BN171" ca="1">IFERROR(BH171*(1+INDEX(FrontEndData,MATCH(BN$10,IF(FrontEndType=$B171,FrontEndCampus),0),MATCH(BN$9,FrontEndYear,0))),"")</f>
        <v/>
      </c>
      <c r="BO171" s="529" t="str">
        <f t="array" aca="1" ref="BO171" ca="1">IFERROR(BI171*(1+INDEX(FrontEndData,MATCH(BO$10,IF(FrontEndType=$B171,FrontEndCampus),0),MATCH(BO$9,FrontEndYear,0))),"")</f>
        <v/>
      </c>
      <c r="BP171" s="529" t="str">
        <f t="array" aca="1" ref="BP171" ca="1">IFERROR(BJ171*(1+INDEX(FrontEndData,MATCH(BP$10,IF(FrontEndType=$B171,FrontEndCampus),0),MATCH(BP$9,FrontEndYear,0))),"")</f>
        <v/>
      </c>
      <c r="BQ171" s="529" t="str">
        <f t="array" aca="1" ref="BQ171" ca="1">IFERROR(BK171*(1+INDEX(FrontEndData,MATCH(BQ$10,IF(FrontEndType=$B171,FrontEndCampus),0),MATCH(BQ$9,FrontEndYear,0))),"")</f>
        <v/>
      </c>
      <c r="BR171" s="529" t="str">
        <f t="array" aca="1" ref="BR171" ca="1">IFERROR(BL171*(1+INDEX(FrontEndData,MATCH(BR$10,IF(FrontEndType=$B171,FrontEndCampus),0),MATCH(BR$9,FrontEndYear,0))),"")</f>
        <v/>
      </c>
      <c r="BS171" s="529" t="str">
        <f t="array" aca="1" ref="BS171" ca="1">IFERROR(BM171*(1+INDEX(FrontEndData,MATCH(BS$10,IF(FrontEndType=$B171,FrontEndCampus),0),MATCH(BS$9,FrontEndYear,0))),"")</f>
        <v/>
      </c>
      <c r="BT171" s="529" t="str">
        <f t="array" aca="1" ref="BT171" ca="1">IFERROR(BN171*(1+INDEX(FrontEndData,MATCH(BT$10,IF(FrontEndType=$B171,FrontEndCampus),0),MATCH(BT$9,FrontEndYear,0))),"")</f>
        <v/>
      </c>
      <c r="BU171" s="529" t="str">
        <f t="array" aca="1" ref="BU171" ca="1">IFERROR(BO171*(1+INDEX(FrontEndData,MATCH(BU$10,IF(FrontEndType=$B171,FrontEndCampus),0),MATCH(BU$9,FrontEndYear,0))),"")</f>
        <v/>
      </c>
      <c r="BV171" s="529" t="str">
        <f t="array" aca="1" ref="BV171" ca="1">IFERROR(BP171*(1+INDEX(FrontEndData,MATCH(BV$10,IF(FrontEndType=$B171,FrontEndCampus),0),MATCH(BV$9,FrontEndYear,0))),"")</f>
        <v/>
      </c>
      <c r="BW171" s="529" t="str">
        <f t="array" aca="1" ref="BW171" ca="1">IFERROR(BQ171*(1+INDEX(FrontEndData,MATCH(BW$10,IF(FrontEndType=$B171,FrontEndCampus),0),MATCH(BW$9,FrontEndYear,0))),"")</f>
        <v/>
      </c>
      <c r="BX171" s="529" t="str">
        <f t="array" aca="1" ref="BX171" ca="1">IFERROR(BR171*(1+INDEX(FrontEndData,MATCH(BX$10,IF(FrontEndType=$B171,FrontEndCampus),0),MATCH(BX$9,FrontEndYear,0))),"")</f>
        <v/>
      </c>
    </row>
    <row r="172" spans="2:76" x14ac:dyDescent="0.25">
      <c r="B172" s="525" t="s">
        <v>411</v>
      </c>
      <c r="C172" s="526" t="s">
        <v>369</v>
      </c>
      <c r="D172" s="527" t="s">
        <v>28</v>
      </c>
      <c r="E172" s="528">
        <f t="array" ref="E172">IFERROR(IF(INDEX(EndUseMatrixData,MATCH($B172,IF(EndUseMatrixEndUse=$D172,EndUseMatrixAllocation),0),MATCH($C172,EndUseMatrixEmissionSource,0))=Lists!$Q$9,INDEX(CFPTableEmissionsData,MATCH($C172,CFPTableEmissionsEmissionSource,0),MATCH(E$10,CFPTableEmissionsCampus,0))*INDEX(EndUseAssumptionsData,MATCH($C172,IF(EndUseAssumptionsEndUse=$D172,EndUseAssumptionsEmissionsSource),0),MATCH(E$10,EndUseAssumptionsCampus,0))*IF(COUNTIF(PeopleList,$B172)&gt;0,INDEX(SpacePeopleAllocationsPercentData,MATCH($B172,SpacePeopleAllocationsPercentType,0),MATCH(E$10,SpacePeopleAllocationsPercentCampus,0))/SUM(IF(INDEX(EndUseMatrixPeopleData,0,MATCH($C172,EndUseMatrixEmissionSource,0))=Lists!$Q$9,IF(EndUseMatrixPeopleEndUse=$D172,INDEX(EndUseMatrixPeopleSplitData,0,MATCH(E$10,EndUseMatrixPeopleSplitCampus,0))))),1),0),0)</f>
        <v>0</v>
      </c>
      <c r="F172" s="528">
        <f t="array" ref="F172">IFERROR(IF(INDEX(EndUseMatrixData,MATCH($B172,IF(EndUseMatrixEndUse=$D172,EndUseMatrixAllocation),0),MATCH($C172,EndUseMatrixEmissionSource,0))=Lists!$Q$9,INDEX(CFPTableEmissionsData,MATCH($C172,CFPTableEmissionsEmissionSource,0),MATCH(F$10,CFPTableEmissionsCampus,0))*INDEX(EndUseAssumptionsData,MATCH($C172,IF(EndUseAssumptionsEndUse=$D172,EndUseAssumptionsEmissionsSource),0),MATCH(F$10,EndUseAssumptionsCampus,0))*IF(COUNTIF(PeopleList,$B172)&gt;0,INDEX(SpacePeopleAllocationsPercentData,MATCH($B172,SpacePeopleAllocationsPercentType,0),MATCH(F$10,SpacePeopleAllocationsPercentCampus,0))/SUM(IF(INDEX(EndUseMatrixPeopleData,0,MATCH($C172,EndUseMatrixEmissionSource,0))=Lists!$Q$9,IF(EndUseMatrixPeopleEndUse=$D172,INDEX(EndUseMatrixPeopleSplitData,0,MATCH(F$10,EndUseMatrixPeopleSplitCampus,0))))),1),0),0)</f>
        <v>0</v>
      </c>
      <c r="G172" s="528">
        <f t="array" ref="G172">IFERROR(IF(INDEX(EndUseMatrixData,MATCH($B172,IF(EndUseMatrixEndUse=$D172,EndUseMatrixAllocation),0),MATCH($C172,EndUseMatrixEmissionSource,0))=Lists!$Q$9,INDEX(CFPTableEmissionsData,MATCH($C172,CFPTableEmissionsEmissionSource,0),MATCH(G$10,CFPTableEmissionsCampus,0))*INDEX(EndUseAssumptionsData,MATCH($C172,IF(EndUseAssumptionsEndUse=$D172,EndUseAssumptionsEmissionsSource),0),MATCH(G$10,EndUseAssumptionsCampus,0))*IF(COUNTIF(PeopleList,$B172)&gt;0,INDEX(SpacePeopleAllocationsPercentData,MATCH($B172,SpacePeopleAllocationsPercentType,0),MATCH(G$10,SpacePeopleAllocationsPercentCampus,0))/SUM(IF(INDEX(EndUseMatrixPeopleData,0,MATCH($C172,EndUseMatrixEmissionSource,0))=Lists!$Q$9,IF(EndUseMatrixPeopleEndUse=$D172,INDEX(EndUseMatrixPeopleSplitData,0,MATCH(G$10,EndUseMatrixPeopleSplitCampus,0))))),1),0),0)</f>
        <v>0</v>
      </c>
      <c r="H172" s="528">
        <f t="array" ref="H172">IFERROR(IF(INDEX(EndUseMatrixData,MATCH($B172,IF(EndUseMatrixEndUse=$D172,EndUseMatrixAllocation),0),MATCH($C172,EndUseMatrixEmissionSource,0))=Lists!$Q$9,INDEX(CFPTableEmissionsData,MATCH($C172,CFPTableEmissionsEmissionSource,0),MATCH(H$10,CFPTableEmissionsCampus,0))*INDEX(EndUseAssumptionsData,MATCH($C172,IF(EndUseAssumptionsEndUse=$D172,EndUseAssumptionsEmissionsSource),0),MATCH(H$10,EndUseAssumptionsCampus,0))*IF(COUNTIF(PeopleList,$B172)&gt;0,INDEX(SpacePeopleAllocationsPercentData,MATCH($B172,SpacePeopleAllocationsPercentType,0),MATCH(H$10,SpacePeopleAllocationsPercentCampus,0))/SUM(IF(INDEX(EndUseMatrixPeopleData,0,MATCH($C172,EndUseMatrixEmissionSource,0))=Lists!$Q$9,IF(EndUseMatrixPeopleEndUse=$D172,INDEX(EndUseMatrixPeopleSplitData,0,MATCH(H$10,EndUseMatrixPeopleSplitCampus,0))))),1),0),0)</f>
        <v>0</v>
      </c>
      <c r="I172" s="528">
        <f t="array" ref="I172">IFERROR(IF(INDEX(EndUseMatrixData,MATCH($B172,IF(EndUseMatrixEndUse=$D172,EndUseMatrixAllocation),0),MATCH($C172,EndUseMatrixEmissionSource,0))=Lists!$Q$9,INDEX(CFPTableEmissionsData,MATCH($C172,CFPTableEmissionsEmissionSource,0),MATCH(I$10,CFPTableEmissionsCampus,0))*INDEX(EndUseAssumptionsData,MATCH($C172,IF(EndUseAssumptionsEndUse=$D172,EndUseAssumptionsEmissionsSource),0),MATCH(I$10,EndUseAssumptionsCampus,0))*IF(COUNTIF(PeopleList,$B172)&gt;0,INDEX(SpacePeopleAllocationsPercentData,MATCH($B172,SpacePeopleAllocationsPercentType,0),MATCH(I$10,SpacePeopleAllocationsPercentCampus,0))/SUM(IF(INDEX(EndUseMatrixPeopleData,0,MATCH($C172,EndUseMatrixEmissionSource,0))=Lists!$Q$9,IF(EndUseMatrixPeopleEndUse=$D172,INDEX(EndUseMatrixPeopleSplitData,0,MATCH(I$10,EndUseMatrixPeopleSplitCampus,0))))),1),0),0)</f>
        <v>0</v>
      </c>
      <c r="J172" s="528">
        <f t="array" ref="J172">IFERROR(IF(INDEX(EndUseMatrixData,MATCH($B172,IF(EndUseMatrixEndUse=$D172,EndUseMatrixAllocation),0),MATCH($C172,EndUseMatrixEmissionSource,0))=Lists!$Q$9,INDEX(CFPTableEmissionsData,MATCH($C172,CFPTableEmissionsEmissionSource,0),MATCH(J$10,CFPTableEmissionsCampus,0))*INDEX(EndUseAssumptionsData,MATCH($C172,IF(EndUseAssumptionsEndUse=$D172,EndUseAssumptionsEmissionsSource),0),MATCH(J$10,EndUseAssumptionsCampus,0))*IF(COUNTIF(PeopleList,$B172)&gt;0,INDEX(SpacePeopleAllocationsPercentData,MATCH($B172,SpacePeopleAllocationsPercentType,0),MATCH(J$10,SpacePeopleAllocationsPercentCampus,0))/SUM(IF(INDEX(EndUseMatrixPeopleData,0,MATCH($C172,EndUseMatrixEmissionSource,0))=Lists!$Q$9,IF(EndUseMatrixPeopleEndUse=$D172,INDEX(EndUseMatrixPeopleSplitData,0,MATCH(J$10,EndUseMatrixPeopleSplitCampus,0))))),1),0),0)</f>
        <v>0</v>
      </c>
      <c r="K172" s="529" t="str">
        <f t="array" aca="1" ref="K172" ca="1">IFERROR(E172*(1+INDEX(FrontEndData,MATCH(K$10,IF(FrontEndType=$B172,FrontEndCampus),0),MATCH(K$9,FrontEndYear,0))),"")</f>
        <v/>
      </c>
      <c r="L172" s="529" t="str">
        <f t="array" aca="1" ref="L172" ca="1">IFERROR(F172*(1+INDEX(FrontEndData,MATCH(L$10,IF(FrontEndType=$B172,FrontEndCampus),0),MATCH(L$9,FrontEndYear,0))),"")</f>
        <v/>
      </c>
      <c r="M172" s="529" t="str">
        <f t="array" aca="1" ref="M172" ca="1">IFERROR(G172*(1+INDEX(FrontEndData,MATCH(M$10,IF(FrontEndType=$B172,FrontEndCampus),0),MATCH(M$9,FrontEndYear,0))),"")</f>
        <v/>
      </c>
      <c r="N172" s="529" t="str">
        <f t="array" aca="1" ref="N172" ca="1">IFERROR(H172*(1+INDEX(FrontEndData,MATCH(N$10,IF(FrontEndType=$B172,FrontEndCampus),0),MATCH(N$9,FrontEndYear,0))),"")</f>
        <v/>
      </c>
      <c r="O172" s="529" t="str">
        <f t="array" aca="1" ref="O172" ca="1">IFERROR(I172*(1+INDEX(FrontEndData,MATCH(O$10,IF(FrontEndType=$B172,FrontEndCampus),0),MATCH(O$9,FrontEndYear,0))),"")</f>
        <v/>
      </c>
      <c r="P172" s="529" t="str">
        <f t="array" aca="1" ref="P172" ca="1">IFERROR(J172*(1+INDEX(FrontEndData,MATCH(P$10,IF(FrontEndType=$B172,FrontEndCampus),0),MATCH(P$9,FrontEndYear,0))),"")</f>
        <v/>
      </c>
      <c r="Q172" s="529" t="str">
        <f t="array" aca="1" ref="Q172" ca="1">IFERROR(K172*(1+INDEX(FrontEndData,MATCH(Q$10,IF(FrontEndType=$B172,FrontEndCampus),0),MATCH(Q$9,FrontEndYear,0))),"")</f>
        <v/>
      </c>
      <c r="R172" s="529" t="str">
        <f t="array" aca="1" ref="R172" ca="1">IFERROR(L172*(1+INDEX(FrontEndData,MATCH(R$10,IF(FrontEndType=$B172,FrontEndCampus),0),MATCH(R$9,FrontEndYear,0))),"")</f>
        <v/>
      </c>
      <c r="S172" s="529" t="str">
        <f t="array" aca="1" ref="S172" ca="1">IFERROR(M172*(1+INDEX(FrontEndData,MATCH(S$10,IF(FrontEndType=$B172,FrontEndCampus),0),MATCH(S$9,FrontEndYear,0))),"")</f>
        <v/>
      </c>
      <c r="T172" s="529" t="str">
        <f t="array" aca="1" ref="T172" ca="1">IFERROR(N172*(1+INDEX(FrontEndData,MATCH(T$10,IF(FrontEndType=$B172,FrontEndCampus),0),MATCH(T$9,FrontEndYear,0))),"")</f>
        <v/>
      </c>
      <c r="U172" s="529" t="str">
        <f t="array" aca="1" ref="U172" ca="1">IFERROR(O172*(1+INDEX(FrontEndData,MATCH(U$10,IF(FrontEndType=$B172,FrontEndCampus),0),MATCH(U$9,FrontEndYear,0))),"")</f>
        <v/>
      </c>
      <c r="V172" s="529" t="str">
        <f t="array" aca="1" ref="V172" ca="1">IFERROR(P172*(1+INDEX(FrontEndData,MATCH(V$10,IF(FrontEndType=$B172,FrontEndCampus),0),MATCH(V$9,FrontEndYear,0))),"")</f>
        <v/>
      </c>
      <c r="W172" s="529" t="str">
        <f t="array" aca="1" ref="W172" ca="1">IFERROR(Q172*(1+INDEX(FrontEndData,MATCH(W$10,IF(FrontEndType=$B172,FrontEndCampus),0),MATCH(W$9,FrontEndYear,0))),"")</f>
        <v/>
      </c>
      <c r="X172" s="529" t="str">
        <f t="array" aca="1" ref="X172" ca="1">IFERROR(R172*(1+INDEX(FrontEndData,MATCH(X$10,IF(FrontEndType=$B172,FrontEndCampus),0),MATCH(X$9,FrontEndYear,0))),"")</f>
        <v/>
      </c>
      <c r="Y172" s="529" t="str">
        <f t="array" aca="1" ref="Y172" ca="1">IFERROR(S172*(1+INDEX(FrontEndData,MATCH(Y$10,IF(FrontEndType=$B172,FrontEndCampus),0),MATCH(Y$9,FrontEndYear,0))),"")</f>
        <v/>
      </c>
      <c r="Z172" s="529" t="str">
        <f t="array" aca="1" ref="Z172" ca="1">IFERROR(T172*(1+INDEX(FrontEndData,MATCH(Z$10,IF(FrontEndType=$B172,FrontEndCampus),0),MATCH(Z$9,FrontEndYear,0))),"")</f>
        <v/>
      </c>
      <c r="AA172" s="529" t="str">
        <f t="array" aca="1" ref="AA172" ca="1">IFERROR(U172*(1+INDEX(FrontEndData,MATCH(AA$10,IF(FrontEndType=$B172,FrontEndCampus),0),MATCH(AA$9,FrontEndYear,0))),"")</f>
        <v/>
      </c>
      <c r="AB172" s="529" t="str">
        <f t="array" aca="1" ref="AB172" ca="1">IFERROR(V172*(1+INDEX(FrontEndData,MATCH(AB$10,IF(FrontEndType=$B172,FrontEndCampus),0),MATCH(AB$9,FrontEndYear,0))),"")</f>
        <v/>
      </c>
      <c r="AC172" s="529" t="str">
        <f t="array" aca="1" ref="AC172" ca="1">IFERROR(W172*(1+INDEX(FrontEndData,MATCH(AC$10,IF(FrontEndType=$B172,FrontEndCampus),0),MATCH(AC$9,FrontEndYear,0))),"")</f>
        <v/>
      </c>
      <c r="AD172" s="529" t="str">
        <f t="array" aca="1" ref="AD172" ca="1">IFERROR(X172*(1+INDEX(FrontEndData,MATCH(AD$10,IF(FrontEndType=$B172,FrontEndCampus),0),MATCH(AD$9,FrontEndYear,0))),"")</f>
        <v/>
      </c>
      <c r="AE172" s="529" t="str">
        <f t="array" aca="1" ref="AE172" ca="1">IFERROR(Y172*(1+INDEX(FrontEndData,MATCH(AE$10,IF(FrontEndType=$B172,FrontEndCampus),0),MATCH(AE$9,FrontEndYear,0))),"")</f>
        <v/>
      </c>
      <c r="AF172" s="529" t="str">
        <f t="array" aca="1" ref="AF172" ca="1">IFERROR(Z172*(1+INDEX(FrontEndData,MATCH(AF$10,IF(FrontEndType=$B172,FrontEndCampus),0),MATCH(AF$9,FrontEndYear,0))),"")</f>
        <v/>
      </c>
      <c r="AG172" s="529" t="str">
        <f t="array" aca="1" ref="AG172" ca="1">IFERROR(AA172*(1+INDEX(FrontEndData,MATCH(AG$10,IF(FrontEndType=$B172,FrontEndCampus),0),MATCH(AG$9,FrontEndYear,0))),"")</f>
        <v/>
      </c>
      <c r="AH172" s="529" t="str">
        <f t="array" aca="1" ref="AH172" ca="1">IFERROR(AB172*(1+INDEX(FrontEndData,MATCH(AH$10,IF(FrontEndType=$B172,FrontEndCampus),0),MATCH(AH$9,FrontEndYear,0))),"")</f>
        <v/>
      </c>
      <c r="AI172" s="529" t="str">
        <f t="array" aca="1" ref="AI172" ca="1">IFERROR(AC172*(1+INDEX(FrontEndData,MATCH(AI$10,IF(FrontEndType=$B172,FrontEndCampus),0),MATCH(AI$9,FrontEndYear,0))),"")</f>
        <v/>
      </c>
      <c r="AJ172" s="529" t="str">
        <f t="array" aca="1" ref="AJ172" ca="1">IFERROR(AD172*(1+INDEX(FrontEndData,MATCH(AJ$10,IF(FrontEndType=$B172,FrontEndCampus),0),MATCH(AJ$9,FrontEndYear,0))),"")</f>
        <v/>
      </c>
      <c r="AK172" s="529" t="str">
        <f t="array" aca="1" ref="AK172" ca="1">IFERROR(AE172*(1+INDEX(FrontEndData,MATCH(AK$10,IF(FrontEndType=$B172,FrontEndCampus),0),MATCH(AK$9,FrontEndYear,0))),"")</f>
        <v/>
      </c>
      <c r="AL172" s="529" t="str">
        <f t="array" aca="1" ref="AL172" ca="1">IFERROR(AF172*(1+INDEX(FrontEndData,MATCH(AL$10,IF(FrontEndType=$B172,FrontEndCampus),0),MATCH(AL$9,FrontEndYear,0))),"")</f>
        <v/>
      </c>
      <c r="AM172" s="529" t="str">
        <f t="array" aca="1" ref="AM172" ca="1">IFERROR(AG172*(1+INDEX(FrontEndData,MATCH(AM$10,IF(FrontEndType=$B172,FrontEndCampus),0),MATCH(AM$9,FrontEndYear,0))),"")</f>
        <v/>
      </c>
      <c r="AN172" s="529" t="str">
        <f t="array" aca="1" ref="AN172" ca="1">IFERROR(AH172*(1+INDEX(FrontEndData,MATCH(AN$10,IF(FrontEndType=$B172,FrontEndCampus),0),MATCH(AN$9,FrontEndYear,0))),"")</f>
        <v/>
      </c>
      <c r="AO172" s="529" t="str">
        <f t="array" aca="1" ref="AO172" ca="1">IFERROR(AI172*(1+INDEX(FrontEndData,MATCH(AO$10,IF(FrontEndType=$B172,FrontEndCampus),0),MATCH(AO$9,FrontEndYear,0))),"")</f>
        <v/>
      </c>
      <c r="AP172" s="529" t="str">
        <f t="array" aca="1" ref="AP172" ca="1">IFERROR(AJ172*(1+INDEX(FrontEndData,MATCH(AP$10,IF(FrontEndType=$B172,FrontEndCampus),0),MATCH(AP$9,FrontEndYear,0))),"")</f>
        <v/>
      </c>
      <c r="AQ172" s="529" t="str">
        <f t="array" aca="1" ref="AQ172" ca="1">IFERROR(AK172*(1+INDEX(FrontEndData,MATCH(AQ$10,IF(FrontEndType=$B172,FrontEndCampus),0),MATCH(AQ$9,FrontEndYear,0))),"")</f>
        <v/>
      </c>
      <c r="AR172" s="529" t="str">
        <f t="array" aca="1" ref="AR172" ca="1">IFERROR(AL172*(1+INDEX(FrontEndData,MATCH(AR$10,IF(FrontEndType=$B172,FrontEndCampus),0),MATCH(AR$9,FrontEndYear,0))),"")</f>
        <v/>
      </c>
      <c r="AS172" s="529" t="str">
        <f t="array" aca="1" ref="AS172" ca="1">IFERROR(AM172*(1+INDEX(FrontEndData,MATCH(AS$10,IF(FrontEndType=$B172,FrontEndCampus),0),MATCH(AS$9,FrontEndYear,0))),"")</f>
        <v/>
      </c>
      <c r="AT172" s="529" t="str">
        <f t="array" aca="1" ref="AT172" ca="1">IFERROR(AN172*(1+INDEX(FrontEndData,MATCH(AT$10,IF(FrontEndType=$B172,FrontEndCampus),0),MATCH(AT$9,FrontEndYear,0))),"")</f>
        <v/>
      </c>
      <c r="AU172" s="529" t="str">
        <f t="array" aca="1" ref="AU172" ca="1">IFERROR(AO172*(1+INDEX(FrontEndData,MATCH(AU$10,IF(FrontEndType=$B172,FrontEndCampus),0),MATCH(AU$9,FrontEndYear,0))),"")</f>
        <v/>
      </c>
      <c r="AV172" s="529" t="str">
        <f t="array" aca="1" ref="AV172" ca="1">IFERROR(AP172*(1+INDEX(FrontEndData,MATCH(AV$10,IF(FrontEndType=$B172,FrontEndCampus),0),MATCH(AV$9,FrontEndYear,0))),"")</f>
        <v/>
      </c>
      <c r="AW172" s="529" t="str">
        <f t="array" aca="1" ref="AW172" ca="1">IFERROR(AQ172*(1+INDEX(FrontEndData,MATCH(AW$10,IF(FrontEndType=$B172,FrontEndCampus),0),MATCH(AW$9,FrontEndYear,0))),"")</f>
        <v/>
      </c>
      <c r="AX172" s="529" t="str">
        <f t="array" aca="1" ref="AX172" ca="1">IFERROR(AR172*(1+INDEX(FrontEndData,MATCH(AX$10,IF(FrontEndType=$B172,FrontEndCampus),0),MATCH(AX$9,FrontEndYear,0))),"")</f>
        <v/>
      </c>
      <c r="AY172" s="529" t="str">
        <f t="array" aca="1" ref="AY172" ca="1">IFERROR(AS172*(1+INDEX(FrontEndData,MATCH(AY$10,IF(FrontEndType=$B172,FrontEndCampus),0),MATCH(AY$9,FrontEndYear,0))),"")</f>
        <v/>
      </c>
      <c r="AZ172" s="529" t="str">
        <f t="array" aca="1" ref="AZ172" ca="1">IFERROR(AT172*(1+INDEX(FrontEndData,MATCH(AZ$10,IF(FrontEndType=$B172,FrontEndCampus),0),MATCH(AZ$9,FrontEndYear,0))),"")</f>
        <v/>
      </c>
      <c r="BA172" s="529" t="str">
        <f t="array" aca="1" ref="BA172" ca="1">IFERROR(AU172*(1+INDEX(FrontEndData,MATCH(BA$10,IF(FrontEndType=$B172,FrontEndCampus),0),MATCH(BA$9,FrontEndYear,0))),"")</f>
        <v/>
      </c>
      <c r="BB172" s="529" t="str">
        <f t="array" aca="1" ref="BB172" ca="1">IFERROR(AV172*(1+INDEX(FrontEndData,MATCH(BB$10,IF(FrontEndType=$B172,FrontEndCampus),0),MATCH(BB$9,FrontEndYear,0))),"")</f>
        <v/>
      </c>
      <c r="BC172" s="529" t="str">
        <f t="array" aca="1" ref="BC172" ca="1">IFERROR(AW172*(1+INDEX(FrontEndData,MATCH(BC$10,IF(FrontEndType=$B172,FrontEndCampus),0),MATCH(BC$9,FrontEndYear,0))),"")</f>
        <v/>
      </c>
      <c r="BD172" s="529" t="str">
        <f t="array" aca="1" ref="BD172" ca="1">IFERROR(AX172*(1+INDEX(FrontEndData,MATCH(BD$10,IF(FrontEndType=$B172,FrontEndCampus),0),MATCH(BD$9,FrontEndYear,0))),"")</f>
        <v/>
      </c>
      <c r="BE172" s="529" t="str">
        <f t="array" aca="1" ref="BE172" ca="1">IFERROR(AY172*(1+INDEX(FrontEndData,MATCH(BE$10,IF(FrontEndType=$B172,FrontEndCampus),0),MATCH(BE$9,FrontEndYear,0))),"")</f>
        <v/>
      </c>
      <c r="BF172" s="529" t="str">
        <f t="array" aca="1" ref="BF172" ca="1">IFERROR(AZ172*(1+INDEX(FrontEndData,MATCH(BF$10,IF(FrontEndType=$B172,FrontEndCampus),0),MATCH(BF$9,FrontEndYear,0))),"")</f>
        <v/>
      </c>
      <c r="BG172" s="529" t="str">
        <f t="array" aca="1" ref="BG172" ca="1">IFERROR(BA172*(1+INDEX(FrontEndData,MATCH(BG$10,IF(FrontEndType=$B172,FrontEndCampus),0),MATCH(BG$9,FrontEndYear,0))),"")</f>
        <v/>
      </c>
      <c r="BH172" s="529" t="str">
        <f t="array" aca="1" ref="BH172" ca="1">IFERROR(BB172*(1+INDEX(FrontEndData,MATCH(BH$10,IF(FrontEndType=$B172,FrontEndCampus),0),MATCH(BH$9,FrontEndYear,0))),"")</f>
        <v/>
      </c>
      <c r="BI172" s="529" t="str">
        <f t="array" aca="1" ref="BI172" ca="1">IFERROR(BC172*(1+INDEX(FrontEndData,MATCH(BI$10,IF(FrontEndType=$B172,FrontEndCampus),0),MATCH(BI$9,FrontEndYear,0))),"")</f>
        <v/>
      </c>
      <c r="BJ172" s="529" t="str">
        <f t="array" aca="1" ref="BJ172" ca="1">IFERROR(BD172*(1+INDEX(FrontEndData,MATCH(BJ$10,IF(FrontEndType=$B172,FrontEndCampus),0),MATCH(BJ$9,FrontEndYear,0))),"")</f>
        <v/>
      </c>
      <c r="BK172" s="529" t="str">
        <f t="array" aca="1" ref="BK172" ca="1">IFERROR(BE172*(1+INDEX(FrontEndData,MATCH(BK$10,IF(FrontEndType=$B172,FrontEndCampus),0),MATCH(BK$9,FrontEndYear,0))),"")</f>
        <v/>
      </c>
      <c r="BL172" s="529" t="str">
        <f t="array" aca="1" ref="BL172" ca="1">IFERROR(BF172*(1+INDEX(FrontEndData,MATCH(BL$10,IF(FrontEndType=$B172,FrontEndCampus),0),MATCH(BL$9,FrontEndYear,0))),"")</f>
        <v/>
      </c>
      <c r="BM172" s="529" t="str">
        <f t="array" aca="1" ref="BM172" ca="1">IFERROR(BG172*(1+INDEX(FrontEndData,MATCH(BM$10,IF(FrontEndType=$B172,FrontEndCampus),0),MATCH(BM$9,FrontEndYear,0))),"")</f>
        <v/>
      </c>
      <c r="BN172" s="529" t="str">
        <f t="array" aca="1" ref="BN172" ca="1">IFERROR(BH172*(1+INDEX(FrontEndData,MATCH(BN$10,IF(FrontEndType=$B172,FrontEndCampus),0),MATCH(BN$9,FrontEndYear,0))),"")</f>
        <v/>
      </c>
      <c r="BO172" s="529" t="str">
        <f t="array" aca="1" ref="BO172" ca="1">IFERROR(BI172*(1+INDEX(FrontEndData,MATCH(BO$10,IF(FrontEndType=$B172,FrontEndCampus),0),MATCH(BO$9,FrontEndYear,0))),"")</f>
        <v/>
      </c>
      <c r="BP172" s="529" t="str">
        <f t="array" aca="1" ref="BP172" ca="1">IFERROR(BJ172*(1+INDEX(FrontEndData,MATCH(BP$10,IF(FrontEndType=$B172,FrontEndCampus),0),MATCH(BP$9,FrontEndYear,0))),"")</f>
        <v/>
      </c>
      <c r="BQ172" s="529" t="str">
        <f t="array" aca="1" ref="BQ172" ca="1">IFERROR(BK172*(1+INDEX(FrontEndData,MATCH(BQ$10,IF(FrontEndType=$B172,FrontEndCampus),0),MATCH(BQ$9,FrontEndYear,0))),"")</f>
        <v/>
      </c>
      <c r="BR172" s="529" t="str">
        <f t="array" aca="1" ref="BR172" ca="1">IFERROR(BL172*(1+INDEX(FrontEndData,MATCH(BR$10,IF(FrontEndType=$B172,FrontEndCampus),0),MATCH(BR$9,FrontEndYear,0))),"")</f>
        <v/>
      </c>
      <c r="BS172" s="529" t="str">
        <f t="array" aca="1" ref="BS172" ca="1">IFERROR(BM172*(1+INDEX(FrontEndData,MATCH(BS$10,IF(FrontEndType=$B172,FrontEndCampus),0),MATCH(BS$9,FrontEndYear,0))),"")</f>
        <v/>
      </c>
      <c r="BT172" s="529" t="str">
        <f t="array" aca="1" ref="BT172" ca="1">IFERROR(BN172*(1+INDEX(FrontEndData,MATCH(BT$10,IF(FrontEndType=$B172,FrontEndCampus),0),MATCH(BT$9,FrontEndYear,0))),"")</f>
        <v/>
      </c>
      <c r="BU172" s="529" t="str">
        <f t="array" aca="1" ref="BU172" ca="1">IFERROR(BO172*(1+INDEX(FrontEndData,MATCH(BU$10,IF(FrontEndType=$B172,FrontEndCampus),0),MATCH(BU$9,FrontEndYear,0))),"")</f>
        <v/>
      </c>
      <c r="BV172" s="529" t="str">
        <f t="array" aca="1" ref="BV172" ca="1">IFERROR(BP172*(1+INDEX(FrontEndData,MATCH(BV$10,IF(FrontEndType=$B172,FrontEndCampus),0),MATCH(BV$9,FrontEndYear,0))),"")</f>
        <v/>
      </c>
      <c r="BW172" s="529" t="str">
        <f t="array" aca="1" ref="BW172" ca="1">IFERROR(BQ172*(1+INDEX(FrontEndData,MATCH(BW$10,IF(FrontEndType=$B172,FrontEndCampus),0),MATCH(BW$9,FrontEndYear,0))),"")</f>
        <v/>
      </c>
      <c r="BX172" s="529" t="str">
        <f t="array" aca="1" ref="BX172" ca="1">IFERROR(BR172*(1+INDEX(FrontEndData,MATCH(BX$10,IF(FrontEndType=$B172,FrontEndCampus),0),MATCH(BX$9,FrontEndYear,0))),"")</f>
        <v/>
      </c>
    </row>
    <row r="173" spans="2:76" x14ac:dyDescent="0.25">
      <c r="B173" s="525" t="s">
        <v>361</v>
      </c>
      <c r="C173" s="526" t="s">
        <v>369</v>
      </c>
      <c r="D173" s="527" t="s">
        <v>28</v>
      </c>
      <c r="E173" s="528">
        <f t="array" aca="1" ref="E173" ca="1">IFERROR(IF(INDEX(EndUseMatrixData,MATCH($B173,IF(EndUseMatrixEndUse=$D173,EndUseMatrixAllocation),0),MATCH($C173,EndUseMatrixEmissionSource,0))=Lists!$Q$9,INDEX(CFPTableEmissionsData,MATCH($C173,CFPTableEmissionsEmissionSource,0),MATCH(E$10,CFPTableEmissionsCampus,0))*INDEX(EndUseAssumptionsData,MATCH($C173,IF(EndUseAssumptionsEndUse=$D173,EndUseAssumptionsEmissionsSource),0),MATCH(E$10,EndUseAssumptionsCampus,0))*IF(COUNTIF(PeopleList,$B173)&gt;0,INDEX(SpacePeopleAllocationsPercentData,MATCH($B173,SpacePeopleAllocationsPercentType,0),MATCH(E$10,SpacePeopleAllocationsPercentCampus,0))/SUM(IF(INDEX(EndUseMatrixPeopleData,0,MATCH($C173,EndUseMatrixEmissionSource,0))=Lists!$Q$9,IF(EndUseMatrixPeopleEndUse=$D173,INDEX(EndUseMatrixPeopleSplitData,0,MATCH(E$10,EndUseMatrixPeopleSplitCampus,0))))),1),0),0)</f>
        <v>0</v>
      </c>
      <c r="F173" s="528">
        <f t="array" aca="1" ref="F173" ca="1">IFERROR(IF(INDEX(EndUseMatrixData,MATCH($B173,IF(EndUseMatrixEndUse=$D173,EndUseMatrixAllocation),0),MATCH($C173,EndUseMatrixEmissionSource,0))=Lists!$Q$9,INDEX(CFPTableEmissionsData,MATCH($C173,CFPTableEmissionsEmissionSource,0),MATCH(F$10,CFPTableEmissionsCampus,0))*INDEX(EndUseAssumptionsData,MATCH($C173,IF(EndUseAssumptionsEndUse=$D173,EndUseAssumptionsEmissionsSource),0),MATCH(F$10,EndUseAssumptionsCampus,0))*IF(COUNTIF(PeopleList,$B173)&gt;0,INDEX(SpacePeopleAllocationsPercentData,MATCH($B173,SpacePeopleAllocationsPercentType,0),MATCH(F$10,SpacePeopleAllocationsPercentCampus,0))/SUM(IF(INDEX(EndUseMatrixPeopleData,0,MATCH($C173,EndUseMatrixEmissionSource,0))=Lists!$Q$9,IF(EndUseMatrixPeopleEndUse=$D173,INDEX(EndUseMatrixPeopleSplitData,0,MATCH(F$10,EndUseMatrixPeopleSplitCampus,0))))),1),0),0)</f>
        <v>0</v>
      </c>
      <c r="G173" s="528">
        <f t="array" aca="1" ref="G173" ca="1">IFERROR(IF(INDEX(EndUseMatrixData,MATCH($B173,IF(EndUseMatrixEndUse=$D173,EndUseMatrixAllocation),0),MATCH($C173,EndUseMatrixEmissionSource,0))=Lists!$Q$9,INDEX(CFPTableEmissionsData,MATCH($C173,CFPTableEmissionsEmissionSource,0),MATCH(G$10,CFPTableEmissionsCampus,0))*INDEX(EndUseAssumptionsData,MATCH($C173,IF(EndUseAssumptionsEndUse=$D173,EndUseAssumptionsEmissionsSource),0),MATCH(G$10,EndUseAssumptionsCampus,0))*IF(COUNTIF(PeopleList,$B173)&gt;0,INDEX(SpacePeopleAllocationsPercentData,MATCH($B173,SpacePeopleAllocationsPercentType,0),MATCH(G$10,SpacePeopleAllocationsPercentCampus,0))/SUM(IF(INDEX(EndUseMatrixPeopleData,0,MATCH($C173,EndUseMatrixEmissionSource,0))=Lists!$Q$9,IF(EndUseMatrixPeopleEndUse=$D173,INDEX(EndUseMatrixPeopleSplitData,0,MATCH(G$10,EndUseMatrixPeopleSplitCampus,0))))),1),0),0)</f>
        <v>0</v>
      </c>
      <c r="H173" s="528">
        <f t="array" aca="1" ref="H173" ca="1">IFERROR(IF(INDEX(EndUseMatrixData,MATCH($B173,IF(EndUseMatrixEndUse=$D173,EndUseMatrixAllocation),0),MATCH($C173,EndUseMatrixEmissionSource,0))=Lists!$Q$9,INDEX(CFPTableEmissionsData,MATCH($C173,CFPTableEmissionsEmissionSource,0),MATCH(H$10,CFPTableEmissionsCampus,0))*INDEX(EndUseAssumptionsData,MATCH($C173,IF(EndUseAssumptionsEndUse=$D173,EndUseAssumptionsEmissionsSource),0),MATCH(H$10,EndUseAssumptionsCampus,0))*IF(COUNTIF(PeopleList,$B173)&gt;0,INDEX(SpacePeopleAllocationsPercentData,MATCH($B173,SpacePeopleAllocationsPercentType,0),MATCH(H$10,SpacePeopleAllocationsPercentCampus,0))/SUM(IF(INDEX(EndUseMatrixPeopleData,0,MATCH($C173,EndUseMatrixEmissionSource,0))=Lists!$Q$9,IF(EndUseMatrixPeopleEndUse=$D173,INDEX(EndUseMatrixPeopleSplitData,0,MATCH(H$10,EndUseMatrixPeopleSplitCampus,0))))),1),0),0)</f>
        <v>0</v>
      </c>
      <c r="I173" s="528">
        <f t="array" aca="1" ref="I173" ca="1">IFERROR(IF(INDEX(EndUseMatrixData,MATCH($B173,IF(EndUseMatrixEndUse=$D173,EndUseMatrixAllocation),0),MATCH($C173,EndUseMatrixEmissionSource,0))=Lists!$Q$9,INDEX(CFPTableEmissionsData,MATCH($C173,CFPTableEmissionsEmissionSource,0),MATCH(I$10,CFPTableEmissionsCampus,0))*INDEX(EndUseAssumptionsData,MATCH($C173,IF(EndUseAssumptionsEndUse=$D173,EndUseAssumptionsEmissionsSource),0),MATCH(I$10,EndUseAssumptionsCampus,0))*IF(COUNTIF(PeopleList,$B173)&gt;0,INDEX(SpacePeopleAllocationsPercentData,MATCH($B173,SpacePeopleAllocationsPercentType,0),MATCH(I$10,SpacePeopleAllocationsPercentCampus,0))/SUM(IF(INDEX(EndUseMatrixPeopleData,0,MATCH($C173,EndUseMatrixEmissionSource,0))=Lists!$Q$9,IF(EndUseMatrixPeopleEndUse=$D173,INDEX(EndUseMatrixPeopleSplitData,0,MATCH(I$10,EndUseMatrixPeopleSplitCampus,0))))),1),0),0)</f>
        <v>0</v>
      </c>
      <c r="J173" s="528">
        <f t="array" aca="1" ref="J173" ca="1">IFERROR(IF(INDEX(EndUseMatrixData,MATCH($B173,IF(EndUseMatrixEndUse=$D173,EndUseMatrixAllocation),0),MATCH($C173,EndUseMatrixEmissionSource,0))=Lists!$Q$9,INDEX(CFPTableEmissionsData,MATCH($C173,CFPTableEmissionsEmissionSource,0),MATCH(J$10,CFPTableEmissionsCampus,0))*INDEX(EndUseAssumptionsData,MATCH($C173,IF(EndUseAssumptionsEndUse=$D173,EndUseAssumptionsEmissionsSource),0),MATCH(J$10,EndUseAssumptionsCampus,0))*IF(COUNTIF(PeopleList,$B173)&gt;0,INDEX(SpacePeopleAllocationsPercentData,MATCH($B173,SpacePeopleAllocationsPercentType,0),MATCH(J$10,SpacePeopleAllocationsPercentCampus,0))/SUM(IF(INDEX(EndUseMatrixPeopleData,0,MATCH($C173,EndUseMatrixEmissionSource,0))=Lists!$Q$9,IF(EndUseMatrixPeopleEndUse=$D173,INDEX(EndUseMatrixPeopleSplitData,0,MATCH(J$10,EndUseMatrixPeopleSplitCampus,0))))),1),0),0)</f>
        <v>0</v>
      </c>
      <c r="K173" s="529" t="str">
        <f t="array" aca="1" ref="K173" ca="1">IFERROR(E173*(1+INDEX(FrontEndData,MATCH(K$10,IF(FrontEndType=$B173,FrontEndCampus),0),MATCH(K$9,FrontEndYear,0))),"")</f>
        <v/>
      </c>
      <c r="L173" s="529" t="str">
        <f t="array" aca="1" ref="L173" ca="1">IFERROR(F173*(1+INDEX(FrontEndData,MATCH(L$10,IF(FrontEndType=$B173,FrontEndCampus),0),MATCH(L$9,FrontEndYear,0))),"")</f>
        <v/>
      </c>
      <c r="M173" s="529" t="str">
        <f t="array" aca="1" ref="M173" ca="1">IFERROR(G173*(1+INDEX(FrontEndData,MATCH(M$10,IF(FrontEndType=$B173,FrontEndCampus),0),MATCH(M$9,FrontEndYear,0))),"")</f>
        <v/>
      </c>
      <c r="N173" s="529" t="str">
        <f t="array" aca="1" ref="N173" ca="1">IFERROR(H173*(1+INDEX(FrontEndData,MATCH(N$10,IF(FrontEndType=$B173,FrontEndCampus),0),MATCH(N$9,FrontEndYear,0))),"")</f>
        <v/>
      </c>
      <c r="O173" s="529" t="str">
        <f t="array" aca="1" ref="O173" ca="1">IFERROR(I173*(1+INDEX(FrontEndData,MATCH(O$10,IF(FrontEndType=$B173,FrontEndCampus),0),MATCH(O$9,FrontEndYear,0))),"")</f>
        <v/>
      </c>
      <c r="P173" s="529" t="str">
        <f t="array" aca="1" ref="P173" ca="1">IFERROR(J173*(1+INDEX(FrontEndData,MATCH(P$10,IF(FrontEndType=$B173,FrontEndCampus),0),MATCH(P$9,FrontEndYear,0))),"")</f>
        <v/>
      </c>
      <c r="Q173" s="529" t="str">
        <f t="array" aca="1" ref="Q173" ca="1">IFERROR(K173*(1+INDEX(FrontEndData,MATCH(Q$10,IF(FrontEndType=$B173,FrontEndCampus),0),MATCH(Q$9,FrontEndYear,0))),"")</f>
        <v/>
      </c>
      <c r="R173" s="529" t="str">
        <f t="array" aca="1" ref="R173" ca="1">IFERROR(L173*(1+INDEX(FrontEndData,MATCH(R$10,IF(FrontEndType=$B173,FrontEndCampus),0),MATCH(R$9,FrontEndYear,0))),"")</f>
        <v/>
      </c>
      <c r="S173" s="529" t="str">
        <f t="array" aca="1" ref="S173" ca="1">IFERROR(M173*(1+INDEX(FrontEndData,MATCH(S$10,IF(FrontEndType=$B173,FrontEndCampus),0),MATCH(S$9,FrontEndYear,0))),"")</f>
        <v/>
      </c>
      <c r="T173" s="529" t="str">
        <f t="array" aca="1" ref="T173" ca="1">IFERROR(N173*(1+INDEX(FrontEndData,MATCH(T$10,IF(FrontEndType=$B173,FrontEndCampus),0),MATCH(T$9,FrontEndYear,0))),"")</f>
        <v/>
      </c>
      <c r="U173" s="529" t="str">
        <f t="array" aca="1" ref="U173" ca="1">IFERROR(O173*(1+INDEX(FrontEndData,MATCH(U$10,IF(FrontEndType=$B173,FrontEndCampus),0),MATCH(U$9,FrontEndYear,0))),"")</f>
        <v/>
      </c>
      <c r="V173" s="529" t="str">
        <f t="array" aca="1" ref="V173" ca="1">IFERROR(P173*(1+INDEX(FrontEndData,MATCH(V$10,IF(FrontEndType=$B173,FrontEndCampus),0),MATCH(V$9,FrontEndYear,0))),"")</f>
        <v/>
      </c>
      <c r="W173" s="529" t="str">
        <f t="array" aca="1" ref="W173" ca="1">IFERROR(Q173*(1+INDEX(FrontEndData,MATCH(W$10,IF(FrontEndType=$B173,FrontEndCampus),0),MATCH(W$9,FrontEndYear,0))),"")</f>
        <v/>
      </c>
      <c r="X173" s="529" t="str">
        <f t="array" aca="1" ref="X173" ca="1">IFERROR(R173*(1+INDEX(FrontEndData,MATCH(X$10,IF(FrontEndType=$B173,FrontEndCampus),0),MATCH(X$9,FrontEndYear,0))),"")</f>
        <v/>
      </c>
      <c r="Y173" s="529" t="str">
        <f t="array" aca="1" ref="Y173" ca="1">IFERROR(S173*(1+INDEX(FrontEndData,MATCH(Y$10,IF(FrontEndType=$B173,FrontEndCampus),0),MATCH(Y$9,FrontEndYear,0))),"")</f>
        <v/>
      </c>
      <c r="Z173" s="529" t="str">
        <f t="array" aca="1" ref="Z173" ca="1">IFERROR(T173*(1+INDEX(FrontEndData,MATCH(Z$10,IF(FrontEndType=$B173,FrontEndCampus),0),MATCH(Z$9,FrontEndYear,0))),"")</f>
        <v/>
      </c>
      <c r="AA173" s="529" t="str">
        <f t="array" aca="1" ref="AA173" ca="1">IFERROR(U173*(1+INDEX(FrontEndData,MATCH(AA$10,IF(FrontEndType=$B173,FrontEndCampus),0),MATCH(AA$9,FrontEndYear,0))),"")</f>
        <v/>
      </c>
      <c r="AB173" s="529" t="str">
        <f t="array" aca="1" ref="AB173" ca="1">IFERROR(V173*(1+INDEX(FrontEndData,MATCH(AB$10,IF(FrontEndType=$B173,FrontEndCampus),0),MATCH(AB$9,FrontEndYear,0))),"")</f>
        <v/>
      </c>
      <c r="AC173" s="529" t="str">
        <f t="array" aca="1" ref="AC173" ca="1">IFERROR(W173*(1+INDEX(FrontEndData,MATCH(AC$10,IF(FrontEndType=$B173,FrontEndCampus),0),MATCH(AC$9,FrontEndYear,0))),"")</f>
        <v/>
      </c>
      <c r="AD173" s="529" t="str">
        <f t="array" aca="1" ref="AD173" ca="1">IFERROR(X173*(1+INDEX(FrontEndData,MATCH(AD$10,IF(FrontEndType=$B173,FrontEndCampus),0),MATCH(AD$9,FrontEndYear,0))),"")</f>
        <v/>
      </c>
      <c r="AE173" s="529" t="str">
        <f t="array" aca="1" ref="AE173" ca="1">IFERROR(Y173*(1+INDEX(FrontEndData,MATCH(AE$10,IF(FrontEndType=$B173,FrontEndCampus),0),MATCH(AE$9,FrontEndYear,0))),"")</f>
        <v/>
      </c>
      <c r="AF173" s="529" t="str">
        <f t="array" aca="1" ref="AF173" ca="1">IFERROR(Z173*(1+INDEX(FrontEndData,MATCH(AF$10,IF(FrontEndType=$B173,FrontEndCampus),0),MATCH(AF$9,FrontEndYear,0))),"")</f>
        <v/>
      </c>
      <c r="AG173" s="529" t="str">
        <f t="array" aca="1" ref="AG173" ca="1">IFERROR(AA173*(1+INDEX(FrontEndData,MATCH(AG$10,IF(FrontEndType=$B173,FrontEndCampus),0),MATCH(AG$9,FrontEndYear,0))),"")</f>
        <v/>
      </c>
      <c r="AH173" s="529" t="str">
        <f t="array" aca="1" ref="AH173" ca="1">IFERROR(AB173*(1+INDEX(FrontEndData,MATCH(AH$10,IF(FrontEndType=$B173,FrontEndCampus),0),MATCH(AH$9,FrontEndYear,0))),"")</f>
        <v/>
      </c>
      <c r="AI173" s="529" t="str">
        <f t="array" aca="1" ref="AI173" ca="1">IFERROR(AC173*(1+INDEX(FrontEndData,MATCH(AI$10,IF(FrontEndType=$B173,FrontEndCampus),0),MATCH(AI$9,FrontEndYear,0))),"")</f>
        <v/>
      </c>
      <c r="AJ173" s="529" t="str">
        <f t="array" aca="1" ref="AJ173" ca="1">IFERROR(AD173*(1+INDEX(FrontEndData,MATCH(AJ$10,IF(FrontEndType=$B173,FrontEndCampus),0),MATCH(AJ$9,FrontEndYear,0))),"")</f>
        <v/>
      </c>
      <c r="AK173" s="529" t="str">
        <f t="array" aca="1" ref="AK173" ca="1">IFERROR(AE173*(1+INDEX(FrontEndData,MATCH(AK$10,IF(FrontEndType=$B173,FrontEndCampus),0),MATCH(AK$9,FrontEndYear,0))),"")</f>
        <v/>
      </c>
      <c r="AL173" s="529" t="str">
        <f t="array" aca="1" ref="AL173" ca="1">IFERROR(AF173*(1+INDEX(FrontEndData,MATCH(AL$10,IF(FrontEndType=$B173,FrontEndCampus),0),MATCH(AL$9,FrontEndYear,0))),"")</f>
        <v/>
      </c>
      <c r="AM173" s="529" t="str">
        <f t="array" aca="1" ref="AM173" ca="1">IFERROR(AG173*(1+INDEX(FrontEndData,MATCH(AM$10,IF(FrontEndType=$B173,FrontEndCampus),0),MATCH(AM$9,FrontEndYear,0))),"")</f>
        <v/>
      </c>
      <c r="AN173" s="529" t="str">
        <f t="array" aca="1" ref="AN173" ca="1">IFERROR(AH173*(1+INDEX(FrontEndData,MATCH(AN$10,IF(FrontEndType=$B173,FrontEndCampus),0),MATCH(AN$9,FrontEndYear,0))),"")</f>
        <v/>
      </c>
      <c r="AO173" s="529" t="str">
        <f t="array" aca="1" ref="AO173" ca="1">IFERROR(AI173*(1+INDEX(FrontEndData,MATCH(AO$10,IF(FrontEndType=$B173,FrontEndCampus),0),MATCH(AO$9,FrontEndYear,0))),"")</f>
        <v/>
      </c>
      <c r="AP173" s="529" t="str">
        <f t="array" aca="1" ref="AP173" ca="1">IFERROR(AJ173*(1+INDEX(FrontEndData,MATCH(AP$10,IF(FrontEndType=$B173,FrontEndCampus),0),MATCH(AP$9,FrontEndYear,0))),"")</f>
        <v/>
      </c>
      <c r="AQ173" s="529" t="str">
        <f t="array" aca="1" ref="AQ173" ca="1">IFERROR(AK173*(1+INDEX(FrontEndData,MATCH(AQ$10,IF(FrontEndType=$B173,FrontEndCampus),0),MATCH(AQ$9,FrontEndYear,0))),"")</f>
        <v/>
      </c>
      <c r="AR173" s="529" t="str">
        <f t="array" aca="1" ref="AR173" ca="1">IFERROR(AL173*(1+INDEX(FrontEndData,MATCH(AR$10,IF(FrontEndType=$B173,FrontEndCampus),0),MATCH(AR$9,FrontEndYear,0))),"")</f>
        <v/>
      </c>
      <c r="AS173" s="529" t="str">
        <f t="array" aca="1" ref="AS173" ca="1">IFERROR(AM173*(1+INDEX(FrontEndData,MATCH(AS$10,IF(FrontEndType=$B173,FrontEndCampus),0),MATCH(AS$9,FrontEndYear,0))),"")</f>
        <v/>
      </c>
      <c r="AT173" s="529" t="str">
        <f t="array" aca="1" ref="AT173" ca="1">IFERROR(AN173*(1+INDEX(FrontEndData,MATCH(AT$10,IF(FrontEndType=$B173,FrontEndCampus),0),MATCH(AT$9,FrontEndYear,0))),"")</f>
        <v/>
      </c>
      <c r="AU173" s="529" t="str">
        <f t="array" aca="1" ref="AU173" ca="1">IFERROR(AO173*(1+INDEX(FrontEndData,MATCH(AU$10,IF(FrontEndType=$B173,FrontEndCampus),0),MATCH(AU$9,FrontEndYear,0))),"")</f>
        <v/>
      </c>
      <c r="AV173" s="529" t="str">
        <f t="array" aca="1" ref="AV173" ca="1">IFERROR(AP173*(1+INDEX(FrontEndData,MATCH(AV$10,IF(FrontEndType=$B173,FrontEndCampus),0),MATCH(AV$9,FrontEndYear,0))),"")</f>
        <v/>
      </c>
      <c r="AW173" s="529" t="str">
        <f t="array" aca="1" ref="AW173" ca="1">IFERROR(AQ173*(1+INDEX(FrontEndData,MATCH(AW$10,IF(FrontEndType=$B173,FrontEndCampus),0),MATCH(AW$9,FrontEndYear,0))),"")</f>
        <v/>
      </c>
      <c r="AX173" s="529" t="str">
        <f t="array" aca="1" ref="AX173" ca="1">IFERROR(AR173*(1+INDEX(FrontEndData,MATCH(AX$10,IF(FrontEndType=$B173,FrontEndCampus),0),MATCH(AX$9,FrontEndYear,0))),"")</f>
        <v/>
      </c>
      <c r="AY173" s="529" t="str">
        <f t="array" aca="1" ref="AY173" ca="1">IFERROR(AS173*(1+INDEX(FrontEndData,MATCH(AY$10,IF(FrontEndType=$B173,FrontEndCampus),0),MATCH(AY$9,FrontEndYear,0))),"")</f>
        <v/>
      </c>
      <c r="AZ173" s="529" t="str">
        <f t="array" aca="1" ref="AZ173" ca="1">IFERROR(AT173*(1+INDEX(FrontEndData,MATCH(AZ$10,IF(FrontEndType=$B173,FrontEndCampus),0),MATCH(AZ$9,FrontEndYear,0))),"")</f>
        <v/>
      </c>
      <c r="BA173" s="529" t="str">
        <f t="array" aca="1" ref="BA173" ca="1">IFERROR(AU173*(1+INDEX(FrontEndData,MATCH(BA$10,IF(FrontEndType=$B173,FrontEndCampus),0),MATCH(BA$9,FrontEndYear,0))),"")</f>
        <v/>
      </c>
      <c r="BB173" s="529" t="str">
        <f t="array" aca="1" ref="BB173" ca="1">IFERROR(AV173*(1+INDEX(FrontEndData,MATCH(BB$10,IF(FrontEndType=$B173,FrontEndCampus),0),MATCH(BB$9,FrontEndYear,0))),"")</f>
        <v/>
      </c>
      <c r="BC173" s="529" t="str">
        <f t="array" aca="1" ref="BC173" ca="1">IFERROR(AW173*(1+INDEX(FrontEndData,MATCH(BC$10,IF(FrontEndType=$B173,FrontEndCampus),0),MATCH(BC$9,FrontEndYear,0))),"")</f>
        <v/>
      </c>
      <c r="BD173" s="529" t="str">
        <f t="array" aca="1" ref="BD173" ca="1">IFERROR(AX173*(1+INDEX(FrontEndData,MATCH(BD$10,IF(FrontEndType=$B173,FrontEndCampus),0),MATCH(BD$9,FrontEndYear,0))),"")</f>
        <v/>
      </c>
      <c r="BE173" s="529" t="str">
        <f t="array" aca="1" ref="BE173" ca="1">IFERROR(AY173*(1+INDEX(FrontEndData,MATCH(BE$10,IF(FrontEndType=$B173,FrontEndCampus),0),MATCH(BE$9,FrontEndYear,0))),"")</f>
        <v/>
      </c>
      <c r="BF173" s="529" t="str">
        <f t="array" aca="1" ref="BF173" ca="1">IFERROR(AZ173*(1+INDEX(FrontEndData,MATCH(BF$10,IF(FrontEndType=$B173,FrontEndCampus),0),MATCH(BF$9,FrontEndYear,0))),"")</f>
        <v/>
      </c>
      <c r="BG173" s="529" t="str">
        <f t="array" aca="1" ref="BG173" ca="1">IFERROR(BA173*(1+INDEX(FrontEndData,MATCH(BG$10,IF(FrontEndType=$B173,FrontEndCampus),0),MATCH(BG$9,FrontEndYear,0))),"")</f>
        <v/>
      </c>
      <c r="BH173" s="529" t="str">
        <f t="array" aca="1" ref="BH173" ca="1">IFERROR(BB173*(1+INDEX(FrontEndData,MATCH(BH$10,IF(FrontEndType=$B173,FrontEndCampus),0),MATCH(BH$9,FrontEndYear,0))),"")</f>
        <v/>
      </c>
      <c r="BI173" s="529" t="str">
        <f t="array" aca="1" ref="BI173" ca="1">IFERROR(BC173*(1+INDEX(FrontEndData,MATCH(BI$10,IF(FrontEndType=$B173,FrontEndCampus),0),MATCH(BI$9,FrontEndYear,0))),"")</f>
        <v/>
      </c>
      <c r="BJ173" s="529" t="str">
        <f t="array" aca="1" ref="BJ173" ca="1">IFERROR(BD173*(1+INDEX(FrontEndData,MATCH(BJ$10,IF(FrontEndType=$B173,FrontEndCampus),0),MATCH(BJ$9,FrontEndYear,0))),"")</f>
        <v/>
      </c>
      <c r="BK173" s="529" t="str">
        <f t="array" aca="1" ref="BK173" ca="1">IFERROR(BE173*(1+INDEX(FrontEndData,MATCH(BK$10,IF(FrontEndType=$B173,FrontEndCampus),0),MATCH(BK$9,FrontEndYear,0))),"")</f>
        <v/>
      </c>
      <c r="BL173" s="529" t="str">
        <f t="array" aca="1" ref="BL173" ca="1">IFERROR(BF173*(1+INDEX(FrontEndData,MATCH(BL$10,IF(FrontEndType=$B173,FrontEndCampus),0),MATCH(BL$9,FrontEndYear,0))),"")</f>
        <v/>
      </c>
      <c r="BM173" s="529" t="str">
        <f t="array" aca="1" ref="BM173" ca="1">IFERROR(BG173*(1+INDEX(FrontEndData,MATCH(BM$10,IF(FrontEndType=$B173,FrontEndCampus),0),MATCH(BM$9,FrontEndYear,0))),"")</f>
        <v/>
      </c>
      <c r="BN173" s="529" t="str">
        <f t="array" aca="1" ref="BN173" ca="1">IFERROR(BH173*(1+INDEX(FrontEndData,MATCH(BN$10,IF(FrontEndType=$B173,FrontEndCampus),0),MATCH(BN$9,FrontEndYear,0))),"")</f>
        <v/>
      </c>
      <c r="BO173" s="529" t="str">
        <f t="array" aca="1" ref="BO173" ca="1">IFERROR(BI173*(1+INDEX(FrontEndData,MATCH(BO$10,IF(FrontEndType=$B173,FrontEndCampus),0),MATCH(BO$9,FrontEndYear,0))),"")</f>
        <v/>
      </c>
      <c r="BP173" s="529" t="str">
        <f t="array" aca="1" ref="BP173" ca="1">IFERROR(BJ173*(1+INDEX(FrontEndData,MATCH(BP$10,IF(FrontEndType=$B173,FrontEndCampus),0),MATCH(BP$9,FrontEndYear,0))),"")</f>
        <v/>
      </c>
      <c r="BQ173" s="529" t="str">
        <f t="array" aca="1" ref="BQ173" ca="1">IFERROR(BK173*(1+INDEX(FrontEndData,MATCH(BQ$10,IF(FrontEndType=$B173,FrontEndCampus),0),MATCH(BQ$9,FrontEndYear,0))),"")</f>
        <v/>
      </c>
      <c r="BR173" s="529" t="str">
        <f t="array" aca="1" ref="BR173" ca="1">IFERROR(BL173*(1+INDEX(FrontEndData,MATCH(BR$10,IF(FrontEndType=$B173,FrontEndCampus),0),MATCH(BR$9,FrontEndYear,0))),"")</f>
        <v/>
      </c>
      <c r="BS173" s="529" t="str">
        <f t="array" aca="1" ref="BS173" ca="1">IFERROR(BM173*(1+INDEX(FrontEndData,MATCH(BS$10,IF(FrontEndType=$B173,FrontEndCampus),0),MATCH(BS$9,FrontEndYear,0))),"")</f>
        <v/>
      </c>
      <c r="BT173" s="529" t="str">
        <f t="array" aca="1" ref="BT173" ca="1">IFERROR(BN173*(1+INDEX(FrontEndData,MATCH(BT$10,IF(FrontEndType=$B173,FrontEndCampus),0),MATCH(BT$9,FrontEndYear,0))),"")</f>
        <v/>
      </c>
      <c r="BU173" s="529" t="str">
        <f t="array" aca="1" ref="BU173" ca="1">IFERROR(BO173*(1+INDEX(FrontEndData,MATCH(BU$10,IF(FrontEndType=$B173,FrontEndCampus),0),MATCH(BU$9,FrontEndYear,0))),"")</f>
        <v/>
      </c>
      <c r="BV173" s="529" t="str">
        <f t="array" aca="1" ref="BV173" ca="1">IFERROR(BP173*(1+INDEX(FrontEndData,MATCH(BV$10,IF(FrontEndType=$B173,FrontEndCampus),0),MATCH(BV$9,FrontEndYear,0))),"")</f>
        <v/>
      </c>
      <c r="BW173" s="529" t="str">
        <f t="array" aca="1" ref="BW173" ca="1">IFERROR(BQ173*(1+INDEX(FrontEndData,MATCH(BW$10,IF(FrontEndType=$B173,FrontEndCampus),0),MATCH(BW$9,FrontEndYear,0))),"")</f>
        <v/>
      </c>
      <c r="BX173" s="529" t="str">
        <f t="array" aca="1" ref="BX173" ca="1">IFERROR(BR173*(1+INDEX(FrontEndData,MATCH(BX$10,IF(FrontEndType=$B173,FrontEndCampus),0),MATCH(BX$9,FrontEndYear,0))),"")</f>
        <v/>
      </c>
    </row>
    <row r="174" spans="2:76" x14ac:dyDescent="0.25">
      <c r="B174" s="525" t="s">
        <v>360</v>
      </c>
      <c r="C174" s="526" t="s">
        <v>369</v>
      </c>
      <c r="D174" s="527" t="s">
        <v>28</v>
      </c>
      <c r="E174" s="528">
        <f t="array" aca="1" ref="E174" ca="1">IFERROR(IF(INDEX(EndUseMatrixData,MATCH($B174,IF(EndUseMatrixEndUse=$D174,EndUseMatrixAllocation),0),MATCH($C174,EndUseMatrixEmissionSource,0))=Lists!$Q$9,INDEX(CFPTableEmissionsData,MATCH($C174,CFPTableEmissionsEmissionSource,0),MATCH(E$10,CFPTableEmissionsCampus,0))*INDEX(EndUseAssumptionsData,MATCH($C174,IF(EndUseAssumptionsEndUse=$D174,EndUseAssumptionsEmissionsSource),0),MATCH(E$10,EndUseAssumptionsCampus,0))*IF(COUNTIF(PeopleList,$B174)&gt;0,INDEX(SpacePeopleAllocationsPercentData,MATCH($B174,SpacePeopleAllocationsPercentType,0),MATCH(E$10,SpacePeopleAllocationsPercentCampus,0))/SUM(IF(INDEX(EndUseMatrixPeopleData,0,MATCH($C174,EndUseMatrixEmissionSource,0))=Lists!$Q$9,IF(EndUseMatrixPeopleEndUse=$D174,INDEX(EndUseMatrixPeopleSplitData,0,MATCH(E$10,EndUseMatrixPeopleSplitCampus,0))))),1),0),0)</f>
        <v>0</v>
      </c>
      <c r="F174" s="528">
        <f t="array" aca="1" ref="F174" ca="1">IFERROR(IF(INDEX(EndUseMatrixData,MATCH($B174,IF(EndUseMatrixEndUse=$D174,EndUseMatrixAllocation),0),MATCH($C174,EndUseMatrixEmissionSource,0))=Lists!$Q$9,INDEX(CFPTableEmissionsData,MATCH($C174,CFPTableEmissionsEmissionSource,0),MATCH(F$10,CFPTableEmissionsCampus,0))*INDEX(EndUseAssumptionsData,MATCH($C174,IF(EndUseAssumptionsEndUse=$D174,EndUseAssumptionsEmissionsSource),0),MATCH(F$10,EndUseAssumptionsCampus,0))*IF(COUNTIF(PeopleList,$B174)&gt;0,INDEX(SpacePeopleAllocationsPercentData,MATCH($B174,SpacePeopleAllocationsPercentType,0),MATCH(F$10,SpacePeopleAllocationsPercentCampus,0))/SUM(IF(INDEX(EndUseMatrixPeopleData,0,MATCH($C174,EndUseMatrixEmissionSource,0))=Lists!$Q$9,IF(EndUseMatrixPeopleEndUse=$D174,INDEX(EndUseMatrixPeopleSplitData,0,MATCH(F$10,EndUseMatrixPeopleSplitCampus,0))))),1),0),0)</f>
        <v>0</v>
      </c>
      <c r="G174" s="528">
        <f t="array" aca="1" ref="G174" ca="1">IFERROR(IF(INDEX(EndUseMatrixData,MATCH($B174,IF(EndUseMatrixEndUse=$D174,EndUseMatrixAllocation),0),MATCH($C174,EndUseMatrixEmissionSource,0))=Lists!$Q$9,INDEX(CFPTableEmissionsData,MATCH($C174,CFPTableEmissionsEmissionSource,0),MATCH(G$10,CFPTableEmissionsCampus,0))*INDEX(EndUseAssumptionsData,MATCH($C174,IF(EndUseAssumptionsEndUse=$D174,EndUseAssumptionsEmissionsSource),0),MATCH(G$10,EndUseAssumptionsCampus,0))*IF(COUNTIF(PeopleList,$B174)&gt;0,INDEX(SpacePeopleAllocationsPercentData,MATCH($B174,SpacePeopleAllocationsPercentType,0),MATCH(G$10,SpacePeopleAllocationsPercentCampus,0))/SUM(IF(INDEX(EndUseMatrixPeopleData,0,MATCH($C174,EndUseMatrixEmissionSource,0))=Lists!$Q$9,IF(EndUseMatrixPeopleEndUse=$D174,INDEX(EndUseMatrixPeopleSplitData,0,MATCH(G$10,EndUseMatrixPeopleSplitCampus,0))))),1),0),0)</f>
        <v>0</v>
      </c>
      <c r="H174" s="528">
        <f t="array" aca="1" ref="H174" ca="1">IFERROR(IF(INDEX(EndUseMatrixData,MATCH($B174,IF(EndUseMatrixEndUse=$D174,EndUseMatrixAllocation),0),MATCH($C174,EndUseMatrixEmissionSource,0))=Lists!$Q$9,INDEX(CFPTableEmissionsData,MATCH($C174,CFPTableEmissionsEmissionSource,0),MATCH(H$10,CFPTableEmissionsCampus,0))*INDEX(EndUseAssumptionsData,MATCH($C174,IF(EndUseAssumptionsEndUse=$D174,EndUseAssumptionsEmissionsSource),0),MATCH(H$10,EndUseAssumptionsCampus,0))*IF(COUNTIF(PeopleList,$B174)&gt;0,INDEX(SpacePeopleAllocationsPercentData,MATCH($B174,SpacePeopleAllocationsPercentType,0),MATCH(H$10,SpacePeopleAllocationsPercentCampus,0))/SUM(IF(INDEX(EndUseMatrixPeopleData,0,MATCH($C174,EndUseMatrixEmissionSource,0))=Lists!$Q$9,IF(EndUseMatrixPeopleEndUse=$D174,INDEX(EndUseMatrixPeopleSplitData,0,MATCH(H$10,EndUseMatrixPeopleSplitCampus,0))))),1),0),0)</f>
        <v>0</v>
      </c>
      <c r="I174" s="528">
        <f t="array" aca="1" ref="I174" ca="1">IFERROR(IF(INDEX(EndUseMatrixData,MATCH($B174,IF(EndUseMatrixEndUse=$D174,EndUseMatrixAllocation),0),MATCH($C174,EndUseMatrixEmissionSource,0))=Lists!$Q$9,INDEX(CFPTableEmissionsData,MATCH($C174,CFPTableEmissionsEmissionSource,0),MATCH(I$10,CFPTableEmissionsCampus,0))*INDEX(EndUseAssumptionsData,MATCH($C174,IF(EndUseAssumptionsEndUse=$D174,EndUseAssumptionsEmissionsSource),0),MATCH(I$10,EndUseAssumptionsCampus,0))*IF(COUNTIF(PeopleList,$B174)&gt;0,INDEX(SpacePeopleAllocationsPercentData,MATCH($B174,SpacePeopleAllocationsPercentType,0),MATCH(I$10,SpacePeopleAllocationsPercentCampus,0))/SUM(IF(INDEX(EndUseMatrixPeopleData,0,MATCH($C174,EndUseMatrixEmissionSource,0))=Lists!$Q$9,IF(EndUseMatrixPeopleEndUse=$D174,INDEX(EndUseMatrixPeopleSplitData,0,MATCH(I$10,EndUseMatrixPeopleSplitCampus,0))))),1),0),0)</f>
        <v>0</v>
      </c>
      <c r="J174" s="528">
        <f t="array" aca="1" ref="J174" ca="1">IFERROR(IF(INDEX(EndUseMatrixData,MATCH($B174,IF(EndUseMatrixEndUse=$D174,EndUseMatrixAllocation),0),MATCH($C174,EndUseMatrixEmissionSource,0))=Lists!$Q$9,INDEX(CFPTableEmissionsData,MATCH($C174,CFPTableEmissionsEmissionSource,0),MATCH(J$10,CFPTableEmissionsCampus,0))*INDEX(EndUseAssumptionsData,MATCH($C174,IF(EndUseAssumptionsEndUse=$D174,EndUseAssumptionsEmissionsSource),0),MATCH(J$10,EndUseAssumptionsCampus,0))*IF(COUNTIF(PeopleList,$B174)&gt;0,INDEX(SpacePeopleAllocationsPercentData,MATCH($B174,SpacePeopleAllocationsPercentType,0),MATCH(J$10,SpacePeopleAllocationsPercentCampus,0))/SUM(IF(INDEX(EndUseMatrixPeopleData,0,MATCH($C174,EndUseMatrixEmissionSource,0))=Lists!$Q$9,IF(EndUseMatrixPeopleEndUse=$D174,INDEX(EndUseMatrixPeopleSplitData,0,MATCH(J$10,EndUseMatrixPeopleSplitCampus,0))))),1),0),0)</f>
        <v>0</v>
      </c>
      <c r="K174" s="529" t="str">
        <f t="array" aca="1" ref="K174" ca="1">IFERROR(E174*(1+INDEX(FrontEndData,MATCH(K$10,IF(FrontEndType=$B174,FrontEndCampus),0),MATCH(K$9,FrontEndYear,0))),"")</f>
        <v/>
      </c>
      <c r="L174" s="529" t="str">
        <f t="array" aca="1" ref="L174" ca="1">IFERROR(F174*(1+INDEX(FrontEndData,MATCH(L$10,IF(FrontEndType=$B174,FrontEndCampus),0),MATCH(L$9,FrontEndYear,0))),"")</f>
        <v/>
      </c>
      <c r="M174" s="529" t="str">
        <f t="array" aca="1" ref="M174" ca="1">IFERROR(G174*(1+INDEX(FrontEndData,MATCH(M$10,IF(FrontEndType=$B174,FrontEndCampus),0),MATCH(M$9,FrontEndYear,0))),"")</f>
        <v/>
      </c>
      <c r="N174" s="529" t="str">
        <f t="array" aca="1" ref="N174" ca="1">IFERROR(H174*(1+INDEX(FrontEndData,MATCH(N$10,IF(FrontEndType=$B174,FrontEndCampus),0),MATCH(N$9,FrontEndYear,0))),"")</f>
        <v/>
      </c>
      <c r="O174" s="529" t="str">
        <f t="array" aca="1" ref="O174" ca="1">IFERROR(I174*(1+INDEX(FrontEndData,MATCH(O$10,IF(FrontEndType=$B174,FrontEndCampus),0),MATCH(O$9,FrontEndYear,0))),"")</f>
        <v/>
      </c>
      <c r="P174" s="529" t="str">
        <f t="array" aca="1" ref="P174" ca="1">IFERROR(J174*(1+INDEX(FrontEndData,MATCH(P$10,IF(FrontEndType=$B174,FrontEndCampus),0),MATCH(P$9,FrontEndYear,0))),"")</f>
        <v/>
      </c>
      <c r="Q174" s="529" t="str">
        <f t="array" aca="1" ref="Q174" ca="1">IFERROR(K174*(1+INDEX(FrontEndData,MATCH(Q$10,IF(FrontEndType=$B174,FrontEndCampus),0),MATCH(Q$9,FrontEndYear,0))),"")</f>
        <v/>
      </c>
      <c r="R174" s="529" t="str">
        <f t="array" aca="1" ref="R174" ca="1">IFERROR(L174*(1+INDEX(FrontEndData,MATCH(R$10,IF(FrontEndType=$B174,FrontEndCampus),0),MATCH(R$9,FrontEndYear,0))),"")</f>
        <v/>
      </c>
      <c r="S174" s="529" t="str">
        <f t="array" aca="1" ref="S174" ca="1">IFERROR(M174*(1+INDEX(FrontEndData,MATCH(S$10,IF(FrontEndType=$B174,FrontEndCampus),0),MATCH(S$9,FrontEndYear,0))),"")</f>
        <v/>
      </c>
      <c r="T174" s="529" t="str">
        <f t="array" aca="1" ref="T174" ca="1">IFERROR(N174*(1+INDEX(FrontEndData,MATCH(T$10,IF(FrontEndType=$B174,FrontEndCampus),0),MATCH(T$9,FrontEndYear,0))),"")</f>
        <v/>
      </c>
      <c r="U174" s="529" t="str">
        <f t="array" aca="1" ref="U174" ca="1">IFERROR(O174*(1+INDEX(FrontEndData,MATCH(U$10,IF(FrontEndType=$B174,FrontEndCampus),0),MATCH(U$9,FrontEndYear,0))),"")</f>
        <v/>
      </c>
      <c r="V174" s="529" t="str">
        <f t="array" aca="1" ref="V174" ca="1">IFERROR(P174*(1+INDEX(FrontEndData,MATCH(V$10,IF(FrontEndType=$B174,FrontEndCampus),0),MATCH(V$9,FrontEndYear,0))),"")</f>
        <v/>
      </c>
      <c r="W174" s="529" t="str">
        <f t="array" aca="1" ref="W174" ca="1">IFERROR(Q174*(1+INDEX(FrontEndData,MATCH(W$10,IF(FrontEndType=$B174,FrontEndCampus),0),MATCH(W$9,FrontEndYear,0))),"")</f>
        <v/>
      </c>
      <c r="X174" s="529" t="str">
        <f t="array" aca="1" ref="X174" ca="1">IFERROR(R174*(1+INDEX(FrontEndData,MATCH(X$10,IF(FrontEndType=$B174,FrontEndCampus),0),MATCH(X$9,FrontEndYear,0))),"")</f>
        <v/>
      </c>
      <c r="Y174" s="529" t="str">
        <f t="array" aca="1" ref="Y174" ca="1">IFERROR(S174*(1+INDEX(FrontEndData,MATCH(Y$10,IF(FrontEndType=$B174,FrontEndCampus),0),MATCH(Y$9,FrontEndYear,0))),"")</f>
        <v/>
      </c>
      <c r="Z174" s="529" t="str">
        <f t="array" aca="1" ref="Z174" ca="1">IFERROR(T174*(1+INDEX(FrontEndData,MATCH(Z$10,IF(FrontEndType=$B174,FrontEndCampus),0),MATCH(Z$9,FrontEndYear,0))),"")</f>
        <v/>
      </c>
      <c r="AA174" s="529" t="str">
        <f t="array" aca="1" ref="AA174" ca="1">IFERROR(U174*(1+INDEX(FrontEndData,MATCH(AA$10,IF(FrontEndType=$B174,FrontEndCampus),0),MATCH(AA$9,FrontEndYear,0))),"")</f>
        <v/>
      </c>
      <c r="AB174" s="529" t="str">
        <f t="array" aca="1" ref="AB174" ca="1">IFERROR(V174*(1+INDEX(FrontEndData,MATCH(AB$10,IF(FrontEndType=$B174,FrontEndCampus),0),MATCH(AB$9,FrontEndYear,0))),"")</f>
        <v/>
      </c>
      <c r="AC174" s="529" t="str">
        <f t="array" aca="1" ref="AC174" ca="1">IFERROR(W174*(1+INDEX(FrontEndData,MATCH(AC$10,IF(FrontEndType=$B174,FrontEndCampus),0),MATCH(AC$9,FrontEndYear,0))),"")</f>
        <v/>
      </c>
      <c r="AD174" s="529" t="str">
        <f t="array" aca="1" ref="AD174" ca="1">IFERROR(X174*(1+INDEX(FrontEndData,MATCH(AD$10,IF(FrontEndType=$B174,FrontEndCampus),0),MATCH(AD$9,FrontEndYear,0))),"")</f>
        <v/>
      </c>
      <c r="AE174" s="529" t="str">
        <f t="array" aca="1" ref="AE174" ca="1">IFERROR(Y174*(1+INDEX(FrontEndData,MATCH(AE$10,IF(FrontEndType=$B174,FrontEndCampus),0),MATCH(AE$9,FrontEndYear,0))),"")</f>
        <v/>
      </c>
      <c r="AF174" s="529" t="str">
        <f t="array" aca="1" ref="AF174" ca="1">IFERROR(Z174*(1+INDEX(FrontEndData,MATCH(AF$10,IF(FrontEndType=$B174,FrontEndCampus),0),MATCH(AF$9,FrontEndYear,0))),"")</f>
        <v/>
      </c>
      <c r="AG174" s="529" t="str">
        <f t="array" aca="1" ref="AG174" ca="1">IFERROR(AA174*(1+INDEX(FrontEndData,MATCH(AG$10,IF(FrontEndType=$B174,FrontEndCampus),0),MATCH(AG$9,FrontEndYear,0))),"")</f>
        <v/>
      </c>
      <c r="AH174" s="529" t="str">
        <f t="array" aca="1" ref="AH174" ca="1">IFERROR(AB174*(1+INDEX(FrontEndData,MATCH(AH$10,IF(FrontEndType=$B174,FrontEndCampus),0),MATCH(AH$9,FrontEndYear,0))),"")</f>
        <v/>
      </c>
      <c r="AI174" s="529" t="str">
        <f t="array" aca="1" ref="AI174" ca="1">IFERROR(AC174*(1+INDEX(FrontEndData,MATCH(AI$10,IF(FrontEndType=$B174,FrontEndCampus),0),MATCH(AI$9,FrontEndYear,0))),"")</f>
        <v/>
      </c>
      <c r="AJ174" s="529" t="str">
        <f t="array" aca="1" ref="AJ174" ca="1">IFERROR(AD174*(1+INDEX(FrontEndData,MATCH(AJ$10,IF(FrontEndType=$B174,FrontEndCampus),0),MATCH(AJ$9,FrontEndYear,0))),"")</f>
        <v/>
      </c>
      <c r="AK174" s="529" t="str">
        <f t="array" aca="1" ref="AK174" ca="1">IFERROR(AE174*(1+INDEX(FrontEndData,MATCH(AK$10,IF(FrontEndType=$B174,FrontEndCampus),0),MATCH(AK$9,FrontEndYear,0))),"")</f>
        <v/>
      </c>
      <c r="AL174" s="529" t="str">
        <f t="array" aca="1" ref="AL174" ca="1">IFERROR(AF174*(1+INDEX(FrontEndData,MATCH(AL$10,IF(FrontEndType=$B174,FrontEndCampus),0),MATCH(AL$9,FrontEndYear,0))),"")</f>
        <v/>
      </c>
      <c r="AM174" s="529" t="str">
        <f t="array" aca="1" ref="AM174" ca="1">IFERROR(AG174*(1+INDEX(FrontEndData,MATCH(AM$10,IF(FrontEndType=$B174,FrontEndCampus),0),MATCH(AM$9,FrontEndYear,0))),"")</f>
        <v/>
      </c>
      <c r="AN174" s="529" t="str">
        <f t="array" aca="1" ref="AN174" ca="1">IFERROR(AH174*(1+INDEX(FrontEndData,MATCH(AN$10,IF(FrontEndType=$B174,FrontEndCampus),0),MATCH(AN$9,FrontEndYear,0))),"")</f>
        <v/>
      </c>
      <c r="AO174" s="529" t="str">
        <f t="array" aca="1" ref="AO174" ca="1">IFERROR(AI174*(1+INDEX(FrontEndData,MATCH(AO$10,IF(FrontEndType=$B174,FrontEndCampus),0),MATCH(AO$9,FrontEndYear,0))),"")</f>
        <v/>
      </c>
      <c r="AP174" s="529" t="str">
        <f t="array" aca="1" ref="AP174" ca="1">IFERROR(AJ174*(1+INDEX(FrontEndData,MATCH(AP$10,IF(FrontEndType=$B174,FrontEndCampus),0),MATCH(AP$9,FrontEndYear,0))),"")</f>
        <v/>
      </c>
      <c r="AQ174" s="529" t="str">
        <f t="array" aca="1" ref="AQ174" ca="1">IFERROR(AK174*(1+INDEX(FrontEndData,MATCH(AQ$10,IF(FrontEndType=$B174,FrontEndCampus),0),MATCH(AQ$9,FrontEndYear,0))),"")</f>
        <v/>
      </c>
      <c r="AR174" s="529" t="str">
        <f t="array" aca="1" ref="AR174" ca="1">IFERROR(AL174*(1+INDEX(FrontEndData,MATCH(AR$10,IF(FrontEndType=$B174,FrontEndCampus),0),MATCH(AR$9,FrontEndYear,0))),"")</f>
        <v/>
      </c>
      <c r="AS174" s="529" t="str">
        <f t="array" aca="1" ref="AS174" ca="1">IFERROR(AM174*(1+INDEX(FrontEndData,MATCH(AS$10,IF(FrontEndType=$B174,FrontEndCampus),0),MATCH(AS$9,FrontEndYear,0))),"")</f>
        <v/>
      </c>
      <c r="AT174" s="529" t="str">
        <f t="array" aca="1" ref="AT174" ca="1">IFERROR(AN174*(1+INDEX(FrontEndData,MATCH(AT$10,IF(FrontEndType=$B174,FrontEndCampus),0),MATCH(AT$9,FrontEndYear,0))),"")</f>
        <v/>
      </c>
      <c r="AU174" s="529" t="str">
        <f t="array" aca="1" ref="AU174" ca="1">IFERROR(AO174*(1+INDEX(FrontEndData,MATCH(AU$10,IF(FrontEndType=$B174,FrontEndCampus),0),MATCH(AU$9,FrontEndYear,0))),"")</f>
        <v/>
      </c>
      <c r="AV174" s="529" t="str">
        <f t="array" aca="1" ref="AV174" ca="1">IFERROR(AP174*(1+INDEX(FrontEndData,MATCH(AV$10,IF(FrontEndType=$B174,FrontEndCampus),0),MATCH(AV$9,FrontEndYear,0))),"")</f>
        <v/>
      </c>
      <c r="AW174" s="529" t="str">
        <f t="array" aca="1" ref="AW174" ca="1">IFERROR(AQ174*(1+INDEX(FrontEndData,MATCH(AW$10,IF(FrontEndType=$B174,FrontEndCampus),0),MATCH(AW$9,FrontEndYear,0))),"")</f>
        <v/>
      </c>
      <c r="AX174" s="529" t="str">
        <f t="array" aca="1" ref="AX174" ca="1">IFERROR(AR174*(1+INDEX(FrontEndData,MATCH(AX$10,IF(FrontEndType=$B174,FrontEndCampus),0),MATCH(AX$9,FrontEndYear,0))),"")</f>
        <v/>
      </c>
      <c r="AY174" s="529" t="str">
        <f t="array" aca="1" ref="AY174" ca="1">IFERROR(AS174*(1+INDEX(FrontEndData,MATCH(AY$10,IF(FrontEndType=$B174,FrontEndCampus),0),MATCH(AY$9,FrontEndYear,0))),"")</f>
        <v/>
      </c>
      <c r="AZ174" s="529" t="str">
        <f t="array" aca="1" ref="AZ174" ca="1">IFERROR(AT174*(1+INDEX(FrontEndData,MATCH(AZ$10,IF(FrontEndType=$B174,FrontEndCampus),0),MATCH(AZ$9,FrontEndYear,0))),"")</f>
        <v/>
      </c>
      <c r="BA174" s="529" t="str">
        <f t="array" aca="1" ref="BA174" ca="1">IFERROR(AU174*(1+INDEX(FrontEndData,MATCH(BA$10,IF(FrontEndType=$B174,FrontEndCampus),0),MATCH(BA$9,FrontEndYear,0))),"")</f>
        <v/>
      </c>
      <c r="BB174" s="529" t="str">
        <f t="array" aca="1" ref="BB174" ca="1">IFERROR(AV174*(1+INDEX(FrontEndData,MATCH(BB$10,IF(FrontEndType=$B174,FrontEndCampus),0),MATCH(BB$9,FrontEndYear,0))),"")</f>
        <v/>
      </c>
      <c r="BC174" s="529" t="str">
        <f t="array" aca="1" ref="BC174" ca="1">IFERROR(AW174*(1+INDEX(FrontEndData,MATCH(BC$10,IF(FrontEndType=$B174,FrontEndCampus),0),MATCH(BC$9,FrontEndYear,0))),"")</f>
        <v/>
      </c>
      <c r="BD174" s="529" t="str">
        <f t="array" aca="1" ref="BD174" ca="1">IFERROR(AX174*(1+INDEX(FrontEndData,MATCH(BD$10,IF(FrontEndType=$B174,FrontEndCampus),0),MATCH(BD$9,FrontEndYear,0))),"")</f>
        <v/>
      </c>
      <c r="BE174" s="529" t="str">
        <f t="array" aca="1" ref="BE174" ca="1">IFERROR(AY174*(1+INDEX(FrontEndData,MATCH(BE$10,IF(FrontEndType=$B174,FrontEndCampus),0),MATCH(BE$9,FrontEndYear,0))),"")</f>
        <v/>
      </c>
      <c r="BF174" s="529" t="str">
        <f t="array" aca="1" ref="BF174" ca="1">IFERROR(AZ174*(1+INDEX(FrontEndData,MATCH(BF$10,IF(FrontEndType=$B174,FrontEndCampus),0),MATCH(BF$9,FrontEndYear,0))),"")</f>
        <v/>
      </c>
      <c r="BG174" s="529" t="str">
        <f t="array" aca="1" ref="BG174" ca="1">IFERROR(BA174*(1+INDEX(FrontEndData,MATCH(BG$10,IF(FrontEndType=$B174,FrontEndCampus),0),MATCH(BG$9,FrontEndYear,0))),"")</f>
        <v/>
      </c>
      <c r="BH174" s="529" t="str">
        <f t="array" aca="1" ref="BH174" ca="1">IFERROR(BB174*(1+INDEX(FrontEndData,MATCH(BH$10,IF(FrontEndType=$B174,FrontEndCampus),0),MATCH(BH$9,FrontEndYear,0))),"")</f>
        <v/>
      </c>
      <c r="BI174" s="529" t="str">
        <f t="array" aca="1" ref="BI174" ca="1">IFERROR(BC174*(1+INDEX(FrontEndData,MATCH(BI$10,IF(FrontEndType=$B174,FrontEndCampus),0),MATCH(BI$9,FrontEndYear,0))),"")</f>
        <v/>
      </c>
      <c r="BJ174" s="529" t="str">
        <f t="array" aca="1" ref="BJ174" ca="1">IFERROR(BD174*(1+INDEX(FrontEndData,MATCH(BJ$10,IF(FrontEndType=$B174,FrontEndCampus),0),MATCH(BJ$9,FrontEndYear,0))),"")</f>
        <v/>
      </c>
      <c r="BK174" s="529" t="str">
        <f t="array" aca="1" ref="BK174" ca="1">IFERROR(BE174*(1+INDEX(FrontEndData,MATCH(BK$10,IF(FrontEndType=$B174,FrontEndCampus),0),MATCH(BK$9,FrontEndYear,0))),"")</f>
        <v/>
      </c>
      <c r="BL174" s="529" t="str">
        <f t="array" aca="1" ref="BL174" ca="1">IFERROR(BF174*(1+INDEX(FrontEndData,MATCH(BL$10,IF(FrontEndType=$B174,FrontEndCampus),0),MATCH(BL$9,FrontEndYear,0))),"")</f>
        <v/>
      </c>
      <c r="BM174" s="529" t="str">
        <f t="array" aca="1" ref="BM174" ca="1">IFERROR(BG174*(1+INDEX(FrontEndData,MATCH(BM$10,IF(FrontEndType=$B174,FrontEndCampus),0),MATCH(BM$9,FrontEndYear,0))),"")</f>
        <v/>
      </c>
      <c r="BN174" s="529" t="str">
        <f t="array" aca="1" ref="BN174" ca="1">IFERROR(BH174*(1+INDEX(FrontEndData,MATCH(BN$10,IF(FrontEndType=$B174,FrontEndCampus),0),MATCH(BN$9,FrontEndYear,0))),"")</f>
        <v/>
      </c>
      <c r="BO174" s="529" t="str">
        <f t="array" aca="1" ref="BO174" ca="1">IFERROR(BI174*(1+INDEX(FrontEndData,MATCH(BO$10,IF(FrontEndType=$B174,FrontEndCampus),0),MATCH(BO$9,FrontEndYear,0))),"")</f>
        <v/>
      </c>
      <c r="BP174" s="529" t="str">
        <f t="array" aca="1" ref="BP174" ca="1">IFERROR(BJ174*(1+INDEX(FrontEndData,MATCH(BP$10,IF(FrontEndType=$B174,FrontEndCampus),0),MATCH(BP$9,FrontEndYear,0))),"")</f>
        <v/>
      </c>
      <c r="BQ174" s="529" t="str">
        <f t="array" aca="1" ref="BQ174" ca="1">IFERROR(BK174*(1+INDEX(FrontEndData,MATCH(BQ$10,IF(FrontEndType=$B174,FrontEndCampus),0),MATCH(BQ$9,FrontEndYear,0))),"")</f>
        <v/>
      </c>
      <c r="BR174" s="529" t="str">
        <f t="array" aca="1" ref="BR174" ca="1">IFERROR(BL174*(1+INDEX(FrontEndData,MATCH(BR$10,IF(FrontEndType=$B174,FrontEndCampus),0),MATCH(BR$9,FrontEndYear,0))),"")</f>
        <v/>
      </c>
      <c r="BS174" s="529" t="str">
        <f t="array" aca="1" ref="BS174" ca="1">IFERROR(BM174*(1+INDEX(FrontEndData,MATCH(BS$10,IF(FrontEndType=$B174,FrontEndCampus),0),MATCH(BS$9,FrontEndYear,0))),"")</f>
        <v/>
      </c>
      <c r="BT174" s="529" t="str">
        <f t="array" aca="1" ref="BT174" ca="1">IFERROR(BN174*(1+INDEX(FrontEndData,MATCH(BT$10,IF(FrontEndType=$B174,FrontEndCampus),0),MATCH(BT$9,FrontEndYear,0))),"")</f>
        <v/>
      </c>
      <c r="BU174" s="529" t="str">
        <f t="array" aca="1" ref="BU174" ca="1">IFERROR(BO174*(1+INDEX(FrontEndData,MATCH(BU$10,IF(FrontEndType=$B174,FrontEndCampus),0),MATCH(BU$9,FrontEndYear,0))),"")</f>
        <v/>
      </c>
      <c r="BV174" s="529" t="str">
        <f t="array" aca="1" ref="BV174" ca="1">IFERROR(BP174*(1+INDEX(FrontEndData,MATCH(BV$10,IF(FrontEndType=$B174,FrontEndCampus),0),MATCH(BV$9,FrontEndYear,0))),"")</f>
        <v/>
      </c>
      <c r="BW174" s="529" t="str">
        <f t="array" aca="1" ref="BW174" ca="1">IFERROR(BQ174*(1+INDEX(FrontEndData,MATCH(BW$10,IF(FrontEndType=$B174,FrontEndCampus),0),MATCH(BW$9,FrontEndYear,0))),"")</f>
        <v/>
      </c>
      <c r="BX174" s="529" t="str">
        <f t="array" aca="1" ref="BX174" ca="1">IFERROR(BR174*(1+INDEX(FrontEndData,MATCH(BX$10,IF(FrontEndType=$B174,FrontEndCampus),0),MATCH(BX$9,FrontEndYear,0))),"")</f>
        <v/>
      </c>
    </row>
    <row r="175" spans="2:76" x14ac:dyDescent="0.25">
      <c r="B175" s="525" t="s">
        <v>358</v>
      </c>
      <c r="C175" s="526" t="s">
        <v>369</v>
      </c>
      <c r="D175" s="527" t="s">
        <v>28</v>
      </c>
      <c r="E175" s="528">
        <f t="array" ref="E175">IFERROR(IF(INDEX(EndUseMatrixData,MATCH($B175,IF(EndUseMatrixEndUse=$D175,EndUseMatrixAllocation),0),MATCH($C175,EndUseMatrixEmissionSource,0))=Lists!$Q$9,INDEX(CFPTableEmissionsData,MATCH($C175,CFPTableEmissionsEmissionSource,0),MATCH(E$10,CFPTableEmissionsCampus,0))*INDEX(EndUseAssumptionsData,MATCH($C175,IF(EndUseAssumptionsEndUse=$D175,EndUseAssumptionsEmissionsSource),0),MATCH(E$10,EndUseAssumptionsCampus,0))*IF(COUNTIF(PeopleList,$B175)&gt;0,INDEX(SpacePeopleAllocationsPercentData,MATCH($B175,SpacePeopleAllocationsPercentType,0),MATCH(E$10,SpacePeopleAllocationsPercentCampus,0))/SUM(IF(INDEX(EndUseMatrixPeopleData,0,MATCH($C175,EndUseMatrixEmissionSource,0))=Lists!$Q$9,IF(EndUseMatrixPeopleEndUse=$D175,INDEX(EndUseMatrixPeopleSplitData,0,MATCH(E$10,EndUseMatrixPeopleSplitCampus,0))))),1),0),0)</f>
        <v>0</v>
      </c>
      <c r="F175" s="528">
        <f t="array" ref="F175">IFERROR(IF(INDEX(EndUseMatrixData,MATCH($B175,IF(EndUseMatrixEndUse=$D175,EndUseMatrixAllocation),0),MATCH($C175,EndUseMatrixEmissionSource,0))=Lists!$Q$9,INDEX(CFPTableEmissionsData,MATCH($C175,CFPTableEmissionsEmissionSource,0),MATCH(F$10,CFPTableEmissionsCampus,0))*INDEX(EndUseAssumptionsData,MATCH($C175,IF(EndUseAssumptionsEndUse=$D175,EndUseAssumptionsEmissionsSource),0),MATCH(F$10,EndUseAssumptionsCampus,0))*IF(COUNTIF(PeopleList,$B175)&gt;0,INDEX(SpacePeopleAllocationsPercentData,MATCH($B175,SpacePeopleAllocationsPercentType,0),MATCH(F$10,SpacePeopleAllocationsPercentCampus,0))/SUM(IF(INDEX(EndUseMatrixPeopleData,0,MATCH($C175,EndUseMatrixEmissionSource,0))=Lists!$Q$9,IF(EndUseMatrixPeopleEndUse=$D175,INDEX(EndUseMatrixPeopleSplitData,0,MATCH(F$10,EndUseMatrixPeopleSplitCampus,0))))),1),0),0)</f>
        <v>0</v>
      </c>
      <c r="G175" s="528">
        <f t="array" ref="G175">IFERROR(IF(INDEX(EndUseMatrixData,MATCH($B175,IF(EndUseMatrixEndUse=$D175,EndUseMatrixAllocation),0),MATCH($C175,EndUseMatrixEmissionSource,0))=Lists!$Q$9,INDEX(CFPTableEmissionsData,MATCH($C175,CFPTableEmissionsEmissionSource,0),MATCH(G$10,CFPTableEmissionsCampus,0))*INDEX(EndUseAssumptionsData,MATCH($C175,IF(EndUseAssumptionsEndUse=$D175,EndUseAssumptionsEmissionsSource),0),MATCH(G$10,EndUseAssumptionsCampus,0))*IF(COUNTIF(PeopleList,$B175)&gt;0,INDEX(SpacePeopleAllocationsPercentData,MATCH($B175,SpacePeopleAllocationsPercentType,0),MATCH(G$10,SpacePeopleAllocationsPercentCampus,0))/SUM(IF(INDEX(EndUseMatrixPeopleData,0,MATCH($C175,EndUseMatrixEmissionSource,0))=Lists!$Q$9,IF(EndUseMatrixPeopleEndUse=$D175,INDEX(EndUseMatrixPeopleSplitData,0,MATCH(G$10,EndUseMatrixPeopleSplitCampus,0))))),1),0),0)</f>
        <v>0</v>
      </c>
      <c r="H175" s="528">
        <f t="array" ref="H175">IFERROR(IF(INDEX(EndUseMatrixData,MATCH($B175,IF(EndUseMatrixEndUse=$D175,EndUseMatrixAllocation),0),MATCH($C175,EndUseMatrixEmissionSource,0))=Lists!$Q$9,INDEX(CFPTableEmissionsData,MATCH($C175,CFPTableEmissionsEmissionSource,0),MATCH(H$10,CFPTableEmissionsCampus,0))*INDEX(EndUseAssumptionsData,MATCH($C175,IF(EndUseAssumptionsEndUse=$D175,EndUseAssumptionsEmissionsSource),0),MATCH(H$10,EndUseAssumptionsCampus,0))*IF(COUNTIF(PeopleList,$B175)&gt;0,INDEX(SpacePeopleAllocationsPercentData,MATCH($B175,SpacePeopleAllocationsPercentType,0),MATCH(H$10,SpacePeopleAllocationsPercentCampus,0))/SUM(IF(INDEX(EndUseMatrixPeopleData,0,MATCH($C175,EndUseMatrixEmissionSource,0))=Lists!$Q$9,IF(EndUseMatrixPeopleEndUse=$D175,INDEX(EndUseMatrixPeopleSplitData,0,MATCH(H$10,EndUseMatrixPeopleSplitCampus,0))))),1),0),0)</f>
        <v>0</v>
      </c>
      <c r="I175" s="528">
        <f t="array" ref="I175">IFERROR(IF(INDEX(EndUseMatrixData,MATCH($B175,IF(EndUseMatrixEndUse=$D175,EndUseMatrixAllocation),0),MATCH($C175,EndUseMatrixEmissionSource,0))=Lists!$Q$9,INDEX(CFPTableEmissionsData,MATCH($C175,CFPTableEmissionsEmissionSource,0),MATCH(I$10,CFPTableEmissionsCampus,0))*INDEX(EndUseAssumptionsData,MATCH($C175,IF(EndUseAssumptionsEndUse=$D175,EndUseAssumptionsEmissionsSource),0),MATCH(I$10,EndUseAssumptionsCampus,0))*IF(COUNTIF(PeopleList,$B175)&gt;0,INDEX(SpacePeopleAllocationsPercentData,MATCH($B175,SpacePeopleAllocationsPercentType,0),MATCH(I$10,SpacePeopleAllocationsPercentCampus,0))/SUM(IF(INDEX(EndUseMatrixPeopleData,0,MATCH($C175,EndUseMatrixEmissionSource,0))=Lists!$Q$9,IF(EndUseMatrixPeopleEndUse=$D175,INDEX(EndUseMatrixPeopleSplitData,0,MATCH(I$10,EndUseMatrixPeopleSplitCampus,0))))),1),0),0)</f>
        <v>0</v>
      </c>
      <c r="J175" s="528">
        <f t="array" ref="J175">IFERROR(IF(INDEX(EndUseMatrixData,MATCH($B175,IF(EndUseMatrixEndUse=$D175,EndUseMatrixAllocation),0),MATCH($C175,EndUseMatrixEmissionSource,0))=Lists!$Q$9,INDEX(CFPTableEmissionsData,MATCH($C175,CFPTableEmissionsEmissionSource,0),MATCH(J$10,CFPTableEmissionsCampus,0))*INDEX(EndUseAssumptionsData,MATCH($C175,IF(EndUseAssumptionsEndUse=$D175,EndUseAssumptionsEmissionsSource),0),MATCH(J$10,EndUseAssumptionsCampus,0))*IF(COUNTIF(PeopleList,$B175)&gt;0,INDEX(SpacePeopleAllocationsPercentData,MATCH($B175,SpacePeopleAllocationsPercentType,0),MATCH(J$10,SpacePeopleAllocationsPercentCampus,0))/SUM(IF(INDEX(EndUseMatrixPeopleData,0,MATCH($C175,EndUseMatrixEmissionSource,0))=Lists!$Q$9,IF(EndUseMatrixPeopleEndUse=$D175,INDEX(EndUseMatrixPeopleSplitData,0,MATCH(J$10,EndUseMatrixPeopleSplitCampus,0))))),1),0),0)</f>
        <v>0</v>
      </c>
      <c r="K175" s="529" t="str">
        <f t="array" aca="1" ref="K175" ca="1">IFERROR(E175*(1+INDEX(FrontEndData,MATCH(K$10,IF(FrontEndType=$B175,FrontEndCampus),0),MATCH(K$9,FrontEndYear,0))),"")</f>
        <v/>
      </c>
      <c r="L175" s="529" t="str">
        <f t="array" aca="1" ref="L175" ca="1">IFERROR(F175*(1+INDEX(FrontEndData,MATCH(L$10,IF(FrontEndType=$B175,FrontEndCampus),0),MATCH(L$9,FrontEndYear,0))),"")</f>
        <v/>
      </c>
      <c r="M175" s="529" t="str">
        <f t="array" aca="1" ref="M175" ca="1">IFERROR(G175*(1+INDEX(FrontEndData,MATCH(M$10,IF(FrontEndType=$B175,FrontEndCampus),0),MATCH(M$9,FrontEndYear,0))),"")</f>
        <v/>
      </c>
      <c r="N175" s="529" t="str">
        <f t="array" aca="1" ref="N175" ca="1">IFERROR(H175*(1+INDEX(FrontEndData,MATCH(N$10,IF(FrontEndType=$B175,FrontEndCampus),0),MATCH(N$9,FrontEndYear,0))),"")</f>
        <v/>
      </c>
      <c r="O175" s="529" t="str">
        <f t="array" aca="1" ref="O175" ca="1">IFERROR(I175*(1+INDEX(FrontEndData,MATCH(O$10,IF(FrontEndType=$B175,FrontEndCampus),0),MATCH(O$9,FrontEndYear,0))),"")</f>
        <v/>
      </c>
      <c r="P175" s="529" t="str">
        <f t="array" aca="1" ref="P175" ca="1">IFERROR(J175*(1+INDEX(FrontEndData,MATCH(P$10,IF(FrontEndType=$B175,FrontEndCampus),0),MATCH(P$9,FrontEndYear,0))),"")</f>
        <v/>
      </c>
      <c r="Q175" s="529" t="str">
        <f t="array" aca="1" ref="Q175" ca="1">IFERROR(K175*(1+INDEX(FrontEndData,MATCH(Q$10,IF(FrontEndType=$B175,FrontEndCampus),0),MATCH(Q$9,FrontEndYear,0))),"")</f>
        <v/>
      </c>
      <c r="R175" s="529" t="str">
        <f t="array" aca="1" ref="R175" ca="1">IFERROR(L175*(1+INDEX(FrontEndData,MATCH(R$10,IF(FrontEndType=$B175,FrontEndCampus),0),MATCH(R$9,FrontEndYear,0))),"")</f>
        <v/>
      </c>
      <c r="S175" s="529" t="str">
        <f t="array" aca="1" ref="S175" ca="1">IFERROR(M175*(1+INDEX(FrontEndData,MATCH(S$10,IF(FrontEndType=$B175,FrontEndCampus),0),MATCH(S$9,FrontEndYear,0))),"")</f>
        <v/>
      </c>
      <c r="T175" s="529" t="str">
        <f t="array" aca="1" ref="T175" ca="1">IFERROR(N175*(1+INDEX(FrontEndData,MATCH(T$10,IF(FrontEndType=$B175,FrontEndCampus),0),MATCH(T$9,FrontEndYear,0))),"")</f>
        <v/>
      </c>
      <c r="U175" s="529" t="str">
        <f t="array" aca="1" ref="U175" ca="1">IFERROR(O175*(1+INDEX(FrontEndData,MATCH(U$10,IF(FrontEndType=$B175,FrontEndCampus),0),MATCH(U$9,FrontEndYear,0))),"")</f>
        <v/>
      </c>
      <c r="V175" s="529" t="str">
        <f t="array" aca="1" ref="V175" ca="1">IFERROR(P175*(1+INDEX(FrontEndData,MATCH(V$10,IF(FrontEndType=$B175,FrontEndCampus),0),MATCH(V$9,FrontEndYear,0))),"")</f>
        <v/>
      </c>
      <c r="W175" s="529" t="str">
        <f t="array" aca="1" ref="W175" ca="1">IFERROR(Q175*(1+INDEX(FrontEndData,MATCH(W$10,IF(FrontEndType=$B175,FrontEndCampus),0),MATCH(W$9,FrontEndYear,0))),"")</f>
        <v/>
      </c>
      <c r="X175" s="529" t="str">
        <f t="array" aca="1" ref="X175" ca="1">IFERROR(R175*(1+INDEX(FrontEndData,MATCH(X$10,IF(FrontEndType=$B175,FrontEndCampus),0),MATCH(X$9,FrontEndYear,0))),"")</f>
        <v/>
      </c>
      <c r="Y175" s="529" t="str">
        <f t="array" aca="1" ref="Y175" ca="1">IFERROR(S175*(1+INDEX(FrontEndData,MATCH(Y$10,IF(FrontEndType=$B175,FrontEndCampus),0),MATCH(Y$9,FrontEndYear,0))),"")</f>
        <v/>
      </c>
      <c r="Z175" s="529" t="str">
        <f t="array" aca="1" ref="Z175" ca="1">IFERROR(T175*(1+INDEX(FrontEndData,MATCH(Z$10,IF(FrontEndType=$B175,FrontEndCampus),0),MATCH(Z$9,FrontEndYear,0))),"")</f>
        <v/>
      </c>
      <c r="AA175" s="529" t="str">
        <f t="array" aca="1" ref="AA175" ca="1">IFERROR(U175*(1+INDEX(FrontEndData,MATCH(AA$10,IF(FrontEndType=$B175,FrontEndCampus),0),MATCH(AA$9,FrontEndYear,0))),"")</f>
        <v/>
      </c>
      <c r="AB175" s="529" t="str">
        <f t="array" aca="1" ref="AB175" ca="1">IFERROR(V175*(1+INDEX(FrontEndData,MATCH(AB$10,IF(FrontEndType=$B175,FrontEndCampus),0),MATCH(AB$9,FrontEndYear,0))),"")</f>
        <v/>
      </c>
      <c r="AC175" s="529" t="str">
        <f t="array" aca="1" ref="AC175" ca="1">IFERROR(W175*(1+INDEX(FrontEndData,MATCH(AC$10,IF(FrontEndType=$B175,FrontEndCampus),0),MATCH(AC$9,FrontEndYear,0))),"")</f>
        <v/>
      </c>
      <c r="AD175" s="529" t="str">
        <f t="array" aca="1" ref="AD175" ca="1">IFERROR(X175*(1+INDEX(FrontEndData,MATCH(AD$10,IF(FrontEndType=$B175,FrontEndCampus),0),MATCH(AD$9,FrontEndYear,0))),"")</f>
        <v/>
      </c>
      <c r="AE175" s="529" t="str">
        <f t="array" aca="1" ref="AE175" ca="1">IFERROR(Y175*(1+INDEX(FrontEndData,MATCH(AE$10,IF(FrontEndType=$B175,FrontEndCampus),0),MATCH(AE$9,FrontEndYear,0))),"")</f>
        <v/>
      </c>
      <c r="AF175" s="529" t="str">
        <f t="array" aca="1" ref="AF175" ca="1">IFERROR(Z175*(1+INDEX(FrontEndData,MATCH(AF$10,IF(FrontEndType=$B175,FrontEndCampus),0),MATCH(AF$9,FrontEndYear,0))),"")</f>
        <v/>
      </c>
      <c r="AG175" s="529" t="str">
        <f t="array" aca="1" ref="AG175" ca="1">IFERROR(AA175*(1+INDEX(FrontEndData,MATCH(AG$10,IF(FrontEndType=$B175,FrontEndCampus),0),MATCH(AG$9,FrontEndYear,0))),"")</f>
        <v/>
      </c>
      <c r="AH175" s="529" t="str">
        <f t="array" aca="1" ref="AH175" ca="1">IFERROR(AB175*(1+INDEX(FrontEndData,MATCH(AH$10,IF(FrontEndType=$B175,FrontEndCampus),0),MATCH(AH$9,FrontEndYear,0))),"")</f>
        <v/>
      </c>
      <c r="AI175" s="529" t="str">
        <f t="array" aca="1" ref="AI175" ca="1">IFERROR(AC175*(1+INDEX(FrontEndData,MATCH(AI$10,IF(FrontEndType=$B175,FrontEndCampus),0),MATCH(AI$9,FrontEndYear,0))),"")</f>
        <v/>
      </c>
      <c r="AJ175" s="529" t="str">
        <f t="array" aca="1" ref="AJ175" ca="1">IFERROR(AD175*(1+INDEX(FrontEndData,MATCH(AJ$10,IF(FrontEndType=$B175,FrontEndCampus),0),MATCH(AJ$9,FrontEndYear,0))),"")</f>
        <v/>
      </c>
      <c r="AK175" s="529" t="str">
        <f t="array" aca="1" ref="AK175" ca="1">IFERROR(AE175*(1+INDEX(FrontEndData,MATCH(AK$10,IF(FrontEndType=$B175,FrontEndCampus),0),MATCH(AK$9,FrontEndYear,0))),"")</f>
        <v/>
      </c>
      <c r="AL175" s="529" t="str">
        <f t="array" aca="1" ref="AL175" ca="1">IFERROR(AF175*(1+INDEX(FrontEndData,MATCH(AL$10,IF(FrontEndType=$B175,FrontEndCampus),0),MATCH(AL$9,FrontEndYear,0))),"")</f>
        <v/>
      </c>
      <c r="AM175" s="529" t="str">
        <f t="array" aca="1" ref="AM175" ca="1">IFERROR(AG175*(1+INDEX(FrontEndData,MATCH(AM$10,IF(FrontEndType=$B175,FrontEndCampus),0),MATCH(AM$9,FrontEndYear,0))),"")</f>
        <v/>
      </c>
      <c r="AN175" s="529" t="str">
        <f t="array" aca="1" ref="AN175" ca="1">IFERROR(AH175*(1+INDEX(FrontEndData,MATCH(AN$10,IF(FrontEndType=$B175,FrontEndCampus),0),MATCH(AN$9,FrontEndYear,0))),"")</f>
        <v/>
      </c>
      <c r="AO175" s="529" t="str">
        <f t="array" aca="1" ref="AO175" ca="1">IFERROR(AI175*(1+INDEX(FrontEndData,MATCH(AO$10,IF(FrontEndType=$B175,FrontEndCampus),0),MATCH(AO$9,FrontEndYear,0))),"")</f>
        <v/>
      </c>
      <c r="AP175" s="529" t="str">
        <f t="array" aca="1" ref="AP175" ca="1">IFERROR(AJ175*(1+INDEX(FrontEndData,MATCH(AP$10,IF(FrontEndType=$B175,FrontEndCampus),0),MATCH(AP$9,FrontEndYear,0))),"")</f>
        <v/>
      </c>
      <c r="AQ175" s="529" t="str">
        <f t="array" aca="1" ref="AQ175" ca="1">IFERROR(AK175*(1+INDEX(FrontEndData,MATCH(AQ$10,IF(FrontEndType=$B175,FrontEndCampus),0),MATCH(AQ$9,FrontEndYear,0))),"")</f>
        <v/>
      </c>
      <c r="AR175" s="529" t="str">
        <f t="array" aca="1" ref="AR175" ca="1">IFERROR(AL175*(1+INDEX(FrontEndData,MATCH(AR$10,IF(FrontEndType=$B175,FrontEndCampus),0),MATCH(AR$9,FrontEndYear,0))),"")</f>
        <v/>
      </c>
      <c r="AS175" s="529" t="str">
        <f t="array" aca="1" ref="AS175" ca="1">IFERROR(AM175*(1+INDEX(FrontEndData,MATCH(AS$10,IF(FrontEndType=$B175,FrontEndCampus),0),MATCH(AS$9,FrontEndYear,0))),"")</f>
        <v/>
      </c>
      <c r="AT175" s="529" t="str">
        <f t="array" aca="1" ref="AT175" ca="1">IFERROR(AN175*(1+INDEX(FrontEndData,MATCH(AT$10,IF(FrontEndType=$B175,FrontEndCampus),0),MATCH(AT$9,FrontEndYear,0))),"")</f>
        <v/>
      </c>
      <c r="AU175" s="529" t="str">
        <f t="array" aca="1" ref="AU175" ca="1">IFERROR(AO175*(1+INDEX(FrontEndData,MATCH(AU$10,IF(FrontEndType=$B175,FrontEndCampus),0),MATCH(AU$9,FrontEndYear,0))),"")</f>
        <v/>
      </c>
      <c r="AV175" s="529" t="str">
        <f t="array" aca="1" ref="AV175" ca="1">IFERROR(AP175*(1+INDEX(FrontEndData,MATCH(AV$10,IF(FrontEndType=$B175,FrontEndCampus),0),MATCH(AV$9,FrontEndYear,0))),"")</f>
        <v/>
      </c>
      <c r="AW175" s="529" t="str">
        <f t="array" aca="1" ref="AW175" ca="1">IFERROR(AQ175*(1+INDEX(FrontEndData,MATCH(AW$10,IF(FrontEndType=$B175,FrontEndCampus),0),MATCH(AW$9,FrontEndYear,0))),"")</f>
        <v/>
      </c>
      <c r="AX175" s="529" t="str">
        <f t="array" aca="1" ref="AX175" ca="1">IFERROR(AR175*(1+INDEX(FrontEndData,MATCH(AX$10,IF(FrontEndType=$B175,FrontEndCampus),0),MATCH(AX$9,FrontEndYear,0))),"")</f>
        <v/>
      </c>
      <c r="AY175" s="529" t="str">
        <f t="array" aca="1" ref="AY175" ca="1">IFERROR(AS175*(1+INDEX(FrontEndData,MATCH(AY$10,IF(FrontEndType=$B175,FrontEndCampus),0),MATCH(AY$9,FrontEndYear,0))),"")</f>
        <v/>
      </c>
      <c r="AZ175" s="529" t="str">
        <f t="array" aca="1" ref="AZ175" ca="1">IFERROR(AT175*(1+INDEX(FrontEndData,MATCH(AZ$10,IF(FrontEndType=$B175,FrontEndCampus),0),MATCH(AZ$9,FrontEndYear,0))),"")</f>
        <v/>
      </c>
      <c r="BA175" s="529" t="str">
        <f t="array" aca="1" ref="BA175" ca="1">IFERROR(AU175*(1+INDEX(FrontEndData,MATCH(BA$10,IF(FrontEndType=$B175,FrontEndCampus),0),MATCH(BA$9,FrontEndYear,0))),"")</f>
        <v/>
      </c>
      <c r="BB175" s="529" t="str">
        <f t="array" aca="1" ref="BB175" ca="1">IFERROR(AV175*(1+INDEX(FrontEndData,MATCH(BB$10,IF(FrontEndType=$B175,FrontEndCampus),0),MATCH(BB$9,FrontEndYear,0))),"")</f>
        <v/>
      </c>
      <c r="BC175" s="529" t="str">
        <f t="array" aca="1" ref="BC175" ca="1">IFERROR(AW175*(1+INDEX(FrontEndData,MATCH(BC$10,IF(FrontEndType=$B175,FrontEndCampus),0),MATCH(BC$9,FrontEndYear,0))),"")</f>
        <v/>
      </c>
      <c r="BD175" s="529" t="str">
        <f t="array" aca="1" ref="BD175" ca="1">IFERROR(AX175*(1+INDEX(FrontEndData,MATCH(BD$10,IF(FrontEndType=$B175,FrontEndCampus),0),MATCH(BD$9,FrontEndYear,0))),"")</f>
        <v/>
      </c>
      <c r="BE175" s="529" t="str">
        <f t="array" aca="1" ref="BE175" ca="1">IFERROR(AY175*(1+INDEX(FrontEndData,MATCH(BE$10,IF(FrontEndType=$B175,FrontEndCampus),0),MATCH(BE$9,FrontEndYear,0))),"")</f>
        <v/>
      </c>
      <c r="BF175" s="529" t="str">
        <f t="array" aca="1" ref="BF175" ca="1">IFERROR(AZ175*(1+INDEX(FrontEndData,MATCH(BF$10,IF(FrontEndType=$B175,FrontEndCampus),0),MATCH(BF$9,FrontEndYear,0))),"")</f>
        <v/>
      </c>
      <c r="BG175" s="529" t="str">
        <f t="array" aca="1" ref="BG175" ca="1">IFERROR(BA175*(1+INDEX(FrontEndData,MATCH(BG$10,IF(FrontEndType=$B175,FrontEndCampus),0),MATCH(BG$9,FrontEndYear,0))),"")</f>
        <v/>
      </c>
      <c r="BH175" s="529" t="str">
        <f t="array" aca="1" ref="BH175" ca="1">IFERROR(BB175*(1+INDEX(FrontEndData,MATCH(BH$10,IF(FrontEndType=$B175,FrontEndCampus),0),MATCH(BH$9,FrontEndYear,0))),"")</f>
        <v/>
      </c>
      <c r="BI175" s="529" t="str">
        <f t="array" aca="1" ref="BI175" ca="1">IFERROR(BC175*(1+INDEX(FrontEndData,MATCH(BI$10,IF(FrontEndType=$B175,FrontEndCampus),0),MATCH(BI$9,FrontEndYear,0))),"")</f>
        <v/>
      </c>
      <c r="BJ175" s="529" t="str">
        <f t="array" aca="1" ref="BJ175" ca="1">IFERROR(BD175*(1+INDEX(FrontEndData,MATCH(BJ$10,IF(FrontEndType=$B175,FrontEndCampus),0),MATCH(BJ$9,FrontEndYear,0))),"")</f>
        <v/>
      </c>
      <c r="BK175" s="529" t="str">
        <f t="array" aca="1" ref="BK175" ca="1">IFERROR(BE175*(1+INDEX(FrontEndData,MATCH(BK$10,IF(FrontEndType=$B175,FrontEndCampus),0),MATCH(BK$9,FrontEndYear,0))),"")</f>
        <v/>
      </c>
      <c r="BL175" s="529" t="str">
        <f t="array" aca="1" ref="BL175" ca="1">IFERROR(BF175*(1+INDEX(FrontEndData,MATCH(BL$10,IF(FrontEndType=$B175,FrontEndCampus),0),MATCH(BL$9,FrontEndYear,0))),"")</f>
        <v/>
      </c>
      <c r="BM175" s="529" t="str">
        <f t="array" aca="1" ref="BM175" ca="1">IFERROR(BG175*(1+INDEX(FrontEndData,MATCH(BM$10,IF(FrontEndType=$B175,FrontEndCampus),0),MATCH(BM$9,FrontEndYear,0))),"")</f>
        <v/>
      </c>
      <c r="BN175" s="529" t="str">
        <f t="array" aca="1" ref="BN175" ca="1">IFERROR(BH175*(1+INDEX(FrontEndData,MATCH(BN$10,IF(FrontEndType=$B175,FrontEndCampus),0),MATCH(BN$9,FrontEndYear,0))),"")</f>
        <v/>
      </c>
      <c r="BO175" s="529" t="str">
        <f t="array" aca="1" ref="BO175" ca="1">IFERROR(BI175*(1+INDEX(FrontEndData,MATCH(BO$10,IF(FrontEndType=$B175,FrontEndCampus),0),MATCH(BO$9,FrontEndYear,0))),"")</f>
        <v/>
      </c>
      <c r="BP175" s="529" t="str">
        <f t="array" aca="1" ref="BP175" ca="1">IFERROR(BJ175*(1+INDEX(FrontEndData,MATCH(BP$10,IF(FrontEndType=$B175,FrontEndCampus),0),MATCH(BP$9,FrontEndYear,0))),"")</f>
        <v/>
      </c>
      <c r="BQ175" s="529" t="str">
        <f t="array" aca="1" ref="BQ175" ca="1">IFERROR(BK175*(1+INDEX(FrontEndData,MATCH(BQ$10,IF(FrontEndType=$B175,FrontEndCampus),0),MATCH(BQ$9,FrontEndYear,0))),"")</f>
        <v/>
      </c>
      <c r="BR175" s="529" t="str">
        <f t="array" aca="1" ref="BR175" ca="1">IFERROR(BL175*(1+INDEX(FrontEndData,MATCH(BR$10,IF(FrontEndType=$B175,FrontEndCampus),0),MATCH(BR$9,FrontEndYear,0))),"")</f>
        <v/>
      </c>
      <c r="BS175" s="529" t="str">
        <f t="array" aca="1" ref="BS175" ca="1">IFERROR(BM175*(1+INDEX(FrontEndData,MATCH(BS$10,IF(FrontEndType=$B175,FrontEndCampus),0),MATCH(BS$9,FrontEndYear,0))),"")</f>
        <v/>
      </c>
      <c r="BT175" s="529" t="str">
        <f t="array" aca="1" ref="BT175" ca="1">IFERROR(BN175*(1+INDEX(FrontEndData,MATCH(BT$10,IF(FrontEndType=$B175,FrontEndCampus),0),MATCH(BT$9,FrontEndYear,0))),"")</f>
        <v/>
      </c>
      <c r="BU175" s="529" t="str">
        <f t="array" aca="1" ref="BU175" ca="1">IFERROR(BO175*(1+INDEX(FrontEndData,MATCH(BU$10,IF(FrontEndType=$B175,FrontEndCampus),0),MATCH(BU$9,FrontEndYear,0))),"")</f>
        <v/>
      </c>
      <c r="BV175" s="529" t="str">
        <f t="array" aca="1" ref="BV175" ca="1">IFERROR(BP175*(1+INDEX(FrontEndData,MATCH(BV$10,IF(FrontEndType=$B175,FrontEndCampus),0),MATCH(BV$9,FrontEndYear,0))),"")</f>
        <v/>
      </c>
      <c r="BW175" s="529" t="str">
        <f t="array" aca="1" ref="BW175" ca="1">IFERROR(BQ175*(1+INDEX(FrontEndData,MATCH(BW$10,IF(FrontEndType=$B175,FrontEndCampus),0),MATCH(BW$9,FrontEndYear,0))),"")</f>
        <v/>
      </c>
      <c r="BX175" s="529" t="str">
        <f t="array" aca="1" ref="BX175" ca="1">IFERROR(BR175*(1+INDEX(FrontEndData,MATCH(BX$10,IF(FrontEndType=$B175,FrontEndCampus),0),MATCH(BX$9,FrontEndYear,0))),"")</f>
        <v/>
      </c>
    </row>
    <row r="176" spans="2:76" x14ac:dyDescent="0.25">
      <c r="B176" s="525" t="s">
        <v>412</v>
      </c>
      <c r="C176" s="526" t="s">
        <v>368</v>
      </c>
      <c r="D176" s="527" t="s">
        <v>28</v>
      </c>
      <c r="E176" s="528">
        <f t="array" ref="E176">IFERROR(IF(INDEX(EndUseMatrixData,MATCH($B176,IF(EndUseMatrixEndUse=$D176,EndUseMatrixAllocation),0),MATCH($C176,EndUseMatrixEmissionSource,0))=Lists!$Q$9,INDEX(CFPTableEmissionsData,MATCH($C176,CFPTableEmissionsEmissionSource,0),MATCH(E$10,CFPTableEmissionsCampus,0))*INDEX(EndUseAssumptionsData,MATCH($C176,IF(EndUseAssumptionsEndUse=$D176,EndUseAssumptionsEmissionsSource),0),MATCH(E$10,EndUseAssumptionsCampus,0))*IF(COUNTIF(PeopleList,$B176)&gt;0,INDEX(SpacePeopleAllocationsPercentData,MATCH($B176,SpacePeopleAllocationsPercentType,0),MATCH(E$10,SpacePeopleAllocationsPercentCampus,0))/SUM(IF(INDEX(EndUseMatrixPeopleData,0,MATCH($C176,EndUseMatrixEmissionSource,0))=Lists!$Q$9,IF(EndUseMatrixPeopleEndUse=$D176,INDEX(EndUseMatrixPeopleSplitData,0,MATCH(E$10,EndUseMatrixPeopleSplitCampus,0))))),1),0),0)</f>
        <v>0</v>
      </c>
      <c r="F176" s="528">
        <f t="array" ref="F176">IFERROR(IF(INDEX(EndUseMatrixData,MATCH($B176,IF(EndUseMatrixEndUse=$D176,EndUseMatrixAllocation),0),MATCH($C176,EndUseMatrixEmissionSource,0))=Lists!$Q$9,INDEX(CFPTableEmissionsData,MATCH($C176,CFPTableEmissionsEmissionSource,0),MATCH(F$10,CFPTableEmissionsCampus,0))*INDEX(EndUseAssumptionsData,MATCH($C176,IF(EndUseAssumptionsEndUse=$D176,EndUseAssumptionsEmissionsSource),0),MATCH(F$10,EndUseAssumptionsCampus,0))*IF(COUNTIF(PeopleList,$B176)&gt;0,INDEX(SpacePeopleAllocationsPercentData,MATCH($B176,SpacePeopleAllocationsPercentType,0),MATCH(F$10,SpacePeopleAllocationsPercentCampus,0))/SUM(IF(INDEX(EndUseMatrixPeopleData,0,MATCH($C176,EndUseMatrixEmissionSource,0))=Lists!$Q$9,IF(EndUseMatrixPeopleEndUse=$D176,INDEX(EndUseMatrixPeopleSplitData,0,MATCH(F$10,EndUseMatrixPeopleSplitCampus,0))))),1),0),0)</f>
        <v>0</v>
      </c>
      <c r="G176" s="528">
        <f t="array" ref="G176">IFERROR(IF(INDEX(EndUseMatrixData,MATCH($B176,IF(EndUseMatrixEndUse=$D176,EndUseMatrixAllocation),0),MATCH($C176,EndUseMatrixEmissionSource,0))=Lists!$Q$9,INDEX(CFPTableEmissionsData,MATCH($C176,CFPTableEmissionsEmissionSource,0),MATCH(G$10,CFPTableEmissionsCampus,0))*INDEX(EndUseAssumptionsData,MATCH($C176,IF(EndUseAssumptionsEndUse=$D176,EndUseAssumptionsEmissionsSource),0),MATCH(G$10,EndUseAssumptionsCampus,0))*IF(COUNTIF(PeopleList,$B176)&gt;0,INDEX(SpacePeopleAllocationsPercentData,MATCH($B176,SpacePeopleAllocationsPercentType,0),MATCH(G$10,SpacePeopleAllocationsPercentCampus,0))/SUM(IF(INDEX(EndUseMatrixPeopleData,0,MATCH($C176,EndUseMatrixEmissionSource,0))=Lists!$Q$9,IF(EndUseMatrixPeopleEndUse=$D176,INDEX(EndUseMatrixPeopleSplitData,0,MATCH(G$10,EndUseMatrixPeopleSplitCampus,0))))),1),0),0)</f>
        <v>0</v>
      </c>
      <c r="H176" s="528">
        <f t="array" ref="H176">IFERROR(IF(INDEX(EndUseMatrixData,MATCH($B176,IF(EndUseMatrixEndUse=$D176,EndUseMatrixAllocation),0),MATCH($C176,EndUseMatrixEmissionSource,0))=Lists!$Q$9,INDEX(CFPTableEmissionsData,MATCH($C176,CFPTableEmissionsEmissionSource,0),MATCH(H$10,CFPTableEmissionsCampus,0))*INDEX(EndUseAssumptionsData,MATCH($C176,IF(EndUseAssumptionsEndUse=$D176,EndUseAssumptionsEmissionsSource),0),MATCH(H$10,EndUseAssumptionsCampus,0))*IF(COUNTIF(PeopleList,$B176)&gt;0,INDEX(SpacePeopleAllocationsPercentData,MATCH($B176,SpacePeopleAllocationsPercentType,0),MATCH(H$10,SpacePeopleAllocationsPercentCampus,0))/SUM(IF(INDEX(EndUseMatrixPeopleData,0,MATCH($C176,EndUseMatrixEmissionSource,0))=Lists!$Q$9,IF(EndUseMatrixPeopleEndUse=$D176,INDEX(EndUseMatrixPeopleSplitData,0,MATCH(H$10,EndUseMatrixPeopleSplitCampus,0))))),1),0),0)</f>
        <v>0</v>
      </c>
      <c r="I176" s="528">
        <f t="array" ref="I176">IFERROR(IF(INDEX(EndUseMatrixData,MATCH($B176,IF(EndUseMatrixEndUse=$D176,EndUseMatrixAllocation),0),MATCH($C176,EndUseMatrixEmissionSource,0))=Lists!$Q$9,INDEX(CFPTableEmissionsData,MATCH($C176,CFPTableEmissionsEmissionSource,0),MATCH(I$10,CFPTableEmissionsCampus,0))*INDEX(EndUseAssumptionsData,MATCH($C176,IF(EndUseAssumptionsEndUse=$D176,EndUseAssumptionsEmissionsSource),0),MATCH(I$10,EndUseAssumptionsCampus,0))*IF(COUNTIF(PeopleList,$B176)&gt;0,INDEX(SpacePeopleAllocationsPercentData,MATCH($B176,SpacePeopleAllocationsPercentType,0),MATCH(I$10,SpacePeopleAllocationsPercentCampus,0))/SUM(IF(INDEX(EndUseMatrixPeopleData,0,MATCH($C176,EndUseMatrixEmissionSource,0))=Lists!$Q$9,IF(EndUseMatrixPeopleEndUse=$D176,INDEX(EndUseMatrixPeopleSplitData,0,MATCH(I$10,EndUseMatrixPeopleSplitCampus,0))))),1),0),0)</f>
        <v>0</v>
      </c>
      <c r="J176" s="528">
        <f t="array" ref="J176">IFERROR(IF(INDEX(EndUseMatrixData,MATCH($B176,IF(EndUseMatrixEndUse=$D176,EndUseMatrixAllocation),0),MATCH($C176,EndUseMatrixEmissionSource,0))=Lists!$Q$9,INDEX(CFPTableEmissionsData,MATCH($C176,CFPTableEmissionsEmissionSource,0),MATCH(J$10,CFPTableEmissionsCampus,0))*INDEX(EndUseAssumptionsData,MATCH($C176,IF(EndUseAssumptionsEndUse=$D176,EndUseAssumptionsEmissionsSource),0),MATCH(J$10,EndUseAssumptionsCampus,0))*IF(COUNTIF(PeopleList,$B176)&gt;0,INDEX(SpacePeopleAllocationsPercentData,MATCH($B176,SpacePeopleAllocationsPercentType,0),MATCH(J$10,SpacePeopleAllocationsPercentCampus,0))/SUM(IF(INDEX(EndUseMatrixPeopleData,0,MATCH($C176,EndUseMatrixEmissionSource,0))=Lists!$Q$9,IF(EndUseMatrixPeopleEndUse=$D176,INDEX(EndUseMatrixPeopleSplitData,0,MATCH(J$10,EndUseMatrixPeopleSplitCampus,0))))),1),0),0)</f>
        <v>0</v>
      </c>
      <c r="K176" s="529" t="str">
        <f t="array" aca="1" ref="K176" ca="1">IFERROR(E176*(1+INDEX(FrontEndData,MATCH(K$10,IF(FrontEndType=$B176,FrontEndCampus),0),MATCH(K$9,FrontEndYear,0))),"")</f>
        <v/>
      </c>
      <c r="L176" s="529" t="str">
        <f t="array" aca="1" ref="L176" ca="1">IFERROR(F176*(1+INDEX(FrontEndData,MATCH(L$10,IF(FrontEndType=$B176,FrontEndCampus),0),MATCH(L$9,FrontEndYear,0))),"")</f>
        <v/>
      </c>
      <c r="M176" s="529" t="str">
        <f t="array" aca="1" ref="M176" ca="1">IFERROR(G176*(1+INDEX(FrontEndData,MATCH(M$10,IF(FrontEndType=$B176,FrontEndCampus),0),MATCH(M$9,FrontEndYear,0))),"")</f>
        <v/>
      </c>
      <c r="N176" s="529" t="str">
        <f t="array" aca="1" ref="N176" ca="1">IFERROR(H176*(1+INDEX(FrontEndData,MATCH(N$10,IF(FrontEndType=$B176,FrontEndCampus),0),MATCH(N$9,FrontEndYear,0))),"")</f>
        <v/>
      </c>
      <c r="O176" s="529" t="str">
        <f t="array" aca="1" ref="O176" ca="1">IFERROR(I176*(1+INDEX(FrontEndData,MATCH(O$10,IF(FrontEndType=$B176,FrontEndCampus),0),MATCH(O$9,FrontEndYear,0))),"")</f>
        <v/>
      </c>
      <c r="P176" s="529" t="str">
        <f t="array" aca="1" ref="P176" ca="1">IFERROR(J176*(1+INDEX(FrontEndData,MATCH(P$10,IF(FrontEndType=$B176,FrontEndCampus),0),MATCH(P$9,FrontEndYear,0))),"")</f>
        <v/>
      </c>
      <c r="Q176" s="529" t="str">
        <f t="array" aca="1" ref="Q176" ca="1">IFERROR(K176*(1+INDEX(FrontEndData,MATCH(Q$10,IF(FrontEndType=$B176,FrontEndCampus),0),MATCH(Q$9,FrontEndYear,0))),"")</f>
        <v/>
      </c>
      <c r="R176" s="529" t="str">
        <f t="array" aca="1" ref="R176" ca="1">IFERROR(L176*(1+INDEX(FrontEndData,MATCH(R$10,IF(FrontEndType=$B176,FrontEndCampus),0),MATCH(R$9,FrontEndYear,0))),"")</f>
        <v/>
      </c>
      <c r="S176" s="529" t="str">
        <f t="array" aca="1" ref="S176" ca="1">IFERROR(M176*(1+INDEX(FrontEndData,MATCH(S$10,IF(FrontEndType=$B176,FrontEndCampus),0),MATCH(S$9,FrontEndYear,0))),"")</f>
        <v/>
      </c>
      <c r="T176" s="529" t="str">
        <f t="array" aca="1" ref="T176" ca="1">IFERROR(N176*(1+INDEX(FrontEndData,MATCH(T$10,IF(FrontEndType=$B176,FrontEndCampus),0),MATCH(T$9,FrontEndYear,0))),"")</f>
        <v/>
      </c>
      <c r="U176" s="529" t="str">
        <f t="array" aca="1" ref="U176" ca="1">IFERROR(O176*(1+INDEX(FrontEndData,MATCH(U$10,IF(FrontEndType=$B176,FrontEndCampus),0),MATCH(U$9,FrontEndYear,0))),"")</f>
        <v/>
      </c>
      <c r="V176" s="529" t="str">
        <f t="array" aca="1" ref="V176" ca="1">IFERROR(P176*(1+INDEX(FrontEndData,MATCH(V$10,IF(FrontEndType=$B176,FrontEndCampus),0),MATCH(V$9,FrontEndYear,0))),"")</f>
        <v/>
      </c>
      <c r="W176" s="529" t="str">
        <f t="array" aca="1" ref="W176" ca="1">IFERROR(Q176*(1+INDEX(FrontEndData,MATCH(W$10,IF(FrontEndType=$B176,FrontEndCampus),0),MATCH(W$9,FrontEndYear,0))),"")</f>
        <v/>
      </c>
      <c r="X176" s="529" t="str">
        <f t="array" aca="1" ref="X176" ca="1">IFERROR(R176*(1+INDEX(FrontEndData,MATCH(X$10,IF(FrontEndType=$B176,FrontEndCampus),0),MATCH(X$9,FrontEndYear,0))),"")</f>
        <v/>
      </c>
      <c r="Y176" s="529" t="str">
        <f t="array" aca="1" ref="Y176" ca="1">IFERROR(S176*(1+INDEX(FrontEndData,MATCH(Y$10,IF(FrontEndType=$B176,FrontEndCampus),0),MATCH(Y$9,FrontEndYear,0))),"")</f>
        <v/>
      </c>
      <c r="Z176" s="529" t="str">
        <f t="array" aca="1" ref="Z176" ca="1">IFERROR(T176*(1+INDEX(FrontEndData,MATCH(Z$10,IF(FrontEndType=$B176,FrontEndCampus),0),MATCH(Z$9,FrontEndYear,0))),"")</f>
        <v/>
      </c>
      <c r="AA176" s="529" t="str">
        <f t="array" aca="1" ref="AA176" ca="1">IFERROR(U176*(1+INDEX(FrontEndData,MATCH(AA$10,IF(FrontEndType=$B176,FrontEndCampus),0),MATCH(AA$9,FrontEndYear,0))),"")</f>
        <v/>
      </c>
      <c r="AB176" s="529" t="str">
        <f t="array" aca="1" ref="AB176" ca="1">IFERROR(V176*(1+INDEX(FrontEndData,MATCH(AB$10,IF(FrontEndType=$B176,FrontEndCampus),0),MATCH(AB$9,FrontEndYear,0))),"")</f>
        <v/>
      </c>
      <c r="AC176" s="529" t="str">
        <f t="array" aca="1" ref="AC176" ca="1">IFERROR(W176*(1+INDEX(FrontEndData,MATCH(AC$10,IF(FrontEndType=$B176,FrontEndCampus),0),MATCH(AC$9,FrontEndYear,0))),"")</f>
        <v/>
      </c>
      <c r="AD176" s="529" t="str">
        <f t="array" aca="1" ref="AD176" ca="1">IFERROR(X176*(1+INDEX(FrontEndData,MATCH(AD$10,IF(FrontEndType=$B176,FrontEndCampus),0),MATCH(AD$9,FrontEndYear,0))),"")</f>
        <v/>
      </c>
      <c r="AE176" s="529" t="str">
        <f t="array" aca="1" ref="AE176" ca="1">IFERROR(Y176*(1+INDEX(FrontEndData,MATCH(AE$10,IF(FrontEndType=$B176,FrontEndCampus),0),MATCH(AE$9,FrontEndYear,0))),"")</f>
        <v/>
      </c>
      <c r="AF176" s="529" t="str">
        <f t="array" aca="1" ref="AF176" ca="1">IFERROR(Z176*(1+INDEX(FrontEndData,MATCH(AF$10,IF(FrontEndType=$B176,FrontEndCampus),0),MATCH(AF$9,FrontEndYear,0))),"")</f>
        <v/>
      </c>
      <c r="AG176" s="529" t="str">
        <f t="array" aca="1" ref="AG176" ca="1">IFERROR(AA176*(1+INDEX(FrontEndData,MATCH(AG$10,IF(FrontEndType=$B176,FrontEndCampus),0),MATCH(AG$9,FrontEndYear,0))),"")</f>
        <v/>
      </c>
      <c r="AH176" s="529" t="str">
        <f t="array" aca="1" ref="AH176" ca="1">IFERROR(AB176*(1+INDEX(FrontEndData,MATCH(AH$10,IF(FrontEndType=$B176,FrontEndCampus),0),MATCH(AH$9,FrontEndYear,0))),"")</f>
        <v/>
      </c>
      <c r="AI176" s="529" t="str">
        <f t="array" aca="1" ref="AI176" ca="1">IFERROR(AC176*(1+INDEX(FrontEndData,MATCH(AI$10,IF(FrontEndType=$B176,FrontEndCampus),0),MATCH(AI$9,FrontEndYear,0))),"")</f>
        <v/>
      </c>
      <c r="AJ176" s="529" t="str">
        <f t="array" aca="1" ref="AJ176" ca="1">IFERROR(AD176*(1+INDEX(FrontEndData,MATCH(AJ$10,IF(FrontEndType=$B176,FrontEndCampus),0),MATCH(AJ$9,FrontEndYear,0))),"")</f>
        <v/>
      </c>
      <c r="AK176" s="529" t="str">
        <f t="array" aca="1" ref="AK176" ca="1">IFERROR(AE176*(1+INDEX(FrontEndData,MATCH(AK$10,IF(FrontEndType=$B176,FrontEndCampus),0),MATCH(AK$9,FrontEndYear,0))),"")</f>
        <v/>
      </c>
      <c r="AL176" s="529" t="str">
        <f t="array" aca="1" ref="AL176" ca="1">IFERROR(AF176*(1+INDEX(FrontEndData,MATCH(AL$10,IF(FrontEndType=$B176,FrontEndCampus),0),MATCH(AL$9,FrontEndYear,0))),"")</f>
        <v/>
      </c>
      <c r="AM176" s="529" t="str">
        <f t="array" aca="1" ref="AM176" ca="1">IFERROR(AG176*(1+INDEX(FrontEndData,MATCH(AM$10,IF(FrontEndType=$B176,FrontEndCampus),0),MATCH(AM$9,FrontEndYear,0))),"")</f>
        <v/>
      </c>
      <c r="AN176" s="529" t="str">
        <f t="array" aca="1" ref="AN176" ca="1">IFERROR(AH176*(1+INDEX(FrontEndData,MATCH(AN$10,IF(FrontEndType=$B176,FrontEndCampus),0),MATCH(AN$9,FrontEndYear,0))),"")</f>
        <v/>
      </c>
      <c r="AO176" s="529" t="str">
        <f t="array" aca="1" ref="AO176" ca="1">IFERROR(AI176*(1+INDEX(FrontEndData,MATCH(AO$10,IF(FrontEndType=$B176,FrontEndCampus),0),MATCH(AO$9,FrontEndYear,0))),"")</f>
        <v/>
      </c>
      <c r="AP176" s="529" t="str">
        <f t="array" aca="1" ref="AP176" ca="1">IFERROR(AJ176*(1+INDEX(FrontEndData,MATCH(AP$10,IF(FrontEndType=$B176,FrontEndCampus),0),MATCH(AP$9,FrontEndYear,0))),"")</f>
        <v/>
      </c>
      <c r="AQ176" s="529" t="str">
        <f t="array" aca="1" ref="AQ176" ca="1">IFERROR(AK176*(1+INDEX(FrontEndData,MATCH(AQ$10,IF(FrontEndType=$B176,FrontEndCampus),0),MATCH(AQ$9,FrontEndYear,0))),"")</f>
        <v/>
      </c>
      <c r="AR176" s="529" t="str">
        <f t="array" aca="1" ref="AR176" ca="1">IFERROR(AL176*(1+INDEX(FrontEndData,MATCH(AR$10,IF(FrontEndType=$B176,FrontEndCampus),0),MATCH(AR$9,FrontEndYear,0))),"")</f>
        <v/>
      </c>
      <c r="AS176" s="529" t="str">
        <f t="array" aca="1" ref="AS176" ca="1">IFERROR(AM176*(1+INDEX(FrontEndData,MATCH(AS$10,IF(FrontEndType=$B176,FrontEndCampus),0),MATCH(AS$9,FrontEndYear,0))),"")</f>
        <v/>
      </c>
      <c r="AT176" s="529" t="str">
        <f t="array" aca="1" ref="AT176" ca="1">IFERROR(AN176*(1+INDEX(FrontEndData,MATCH(AT$10,IF(FrontEndType=$B176,FrontEndCampus),0),MATCH(AT$9,FrontEndYear,0))),"")</f>
        <v/>
      </c>
      <c r="AU176" s="529" t="str">
        <f t="array" aca="1" ref="AU176" ca="1">IFERROR(AO176*(1+INDEX(FrontEndData,MATCH(AU$10,IF(FrontEndType=$B176,FrontEndCampus),0),MATCH(AU$9,FrontEndYear,0))),"")</f>
        <v/>
      </c>
      <c r="AV176" s="529" t="str">
        <f t="array" aca="1" ref="AV176" ca="1">IFERROR(AP176*(1+INDEX(FrontEndData,MATCH(AV$10,IF(FrontEndType=$B176,FrontEndCampus),0),MATCH(AV$9,FrontEndYear,0))),"")</f>
        <v/>
      </c>
      <c r="AW176" s="529" t="str">
        <f t="array" aca="1" ref="AW176" ca="1">IFERROR(AQ176*(1+INDEX(FrontEndData,MATCH(AW$10,IF(FrontEndType=$B176,FrontEndCampus),0),MATCH(AW$9,FrontEndYear,0))),"")</f>
        <v/>
      </c>
      <c r="AX176" s="529" t="str">
        <f t="array" aca="1" ref="AX176" ca="1">IFERROR(AR176*(1+INDEX(FrontEndData,MATCH(AX$10,IF(FrontEndType=$B176,FrontEndCampus),0),MATCH(AX$9,FrontEndYear,0))),"")</f>
        <v/>
      </c>
      <c r="AY176" s="529" t="str">
        <f t="array" aca="1" ref="AY176" ca="1">IFERROR(AS176*(1+INDEX(FrontEndData,MATCH(AY$10,IF(FrontEndType=$B176,FrontEndCampus),0),MATCH(AY$9,FrontEndYear,0))),"")</f>
        <v/>
      </c>
      <c r="AZ176" s="529" t="str">
        <f t="array" aca="1" ref="AZ176" ca="1">IFERROR(AT176*(1+INDEX(FrontEndData,MATCH(AZ$10,IF(FrontEndType=$B176,FrontEndCampus),0),MATCH(AZ$9,FrontEndYear,0))),"")</f>
        <v/>
      </c>
      <c r="BA176" s="529" t="str">
        <f t="array" aca="1" ref="BA176" ca="1">IFERROR(AU176*(1+INDEX(FrontEndData,MATCH(BA$10,IF(FrontEndType=$B176,FrontEndCampus),0),MATCH(BA$9,FrontEndYear,0))),"")</f>
        <v/>
      </c>
      <c r="BB176" s="529" t="str">
        <f t="array" aca="1" ref="BB176" ca="1">IFERROR(AV176*(1+INDEX(FrontEndData,MATCH(BB$10,IF(FrontEndType=$B176,FrontEndCampus),0),MATCH(BB$9,FrontEndYear,0))),"")</f>
        <v/>
      </c>
      <c r="BC176" s="529" t="str">
        <f t="array" aca="1" ref="BC176" ca="1">IFERROR(AW176*(1+INDEX(FrontEndData,MATCH(BC$10,IF(FrontEndType=$B176,FrontEndCampus),0),MATCH(BC$9,FrontEndYear,0))),"")</f>
        <v/>
      </c>
      <c r="BD176" s="529" t="str">
        <f t="array" aca="1" ref="BD176" ca="1">IFERROR(AX176*(1+INDEX(FrontEndData,MATCH(BD$10,IF(FrontEndType=$B176,FrontEndCampus),0),MATCH(BD$9,FrontEndYear,0))),"")</f>
        <v/>
      </c>
      <c r="BE176" s="529" t="str">
        <f t="array" aca="1" ref="BE176" ca="1">IFERROR(AY176*(1+INDEX(FrontEndData,MATCH(BE$10,IF(FrontEndType=$B176,FrontEndCampus),0),MATCH(BE$9,FrontEndYear,0))),"")</f>
        <v/>
      </c>
      <c r="BF176" s="529" t="str">
        <f t="array" aca="1" ref="BF176" ca="1">IFERROR(AZ176*(1+INDEX(FrontEndData,MATCH(BF$10,IF(FrontEndType=$B176,FrontEndCampus),0),MATCH(BF$9,FrontEndYear,0))),"")</f>
        <v/>
      </c>
      <c r="BG176" s="529" t="str">
        <f t="array" aca="1" ref="BG176" ca="1">IFERROR(BA176*(1+INDEX(FrontEndData,MATCH(BG$10,IF(FrontEndType=$B176,FrontEndCampus),0),MATCH(BG$9,FrontEndYear,0))),"")</f>
        <v/>
      </c>
      <c r="BH176" s="529" t="str">
        <f t="array" aca="1" ref="BH176" ca="1">IFERROR(BB176*(1+INDEX(FrontEndData,MATCH(BH$10,IF(FrontEndType=$B176,FrontEndCampus),0),MATCH(BH$9,FrontEndYear,0))),"")</f>
        <v/>
      </c>
      <c r="BI176" s="529" t="str">
        <f t="array" aca="1" ref="BI176" ca="1">IFERROR(BC176*(1+INDEX(FrontEndData,MATCH(BI$10,IF(FrontEndType=$B176,FrontEndCampus),0),MATCH(BI$9,FrontEndYear,0))),"")</f>
        <v/>
      </c>
      <c r="BJ176" s="529" t="str">
        <f t="array" aca="1" ref="BJ176" ca="1">IFERROR(BD176*(1+INDEX(FrontEndData,MATCH(BJ$10,IF(FrontEndType=$B176,FrontEndCampus),0),MATCH(BJ$9,FrontEndYear,0))),"")</f>
        <v/>
      </c>
      <c r="BK176" s="529" t="str">
        <f t="array" aca="1" ref="BK176" ca="1">IFERROR(BE176*(1+INDEX(FrontEndData,MATCH(BK$10,IF(FrontEndType=$B176,FrontEndCampus),0),MATCH(BK$9,FrontEndYear,0))),"")</f>
        <v/>
      </c>
      <c r="BL176" s="529" t="str">
        <f t="array" aca="1" ref="BL176" ca="1">IFERROR(BF176*(1+INDEX(FrontEndData,MATCH(BL$10,IF(FrontEndType=$B176,FrontEndCampus),0),MATCH(BL$9,FrontEndYear,0))),"")</f>
        <v/>
      </c>
      <c r="BM176" s="529" t="str">
        <f t="array" aca="1" ref="BM176" ca="1">IFERROR(BG176*(1+INDEX(FrontEndData,MATCH(BM$10,IF(FrontEndType=$B176,FrontEndCampus),0),MATCH(BM$9,FrontEndYear,0))),"")</f>
        <v/>
      </c>
      <c r="BN176" s="529" t="str">
        <f t="array" aca="1" ref="BN176" ca="1">IFERROR(BH176*(1+INDEX(FrontEndData,MATCH(BN$10,IF(FrontEndType=$B176,FrontEndCampus),0),MATCH(BN$9,FrontEndYear,0))),"")</f>
        <v/>
      </c>
      <c r="BO176" s="529" t="str">
        <f t="array" aca="1" ref="BO176" ca="1">IFERROR(BI176*(1+INDEX(FrontEndData,MATCH(BO$10,IF(FrontEndType=$B176,FrontEndCampus),0),MATCH(BO$9,FrontEndYear,0))),"")</f>
        <v/>
      </c>
      <c r="BP176" s="529" t="str">
        <f t="array" aca="1" ref="BP176" ca="1">IFERROR(BJ176*(1+INDEX(FrontEndData,MATCH(BP$10,IF(FrontEndType=$B176,FrontEndCampus),0),MATCH(BP$9,FrontEndYear,0))),"")</f>
        <v/>
      </c>
      <c r="BQ176" s="529" t="str">
        <f t="array" aca="1" ref="BQ176" ca="1">IFERROR(BK176*(1+INDEX(FrontEndData,MATCH(BQ$10,IF(FrontEndType=$B176,FrontEndCampus),0),MATCH(BQ$9,FrontEndYear,0))),"")</f>
        <v/>
      </c>
      <c r="BR176" s="529" t="str">
        <f t="array" aca="1" ref="BR176" ca="1">IFERROR(BL176*(1+INDEX(FrontEndData,MATCH(BR$10,IF(FrontEndType=$B176,FrontEndCampus),0),MATCH(BR$9,FrontEndYear,0))),"")</f>
        <v/>
      </c>
      <c r="BS176" s="529" t="str">
        <f t="array" aca="1" ref="BS176" ca="1">IFERROR(BM176*(1+INDEX(FrontEndData,MATCH(BS$10,IF(FrontEndType=$B176,FrontEndCampus),0),MATCH(BS$9,FrontEndYear,0))),"")</f>
        <v/>
      </c>
      <c r="BT176" s="529" t="str">
        <f t="array" aca="1" ref="BT176" ca="1">IFERROR(BN176*(1+INDEX(FrontEndData,MATCH(BT$10,IF(FrontEndType=$B176,FrontEndCampus),0),MATCH(BT$9,FrontEndYear,0))),"")</f>
        <v/>
      </c>
      <c r="BU176" s="529" t="str">
        <f t="array" aca="1" ref="BU176" ca="1">IFERROR(BO176*(1+INDEX(FrontEndData,MATCH(BU$10,IF(FrontEndType=$B176,FrontEndCampus),0),MATCH(BU$9,FrontEndYear,0))),"")</f>
        <v/>
      </c>
      <c r="BV176" s="529" t="str">
        <f t="array" aca="1" ref="BV176" ca="1">IFERROR(BP176*(1+INDEX(FrontEndData,MATCH(BV$10,IF(FrontEndType=$B176,FrontEndCampus),0),MATCH(BV$9,FrontEndYear,0))),"")</f>
        <v/>
      </c>
      <c r="BW176" s="529" t="str">
        <f t="array" aca="1" ref="BW176" ca="1">IFERROR(BQ176*(1+INDEX(FrontEndData,MATCH(BW$10,IF(FrontEndType=$B176,FrontEndCampus),0),MATCH(BW$9,FrontEndYear,0))),"")</f>
        <v/>
      </c>
      <c r="BX176" s="529" t="str">
        <f t="array" aca="1" ref="BX176" ca="1">IFERROR(BR176*(1+INDEX(FrontEndData,MATCH(BX$10,IF(FrontEndType=$B176,FrontEndCampus),0),MATCH(BX$9,FrontEndYear,0))),"")</f>
        <v/>
      </c>
    </row>
    <row r="177" spans="2:76" x14ac:dyDescent="0.25">
      <c r="B177" s="525" t="s">
        <v>411</v>
      </c>
      <c r="C177" s="526" t="s">
        <v>368</v>
      </c>
      <c r="D177" s="527" t="s">
        <v>28</v>
      </c>
      <c r="E177" s="528">
        <f t="array" ref="E177">IFERROR(IF(INDEX(EndUseMatrixData,MATCH($B177,IF(EndUseMatrixEndUse=$D177,EndUseMatrixAllocation),0),MATCH($C177,EndUseMatrixEmissionSource,0))=Lists!$Q$9,INDEX(CFPTableEmissionsData,MATCH($C177,CFPTableEmissionsEmissionSource,0),MATCH(E$10,CFPTableEmissionsCampus,0))*INDEX(EndUseAssumptionsData,MATCH($C177,IF(EndUseAssumptionsEndUse=$D177,EndUseAssumptionsEmissionsSource),0),MATCH(E$10,EndUseAssumptionsCampus,0))*IF(COUNTIF(PeopleList,$B177)&gt;0,INDEX(SpacePeopleAllocationsPercentData,MATCH($B177,SpacePeopleAllocationsPercentType,0),MATCH(E$10,SpacePeopleAllocationsPercentCampus,0))/SUM(IF(INDEX(EndUseMatrixPeopleData,0,MATCH($C177,EndUseMatrixEmissionSource,0))=Lists!$Q$9,IF(EndUseMatrixPeopleEndUse=$D177,INDEX(EndUseMatrixPeopleSplitData,0,MATCH(E$10,EndUseMatrixPeopleSplitCampus,0))))),1),0),0)</f>
        <v>0</v>
      </c>
      <c r="F177" s="528">
        <f t="array" ref="F177">IFERROR(IF(INDEX(EndUseMatrixData,MATCH($B177,IF(EndUseMatrixEndUse=$D177,EndUseMatrixAllocation),0),MATCH($C177,EndUseMatrixEmissionSource,0))=Lists!$Q$9,INDEX(CFPTableEmissionsData,MATCH($C177,CFPTableEmissionsEmissionSource,0),MATCH(F$10,CFPTableEmissionsCampus,0))*INDEX(EndUseAssumptionsData,MATCH($C177,IF(EndUseAssumptionsEndUse=$D177,EndUseAssumptionsEmissionsSource),0),MATCH(F$10,EndUseAssumptionsCampus,0))*IF(COUNTIF(PeopleList,$B177)&gt;0,INDEX(SpacePeopleAllocationsPercentData,MATCH($B177,SpacePeopleAllocationsPercentType,0),MATCH(F$10,SpacePeopleAllocationsPercentCampus,0))/SUM(IF(INDEX(EndUseMatrixPeopleData,0,MATCH($C177,EndUseMatrixEmissionSource,0))=Lists!$Q$9,IF(EndUseMatrixPeopleEndUse=$D177,INDEX(EndUseMatrixPeopleSplitData,0,MATCH(F$10,EndUseMatrixPeopleSplitCampus,0))))),1),0),0)</f>
        <v>0</v>
      </c>
      <c r="G177" s="528">
        <f t="array" ref="G177">IFERROR(IF(INDEX(EndUseMatrixData,MATCH($B177,IF(EndUseMatrixEndUse=$D177,EndUseMatrixAllocation),0),MATCH($C177,EndUseMatrixEmissionSource,0))=Lists!$Q$9,INDEX(CFPTableEmissionsData,MATCH($C177,CFPTableEmissionsEmissionSource,0),MATCH(G$10,CFPTableEmissionsCampus,0))*INDEX(EndUseAssumptionsData,MATCH($C177,IF(EndUseAssumptionsEndUse=$D177,EndUseAssumptionsEmissionsSource),0),MATCH(G$10,EndUseAssumptionsCampus,0))*IF(COUNTIF(PeopleList,$B177)&gt;0,INDEX(SpacePeopleAllocationsPercentData,MATCH($B177,SpacePeopleAllocationsPercentType,0),MATCH(G$10,SpacePeopleAllocationsPercentCampus,0))/SUM(IF(INDEX(EndUseMatrixPeopleData,0,MATCH($C177,EndUseMatrixEmissionSource,0))=Lists!$Q$9,IF(EndUseMatrixPeopleEndUse=$D177,INDEX(EndUseMatrixPeopleSplitData,0,MATCH(G$10,EndUseMatrixPeopleSplitCampus,0))))),1),0),0)</f>
        <v>0</v>
      </c>
      <c r="H177" s="528">
        <f t="array" ref="H177">IFERROR(IF(INDEX(EndUseMatrixData,MATCH($B177,IF(EndUseMatrixEndUse=$D177,EndUseMatrixAllocation),0),MATCH($C177,EndUseMatrixEmissionSource,0))=Lists!$Q$9,INDEX(CFPTableEmissionsData,MATCH($C177,CFPTableEmissionsEmissionSource,0),MATCH(H$10,CFPTableEmissionsCampus,0))*INDEX(EndUseAssumptionsData,MATCH($C177,IF(EndUseAssumptionsEndUse=$D177,EndUseAssumptionsEmissionsSource),0),MATCH(H$10,EndUseAssumptionsCampus,0))*IF(COUNTIF(PeopleList,$B177)&gt;0,INDEX(SpacePeopleAllocationsPercentData,MATCH($B177,SpacePeopleAllocationsPercentType,0),MATCH(H$10,SpacePeopleAllocationsPercentCampus,0))/SUM(IF(INDEX(EndUseMatrixPeopleData,0,MATCH($C177,EndUseMatrixEmissionSource,0))=Lists!$Q$9,IF(EndUseMatrixPeopleEndUse=$D177,INDEX(EndUseMatrixPeopleSplitData,0,MATCH(H$10,EndUseMatrixPeopleSplitCampus,0))))),1),0),0)</f>
        <v>0</v>
      </c>
      <c r="I177" s="528">
        <f t="array" ref="I177">IFERROR(IF(INDEX(EndUseMatrixData,MATCH($B177,IF(EndUseMatrixEndUse=$D177,EndUseMatrixAllocation),0),MATCH($C177,EndUseMatrixEmissionSource,0))=Lists!$Q$9,INDEX(CFPTableEmissionsData,MATCH($C177,CFPTableEmissionsEmissionSource,0),MATCH(I$10,CFPTableEmissionsCampus,0))*INDEX(EndUseAssumptionsData,MATCH($C177,IF(EndUseAssumptionsEndUse=$D177,EndUseAssumptionsEmissionsSource),0),MATCH(I$10,EndUseAssumptionsCampus,0))*IF(COUNTIF(PeopleList,$B177)&gt;0,INDEX(SpacePeopleAllocationsPercentData,MATCH($B177,SpacePeopleAllocationsPercentType,0),MATCH(I$10,SpacePeopleAllocationsPercentCampus,0))/SUM(IF(INDEX(EndUseMatrixPeopleData,0,MATCH($C177,EndUseMatrixEmissionSource,0))=Lists!$Q$9,IF(EndUseMatrixPeopleEndUse=$D177,INDEX(EndUseMatrixPeopleSplitData,0,MATCH(I$10,EndUseMatrixPeopleSplitCampus,0))))),1),0),0)</f>
        <v>0</v>
      </c>
      <c r="J177" s="528">
        <f t="array" ref="J177">IFERROR(IF(INDEX(EndUseMatrixData,MATCH($B177,IF(EndUseMatrixEndUse=$D177,EndUseMatrixAllocation),0),MATCH($C177,EndUseMatrixEmissionSource,0))=Lists!$Q$9,INDEX(CFPTableEmissionsData,MATCH($C177,CFPTableEmissionsEmissionSource,0),MATCH(J$10,CFPTableEmissionsCampus,0))*INDEX(EndUseAssumptionsData,MATCH($C177,IF(EndUseAssumptionsEndUse=$D177,EndUseAssumptionsEmissionsSource),0),MATCH(J$10,EndUseAssumptionsCampus,0))*IF(COUNTIF(PeopleList,$B177)&gt;0,INDEX(SpacePeopleAllocationsPercentData,MATCH($B177,SpacePeopleAllocationsPercentType,0),MATCH(J$10,SpacePeopleAllocationsPercentCampus,0))/SUM(IF(INDEX(EndUseMatrixPeopleData,0,MATCH($C177,EndUseMatrixEmissionSource,0))=Lists!$Q$9,IF(EndUseMatrixPeopleEndUse=$D177,INDEX(EndUseMatrixPeopleSplitData,0,MATCH(J$10,EndUseMatrixPeopleSplitCampus,0))))),1),0),0)</f>
        <v>0</v>
      </c>
      <c r="K177" s="529" t="str">
        <f t="array" aca="1" ref="K177" ca="1">IFERROR(E177*(1+INDEX(FrontEndData,MATCH(K$10,IF(FrontEndType=$B177,FrontEndCampus),0),MATCH(K$9,FrontEndYear,0))),"")</f>
        <v/>
      </c>
      <c r="L177" s="529" t="str">
        <f t="array" aca="1" ref="L177" ca="1">IFERROR(F177*(1+INDEX(FrontEndData,MATCH(L$10,IF(FrontEndType=$B177,FrontEndCampus),0),MATCH(L$9,FrontEndYear,0))),"")</f>
        <v/>
      </c>
      <c r="M177" s="529" t="str">
        <f t="array" aca="1" ref="M177" ca="1">IFERROR(G177*(1+INDEX(FrontEndData,MATCH(M$10,IF(FrontEndType=$B177,FrontEndCampus),0),MATCH(M$9,FrontEndYear,0))),"")</f>
        <v/>
      </c>
      <c r="N177" s="529" t="str">
        <f t="array" aca="1" ref="N177" ca="1">IFERROR(H177*(1+INDEX(FrontEndData,MATCH(N$10,IF(FrontEndType=$B177,FrontEndCampus),0),MATCH(N$9,FrontEndYear,0))),"")</f>
        <v/>
      </c>
      <c r="O177" s="529" t="str">
        <f t="array" aca="1" ref="O177" ca="1">IFERROR(I177*(1+INDEX(FrontEndData,MATCH(O$10,IF(FrontEndType=$B177,FrontEndCampus),0),MATCH(O$9,FrontEndYear,0))),"")</f>
        <v/>
      </c>
      <c r="P177" s="529" t="str">
        <f t="array" aca="1" ref="P177" ca="1">IFERROR(J177*(1+INDEX(FrontEndData,MATCH(P$10,IF(FrontEndType=$B177,FrontEndCampus),0),MATCH(P$9,FrontEndYear,0))),"")</f>
        <v/>
      </c>
      <c r="Q177" s="529" t="str">
        <f t="array" aca="1" ref="Q177" ca="1">IFERROR(K177*(1+INDEX(FrontEndData,MATCH(Q$10,IF(FrontEndType=$B177,FrontEndCampus),0),MATCH(Q$9,FrontEndYear,0))),"")</f>
        <v/>
      </c>
      <c r="R177" s="529" t="str">
        <f t="array" aca="1" ref="R177" ca="1">IFERROR(L177*(1+INDEX(FrontEndData,MATCH(R$10,IF(FrontEndType=$B177,FrontEndCampus),0),MATCH(R$9,FrontEndYear,0))),"")</f>
        <v/>
      </c>
      <c r="S177" s="529" t="str">
        <f t="array" aca="1" ref="S177" ca="1">IFERROR(M177*(1+INDEX(FrontEndData,MATCH(S$10,IF(FrontEndType=$B177,FrontEndCampus),0),MATCH(S$9,FrontEndYear,0))),"")</f>
        <v/>
      </c>
      <c r="T177" s="529" t="str">
        <f t="array" aca="1" ref="T177" ca="1">IFERROR(N177*(1+INDEX(FrontEndData,MATCH(T$10,IF(FrontEndType=$B177,FrontEndCampus),0),MATCH(T$9,FrontEndYear,0))),"")</f>
        <v/>
      </c>
      <c r="U177" s="529" t="str">
        <f t="array" aca="1" ref="U177" ca="1">IFERROR(O177*(1+INDEX(FrontEndData,MATCH(U$10,IF(FrontEndType=$B177,FrontEndCampus),0),MATCH(U$9,FrontEndYear,0))),"")</f>
        <v/>
      </c>
      <c r="V177" s="529" t="str">
        <f t="array" aca="1" ref="V177" ca="1">IFERROR(P177*(1+INDEX(FrontEndData,MATCH(V$10,IF(FrontEndType=$B177,FrontEndCampus),0),MATCH(V$9,FrontEndYear,0))),"")</f>
        <v/>
      </c>
      <c r="W177" s="529" t="str">
        <f t="array" aca="1" ref="W177" ca="1">IFERROR(Q177*(1+INDEX(FrontEndData,MATCH(W$10,IF(FrontEndType=$B177,FrontEndCampus),0),MATCH(W$9,FrontEndYear,0))),"")</f>
        <v/>
      </c>
      <c r="X177" s="529" t="str">
        <f t="array" aca="1" ref="X177" ca="1">IFERROR(R177*(1+INDEX(FrontEndData,MATCH(X$10,IF(FrontEndType=$B177,FrontEndCampus),0),MATCH(X$9,FrontEndYear,0))),"")</f>
        <v/>
      </c>
      <c r="Y177" s="529" t="str">
        <f t="array" aca="1" ref="Y177" ca="1">IFERROR(S177*(1+INDEX(FrontEndData,MATCH(Y$10,IF(FrontEndType=$B177,FrontEndCampus),0),MATCH(Y$9,FrontEndYear,0))),"")</f>
        <v/>
      </c>
      <c r="Z177" s="529" t="str">
        <f t="array" aca="1" ref="Z177" ca="1">IFERROR(T177*(1+INDEX(FrontEndData,MATCH(Z$10,IF(FrontEndType=$B177,FrontEndCampus),0),MATCH(Z$9,FrontEndYear,0))),"")</f>
        <v/>
      </c>
      <c r="AA177" s="529" t="str">
        <f t="array" aca="1" ref="AA177" ca="1">IFERROR(U177*(1+INDEX(FrontEndData,MATCH(AA$10,IF(FrontEndType=$B177,FrontEndCampus),0),MATCH(AA$9,FrontEndYear,0))),"")</f>
        <v/>
      </c>
      <c r="AB177" s="529" t="str">
        <f t="array" aca="1" ref="AB177" ca="1">IFERROR(V177*(1+INDEX(FrontEndData,MATCH(AB$10,IF(FrontEndType=$B177,FrontEndCampus),0),MATCH(AB$9,FrontEndYear,0))),"")</f>
        <v/>
      </c>
      <c r="AC177" s="529" t="str">
        <f t="array" aca="1" ref="AC177" ca="1">IFERROR(W177*(1+INDEX(FrontEndData,MATCH(AC$10,IF(FrontEndType=$B177,FrontEndCampus),0),MATCH(AC$9,FrontEndYear,0))),"")</f>
        <v/>
      </c>
      <c r="AD177" s="529" t="str">
        <f t="array" aca="1" ref="AD177" ca="1">IFERROR(X177*(1+INDEX(FrontEndData,MATCH(AD$10,IF(FrontEndType=$B177,FrontEndCampus),0),MATCH(AD$9,FrontEndYear,0))),"")</f>
        <v/>
      </c>
      <c r="AE177" s="529" t="str">
        <f t="array" aca="1" ref="AE177" ca="1">IFERROR(Y177*(1+INDEX(FrontEndData,MATCH(AE$10,IF(FrontEndType=$B177,FrontEndCampus),0),MATCH(AE$9,FrontEndYear,0))),"")</f>
        <v/>
      </c>
      <c r="AF177" s="529" t="str">
        <f t="array" aca="1" ref="AF177" ca="1">IFERROR(Z177*(1+INDEX(FrontEndData,MATCH(AF$10,IF(FrontEndType=$B177,FrontEndCampus),0),MATCH(AF$9,FrontEndYear,0))),"")</f>
        <v/>
      </c>
      <c r="AG177" s="529" t="str">
        <f t="array" aca="1" ref="AG177" ca="1">IFERROR(AA177*(1+INDEX(FrontEndData,MATCH(AG$10,IF(FrontEndType=$B177,FrontEndCampus),0),MATCH(AG$9,FrontEndYear,0))),"")</f>
        <v/>
      </c>
      <c r="AH177" s="529" t="str">
        <f t="array" aca="1" ref="AH177" ca="1">IFERROR(AB177*(1+INDEX(FrontEndData,MATCH(AH$10,IF(FrontEndType=$B177,FrontEndCampus),0),MATCH(AH$9,FrontEndYear,0))),"")</f>
        <v/>
      </c>
      <c r="AI177" s="529" t="str">
        <f t="array" aca="1" ref="AI177" ca="1">IFERROR(AC177*(1+INDEX(FrontEndData,MATCH(AI$10,IF(FrontEndType=$B177,FrontEndCampus),0),MATCH(AI$9,FrontEndYear,0))),"")</f>
        <v/>
      </c>
      <c r="AJ177" s="529" t="str">
        <f t="array" aca="1" ref="AJ177" ca="1">IFERROR(AD177*(1+INDEX(FrontEndData,MATCH(AJ$10,IF(FrontEndType=$B177,FrontEndCampus),0),MATCH(AJ$9,FrontEndYear,0))),"")</f>
        <v/>
      </c>
      <c r="AK177" s="529" t="str">
        <f t="array" aca="1" ref="AK177" ca="1">IFERROR(AE177*(1+INDEX(FrontEndData,MATCH(AK$10,IF(FrontEndType=$B177,FrontEndCampus),0),MATCH(AK$9,FrontEndYear,0))),"")</f>
        <v/>
      </c>
      <c r="AL177" s="529" t="str">
        <f t="array" aca="1" ref="AL177" ca="1">IFERROR(AF177*(1+INDEX(FrontEndData,MATCH(AL$10,IF(FrontEndType=$B177,FrontEndCampus),0),MATCH(AL$9,FrontEndYear,0))),"")</f>
        <v/>
      </c>
      <c r="AM177" s="529" t="str">
        <f t="array" aca="1" ref="AM177" ca="1">IFERROR(AG177*(1+INDEX(FrontEndData,MATCH(AM$10,IF(FrontEndType=$B177,FrontEndCampus),0),MATCH(AM$9,FrontEndYear,0))),"")</f>
        <v/>
      </c>
      <c r="AN177" s="529" t="str">
        <f t="array" aca="1" ref="AN177" ca="1">IFERROR(AH177*(1+INDEX(FrontEndData,MATCH(AN$10,IF(FrontEndType=$B177,FrontEndCampus),0),MATCH(AN$9,FrontEndYear,0))),"")</f>
        <v/>
      </c>
      <c r="AO177" s="529" t="str">
        <f t="array" aca="1" ref="AO177" ca="1">IFERROR(AI177*(1+INDEX(FrontEndData,MATCH(AO$10,IF(FrontEndType=$B177,FrontEndCampus),0),MATCH(AO$9,FrontEndYear,0))),"")</f>
        <v/>
      </c>
      <c r="AP177" s="529" t="str">
        <f t="array" aca="1" ref="AP177" ca="1">IFERROR(AJ177*(1+INDEX(FrontEndData,MATCH(AP$10,IF(FrontEndType=$B177,FrontEndCampus),0),MATCH(AP$9,FrontEndYear,0))),"")</f>
        <v/>
      </c>
      <c r="AQ177" s="529" t="str">
        <f t="array" aca="1" ref="AQ177" ca="1">IFERROR(AK177*(1+INDEX(FrontEndData,MATCH(AQ$10,IF(FrontEndType=$B177,FrontEndCampus),0),MATCH(AQ$9,FrontEndYear,0))),"")</f>
        <v/>
      </c>
      <c r="AR177" s="529" t="str">
        <f t="array" aca="1" ref="AR177" ca="1">IFERROR(AL177*(1+INDEX(FrontEndData,MATCH(AR$10,IF(FrontEndType=$B177,FrontEndCampus),0),MATCH(AR$9,FrontEndYear,0))),"")</f>
        <v/>
      </c>
      <c r="AS177" s="529" t="str">
        <f t="array" aca="1" ref="AS177" ca="1">IFERROR(AM177*(1+INDEX(FrontEndData,MATCH(AS$10,IF(FrontEndType=$B177,FrontEndCampus),0),MATCH(AS$9,FrontEndYear,0))),"")</f>
        <v/>
      </c>
      <c r="AT177" s="529" t="str">
        <f t="array" aca="1" ref="AT177" ca="1">IFERROR(AN177*(1+INDEX(FrontEndData,MATCH(AT$10,IF(FrontEndType=$B177,FrontEndCampus),0),MATCH(AT$9,FrontEndYear,0))),"")</f>
        <v/>
      </c>
      <c r="AU177" s="529" t="str">
        <f t="array" aca="1" ref="AU177" ca="1">IFERROR(AO177*(1+INDEX(FrontEndData,MATCH(AU$10,IF(FrontEndType=$B177,FrontEndCampus),0),MATCH(AU$9,FrontEndYear,0))),"")</f>
        <v/>
      </c>
      <c r="AV177" s="529" t="str">
        <f t="array" aca="1" ref="AV177" ca="1">IFERROR(AP177*(1+INDEX(FrontEndData,MATCH(AV$10,IF(FrontEndType=$B177,FrontEndCampus),0),MATCH(AV$9,FrontEndYear,0))),"")</f>
        <v/>
      </c>
      <c r="AW177" s="529" t="str">
        <f t="array" aca="1" ref="AW177" ca="1">IFERROR(AQ177*(1+INDEX(FrontEndData,MATCH(AW$10,IF(FrontEndType=$B177,FrontEndCampus),0),MATCH(AW$9,FrontEndYear,0))),"")</f>
        <v/>
      </c>
      <c r="AX177" s="529" t="str">
        <f t="array" aca="1" ref="AX177" ca="1">IFERROR(AR177*(1+INDEX(FrontEndData,MATCH(AX$10,IF(FrontEndType=$B177,FrontEndCampus),0),MATCH(AX$9,FrontEndYear,0))),"")</f>
        <v/>
      </c>
      <c r="AY177" s="529" t="str">
        <f t="array" aca="1" ref="AY177" ca="1">IFERROR(AS177*(1+INDEX(FrontEndData,MATCH(AY$10,IF(FrontEndType=$B177,FrontEndCampus),0),MATCH(AY$9,FrontEndYear,0))),"")</f>
        <v/>
      </c>
      <c r="AZ177" s="529" t="str">
        <f t="array" aca="1" ref="AZ177" ca="1">IFERROR(AT177*(1+INDEX(FrontEndData,MATCH(AZ$10,IF(FrontEndType=$B177,FrontEndCampus),0),MATCH(AZ$9,FrontEndYear,0))),"")</f>
        <v/>
      </c>
      <c r="BA177" s="529" t="str">
        <f t="array" aca="1" ref="BA177" ca="1">IFERROR(AU177*(1+INDEX(FrontEndData,MATCH(BA$10,IF(FrontEndType=$B177,FrontEndCampus),0),MATCH(BA$9,FrontEndYear,0))),"")</f>
        <v/>
      </c>
      <c r="BB177" s="529" t="str">
        <f t="array" aca="1" ref="BB177" ca="1">IFERROR(AV177*(1+INDEX(FrontEndData,MATCH(BB$10,IF(FrontEndType=$B177,FrontEndCampus),0),MATCH(BB$9,FrontEndYear,0))),"")</f>
        <v/>
      </c>
      <c r="BC177" s="529" t="str">
        <f t="array" aca="1" ref="BC177" ca="1">IFERROR(AW177*(1+INDEX(FrontEndData,MATCH(BC$10,IF(FrontEndType=$B177,FrontEndCampus),0),MATCH(BC$9,FrontEndYear,0))),"")</f>
        <v/>
      </c>
      <c r="BD177" s="529" t="str">
        <f t="array" aca="1" ref="BD177" ca="1">IFERROR(AX177*(1+INDEX(FrontEndData,MATCH(BD$10,IF(FrontEndType=$B177,FrontEndCampus),0),MATCH(BD$9,FrontEndYear,0))),"")</f>
        <v/>
      </c>
      <c r="BE177" s="529" t="str">
        <f t="array" aca="1" ref="BE177" ca="1">IFERROR(AY177*(1+INDEX(FrontEndData,MATCH(BE$10,IF(FrontEndType=$B177,FrontEndCampus),0),MATCH(BE$9,FrontEndYear,0))),"")</f>
        <v/>
      </c>
      <c r="BF177" s="529" t="str">
        <f t="array" aca="1" ref="BF177" ca="1">IFERROR(AZ177*(1+INDEX(FrontEndData,MATCH(BF$10,IF(FrontEndType=$B177,FrontEndCampus),0),MATCH(BF$9,FrontEndYear,0))),"")</f>
        <v/>
      </c>
      <c r="BG177" s="529" t="str">
        <f t="array" aca="1" ref="BG177" ca="1">IFERROR(BA177*(1+INDEX(FrontEndData,MATCH(BG$10,IF(FrontEndType=$B177,FrontEndCampus),0),MATCH(BG$9,FrontEndYear,0))),"")</f>
        <v/>
      </c>
      <c r="BH177" s="529" t="str">
        <f t="array" aca="1" ref="BH177" ca="1">IFERROR(BB177*(1+INDEX(FrontEndData,MATCH(BH$10,IF(FrontEndType=$B177,FrontEndCampus),0),MATCH(BH$9,FrontEndYear,0))),"")</f>
        <v/>
      </c>
      <c r="BI177" s="529" t="str">
        <f t="array" aca="1" ref="BI177" ca="1">IFERROR(BC177*(1+INDEX(FrontEndData,MATCH(BI$10,IF(FrontEndType=$B177,FrontEndCampus),0),MATCH(BI$9,FrontEndYear,0))),"")</f>
        <v/>
      </c>
      <c r="BJ177" s="529" t="str">
        <f t="array" aca="1" ref="BJ177" ca="1">IFERROR(BD177*(1+INDEX(FrontEndData,MATCH(BJ$10,IF(FrontEndType=$B177,FrontEndCampus),0),MATCH(BJ$9,FrontEndYear,0))),"")</f>
        <v/>
      </c>
      <c r="BK177" s="529" t="str">
        <f t="array" aca="1" ref="BK177" ca="1">IFERROR(BE177*(1+INDEX(FrontEndData,MATCH(BK$10,IF(FrontEndType=$B177,FrontEndCampus),0),MATCH(BK$9,FrontEndYear,0))),"")</f>
        <v/>
      </c>
      <c r="BL177" s="529" t="str">
        <f t="array" aca="1" ref="BL177" ca="1">IFERROR(BF177*(1+INDEX(FrontEndData,MATCH(BL$10,IF(FrontEndType=$B177,FrontEndCampus),0),MATCH(BL$9,FrontEndYear,0))),"")</f>
        <v/>
      </c>
      <c r="BM177" s="529" t="str">
        <f t="array" aca="1" ref="BM177" ca="1">IFERROR(BG177*(1+INDEX(FrontEndData,MATCH(BM$10,IF(FrontEndType=$B177,FrontEndCampus),0),MATCH(BM$9,FrontEndYear,0))),"")</f>
        <v/>
      </c>
      <c r="BN177" s="529" t="str">
        <f t="array" aca="1" ref="BN177" ca="1">IFERROR(BH177*(1+INDEX(FrontEndData,MATCH(BN$10,IF(FrontEndType=$B177,FrontEndCampus),0),MATCH(BN$9,FrontEndYear,0))),"")</f>
        <v/>
      </c>
      <c r="BO177" s="529" t="str">
        <f t="array" aca="1" ref="BO177" ca="1">IFERROR(BI177*(1+INDEX(FrontEndData,MATCH(BO$10,IF(FrontEndType=$B177,FrontEndCampus),0),MATCH(BO$9,FrontEndYear,0))),"")</f>
        <v/>
      </c>
      <c r="BP177" s="529" t="str">
        <f t="array" aca="1" ref="BP177" ca="1">IFERROR(BJ177*(1+INDEX(FrontEndData,MATCH(BP$10,IF(FrontEndType=$B177,FrontEndCampus),0),MATCH(BP$9,FrontEndYear,0))),"")</f>
        <v/>
      </c>
      <c r="BQ177" s="529" t="str">
        <f t="array" aca="1" ref="BQ177" ca="1">IFERROR(BK177*(1+INDEX(FrontEndData,MATCH(BQ$10,IF(FrontEndType=$B177,FrontEndCampus),0),MATCH(BQ$9,FrontEndYear,0))),"")</f>
        <v/>
      </c>
      <c r="BR177" s="529" t="str">
        <f t="array" aca="1" ref="BR177" ca="1">IFERROR(BL177*(1+INDEX(FrontEndData,MATCH(BR$10,IF(FrontEndType=$B177,FrontEndCampus),0),MATCH(BR$9,FrontEndYear,0))),"")</f>
        <v/>
      </c>
      <c r="BS177" s="529" t="str">
        <f t="array" aca="1" ref="BS177" ca="1">IFERROR(BM177*(1+INDEX(FrontEndData,MATCH(BS$10,IF(FrontEndType=$B177,FrontEndCampus),0),MATCH(BS$9,FrontEndYear,0))),"")</f>
        <v/>
      </c>
      <c r="BT177" s="529" t="str">
        <f t="array" aca="1" ref="BT177" ca="1">IFERROR(BN177*(1+INDEX(FrontEndData,MATCH(BT$10,IF(FrontEndType=$B177,FrontEndCampus),0),MATCH(BT$9,FrontEndYear,0))),"")</f>
        <v/>
      </c>
      <c r="BU177" s="529" t="str">
        <f t="array" aca="1" ref="BU177" ca="1">IFERROR(BO177*(1+INDEX(FrontEndData,MATCH(BU$10,IF(FrontEndType=$B177,FrontEndCampus),0),MATCH(BU$9,FrontEndYear,0))),"")</f>
        <v/>
      </c>
      <c r="BV177" s="529" t="str">
        <f t="array" aca="1" ref="BV177" ca="1">IFERROR(BP177*(1+INDEX(FrontEndData,MATCH(BV$10,IF(FrontEndType=$B177,FrontEndCampus),0),MATCH(BV$9,FrontEndYear,0))),"")</f>
        <v/>
      </c>
      <c r="BW177" s="529" t="str">
        <f t="array" aca="1" ref="BW177" ca="1">IFERROR(BQ177*(1+INDEX(FrontEndData,MATCH(BW$10,IF(FrontEndType=$B177,FrontEndCampus),0),MATCH(BW$9,FrontEndYear,0))),"")</f>
        <v/>
      </c>
      <c r="BX177" s="529" t="str">
        <f t="array" aca="1" ref="BX177" ca="1">IFERROR(BR177*(1+INDEX(FrontEndData,MATCH(BX$10,IF(FrontEndType=$B177,FrontEndCampus),0),MATCH(BX$9,FrontEndYear,0))),"")</f>
        <v/>
      </c>
    </row>
    <row r="178" spans="2:76" x14ac:dyDescent="0.25">
      <c r="B178" s="525" t="s">
        <v>361</v>
      </c>
      <c r="C178" s="526" t="s">
        <v>368</v>
      </c>
      <c r="D178" s="527" t="s">
        <v>28</v>
      </c>
      <c r="E178" s="528">
        <f t="array" aca="1" ref="E178" ca="1">IFERROR(IF(INDEX(EndUseMatrixData,MATCH($B178,IF(EndUseMatrixEndUse=$D178,EndUseMatrixAllocation),0),MATCH($C178,EndUseMatrixEmissionSource,0))=Lists!$Q$9,INDEX(CFPTableEmissionsData,MATCH($C178,CFPTableEmissionsEmissionSource,0),MATCH(E$10,CFPTableEmissionsCampus,0))*INDEX(EndUseAssumptionsData,MATCH($C178,IF(EndUseAssumptionsEndUse=$D178,EndUseAssumptionsEmissionsSource),0),MATCH(E$10,EndUseAssumptionsCampus,0))*IF(COUNTIF(PeopleList,$B178)&gt;0,INDEX(SpacePeopleAllocationsPercentData,MATCH($B178,SpacePeopleAllocationsPercentType,0),MATCH(E$10,SpacePeopleAllocationsPercentCampus,0))/SUM(IF(INDEX(EndUseMatrixPeopleData,0,MATCH($C178,EndUseMatrixEmissionSource,0))=Lists!$Q$9,IF(EndUseMatrixPeopleEndUse=$D178,INDEX(EndUseMatrixPeopleSplitData,0,MATCH(E$10,EndUseMatrixPeopleSplitCampus,0))))),1),0),0)</f>
        <v>0</v>
      </c>
      <c r="F178" s="528">
        <f t="array" aca="1" ref="F178" ca="1">IFERROR(IF(INDEX(EndUseMatrixData,MATCH($B178,IF(EndUseMatrixEndUse=$D178,EndUseMatrixAllocation),0),MATCH($C178,EndUseMatrixEmissionSource,0))=Lists!$Q$9,INDEX(CFPTableEmissionsData,MATCH($C178,CFPTableEmissionsEmissionSource,0),MATCH(F$10,CFPTableEmissionsCampus,0))*INDEX(EndUseAssumptionsData,MATCH($C178,IF(EndUseAssumptionsEndUse=$D178,EndUseAssumptionsEmissionsSource),0),MATCH(F$10,EndUseAssumptionsCampus,0))*IF(COUNTIF(PeopleList,$B178)&gt;0,INDEX(SpacePeopleAllocationsPercentData,MATCH($B178,SpacePeopleAllocationsPercentType,0),MATCH(F$10,SpacePeopleAllocationsPercentCampus,0))/SUM(IF(INDEX(EndUseMatrixPeopleData,0,MATCH($C178,EndUseMatrixEmissionSource,0))=Lists!$Q$9,IF(EndUseMatrixPeopleEndUse=$D178,INDEX(EndUseMatrixPeopleSplitData,0,MATCH(F$10,EndUseMatrixPeopleSplitCampus,0))))),1),0),0)</f>
        <v>0</v>
      </c>
      <c r="G178" s="528">
        <f t="array" aca="1" ref="G178" ca="1">IFERROR(IF(INDEX(EndUseMatrixData,MATCH($B178,IF(EndUseMatrixEndUse=$D178,EndUseMatrixAllocation),0),MATCH($C178,EndUseMatrixEmissionSource,0))=Lists!$Q$9,INDEX(CFPTableEmissionsData,MATCH($C178,CFPTableEmissionsEmissionSource,0),MATCH(G$10,CFPTableEmissionsCampus,0))*INDEX(EndUseAssumptionsData,MATCH($C178,IF(EndUseAssumptionsEndUse=$D178,EndUseAssumptionsEmissionsSource),0),MATCH(G$10,EndUseAssumptionsCampus,0))*IF(COUNTIF(PeopleList,$B178)&gt;0,INDEX(SpacePeopleAllocationsPercentData,MATCH($B178,SpacePeopleAllocationsPercentType,0),MATCH(G$10,SpacePeopleAllocationsPercentCampus,0))/SUM(IF(INDEX(EndUseMatrixPeopleData,0,MATCH($C178,EndUseMatrixEmissionSource,0))=Lists!$Q$9,IF(EndUseMatrixPeopleEndUse=$D178,INDEX(EndUseMatrixPeopleSplitData,0,MATCH(G$10,EndUseMatrixPeopleSplitCampus,0))))),1),0),0)</f>
        <v>0</v>
      </c>
      <c r="H178" s="528">
        <f t="array" aca="1" ref="H178" ca="1">IFERROR(IF(INDEX(EndUseMatrixData,MATCH($B178,IF(EndUseMatrixEndUse=$D178,EndUseMatrixAllocation),0),MATCH($C178,EndUseMatrixEmissionSource,0))=Lists!$Q$9,INDEX(CFPTableEmissionsData,MATCH($C178,CFPTableEmissionsEmissionSource,0),MATCH(H$10,CFPTableEmissionsCampus,0))*INDEX(EndUseAssumptionsData,MATCH($C178,IF(EndUseAssumptionsEndUse=$D178,EndUseAssumptionsEmissionsSource),0),MATCH(H$10,EndUseAssumptionsCampus,0))*IF(COUNTIF(PeopleList,$B178)&gt;0,INDEX(SpacePeopleAllocationsPercentData,MATCH($B178,SpacePeopleAllocationsPercentType,0),MATCH(H$10,SpacePeopleAllocationsPercentCampus,0))/SUM(IF(INDEX(EndUseMatrixPeopleData,0,MATCH($C178,EndUseMatrixEmissionSource,0))=Lists!$Q$9,IF(EndUseMatrixPeopleEndUse=$D178,INDEX(EndUseMatrixPeopleSplitData,0,MATCH(H$10,EndUseMatrixPeopleSplitCampus,0))))),1),0),0)</f>
        <v>0</v>
      </c>
      <c r="I178" s="528">
        <f t="array" aca="1" ref="I178" ca="1">IFERROR(IF(INDEX(EndUseMatrixData,MATCH($B178,IF(EndUseMatrixEndUse=$D178,EndUseMatrixAllocation),0),MATCH($C178,EndUseMatrixEmissionSource,0))=Lists!$Q$9,INDEX(CFPTableEmissionsData,MATCH($C178,CFPTableEmissionsEmissionSource,0),MATCH(I$10,CFPTableEmissionsCampus,0))*INDEX(EndUseAssumptionsData,MATCH($C178,IF(EndUseAssumptionsEndUse=$D178,EndUseAssumptionsEmissionsSource),0),MATCH(I$10,EndUseAssumptionsCampus,0))*IF(COUNTIF(PeopleList,$B178)&gt;0,INDEX(SpacePeopleAllocationsPercentData,MATCH($B178,SpacePeopleAllocationsPercentType,0),MATCH(I$10,SpacePeopleAllocationsPercentCampus,0))/SUM(IF(INDEX(EndUseMatrixPeopleData,0,MATCH($C178,EndUseMatrixEmissionSource,0))=Lists!$Q$9,IF(EndUseMatrixPeopleEndUse=$D178,INDEX(EndUseMatrixPeopleSplitData,0,MATCH(I$10,EndUseMatrixPeopleSplitCampus,0))))),1),0),0)</f>
        <v>0</v>
      </c>
      <c r="J178" s="528">
        <f t="array" aca="1" ref="J178" ca="1">IFERROR(IF(INDEX(EndUseMatrixData,MATCH($B178,IF(EndUseMatrixEndUse=$D178,EndUseMatrixAllocation),0),MATCH($C178,EndUseMatrixEmissionSource,0))=Lists!$Q$9,INDEX(CFPTableEmissionsData,MATCH($C178,CFPTableEmissionsEmissionSource,0),MATCH(J$10,CFPTableEmissionsCampus,0))*INDEX(EndUseAssumptionsData,MATCH($C178,IF(EndUseAssumptionsEndUse=$D178,EndUseAssumptionsEmissionsSource),0),MATCH(J$10,EndUseAssumptionsCampus,0))*IF(COUNTIF(PeopleList,$B178)&gt;0,INDEX(SpacePeopleAllocationsPercentData,MATCH($B178,SpacePeopleAllocationsPercentType,0),MATCH(J$10,SpacePeopleAllocationsPercentCampus,0))/SUM(IF(INDEX(EndUseMatrixPeopleData,0,MATCH($C178,EndUseMatrixEmissionSource,0))=Lists!$Q$9,IF(EndUseMatrixPeopleEndUse=$D178,INDEX(EndUseMatrixPeopleSplitData,0,MATCH(J$10,EndUseMatrixPeopleSplitCampus,0))))),1),0),0)</f>
        <v>0</v>
      </c>
      <c r="K178" s="529" t="str">
        <f t="array" aca="1" ref="K178" ca="1">IFERROR(E178*(1+INDEX(FrontEndData,MATCH(K$10,IF(FrontEndType=$B178,FrontEndCampus),0),MATCH(K$9,FrontEndYear,0))),"")</f>
        <v/>
      </c>
      <c r="L178" s="529" t="str">
        <f t="array" aca="1" ref="L178" ca="1">IFERROR(F178*(1+INDEX(FrontEndData,MATCH(L$10,IF(FrontEndType=$B178,FrontEndCampus),0),MATCH(L$9,FrontEndYear,0))),"")</f>
        <v/>
      </c>
      <c r="M178" s="529" t="str">
        <f t="array" aca="1" ref="M178" ca="1">IFERROR(G178*(1+INDEX(FrontEndData,MATCH(M$10,IF(FrontEndType=$B178,FrontEndCampus),0),MATCH(M$9,FrontEndYear,0))),"")</f>
        <v/>
      </c>
      <c r="N178" s="529" t="str">
        <f t="array" aca="1" ref="N178" ca="1">IFERROR(H178*(1+INDEX(FrontEndData,MATCH(N$10,IF(FrontEndType=$B178,FrontEndCampus),0),MATCH(N$9,FrontEndYear,0))),"")</f>
        <v/>
      </c>
      <c r="O178" s="529" t="str">
        <f t="array" aca="1" ref="O178" ca="1">IFERROR(I178*(1+INDEX(FrontEndData,MATCH(O$10,IF(FrontEndType=$B178,FrontEndCampus),0),MATCH(O$9,FrontEndYear,0))),"")</f>
        <v/>
      </c>
      <c r="P178" s="529" t="str">
        <f t="array" aca="1" ref="P178" ca="1">IFERROR(J178*(1+INDEX(FrontEndData,MATCH(P$10,IF(FrontEndType=$B178,FrontEndCampus),0),MATCH(P$9,FrontEndYear,0))),"")</f>
        <v/>
      </c>
      <c r="Q178" s="529" t="str">
        <f t="array" aca="1" ref="Q178" ca="1">IFERROR(K178*(1+INDEX(FrontEndData,MATCH(Q$10,IF(FrontEndType=$B178,FrontEndCampus),0),MATCH(Q$9,FrontEndYear,0))),"")</f>
        <v/>
      </c>
      <c r="R178" s="529" t="str">
        <f t="array" aca="1" ref="R178" ca="1">IFERROR(L178*(1+INDEX(FrontEndData,MATCH(R$10,IF(FrontEndType=$B178,FrontEndCampus),0),MATCH(R$9,FrontEndYear,0))),"")</f>
        <v/>
      </c>
      <c r="S178" s="529" t="str">
        <f t="array" aca="1" ref="S178" ca="1">IFERROR(M178*(1+INDEX(FrontEndData,MATCH(S$10,IF(FrontEndType=$B178,FrontEndCampus),0),MATCH(S$9,FrontEndYear,0))),"")</f>
        <v/>
      </c>
      <c r="T178" s="529" t="str">
        <f t="array" aca="1" ref="T178" ca="1">IFERROR(N178*(1+INDEX(FrontEndData,MATCH(T$10,IF(FrontEndType=$B178,FrontEndCampus),0),MATCH(T$9,FrontEndYear,0))),"")</f>
        <v/>
      </c>
      <c r="U178" s="529" t="str">
        <f t="array" aca="1" ref="U178" ca="1">IFERROR(O178*(1+INDEX(FrontEndData,MATCH(U$10,IF(FrontEndType=$B178,FrontEndCampus),0),MATCH(U$9,FrontEndYear,0))),"")</f>
        <v/>
      </c>
      <c r="V178" s="529" t="str">
        <f t="array" aca="1" ref="V178" ca="1">IFERROR(P178*(1+INDEX(FrontEndData,MATCH(V$10,IF(FrontEndType=$B178,FrontEndCampus),0),MATCH(V$9,FrontEndYear,0))),"")</f>
        <v/>
      </c>
      <c r="W178" s="529" t="str">
        <f t="array" aca="1" ref="W178" ca="1">IFERROR(Q178*(1+INDEX(FrontEndData,MATCH(W$10,IF(FrontEndType=$B178,FrontEndCampus),0),MATCH(W$9,FrontEndYear,0))),"")</f>
        <v/>
      </c>
      <c r="X178" s="529" t="str">
        <f t="array" aca="1" ref="X178" ca="1">IFERROR(R178*(1+INDEX(FrontEndData,MATCH(X$10,IF(FrontEndType=$B178,FrontEndCampus),0),MATCH(X$9,FrontEndYear,0))),"")</f>
        <v/>
      </c>
      <c r="Y178" s="529" t="str">
        <f t="array" aca="1" ref="Y178" ca="1">IFERROR(S178*(1+INDEX(FrontEndData,MATCH(Y$10,IF(FrontEndType=$B178,FrontEndCampus),0),MATCH(Y$9,FrontEndYear,0))),"")</f>
        <v/>
      </c>
      <c r="Z178" s="529" t="str">
        <f t="array" aca="1" ref="Z178" ca="1">IFERROR(T178*(1+INDEX(FrontEndData,MATCH(Z$10,IF(FrontEndType=$B178,FrontEndCampus),0),MATCH(Z$9,FrontEndYear,0))),"")</f>
        <v/>
      </c>
      <c r="AA178" s="529" t="str">
        <f t="array" aca="1" ref="AA178" ca="1">IFERROR(U178*(1+INDEX(FrontEndData,MATCH(AA$10,IF(FrontEndType=$B178,FrontEndCampus),0),MATCH(AA$9,FrontEndYear,0))),"")</f>
        <v/>
      </c>
      <c r="AB178" s="529" t="str">
        <f t="array" aca="1" ref="AB178" ca="1">IFERROR(V178*(1+INDEX(FrontEndData,MATCH(AB$10,IF(FrontEndType=$B178,FrontEndCampus),0),MATCH(AB$9,FrontEndYear,0))),"")</f>
        <v/>
      </c>
      <c r="AC178" s="529" t="str">
        <f t="array" aca="1" ref="AC178" ca="1">IFERROR(W178*(1+INDEX(FrontEndData,MATCH(AC$10,IF(FrontEndType=$B178,FrontEndCampus),0),MATCH(AC$9,FrontEndYear,0))),"")</f>
        <v/>
      </c>
      <c r="AD178" s="529" t="str">
        <f t="array" aca="1" ref="AD178" ca="1">IFERROR(X178*(1+INDEX(FrontEndData,MATCH(AD$10,IF(FrontEndType=$B178,FrontEndCampus),0),MATCH(AD$9,FrontEndYear,0))),"")</f>
        <v/>
      </c>
      <c r="AE178" s="529" t="str">
        <f t="array" aca="1" ref="AE178" ca="1">IFERROR(Y178*(1+INDEX(FrontEndData,MATCH(AE$10,IF(FrontEndType=$B178,FrontEndCampus),0),MATCH(AE$9,FrontEndYear,0))),"")</f>
        <v/>
      </c>
      <c r="AF178" s="529" t="str">
        <f t="array" aca="1" ref="AF178" ca="1">IFERROR(Z178*(1+INDEX(FrontEndData,MATCH(AF$10,IF(FrontEndType=$B178,FrontEndCampus),0),MATCH(AF$9,FrontEndYear,0))),"")</f>
        <v/>
      </c>
      <c r="AG178" s="529" t="str">
        <f t="array" aca="1" ref="AG178" ca="1">IFERROR(AA178*(1+INDEX(FrontEndData,MATCH(AG$10,IF(FrontEndType=$B178,FrontEndCampus),0),MATCH(AG$9,FrontEndYear,0))),"")</f>
        <v/>
      </c>
      <c r="AH178" s="529" t="str">
        <f t="array" aca="1" ref="AH178" ca="1">IFERROR(AB178*(1+INDEX(FrontEndData,MATCH(AH$10,IF(FrontEndType=$B178,FrontEndCampus),0),MATCH(AH$9,FrontEndYear,0))),"")</f>
        <v/>
      </c>
      <c r="AI178" s="529" t="str">
        <f t="array" aca="1" ref="AI178" ca="1">IFERROR(AC178*(1+INDEX(FrontEndData,MATCH(AI$10,IF(FrontEndType=$B178,FrontEndCampus),0),MATCH(AI$9,FrontEndYear,0))),"")</f>
        <v/>
      </c>
      <c r="AJ178" s="529" t="str">
        <f t="array" aca="1" ref="AJ178" ca="1">IFERROR(AD178*(1+INDEX(FrontEndData,MATCH(AJ$10,IF(FrontEndType=$B178,FrontEndCampus),0),MATCH(AJ$9,FrontEndYear,0))),"")</f>
        <v/>
      </c>
      <c r="AK178" s="529" t="str">
        <f t="array" aca="1" ref="AK178" ca="1">IFERROR(AE178*(1+INDEX(FrontEndData,MATCH(AK$10,IF(FrontEndType=$B178,FrontEndCampus),0),MATCH(AK$9,FrontEndYear,0))),"")</f>
        <v/>
      </c>
      <c r="AL178" s="529" t="str">
        <f t="array" aca="1" ref="AL178" ca="1">IFERROR(AF178*(1+INDEX(FrontEndData,MATCH(AL$10,IF(FrontEndType=$B178,FrontEndCampus),0),MATCH(AL$9,FrontEndYear,0))),"")</f>
        <v/>
      </c>
      <c r="AM178" s="529" t="str">
        <f t="array" aca="1" ref="AM178" ca="1">IFERROR(AG178*(1+INDEX(FrontEndData,MATCH(AM$10,IF(FrontEndType=$B178,FrontEndCampus),0),MATCH(AM$9,FrontEndYear,0))),"")</f>
        <v/>
      </c>
      <c r="AN178" s="529" t="str">
        <f t="array" aca="1" ref="AN178" ca="1">IFERROR(AH178*(1+INDEX(FrontEndData,MATCH(AN$10,IF(FrontEndType=$B178,FrontEndCampus),0),MATCH(AN$9,FrontEndYear,0))),"")</f>
        <v/>
      </c>
      <c r="AO178" s="529" t="str">
        <f t="array" aca="1" ref="AO178" ca="1">IFERROR(AI178*(1+INDEX(FrontEndData,MATCH(AO$10,IF(FrontEndType=$B178,FrontEndCampus),0),MATCH(AO$9,FrontEndYear,0))),"")</f>
        <v/>
      </c>
      <c r="AP178" s="529" t="str">
        <f t="array" aca="1" ref="AP178" ca="1">IFERROR(AJ178*(1+INDEX(FrontEndData,MATCH(AP$10,IF(FrontEndType=$B178,FrontEndCampus),0),MATCH(AP$9,FrontEndYear,0))),"")</f>
        <v/>
      </c>
      <c r="AQ178" s="529" t="str">
        <f t="array" aca="1" ref="AQ178" ca="1">IFERROR(AK178*(1+INDEX(FrontEndData,MATCH(AQ$10,IF(FrontEndType=$B178,FrontEndCampus),0),MATCH(AQ$9,FrontEndYear,0))),"")</f>
        <v/>
      </c>
      <c r="AR178" s="529" t="str">
        <f t="array" aca="1" ref="AR178" ca="1">IFERROR(AL178*(1+INDEX(FrontEndData,MATCH(AR$10,IF(FrontEndType=$B178,FrontEndCampus),0),MATCH(AR$9,FrontEndYear,0))),"")</f>
        <v/>
      </c>
      <c r="AS178" s="529" t="str">
        <f t="array" aca="1" ref="AS178" ca="1">IFERROR(AM178*(1+INDEX(FrontEndData,MATCH(AS$10,IF(FrontEndType=$B178,FrontEndCampus),0),MATCH(AS$9,FrontEndYear,0))),"")</f>
        <v/>
      </c>
      <c r="AT178" s="529" t="str">
        <f t="array" aca="1" ref="AT178" ca="1">IFERROR(AN178*(1+INDEX(FrontEndData,MATCH(AT$10,IF(FrontEndType=$B178,FrontEndCampus),0),MATCH(AT$9,FrontEndYear,0))),"")</f>
        <v/>
      </c>
      <c r="AU178" s="529" t="str">
        <f t="array" aca="1" ref="AU178" ca="1">IFERROR(AO178*(1+INDEX(FrontEndData,MATCH(AU$10,IF(FrontEndType=$B178,FrontEndCampus),0),MATCH(AU$9,FrontEndYear,0))),"")</f>
        <v/>
      </c>
      <c r="AV178" s="529" t="str">
        <f t="array" aca="1" ref="AV178" ca="1">IFERROR(AP178*(1+INDEX(FrontEndData,MATCH(AV$10,IF(FrontEndType=$B178,FrontEndCampus),0),MATCH(AV$9,FrontEndYear,0))),"")</f>
        <v/>
      </c>
      <c r="AW178" s="529" t="str">
        <f t="array" aca="1" ref="AW178" ca="1">IFERROR(AQ178*(1+INDEX(FrontEndData,MATCH(AW$10,IF(FrontEndType=$B178,FrontEndCampus),0),MATCH(AW$9,FrontEndYear,0))),"")</f>
        <v/>
      </c>
      <c r="AX178" s="529" t="str">
        <f t="array" aca="1" ref="AX178" ca="1">IFERROR(AR178*(1+INDEX(FrontEndData,MATCH(AX$10,IF(FrontEndType=$B178,FrontEndCampus),0),MATCH(AX$9,FrontEndYear,0))),"")</f>
        <v/>
      </c>
      <c r="AY178" s="529" t="str">
        <f t="array" aca="1" ref="AY178" ca="1">IFERROR(AS178*(1+INDEX(FrontEndData,MATCH(AY$10,IF(FrontEndType=$B178,FrontEndCampus),0),MATCH(AY$9,FrontEndYear,0))),"")</f>
        <v/>
      </c>
      <c r="AZ178" s="529" t="str">
        <f t="array" aca="1" ref="AZ178" ca="1">IFERROR(AT178*(1+INDEX(FrontEndData,MATCH(AZ$10,IF(FrontEndType=$B178,FrontEndCampus),0),MATCH(AZ$9,FrontEndYear,0))),"")</f>
        <v/>
      </c>
      <c r="BA178" s="529" t="str">
        <f t="array" aca="1" ref="BA178" ca="1">IFERROR(AU178*(1+INDEX(FrontEndData,MATCH(BA$10,IF(FrontEndType=$B178,FrontEndCampus),0),MATCH(BA$9,FrontEndYear,0))),"")</f>
        <v/>
      </c>
      <c r="BB178" s="529" t="str">
        <f t="array" aca="1" ref="BB178" ca="1">IFERROR(AV178*(1+INDEX(FrontEndData,MATCH(BB$10,IF(FrontEndType=$B178,FrontEndCampus),0),MATCH(BB$9,FrontEndYear,0))),"")</f>
        <v/>
      </c>
      <c r="BC178" s="529" t="str">
        <f t="array" aca="1" ref="BC178" ca="1">IFERROR(AW178*(1+INDEX(FrontEndData,MATCH(BC$10,IF(FrontEndType=$B178,FrontEndCampus),0),MATCH(BC$9,FrontEndYear,0))),"")</f>
        <v/>
      </c>
      <c r="BD178" s="529" t="str">
        <f t="array" aca="1" ref="BD178" ca="1">IFERROR(AX178*(1+INDEX(FrontEndData,MATCH(BD$10,IF(FrontEndType=$B178,FrontEndCampus),0),MATCH(BD$9,FrontEndYear,0))),"")</f>
        <v/>
      </c>
      <c r="BE178" s="529" t="str">
        <f t="array" aca="1" ref="BE178" ca="1">IFERROR(AY178*(1+INDEX(FrontEndData,MATCH(BE$10,IF(FrontEndType=$B178,FrontEndCampus),0),MATCH(BE$9,FrontEndYear,0))),"")</f>
        <v/>
      </c>
      <c r="BF178" s="529" t="str">
        <f t="array" aca="1" ref="BF178" ca="1">IFERROR(AZ178*(1+INDEX(FrontEndData,MATCH(BF$10,IF(FrontEndType=$B178,FrontEndCampus),0),MATCH(BF$9,FrontEndYear,0))),"")</f>
        <v/>
      </c>
      <c r="BG178" s="529" t="str">
        <f t="array" aca="1" ref="BG178" ca="1">IFERROR(BA178*(1+INDEX(FrontEndData,MATCH(BG$10,IF(FrontEndType=$B178,FrontEndCampus),0),MATCH(BG$9,FrontEndYear,0))),"")</f>
        <v/>
      </c>
      <c r="BH178" s="529" t="str">
        <f t="array" aca="1" ref="BH178" ca="1">IFERROR(BB178*(1+INDEX(FrontEndData,MATCH(BH$10,IF(FrontEndType=$B178,FrontEndCampus),0),MATCH(BH$9,FrontEndYear,0))),"")</f>
        <v/>
      </c>
      <c r="BI178" s="529" t="str">
        <f t="array" aca="1" ref="BI178" ca="1">IFERROR(BC178*(1+INDEX(FrontEndData,MATCH(BI$10,IF(FrontEndType=$B178,FrontEndCampus),0),MATCH(BI$9,FrontEndYear,0))),"")</f>
        <v/>
      </c>
      <c r="BJ178" s="529" t="str">
        <f t="array" aca="1" ref="BJ178" ca="1">IFERROR(BD178*(1+INDEX(FrontEndData,MATCH(BJ$10,IF(FrontEndType=$B178,FrontEndCampus),0),MATCH(BJ$9,FrontEndYear,0))),"")</f>
        <v/>
      </c>
      <c r="BK178" s="529" t="str">
        <f t="array" aca="1" ref="BK178" ca="1">IFERROR(BE178*(1+INDEX(FrontEndData,MATCH(BK$10,IF(FrontEndType=$B178,FrontEndCampus),0),MATCH(BK$9,FrontEndYear,0))),"")</f>
        <v/>
      </c>
      <c r="BL178" s="529" t="str">
        <f t="array" aca="1" ref="BL178" ca="1">IFERROR(BF178*(1+INDEX(FrontEndData,MATCH(BL$10,IF(FrontEndType=$B178,FrontEndCampus),0),MATCH(BL$9,FrontEndYear,0))),"")</f>
        <v/>
      </c>
      <c r="BM178" s="529" t="str">
        <f t="array" aca="1" ref="BM178" ca="1">IFERROR(BG178*(1+INDEX(FrontEndData,MATCH(BM$10,IF(FrontEndType=$B178,FrontEndCampus),0),MATCH(BM$9,FrontEndYear,0))),"")</f>
        <v/>
      </c>
      <c r="BN178" s="529" t="str">
        <f t="array" aca="1" ref="BN178" ca="1">IFERROR(BH178*(1+INDEX(FrontEndData,MATCH(BN$10,IF(FrontEndType=$B178,FrontEndCampus),0),MATCH(BN$9,FrontEndYear,0))),"")</f>
        <v/>
      </c>
      <c r="BO178" s="529" t="str">
        <f t="array" aca="1" ref="BO178" ca="1">IFERROR(BI178*(1+INDEX(FrontEndData,MATCH(BO$10,IF(FrontEndType=$B178,FrontEndCampus),0),MATCH(BO$9,FrontEndYear,0))),"")</f>
        <v/>
      </c>
      <c r="BP178" s="529" t="str">
        <f t="array" aca="1" ref="BP178" ca="1">IFERROR(BJ178*(1+INDEX(FrontEndData,MATCH(BP$10,IF(FrontEndType=$B178,FrontEndCampus),0),MATCH(BP$9,FrontEndYear,0))),"")</f>
        <v/>
      </c>
      <c r="BQ178" s="529" t="str">
        <f t="array" aca="1" ref="BQ178" ca="1">IFERROR(BK178*(1+INDEX(FrontEndData,MATCH(BQ$10,IF(FrontEndType=$B178,FrontEndCampus),0),MATCH(BQ$9,FrontEndYear,0))),"")</f>
        <v/>
      </c>
      <c r="BR178" s="529" t="str">
        <f t="array" aca="1" ref="BR178" ca="1">IFERROR(BL178*(1+INDEX(FrontEndData,MATCH(BR$10,IF(FrontEndType=$B178,FrontEndCampus),0),MATCH(BR$9,FrontEndYear,0))),"")</f>
        <v/>
      </c>
      <c r="BS178" s="529" t="str">
        <f t="array" aca="1" ref="BS178" ca="1">IFERROR(BM178*(1+INDEX(FrontEndData,MATCH(BS$10,IF(FrontEndType=$B178,FrontEndCampus),0),MATCH(BS$9,FrontEndYear,0))),"")</f>
        <v/>
      </c>
      <c r="BT178" s="529" t="str">
        <f t="array" aca="1" ref="BT178" ca="1">IFERROR(BN178*(1+INDEX(FrontEndData,MATCH(BT$10,IF(FrontEndType=$B178,FrontEndCampus),0),MATCH(BT$9,FrontEndYear,0))),"")</f>
        <v/>
      </c>
      <c r="BU178" s="529" t="str">
        <f t="array" aca="1" ref="BU178" ca="1">IFERROR(BO178*(1+INDEX(FrontEndData,MATCH(BU$10,IF(FrontEndType=$B178,FrontEndCampus),0),MATCH(BU$9,FrontEndYear,0))),"")</f>
        <v/>
      </c>
      <c r="BV178" s="529" t="str">
        <f t="array" aca="1" ref="BV178" ca="1">IFERROR(BP178*(1+INDEX(FrontEndData,MATCH(BV$10,IF(FrontEndType=$B178,FrontEndCampus),0),MATCH(BV$9,FrontEndYear,0))),"")</f>
        <v/>
      </c>
      <c r="BW178" s="529" t="str">
        <f t="array" aca="1" ref="BW178" ca="1">IFERROR(BQ178*(1+INDEX(FrontEndData,MATCH(BW$10,IF(FrontEndType=$B178,FrontEndCampus),0),MATCH(BW$9,FrontEndYear,0))),"")</f>
        <v/>
      </c>
      <c r="BX178" s="529" t="str">
        <f t="array" aca="1" ref="BX178" ca="1">IFERROR(BR178*(1+INDEX(FrontEndData,MATCH(BX$10,IF(FrontEndType=$B178,FrontEndCampus),0),MATCH(BX$9,FrontEndYear,0))),"")</f>
        <v/>
      </c>
    </row>
    <row r="179" spans="2:76" x14ac:dyDescent="0.25">
      <c r="B179" s="525" t="s">
        <v>360</v>
      </c>
      <c r="C179" s="526" t="s">
        <v>368</v>
      </c>
      <c r="D179" s="527" t="s">
        <v>28</v>
      </c>
      <c r="E179" s="528">
        <f t="array" aca="1" ref="E179" ca="1">IFERROR(IF(INDEX(EndUseMatrixData,MATCH($B179,IF(EndUseMatrixEndUse=$D179,EndUseMatrixAllocation),0),MATCH($C179,EndUseMatrixEmissionSource,0))=Lists!$Q$9,INDEX(CFPTableEmissionsData,MATCH($C179,CFPTableEmissionsEmissionSource,0),MATCH(E$10,CFPTableEmissionsCampus,0))*INDEX(EndUseAssumptionsData,MATCH($C179,IF(EndUseAssumptionsEndUse=$D179,EndUseAssumptionsEmissionsSource),0),MATCH(E$10,EndUseAssumptionsCampus,0))*IF(COUNTIF(PeopleList,$B179)&gt;0,INDEX(SpacePeopleAllocationsPercentData,MATCH($B179,SpacePeopleAllocationsPercentType,0),MATCH(E$10,SpacePeopleAllocationsPercentCampus,0))/SUM(IF(INDEX(EndUseMatrixPeopleData,0,MATCH($C179,EndUseMatrixEmissionSource,0))=Lists!$Q$9,IF(EndUseMatrixPeopleEndUse=$D179,INDEX(EndUseMatrixPeopleSplitData,0,MATCH(E$10,EndUseMatrixPeopleSplitCampus,0))))),1),0),0)</f>
        <v>0</v>
      </c>
      <c r="F179" s="528">
        <f t="array" aca="1" ref="F179" ca="1">IFERROR(IF(INDEX(EndUseMatrixData,MATCH($B179,IF(EndUseMatrixEndUse=$D179,EndUseMatrixAllocation),0),MATCH($C179,EndUseMatrixEmissionSource,0))=Lists!$Q$9,INDEX(CFPTableEmissionsData,MATCH($C179,CFPTableEmissionsEmissionSource,0),MATCH(F$10,CFPTableEmissionsCampus,0))*INDEX(EndUseAssumptionsData,MATCH($C179,IF(EndUseAssumptionsEndUse=$D179,EndUseAssumptionsEmissionsSource),0),MATCH(F$10,EndUseAssumptionsCampus,0))*IF(COUNTIF(PeopleList,$B179)&gt;0,INDEX(SpacePeopleAllocationsPercentData,MATCH($B179,SpacePeopleAllocationsPercentType,0),MATCH(F$10,SpacePeopleAllocationsPercentCampus,0))/SUM(IF(INDEX(EndUseMatrixPeopleData,0,MATCH($C179,EndUseMatrixEmissionSource,0))=Lists!$Q$9,IF(EndUseMatrixPeopleEndUse=$D179,INDEX(EndUseMatrixPeopleSplitData,0,MATCH(F$10,EndUseMatrixPeopleSplitCampus,0))))),1),0),0)</f>
        <v>0</v>
      </c>
      <c r="G179" s="528">
        <f t="array" aca="1" ref="G179" ca="1">IFERROR(IF(INDEX(EndUseMatrixData,MATCH($B179,IF(EndUseMatrixEndUse=$D179,EndUseMatrixAllocation),0),MATCH($C179,EndUseMatrixEmissionSource,0))=Lists!$Q$9,INDEX(CFPTableEmissionsData,MATCH($C179,CFPTableEmissionsEmissionSource,0),MATCH(G$10,CFPTableEmissionsCampus,0))*INDEX(EndUseAssumptionsData,MATCH($C179,IF(EndUseAssumptionsEndUse=$D179,EndUseAssumptionsEmissionsSource),0),MATCH(G$10,EndUseAssumptionsCampus,0))*IF(COUNTIF(PeopleList,$B179)&gt;0,INDEX(SpacePeopleAllocationsPercentData,MATCH($B179,SpacePeopleAllocationsPercentType,0),MATCH(G$10,SpacePeopleAllocationsPercentCampus,0))/SUM(IF(INDEX(EndUseMatrixPeopleData,0,MATCH($C179,EndUseMatrixEmissionSource,0))=Lists!$Q$9,IF(EndUseMatrixPeopleEndUse=$D179,INDEX(EndUseMatrixPeopleSplitData,0,MATCH(G$10,EndUseMatrixPeopleSplitCampus,0))))),1),0),0)</f>
        <v>0</v>
      </c>
      <c r="H179" s="528">
        <f t="array" aca="1" ref="H179" ca="1">IFERROR(IF(INDEX(EndUseMatrixData,MATCH($B179,IF(EndUseMatrixEndUse=$D179,EndUseMatrixAllocation),0),MATCH($C179,EndUseMatrixEmissionSource,0))=Lists!$Q$9,INDEX(CFPTableEmissionsData,MATCH($C179,CFPTableEmissionsEmissionSource,0),MATCH(H$10,CFPTableEmissionsCampus,0))*INDEX(EndUseAssumptionsData,MATCH($C179,IF(EndUseAssumptionsEndUse=$D179,EndUseAssumptionsEmissionsSource),0),MATCH(H$10,EndUseAssumptionsCampus,0))*IF(COUNTIF(PeopleList,$B179)&gt;0,INDEX(SpacePeopleAllocationsPercentData,MATCH($B179,SpacePeopleAllocationsPercentType,0),MATCH(H$10,SpacePeopleAllocationsPercentCampus,0))/SUM(IF(INDEX(EndUseMatrixPeopleData,0,MATCH($C179,EndUseMatrixEmissionSource,0))=Lists!$Q$9,IF(EndUseMatrixPeopleEndUse=$D179,INDEX(EndUseMatrixPeopleSplitData,0,MATCH(H$10,EndUseMatrixPeopleSplitCampus,0))))),1),0),0)</f>
        <v>0</v>
      </c>
      <c r="I179" s="528">
        <f t="array" aca="1" ref="I179" ca="1">IFERROR(IF(INDEX(EndUseMatrixData,MATCH($B179,IF(EndUseMatrixEndUse=$D179,EndUseMatrixAllocation),0),MATCH($C179,EndUseMatrixEmissionSource,0))=Lists!$Q$9,INDEX(CFPTableEmissionsData,MATCH($C179,CFPTableEmissionsEmissionSource,0),MATCH(I$10,CFPTableEmissionsCampus,0))*INDEX(EndUseAssumptionsData,MATCH($C179,IF(EndUseAssumptionsEndUse=$D179,EndUseAssumptionsEmissionsSource),0),MATCH(I$10,EndUseAssumptionsCampus,0))*IF(COUNTIF(PeopleList,$B179)&gt;0,INDEX(SpacePeopleAllocationsPercentData,MATCH($B179,SpacePeopleAllocationsPercentType,0),MATCH(I$10,SpacePeopleAllocationsPercentCampus,0))/SUM(IF(INDEX(EndUseMatrixPeopleData,0,MATCH($C179,EndUseMatrixEmissionSource,0))=Lists!$Q$9,IF(EndUseMatrixPeopleEndUse=$D179,INDEX(EndUseMatrixPeopleSplitData,0,MATCH(I$10,EndUseMatrixPeopleSplitCampus,0))))),1),0),0)</f>
        <v>0</v>
      </c>
      <c r="J179" s="528">
        <f t="array" aca="1" ref="J179" ca="1">IFERROR(IF(INDEX(EndUseMatrixData,MATCH($B179,IF(EndUseMatrixEndUse=$D179,EndUseMatrixAllocation),0),MATCH($C179,EndUseMatrixEmissionSource,0))=Lists!$Q$9,INDEX(CFPTableEmissionsData,MATCH($C179,CFPTableEmissionsEmissionSource,0),MATCH(J$10,CFPTableEmissionsCampus,0))*INDEX(EndUseAssumptionsData,MATCH($C179,IF(EndUseAssumptionsEndUse=$D179,EndUseAssumptionsEmissionsSource),0),MATCH(J$10,EndUseAssumptionsCampus,0))*IF(COUNTIF(PeopleList,$B179)&gt;0,INDEX(SpacePeopleAllocationsPercentData,MATCH($B179,SpacePeopleAllocationsPercentType,0),MATCH(J$10,SpacePeopleAllocationsPercentCampus,0))/SUM(IF(INDEX(EndUseMatrixPeopleData,0,MATCH($C179,EndUseMatrixEmissionSource,0))=Lists!$Q$9,IF(EndUseMatrixPeopleEndUse=$D179,INDEX(EndUseMatrixPeopleSplitData,0,MATCH(J$10,EndUseMatrixPeopleSplitCampus,0))))),1),0),0)</f>
        <v>0</v>
      </c>
      <c r="K179" s="529" t="str">
        <f t="array" aca="1" ref="K179" ca="1">IFERROR(E179*(1+INDEX(FrontEndData,MATCH(K$10,IF(FrontEndType=$B179,FrontEndCampus),0),MATCH(K$9,FrontEndYear,0))),"")</f>
        <v/>
      </c>
      <c r="L179" s="529" t="str">
        <f t="array" aca="1" ref="L179" ca="1">IFERROR(F179*(1+INDEX(FrontEndData,MATCH(L$10,IF(FrontEndType=$B179,FrontEndCampus),0),MATCH(L$9,FrontEndYear,0))),"")</f>
        <v/>
      </c>
      <c r="M179" s="529" t="str">
        <f t="array" aca="1" ref="M179" ca="1">IFERROR(G179*(1+INDEX(FrontEndData,MATCH(M$10,IF(FrontEndType=$B179,FrontEndCampus),0),MATCH(M$9,FrontEndYear,0))),"")</f>
        <v/>
      </c>
      <c r="N179" s="529" t="str">
        <f t="array" aca="1" ref="N179" ca="1">IFERROR(H179*(1+INDEX(FrontEndData,MATCH(N$10,IF(FrontEndType=$B179,FrontEndCampus),0),MATCH(N$9,FrontEndYear,0))),"")</f>
        <v/>
      </c>
      <c r="O179" s="529" t="str">
        <f t="array" aca="1" ref="O179" ca="1">IFERROR(I179*(1+INDEX(FrontEndData,MATCH(O$10,IF(FrontEndType=$B179,FrontEndCampus),0),MATCH(O$9,FrontEndYear,0))),"")</f>
        <v/>
      </c>
      <c r="P179" s="529" t="str">
        <f t="array" aca="1" ref="P179" ca="1">IFERROR(J179*(1+INDEX(FrontEndData,MATCH(P$10,IF(FrontEndType=$B179,FrontEndCampus),0),MATCH(P$9,FrontEndYear,0))),"")</f>
        <v/>
      </c>
      <c r="Q179" s="529" t="str">
        <f t="array" aca="1" ref="Q179" ca="1">IFERROR(K179*(1+INDEX(FrontEndData,MATCH(Q$10,IF(FrontEndType=$B179,FrontEndCampus),0),MATCH(Q$9,FrontEndYear,0))),"")</f>
        <v/>
      </c>
      <c r="R179" s="529" t="str">
        <f t="array" aca="1" ref="R179" ca="1">IFERROR(L179*(1+INDEX(FrontEndData,MATCH(R$10,IF(FrontEndType=$B179,FrontEndCampus),0),MATCH(R$9,FrontEndYear,0))),"")</f>
        <v/>
      </c>
      <c r="S179" s="529" t="str">
        <f t="array" aca="1" ref="S179" ca="1">IFERROR(M179*(1+INDEX(FrontEndData,MATCH(S$10,IF(FrontEndType=$B179,FrontEndCampus),0),MATCH(S$9,FrontEndYear,0))),"")</f>
        <v/>
      </c>
      <c r="T179" s="529" t="str">
        <f t="array" aca="1" ref="T179" ca="1">IFERROR(N179*(1+INDEX(FrontEndData,MATCH(T$10,IF(FrontEndType=$B179,FrontEndCampus),0),MATCH(T$9,FrontEndYear,0))),"")</f>
        <v/>
      </c>
      <c r="U179" s="529" t="str">
        <f t="array" aca="1" ref="U179" ca="1">IFERROR(O179*(1+INDEX(FrontEndData,MATCH(U$10,IF(FrontEndType=$B179,FrontEndCampus),0),MATCH(U$9,FrontEndYear,0))),"")</f>
        <v/>
      </c>
      <c r="V179" s="529" t="str">
        <f t="array" aca="1" ref="V179" ca="1">IFERROR(P179*(1+INDEX(FrontEndData,MATCH(V$10,IF(FrontEndType=$B179,FrontEndCampus),0),MATCH(V$9,FrontEndYear,0))),"")</f>
        <v/>
      </c>
      <c r="W179" s="529" t="str">
        <f t="array" aca="1" ref="W179" ca="1">IFERROR(Q179*(1+INDEX(FrontEndData,MATCH(W$10,IF(FrontEndType=$B179,FrontEndCampus),0),MATCH(W$9,FrontEndYear,0))),"")</f>
        <v/>
      </c>
      <c r="X179" s="529" t="str">
        <f t="array" aca="1" ref="X179" ca="1">IFERROR(R179*(1+INDEX(FrontEndData,MATCH(X$10,IF(FrontEndType=$B179,FrontEndCampus),0),MATCH(X$9,FrontEndYear,0))),"")</f>
        <v/>
      </c>
      <c r="Y179" s="529" t="str">
        <f t="array" aca="1" ref="Y179" ca="1">IFERROR(S179*(1+INDEX(FrontEndData,MATCH(Y$10,IF(FrontEndType=$B179,FrontEndCampus),0),MATCH(Y$9,FrontEndYear,0))),"")</f>
        <v/>
      </c>
      <c r="Z179" s="529" t="str">
        <f t="array" aca="1" ref="Z179" ca="1">IFERROR(T179*(1+INDEX(FrontEndData,MATCH(Z$10,IF(FrontEndType=$B179,FrontEndCampus),0),MATCH(Z$9,FrontEndYear,0))),"")</f>
        <v/>
      </c>
      <c r="AA179" s="529" t="str">
        <f t="array" aca="1" ref="AA179" ca="1">IFERROR(U179*(1+INDEX(FrontEndData,MATCH(AA$10,IF(FrontEndType=$B179,FrontEndCampus),0),MATCH(AA$9,FrontEndYear,0))),"")</f>
        <v/>
      </c>
      <c r="AB179" s="529" t="str">
        <f t="array" aca="1" ref="AB179" ca="1">IFERROR(V179*(1+INDEX(FrontEndData,MATCH(AB$10,IF(FrontEndType=$B179,FrontEndCampus),0),MATCH(AB$9,FrontEndYear,0))),"")</f>
        <v/>
      </c>
      <c r="AC179" s="529" t="str">
        <f t="array" aca="1" ref="AC179" ca="1">IFERROR(W179*(1+INDEX(FrontEndData,MATCH(AC$10,IF(FrontEndType=$B179,FrontEndCampus),0),MATCH(AC$9,FrontEndYear,0))),"")</f>
        <v/>
      </c>
      <c r="AD179" s="529" t="str">
        <f t="array" aca="1" ref="AD179" ca="1">IFERROR(X179*(1+INDEX(FrontEndData,MATCH(AD$10,IF(FrontEndType=$B179,FrontEndCampus),0),MATCH(AD$9,FrontEndYear,0))),"")</f>
        <v/>
      </c>
      <c r="AE179" s="529" t="str">
        <f t="array" aca="1" ref="AE179" ca="1">IFERROR(Y179*(1+INDEX(FrontEndData,MATCH(AE$10,IF(FrontEndType=$B179,FrontEndCampus),0),MATCH(AE$9,FrontEndYear,0))),"")</f>
        <v/>
      </c>
      <c r="AF179" s="529" t="str">
        <f t="array" aca="1" ref="AF179" ca="1">IFERROR(Z179*(1+INDEX(FrontEndData,MATCH(AF$10,IF(FrontEndType=$B179,FrontEndCampus),0),MATCH(AF$9,FrontEndYear,0))),"")</f>
        <v/>
      </c>
      <c r="AG179" s="529" t="str">
        <f t="array" aca="1" ref="AG179" ca="1">IFERROR(AA179*(1+INDEX(FrontEndData,MATCH(AG$10,IF(FrontEndType=$B179,FrontEndCampus),0),MATCH(AG$9,FrontEndYear,0))),"")</f>
        <v/>
      </c>
      <c r="AH179" s="529" t="str">
        <f t="array" aca="1" ref="AH179" ca="1">IFERROR(AB179*(1+INDEX(FrontEndData,MATCH(AH$10,IF(FrontEndType=$B179,FrontEndCampus),0),MATCH(AH$9,FrontEndYear,0))),"")</f>
        <v/>
      </c>
      <c r="AI179" s="529" t="str">
        <f t="array" aca="1" ref="AI179" ca="1">IFERROR(AC179*(1+INDEX(FrontEndData,MATCH(AI$10,IF(FrontEndType=$B179,FrontEndCampus),0),MATCH(AI$9,FrontEndYear,0))),"")</f>
        <v/>
      </c>
      <c r="AJ179" s="529" t="str">
        <f t="array" aca="1" ref="AJ179" ca="1">IFERROR(AD179*(1+INDEX(FrontEndData,MATCH(AJ$10,IF(FrontEndType=$B179,FrontEndCampus),0),MATCH(AJ$9,FrontEndYear,0))),"")</f>
        <v/>
      </c>
      <c r="AK179" s="529" t="str">
        <f t="array" aca="1" ref="AK179" ca="1">IFERROR(AE179*(1+INDEX(FrontEndData,MATCH(AK$10,IF(FrontEndType=$B179,FrontEndCampus),0),MATCH(AK$9,FrontEndYear,0))),"")</f>
        <v/>
      </c>
      <c r="AL179" s="529" t="str">
        <f t="array" aca="1" ref="AL179" ca="1">IFERROR(AF179*(1+INDEX(FrontEndData,MATCH(AL$10,IF(FrontEndType=$B179,FrontEndCampus),0),MATCH(AL$9,FrontEndYear,0))),"")</f>
        <v/>
      </c>
      <c r="AM179" s="529" t="str">
        <f t="array" aca="1" ref="AM179" ca="1">IFERROR(AG179*(1+INDEX(FrontEndData,MATCH(AM$10,IF(FrontEndType=$B179,FrontEndCampus),0),MATCH(AM$9,FrontEndYear,0))),"")</f>
        <v/>
      </c>
      <c r="AN179" s="529" t="str">
        <f t="array" aca="1" ref="AN179" ca="1">IFERROR(AH179*(1+INDEX(FrontEndData,MATCH(AN$10,IF(FrontEndType=$B179,FrontEndCampus),0),MATCH(AN$9,FrontEndYear,0))),"")</f>
        <v/>
      </c>
      <c r="AO179" s="529" t="str">
        <f t="array" aca="1" ref="AO179" ca="1">IFERROR(AI179*(1+INDEX(FrontEndData,MATCH(AO$10,IF(FrontEndType=$B179,FrontEndCampus),0),MATCH(AO$9,FrontEndYear,0))),"")</f>
        <v/>
      </c>
      <c r="AP179" s="529" t="str">
        <f t="array" aca="1" ref="AP179" ca="1">IFERROR(AJ179*(1+INDEX(FrontEndData,MATCH(AP$10,IF(FrontEndType=$B179,FrontEndCampus),0),MATCH(AP$9,FrontEndYear,0))),"")</f>
        <v/>
      </c>
      <c r="AQ179" s="529" t="str">
        <f t="array" aca="1" ref="AQ179" ca="1">IFERROR(AK179*(1+INDEX(FrontEndData,MATCH(AQ$10,IF(FrontEndType=$B179,FrontEndCampus),0),MATCH(AQ$9,FrontEndYear,0))),"")</f>
        <v/>
      </c>
      <c r="AR179" s="529" t="str">
        <f t="array" aca="1" ref="AR179" ca="1">IFERROR(AL179*(1+INDEX(FrontEndData,MATCH(AR$10,IF(FrontEndType=$B179,FrontEndCampus),0),MATCH(AR$9,FrontEndYear,0))),"")</f>
        <v/>
      </c>
      <c r="AS179" s="529" t="str">
        <f t="array" aca="1" ref="AS179" ca="1">IFERROR(AM179*(1+INDEX(FrontEndData,MATCH(AS$10,IF(FrontEndType=$B179,FrontEndCampus),0),MATCH(AS$9,FrontEndYear,0))),"")</f>
        <v/>
      </c>
      <c r="AT179" s="529" t="str">
        <f t="array" aca="1" ref="AT179" ca="1">IFERROR(AN179*(1+INDEX(FrontEndData,MATCH(AT$10,IF(FrontEndType=$B179,FrontEndCampus),0),MATCH(AT$9,FrontEndYear,0))),"")</f>
        <v/>
      </c>
      <c r="AU179" s="529" t="str">
        <f t="array" aca="1" ref="AU179" ca="1">IFERROR(AO179*(1+INDEX(FrontEndData,MATCH(AU$10,IF(FrontEndType=$B179,FrontEndCampus),0),MATCH(AU$9,FrontEndYear,0))),"")</f>
        <v/>
      </c>
      <c r="AV179" s="529" t="str">
        <f t="array" aca="1" ref="AV179" ca="1">IFERROR(AP179*(1+INDEX(FrontEndData,MATCH(AV$10,IF(FrontEndType=$B179,FrontEndCampus),0),MATCH(AV$9,FrontEndYear,0))),"")</f>
        <v/>
      </c>
      <c r="AW179" s="529" t="str">
        <f t="array" aca="1" ref="AW179" ca="1">IFERROR(AQ179*(1+INDEX(FrontEndData,MATCH(AW$10,IF(FrontEndType=$B179,FrontEndCampus),0),MATCH(AW$9,FrontEndYear,0))),"")</f>
        <v/>
      </c>
      <c r="AX179" s="529" t="str">
        <f t="array" aca="1" ref="AX179" ca="1">IFERROR(AR179*(1+INDEX(FrontEndData,MATCH(AX$10,IF(FrontEndType=$B179,FrontEndCampus),0),MATCH(AX$9,FrontEndYear,0))),"")</f>
        <v/>
      </c>
      <c r="AY179" s="529" t="str">
        <f t="array" aca="1" ref="AY179" ca="1">IFERROR(AS179*(1+INDEX(FrontEndData,MATCH(AY$10,IF(FrontEndType=$B179,FrontEndCampus),0),MATCH(AY$9,FrontEndYear,0))),"")</f>
        <v/>
      </c>
      <c r="AZ179" s="529" t="str">
        <f t="array" aca="1" ref="AZ179" ca="1">IFERROR(AT179*(1+INDEX(FrontEndData,MATCH(AZ$10,IF(FrontEndType=$B179,FrontEndCampus),0),MATCH(AZ$9,FrontEndYear,0))),"")</f>
        <v/>
      </c>
      <c r="BA179" s="529" t="str">
        <f t="array" aca="1" ref="BA179" ca="1">IFERROR(AU179*(1+INDEX(FrontEndData,MATCH(BA$10,IF(FrontEndType=$B179,FrontEndCampus),0),MATCH(BA$9,FrontEndYear,0))),"")</f>
        <v/>
      </c>
      <c r="BB179" s="529" t="str">
        <f t="array" aca="1" ref="BB179" ca="1">IFERROR(AV179*(1+INDEX(FrontEndData,MATCH(BB$10,IF(FrontEndType=$B179,FrontEndCampus),0),MATCH(BB$9,FrontEndYear,0))),"")</f>
        <v/>
      </c>
      <c r="BC179" s="529" t="str">
        <f t="array" aca="1" ref="BC179" ca="1">IFERROR(AW179*(1+INDEX(FrontEndData,MATCH(BC$10,IF(FrontEndType=$B179,FrontEndCampus),0),MATCH(BC$9,FrontEndYear,0))),"")</f>
        <v/>
      </c>
      <c r="BD179" s="529" t="str">
        <f t="array" aca="1" ref="BD179" ca="1">IFERROR(AX179*(1+INDEX(FrontEndData,MATCH(BD$10,IF(FrontEndType=$B179,FrontEndCampus),0),MATCH(BD$9,FrontEndYear,0))),"")</f>
        <v/>
      </c>
      <c r="BE179" s="529" t="str">
        <f t="array" aca="1" ref="BE179" ca="1">IFERROR(AY179*(1+INDEX(FrontEndData,MATCH(BE$10,IF(FrontEndType=$B179,FrontEndCampus),0),MATCH(BE$9,FrontEndYear,0))),"")</f>
        <v/>
      </c>
      <c r="BF179" s="529" t="str">
        <f t="array" aca="1" ref="BF179" ca="1">IFERROR(AZ179*(1+INDEX(FrontEndData,MATCH(BF$10,IF(FrontEndType=$B179,FrontEndCampus),0),MATCH(BF$9,FrontEndYear,0))),"")</f>
        <v/>
      </c>
      <c r="BG179" s="529" t="str">
        <f t="array" aca="1" ref="BG179" ca="1">IFERROR(BA179*(1+INDEX(FrontEndData,MATCH(BG$10,IF(FrontEndType=$B179,FrontEndCampus),0),MATCH(BG$9,FrontEndYear,0))),"")</f>
        <v/>
      </c>
      <c r="BH179" s="529" t="str">
        <f t="array" aca="1" ref="BH179" ca="1">IFERROR(BB179*(1+INDEX(FrontEndData,MATCH(BH$10,IF(FrontEndType=$B179,FrontEndCampus),0),MATCH(BH$9,FrontEndYear,0))),"")</f>
        <v/>
      </c>
      <c r="BI179" s="529" t="str">
        <f t="array" aca="1" ref="BI179" ca="1">IFERROR(BC179*(1+INDEX(FrontEndData,MATCH(BI$10,IF(FrontEndType=$B179,FrontEndCampus),0),MATCH(BI$9,FrontEndYear,0))),"")</f>
        <v/>
      </c>
      <c r="BJ179" s="529" t="str">
        <f t="array" aca="1" ref="BJ179" ca="1">IFERROR(BD179*(1+INDEX(FrontEndData,MATCH(BJ$10,IF(FrontEndType=$B179,FrontEndCampus),0),MATCH(BJ$9,FrontEndYear,0))),"")</f>
        <v/>
      </c>
      <c r="BK179" s="529" t="str">
        <f t="array" aca="1" ref="BK179" ca="1">IFERROR(BE179*(1+INDEX(FrontEndData,MATCH(BK$10,IF(FrontEndType=$B179,FrontEndCampus),0),MATCH(BK$9,FrontEndYear,0))),"")</f>
        <v/>
      </c>
      <c r="BL179" s="529" t="str">
        <f t="array" aca="1" ref="BL179" ca="1">IFERROR(BF179*(1+INDEX(FrontEndData,MATCH(BL$10,IF(FrontEndType=$B179,FrontEndCampus),0),MATCH(BL$9,FrontEndYear,0))),"")</f>
        <v/>
      </c>
      <c r="BM179" s="529" t="str">
        <f t="array" aca="1" ref="BM179" ca="1">IFERROR(BG179*(1+INDEX(FrontEndData,MATCH(BM$10,IF(FrontEndType=$B179,FrontEndCampus),0),MATCH(BM$9,FrontEndYear,0))),"")</f>
        <v/>
      </c>
      <c r="BN179" s="529" t="str">
        <f t="array" aca="1" ref="BN179" ca="1">IFERROR(BH179*(1+INDEX(FrontEndData,MATCH(BN$10,IF(FrontEndType=$B179,FrontEndCampus),0),MATCH(BN$9,FrontEndYear,0))),"")</f>
        <v/>
      </c>
      <c r="BO179" s="529" t="str">
        <f t="array" aca="1" ref="BO179" ca="1">IFERROR(BI179*(1+INDEX(FrontEndData,MATCH(BO$10,IF(FrontEndType=$B179,FrontEndCampus),0),MATCH(BO$9,FrontEndYear,0))),"")</f>
        <v/>
      </c>
      <c r="BP179" s="529" t="str">
        <f t="array" aca="1" ref="BP179" ca="1">IFERROR(BJ179*(1+INDEX(FrontEndData,MATCH(BP$10,IF(FrontEndType=$B179,FrontEndCampus),0),MATCH(BP$9,FrontEndYear,0))),"")</f>
        <v/>
      </c>
      <c r="BQ179" s="529" t="str">
        <f t="array" aca="1" ref="BQ179" ca="1">IFERROR(BK179*(1+INDEX(FrontEndData,MATCH(BQ$10,IF(FrontEndType=$B179,FrontEndCampus),0),MATCH(BQ$9,FrontEndYear,0))),"")</f>
        <v/>
      </c>
      <c r="BR179" s="529" t="str">
        <f t="array" aca="1" ref="BR179" ca="1">IFERROR(BL179*(1+INDEX(FrontEndData,MATCH(BR$10,IF(FrontEndType=$B179,FrontEndCampus),0),MATCH(BR$9,FrontEndYear,0))),"")</f>
        <v/>
      </c>
      <c r="BS179" s="529" t="str">
        <f t="array" aca="1" ref="BS179" ca="1">IFERROR(BM179*(1+INDEX(FrontEndData,MATCH(BS$10,IF(FrontEndType=$B179,FrontEndCampus),0),MATCH(BS$9,FrontEndYear,0))),"")</f>
        <v/>
      </c>
      <c r="BT179" s="529" t="str">
        <f t="array" aca="1" ref="BT179" ca="1">IFERROR(BN179*(1+INDEX(FrontEndData,MATCH(BT$10,IF(FrontEndType=$B179,FrontEndCampus),0),MATCH(BT$9,FrontEndYear,0))),"")</f>
        <v/>
      </c>
      <c r="BU179" s="529" t="str">
        <f t="array" aca="1" ref="BU179" ca="1">IFERROR(BO179*(1+INDEX(FrontEndData,MATCH(BU$10,IF(FrontEndType=$B179,FrontEndCampus),0),MATCH(BU$9,FrontEndYear,0))),"")</f>
        <v/>
      </c>
      <c r="BV179" s="529" t="str">
        <f t="array" aca="1" ref="BV179" ca="1">IFERROR(BP179*(1+INDEX(FrontEndData,MATCH(BV$10,IF(FrontEndType=$B179,FrontEndCampus),0),MATCH(BV$9,FrontEndYear,0))),"")</f>
        <v/>
      </c>
      <c r="BW179" s="529" t="str">
        <f t="array" aca="1" ref="BW179" ca="1">IFERROR(BQ179*(1+INDEX(FrontEndData,MATCH(BW$10,IF(FrontEndType=$B179,FrontEndCampus),0),MATCH(BW$9,FrontEndYear,0))),"")</f>
        <v/>
      </c>
      <c r="BX179" s="529" t="str">
        <f t="array" aca="1" ref="BX179" ca="1">IFERROR(BR179*(1+INDEX(FrontEndData,MATCH(BX$10,IF(FrontEndType=$B179,FrontEndCampus),0),MATCH(BX$9,FrontEndYear,0))),"")</f>
        <v/>
      </c>
    </row>
    <row r="180" spans="2:76" x14ac:dyDescent="0.25">
      <c r="B180" s="525" t="s">
        <v>358</v>
      </c>
      <c r="C180" s="526" t="s">
        <v>368</v>
      </c>
      <c r="D180" s="527" t="s">
        <v>28</v>
      </c>
      <c r="E180" s="528">
        <f t="array" ref="E180">IFERROR(IF(INDEX(EndUseMatrixData,MATCH($B180,IF(EndUseMatrixEndUse=$D180,EndUseMatrixAllocation),0),MATCH($C180,EndUseMatrixEmissionSource,0))=Lists!$Q$9,INDEX(CFPTableEmissionsData,MATCH($C180,CFPTableEmissionsEmissionSource,0),MATCH(E$10,CFPTableEmissionsCampus,0))*INDEX(EndUseAssumptionsData,MATCH($C180,IF(EndUseAssumptionsEndUse=$D180,EndUseAssumptionsEmissionsSource),0),MATCH(E$10,EndUseAssumptionsCampus,0))*IF(COUNTIF(PeopleList,$B180)&gt;0,INDEX(SpacePeopleAllocationsPercentData,MATCH($B180,SpacePeopleAllocationsPercentType,0),MATCH(E$10,SpacePeopleAllocationsPercentCampus,0))/SUM(IF(INDEX(EndUseMatrixPeopleData,0,MATCH($C180,EndUseMatrixEmissionSource,0))=Lists!$Q$9,IF(EndUseMatrixPeopleEndUse=$D180,INDEX(EndUseMatrixPeopleSplitData,0,MATCH(E$10,EndUseMatrixPeopleSplitCampus,0))))),1),0),0)</f>
        <v>0</v>
      </c>
      <c r="F180" s="528">
        <f t="array" ref="F180">IFERROR(IF(INDEX(EndUseMatrixData,MATCH($B180,IF(EndUseMatrixEndUse=$D180,EndUseMatrixAllocation),0),MATCH($C180,EndUseMatrixEmissionSource,0))=Lists!$Q$9,INDEX(CFPTableEmissionsData,MATCH($C180,CFPTableEmissionsEmissionSource,0),MATCH(F$10,CFPTableEmissionsCampus,0))*INDEX(EndUseAssumptionsData,MATCH($C180,IF(EndUseAssumptionsEndUse=$D180,EndUseAssumptionsEmissionsSource),0),MATCH(F$10,EndUseAssumptionsCampus,0))*IF(COUNTIF(PeopleList,$B180)&gt;0,INDEX(SpacePeopleAllocationsPercentData,MATCH($B180,SpacePeopleAllocationsPercentType,0),MATCH(F$10,SpacePeopleAllocationsPercentCampus,0))/SUM(IF(INDEX(EndUseMatrixPeopleData,0,MATCH($C180,EndUseMatrixEmissionSource,0))=Lists!$Q$9,IF(EndUseMatrixPeopleEndUse=$D180,INDEX(EndUseMatrixPeopleSplitData,0,MATCH(F$10,EndUseMatrixPeopleSplitCampus,0))))),1),0),0)</f>
        <v>0</v>
      </c>
      <c r="G180" s="528">
        <f t="array" ref="G180">IFERROR(IF(INDEX(EndUseMatrixData,MATCH($B180,IF(EndUseMatrixEndUse=$D180,EndUseMatrixAllocation),0),MATCH($C180,EndUseMatrixEmissionSource,0))=Lists!$Q$9,INDEX(CFPTableEmissionsData,MATCH($C180,CFPTableEmissionsEmissionSource,0),MATCH(G$10,CFPTableEmissionsCampus,0))*INDEX(EndUseAssumptionsData,MATCH($C180,IF(EndUseAssumptionsEndUse=$D180,EndUseAssumptionsEmissionsSource),0),MATCH(G$10,EndUseAssumptionsCampus,0))*IF(COUNTIF(PeopleList,$B180)&gt;0,INDEX(SpacePeopleAllocationsPercentData,MATCH($B180,SpacePeopleAllocationsPercentType,0),MATCH(G$10,SpacePeopleAllocationsPercentCampus,0))/SUM(IF(INDEX(EndUseMatrixPeopleData,0,MATCH($C180,EndUseMatrixEmissionSource,0))=Lists!$Q$9,IF(EndUseMatrixPeopleEndUse=$D180,INDEX(EndUseMatrixPeopleSplitData,0,MATCH(G$10,EndUseMatrixPeopleSplitCampus,0))))),1),0),0)</f>
        <v>0</v>
      </c>
      <c r="H180" s="528">
        <f t="array" ref="H180">IFERROR(IF(INDEX(EndUseMatrixData,MATCH($B180,IF(EndUseMatrixEndUse=$D180,EndUseMatrixAllocation),0),MATCH($C180,EndUseMatrixEmissionSource,0))=Lists!$Q$9,INDEX(CFPTableEmissionsData,MATCH($C180,CFPTableEmissionsEmissionSource,0),MATCH(H$10,CFPTableEmissionsCampus,0))*INDEX(EndUseAssumptionsData,MATCH($C180,IF(EndUseAssumptionsEndUse=$D180,EndUseAssumptionsEmissionsSource),0),MATCH(H$10,EndUseAssumptionsCampus,0))*IF(COUNTIF(PeopleList,$B180)&gt;0,INDEX(SpacePeopleAllocationsPercentData,MATCH($B180,SpacePeopleAllocationsPercentType,0),MATCH(H$10,SpacePeopleAllocationsPercentCampus,0))/SUM(IF(INDEX(EndUseMatrixPeopleData,0,MATCH($C180,EndUseMatrixEmissionSource,0))=Lists!$Q$9,IF(EndUseMatrixPeopleEndUse=$D180,INDEX(EndUseMatrixPeopleSplitData,0,MATCH(H$10,EndUseMatrixPeopleSplitCampus,0))))),1),0),0)</f>
        <v>0</v>
      </c>
      <c r="I180" s="528">
        <f t="array" ref="I180">IFERROR(IF(INDEX(EndUseMatrixData,MATCH($B180,IF(EndUseMatrixEndUse=$D180,EndUseMatrixAllocation),0),MATCH($C180,EndUseMatrixEmissionSource,0))=Lists!$Q$9,INDEX(CFPTableEmissionsData,MATCH($C180,CFPTableEmissionsEmissionSource,0),MATCH(I$10,CFPTableEmissionsCampus,0))*INDEX(EndUseAssumptionsData,MATCH($C180,IF(EndUseAssumptionsEndUse=$D180,EndUseAssumptionsEmissionsSource),0),MATCH(I$10,EndUseAssumptionsCampus,0))*IF(COUNTIF(PeopleList,$B180)&gt;0,INDEX(SpacePeopleAllocationsPercentData,MATCH($B180,SpacePeopleAllocationsPercentType,0),MATCH(I$10,SpacePeopleAllocationsPercentCampus,0))/SUM(IF(INDEX(EndUseMatrixPeopleData,0,MATCH($C180,EndUseMatrixEmissionSource,0))=Lists!$Q$9,IF(EndUseMatrixPeopleEndUse=$D180,INDEX(EndUseMatrixPeopleSplitData,0,MATCH(I$10,EndUseMatrixPeopleSplitCampus,0))))),1),0),0)</f>
        <v>0</v>
      </c>
      <c r="J180" s="528">
        <f t="array" ref="J180">IFERROR(IF(INDEX(EndUseMatrixData,MATCH($B180,IF(EndUseMatrixEndUse=$D180,EndUseMatrixAllocation),0),MATCH($C180,EndUseMatrixEmissionSource,0))=Lists!$Q$9,INDEX(CFPTableEmissionsData,MATCH($C180,CFPTableEmissionsEmissionSource,0),MATCH(J$10,CFPTableEmissionsCampus,0))*INDEX(EndUseAssumptionsData,MATCH($C180,IF(EndUseAssumptionsEndUse=$D180,EndUseAssumptionsEmissionsSource),0),MATCH(J$10,EndUseAssumptionsCampus,0))*IF(COUNTIF(PeopleList,$B180)&gt;0,INDEX(SpacePeopleAllocationsPercentData,MATCH($B180,SpacePeopleAllocationsPercentType,0),MATCH(J$10,SpacePeopleAllocationsPercentCampus,0))/SUM(IF(INDEX(EndUseMatrixPeopleData,0,MATCH($C180,EndUseMatrixEmissionSource,0))=Lists!$Q$9,IF(EndUseMatrixPeopleEndUse=$D180,INDEX(EndUseMatrixPeopleSplitData,0,MATCH(J$10,EndUseMatrixPeopleSplitCampus,0))))),1),0),0)</f>
        <v>0</v>
      </c>
      <c r="K180" s="529" t="str">
        <f t="array" aca="1" ref="K180" ca="1">IFERROR(E180*(1+INDEX(FrontEndData,MATCH(K$10,IF(FrontEndType=$B180,FrontEndCampus),0),MATCH(K$9,FrontEndYear,0))),"")</f>
        <v/>
      </c>
      <c r="L180" s="529" t="str">
        <f t="array" aca="1" ref="L180" ca="1">IFERROR(F180*(1+INDEX(FrontEndData,MATCH(L$10,IF(FrontEndType=$B180,FrontEndCampus),0),MATCH(L$9,FrontEndYear,0))),"")</f>
        <v/>
      </c>
      <c r="M180" s="529" t="str">
        <f t="array" aca="1" ref="M180" ca="1">IFERROR(G180*(1+INDEX(FrontEndData,MATCH(M$10,IF(FrontEndType=$B180,FrontEndCampus),0),MATCH(M$9,FrontEndYear,0))),"")</f>
        <v/>
      </c>
      <c r="N180" s="529" t="str">
        <f t="array" aca="1" ref="N180" ca="1">IFERROR(H180*(1+INDEX(FrontEndData,MATCH(N$10,IF(FrontEndType=$B180,FrontEndCampus),0),MATCH(N$9,FrontEndYear,0))),"")</f>
        <v/>
      </c>
      <c r="O180" s="529" t="str">
        <f t="array" aca="1" ref="O180" ca="1">IFERROR(I180*(1+INDEX(FrontEndData,MATCH(O$10,IF(FrontEndType=$B180,FrontEndCampus),0),MATCH(O$9,FrontEndYear,0))),"")</f>
        <v/>
      </c>
      <c r="P180" s="529" t="str">
        <f t="array" aca="1" ref="P180" ca="1">IFERROR(J180*(1+INDEX(FrontEndData,MATCH(P$10,IF(FrontEndType=$B180,FrontEndCampus),0),MATCH(P$9,FrontEndYear,0))),"")</f>
        <v/>
      </c>
      <c r="Q180" s="529" t="str">
        <f t="array" aca="1" ref="Q180" ca="1">IFERROR(K180*(1+INDEX(FrontEndData,MATCH(Q$10,IF(FrontEndType=$B180,FrontEndCampus),0),MATCH(Q$9,FrontEndYear,0))),"")</f>
        <v/>
      </c>
      <c r="R180" s="529" t="str">
        <f t="array" aca="1" ref="R180" ca="1">IFERROR(L180*(1+INDEX(FrontEndData,MATCH(R$10,IF(FrontEndType=$B180,FrontEndCampus),0),MATCH(R$9,FrontEndYear,0))),"")</f>
        <v/>
      </c>
      <c r="S180" s="529" t="str">
        <f t="array" aca="1" ref="S180" ca="1">IFERROR(M180*(1+INDEX(FrontEndData,MATCH(S$10,IF(FrontEndType=$B180,FrontEndCampus),0),MATCH(S$9,FrontEndYear,0))),"")</f>
        <v/>
      </c>
      <c r="T180" s="529" t="str">
        <f t="array" aca="1" ref="T180" ca="1">IFERROR(N180*(1+INDEX(FrontEndData,MATCH(T$10,IF(FrontEndType=$B180,FrontEndCampus),0),MATCH(T$9,FrontEndYear,0))),"")</f>
        <v/>
      </c>
      <c r="U180" s="529" t="str">
        <f t="array" aca="1" ref="U180" ca="1">IFERROR(O180*(1+INDEX(FrontEndData,MATCH(U$10,IF(FrontEndType=$B180,FrontEndCampus),0),MATCH(U$9,FrontEndYear,0))),"")</f>
        <v/>
      </c>
      <c r="V180" s="529" t="str">
        <f t="array" aca="1" ref="V180" ca="1">IFERROR(P180*(1+INDEX(FrontEndData,MATCH(V$10,IF(FrontEndType=$B180,FrontEndCampus),0),MATCH(V$9,FrontEndYear,0))),"")</f>
        <v/>
      </c>
      <c r="W180" s="529" t="str">
        <f t="array" aca="1" ref="W180" ca="1">IFERROR(Q180*(1+INDEX(FrontEndData,MATCH(W$10,IF(FrontEndType=$B180,FrontEndCampus),0),MATCH(W$9,FrontEndYear,0))),"")</f>
        <v/>
      </c>
      <c r="X180" s="529" t="str">
        <f t="array" aca="1" ref="X180" ca="1">IFERROR(R180*(1+INDEX(FrontEndData,MATCH(X$10,IF(FrontEndType=$B180,FrontEndCampus),0),MATCH(X$9,FrontEndYear,0))),"")</f>
        <v/>
      </c>
      <c r="Y180" s="529" t="str">
        <f t="array" aca="1" ref="Y180" ca="1">IFERROR(S180*(1+INDEX(FrontEndData,MATCH(Y$10,IF(FrontEndType=$B180,FrontEndCampus),0),MATCH(Y$9,FrontEndYear,0))),"")</f>
        <v/>
      </c>
      <c r="Z180" s="529" t="str">
        <f t="array" aca="1" ref="Z180" ca="1">IFERROR(T180*(1+INDEX(FrontEndData,MATCH(Z$10,IF(FrontEndType=$B180,FrontEndCampus),0),MATCH(Z$9,FrontEndYear,0))),"")</f>
        <v/>
      </c>
      <c r="AA180" s="529" t="str">
        <f t="array" aca="1" ref="AA180" ca="1">IFERROR(U180*(1+INDEX(FrontEndData,MATCH(AA$10,IF(FrontEndType=$B180,FrontEndCampus),0),MATCH(AA$9,FrontEndYear,0))),"")</f>
        <v/>
      </c>
      <c r="AB180" s="529" t="str">
        <f t="array" aca="1" ref="AB180" ca="1">IFERROR(V180*(1+INDEX(FrontEndData,MATCH(AB$10,IF(FrontEndType=$B180,FrontEndCampus),0),MATCH(AB$9,FrontEndYear,0))),"")</f>
        <v/>
      </c>
      <c r="AC180" s="529" t="str">
        <f t="array" aca="1" ref="AC180" ca="1">IFERROR(W180*(1+INDEX(FrontEndData,MATCH(AC$10,IF(FrontEndType=$B180,FrontEndCampus),0),MATCH(AC$9,FrontEndYear,0))),"")</f>
        <v/>
      </c>
      <c r="AD180" s="529" t="str">
        <f t="array" aca="1" ref="AD180" ca="1">IFERROR(X180*(1+INDEX(FrontEndData,MATCH(AD$10,IF(FrontEndType=$B180,FrontEndCampus),0),MATCH(AD$9,FrontEndYear,0))),"")</f>
        <v/>
      </c>
      <c r="AE180" s="529" t="str">
        <f t="array" aca="1" ref="AE180" ca="1">IFERROR(Y180*(1+INDEX(FrontEndData,MATCH(AE$10,IF(FrontEndType=$B180,FrontEndCampus),0),MATCH(AE$9,FrontEndYear,0))),"")</f>
        <v/>
      </c>
      <c r="AF180" s="529" t="str">
        <f t="array" aca="1" ref="AF180" ca="1">IFERROR(Z180*(1+INDEX(FrontEndData,MATCH(AF$10,IF(FrontEndType=$B180,FrontEndCampus),0),MATCH(AF$9,FrontEndYear,0))),"")</f>
        <v/>
      </c>
      <c r="AG180" s="529" t="str">
        <f t="array" aca="1" ref="AG180" ca="1">IFERROR(AA180*(1+INDEX(FrontEndData,MATCH(AG$10,IF(FrontEndType=$B180,FrontEndCampus),0),MATCH(AG$9,FrontEndYear,0))),"")</f>
        <v/>
      </c>
      <c r="AH180" s="529" t="str">
        <f t="array" aca="1" ref="AH180" ca="1">IFERROR(AB180*(1+INDEX(FrontEndData,MATCH(AH$10,IF(FrontEndType=$B180,FrontEndCampus),0),MATCH(AH$9,FrontEndYear,0))),"")</f>
        <v/>
      </c>
      <c r="AI180" s="529" t="str">
        <f t="array" aca="1" ref="AI180" ca="1">IFERROR(AC180*(1+INDEX(FrontEndData,MATCH(AI$10,IF(FrontEndType=$B180,FrontEndCampus),0),MATCH(AI$9,FrontEndYear,0))),"")</f>
        <v/>
      </c>
      <c r="AJ180" s="529" t="str">
        <f t="array" aca="1" ref="AJ180" ca="1">IFERROR(AD180*(1+INDEX(FrontEndData,MATCH(AJ$10,IF(FrontEndType=$B180,FrontEndCampus),0),MATCH(AJ$9,FrontEndYear,0))),"")</f>
        <v/>
      </c>
      <c r="AK180" s="529" t="str">
        <f t="array" aca="1" ref="AK180" ca="1">IFERROR(AE180*(1+INDEX(FrontEndData,MATCH(AK$10,IF(FrontEndType=$B180,FrontEndCampus),0),MATCH(AK$9,FrontEndYear,0))),"")</f>
        <v/>
      </c>
      <c r="AL180" s="529" t="str">
        <f t="array" aca="1" ref="AL180" ca="1">IFERROR(AF180*(1+INDEX(FrontEndData,MATCH(AL$10,IF(FrontEndType=$B180,FrontEndCampus),0),MATCH(AL$9,FrontEndYear,0))),"")</f>
        <v/>
      </c>
      <c r="AM180" s="529" t="str">
        <f t="array" aca="1" ref="AM180" ca="1">IFERROR(AG180*(1+INDEX(FrontEndData,MATCH(AM$10,IF(FrontEndType=$B180,FrontEndCampus),0),MATCH(AM$9,FrontEndYear,0))),"")</f>
        <v/>
      </c>
      <c r="AN180" s="529" t="str">
        <f t="array" aca="1" ref="AN180" ca="1">IFERROR(AH180*(1+INDEX(FrontEndData,MATCH(AN$10,IF(FrontEndType=$B180,FrontEndCampus),0),MATCH(AN$9,FrontEndYear,0))),"")</f>
        <v/>
      </c>
      <c r="AO180" s="529" t="str">
        <f t="array" aca="1" ref="AO180" ca="1">IFERROR(AI180*(1+INDEX(FrontEndData,MATCH(AO$10,IF(FrontEndType=$B180,FrontEndCampus),0),MATCH(AO$9,FrontEndYear,0))),"")</f>
        <v/>
      </c>
      <c r="AP180" s="529" t="str">
        <f t="array" aca="1" ref="AP180" ca="1">IFERROR(AJ180*(1+INDEX(FrontEndData,MATCH(AP$10,IF(FrontEndType=$B180,FrontEndCampus),0),MATCH(AP$9,FrontEndYear,0))),"")</f>
        <v/>
      </c>
      <c r="AQ180" s="529" t="str">
        <f t="array" aca="1" ref="AQ180" ca="1">IFERROR(AK180*(1+INDEX(FrontEndData,MATCH(AQ$10,IF(FrontEndType=$B180,FrontEndCampus),0),MATCH(AQ$9,FrontEndYear,0))),"")</f>
        <v/>
      </c>
      <c r="AR180" s="529" t="str">
        <f t="array" aca="1" ref="AR180" ca="1">IFERROR(AL180*(1+INDEX(FrontEndData,MATCH(AR$10,IF(FrontEndType=$B180,FrontEndCampus),0),MATCH(AR$9,FrontEndYear,0))),"")</f>
        <v/>
      </c>
      <c r="AS180" s="529" t="str">
        <f t="array" aca="1" ref="AS180" ca="1">IFERROR(AM180*(1+INDEX(FrontEndData,MATCH(AS$10,IF(FrontEndType=$B180,FrontEndCampus),0),MATCH(AS$9,FrontEndYear,0))),"")</f>
        <v/>
      </c>
      <c r="AT180" s="529" t="str">
        <f t="array" aca="1" ref="AT180" ca="1">IFERROR(AN180*(1+INDEX(FrontEndData,MATCH(AT$10,IF(FrontEndType=$B180,FrontEndCampus),0),MATCH(AT$9,FrontEndYear,0))),"")</f>
        <v/>
      </c>
      <c r="AU180" s="529" t="str">
        <f t="array" aca="1" ref="AU180" ca="1">IFERROR(AO180*(1+INDEX(FrontEndData,MATCH(AU$10,IF(FrontEndType=$B180,FrontEndCampus),0),MATCH(AU$9,FrontEndYear,0))),"")</f>
        <v/>
      </c>
      <c r="AV180" s="529" t="str">
        <f t="array" aca="1" ref="AV180" ca="1">IFERROR(AP180*(1+INDEX(FrontEndData,MATCH(AV$10,IF(FrontEndType=$B180,FrontEndCampus),0),MATCH(AV$9,FrontEndYear,0))),"")</f>
        <v/>
      </c>
      <c r="AW180" s="529" t="str">
        <f t="array" aca="1" ref="AW180" ca="1">IFERROR(AQ180*(1+INDEX(FrontEndData,MATCH(AW$10,IF(FrontEndType=$B180,FrontEndCampus),0),MATCH(AW$9,FrontEndYear,0))),"")</f>
        <v/>
      </c>
      <c r="AX180" s="529" t="str">
        <f t="array" aca="1" ref="AX180" ca="1">IFERROR(AR180*(1+INDEX(FrontEndData,MATCH(AX$10,IF(FrontEndType=$B180,FrontEndCampus),0),MATCH(AX$9,FrontEndYear,0))),"")</f>
        <v/>
      </c>
      <c r="AY180" s="529" t="str">
        <f t="array" aca="1" ref="AY180" ca="1">IFERROR(AS180*(1+INDEX(FrontEndData,MATCH(AY$10,IF(FrontEndType=$B180,FrontEndCampus),0),MATCH(AY$9,FrontEndYear,0))),"")</f>
        <v/>
      </c>
      <c r="AZ180" s="529" t="str">
        <f t="array" aca="1" ref="AZ180" ca="1">IFERROR(AT180*(1+INDEX(FrontEndData,MATCH(AZ$10,IF(FrontEndType=$B180,FrontEndCampus),0),MATCH(AZ$9,FrontEndYear,0))),"")</f>
        <v/>
      </c>
      <c r="BA180" s="529" t="str">
        <f t="array" aca="1" ref="BA180" ca="1">IFERROR(AU180*(1+INDEX(FrontEndData,MATCH(BA$10,IF(FrontEndType=$B180,FrontEndCampus),0),MATCH(BA$9,FrontEndYear,0))),"")</f>
        <v/>
      </c>
      <c r="BB180" s="529" t="str">
        <f t="array" aca="1" ref="BB180" ca="1">IFERROR(AV180*(1+INDEX(FrontEndData,MATCH(BB$10,IF(FrontEndType=$B180,FrontEndCampus),0),MATCH(BB$9,FrontEndYear,0))),"")</f>
        <v/>
      </c>
      <c r="BC180" s="529" t="str">
        <f t="array" aca="1" ref="BC180" ca="1">IFERROR(AW180*(1+INDEX(FrontEndData,MATCH(BC$10,IF(FrontEndType=$B180,FrontEndCampus),0),MATCH(BC$9,FrontEndYear,0))),"")</f>
        <v/>
      </c>
      <c r="BD180" s="529" t="str">
        <f t="array" aca="1" ref="BD180" ca="1">IFERROR(AX180*(1+INDEX(FrontEndData,MATCH(BD$10,IF(FrontEndType=$B180,FrontEndCampus),0),MATCH(BD$9,FrontEndYear,0))),"")</f>
        <v/>
      </c>
      <c r="BE180" s="529" t="str">
        <f t="array" aca="1" ref="BE180" ca="1">IFERROR(AY180*(1+INDEX(FrontEndData,MATCH(BE$10,IF(FrontEndType=$B180,FrontEndCampus),0),MATCH(BE$9,FrontEndYear,0))),"")</f>
        <v/>
      </c>
      <c r="BF180" s="529" t="str">
        <f t="array" aca="1" ref="BF180" ca="1">IFERROR(AZ180*(1+INDEX(FrontEndData,MATCH(BF$10,IF(FrontEndType=$B180,FrontEndCampus),0),MATCH(BF$9,FrontEndYear,0))),"")</f>
        <v/>
      </c>
      <c r="BG180" s="529" t="str">
        <f t="array" aca="1" ref="BG180" ca="1">IFERROR(BA180*(1+INDEX(FrontEndData,MATCH(BG$10,IF(FrontEndType=$B180,FrontEndCampus),0),MATCH(BG$9,FrontEndYear,0))),"")</f>
        <v/>
      </c>
      <c r="BH180" s="529" t="str">
        <f t="array" aca="1" ref="BH180" ca="1">IFERROR(BB180*(1+INDEX(FrontEndData,MATCH(BH$10,IF(FrontEndType=$B180,FrontEndCampus),0),MATCH(BH$9,FrontEndYear,0))),"")</f>
        <v/>
      </c>
      <c r="BI180" s="529" t="str">
        <f t="array" aca="1" ref="BI180" ca="1">IFERROR(BC180*(1+INDEX(FrontEndData,MATCH(BI$10,IF(FrontEndType=$B180,FrontEndCampus),0),MATCH(BI$9,FrontEndYear,0))),"")</f>
        <v/>
      </c>
      <c r="BJ180" s="529" t="str">
        <f t="array" aca="1" ref="BJ180" ca="1">IFERROR(BD180*(1+INDEX(FrontEndData,MATCH(BJ$10,IF(FrontEndType=$B180,FrontEndCampus),0),MATCH(BJ$9,FrontEndYear,0))),"")</f>
        <v/>
      </c>
      <c r="BK180" s="529" t="str">
        <f t="array" aca="1" ref="BK180" ca="1">IFERROR(BE180*(1+INDEX(FrontEndData,MATCH(BK$10,IF(FrontEndType=$B180,FrontEndCampus),0),MATCH(BK$9,FrontEndYear,0))),"")</f>
        <v/>
      </c>
      <c r="BL180" s="529" t="str">
        <f t="array" aca="1" ref="BL180" ca="1">IFERROR(BF180*(1+INDEX(FrontEndData,MATCH(BL$10,IF(FrontEndType=$B180,FrontEndCampus),0),MATCH(BL$9,FrontEndYear,0))),"")</f>
        <v/>
      </c>
      <c r="BM180" s="529" t="str">
        <f t="array" aca="1" ref="BM180" ca="1">IFERROR(BG180*(1+INDEX(FrontEndData,MATCH(BM$10,IF(FrontEndType=$B180,FrontEndCampus),0),MATCH(BM$9,FrontEndYear,0))),"")</f>
        <v/>
      </c>
      <c r="BN180" s="529" t="str">
        <f t="array" aca="1" ref="BN180" ca="1">IFERROR(BH180*(1+INDEX(FrontEndData,MATCH(BN$10,IF(FrontEndType=$B180,FrontEndCampus),0),MATCH(BN$9,FrontEndYear,0))),"")</f>
        <v/>
      </c>
      <c r="BO180" s="529" t="str">
        <f t="array" aca="1" ref="BO180" ca="1">IFERROR(BI180*(1+INDEX(FrontEndData,MATCH(BO$10,IF(FrontEndType=$B180,FrontEndCampus),0),MATCH(BO$9,FrontEndYear,0))),"")</f>
        <v/>
      </c>
      <c r="BP180" s="529" t="str">
        <f t="array" aca="1" ref="BP180" ca="1">IFERROR(BJ180*(1+INDEX(FrontEndData,MATCH(BP$10,IF(FrontEndType=$B180,FrontEndCampus),0),MATCH(BP$9,FrontEndYear,0))),"")</f>
        <v/>
      </c>
      <c r="BQ180" s="529" t="str">
        <f t="array" aca="1" ref="BQ180" ca="1">IFERROR(BK180*(1+INDEX(FrontEndData,MATCH(BQ$10,IF(FrontEndType=$B180,FrontEndCampus),0),MATCH(BQ$9,FrontEndYear,0))),"")</f>
        <v/>
      </c>
      <c r="BR180" s="529" t="str">
        <f t="array" aca="1" ref="BR180" ca="1">IFERROR(BL180*(1+INDEX(FrontEndData,MATCH(BR$10,IF(FrontEndType=$B180,FrontEndCampus),0),MATCH(BR$9,FrontEndYear,0))),"")</f>
        <v/>
      </c>
      <c r="BS180" s="529" t="str">
        <f t="array" aca="1" ref="BS180" ca="1">IFERROR(BM180*(1+INDEX(FrontEndData,MATCH(BS$10,IF(FrontEndType=$B180,FrontEndCampus),0),MATCH(BS$9,FrontEndYear,0))),"")</f>
        <v/>
      </c>
      <c r="BT180" s="529" t="str">
        <f t="array" aca="1" ref="BT180" ca="1">IFERROR(BN180*(1+INDEX(FrontEndData,MATCH(BT$10,IF(FrontEndType=$B180,FrontEndCampus),0),MATCH(BT$9,FrontEndYear,0))),"")</f>
        <v/>
      </c>
      <c r="BU180" s="529" t="str">
        <f t="array" aca="1" ref="BU180" ca="1">IFERROR(BO180*(1+INDEX(FrontEndData,MATCH(BU$10,IF(FrontEndType=$B180,FrontEndCampus),0),MATCH(BU$9,FrontEndYear,0))),"")</f>
        <v/>
      </c>
      <c r="BV180" s="529" t="str">
        <f t="array" aca="1" ref="BV180" ca="1">IFERROR(BP180*(1+INDEX(FrontEndData,MATCH(BV$10,IF(FrontEndType=$B180,FrontEndCampus),0),MATCH(BV$9,FrontEndYear,0))),"")</f>
        <v/>
      </c>
      <c r="BW180" s="529" t="str">
        <f t="array" aca="1" ref="BW180" ca="1">IFERROR(BQ180*(1+INDEX(FrontEndData,MATCH(BW$10,IF(FrontEndType=$B180,FrontEndCampus),0),MATCH(BW$9,FrontEndYear,0))),"")</f>
        <v/>
      </c>
      <c r="BX180" s="529" t="str">
        <f t="array" aca="1" ref="BX180" ca="1">IFERROR(BR180*(1+INDEX(FrontEndData,MATCH(BX$10,IF(FrontEndType=$B180,FrontEndCampus),0),MATCH(BX$9,FrontEndYear,0))),"")</f>
        <v/>
      </c>
    </row>
    <row r="181" spans="2:76" x14ac:dyDescent="0.25">
      <c r="B181" s="525" t="s">
        <v>412</v>
      </c>
      <c r="C181" s="526" t="s">
        <v>367</v>
      </c>
      <c r="D181" s="527" t="s">
        <v>28</v>
      </c>
      <c r="E181" s="528">
        <f t="array" ref="E181">IFERROR(IF(INDEX(EndUseMatrixData,MATCH($B181,IF(EndUseMatrixEndUse=$D181,EndUseMatrixAllocation),0),MATCH($C181,EndUseMatrixEmissionSource,0))=Lists!$Q$9,INDEX(CFPTableEmissionsData,MATCH($C181,CFPTableEmissionsEmissionSource,0),MATCH(E$10,CFPTableEmissionsCampus,0))*INDEX(EndUseAssumptionsData,MATCH($C181,IF(EndUseAssumptionsEndUse=$D181,EndUseAssumptionsEmissionsSource),0),MATCH(E$10,EndUseAssumptionsCampus,0))*IF(COUNTIF(PeopleList,$B181)&gt;0,INDEX(SpacePeopleAllocationsPercentData,MATCH($B181,SpacePeopleAllocationsPercentType,0),MATCH(E$10,SpacePeopleAllocationsPercentCampus,0))/SUM(IF(INDEX(EndUseMatrixPeopleData,0,MATCH($C181,EndUseMatrixEmissionSource,0))=Lists!$Q$9,IF(EndUseMatrixPeopleEndUse=$D181,INDEX(EndUseMatrixPeopleSplitData,0,MATCH(E$10,EndUseMatrixPeopleSplitCampus,0))))),1),0),0)</f>
        <v>0</v>
      </c>
      <c r="F181" s="528">
        <f t="array" ref="F181">IFERROR(IF(INDEX(EndUseMatrixData,MATCH($B181,IF(EndUseMatrixEndUse=$D181,EndUseMatrixAllocation),0),MATCH($C181,EndUseMatrixEmissionSource,0))=Lists!$Q$9,INDEX(CFPTableEmissionsData,MATCH($C181,CFPTableEmissionsEmissionSource,0),MATCH(F$10,CFPTableEmissionsCampus,0))*INDEX(EndUseAssumptionsData,MATCH($C181,IF(EndUseAssumptionsEndUse=$D181,EndUseAssumptionsEmissionsSource),0),MATCH(F$10,EndUseAssumptionsCampus,0))*IF(COUNTIF(PeopleList,$B181)&gt;0,INDEX(SpacePeopleAllocationsPercentData,MATCH($B181,SpacePeopleAllocationsPercentType,0),MATCH(F$10,SpacePeopleAllocationsPercentCampus,0))/SUM(IF(INDEX(EndUseMatrixPeopleData,0,MATCH($C181,EndUseMatrixEmissionSource,0))=Lists!$Q$9,IF(EndUseMatrixPeopleEndUse=$D181,INDEX(EndUseMatrixPeopleSplitData,0,MATCH(F$10,EndUseMatrixPeopleSplitCampus,0))))),1),0),0)</f>
        <v>0</v>
      </c>
      <c r="G181" s="528">
        <f t="array" ref="G181">IFERROR(IF(INDEX(EndUseMatrixData,MATCH($B181,IF(EndUseMatrixEndUse=$D181,EndUseMatrixAllocation),0),MATCH($C181,EndUseMatrixEmissionSource,0))=Lists!$Q$9,INDEX(CFPTableEmissionsData,MATCH($C181,CFPTableEmissionsEmissionSource,0),MATCH(G$10,CFPTableEmissionsCampus,0))*INDEX(EndUseAssumptionsData,MATCH($C181,IF(EndUseAssumptionsEndUse=$D181,EndUseAssumptionsEmissionsSource),0),MATCH(G$10,EndUseAssumptionsCampus,0))*IF(COUNTIF(PeopleList,$B181)&gt;0,INDEX(SpacePeopleAllocationsPercentData,MATCH($B181,SpacePeopleAllocationsPercentType,0),MATCH(G$10,SpacePeopleAllocationsPercentCampus,0))/SUM(IF(INDEX(EndUseMatrixPeopleData,0,MATCH($C181,EndUseMatrixEmissionSource,0))=Lists!$Q$9,IF(EndUseMatrixPeopleEndUse=$D181,INDEX(EndUseMatrixPeopleSplitData,0,MATCH(G$10,EndUseMatrixPeopleSplitCampus,0))))),1),0),0)</f>
        <v>0</v>
      </c>
      <c r="H181" s="528">
        <f t="array" ref="H181">IFERROR(IF(INDEX(EndUseMatrixData,MATCH($B181,IF(EndUseMatrixEndUse=$D181,EndUseMatrixAllocation),0),MATCH($C181,EndUseMatrixEmissionSource,0))=Lists!$Q$9,INDEX(CFPTableEmissionsData,MATCH($C181,CFPTableEmissionsEmissionSource,0),MATCH(H$10,CFPTableEmissionsCampus,0))*INDEX(EndUseAssumptionsData,MATCH($C181,IF(EndUseAssumptionsEndUse=$D181,EndUseAssumptionsEmissionsSource),0),MATCH(H$10,EndUseAssumptionsCampus,0))*IF(COUNTIF(PeopleList,$B181)&gt;0,INDEX(SpacePeopleAllocationsPercentData,MATCH($B181,SpacePeopleAllocationsPercentType,0),MATCH(H$10,SpacePeopleAllocationsPercentCampus,0))/SUM(IF(INDEX(EndUseMatrixPeopleData,0,MATCH($C181,EndUseMatrixEmissionSource,0))=Lists!$Q$9,IF(EndUseMatrixPeopleEndUse=$D181,INDEX(EndUseMatrixPeopleSplitData,0,MATCH(H$10,EndUseMatrixPeopleSplitCampus,0))))),1),0),0)</f>
        <v>0</v>
      </c>
      <c r="I181" s="528">
        <f t="array" ref="I181">IFERROR(IF(INDEX(EndUseMatrixData,MATCH($B181,IF(EndUseMatrixEndUse=$D181,EndUseMatrixAllocation),0),MATCH($C181,EndUseMatrixEmissionSource,0))=Lists!$Q$9,INDEX(CFPTableEmissionsData,MATCH($C181,CFPTableEmissionsEmissionSource,0),MATCH(I$10,CFPTableEmissionsCampus,0))*INDEX(EndUseAssumptionsData,MATCH($C181,IF(EndUseAssumptionsEndUse=$D181,EndUseAssumptionsEmissionsSource),0),MATCH(I$10,EndUseAssumptionsCampus,0))*IF(COUNTIF(PeopleList,$B181)&gt;0,INDEX(SpacePeopleAllocationsPercentData,MATCH($B181,SpacePeopleAllocationsPercentType,0),MATCH(I$10,SpacePeopleAllocationsPercentCampus,0))/SUM(IF(INDEX(EndUseMatrixPeopleData,0,MATCH($C181,EndUseMatrixEmissionSource,0))=Lists!$Q$9,IF(EndUseMatrixPeopleEndUse=$D181,INDEX(EndUseMatrixPeopleSplitData,0,MATCH(I$10,EndUseMatrixPeopleSplitCampus,0))))),1),0),0)</f>
        <v>0</v>
      </c>
      <c r="J181" s="528">
        <f t="array" ref="J181">IFERROR(IF(INDEX(EndUseMatrixData,MATCH($B181,IF(EndUseMatrixEndUse=$D181,EndUseMatrixAllocation),0),MATCH($C181,EndUseMatrixEmissionSource,0))=Lists!$Q$9,INDEX(CFPTableEmissionsData,MATCH($C181,CFPTableEmissionsEmissionSource,0),MATCH(J$10,CFPTableEmissionsCampus,0))*INDEX(EndUseAssumptionsData,MATCH($C181,IF(EndUseAssumptionsEndUse=$D181,EndUseAssumptionsEmissionsSource),0),MATCH(J$10,EndUseAssumptionsCampus,0))*IF(COUNTIF(PeopleList,$B181)&gt;0,INDEX(SpacePeopleAllocationsPercentData,MATCH($B181,SpacePeopleAllocationsPercentType,0),MATCH(J$10,SpacePeopleAllocationsPercentCampus,0))/SUM(IF(INDEX(EndUseMatrixPeopleData,0,MATCH($C181,EndUseMatrixEmissionSource,0))=Lists!$Q$9,IF(EndUseMatrixPeopleEndUse=$D181,INDEX(EndUseMatrixPeopleSplitData,0,MATCH(J$10,EndUseMatrixPeopleSplitCampus,0))))),1),0),0)</f>
        <v>0</v>
      </c>
      <c r="K181" s="529" t="str">
        <f t="array" aca="1" ref="K181" ca="1">IFERROR(E181*(1+INDEX(FrontEndData,MATCH(K$10,IF(FrontEndType=$B181,FrontEndCampus),0),MATCH(K$9,FrontEndYear,0))),"")</f>
        <v/>
      </c>
      <c r="L181" s="529" t="str">
        <f t="array" aca="1" ref="L181" ca="1">IFERROR(F181*(1+INDEX(FrontEndData,MATCH(L$10,IF(FrontEndType=$B181,FrontEndCampus),0),MATCH(L$9,FrontEndYear,0))),"")</f>
        <v/>
      </c>
      <c r="M181" s="529" t="str">
        <f t="array" aca="1" ref="M181" ca="1">IFERROR(G181*(1+INDEX(FrontEndData,MATCH(M$10,IF(FrontEndType=$B181,FrontEndCampus),0),MATCH(M$9,FrontEndYear,0))),"")</f>
        <v/>
      </c>
      <c r="N181" s="529" t="str">
        <f t="array" aca="1" ref="N181" ca="1">IFERROR(H181*(1+INDEX(FrontEndData,MATCH(N$10,IF(FrontEndType=$B181,FrontEndCampus),0),MATCH(N$9,FrontEndYear,0))),"")</f>
        <v/>
      </c>
      <c r="O181" s="529" t="str">
        <f t="array" aca="1" ref="O181" ca="1">IFERROR(I181*(1+INDEX(FrontEndData,MATCH(O$10,IF(FrontEndType=$B181,FrontEndCampus),0),MATCH(O$9,FrontEndYear,0))),"")</f>
        <v/>
      </c>
      <c r="P181" s="529" t="str">
        <f t="array" aca="1" ref="P181" ca="1">IFERROR(J181*(1+INDEX(FrontEndData,MATCH(P$10,IF(FrontEndType=$B181,FrontEndCampus),0),MATCH(P$9,FrontEndYear,0))),"")</f>
        <v/>
      </c>
      <c r="Q181" s="529" t="str">
        <f t="array" aca="1" ref="Q181" ca="1">IFERROR(K181*(1+INDEX(FrontEndData,MATCH(Q$10,IF(FrontEndType=$B181,FrontEndCampus),0),MATCH(Q$9,FrontEndYear,0))),"")</f>
        <v/>
      </c>
      <c r="R181" s="529" t="str">
        <f t="array" aca="1" ref="R181" ca="1">IFERROR(L181*(1+INDEX(FrontEndData,MATCH(R$10,IF(FrontEndType=$B181,FrontEndCampus),0),MATCH(R$9,FrontEndYear,0))),"")</f>
        <v/>
      </c>
      <c r="S181" s="529" t="str">
        <f t="array" aca="1" ref="S181" ca="1">IFERROR(M181*(1+INDEX(FrontEndData,MATCH(S$10,IF(FrontEndType=$B181,FrontEndCampus),0),MATCH(S$9,FrontEndYear,0))),"")</f>
        <v/>
      </c>
      <c r="T181" s="529" t="str">
        <f t="array" aca="1" ref="T181" ca="1">IFERROR(N181*(1+INDEX(FrontEndData,MATCH(T$10,IF(FrontEndType=$B181,FrontEndCampus),0),MATCH(T$9,FrontEndYear,0))),"")</f>
        <v/>
      </c>
      <c r="U181" s="529" t="str">
        <f t="array" aca="1" ref="U181" ca="1">IFERROR(O181*(1+INDEX(FrontEndData,MATCH(U$10,IF(FrontEndType=$B181,FrontEndCampus),0),MATCH(U$9,FrontEndYear,0))),"")</f>
        <v/>
      </c>
      <c r="V181" s="529" t="str">
        <f t="array" aca="1" ref="V181" ca="1">IFERROR(P181*(1+INDEX(FrontEndData,MATCH(V$10,IF(FrontEndType=$B181,FrontEndCampus),0),MATCH(V$9,FrontEndYear,0))),"")</f>
        <v/>
      </c>
      <c r="W181" s="529" t="str">
        <f t="array" aca="1" ref="W181" ca="1">IFERROR(Q181*(1+INDEX(FrontEndData,MATCH(W$10,IF(FrontEndType=$B181,FrontEndCampus),0),MATCH(W$9,FrontEndYear,0))),"")</f>
        <v/>
      </c>
      <c r="X181" s="529" t="str">
        <f t="array" aca="1" ref="X181" ca="1">IFERROR(R181*(1+INDEX(FrontEndData,MATCH(X$10,IF(FrontEndType=$B181,FrontEndCampus),0),MATCH(X$9,FrontEndYear,0))),"")</f>
        <v/>
      </c>
      <c r="Y181" s="529" t="str">
        <f t="array" aca="1" ref="Y181" ca="1">IFERROR(S181*(1+INDEX(FrontEndData,MATCH(Y$10,IF(FrontEndType=$B181,FrontEndCampus),0),MATCH(Y$9,FrontEndYear,0))),"")</f>
        <v/>
      </c>
      <c r="Z181" s="529" t="str">
        <f t="array" aca="1" ref="Z181" ca="1">IFERROR(T181*(1+INDEX(FrontEndData,MATCH(Z$10,IF(FrontEndType=$B181,FrontEndCampus),0),MATCH(Z$9,FrontEndYear,0))),"")</f>
        <v/>
      </c>
      <c r="AA181" s="529" t="str">
        <f t="array" aca="1" ref="AA181" ca="1">IFERROR(U181*(1+INDEX(FrontEndData,MATCH(AA$10,IF(FrontEndType=$B181,FrontEndCampus),0),MATCH(AA$9,FrontEndYear,0))),"")</f>
        <v/>
      </c>
      <c r="AB181" s="529" t="str">
        <f t="array" aca="1" ref="AB181" ca="1">IFERROR(V181*(1+INDEX(FrontEndData,MATCH(AB$10,IF(FrontEndType=$B181,FrontEndCampus),0),MATCH(AB$9,FrontEndYear,0))),"")</f>
        <v/>
      </c>
      <c r="AC181" s="529" t="str">
        <f t="array" aca="1" ref="AC181" ca="1">IFERROR(W181*(1+INDEX(FrontEndData,MATCH(AC$10,IF(FrontEndType=$B181,FrontEndCampus),0),MATCH(AC$9,FrontEndYear,0))),"")</f>
        <v/>
      </c>
      <c r="AD181" s="529" t="str">
        <f t="array" aca="1" ref="AD181" ca="1">IFERROR(X181*(1+INDEX(FrontEndData,MATCH(AD$10,IF(FrontEndType=$B181,FrontEndCampus),0),MATCH(AD$9,FrontEndYear,0))),"")</f>
        <v/>
      </c>
      <c r="AE181" s="529" t="str">
        <f t="array" aca="1" ref="AE181" ca="1">IFERROR(Y181*(1+INDEX(FrontEndData,MATCH(AE$10,IF(FrontEndType=$B181,FrontEndCampus),0),MATCH(AE$9,FrontEndYear,0))),"")</f>
        <v/>
      </c>
      <c r="AF181" s="529" t="str">
        <f t="array" aca="1" ref="AF181" ca="1">IFERROR(Z181*(1+INDEX(FrontEndData,MATCH(AF$10,IF(FrontEndType=$B181,FrontEndCampus),0),MATCH(AF$9,FrontEndYear,0))),"")</f>
        <v/>
      </c>
      <c r="AG181" s="529" t="str">
        <f t="array" aca="1" ref="AG181" ca="1">IFERROR(AA181*(1+INDEX(FrontEndData,MATCH(AG$10,IF(FrontEndType=$B181,FrontEndCampus),0),MATCH(AG$9,FrontEndYear,0))),"")</f>
        <v/>
      </c>
      <c r="AH181" s="529" t="str">
        <f t="array" aca="1" ref="AH181" ca="1">IFERROR(AB181*(1+INDEX(FrontEndData,MATCH(AH$10,IF(FrontEndType=$B181,FrontEndCampus),0),MATCH(AH$9,FrontEndYear,0))),"")</f>
        <v/>
      </c>
      <c r="AI181" s="529" t="str">
        <f t="array" aca="1" ref="AI181" ca="1">IFERROR(AC181*(1+INDEX(FrontEndData,MATCH(AI$10,IF(FrontEndType=$B181,FrontEndCampus),0),MATCH(AI$9,FrontEndYear,0))),"")</f>
        <v/>
      </c>
      <c r="AJ181" s="529" t="str">
        <f t="array" aca="1" ref="AJ181" ca="1">IFERROR(AD181*(1+INDEX(FrontEndData,MATCH(AJ$10,IF(FrontEndType=$B181,FrontEndCampus),0),MATCH(AJ$9,FrontEndYear,0))),"")</f>
        <v/>
      </c>
      <c r="AK181" s="529" t="str">
        <f t="array" aca="1" ref="AK181" ca="1">IFERROR(AE181*(1+INDEX(FrontEndData,MATCH(AK$10,IF(FrontEndType=$B181,FrontEndCampus),0),MATCH(AK$9,FrontEndYear,0))),"")</f>
        <v/>
      </c>
      <c r="AL181" s="529" t="str">
        <f t="array" aca="1" ref="AL181" ca="1">IFERROR(AF181*(1+INDEX(FrontEndData,MATCH(AL$10,IF(FrontEndType=$B181,FrontEndCampus),0),MATCH(AL$9,FrontEndYear,0))),"")</f>
        <v/>
      </c>
      <c r="AM181" s="529" t="str">
        <f t="array" aca="1" ref="AM181" ca="1">IFERROR(AG181*(1+INDEX(FrontEndData,MATCH(AM$10,IF(FrontEndType=$B181,FrontEndCampus),0),MATCH(AM$9,FrontEndYear,0))),"")</f>
        <v/>
      </c>
      <c r="AN181" s="529" t="str">
        <f t="array" aca="1" ref="AN181" ca="1">IFERROR(AH181*(1+INDEX(FrontEndData,MATCH(AN$10,IF(FrontEndType=$B181,FrontEndCampus),0),MATCH(AN$9,FrontEndYear,0))),"")</f>
        <v/>
      </c>
      <c r="AO181" s="529" t="str">
        <f t="array" aca="1" ref="AO181" ca="1">IFERROR(AI181*(1+INDEX(FrontEndData,MATCH(AO$10,IF(FrontEndType=$B181,FrontEndCampus),0),MATCH(AO$9,FrontEndYear,0))),"")</f>
        <v/>
      </c>
      <c r="AP181" s="529" t="str">
        <f t="array" aca="1" ref="AP181" ca="1">IFERROR(AJ181*(1+INDEX(FrontEndData,MATCH(AP$10,IF(FrontEndType=$B181,FrontEndCampus),0),MATCH(AP$9,FrontEndYear,0))),"")</f>
        <v/>
      </c>
      <c r="AQ181" s="529" t="str">
        <f t="array" aca="1" ref="AQ181" ca="1">IFERROR(AK181*(1+INDEX(FrontEndData,MATCH(AQ$10,IF(FrontEndType=$B181,FrontEndCampus),0),MATCH(AQ$9,FrontEndYear,0))),"")</f>
        <v/>
      </c>
      <c r="AR181" s="529" t="str">
        <f t="array" aca="1" ref="AR181" ca="1">IFERROR(AL181*(1+INDEX(FrontEndData,MATCH(AR$10,IF(FrontEndType=$B181,FrontEndCampus),0),MATCH(AR$9,FrontEndYear,0))),"")</f>
        <v/>
      </c>
      <c r="AS181" s="529" t="str">
        <f t="array" aca="1" ref="AS181" ca="1">IFERROR(AM181*(1+INDEX(FrontEndData,MATCH(AS$10,IF(FrontEndType=$B181,FrontEndCampus),0),MATCH(AS$9,FrontEndYear,0))),"")</f>
        <v/>
      </c>
      <c r="AT181" s="529" t="str">
        <f t="array" aca="1" ref="AT181" ca="1">IFERROR(AN181*(1+INDEX(FrontEndData,MATCH(AT$10,IF(FrontEndType=$B181,FrontEndCampus),0),MATCH(AT$9,FrontEndYear,0))),"")</f>
        <v/>
      </c>
      <c r="AU181" s="529" t="str">
        <f t="array" aca="1" ref="AU181" ca="1">IFERROR(AO181*(1+INDEX(FrontEndData,MATCH(AU$10,IF(FrontEndType=$B181,FrontEndCampus),0),MATCH(AU$9,FrontEndYear,0))),"")</f>
        <v/>
      </c>
      <c r="AV181" s="529" t="str">
        <f t="array" aca="1" ref="AV181" ca="1">IFERROR(AP181*(1+INDEX(FrontEndData,MATCH(AV$10,IF(FrontEndType=$B181,FrontEndCampus),0),MATCH(AV$9,FrontEndYear,0))),"")</f>
        <v/>
      </c>
      <c r="AW181" s="529" t="str">
        <f t="array" aca="1" ref="AW181" ca="1">IFERROR(AQ181*(1+INDEX(FrontEndData,MATCH(AW$10,IF(FrontEndType=$B181,FrontEndCampus),0),MATCH(AW$9,FrontEndYear,0))),"")</f>
        <v/>
      </c>
      <c r="AX181" s="529" t="str">
        <f t="array" aca="1" ref="AX181" ca="1">IFERROR(AR181*(1+INDEX(FrontEndData,MATCH(AX$10,IF(FrontEndType=$B181,FrontEndCampus),0),MATCH(AX$9,FrontEndYear,0))),"")</f>
        <v/>
      </c>
      <c r="AY181" s="529" t="str">
        <f t="array" aca="1" ref="AY181" ca="1">IFERROR(AS181*(1+INDEX(FrontEndData,MATCH(AY$10,IF(FrontEndType=$B181,FrontEndCampus),0),MATCH(AY$9,FrontEndYear,0))),"")</f>
        <v/>
      </c>
      <c r="AZ181" s="529" t="str">
        <f t="array" aca="1" ref="AZ181" ca="1">IFERROR(AT181*(1+INDEX(FrontEndData,MATCH(AZ$10,IF(FrontEndType=$B181,FrontEndCampus),0),MATCH(AZ$9,FrontEndYear,0))),"")</f>
        <v/>
      </c>
      <c r="BA181" s="529" t="str">
        <f t="array" aca="1" ref="BA181" ca="1">IFERROR(AU181*(1+INDEX(FrontEndData,MATCH(BA$10,IF(FrontEndType=$B181,FrontEndCampus),0),MATCH(BA$9,FrontEndYear,0))),"")</f>
        <v/>
      </c>
      <c r="BB181" s="529" t="str">
        <f t="array" aca="1" ref="BB181" ca="1">IFERROR(AV181*(1+INDEX(FrontEndData,MATCH(BB$10,IF(FrontEndType=$B181,FrontEndCampus),0),MATCH(BB$9,FrontEndYear,0))),"")</f>
        <v/>
      </c>
      <c r="BC181" s="529" t="str">
        <f t="array" aca="1" ref="BC181" ca="1">IFERROR(AW181*(1+INDEX(FrontEndData,MATCH(BC$10,IF(FrontEndType=$B181,FrontEndCampus),0),MATCH(BC$9,FrontEndYear,0))),"")</f>
        <v/>
      </c>
      <c r="BD181" s="529" t="str">
        <f t="array" aca="1" ref="BD181" ca="1">IFERROR(AX181*(1+INDEX(FrontEndData,MATCH(BD$10,IF(FrontEndType=$B181,FrontEndCampus),0),MATCH(BD$9,FrontEndYear,0))),"")</f>
        <v/>
      </c>
      <c r="BE181" s="529" t="str">
        <f t="array" aca="1" ref="BE181" ca="1">IFERROR(AY181*(1+INDEX(FrontEndData,MATCH(BE$10,IF(FrontEndType=$B181,FrontEndCampus),0),MATCH(BE$9,FrontEndYear,0))),"")</f>
        <v/>
      </c>
      <c r="BF181" s="529" t="str">
        <f t="array" aca="1" ref="BF181" ca="1">IFERROR(AZ181*(1+INDEX(FrontEndData,MATCH(BF$10,IF(FrontEndType=$B181,FrontEndCampus),0),MATCH(BF$9,FrontEndYear,0))),"")</f>
        <v/>
      </c>
      <c r="BG181" s="529" t="str">
        <f t="array" aca="1" ref="BG181" ca="1">IFERROR(BA181*(1+INDEX(FrontEndData,MATCH(BG$10,IF(FrontEndType=$B181,FrontEndCampus),0),MATCH(BG$9,FrontEndYear,0))),"")</f>
        <v/>
      </c>
      <c r="BH181" s="529" t="str">
        <f t="array" aca="1" ref="BH181" ca="1">IFERROR(BB181*(1+INDEX(FrontEndData,MATCH(BH$10,IF(FrontEndType=$B181,FrontEndCampus),0),MATCH(BH$9,FrontEndYear,0))),"")</f>
        <v/>
      </c>
      <c r="BI181" s="529" t="str">
        <f t="array" aca="1" ref="BI181" ca="1">IFERROR(BC181*(1+INDEX(FrontEndData,MATCH(BI$10,IF(FrontEndType=$B181,FrontEndCampus),0),MATCH(BI$9,FrontEndYear,0))),"")</f>
        <v/>
      </c>
      <c r="BJ181" s="529" t="str">
        <f t="array" aca="1" ref="BJ181" ca="1">IFERROR(BD181*(1+INDEX(FrontEndData,MATCH(BJ$10,IF(FrontEndType=$B181,FrontEndCampus),0),MATCH(BJ$9,FrontEndYear,0))),"")</f>
        <v/>
      </c>
      <c r="BK181" s="529" t="str">
        <f t="array" aca="1" ref="BK181" ca="1">IFERROR(BE181*(1+INDEX(FrontEndData,MATCH(BK$10,IF(FrontEndType=$B181,FrontEndCampus),0),MATCH(BK$9,FrontEndYear,0))),"")</f>
        <v/>
      </c>
      <c r="BL181" s="529" t="str">
        <f t="array" aca="1" ref="BL181" ca="1">IFERROR(BF181*(1+INDEX(FrontEndData,MATCH(BL$10,IF(FrontEndType=$B181,FrontEndCampus),0),MATCH(BL$9,FrontEndYear,0))),"")</f>
        <v/>
      </c>
      <c r="BM181" s="529" t="str">
        <f t="array" aca="1" ref="BM181" ca="1">IFERROR(BG181*(1+INDEX(FrontEndData,MATCH(BM$10,IF(FrontEndType=$B181,FrontEndCampus),0),MATCH(BM$9,FrontEndYear,0))),"")</f>
        <v/>
      </c>
      <c r="BN181" s="529" t="str">
        <f t="array" aca="1" ref="BN181" ca="1">IFERROR(BH181*(1+INDEX(FrontEndData,MATCH(BN$10,IF(FrontEndType=$B181,FrontEndCampus),0),MATCH(BN$9,FrontEndYear,0))),"")</f>
        <v/>
      </c>
      <c r="BO181" s="529" t="str">
        <f t="array" aca="1" ref="BO181" ca="1">IFERROR(BI181*(1+INDEX(FrontEndData,MATCH(BO$10,IF(FrontEndType=$B181,FrontEndCampus),0),MATCH(BO$9,FrontEndYear,0))),"")</f>
        <v/>
      </c>
      <c r="BP181" s="529" t="str">
        <f t="array" aca="1" ref="BP181" ca="1">IFERROR(BJ181*(1+INDEX(FrontEndData,MATCH(BP$10,IF(FrontEndType=$B181,FrontEndCampus),0),MATCH(BP$9,FrontEndYear,0))),"")</f>
        <v/>
      </c>
      <c r="BQ181" s="529" t="str">
        <f t="array" aca="1" ref="BQ181" ca="1">IFERROR(BK181*(1+INDEX(FrontEndData,MATCH(BQ$10,IF(FrontEndType=$B181,FrontEndCampus),0),MATCH(BQ$9,FrontEndYear,0))),"")</f>
        <v/>
      </c>
      <c r="BR181" s="529" t="str">
        <f t="array" aca="1" ref="BR181" ca="1">IFERROR(BL181*(1+INDEX(FrontEndData,MATCH(BR$10,IF(FrontEndType=$B181,FrontEndCampus),0),MATCH(BR$9,FrontEndYear,0))),"")</f>
        <v/>
      </c>
      <c r="BS181" s="529" t="str">
        <f t="array" aca="1" ref="BS181" ca="1">IFERROR(BM181*(1+INDEX(FrontEndData,MATCH(BS$10,IF(FrontEndType=$B181,FrontEndCampus),0),MATCH(BS$9,FrontEndYear,0))),"")</f>
        <v/>
      </c>
      <c r="BT181" s="529" t="str">
        <f t="array" aca="1" ref="BT181" ca="1">IFERROR(BN181*(1+INDEX(FrontEndData,MATCH(BT$10,IF(FrontEndType=$B181,FrontEndCampus),0),MATCH(BT$9,FrontEndYear,0))),"")</f>
        <v/>
      </c>
      <c r="BU181" s="529" t="str">
        <f t="array" aca="1" ref="BU181" ca="1">IFERROR(BO181*(1+INDEX(FrontEndData,MATCH(BU$10,IF(FrontEndType=$B181,FrontEndCampus),0),MATCH(BU$9,FrontEndYear,0))),"")</f>
        <v/>
      </c>
      <c r="BV181" s="529" t="str">
        <f t="array" aca="1" ref="BV181" ca="1">IFERROR(BP181*(1+INDEX(FrontEndData,MATCH(BV$10,IF(FrontEndType=$B181,FrontEndCampus),0),MATCH(BV$9,FrontEndYear,0))),"")</f>
        <v/>
      </c>
      <c r="BW181" s="529" t="str">
        <f t="array" aca="1" ref="BW181" ca="1">IFERROR(BQ181*(1+INDEX(FrontEndData,MATCH(BW$10,IF(FrontEndType=$B181,FrontEndCampus),0),MATCH(BW$9,FrontEndYear,0))),"")</f>
        <v/>
      </c>
      <c r="BX181" s="529" t="str">
        <f t="array" aca="1" ref="BX181" ca="1">IFERROR(BR181*(1+INDEX(FrontEndData,MATCH(BX$10,IF(FrontEndType=$B181,FrontEndCampus),0),MATCH(BX$9,FrontEndYear,0))),"")</f>
        <v/>
      </c>
    </row>
    <row r="182" spans="2:76" x14ac:dyDescent="0.25">
      <c r="B182" s="525" t="s">
        <v>411</v>
      </c>
      <c r="C182" s="526" t="s">
        <v>367</v>
      </c>
      <c r="D182" s="527" t="s">
        <v>28</v>
      </c>
      <c r="E182" s="528">
        <f t="array" ref="E182">IFERROR(IF(INDEX(EndUseMatrixData,MATCH($B182,IF(EndUseMatrixEndUse=$D182,EndUseMatrixAllocation),0),MATCH($C182,EndUseMatrixEmissionSource,0))=Lists!$Q$9,INDEX(CFPTableEmissionsData,MATCH($C182,CFPTableEmissionsEmissionSource,0),MATCH(E$10,CFPTableEmissionsCampus,0))*INDEX(EndUseAssumptionsData,MATCH($C182,IF(EndUseAssumptionsEndUse=$D182,EndUseAssumptionsEmissionsSource),0),MATCH(E$10,EndUseAssumptionsCampus,0))*IF(COUNTIF(PeopleList,$B182)&gt;0,INDEX(SpacePeopleAllocationsPercentData,MATCH($B182,SpacePeopleAllocationsPercentType,0),MATCH(E$10,SpacePeopleAllocationsPercentCampus,0))/SUM(IF(INDEX(EndUseMatrixPeopleData,0,MATCH($C182,EndUseMatrixEmissionSource,0))=Lists!$Q$9,IF(EndUseMatrixPeopleEndUse=$D182,INDEX(EndUseMatrixPeopleSplitData,0,MATCH(E$10,EndUseMatrixPeopleSplitCampus,0))))),1),0),0)</f>
        <v>0</v>
      </c>
      <c r="F182" s="528">
        <f t="array" ref="F182">IFERROR(IF(INDEX(EndUseMatrixData,MATCH($B182,IF(EndUseMatrixEndUse=$D182,EndUseMatrixAllocation),0),MATCH($C182,EndUseMatrixEmissionSource,0))=Lists!$Q$9,INDEX(CFPTableEmissionsData,MATCH($C182,CFPTableEmissionsEmissionSource,0),MATCH(F$10,CFPTableEmissionsCampus,0))*INDEX(EndUseAssumptionsData,MATCH($C182,IF(EndUseAssumptionsEndUse=$D182,EndUseAssumptionsEmissionsSource),0),MATCH(F$10,EndUseAssumptionsCampus,0))*IF(COUNTIF(PeopleList,$B182)&gt;0,INDEX(SpacePeopleAllocationsPercentData,MATCH($B182,SpacePeopleAllocationsPercentType,0),MATCH(F$10,SpacePeopleAllocationsPercentCampus,0))/SUM(IF(INDEX(EndUseMatrixPeopleData,0,MATCH($C182,EndUseMatrixEmissionSource,0))=Lists!$Q$9,IF(EndUseMatrixPeopleEndUse=$D182,INDEX(EndUseMatrixPeopleSplitData,0,MATCH(F$10,EndUseMatrixPeopleSplitCampus,0))))),1),0),0)</f>
        <v>0</v>
      </c>
      <c r="G182" s="528">
        <f t="array" ref="G182">IFERROR(IF(INDEX(EndUseMatrixData,MATCH($B182,IF(EndUseMatrixEndUse=$D182,EndUseMatrixAllocation),0),MATCH($C182,EndUseMatrixEmissionSource,0))=Lists!$Q$9,INDEX(CFPTableEmissionsData,MATCH($C182,CFPTableEmissionsEmissionSource,0),MATCH(G$10,CFPTableEmissionsCampus,0))*INDEX(EndUseAssumptionsData,MATCH($C182,IF(EndUseAssumptionsEndUse=$D182,EndUseAssumptionsEmissionsSource),0),MATCH(G$10,EndUseAssumptionsCampus,0))*IF(COUNTIF(PeopleList,$B182)&gt;0,INDEX(SpacePeopleAllocationsPercentData,MATCH($B182,SpacePeopleAllocationsPercentType,0),MATCH(G$10,SpacePeopleAllocationsPercentCampus,0))/SUM(IF(INDEX(EndUseMatrixPeopleData,0,MATCH($C182,EndUseMatrixEmissionSource,0))=Lists!$Q$9,IF(EndUseMatrixPeopleEndUse=$D182,INDEX(EndUseMatrixPeopleSplitData,0,MATCH(G$10,EndUseMatrixPeopleSplitCampus,0))))),1),0),0)</f>
        <v>0</v>
      </c>
      <c r="H182" s="528">
        <f t="array" ref="H182">IFERROR(IF(INDEX(EndUseMatrixData,MATCH($B182,IF(EndUseMatrixEndUse=$D182,EndUseMatrixAllocation),0),MATCH($C182,EndUseMatrixEmissionSource,0))=Lists!$Q$9,INDEX(CFPTableEmissionsData,MATCH($C182,CFPTableEmissionsEmissionSource,0),MATCH(H$10,CFPTableEmissionsCampus,0))*INDEX(EndUseAssumptionsData,MATCH($C182,IF(EndUseAssumptionsEndUse=$D182,EndUseAssumptionsEmissionsSource),0),MATCH(H$10,EndUseAssumptionsCampus,0))*IF(COUNTIF(PeopleList,$B182)&gt;0,INDEX(SpacePeopleAllocationsPercentData,MATCH($B182,SpacePeopleAllocationsPercentType,0),MATCH(H$10,SpacePeopleAllocationsPercentCampus,0))/SUM(IF(INDEX(EndUseMatrixPeopleData,0,MATCH($C182,EndUseMatrixEmissionSource,0))=Lists!$Q$9,IF(EndUseMatrixPeopleEndUse=$D182,INDEX(EndUseMatrixPeopleSplitData,0,MATCH(H$10,EndUseMatrixPeopleSplitCampus,0))))),1),0),0)</f>
        <v>0</v>
      </c>
      <c r="I182" s="528">
        <f t="array" ref="I182">IFERROR(IF(INDEX(EndUseMatrixData,MATCH($B182,IF(EndUseMatrixEndUse=$D182,EndUseMatrixAllocation),0),MATCH($C182,EndUseMatrixEmissionSource,0))=Lists!$Q$9,INDEX(CFPTableEmissionsData,MATCH($C182,CFPTableEmissionsEmissionSource,0),MATCH(I$10,CFPTableEmissionsCampus,0))*INDEX(EndUseAssumptionsData,MATCH($C182,IF(EndUseAssumptionsEndUse=$D182,EndUseAssumptionsEmissionsSource),0),MATCH(I$10,EndUseAssumptionsCampus,0))*IF(COUNTIF(PeopleList,$B182)&gt;0,INDEX(SpacePeopleAllocationsPercentData,MATCH($B182,SpacePeopleAllocationsPercentType,0),MATCH(I$10,SpacePeopleAllocationsPercentCampus,0))/SUM(IF(INDEX(EndUseMatrixPeopleData,0,MATCH($C182,EndUseMatrixEmissionSource,0))=Lists!$Q$9,IF(EndUseMatrixPeopleEndUse=$D182,INDEX(EndUseMatrixPeopleSplitData,0,MATCH(I$10,EndUseMatrixPeopleSplitCampus,0))))),1),0),0)</f>
        <v>0</v>
      </c>
      <c r="J182" s="528">
        <f t="array" ref="J182">IFERROR(IF(INDEX(EndUseMatrixData,MATCH($B182,IF(EndUseMatrixEndUse=$D182,EndUseMatrixAllocation),0),MATCH($C182,EndUseMatrixEmissionSource,0))=Lists!$Q$9,INDEX(CFPTableEmissionsData,MATCH($C182,CFPTableEmissionsEmissionSource,0),MATCH(J$10,CFPTableEmissionsCampus,0))*INDEX(EndUseAssumptionsData,MATCH($C182,IF(EndUseAssumptionsEndUse=$D182,EndUseAssumptionsEmissionsSource),0),MATCH(J$10,EndUseAssumptionsCampus,0))*IF(COUNTIF(PeopleList,$B182)&gt;0,INDEX(SpacePeopleAllocationsPercentData,MATCH($B182,SpacePeopleAllocationsPercentType,0),MATCH(J$10,SpacePeopleAllocationsPercentCampus,0))/SUM(IF(INDEX(EndUseMatrixPeopleData,0,MATCH($C182,EndUseMatrixEmissionSource,0))=Lists!$Q$9,IF(EndUseMatrixPeopleEndUse=$D182,INDEX(EndUseMatrixPeopleSplitData,0,MATCH(J$10,EndUseMatrixPeopleSplitCampus,0))))),1),0),0)</f>
        <v>0</v>
      </c>
      <c r="K182" s="529" t="str">
        <f t="array" aca="1" ref="K182" ca="1">IFERROR(E182*(1+INDEX(FrontEndData,MATCH(K$10,IF(FrontEndType=$B182,FrontEndCampus),0),MATCH(K$9,FrontEndYear,0))),"")</f>
        <v/>
      </c>
      <c r="L182" s="529" t="str">
        <f t="array" aca="1" ref="L182" ca="1">IFERROR(F182*(1+INDEX(FrontEndData,MATCH(L$10,IF(FrontEndType=$B182,FrontEndCampus),0),MATCH(L$9,FrontEndYear,0))),"")</f>
        <v/>
      </c>
      <c r="M182" s="529" t="str">
        <f t="array" aca="1" ref="M182" ca="1">IFERROR(G182*(1+INDEX(FrontEndData,MATCH(M$10,IF(FrontEndType=$B182,FrontEndCampus),0),MATCH(M$9,FrontEndYear,0))),"")</f>
        <v/>
      </c>
      <c r="N182" s="529" t="str">
        <f t="array" aca="1" ref="N182" ca="1">IFERROR(H182*(1+INDEX(FrontEndData,MATCH(N$10,IF(FrontEndType=$B182,FrontEndCampus),0),MATCH(N$9,FrontEndYear,0))),"")</f>
        <v/>
      </c>
      <c r="O182" s="529" t="str">
        <f t="array" aca="1" ref="O182" ca="1">IFERROR(I182*(1+INDEX(FrontEndData,MATCH(O$10,IF(FrontEndType=$B182,FrontEndCampus),0),MATCH(O$9,FrontEndYear,0))),"")</f>
        <v/>
      </c>
      <c r="P182" s="529" t="str">
        <f t="array" aca="1" ref="P182" ca="1">IFERROR(J182*(1+INDEX(FrontEndData,MATCH(P$10,IF(FrontEndType=$B182,FrontEndCampus),0),MATCH(P$9,FrontEndYear,0))),"")</f>
        <v/>
      </c>
      <c r="Q182" s="529" t="str">
        <f t="array" aca="1" ref="Q182" ca="1">IFERROR(K182*(1+INDEX(FrontEndData,MATCH(Q$10,IF(FrontEndType=$B182,FrontEndCampus),0),MATCH(Q$9,FrontEndYear,0))),"")</f>
        <v/>
      </c>
      <c r="R182" s="529" t="str">
        <f t="array" aca="1" ref="R182" ca="1">IFERROR(L182*(1+INDEX(FrontEndData,MATCH(R$10,IF(FrontEndType=$B182,FrontEndCampus),0),MATCH(R$9,FrontEndYear,0))),"")</f>
        <v/>
      </c>
      <c r="S182" s="529" t="str">
        <f t="array" aca="1" ref="S182" ca="1">IFERROR(M182*(1+INDEX(FrontEndData,MATCH(S$10,IF(FrontEndType=$B182,FrontEndCampus),0),MATCH(S$9,FrontEndYear,0))),"")</f>
        <v/>
      </c>
      <c r="T182" s="529" t="str">
        <f t="array" aca="1" ref="T182" ca="1">IFERROR(N182*(1+INDEX(FrontEndData,MATCH(T$10,IF(FrontEndType=$B182,FrontEndCampus),0),MATCH(T$9,FrontEndYear,0))),"")</f>
        <v/>
      </c>
      <c r="U182" s="529" t="str">
        <f t="array" aca="1" ref="U182" ca="1">IFERROR(O182*(1+INDEX(FrontEndData,MATCH(U$10,IF(FrontEndType=$B182,FrontEndCampus),0),MATCH(U$9,FrontEndYear,0))),"")</f>
        <v/>
      </c>
      <c r="V182" s="529" t="str">
        <f t="array" aca="1" ref="V182" ca="1">IFERROR(P182*(1+INDEX(FrontEndData,MATCH(V$10,IF(FrontEndType=$B182,FrontEndCampus),0),MATCH(V$9,FrontEndYear,0))),"")</f>
        <v/>
      </c>
      <c r="W182" s="529" t="str">
        <f t="array" aca="1" ref="W182" ca="1">IFERROR(Q182*(1+INDEX(FrontEndData,MATCH(W$10,IF(FrontEndType=$B182,FrontEndCampus),0),MATCH(W$9,FrontEndYear,0))),"")</f>
        <v/>
      </c>
      <c r="X182" s="529" t="str">
        <f t="array" aca="1" ref="X182" ca="1">IFERROR(R182*(1+INDEX(FrontEndData,MATCH(X$10,IF(FrontEndType=$B182,FrontEndCampus),0),MATCH(X$9,FrontEndYear,0))),"")</f>
        <v/>
      </c>
      <c r="Y182" s="529" t="str">
        <f t="array" aca="1" ref="Y182" ca="1">IFERROR(S182*(1+INDEX(FrontEndData,MATCH(Y$10,IF(FrontEndType=$B182,FrontEndCampus),0),MATCH(Y$9,FrontEndYear,0))),"")</f>
        <v/>
      </c>
      <c r="Z182" s="529" t="str">
        <f t="array" aca="1" ref="Z182" ca="1">IFERROR(T182*(1+INDEX(FrontEndData,MATCH(Z$10,IF(FrontEndType=$B182,FrontEndCampus),0),MATCH(Z$9,FrontEndYear,0))),"")</f>
        <v/>
      </c>
      <c r="AA182" s="529" t="str">
        <f t="array" aca="1" ref="AA182" ca="1">IFERROR(U182*(1+INDEX(FrontEndData,MATCH(AA$10,IF(FrontEndType=$B182,FrontEndCampus),0),MATCH(AA$9,FrontEndYear,0))),"")</f>
        <v/>
      </c>
      <c r="AB182" s="529" t="str">
        <f t="array" aca="1" ref="AB182" ca="1">IFERROR(V182*(1+INDEX(FrontEndData,MATCH(AB$10,IF(FrontEndType=$B182,FrontEndCampus),0),MATCH(AB$9,FrontEndYear,0))),"")</f>
        <v/>
      </c>
      <c r="AC182" s="529" t="str">
        <f t="array" aca="1" ref="AC182" ca="1">IFERROR(W182*(1+INDEX(FrontEndData,MATCH(AC$10,IF(FrontEndType=$B182,FrontEndCampus),0),MATCH(AC$9,FrontEndYear,0))),"")</f>
        <v/>
      </c>
      <c r="AD182" s="529" t="str">
        <f t="array" aca="1" ref="AD182" ca="1">IFERROR(X182*(1+INDEX(FrontEndData,MATCH(AD$10,IF(FrontEndType=$B182,FrontEndCampus),0),MATCH(AD$9,FrontEndYear,0))),"")</f>
        <v/>
      </c>
      <c r="AE182" s="529" t="str">
        <f t="array" aca="1" ref="AE182" ca="1">IFERROR(Y182*(1+INDEX(FrontEndData,MATCH(AE$10,IF(FrontEndType=$B182,FrontEndCampus),0),MATCH(AE$9,FrontEndYear,0))),"")</f>
        <v/>
      </c>
      <c r="AF182" s="529" t="str">
        <f t="array" aca="1" ref="AF182" ca="1">IFERROR(Z182*(1+INDEX(FrontEndData,MATCH(AF$10,IF(FrontEndType=$B182,FrontEndCampus),0),MATCH(AF$9,FrontEndYear,0))),"")</f>
        <v/>
      </c>
      <c r="AG182" s="529" t="str">
        <f t="array" aca="1" ref="AG182" ca="1">IFERROR(AA182*(1+INDEX(FrontEndData,MATCH(AG$10,IF(FrontEndType=$B182,FrontEndCampus),0),MATCH(AG$9,FrontEndYear,0))),"")</f>
        <v/>
      </c>
      <c r="AH182" s="529" t="str">
        <f t="array" aca="1" ref="AH182" ca="1">IFERROR(AB182*(1+INDEX(FrontEndData,MATCH(AH$10,IF(FrontEndType=$B182,FrontEndCampus),0),MATCH(AH$9,FrontEndYear,0))),"")</f>
        <v/>
      </c>
      <c r="AI182" s="529" t="str">
        <f t="array" aca="1" ref="AI182" ca="1">IFERROR(AC182*(1+INDEX(FrontEndData,MATCH(AI$10,IF(FrontEndType=$B182,FrontEndCampus),0),MATCH(AI$9,FrontEndYear,0))),"")</f>
        <v/>
      </c>
      <c r="AJ182" s="529" t="str">
        <f t="array" aca="1" ref="AJ182" ca="1">IFERROR(AD182*(1+INDEX(FrontEndData,MATCH(AJ$10,IF(FrontEndType=$B182,FrontEndCampus),0),MATCH(AJ$9,FrontEndYear,0))),"")</f>
        <v/>
      </c>
      <c r="AK182" s="529" t="str">
        <f t="array" aca="1" ref="AK182" ca="1">IFERROR(AE182*(1+INDEX(FrontEndData,MATCH(AK$10,IF(FrontEndType=$B182,FrontEndCampus),0),MATCH(AK$9,FrontEndYear,0))),"")</f>
        <v/>
      </c>
      <c r="AL182" s="529" t="str">
        <f t="array" aca="1" ref="AL182" ca="1">IFERROR(AF182*(1+INDEX(FrontEndData,MATCH(AL$10,IF(FrontEndType=$B182,FrontEndCampus),0),MATCH(AL$9,FrontEndYear,0))),"")</f>
        <v/>
      </c>
      <c r="AM182" s="529" t="str">
        <f t="array" aca="1" ref="AM182" ca="1">IFERROR(AG182*(1+INDEX(FrontEndData,MATCH(AM$10,IF(FrontEndType=$B182,FrontEndCampus),0),MATCH(AM$9,FrontEndYear,0))),"")</f>
        <v/>
      </c>
      <c r="AN182" s="529" t="str">
        <f t="array" aca="1" ref="AN182" ca="1">IFERROR(AH182*(1+INDEX(FrontEndData,MATCH(AN$10,IF(FrontEndType=$B182,FrontEndCampus),0),MATCH(AN$9,FrontEndYear,0))),"")</f>
        <v/>
      </c>
      <c r="AO182" s="529" t="str">
        <f t="array" aca="1" ref="AO182" ca="1">IFERROR(AI182*(1+INDEX(FrontEndData,MATCH(AO$10,IF(FrontEndType=$B182,FrontEndCampus),0),MATCH(AO$9,FrontEndYear,0))),"")</f>
        <v/>
      </c>
      <c r="AP182" s="529" t="str">
        <f t="array" aca="1" ref="AP182" ca="1">IFERROR(AJ182*(1+INDEX(FrontEndData,MATCH(AP$10,IF(FrontEndType=$B182,FrontEndCampus),0),MATCH(AP$9,FrontEndYear,0))),"")</f>
        <v/>
      </c>
      <c r="AQ182" s="529" t="str">
        <f t="array" aca="1" ref="AQ182" ca="1">IFERROR(AK182*(1+INDEX(FrontEndData,MATCH(AQ$10,IF(FrontEndType=$B182,FrontEndCampus),0),MATCH(AQ$9,FrontEndYear,0))),"")</f>
        <v/>
      </c>
      <c r="AR182" s="529" t="str">
        <f t="array" aca="1" ref="AR182" ca="1">IFERROR(AL182*(1+INDEX(FrontEndData,MATCH(AR$10,IF(FrontEndType=$B182,FrontEndCampus),0),MATCH(AR$9,FrontEndYear,0))),"")</f>
        <v/>
      </c>
      <c r="AS182" s="529" t="str">
        <f t="array" aca="1" ref="AS182" ca="1">IFERROR(AM182*(1+INDEX(FrontEndData,MATCH(AS$10,IF(FrontEndType=$B182,FrontEndCampus),0),MATCH(AS$9,FrontEndYear,0))),"")</f>
        <v/>
      </c>
      <c r="AT182" s="529" t="str">
        <f t="array" aca="1" ref="AT182" ca="1">IFERROR(AN182*(1+INDEX(FrontEndData,MATCH(AT$10,IF(FrontEndType=$B182,FrontEndCampus),0),MATCH(AT$9,FrontEndYear,0))),"")</f>
        <v/>
      </c>
      <c r="AU182" s="529" t="str">
        <f t="array" aca="1" ref="AU182" ca="1">IFERROR(AO182*(1+INDEX(FrontEndData,MATCH(AU$10,IF(FrontEndType=$B182,FrontEndCampus),0),MATCH(AU$9,FrontEndYear,0))),"")</f>
        <v/>
      </c>
      <c r="AV182" s="529" t="str">
        <f t="array" aca="1" ref="AV182" ca="1">IFERROR(AP182*(1+INDEX(FrontEndData,MATCH(AV$10,IF(FrontEndType=$B182,FrontEndCampus),0),MATCH(AV$9,FrontEndYear,0))),"")</f>
        <v/>
      </c>
      <c r="AW182" s="529" t="str">
        <f t="array" aca="1" ref="AW182" ca="1">IFERROR(AQ182*(1+INDEX(FrontEndData,MATCH(AW$10,IF(FrontEndType=$B182,FrontEndCampus),0),MATCH(AW$9,FrontEndYear,0))),"")</f>
        <v/>
      </c>
      <c r="AX182" s="529" t="str">
        <f t="array" aca="1" ref="AX182" ca="1">IFERROR(AR182*(1+INDEX(FrontEndData,MATCH(AX$10,IF(FrontEndType=$B182,FrontEndCampus),0),MATCH(AX$9,FrontEndYear,0))),"")</f>
        <v/>
      </c>
      <c r="AY182" s="529" t="str">
        <f t="array" aca="1" ref="AY182" ca="1">IFERROR(AS182*(1+INDEX(FrontEndData,MATCH(AY$10,IF(FrontEndType=$B182,FrontEndCampus),0),MATCH(AY$9,FrontEndYear,0))),"")</f>
        <v/>
      </c>
      <c r="AZ182" s="529" t="str">
        <f t="array" aca="1" ref="AZ182" ca="1">IFERROR(AT182*(1+INDEX(FrontEndData,MATCH(AZ$10,IF(FrontEndType=$B182,FrontEndCampus),0),MATCH(AZ$9,FrontEndYear,0))),"")</f>
        <v/>
      </c>
      <c r="BA182" s="529" t="str">
        <f t="array" aca="1" ref="BA182" ca="1">IFERROR(AU182*(1+INDEX(FrontEndData,MATCH(BA$10,IF(FrontEndType=$B182,FrontEndCampus),0),MATCH(BA$9,FrontEndYear,0))),"")</f>
        <v/>
      </c>
      <c r="BB182" s="529" t="str">
        <f t="array" aca="1" ref="BB182" ca="1">IFERROR(AV182*(1+INDEX(FrontEndData,MATCH(BB$10,IF(FrontEndType=$B182,FrontEndCampus),0),MATCH(BB$9,FrontEndYear,0))),"")</f>
        <v/>
      </c>
      <c r="BC182" s="529" t="str">
        <f t="array" aca="1" ref="BC182" ca="1">IFERROR(AW182*(1+INDEX(FrontEndData,MATCH(BC$10,IF(FrontEndType=$B182,FrontEndCampus),0),MATCH(BC$9,FrontEndYear,0))),"")</f>
        <v/>
      </c>
      <c r="BD182" s="529" t="str">
        <f t="array" aca="1" ref="BD182" ca="1">IFERROR(AX182*(1+INDEX(FrontEndData,MATCH(BD$10,IF(FrontEndType=$B182,FrontEndCampus),0),MATCH(BD$9,FrontEndYear,0))),"")</f>
        <v/>
      </c>
      <c r="BE182" s="529" t="str">
        <f t="array" aca="1" ref="BE182" ca="1">IFERROR(AY182*(1+INDEX(FrontEndData,MATCH(BE$10,IF(FrontEndType=$B182,FrontEndCampus),0),MATCH(BE$9,FrontEndYear,0))),"")</f>
        <v/>
      </c>
      <c r="BF182" s="529" t="str">
        <f t="array" aca="1" ref="BF182" ca="1">IFERROR(AZ182*(1+INDEX(FrontEndData,MATCH(BF$10,IF(FrontEndType=$B182,FrontEndCampus),0),MATCH(BF$9,FrontEndYear,0))),"")</f>
        <v/>
      </c>
      <c r="BG182" s="529" t="str">
        <f t="array" aca="1" ref="BG182" ca="1">IFERROR(BA182*(1+INDEX(FrontEndData,MATCH(BG$10,IF(FrontEndType=$B182,FrontEndCampus),0),MATCH(BG$9,FrontEndYear,0))),"")</f>
        <v/>
      </c>
      <c r="BH182" s="529" t="str">
        <f t="array" aca="1" ref="BH182" ca="1">IFERROR(BB182*(1+INDEX(FrontEndData,MATCH(BH$10,IF(FrontEndType=$B182,FrontEndCampus),0),MATCH(BH$9,FrontEndYear,0))),"")</f>
        <v/>
      </c>
      <c r="BI182" s="529" t="str">
        <f t="array" aca="1" ref="BI182" ca="1">IFERROR(BC182*(1+INDEX(FrontEndData,MATCH(BI$10,IF(FrontEndType=$B182,FrontEndCampus),0),MATCH(BI$9,FrontEndYear,0))),"")</f>
        <v/>
      </c>
      <c r="BJ182" s="529" t="str">
        <f t="array" aca="1" ref="BJ182" ca="1">IFERROR(BD182*(1+INDEX(FrontEndData,MATCH(BJ$10,IF(FrontEndType=$B182,FrontEndCampus),0),MATCH(BJ$9,FrontEndYear,0))),"")</f>
        <v/>
      </c>
      <c r="BK182" s="529" t="str">
        <f t="array" aca="1" ref="BK182" ca="1">IFERROR(BE182*(1+INDEX(FrontEndData,MATCH(BK$10,IF(FrontEndType=$B182,FrontEndCampus),0),MATCH(BK$9,FrontEndYear,0))),"")</f>
        <v/>
      </c>
      <c r="BL182" s="529" t="str">
        <f t="array" aca="1" ref="BL182" ca="1">IFERROR(BF182*(1+INDEX(FrontEndData,MATCH(BL$10,IF(FrontEndType=$B182,FrontEndCampus),0),MATCH(BL$9,FrontEndYear,0))),"")</f>
        <v/>
      </c>
      <c r="BM182" s="529" t="str">
        <f t="array" aca="1" ref="BM182" ca="1">IFERROR(BG182*(1+INDEX(FrontEndData,MATCH(BM$10,IF(FrontEndType=$B182,FrontEndCampus),0),MATCH(BM$9,FrontEndYear,0))),"")</f>
        <v/>
      </c>
      <c r="BN182" s="529" t="str">
        <f t="array" aca="1" ref="BN182" ca="1">IFERROR(BH182*(1+INDEX(FrontEndData,MATCH(BN$10,IF(FrontEndType=$B182,FrontEndCampus),0),MATCH(BN$9,FrontEndYear,0))),"")</f>
        <v/>
      </c>
      <c r="BO182" s="529" t="str">
        <f t="array" aca="1" ref="BO182" ca="1">IFERROR(BI182*(1+INDEX(FrontEndData,MATCH(BO$10,IF(FrontEndType=$B182,FrontEndCampus),0),MATCH(BO$9,FrontEndYear,0))),"")</f>
        <v/>
      </c>
      <c r="BP182" s="529" t="str">
        <f t="array" aca="1" ref="BP182" ca="1">IFERROR(BJ182*(1+INDEX(FrontEndData,MATCH(BP$10,IF(FrontEndType=$B182,FrontEndCampus),0),MATCH(BP$9,FrontEndYear,0))),"")</f>
        <v/>
      </c>
      <c r="BQ182" s="529" t="str">
        <f t="array" aca="1" ref="BQ182" ca="1">IFERROR(BK182*(1+INDEX(FrontEndData,MATCH(BQ$10,IF(FrontEndType=$B182,FrontEndCampus),0),MATCH(BQ$9,FrontEndYear,0))),"")</f>
        <v/>
      </c>
      <c r="BR182" s="529" t="str">
        <f t="array" aca="1" ref="BR182" ca="1">IFERROR(BL182*(1+INDEX(FrontEndData,MATCH(BR$10,IF(FrontEndType=$B182,FrontEndCampus),0),MATCH(BR$9,FrontEndYear,0))),"")</f>
        <v/>
      </c>
      <c r="BS182" s="529" t="str">
        <f t="array" aca="1" ref="BS182" ca="1">IFERROR(BM182*(1+INDEX(FrontEndData,MATCH(BS$10,IF(FrontEndType=$B182,FrontEndCampus),0),MATCH(BS$9,FrontEndYear,0))),"")</f>
        <v/>
      </c>
      <c r="BT182" s="529" t="str">
        <f t="array" aca="1" ref="BT182" ca="1">IFERROR(BN182*(1+INDEX(FrontEndData,MATCH(BT$10,IF(FrontEndType=$B182,FrontEndCampus),0),MATCH(BT$9,FrontEndYear,0))),"")</f>
        <v/>
      </c>
      <c r="BU182" s="529" t="str">
        <f t="array" aca="1" ref="BU182" ca="1">IFERROR(BO182*(1+INDEX(FrontEndData,MATCH(BU$10,IF(FrontEndType=$B182,FrontEndCampus),0),MATCH(BU$9,FrontEndYear,0))),"")</f>
        <v/>
      </c>
      <c r="BV182" s="529" t="str">
        <f t="array" aca="1" ref="BV182" ca="1">IFERROR(BP182*(1+INDEX(FrontEndData,MATCH(BV$10,IF(FrontEndType=$B182,FrontEndCampus),0),MATCH(BV$9,FrontEndYear,0))),"")</f>
        <v/>
      </c>
      <c r="BW182" s="529" t="str">
        <f t="array" aca="1" ref="BW182" ca="1">IFERROR(BQ182*(1+INDEX(FrontEndData,MATCH(BW$10,IF(FrontEndType=$B182,FrontEndCampus),0),MATCH(BW$9,FrontEndYear,0))),"")</f>
        <v/>
      </c>
      <c r="BX182" s="529" t="str">
        <f t="array" aca="1" ref="BX182" ca="1">IFERROR(BR182*(1+INDEX(FrontEndData,MATCH(BX$10,IF(FrontEndType=$B182,FrontEndCampus),0),MATCH(BX$9,FrontEndYear,0))),"")</f>
        <v/>
      </c>
    </row>
    <row r="183" spans="2:76" x14ac:dyDescent="0.25">
      <c r="B183" s="525" t="s">
        <v>361</v>
      </c>
      <c r="C183" s="526" t="s">
        <v>367</v>
      </c>
      <c r="D183" s="527" t="s">
        <v>28</v>
      </c>
      <c r="E183" s="528">
        <f t="array" aca="1" ref="E183" ca="1">IFERROR(IF(INDEX(EndUseMatrixData,MATCH($B183,IF(EndUseMatrixEndUse=$D183,EndUseMatrixAllocation),0),MATCH($C183,EndUseMatrixEmissionSource,0))=Lists!$Q$9,INDEX(CFPTableEmissionsData,MATCH($C183,CFPTableEmissionsEmissionSource,0),MATCH(E$10,CFPTableEmissionsCampus,0))*INDEX(EndUseAssumptionsData,MATCH($C183,IF(EndUseAssumptionsEndUse=$D183,EndUseAssumptionsEmissionsSource),0),MATCH(E$10,EndUseAssumptionsCampus,0))*IF(COUNTIF(PeopleList,$B183)&gt;0,INDEX(SpacePeopleAllocationsPercentData,MATCH($B183,SpacePeopleAllocationsPercentType,0),MATCH(E$10,SpacePeopleAllocationsPercentCampus,0))/SUM(IF(INDEX(EndUseMatrixPeopleData,0,MATCH($C183,EndUseMatrixEmissionSource,0))=Lists!$Q$9,IF(EndUseMatrixPeopleEndUse=$D183,INDEX(EndUseMatrixPeopleSplitData,0,MATCH(E$10,EndUseMatrixPeopleSplitCampus,0))))),1),0),0)</f>
        <v>0</v>
      </c>
      <c r="F183" s="528">
        <f t="array" aca="1" ref="F183" ca="1">IFERROR(IF(INDEX(EndUseMatrixData,MATCH($B183,IF(EndUseMatrixEndUse=$D183,EndUseMatrixAllocation),0),MATCH($C183,EndUseMatrixEmissionSource,0))=Lists!$Q$9,INDEX(CFPTableEmissionsData,MATCH($C183,CFPTableEmissionsEmissionSource,0),MATCH(F$10,CFPTableEmissionsCampus,0))*INDEX(EndUseAssumptionsData,MATCH($C183,IF(EndUseAssumptionsEndUse=$D183,EndUseAssumptionsEmissionsSource),0),MATCH(F$10,EndUseAssumptionsCampus,0))*IF(COUNTIF(PeopleList,$B183)&gt;0,INDEX(SpacePeopleAllocationsPercentData,MATCH($B183,SpacePeopleAllocationsPercentType,0),MATCH(F$10,SpacePeopleAllocationsPercentCampus,0))/SUM(IF(INDEX(EndUseMatrixPeopleData,0,MATCH($C183,EndUseMatrixEmissionSource,0))=Lists!$Q$9,IF(EndUseMatrixPeopleEndUse=$D183,INDEX(EndUseMatrixPeopleSplitData,0,MATCH(F$10,EndUseMatrixPeopleSplitCampus,0))))),1),0),0)</f>
        <v>0</v>
      </c>
      <c r="G183" s="528">
        <f t="array" aca="1" ref="G183" ca="1">IFERROR(IF(INDEX(EndUseMatrixData,MATCH($B183,IF(EndUseMatrixEndUse=$D183,EndUseMatrixAllocation),0),MATCH($C183,EndUseMatrixEmissionSource,0))=Lists!$Q$9,INDEX(CFPTableEmissionsData,MATCH($C183,CFPTableEmissionsEmissionSource,0),MATCH(G$10,CFPTableEmissionsCampus,0))*INDEX(EndUseAssumptionsData,MATCH($C183,IF(EndUseAssumptionsEndUse=$D183,EndUseAssumptionsEmissionsSource),0),MATCH(G$10,EndUseAssumptionsCampus,0))*IF(COUNTIF(PeopleList,$B183)&gt;0,INDEX(SpacePeopleAllocationsPercentData,MATCH($B183,SpacePeopleAllocationsPercentType,0),MATCH(G$10,SpacePeopleAllocationsPercentCampus,0))/SUM(IF(INDEX(EndUseMatrixPeopleData,0,MATCH($C183,EndUseMatrixEmissionSource,0))=Lists!$Q$9,IF(EndUseMatrixPeopleEndUse=$D183,INDEX(EndUseMatrixPeopleSplitData,0,MATCH(G$10,EndUseMatrixPeopleSplitCampus,0))))),1),0),0)</f>
        <v>0</v>
      </c>
      <c r="H183" s="528">
        <f t="array" aca="1" ref="H183" ca="1">IFERROR(IF(INDEX(EndUseMatrixData,MATCH($B183,IF(EndUseMatrixEndUse=$D183,EndUseMatrixAllocation),0),MATCH($C183,EndUseMatrixEmissionSource,0))=Lists!$Q$9,INDEX(CFPTableEmissionsData,MATCH($C183,CFPTableEmissionsEmissionSource,0),MATCH(H$10,CFPTableEmissionsCampus,0))*INDEX(EndUseAssumptionsData,MATCH($C183,IF(EndUseAssumptionsEndUse=$D183,EndUseAssumptionsEmissionsSource),0),MATCH(H$10,EndUseAssumptionsCampus,0))*IF(COUNTIF(PeopleList,$B183)&gt;0,INDEX(SpacePeopleAllocationsPercentData,MATCH($B183,SpacePeopleAllocationsPercentType,0),MATCH(H$10,SpacePeopleAllocationsPercentCampus,0))/SUM(IF(INDEX(EndUseMatrixPeopleData,0,MATCH($C183,EndUseMatrixEmissionSource,0))=Lists!$Q$9,IF(EndUseMatrixPeopleEndUse=$D183,INDEX(EndUseMatrixPeopleSplitData,0,MATCH(H$10,EndUseMatrixPeopleSplitCampus,0))))),1),0),0)</f>
        <v>0</v>
      </c>
      <c r="I183" s="528">
        <f t="array" aca="1" ref="I183" ca="1">IFERROR(IF(INDEX(EndUseMatrixData,MATCH($B183,IF(EndUseMatrixEndUse=$D183,EndUseMatrixAllocation),0),MATCH($C183,EndUseMatrixEmissionSource,0))=Lists!$Q$9,INDEX(CFPTableEmissionsData,MATCH($C183,CFPTableEmissionsEmissionSource,0),MATCH(I$10,CFPTableEmissionsCampus,0))*INDEX(EndUseAssumptionsData,MATCH($C183,IF(EndUseAssumptionsEndUse=$D183,EndUseAssumptionsEmissionsSource),0),MATCH(I$10,EndUseAssumptionsCampus,0))*IF(COUNTIF(PeopleList,$B183)&gt;0,INDEX(SpacePeopleAllocationsPercentData,MATCH($B183,SpacePeopleAllocationsPercentType,0),MATCH(I$10,SpacePeopleAllocationsPercentCampus,0))/SUM(IF(INDEX(EndUseMatrixPeopleData,0,MATCH($C183,EndUseMatrixEmissionSource,0))=Lists!$Q$9,IF(EndUseMatrixPeopleEndUse=$D183,INDEX(EndUseMatrixPeopleSplitData,0,MATCH(I$10,EndUseMatrixPeopleSplitCampus,0))))),1),0),0)</f>
        <v>0</v>
      </c>
      <c r="J183" s="528">
        <f t="array" aca="1" ref="J183" ca="1">IFERROR(IF(INDEX(EndUseMatrixData,MATCH($B183,IF(EndUseMatrixEndUse=$D183,EndUseMatrixAllocation),0),MATCH($C183,EndUseMatrixEmissionSource,0))=Lists!$Q$9,INDEX(CFPTableEmissionsData,MATCH($C183,CFPTableEmissionsEmissionSource,0),MATCH(J$10,CFPTableEmissionsCampus,0))*INDEX(EndUseAssumptionsData,MATCH($C183,IF(EndUseAssumptionsEndUse=$D183,EndUseAssumptionsEmissionsSource),0),MATCH(J$10,EndUseAssumptionsCampus,0))*IF(COUNTIF(PeopleList,$B183)&gt;0,INDEX(SpacePeopleAllocationsPercentData,MATCH($B183,SpacePeopleAllocationsPercentType,0),MATCH(J$10,SpacePeopleAllocationsPercentCampus,0))/SUM(IF(INDEX(EndUseMatrixPeopleData,0,MATCH($C183,EndUseMatrixEmissionSource,0))=Lists!$Q$9,IF(EndUseMatrixPeopleEndUse=$D183,INDEX(EndUseMatrixPeopleSplitData,0,MATCH(J$10,EndUseMatrixPeopleSplitCampus,0))))),1),0),0)</f>
        <v>0</v>
      </c>
      <c r="K183" s="529" t="str">
        <f t="array" aca="1" ref="K183" ca="1">IFERROR(E183*(1+INDEX(FrontEndData,MATCH(K$10,IF(FrontEndType=$B183,FrontEndCampus),0),MATCH(K$9,FrontEndYear,0))),"")</f>
        <v/>
      </c>
      <c r="L183" s="529" t="str">
        <f t="array" aca="1" ref="L183" ca="1">IFERROR(F183*(1+INDEX(FrontEndData,MATCH(L$10,IF(FrontEndType=$B183,FrontEndCampus),0),MATCH(L$9,FrontEndYear,0))),"")</f>
        <v/>
      </c>
      <c r="M183" s="529" t="str">
        <f t="array" aca="1" ref="M183" ca="1">IFERROR(G183*(1+INDEX(FrontEndData,MATCH(M$10,IF(FrontEndType=$B183,FrontEndCampus),0),MATCH(M$9,FrontEndYear,0))),"")</f>
        <v/>
      </c>
      <c r="N183" s="529" t="str">
        <f t="array" aca="1" ref="N183" ca="1">IFERROR(H183*(1+INDEX(FrontEndData,MATCH(N$10,IF(FrontEndType=$B183,FrontEndCampus),0),MATCH(N$9,FrontEndYear,0))),"")</f>
        <v/>
      </c>
      <c r="O183" s="529" t="str">
        <f t="array" aca="1" ref="O183" ca="1">IFERROR(I183*(1+INDEX(FrontEndData,MATCH(O$10,IF(FrontEndType=$B183,FrontEndCampus),0),MATCH(O$9,FrontEndYear,0))),"")</f>
        <v/>
      </c>
      <c r="P183" s="529" t="str">
        <f t="array" aca="1" ref="P183" ca="1">IFERROR(J183*(1+INDEX(FrontEndData,MATCH(P$10,IF(FrontEndType=$B183,FrontEndCampus),0),MATCH(P$9,FrontEndYear,0))),"")</f>
        <v/>
      </c>
      <c r="Q183" s="529" t="str">
        <f t="array" aca="1" ref="Q183" ca="1">IFERROR(K183*(1+INDEX(FrontEndData,MATCH(Q$10,IF(FrontEndType=$B183,FrontEndCampus),0),MATCH(Q$9,FrontEndYear,0))),"")</f>
        <v/>
      </c>
      <c r="R183" s="529" t="str">
        <f t="array" aca="1" ref="R183" ca="1">IFERROR(L183*(1+INDEX(FrontEndData,MATCH(R$10,IF(FrontEndType=$B183,FrontEndCampus),0),MATCH(R$9,FrontEndYear,0))),"")</f>
        <v/>
      </c>
      <c r="S183" s="529" t="str">
        <f t="array" aca="1" ref="S183" ca="1">IFERROR(M183*(1+INDEX(FrontEndData,MATCH(S$10,IF(FrontEndType=$B183,FrontEndCampus),0),MATCH(S$9,FrontEndYear,0))),"")</f>
        <v/>
      </c>
      <c r="T183" s="529" t="str">
        <f t="array" aca="1" ref="T183" ca="1">IFERROR(N183*(1+INDEX(FrontEndData,MATCH(T$10,IF(FrontEndType=$B183,FrontEndCampus),0),MATCH(T$9,FrontEndYear,0))),"")</f>
        <v/>
      </c>
      <c r="U183" s="529" t="str">
        <f t="array" aca="1" ref="U183" ca="1">IFERROR(O183*(1+INDEX(FrontEndData,MATCH(U$10,IF(FrontEndType=$B183,FrontEndCampus),0),MATCH(U$9,FrontEndYear,0))),"")</f>
        <v/>
      </c>
      <c r="V183" s="529" t="str">
        <f t="array" aca="1" ref="V183" ca="1">IFERROR(P183*(1+INDEX(FrontEndData,MATCH(V$10,IF(FrontEndType=$B183,FrontEndCampus),0),MATCH(V$9,FrontEndYear,0))),"")</f>
        <v/>
      </c>
      <c r="W183" s="529" t="str">
        <f t="array" aca="1" ref="W183" ca="1">IFERROR(Q183*(1+INDEX(FrontEndData,MATCH(W$10,IF(FrontEndType=$B183,FrontEndCampus),0),MATCH(W$9,FrontEndYear,0))),"")</f>
        <v/>
      </c>
      <c r="X183" s="529" t="str">
        <f t="array" aca="1" ref="X183" ca="1">IFERROR(R183*(1+INDEX(FrontEndData,MATCH(X$10,IF(FrontEndType=$B183,FrontEndCampus),0),MATCH(X$9,FrontEndYear,0))),"")</f>
        <v/>
      </c>
      <c r="Y183" s="529" t="str">
        <f t="array" aca="1" ref="Y183" ca="1">IFERROR(S183*(1+INDEX(FrontEndData,MATCH(Y$10,IF(FrontEndType=$B183,FrontEndCampus),0),MATCH(Y$9,FrontEndYear,0))),"")</f>
        <v/>
      </c>
      <c r="Z183" s="529" t="str">
        <f t="array" aca="1" ref="Z183" ca="1">IFERROR(T183*(1+INDEX(FrontEndData,MATCH(Z$10,IF(FrontEndType=$B183,FrontEndCampus),0),MATCH(Z$9,FrontEndYear,0))),"")</f>
        <v/>
      </c>
      <c r="AA183" s="529" t="str">
        <f t="array" aca="1" ref="AA183" ca="1">IFERROR(U183*(1+INDEX(FrontEndData,MATCH(AA$10,IF(FrontEndType=$B183,FrontEndCampus),0),MATCH(AA$9,FrontEndYear,0))),"")</f>
        <v/>
      </c>
      <c r="AB183" s="529" t="str">
        <f t="array" aca="1" ref="AB183" ca="1">IFERROR(V183*(1+INDEX(FrontEndData,MATCH(AB$10,IF(FrontEndType=$B183,FrontEndCampus),0),MATCH(AB$9,FrontEndYear,0))),"")</f>
        <v/>
      </c>
      <c r="AC183" s="529" t="str">
        <f t="array" aca="1" ref="AC183" ca="1">IFERROR(W183*(1+INDEX(FrontEndData,MATCH(AC$10,IF(FrontEndType=$B183,FrontEndCampus),0),MATCH(AC$9,FrontEndYear,0))),"")</f>
        <v/>
      </c>
      <c r="AD183" s="529" t="str">
        <f t="array" aca="1" ref="AD183" ca="1">IFERROR(X183*(1+INDEX(FrontEndData,MATCH(AD$10,IF(FrontEndType=$B183,FrontEndCampus),0),MATCH(AD$9,FrontEndYear,0))),"")</f>
        <v/>
      </c>
      <c r="AE183" s="529" t="str">
        <f t="array" aca="1" ref="AE183" ca="1">IFERROR(Y183*(1+INDEX(FrontEndData,MATCH(AE$10,IF(FrontEndType=$B183,FrontEndCampus),0),MATCH(AE$9,FrontEndYear,0))),"")</f>
        <v/>
      </c>
      <c r="AF183" s="529" t="str">
        <f t="array" aca="1" ref="AF183" ca="1">IFERROR(Z183*(1+INDEX(FrontEndData,MATCH(AF$10,IF(FrontEndType=$B183,FrontEndCampus),0),MATCH(AF$9,FrontEndYear,0))),"")</f>
        <v/>
      </c>
      <c r="AG183" s="529" t="str">
        <f t="array" aca="1" ref="AG183" ca="1">IFERROR(AA183*(1+INDEX(FrontEndData,MATCH(AG$10,IF(FrontEndType=$B183,FrontEndCampus),0),MATCH(AG$9,FrontEndYear,0))),"")</f>
        <v/>
      </c>
      <c r="AH183" s="529" t="str">
        <f t="array" aca="1" ref="AH183" ca="1">IFERROR(AB183*(1+INDEX(FrontEndData,MATCH(AH$10,IF(FrontEndType=$B183,FrontEndCampus),0),MATCH(AH$9,FrontEndYear,0))),"")</f>
        <v/>
      </c>
      <c r="AI183" s="529" t="str">
        <f t="array" aca="1" ref="AI183" ca="1">IFERROR(AC183*(1+INDEX(FrontEndData,MATCH(AI$10,IF(FrontEndType=$B183,FrontEndCampus),0),MATCH(AI$9,FrontEndYear,0))),"")</f>
        <v/>
      </c>
      <c r="AJ183" s="529" t="str">
        <f t="array" aca="1" ref="AJ183" ca="1">IFERROR(AD183*(1+INDEX(FrontEndData,MATCH(AJ$10,IF(FrontEndType=$B183,FrontEndCampus),0),MATCH(AJ$9,FrontEndYear,0))),"")</f>
        <v/>
      </c>
      <c r="AK183" s="529" t="str">
        <f t="array" aca="1" ref="AK183" ca="1">IFERROR(AE183*(1+INDEX(FrontEndData,MATCH(AK$10,IF(FrontEndType=$B183,FrontEndCampus),0),MATCH(AK$9,FrontEndYear,0))),"")</f>
        <v/>
      </c>
      <c r="AL183" s="529" t="str">
        <f t="array" aca="1" ref="AL183" ca="1">IFERROR(AF183*(1+INDEX(FrontEndData,MATCH(AL$10,IF(FrontEndType=$B183,FrontEndCampus),0),MATCH(AL$9,FrontEndYear,0))),"")</f>
        <v/>
      </c>
      <c r="AM183" s="529" t="str">
        <f t="array" aca="1" ref="AM183" ca="1">IFERROR(AG183*(1+INDEX(FrontEndData,MATCH(AM$10,IF(FrontEndType=$B183,FrontEndCampus),0),MATCH(AM$9,FrontEndYear,0))),"")</f>
        <v/>
      </c>
      <c r="AN183" s="529" t="str">
        <f t="array" aca="1" ref="AN183" ca="1">IFERROR(AH183*(1+INDEX(FrontEndData,MATCH(AN$10,IF(FrontEndType=$B183,FrontEndCampus),0),MATCH(AN$9,FrontEndYear,0))),"")</f>
        <v/>
      </c>
      <c r="AO183" s="529" t="str">
        <f t="array" aca="1" ref="AO183" ca="1">IFERROR(AI183*(1+INDEX(FrontEndData,MATCH(AO$10,IF(FrontEndType=$B183,FrontEndCampus),0),MATCH(AO$9,FrontEndYear,0))),"")</f>
        <v/>
      </c>
      <c r="AP183" s="529" t="str">
        <f t="array" aca="1" ref="AP183" ca="1">IFERROR(AJ183*(1+INDEX(FrontEndData,MATCH(AP$10,IF(FrontEndType=$B183,FrontEndCampus),0),MATCH(AP$9,FrontEndYear,0))),"")</f>
        <v/>
      </c>
      <c r="AQ183" s="529" t="str">
        <f t="array" aca="1" ref="AQ183" ca="1">IFERROR(AK183*(1+INDEX(FrontEndData,MATCH(AQ$10,IF(FrontEndType=$B183,FrontEndCampus),0),MATCH(AQ$9,FrontEndYear,0))),"")</f>
        <v/>
      </c>
      <c r="AR183" s="529" t="str">
        <f t="array" aca="1" ref="AR183" ca="1">IFERROR(AL183*(1+INDEX(FrontEndData,MATCH(AR$10,IF(FrontEndType=$B183,FrontEndCampus),0),MATCH(AR$9,FrontEndYear,0))),"")</f>
        <v/>
      </c>
      <c r="AS183" s="529" t="str">
        <f t="array" aca="1" ref="AS183" ca="1">IFERROR(AM183*(1+INDEX(FrontEndData,MATCH(AS$10,IF(FrontEndType=$B183,FrontEndCampus),0),MATCH(AS$9,FrontEndYear,0))),"")</f>
        <v/>
      </c>
      <c r="AT183" s="529" t="str">
        <f t="array" aca="1" ref="AT183" ca="1">IFERROR(AN183*(1+INDEX(FrontEndData,MATCH(AT$10,IF(FrontEndType=$B183,FrontEndCampus),0),MATCH(AT$9,FrontEndYear,0))),"")</f>
        <v/>
      </c>
      <c r="AU183" s="529" t="str">
        <f t="array" aca="1" ref="AU183" ca="1">IFERROR(AO183*(1+INDEX(FrontEndData,MATCH(AU$10,IF(FrontEndType=$B183,FrontEndCampus),0),MATCH(AU$9,FrontEndYear,0))),"")</f>
        <v/>
      </c>
      <c r="AV183" s="529" t="str">
        <f t="array" aca="1" ref="AV183" ca="1">IFERROR(AP183*(1+INDEX(FrontEndData,MATCH(AV$10,IF(FrontEndType=$B183,FrontEndCampus),0),MATCH(AV$9,FrontEndYear,0))),"")</f>
        <v/>
      </c>
      <c r="AW183" s="529" t="str">
        <f t="array" aca="1" ref="AW183" ca="1">IFERROR(AQ183*(1+INDEX(FrontEndData,MATCH(AW$10,IF(FrontEndType=$B183,FrontEndCampus),0),MATCH(AW$9,FrontEndYear,0))),"")</f>
        <v/>
      </c>
      <c r="AX183" s="529" t="str">
        <f t="array" aca="1" ref="AX183" ca="1">IFERROR(AR183*(1+INDEX(FrontEndData,MATCH(AX$10,IF(FrontEndType=$B183,FrontEndCampus),0),MATCH(AX$9,FrontEndYear,0))),"")</f>
        <v/>
      </c>
      <c r="AY183" s="529" t="str">
        <f t="array" aca="1" ref="AY183" ca="1">IFERROR(AS183*(1+INDEX(FrontEndData,MATCH(AY$10,IF(FrontEndType=$B183,FrontEndCampus),0),MATCH(AY$9,FrontEndYear,0))),"")</f>
        <v/>
      </c>
      <c r="AZ183" s="529" t="str">
        <f t="array" aca="1" ref="AZ183" ca="1">IFERROR(AT183*(1+INDEX(FrontEndData,MATCH(AZ$10,IF(FrontEndType=$B183,FrontEndCampus),0),MATCH(AZ$9,FrontEndYear,0))),"")</f>
        <v/>
      </c>
      <c r="BA183" s="529" t="str">
        <f t="array" aca="1" ref="BA183" ca="1">IFERROR(AU183*(1+INDEX(FrontEndData,MATCH(BA$10,IF(FrontEndType=$B183,FrontEndCampus),0),MATCH(BA$9,FrontEndYear,0))),"")</f>
        <v/>
      </c>
      <c r="BB183" s="529" t="str">
        <f t="array" aca="1" ref="BB183" ca="1">IFERROR(AV183*(1+INDEX(FrontEndData,MATCH(BB$10,IF(FrontEndType=$B183,FrontEndCampus),0),MATCH(BB$9,FrontEndYear,0))),"")</f>
        <v/>
      </c>
      <c r="BC183" s="529" t="str">
        <f t="array" aca="1" ref="BC183" ca="1">IFERROR(AW183*(1+INDEX(FrontEndData,MATCH(BC$10,IF(FrontEndType=$B183,FrontEndCampus),0),MATCH(BC$9,FrontEndYear,0))),"")</f>
        <v/>
      </c>
      <c r="BD183" s="529" t="str">
        <f t="array" aca="1" ref="BD183" ca="1">IFERROR(AX183*(1+INDEX(FrontEndData,MATCH(BD$10,IF(FrontEndType=$B183,FrontEndCampus),0),MATCH(BD$9,FrontEndYear,0))),"")</f>
        <v/>
      </c>
      <c r="BE183" s="529" t="str">
        <f t="array" aca="1" ref="BE183" ca="1">IFERROR(AY183*(1+INDEX(FrontEndData,MATCH(BE$10,IF(FrontEndType=$B183,FrontEndCampus),0),MATCH(BE$9,FrontEndYear,0))),"")</f>
        <v/>
      </c>
      <c r="BF183" s="529" t="str">
        <f t="array" aca="1" ref="BF183" ca="1">IFERROR(AZ183*(1+INDEX(FrontEndData,MATCH(BF$10,IF(FrontEndType=$B183,FrontEndCampus),0),MATCH(BF$9,FrontEndYear,0))),"")</f>
        <v/>
      </c>
      <c r="BG183" s="529" t="str">
        <f t="array" aca="1" ref="BG183" ca="1">IFERROR(BA183*(1+INDEX(FrontEndData,MATCH(BG$10,IF(FrontEndType=$B183,FrontEndCampus),0),MATCH(BG$9,FrontEndYear,0))),"")</f>
        <v/>
      </c>
      <c r="BH183" s="529" t="str">
        <f t="array" aca="1" ref="BH183" ca="1">IFERROR(BB183*(1+INDEX(FrontEndData,MATCH(BH$10,IF(FrontEndType=$B183,FrontEndCampus),0),MATCH(BH$9,FrontEndYear,0))),"")</f>
        <v/>
      </c>
      <c r="BI183" s="529" t="str">
        <f t="array" aca="1" ref="BI183" ca="1">IFERROR(BC183*(1+INDEX(FrontEndData,MATCH(BI$10,IF(FrontEndType=$B183,FrontEndCampus),0),MATCH(BI$9,FrontEndYear,0))),"")</f>
        <v/>
      </c>
      <c r="BJ183" s="529" t="str">
        <f t="array" aca="1" ref="BJ183" ca="1">IFERROR(BD183*(1+INDEX(FrontEndData,MATCH(BJ$10,IF(FrontEndType=$B183,FrontEndCampus),0),MATCH(BJ$9,FrontEndYear,0))),"")</f>
        <v/>
      </c>
      <c r="BK183" s="529" t="str">
        <f t="array" aca="1" ref="BK183" ca="1">IFERROR(BE183*(1+INDEX(FrontEndData,MATCH(BK$10,IF(FrontEndType=$B183,FrontEndCampus),0),MATCH(BK$9,FrontEndYear,0))),"")</f>
        <v/>
      </c>
      <c r="BL183" s="529" t="str">
        <f t="array" aca="1" ref="BL183" ca="1">IFERROR(BF183*(1+INDEX(FrontEndData,MATCH(BL$10,IF(FrontEndType=$B183,FrontEndCampus),0),MATCH(BL$9,FrontEndYear,0))),"")</f>
        <v/>
      </c>
      <c r="BM183" s="529" t="str">
        <f t="array" aca="1" ref="BM183" ca="1">IFERROR(BG183*(1+INDEX(FrontEndData,MATCH(BM$10,IF(FrontEndType=$B183,FrontEndCampus),0),MATCH(BM$9,FrontEndYear,0))),"")</f>
        <v/>
      </c>
      <c r="BN183" s="529" t="str">
        <f t="array" aca="1" ref="BN183" ca="1">IFERROR(BH183*(1+INDEX(FrontEndData,MATCH(BN$10,IF(FrontEndType=$B183,FrontEndCampus),0),MATCH(BN$9,FrontEndYear,0))),"")</f>
        <v/>
      </c>
      <c r="BO183" s="529" t="str">
        <f t="array" aca="1" ref="BO183" ca="1">IFERROR(BI183*(1+INDEX(FrontEndData,MATCH(BO$10,IF(FrontEndType=$B183,FrontEndCampus),0),MATCH(BO$9,FrontEndYear,0))),"")</f>
        <v/>
      </c>
      <c r="BP183" s="529" t="str">
        <f t="array" aca="1" ref="BP183" ca="1">IFERROR(BJ183*(1+INDEX(FrontEndData,MATCH(BP$10,IF(FrontEndType=$B183,FrontEndCampus),0),MATCH(BP$9,FrontEndYear,0))),"")</f>
        <v/>
      </c>
      <c r="BQ183" s="529" t="str">
        <f t="array" aca="1" ref="BQ183" ca="1">IFERROR(BK183*(1+INDEX(FrontEndData,MATCH(BQ$10,IF(FrontEndType=$B183,FrontEndCampus),0),MATCH(BQ$9,FrontEndYear,0))),"")</f>
        <v/>
      </c>
      <c r="BR183" s="529" t="str">
        <f t="array" aca="1" ref="BR183" ca="1">IFERROR(BL183*(1+INDEX(FrontEndData,MATCH(BR$10,IF(FrontEndType=$B183,FrontEndCampus),0),MATCH(BR$9,FrontEndYear,0))),"")</f>
        <v/>
      </c>
      <c r="BS183" s="529" t="str">
        <f t="array" aca="1" ref="BS183" ca="1">IFERROR(BM183*(1+INDEX(FrontEndData,MATCH(BS$10,IF(FrontEndType=$B183,FrontEndCampus),0),MATCH(BS$9,FrontEndYear,0))),"")</f>
        <v/>
      </c>
      <c r="BT183" s="529" t="str">
        <f t="array" aca="1" ref="BT183" ca="1">IFERROR(BN183*(1+INDEX(FrontEndData,MATCH(BT$10,IF(FrontEndType=$B183,FrontEndCampus),0),MATCH(BT$9,FrontEndYear,0))),"")</f>
        <v/>
      </c>
      <c r="BU183" s="529" t="str">
        <f t="array" aca="1" ref="BU183" ca="1">IFERROR(BO183*(1+INDEX(FrontEndData,MATCH(BU$10,IF(FrontEndType=$B183,FrontEndCampus),0),MATCH(BU$9,FrontEndYear,0))),"")</f>
        <v/>
      </c>
      <c r="BV183" s="529" t="str">
        <f t="array" aca="1" ref="BV183" ca="1">IFERROR(BP183*(1+INDEX(FrontEndData,MATCH(BV$10,IF(FrontEndType=$B183,FrontEndCampus),0),MATCH(BV$9,FrontEndYear,0))),"")</f>
        <v/>
      </c>
      <c r="BW183" s="529" t="str">
        <f t="array" aca="1" ref="BW183" ca="1">IFERROR(BQ183*(1+INDEX(FrontEndData,MATCH(BW$10,IF(FrontEndType=$B183,FrontEndCampus),0),MATCH(BW$9,FrontEndYear,0))),"")</f>
        <v/>
      </c>
      <c r="BX183" s="529" t="str">
        <f t="array" aca="1" ref="BX183" ca="1">IFERROR(BR183*(1+INDEX(FrontEndData,MATCH(BX$10,IF(FrontEndType=$B183,FrontEndCampus),0),MATCH(BX$9,FrontEndYear,0))),"")</f>
        <v/>
      </c>
    </row>
    <row r="184" spans="2:76" x14ac:dyDescent="0.25">
      <c r="B184" s="525" t="s">
        <v>360</v>
      </c>
      <c r="C184" s="526" t="s">
        <v>367</v>
      </c>
      <c r="D184" s="527" t="s">
        <v>28</v>
      </c>
      <c r="E184" s="528">
        <f t="array" aca="1" ref="E184" ca="1">IFERROR(IF(INDEX(EndUseMatrixData,MATCH($B184,IF(EndUseMatrixEndUse=$D184,EndUseMatrixAllocation),0),MATCH($C184,EndUseMatrixEmissionSource,0))=Lists!$Q$9,INDEX(CFPTableEmissionsData,MATCH($C184,CFPTableEmissionsEmissionSource,0),MATCH(E$10,CFPTableEmissionsCampus,0))*INDEX(EndUseAssumptionsData,MATCH($C184,IF(EndUseAssumptionsEndUse=$D184,EndUseAssumptionsEmissionsSource),0),MATCH(E$10,EndUseAssumptionsCampus,0))*IF(COUNTIF(PeopleList,$B184)&gt;0,INDEX(SpacePeopleAllocationsPercentData,MATCH($B184,SpacePeopleAllocationsPercentType,0),MATCH(E$10,SpacePeopleAllocationsPercentCampus,0))/SUM(IF(INDEX(EndUseMatrixPeopleData,0,MATCH($C184,EndUseMatrixEmissionSource,0))=Lists!$Q$9,IF(EndUseMatrixPeopleEndUse=$D184,INDEX(EndUseMatrixPeopleSplitData,0,MATCH(E$10,EndUseMatrixPeopleSplitCampus,0))))),1),0),0)</f>
        <v>0</v>
      </c>
      <c r="F184" s="528">
        <f t="array" aca="1" ref="F184" ca="1">IFERROR(IF(INDEX(EndUseMatrixData,MATCH($B184,IF(EndUseMatrixEndUse=$D184,EndUseMatrixAllocation),0),MATCH($C184,EndUseMatrixEmissionSource,0))=Lists!$Q$9,INDEX(CFPTableEmissionsData,MATCH($C184,CFPTableEmissionsEmissionSource,0),MATCH(F$10,CFPTableEmissionsCampus,0))*INDEX(EndUseAssumptionsData,MATCH($C184,IF(EndUseAssumptionsEndUse=$D184,EndUseAssumptionsEmissionsSource),0),MATCH(F$10,EndUseAssumptionsCampus,0))*IF(COUNTIF(PeopleList,$B184)&gt;0,INDEX(SpacePeopleAllocationsPercentData,MATCH($B184,SpacePeopleAllocationsPercentType,0),MATCH(F$10,SpacePeopleAllocationsPercentCampus,0))/SUM(IF(INDEX(EndUseMatrixPeopleData,0,MATCH($C184,EndUseMatrixEmissionSource,0))=Lists!$Q$9,IF(EndUseMatrixPeopleEndUse=$D184,INDEX(EndUseMatrixPeopleSplitData,0,MATCH(F$10,EndUseMatrixPeopleSplitCampus,0))))),1),0),0)</f>
        <v>0</v>
      </c>
      <c r="G184" s="528">
        <f t="array" aca="1" ref="G184" ca="1">IFERROR(IF(INDEX(EndUseMatrixData,MATCH($B184,IF(EndUseMatrixEndUse=$D184,EndUseMatrixAllocation),0),MATCH($C184,EndUseMatrixEmissionSource,0))=Lists!$Q$9,INDEX(CFPTableEmissionsData,MATCH($C184,CFPTableEmissionsEmissionSource,0),MATCH(G$10,CFPTableEmissionsCampus,0))*INDEX(EndUseAssumptionsData,MATCH($C184,IF(EndUseAssumptionsEndUse=$D184,EndUseAssumptionsEmissionsSource),0),MATCH(G$10,EndUseAssumptionsCampus,0))*IF(COUNTIF(PeopleList,$B184)&gt;0,INDEX(SpacePeopleAllocationsPercentData,MATCH($B184,SpacePeopleAllocationsPercentType,0),MATCH(G$10,SpacePeopleAllocationsPercentCampus,0))/SUM(IF(INDEX(EndUseMatrixPeopleData,0,MATCH($C184,EndUseMatrixEmissionSource,0))=Lists!$Q$9,IF(EndUseMatrixPeopleEndUse=$D184,INDEX(EndUseMatrixPeopleSplitData,0,MATCH(G$10,EndUseMatrixPeopleSplitCampus,0))))),1),0),0)</f>
        <v>0</v>
      </c>
      <c r="H184" s="528">
        <f t="array" aca="1" ref="H184" ca="1">IFERROR(IF(INDEX(EndUseMatrixData,MATCH($B184,IF(EndUseMatrixEndUse=$D184,EndUseMatrixAllocation),0),MATCH($C184,EndUseMatrixEmissionSource,0))=Lists!$Q$9,INDEX(CFPTableEmissionsData,MATCH($C184,CFPTableEmissionsEmissionSource,0),MATCH(H$10,CFPTableEmissionsCampus,0))*INDEX(EndUseAssumptionsData,MATCH($C184,IF(EndUseAssumptionsEndUse=$D184,EndUseAssumptionsEmissionsSource),0),MATCH(H$10,EndUseAssumptionsCampus,0))*IF(COUNTIF(PeopleList,$B184)&gt;0,INDEX(SpacePeopleAllocationsPercentData,MATCH($B184,SpacePeopleAllocationsPercentType,0),MATCH(H$10,SpacePeopleAllocationsPercentCampus,0))/SUM(IF(INDEX(EndUseMatrixPeopleData,0,MATCH($C184,EndUseMatrixEmissionSource,0))=Lists!$Q$9,IF(EndUseMatrixPeopleEndUse=$D184,INDEX(EndUseMatrixPeopleSplitData,0,MATCH(H$10,EndUseMatrixPeopleSplitCampus,0))))),1),0),0)</f>
        <v>0</v>
      </c>
      <c r="I184" s="528">
        <f t="array" aca="1" ref="I184" ca="1">IFERROR(IF(INDEX(EndUseMatrixData,MATCH($B184,IF(EndUseMatrixEndUse=$D184,EndUseMatrixAllocation),0),MATCH($C184,EndUseMatrixEmissionSource,0))=Lists!$Q$9,INDEX(CFPTableEmissionsData,MATCH($C184,CFPTableEmissionsEmissionSource,0),MATCH(I$10,CFPTableEmissionsCampus,0))*INDEX(EndUseAssumptionsData,MATCH($C184,IF(EndUseAssumptionsEndUse=$D184,EndUseAssumptionsEmissionsSource),0),MATCH(I$10,EndUseAssumptionsCampus,0))*IF(COUNTIF(PeopleList,$B184)&gt;0,INDEX(SpacePeopleAllocationsPercentData,MATCH($B184,SpacePeopleAllocationsPercentType,0),MATCH(I$10,SpacePeopleAllocationsPercentCampus,0))/SUM(IF(INDEX(EndUseMatrixPeopleData,0,MATCH($C184,EndUseMatrixEmissionSource,0))=Lists!$Q$9,IF(EndUseMatrixPeopleEndUse=$D184,INDEX(EndUseMatrixPeopleSplitData,0,MATCH(I$10,EndUseMatrixPeopleSplitCampus,0))))),1),0),0)</f>
        <v>0</v>
      </c>
      <c r="J184" s="528">
        <f t="array" aca="1" ref="J184" ca="1">IFERROR(IF(INDEX(EndUseMatrixData,MATCH($B184,IF(EndUseMatrixEndUse=$D184,EndUseMatrixAllocation),0),MATCH($C184,EndUseMatrixEmissionSource,0))=Lists!$Q$9,INDEX(CFPTableEmissionsData,MATCH($C184,CFPTableEmissionsEmissionSource,0),MATCH(J$10,CFPTableEmissionsCampus,0))*INDEX(EndUseAssumptionsData,MATCH($C184,IF(EndUseAssumptionsEndUse=$D184,EndUseAssumptionsEmissionsSource),0),MATCH(J$10,EndUseAssumptionsCampus,0))*IF(COUNTIF(PeopleList,$B184)&gt;0,INDEX(SpacePeopleAllocationsPercentData,MATCH($B184,SpacePeopleAllocationsPercentType,0),MATCH(J$10,SpacePeopleAllocationsPercentCampus,0))/SUM(IF(INDEX(EndUseMatrixPeopleData,0,MATCH($C184,EndUseMatrixEmissionSource,0))=Lists!$Q$9,IF(EndUseMatrixPeopleEndUse=$D184,INDEX(EndUseMatrixPeopleSplitData,0,MATCH(J$10,EndUseMatrixPeopleSplitCampus,0))))),1),0),0)</f>
        <v>0</v>
      </c>
      <c r="K184" s="529" t="str">
        <f t="array" aca="1" ref="K184" ca="1">IFERROR(E184*(1+INDEX(FrontEndData,MATCH(K$10,IF(FrontEndType=$B184,FrontEndCampus),0),MATCH(K$9,FrontEndYear,0))),"")</f>
        <v/>
      </c>
      <c r="L184" s="529" t="str">
        <f t="array" aca="1" ref="L184" ca="1">IFERROR(F184*(1+INDEX(FrontEndData,MATCH(L$10,IF(FrontEndType=$B184,FrontEndCampus),0),MATCH(L$9,FrontEndYear,0))),"")</f>
        <v/>
      </c>
      <c r="M184" s="529" t="str">
        <f t="array" aca="1" ref="M184" ca="1">IFERROR(G184*(1+INDEX(FrontEndData,MATCH(M$10,IF(FrontEndType=$B184,FrontEndCampus),0),MATCH(M$9,FrontEndYear,0))),"")</f>
        <v/>
      </c>
      <c r="N184" s="529" t="str">
        <f t="array" aca="1" ref="N184" ca="1">IFERROR(H184*(1+INDEX(FrontEndData,MATCH(N$10,IF(FrontEndType=$B184,FrontEndCampus),0),MATCH(N$9,FrontEndYear,0))),"")</f>
        <v/>
      </c>
      <c r="O184" s="529" t="str">
        <f t="array" aca="1" ref="O184" ca="1">IFERROR(I184*(1+INDEX(FrontEndData,MATCH(O$10,IF(FrontEndType=$B184,FrontEndCampus),0),MATCH(O$9,FrontEndYear,0))),"")</f>
        <v/>
      </c>
      <c r="P184" s="529" t="str">
        <f t="array" aca="1" ref="P184" ca="1">IFERROR(J184*(1+INDEX(FrontEndData,MATCH(P$10,IF(FrontEndType=$B184,FrontEndCampus),0),MATCH(P$9,FrontEndYear,0))),"")</f>
        <v/>
      </c>
      <c r="Q184" s="529" t="str">
        <f t="array" aca="1" ref="Q184" ca="1">IFERROR(K184*(1+INDEX(FrontEndData,MATCH(Q$10,IF(FrontEndType=$B184,FrontEndCampus),0),MATCH(Q$9,FrontEndYear,0))),"")</f>
        <v/>
      </c>
      <c r="R184" s="529" t="str">
        <f t="array" aca="1" ref="R184" ca="1">IFERROR(L184*(1+INDEX(FrontEndData,MATCH(R$10,IF(FrontEndType=$B184,FrontEndCampus),0),MATCH(R$9,FrontEndYear,0))),"")</f>
        <v/>
      </c>
      <c r="S184" s="529" t="str">
        <f t="array" aca="1" ref="S184" ca="1">IFERROR(M184*(1+INDEX(FrontEndData,MATCH(S$10,IF(FrontEndType=$B184,FrontEndCampus),0),MATCH(S$9,FrontEndYear,0))),"")</f>
        <v/>
      </c>
      <c r="T184" s="529" t="str">
        <f t="array" aca="1" ref="T184" ca="1">IFERROR(N184*(1+INDEX(FrontEndData,MATCH(T$10,IF(FrontEndType=$B184,FrontEndCampus),0),MATCH(T$9,FrontEndYear,0))),"")</f>
        <v/>
      </c>
      <c r="U184" s="529" t="str">
        <f t="array" aca="1" ref="U184" ca="1">IFERROR(O184*(1+INDEX(FrontEndData,MATCH(U$10,IF(FrontEndType=$B184,FrontEndCampus),0),MATCH(U$9,FrontEndYear,0))),"")</f>
        <v/>
      </c>
      <c r="V184" s="529" t="str">
        <f t="array" aca="1" ref="V184" ca="1">IFERROR(P184*(1+INDEX(FrontEndData,MATCH(V$10,IF(FrontEndType=$B184,FrontEndCampus),0),MATCH(V$9,FrontEndYear,0))),"")</f>
        <v/>
      </c>
      <c r="W184" s="529" t="str">
        <f t="array" aca="1" ref="W184" ca="1">IFERROR(Q184*(1+INDEX(FrontEndData,MATCH(W$10,IF(FrontEndType=$B184,FrontEndCampus),0),MATCH(W$9,FrontEndYear,0))),"")</f>
        <v/>
      </c>
      <c r="X184" s="529" t="str">
        <f t="array" aca="1" ref="X184" ca="1">IFERROR(R184*(1+INDEX(FrontEndData,MATCH(X$10,IF(FrontEndType=$B184,FrontEndCampus),0),MATCH(X$9,FrontEndYear,0))),"")</f>
        <v/>
      </c>
      <c r="Y184" s="529" t="str">
        <f t="array" aca="1" ref="Y184" ca="1">IFERROR(S184*(1+INDEX(FrontEndData,MATCH(Y$10,IF(FrontEndType=$B184,FrontEndCampus),0),MATCH(Y$9,FrontEndYear,0))),"")</f>
        <v/>
      </c>
      <c r="Z184" s="529" t="str">
        <f t="array" aca="1" ref="Z184" ca="1">IFERROR(T184*(1+INDEX(FrontEndData,MATCH(Z$10,IF(FrontEndType=$B184,FrontEndCampus),0),MATCH(Z$9,FrontEndYear,0))),"")</f>
        <v/>
      </c>
      <c r="AA184" s="529" t="str">
        <f t="array" aca="1" ref="AA184" ca="1">IFERROR(U184*(1+INDEX(FrontEndData,MATCH(AA$10,IF(FrontEndType=$B184,FrontEndCampus),0),MATCH(AA$9,FrontEndYear,0))),"")</f>
        <v/>
      </c>
      <c r="AB184" s="529" t="str">
        <f t="array" aca="1" ref="AB184" ca="1">IFERROR(V184*(1+INDEX(FrontEndData,MATCH(AB$10,IF(FrontEndType=$B184,FrontEndCampus),0),MATCH(AB$9,FrontEndYear,0))),"")</f>
        <v/>
      </c>
      <c r="AC184" s="529" t="str">
        <f t="array" aca="1" ref="AC184" ca="1">IFERROR(W184*(1+INDEX(FrontEndData,MATCH(AC$10,IF(FrontEndType=$B184,FrontEndCampus),0),MATCH(AC$9,FrontEndYear,0))),"")</f>
        <v/>
      </c>
      <c r="AD184" s="529" t="str">
        <f t="array" aca="1" ref="AD184" ca="1">IFERROR(X184*(1+INDEX(FrontEndData,MATCH(AD$10,IF(FrontEndType=$B184,FrontEndCampus),0),MATCH(AD$9,FrontEndYear,0))),"")</f>
        <v/>
      </c>
      <c r="AE184" s="529" t="str">
        <f t="array" aca="1" ref="AE184" ca="1">IFERROR(Y184*(1+INDEX(FrontEndData,MATCH(AE$10,IF(FrontEndType=$B184,FrontEndCampus),0),MATCH(AE$9,FrontEndYear,0))),"")</f>
        <v/>
      </c>
      <c r="AF184" s="529" t="str">
        <f t="array" aca="1" ref="AF184" ca="1">IFERROR(Z184*(1+INDEX(FrontEndData,MATCH(AF$10,IF(FrontEndType=$B184,FrontEndCampus),0),MATCH(AF$9,FrontEndYear,0))),"")</f>
        <v/>
      </c>
      <c r="AG184" s="529" t="str">
        <f t="array" aca="1" ref="AG184" ca="1">IFERROR(AA184*(1+INDEX(FrontEndData,MATCH(AG$10,IF(FrontEndType=$B184,FrontEndCampus),0),MATCH(AG$9,FrontEndYear,0))),"")</f>
        <v/>
      </c>
      <c r="AH184" s="529" t="str">
        <f t="array" aca="1" ref="AH184" ca="1">IFERROR(AB184*(1+INDEX(FrontEndData,MATCH(AH$10,IF(FrontEndType=$B184,FrontEndCampus),0),MATCH(AH$9,FrontEndYear,0))),"")</f>
        <v/>
      </c>
      <c r="AI184" s="529" t="str">
        <f t="array" aca="1" ref="AI184" ca="1">IFERROR(AC184*(1+INDEX(FrontEndData,MATCH(AI$10,IF(FrontEndType=$B184,FrontEndCampus),0),MATCH(AI$9,FrontEndYear,0))),"")</f>
        <v/>
      </c>
      <c r="AJ184" s="529" t="str">
        <f t="array" aca="1" ref="AJ184" ca="1">IFERROR(AD184*(1+INDEX(FrontEndData,MATCH(AJ$10,IF(FrontEndType=$B184,FrontEndCampus),0),MATCH(AJ$9,FrontEndYear,0))),"")</f>
        <v/>
      </c>
      <c r="AK184" s="529" t="str">
        <f t="array" aca="1" ref="AK184" ca="1">IFERROR(AE184*(1+INDEX(FrontEndData,MATCH(AK$10,IF(FrontEndType=$B184,FrontEndCampus),0),MATCH(AK$9,FrontEndYear,0))),"")</f>
        <v/>
      </c>
      <c r="AL184" s="529" t="str">
        <f t="array" aca="1" ref="AL184" ca="1">IFERROR(AF184*(1+INDEX(FrontEndData,MATCH(AL$10,IF(FrontEndType=$B184,FrontEndCampus),0),MATCH(AL$9,FrontEndYear,0))),"")</f>
        <v/>
      </c>
      <c r="AM184" s="529" t="str">
        <f t="array" aca="1" ref="AM184" ca="1">IFERROR(AG184*(1+INDEX(FrontEndData,MATCH(AM$10,IF(FrontEndType=$B184,FrontEndCampus),0),MATCH(AM$9,FrontEndYear,0))),"")</f>
        <v/>
      </c>
      <c r="AN184" s="529" t="str">
        <f t="array" aca="1" ref="AN184" ca="1">IFERROR(AH184*(1+INDEX(FrontEndData,MATCH(AN$10,IF(FrontEndType=$B184,FrontEndCampus),0),MATCH(AN$9,FrontEndYear,0))),"")</f>
        <v/>
      </c>
      <c r="AO184" s="529" t="str">
        <f t="array" aca="1" ref="AO184" ca="1">IFERROR(AI184*(1+INDEX(FrontEndData,MATCH(AO$10,IF(FrontEndType=$B184,FrontEndCampus),0),MATCH(AO$9,FrontEndYear,0))),"")</f>
        <v/>
      </c>
      <c r="AP184" s="529" t="str">
        <f t="array" aca="1" ref="AP184" ca="1">IFERROR(AJ184*(1+INDEX(FrontEndData,MATCH(AP$10,IF(FrontEndType=$B184,FrontEndCampus),0),MATCH(AP$9,FrontEndYear,0))),"")</f>
        <v/>
      </c>
      <c r="AQ184" s="529" t="str">
        <f t="array" aca="1" ref="AQ184" ca="1">IFERROR(AK184*(1+INDEX(FrontEndData,MATCH(AQ$10,IF(FrontEndType=$B184,FrontEndCampus),0),MATCH(AQ$9,FrontEndYear,0))),"")</f>
        <v/>
      </c>
      <c r="AR184" s="529" t="str">
        <f t="array" aca="1" ref="AR184" ca="1">IFERROR(AL184*(1+INDEX(FrontEndData,MATCH(AR$10,IF(FrontEndType=$B184,FrontEndCampus),0),MATCH(AR$9,FrontEndYear,0))),"")</f>
        <v/>
      </c>
      <c r="AS184" s="529" t="str">
        <f t="array" aca="1" ref="AS184" ca="1">IFERROR(AM184*(1+INDEX(FrontEndData,MATCH(AS$10,IF(FrontEndType=$B184,FrontEndCampus),0),MATCH(AS$9,FrontEndYear,0))),"")</f>
        <v/>
      </c>
      <c r="AT184" s="529" t="str">
        <f t="array" aca="1" ref="AT184" ca="1">IFERROR(AN184*(1+INDEX(FrontEndData,MATCH(AT$10,IF(FrontEndType=$B184,FrontEndCampus),0),MATCH(AT$9,FrontEndYear,0))),"")</f>
        <v/>
      </c>
      <c r="AU184" s="529" t="str">
        <f t="array" aca="1" ref="AU184" ca="1">IFERROR(AO184*(1+INDEX(FrontEndData,MATCH(AU$10,IF(FrontEndType=$B184,FrontEndCampus),0),MATCH(AU$9,FrontEndYear,0))),"")</f>
        <v/>
      </c>
      <c r="AV184" s="529" t="str">
        <f t="array" aca="1" ref="AV184" ca="1">IFERROR(AP184*(1+INDEX(FrontEndData,MATCH(AV$10,IF(FrontEndType=$B184,FrontEndCampus),0),MATCH(AV$9,FrontEndYear,0))),"")</f>
        <v/>
      </c>
      <c r="AW184" s="529" t="str">
        <f t="array" aca="1" ref="AW184" ca="1">IFERROR(AQ184*(1+INDEX(FrontEndData,MATCH(AW$10,IF(FrontEndType=$B184,FrontEndCampus),0),MATCH(AW$9,FrontEndYear,0))),"")</f>
        <v/>
      </c>
      <c r="AX184" s="529" t="str">
        <f t="array" aca="1" ref="AX184" ca="1">IFERROR(AR184*(1+INDEX(FrontEndData,MATCH(AX$10,IF(FrontEndType=$B184,FrontEndCampus),0),MATCH(AX$9,FrontEndYear,0))),"")</f>
        <v/>
      </c>
      <c r="AY184" s="529" t="str">
        <f t="array" aca="1" ref="AY184" ca="1">IFERROR(AS184*(1+INDEX(FrontEndData,MATCH(AY$10,IF(FrontEndType=$B184,FrontEndCampus),0),MATCH(AY$9,FrontEndYear,0))),"")</f>
        <v/>
      </c>
      <c r="AZ184" s="529" t="str">
        <f t="array" aca="1" ref="AZ184" ca="1">IFERROR(AT184*(1+INDEX(FrontEndData,MATCH(AZ$10,IF(FrontEndType=$B184,FrontEndCampus),0),MATCH(AZ$9,FrontEndYear,0))),"")</f>
        <v/>
      </c>
      <c r="BA184" s="529" t="str">
        <f t="array" aca="1" ref="BA184" ca="1">IFERROR(AU184*(1+INDEX(FrontEndData,MATCH(BA$10,IF(FrontEndType=$B184,FrontEndCampus),0),MATCH(BA$9,FrontEndYear,0))),"")</f>
        <v/>
      </c>
      <c r="BB184" s="529" t="str">
        <f t="array" aca="1" ref="BB184" ca="1">IFERROR(AV184*(1+INDEX(FrontEndData,MATCH(BB$10,IF(FrontEndType=$B184,FrontEndCampus),0),MATCH(BB$9,FrontEndYear,0))),"")</f>
        <v/>
      </c>
      <c r="BC184" s="529" t="str">
        <f t="array" aca="1" ref="BC184" ca="1">IFERROR(AW184*(1+INDEX(FrontEndData,MATCH(BC$10,IF(FrontEndType=$B184,FrontEndCampus),0),MATCH(BC$9,FrontEndYear,0))),"")</f>
        <v/>
      </c>
      <c r="BD184" s="529" t="str">
        <f t="array" aca="1" ref="BD184" ca="1">IFERROR(AX184*(1+INDEX(FrontEndData,MATCH(BD$10,IF(FrontEndType=$B184,FrontEndCampus),0),MATCH(BD$9,FrontEndYear,0))),"")</f>
        <v/>
      </c>
      <c r="BE184" s="529" t="str">
        <f t="array" aca="1" ref="BE184" ca="1">IFERROR(AY184*(1+INDEX(FrontEndData,MATCH(BE$10,IF(FrontEndType=$B184,FrontEndCampus),0),MATCH(BE$9,FrontEndYear,0))),"")</f>
        <v/>
      </c>
      <c r="BF184" s="529" t="str">
        <f t="array" aca="1" ref="BF184" ca="1">IFERROR(AZ184*(1+INDEX(FrontEndData,MATCH(BF$10,IF(FrontEndType=$B184,FrontEndCampus),0),MATCH(BF$9,FrontEndYear,0))),"")</f>
        <v/>
      </c>
      <c r="BG184" s="529" t="str">
        <f t="array" aca="1" ref="BG184" ca="1">IFERROR(BA184*(1+INDEX(FrontEndData,MATCH(BG$10,IF(FrontEndType=$B184,FrontEndCampus),0),MATCH(BG$9,FrontEndYear,0))),"")</f>
        <v/>
      </c>
      <c r="BH184" s="529" t="str">
        <f t="array" aca="1" ref="BH184" ca="1">IFERROR(BB184*(1+INDEX(FrontEndData,MATCH(BH$10,IF(FrontEndType=$B184,FrontEndCampus),0),MATCH(BH$9,FrontEndYear,0))),"")</f>
        <v/>
      </c>
      <c r="BI184" s="529" t="str">
        <f t="array" aca="1" ref="BI184" ca="1">IFERROR(BC184*(1+INDEX(FrontEndData,MATCH(BI$10,IF(FrontEndType=$B184,FrontEndCampus),0),MATCH(BI$9,FrontEndYear,0))),"")</f>
        <v/>
      </c>
      <c r="BJ184" s="529" t="str">
        <f t="array" aca="1" ref="BJ184" ca="1">IFERROR(BD184*(1+INDEX(FrontEndData,MATCH(BJ$10,IF(FrontEndType=$B184,FrontEndCampus),0),MATCH(BJ$9,FrontEndYear,0))),"")</f>
        <v/>
      </c>
      <c r="BK184" s="529" t="str">
        <f t="array" aca="1" ref="BK184" ca="1">IFERROR(BE184*(1+INDEX(FrontEndData,MATCH(BK$10,IF(FrontEndType=$B184,FrontEndCampus),0),MATCH(BK$9,FrontEndYear,0))),"")</f>
        <v/>
      </c>
      <c r="BL184" s="529" t="str">
        <f t="array" aca="1" ref="BL184" ca="1">IFERROR(BF184*(1+INDEX(FrontEndData,MATCH(BL$10,IF(FrontEndType=$B184,FrontEndCampus),0),MATCH(BL$9,FrontEndYear,0))),"")</f>
        <v/>
      </c>
      <c r="BM184" s="529" t="str">
        <f t="array" aca="1" ref="BM184" ca="1">IFERROR(BG184*(1+INDEX(FrontEndData,MATCH(BM$10,IF(FrontEndType=$B184,FrontEndCampus),0),MATCH(BM$9,FrontEndYear,0))),"")</f>
        <v/>
      </c>
      <c r="BN184" s="529" t="str">
        <f t="array" aca="1" ref="BN184" ca="1">IFERROR(BH184*(1+INDEX(FrontEndData,MATCH(BN$10,IF(FrontEndType=$B184,FrontEndCampus),0),MATCH(BN$9,FrontEndYear,0))),"")</f>
        <v/>
      </c>
      <c r="BO184" s="529" t="str">
        <f t="array" aca="1" ref="BO184" ca="1">IFERROR(BI184*(1+INDEX(FrontEndData,MATCH(BO$10,IF(FrontEndType=$B184,FrontEndCampus),0),MATCH(BO$9,FrontEndYear,0))),"")</f>
        <v/>
      </c>
      <c r="BP184" s="529" t="str">
        <f t="array" aca="1" ref="BP184" ca="1">IFERROR(BJ184*(1+INDEX(FrontEndData,MATCH(BP$10,IF(FrontEndType=$B184,FrontEndCampus),0),MATCH(BP$9,FrontEndYear,0))),"")</f>
        <v/>
      </c>
      <c r="BQ184" s="529" t="str">
        <f t="array" aca="1" ref="BQ184" ca="1">IFERROR(BK184*(1+INDEX(FrontEndData,MATCH(BQ$10,IF(FrontEndType=$B184,FrontEndCampus),0),MATCH(BQ$9,FrontEndYear,0))),"")</f>
        <v/>
      </c>
      <c r="BR184" s="529" t="str">
        <f t="array" aca="1" ref="BR184" ca="1">IFERROR(BL184*(1+INDEX(FrontEndData,MATCH(BR$10,IF(FrontEndType=$B184,FrontEndCampus),0),MATCH(BR$9,FrontEndYear,0))),"")</f>
        <v/>
      </c>
      <c r="BS184" s="529" t="str">
        <f t="array" aca="1" ref="BS184" ca="1">IFERROR(BM184*(1+INDEX(FrontEndData,MATCH(BS$10,IF(FrontEndType=$B184,FrontEndCampus),0),MATCH(BS$9,FrontEndYear,0))),"")</f>
        <v/>
      </c>
      <c r="BT184" s="529" t="str">
        <f t="array" aca="1" ref="BT184" ca="1">IFERROR(BN184*(1+INDEX(FrontEndData,MATCH(BT$10,IF(FrontEndType=$B184,FrontEndCampus),0),MATCH(BT$9,FrontEndYear,0))),"")</f>
        <v/>
      </c>
      <c r="BU184" s="529" t="str">
        <f t="array" aca="1" ref="BU184" ca="1">IFERROR(BO184*(1+INDEX(FrontEndData,MATCH(BU$10,IF(FrontEndType=$B184,FrontEndCampus),0),MATCH(BU$9,FrontEndYear,0))),"")</f>
        <v/>
      </c>
      <c r="BV184" s="529" t="str">
        <f t="array" aca="1" ref="BV184" ca="1">IFERROR(BP184*(1+INDEX(FrontEndData,MATCH(BV$10,IF(FrontEndType=$B184,FrontEndCampus),0),MATCH(BV$9,FrontEndYear,0))),"")</f>
        <v/>
      </c>
      <c r="BW184" s="529" t="str">
        <f t="array" aca="1" ref="BW184" ca="1">IFERROR(BQ184*(1+INDEX(FrontEndData,MATCH(BW$10,IF(FrontEndType=$B184,FrontEndCampus),0),MATCH(BW$9,FrontEndYear,0))),"")</f>
        <v/>
      </c>
      <c r="BX184" s="529" t="str">
        <f t="array" aca="1" ref="BX184" ca="1">IFERROR(BR184*(1+INDEX(FrontEndData,MATCH(BX$10,IF(FrontEndType=$B184,FrontEndCampus),0),MATCH(BX$9,FrontEndYear,0))),"")</f>
        <v/>
      </c>
    </row>
    <row r="185" spans="2:76" x14ac:dyDescent="0.25">
      <c r="B185" s="525" t="s">
        <v>358</v>
      </c>
      <c r="C185" s="526" t="s">
        <v>367</v>
      </c>
      <c r="D185" s="527" t="s">
        <v>28</v>
      </c>
      <c r="E185" s="528">
        <f t="array" ref="E185">IFERROR(IF(INDEX(EndUseMatrixData,MATCH($B185,IF(EndUseMatrixEndUse=$D185,EndUseMatrixAllocation),0),MATCH($C185,EndUseMatrixEmissionSource,0))=Lists!$Q$9,INDEX(CFPTableEmissionsData,MATCH($C185,CFPTableEmissionsEmissionSource,0),MATCH(E$10,CFPTableEmissionsCampus,0))*INDEX(EndUseAssumptionsData,MATCH($C185,IF(EndUseAssumptionsEndUse=$D185,EndUseAssumptionsEmissionsSource),0),MATCH(E$10,EndUseAssumptionsCampus,0))*IF(COUNTIF(PeopleList,$B185)&gt;0,INDEX(SpacePeopleAllocationsPercentData,MATCH($B185,SpacePeopleAllocationsPercentType,0),MATCH(E$10,SpacePeopleAllocationsPercentCampus,0))/SUM(IF(INDEX(EndUseMatrixPeopleData,0,MATCH($C185,EndUseMatrixEmissionSource,0))=Lists!$Q$9,IF(EndUseMatrixPeopleEndUse=$D185,INDEX(EndUseMatrixPeopleSplitData,0,MATCH(E$10,EndUseMatrixPeopleSplitCampus,0))))),1),0),0)</f>
        <v>0</v>
      </c>
      <c r="F185" s="528">
        <f t="array" ref="F185">IFERROR(IF(INDEX(EndUseMatrixData,MATCH($B185,IF(EndUseMatrixEndUse=$D185,EndUseMatrixAllocation),0),MATCH($C185,EndUseMatrixEmissionSource,0))=Lists!$Q$9,INDEX(CFPTableEmissionsData,MATCH($C185,CFPTableEmissionsEmissionSource,0),MATCH(F$10,CFPTableEmissionsCampus,0))*INDEX(EndUseAssumptionsData,MATCH($C185,IF(EndUseAssumptionsEndUse=$D185,EndUseAssumptionsEmissionsSource),0),MATCH(F$10,EndUseAssumptionsCampus,0))*IF(COUNTIF(PeopleList,$B185)&gt;0,INDEX(SpacePeopleAllocationsPercentData,MATCH($B185,SpacePeopleAllocationsPercentType,0),MATCH(F$10,SpacePeopleAllocationsPercentCampus,0))/SUM(IF(INDEX(EndUseMatrixPeopleData,0,MATCH($C185,EndUseMatrixEmissionSource,0))=Lists!$Q$9,IF(EndUseMatrixPeopleEndUse=$D185,INDEX(EndUseMatrixPeopleSplitData,0,MATCH(F$10,EndUseMatrixPeopleSplitCampus,0))))),1),0),0)</f>
        <v>0</v>
      </c>
      <c r="G185" s="528">
        <f t="array" ref="G185">IFERROR(IF(INDEX(EndUseMatrixData,MATCH($B185,IF(EndUseMatrixEndUse=$D185,EndUseMatrixAllocation),0),MATCH($C185,EndUseMatrixEmissionSource,0))=Lists!$Q$9,INDEX(CFPTableEmissionsData,MATCH($C185,CFPTableEmissionsEmissionSource,0),MATCH(G$10,CFPTableEmissionsCampus,0))*INDEX(EndUseAssumptionsData,MATCH($C185,IF(EndUseAssumptionsEndUse=$D185,EndUseAssumptionsEmissionsSource),0),MATCH(G$10,EndUseAssumptionsCampus,0))*IF(COUNTIF(PeopleList,$B185)&gt;0,INDEX(SpacePeopleAllocationsPercentData,MATCH($B185,SpacePeopleAllocationsPercentType,0),MATCH(G$10,SpacePeopleAllocationsPercentCampus,0))/SUM(IF(INDEX(EndUseMatrixPeopleData,0,MATCH($C185,EndUseMatrixEmissionSource,0))=Lists!$Q$9,IF(EndUseMatrixPeopleEndUse=$D185,INDEX(EndUseMatrixPeopleSplitData,0,MATCH(G$10,EndUseMatrixPeopleSplitCampus,0))))),1),0),0)</f>
        <v>0</v>
      </c>
      <c r="H185" s="528">
        <f t="array" ref="H185">IFERROR(IF(INDEX(EndUseMatrixData,MATCH($B185,IF(EndUseMatrixEndUse=$D185,EndUseMatrixAllocation),0),MATCH($C185,EndUseMatrixEmissionSource,0))=Lists!$Q$9,INDEX(CFPTableEmissionsData,MATCH($C185,CFPTableEmissionsEmissionSource,0),MATCH(H$10,CFPTableEmissionsCampus,0))*INDEX(EndUseAssumptionsData,MATCH($C185,IF(EndUseAssumptionsEndUse=$D185,EndUseAssumptionsEmissionsSource),0),MATCH(H$10,EndUseAssumptionsCampus,0))*IF(COUNTIF(PeopleList,$B185)&gt;0,INDEX(SpacePeopleAllocationsPercentData,MATCH($B185,SpacePeopleAllocationsPercentType,0),MATCH(H$10,SpacePeopleAllocationsPercentCampus,0))/SUM(IF(INDEX(EndUseMatrixPeopleData,0,MATCH($C185,EndUseMatrixEmissionSource,0))=Lists!$Q$9,IF(EndUseMatrixPeopleEndUse=$D185,INDEX(EndUseMatrixPeopleSplitData,0,MATCH(H$10,EndUseMatrixPeopleSplitCampus,0))))),1),0),0)</f>
        <v>0</v>
      </c>
      <c r="I185" s="528">
        <f t="array" ref="I185">IFERROR(IF(INDEX(EndUseMatrixData,MATCH($B185,IF(EndUseMatrixEndUse=$D185,EndUseMatrixAllocation),0),MATCH($C185,EndUseMatrixEmissionSource,0))=Lists!$Q$9,INDEX(CFPTableEmissionsData,MATCH($C185,CFPTableEmissionsEmissionSource,0),MATCH(I$10,CFPTableEmissionsCampus,0))*INDEX(EndUseAssumptionsData,MATCH($C185,IF(EndUseAssumptionsEndUse=$D185,EndUseAssumptionsEmissionsSource),0),MATCH(I$10,EndUseAssumptionsCampus,0))*IF(COUNTIF(PeopleList,$B185)&gt;0,INDEX(SpacePeopleAllocationsPercentData,MATCH($B185,SpacePeopleAllocationsPercentType,0),MATCH(I$10,SpacePeopleAllocationsPercentCampus,0))/SUM(IF(INDEX(EndUseMatrixPeopleData,0,MATCH($C185,EndUseMatrixEmissionSource,0))=Lists!$Q$9,IF(EndUseMatrixPeopleEndUse=$D185,INDEX(EndUseMatrixPeopleSplitData,0,MATCH(I$10,EndUseMatrixPeopleSplitCampus,0))))),1),0),0)</f>
        <v>0</v>
      </c>
      <c r="J185" s="528">
        <f t="array" ref="J185">IFERROR(IF(INDEX(EndUseMatrixData,MATCH($B185,IF(EndUseMatrixEndUse=$D185,EndUseMatrixAllocation),0),MATCH($C185,EndUseMatrixEmissionSource,0))=Lists!$Q$9,INDEX(CFPTableEmissionsData,MATCH($C185,CFPTableEmissionsEmissionSource,0),MATCH(J$10,CFPTableEmissionsCampus,0))*INDEX(EndUseAssumptionsData,MATCH($C185,IF(EndUseAssumptionsEndUse=$D185,EndUseAssumptionsEmissionsSource),0),MATCH(J$10,EndUseAssumptionsCampus,0))*IF(COUNTIF(PeopleList,$B185)&gt;0,INDEX(SpacePeopleAllocationsPercentData,MATCH($B185,SpacePeopleAllocationsPercentType,0),MATCH(J$10,SpacePeopleAllocationsPercentCampus,0))/SUM(IF(INDEX(EndUseMatrixPeopleData,0,MATCH($C185,EndUseMatrixEmissionSource,0))=Lists!$Q$9,IF(EndUseMatrixPeopleEndUse=$D185,INDEX(EndUseMatrixPeopleSplitData,0,MATCH(J$10,EndUseMatrixPeopleSplitCampus,0))))),1),0),0)</f>
        <v>0</v>
      </c>
      <c r="K185" s="529" t="str">
        <f t="array" aca="1" ref="K185" ca="1">IFERROR(E185*(1+INDEX(FrontEndData,MATCH(K$10,IF(FrontEndType=$B185,FrontEndCampus),0),MATCH(K$9,FrontEndYear,0))),"")</f>
        <v/>
      </c>
      <c r="L185" s="529" t="str">
        <f t="array" aca="1" ref="L185" ca="1">IFERROR(F185*(1+INDEX(FrontEndData,MATCH(L$10,IF(FrontEndType=$B185,FrontEndCampus),0),MATCH(L$9,FrontEndYear,0))),"")</f>
        <v/>
      </c>
      <c r="M185" s="529" t="str">
        <f t="array" aca="1" ref="M185" ca="1">IFERROR(G185*(1+INDEX(FrontEndData,MATCH(M$10,IF(FrontEndType=$B185,FrontEndCampus),0),MATCH(M$9,FrontEndYear,0))),"")</f>
        <v/>
      </c>
      <c r="N185" s="529" t="str">
        <f t="array" aca="1" ref="N185" ca="1">IFERROR(H185*(1+INDEX(FrontEndData,MATCH(N$10,IF(FrontEndType=$B185,FrontEndCampus),0),MATCH(N$9,FrontEndYear,0))),"")</f>
        <v/>
      </c>
      <c r="O185" s="529" t="str">
        <f t="array" aca="1" ref="O185" ca="1">IFERROR(I185*(1+INDEX(FrontEndData,MATCH(O$10,IF(FrontEndType=$B185,FrontEndCampus),0),MATCH(O$9,FrontEndYear,0))),"")</f>
        <v/>
      </c>
      <c r="P185" s="529" t="str">
        <f t="array" aca="1" ref="P185" ca="1">IFERROR(J185*(1+INDEX(FrontEndData,MATCH(P$10,IF(FrontEndType=$B185,FrontEndCampus),0),MATCH(P$9,FrontEndYear,0))),"")</f>
        <v/>
      </c>
      <c r="Q185" s="529" t="str">
        <f t="array" aca="1" ref="Q185" ca="1">IFERROR(K185*(1+INDEX(FrontEndData,MATCH(Q$10,IF(FrontEndType=$B185,FrontEndCampus),0),MATCH(Q$9,FrontEndYear,0))),"")</f>
        <v/>
      </c>
      <c r="R185" s="529" t="str">
        <f t="array" aca="1" ref="R185" ca="1">IFERROR(L185*(1+INDEX(FrontEndData,MATCH(R$10,IF(FrontEndType=$B185,FrontEndCampus),0),MATCH(R$9,FrontEndYear,0))),"")</f>
        <v/>
      </c>
      <c r="S185" s="529" t="str">
        <f t="array" aca="1" ref="S185" ca="1">IFERROR(M185*(1+INDEX(FrontEndData,MATCH(S$10,IF(FrontEndType=$B185,FrontEndCampus),0),MATCH(S$9,FrontEndYear,0))),"")</f>
        <v/>
      </c>
      <c r="T185" s="529" t="str">
        <f t="array" aca="1" ref="T185" ca="1">IFERROR(N185*(1+INDEX(FrontEndData,MATCH(T$10,IF(FrontEndType=$B185,FrontEndCampus),0),MATCH(T$9,FrontEndYear,0))),"")</f>
        <v/>
      </c>
      <c r="U185" s="529" t="str">
        <f t="array" aca="1" ref="U185" ca="1">IFERROR(O185*(1+INDEX(FrontEndData,MATCH(U$10,IF(FrontEndType=$B185,FrontEndCampus),0),MATCH(U$9,FrontEndYear,0))),"")</f>
        <v/>
      </c>
      <c r="V185" s="529" t="str">
        <f t="array" aca="1" ref="V185" ca="1">IFERROR(P185*(1+INDEX(FrontEndData,MATCH(V$10,IF(FrontEndType=$B185,FrontEndCampus),0),MATCH(V$9,FrontEndYear,0))),"")</f>
        <v/>
      </c>
      <c r="W185" s="529" t="str">
        <f t="array" aca="1" ref="W185" ca="1">IFERROR(Q185*(1+INDEX(FrontEndData,MATCH(W$10,IF(FrontEndType=$B185,FrontEndCampus),0),MATCH(W$9,FrontEndYear,0))),"")</f>
        <v/>
      </c>
      <c r="X185" s="529" t="str">
        <f t="array" aca="1" ref="X185" ca="1">IFERROR(R185*(1+INDEX(FrontEndData,MATCH(X$10,IF(FrontEndType=$B185,FrontEndCampus),0),MATCH(X$9,FrontEndYear,0))),"")</f>
        <v/>
      </c>
      <c r="Y185" s="529" t="str">
        <f t="array" aca="1" ref="Y185" ca="1">IFERROR(S185*(1+INDEX(FrontEndData,MATCH(Y$10,IF(FrontEndType=$B185,FrontEndCampus),0),MATCH(Y$9,FrontEndYear,0))),"")</f>
        <v/>
      </c>
      <c r="Z185" s="529" t="str">
        <f t="array" aca="1" ref="Z185" ca="1">IFERROR(T185*(1+INDEX(FrontEndData,MATCH(Z$10,IF(FrontEndType=$B185,FrontEndCampus),0),MATCH(Z$9,FrontEndYear,0))),"")</f>
        <v/>
      </c>
      <c r="AA185" s="529" t="str">
        <f t="array" aca="1" ref="AA185" ca="1">IFERROR(U185*(1+INDEX(FrontEndData,MATCH(AA$10,IF(FrontEndType=$B185,FrontEndCampus),0),MATCH(AA$9,FrontEndYear,0))),"")</f>
        <v/>
      </c>
      <c r="AB185" s="529" t="str">
        <f t="array" aca="1" ref="AB185" ca="1">IFERROR(V185*(1+INDEX(FrontEndData,MATCH(AB$10,IF(FrontEndType=$B185,FrontEndCampus),0),MATCH(AB$9,FrontEndYear,0))),"")</f>
        <v/>
      </c>
      <c r="AC185" s="529" t="str">
        <f t="array" aca="1" ref="AC185" ca="1">IFERROR(W185*(1+INDEX(FrontEndData,MATCH(AC$10,IF(FrontEndType=$B185,FrontEndCampus),0),MATCH(AC$9,FrontEndYear,0))),"")</f>
        <v/>
      </c>
      <c r="AD185" s="529" t="str">
        <f t="array" aca="1" ref="AD185" ca="1">IFERROR(X185*(1+INDEX(FrontEndData,MATCH(AD$10,IF(FrontEndType=$B185,FrontEndCampus),0),MATCH(AD$9,FrontEndYear,0))),"")</f>
        <v/>
      </c>
      <c r="AE185" s="529" t="str">
        <f t="array" aca="1" ref="AE185" ca="1">IFERROR(Y185*(1+INDEX(FrontEndData,MATCH(AE$10,IF(FrontEndType=$B185,FrontEndCampus),0),MATCH(AE$9,FrontEndYear,0))),"")</f>
        <v/>
      </c>
      <c r="AF185" s="529" t="str">
        <f t="array" aca="1" ref="AF185" ca="1">IFERROR(Z185*(1+INDEX(FrontEndData,MATCH(AF$10,IF(FrontEndType=$B185,FrontEndCampus),0),MATCH(AF$9,FrontEndYear,0))),"")</f>
        <v/>
      </c>
      <c r="AG185" s="529" t="str">
        <f t="array" aca="1" ref="AG185" ca="1">IFERROR(AA185*(1+INDEX(FrontEndData,MATCH(AG$10,IF(FrontEndType=$B185,FrontEndCampus),0),MATCH(AG$9,FrontEndYear,0))),"")</f>
        <v/>
      </c>
      <c r="AH185" s="529" t="str">
        <f t="array" aca="1" ref="AH185" ca="1">IFERROR(AB185*(1+INDEX(FrontEndData,MATCH(AH$10,IF(FrontEndType=$B185,FrontEndCampus),0),MATCH(AH$9,FrontEndYear,0))),"")</f>
        <v/>
      </c>
      <c r="AI185" s="529" t="str">
        <f t="array" aca="1" ref="AI185" ca="1">IFERROR(AC185*(1+INDEX(FrontEndData,MATCH(AI$10,IF(FrontEndType=$B185,FrontEndCampus),0),MATCH(AI$9,FrontEndYear,0))),"")</f>
        <v/>
      </c>
      <c r="AJ185" s="529" t="str">
        <f t="array" aca="1" ref="AJ185" ca="1">IFERROR(AD185*(1+INDEX(FrontEndData,MATCH(AJ$10,IF(FrontEndType=$B185,FrontEndCampus),0),MATCH(AJ$9,FrontEndYear,0))),"")</f>
        <v/>
      </c>
      <c r="AK185" s="529" t="str">
        <f t="array" aca="1" ref="AK185" ca="1">IFERROR(AE185*(1+INDEX(FrontEndData,MATCH(AK$10,IF(FrontEndType=$B185,FrontEndCampus),0),MATCH(AK$9,FrontEndYear,0))),"")</f>
        <v/>
      </c>
      <c r="AL185" s="529" t="str">
        <f t="array" aca="1" ref="AL185" ca="1">IFERROR(AF185*(1+INDEX(FrontEndData,MATCH(AL$10,IF(FrontEndType=$B185,FrontEndCampus),0),MATCH(AL$9,FrontEndYear,0))),"")</f>
        <v/>
      </c>
      <c r="AM185" s="529" t="str">
        <f t="array" aca="1" ref="AM185" ca="1">IFERROR(AG185*(1+INDEX(FrontEndData,MATCH(AM$10,IF(FrontEndType=$B185,FrontEndCampus),0),MATCH(AM$9,FrontEndYear,0))),"")</f>
        <v/>
      </c>
      <c r="AN185" s="529" t="str">
        <f t="array" aca="1" ref="AN185" ca="1">IFERROR(AH185*(1+INDEX(FrontEndData,MATCH(AN$10,IF(FrontEndType=$B185,FrontEndCampus),0),MATCH(AN$9,FrontEndYear,0))),"")</f>
        <v/>
      </c>
      <c r="AO185" s="529" t="str">
        <f t="array" aca="1" ref="AO185" ca="1">IFERROR(AI185*(1+INDEX(FrontEndData,MATCH(AO$10,IF(FrontEndType=$B185,FrontEndCampus),0),MATCH(AO$9,FrontEndYear,0))),"")</f>
        <v/>
      </c>
      <c r="AP185" s="529" t="str">
        <f t="array" aca="1" ref="AP185" ca="1">IFERROR(AJ185*(1+INDEX(FrontEndData,MATCH(AP$10,IF(FrontEndType=$B185,FrontEndCampus),0),MATCH(AP$9,FrontEndYear,0))),"")</f>
        <v/>
      </c>
      <c r="AQ185" s="529" t="str">
        <f t="array" aca="1" ref="AQ185" ca="1">IFERROR(AK185*(1+INDEX(FrontEndData,MATCH(AQ$10,IF(FrontEndType=$B185,FrontEndCampus),0),MATCH(AQ$9,FrontEndYear,0))),"")</f>
        <v/>
      </c>
      <c r="AR185" s="529" t="str">
        <f t="array" aca="1" ref="AR185" ca="1">IFERROR(AL185*(1+INDEX(FrontEndData,MATCH(AR$10,IF(FrontEndType=$B185,FrontEndCampus),0),MATCH(AR$9,FrontEndYear,0))),"")</f>
        <v/>
      </c>
      <c r="AS185" s="529" t="str">
        <f t="array" aca="1" ref="AS185" ca="1">IFERROR(AM185*(1+INDEX(FrontEndData,MATCH(AS$10,IF(FrontEndType=$B185,FrontEndCampus),0),MATCH(AS$9,FrontEndYear,0))),"")</f>
        <v/>
      </c>
      <c r="AT185" s="529" t="str">
        <f t="array" aca="1" ref="AT185" ca="1">IFERROR(AN185*(1+INDEX(FrontEndData,MATCH(AT$10,IF(FrontEndType=$B185,FrontEndCampus),0),MATCH(AT$9,FrontEndYear,0))),"")</f>
        <v/>
      </c>
      <c r="AU185" s="529" t="str">
        <f t="array" aca="1" ref="AU185" ca="1">IFERROR(AO185*(1+INDEX(FrontEndData,MATCH(AU$10,IF(FrontEndType=$B185,FrontEndCampus),0),MATCH(AU$9,FrontEndYear,0))),"")</f>
        <v/>
      </c>
      <c r="AV185" s="529" t="str">
        <f t="array" aca="1" ref="AV185" ca="1">IFERROR(AP185*(1+INDEX(FrontEndData,MATCH(AV$10,IF(FrontEndType=$B185,FrontEndCampus),0),MATCH(AV$9,FrontEndYear,0))),"")</f>
        <v/>
      </c>
      <c r="AW185" s="529" t="str">
        <f t="array" aca="1" ref="AW185" ca="1">IFERROR(AQ185*(1+INDEX(FrontEndData,MATCH(AW$10,IF(FrontEndType=$B185,FrontEndCampus),0),MATCH(AW$9,FrontEndYear,0))),"")</f>
        <v/>
      </c>
      <c r="AX185" s="529" t="str">
        <f t="array" aca="1" ref="AX185" ca="1">IFERROR(AR185*(1+INDEX(FrontEndData,MATCH(AX$10,IF(FrontEndType=$B185,FrontEndCampus),0),MATCH(AX$9,FrontEndYear,0))),"")</f>
        <v/>
      </c>
      <c r="AY185" s="529" t="str">
        <f t="array" aca="1" ref="AY185" ca="1">IFERROR(AS185*(1+INDEX(FrontEndData,MATCH(AY$10,IF(FrontEndType=$B185,FrontEndCampus),0),MATCH(AY$9,FrontEndYear,0))),"")</f>
        <v/>
      </c>
      <c r="AZ185" s="529" t="str">
        <f t="array" aca="1" ref="AZ185" ca="1">IFERROR(AT185*(1+INDEX(FrontEndData,MATCH(AZ$10,IF(FrontEndType=$B185,FrontEndCampus),0),MATCH(AZ$9,FrontEndYear,0))),"")</f>
        <v/>
      </c>
      <c r="BA185" s="529" t="str">
        <f t="array" aca="1" ref="BA185" ca="1">IFERROR(AU185*(1+INDEX(FrontEndData,MATCH(BA$10,IF(FrontEndType=$B185,FrontEndCampus),0),MATCH(BA$9,FrontEndYear,0))),"")</f>
        <v/>
      </c>
      <c r="BB185" s="529" t="str">
        <f t="array" aca="1" ref="BB185" ca="1">IFERROR(AV185*(1+INDEX(FrontEndData,MATCH(BB$10,IF(FrontEndType=$B185,FrontEndCampus),0),MATCH(BB$9,FrontEndYear,0))),"")</f>
        <v/>
      </c>
      <c r="BC185" s="529" t="str">
        <f t="array" aca="1" ref="BC185" ca="1">IFERROR(AW185*(1+INDEX(FrontEndData,MATCH(BC$10,IF(FrontEndType=$B185,FrontEndCampus),0),MATCH(BC$9,FrontEndYear,0))),"")</f>
        <v/>
      </c>
      <c r="BD185" s="529" t="str">
        <f t="array" aca="1" ref="BD185" ca="1">IFERROR(AX185*(1+INDEX(FrontEndData,MATCH(BD$10,IF(FrontEndType=$B185,FrontEndCampus),0),MATCH(BD$9,FrontEndYear,0))),"")</f>
        <v/>
      </c>
      <c r="BE185" s="529" t="str">
        <f t="array" aca="1" ref="BE185" ca="1">IFERROR(AY185*(1+INDEX(FrontEndData,MATCH(BE$10,IF(FrontEndType=$B185,FrontEndCampus),0),MATCH(BE$9,FrontEndYear,0))),"")</f>
        <v/>
      </c>
      <c r="BF185" s="529" t="str">
        <f t="array" aca="1" ref="BF185" ca="1">IFERROR(AZ185*(1+INDEX(FrontEndData,MATCH(BF$10,IF(FrontEndType=$B185,FrontEndCampus),0),MATCH(BF$9,FrontEndYear,0))),"")</f>
        <v/>
      </c>
      <c r="BG185" s="529" t="str">
        <f t="array" aca="1" ref="BG185" ca="1">IFERROR(BA185*(1+INDEX(FrontEndData,MATCH(BG$10,IF(FrontEndType=$B185,FrontEndCampus),0),MATCH(BG$9,FrontEndYear,0))),"")</f>
        <v/>
      </c>
      <c r="BH185" s="529" t="str">
        <f t="array" aca="1" ref="BH185" ca="1">IFERROR(BB185*(1+INDEX(FrontEndData,MATCH(BH$10,IF(FrontEndType=$B185,FrontEndCampus),0),MATCH(BH$9,FrontEndYear,0))),"")</f>
        <v/>
      </c>
      <c r="BI185" s="529" t="str">
        <f t="array" aca="1" ref="BI185" ca="1">IFERROR(BC185*(1+INDEX(FrontEndData,MATCH(BI$10,IF(FrontEndType=$B185,FrontEndCampus),0),MATCH(BI$9,FrontEndYear,0))),"")</f>
        <v/>
      </c>
      <c r="BJ185" s="529" t="str">
        <f t="array" aca="1" ref="BJ185" ca="1">IFERROR(BD185*(1+INDEX(FrontEndData,MATCH(BJ$10,IF(FrontEndType=$B185,FrontEndCampus),0),MATCH(BJ$9,FrontEndYear,0))),"")</f>
        <v/>
      </c>
      <c r="BK185" s="529" t="str">
        <f t="array" aca="1" ref="BK185" ca="1">IFERROR(BE185*(1+INDEX(FrontEndData,MATCH(BK$10,IF(FrontEndType=$B185,FrontEndCampus),0),MATCH(BK$9,FrontEndYear,0))),"")</f>
        <v/>
      </c>
      <c r="BL185" s="529" t="str">
        <f t="array" aca="1" ref="BL185" ca="1">IFERROR(BF185*(1+INDEX(FrontEndData,MATCH(BL$10,IF(FrontEndType=$B185,FrontEndCampus),0),MATCH(BL$9,FrontEndYear,0))),"")</f>
        <v/>
      </c>
      <c r="BM185" s="529" t="str">
        <f t="array" aca="1" ref="BM185" ca="1">IFERROR(BG185*(1+INDEX(FrontEndData,MATCH(BM$10,IF(FrontEndType=$B185,FrontEndCampus),0),MATCH(BM$9,FrontEndYear,0))),"")</f>
        <v/>
      </c>
      <c r="BN185" s="529" t="str">
        <f t="array" aca="1" ref="BN185" ca="1">IFERROR(BH185*(1+INDEX(FrontEndData,MATCH(BN$10,IF(FrontEndType=$B185,FrontEndCampus),0),MATCH(BN$9,FrontEndYear,0))),"")</f>
        <v/>
      </c>
      <c r="BO185" s="529" t="str">
        <f t="array" aca="1" ref="BO185" ca="1">IFERROR(BI185*(1+INDEX(FrontEndData,MATCH(BO$10,IF(FrontEndType=$B185,FrontEndCampus),0),MATCH(BO$9,FrontEndYear,0))),"")</f>
        <v/>
      </c>
      <c r="BP185" s="529" t="str">
        <f t="array" aca="1" ref="BP185" ca="1">IFERROR(BJ185*(1+INDEX(FrontEndData,MATCH(BP$10,IF(FrontEndType=$B185,FrontEndCampus),0),MATCH(BP$9,FrontEndYear,0))),"")</f>
        <v/>
      </c>
      <c r="BQ185" s="529" t="str">
        <f t="array" aca="1" ref="BQ185" ca="1">IFERROR(BK185*(1+INDEX(FrontEndData,MATCH(BQ$10,IF(FrontEndType=$B185,FrontEndCampus),0),MATCH(BQ$9,FrontEndYear,0))),"")</f>
        <v/>
      </c>
      <c r="BR185" s="529" t="str">
        <f t="array" aca="1" ref="BR185" ca="1">IFERROR(BL185*(1+INDEX(FrontEndData,MATCH(BR$10,IF(FrontEndType=$B185,FrontEndCampus),0),MATCH(BR$9,FrontEndYear,0))),"")</f>
        <v/>
      </c>
      <c r="BS185" s="529" t="str">
        <f t="array" aca="1" ref="BS185" ca="1">IFERROR(BM185*(1+INDEX(FrontEndData,MATCH(BS$10,IF(FrontEndType=$B185,FrontEndCampus),0),MATCH(BS$9,FrontEndYear,0))),"")</f>
        <v/>
      </c>
      <c r="BT185" s="529" t="str">
        <f t="array" aca="1" ref="BT185" ca="1">IFERROR(BN185*(1+INDEX(FrontEndData,MATCH(BT$10,IF(FrontEndType=$B185,FrontEndCampus),0),MATCH(BT$9,FrontEndYear,0))),"")</f>
        <v/>
      </c>
      <c r="BU185" s="529" t="str">
        <f t="array" aca="1" ref="BU185" ca="1">IFERROR(BO185*(1+INDEX(FrontEndData,MATCH(BU$10,IF(FrontEndType=$B185,FrontEndCampus),0),MATCH(BU$9,FrontEndYear,0))),"")</f>
        <v/>
      </c>
      <c r="BV185" s="529" t="str">
        <f t="array" aca="1" ref="BV185" ca="1">IFERROR(BP185*(1+INDEX(FrontEndData,MATCH(BV$10,IF(FrontEndType=$B185,FrontEndCampus),0),MATCH(BV$9,FrontEndYear,0))),"")</f>
        <v/>
      </c>
      <c r="BW185" s="529" t="str">
        <f t="array" aca="1" ref="BW185" ca="1">IFERROR(BQ185*(1+INDEX(FrontEndData,MATCH(BW$10,IF(FrontEndType=$B185,FrontEndCampus),0),MATCH(BW$9,FrontEndYear,0))),"")</f>
        <v/>
      </c>
      <c r="BX185" s="529" t="str">
        <f t="array" aca="1" ref="BX185" ca="1">IFERROR(BR185*(1+INDEX(FrontEndData,MATCH(BX$10,IF(FrontEndType=$B185,FrontEndCampus),0),MATCH(BX$9,FrontEndYear,0))),"")</f>
        <v/>
      </c>
    </row>
    <row r="186" spans="2:76" x14ac:dyDescent="0.25">
      <c r="B186" s="525" t="s">
        <v>412</v>
      </c>
      <c r="C186" s="526" t="s">
        <v>366</v>
      </c>
      <c r="D186" s="527" t="s">
        <v>28</v>
      </c>
      <c r="E186" s="528">
        <f t="array" ref="E186">IFERROR(IF(INDEX(EndUseMatrixData,MATCH($B186,IF(EndUseMatrixEndUse=$D186,EndUseMatrixAllocation),0),MATCH($C186,EndUseMatrixEmissionSource,0))=Lists!$Q$9,INDEX(CFPTableEmissionsData,MATCH($C186,CFPTableEmissionsEmissionSource,0),MATCH(E$10,CFPTableEmissionsCampus,0))*INDEX(EndUseAssumptionsData,MATCH($C186,IF(EndUseAssumptionsEndUse=$D186,EndUseAssumptionsEmissionsSource),0),MATCH(E$10,EndUseAssumptionsCampus,0))*IF(COUNTIF(PeopleList,$B186)&gt;0,INDEX(SpacePeopleAllocationsPercentData,MATCH($B186,SpacePeopleAllocationsPercentType,0),MATCH(E$10,SpacePeopleAllocationsPercentCampus,0))/SUM(IF(INDEX(EndUseMatrixPeopleData,0,MATCH($C186,EndUseMatrixEmissionSource,0))=Lists!$Q$9,IF(EndUseMatrixPeopleEndUse=$D186,INDEX(EndUseMatrixPeopleSplitData,0,MATCH(E$10,EndUseMatrixPeopleSplitCampus,0))))),1),0),0)</f>
        <v>0</v>
      </c>
      <c r="F186" s="528">
        <f t="array" ref="F186">IFERROR(IF(INDEX(EndUseMatrixData,MATCH($B186,IF(EndUseMatrixEndUse=$D186,EndUseMatrixAllocation),0),MATCH($C186,EndUseMatrixEmissionSource,0))=Lists!$Q$9,INDEX(CFPTableEmissionsData,MATCH($C186,CFPTableEmissionsEmissionSource,0),MATCH(F$10,CFPTableEmissionsCampus,0))*INDEX(EndUseAssumptionsData,MATCH($C186,IF(EndUseAssumptionsEndUse=$D186,EndUseAssumptionsEmissionsSource),0),MATCH(F$10,EndUseAssumptionsCampus,0))*IF(COUNTIF(PeopleList,$B186)&gt;0,INDEX(SpacePeopleAllocationsPercentData,MATCH($B186,SpacePeopleAllocationsPercentType,0),MATCH(F$10,SpacePeopleAllocationsPercentCampus,0))/SUM(IF(INDEX(EndUseMatrixPeopleData,0,MATCH($C186,EndUseMatrixEmissionSource,0))=Lists!$Q$9,IF(EndUseMatrixPeopleEndUse=$D186,INDEX(EndUseMatrixPeopleSplitData,0,MATCH(F$10,EndUseMatrixPeopleSplitCampus,0))))),1),0),0)</f>
        <v>0</v>
      </c>
      <c r="G186" s="528">
        <f t="array" ref="G186">IFERROR(IF(INDEX(EndUseMatrixData,MATCH($B186,IF(EndUseMatrixEndUse=$D186,EndUseMatrixAllocation),0),MATCH($C186,EndUseMatrixEmissionSource,0))=Lists!$Q$9,INDEX(CFPTableEmissionsData,MATCH($C186,CFPTableEmissionsEmissionSource,0),MATCH(G$10,CFPTableEmissionsCampus,0))*INDEX(EndUseAssumptionsData,MATCH($C186,IF(EndUseAssumptionsEndUse=$D186,EndUseAssumptionsEmissionsSource),0),MATCH(G$10,EndUseAssumptionsCampus,0))*IF(COUNTIF(PeopleList,$B186)&gt;0,INDEX(SpacePeopleAllocationsPercentData,MATCH($B186,SpacePeopleAllocationsPercentType,0),MATCH(G$10,SpacePeopleAllocationsPercentCampus,0))/SUM(IF(INDEX(EndUseMatrixPeopleData,0,MATCH($C186,EndUseMatrixEmissionSource,0))=Lists!$Q$9,IF(EndUseMatrixPeopleEndUse=$D186,INDEX(EndUseMatrixPeopleSplitData,0,MATCH(G$10,EndUseMatrixPeopleSplitCampus,0))))),1),0),0)</f>
        <v>0</v>
      </c>
      <c r="H186" s="528">
        <f t="array" ref="H186">IFERROR(IF(INDEX(EndUseMatrixData,MATCH($B186,IF(EndUseMatrixEndUse=$D186,EndUseMatrixAllocation),0),MATCH($C186,EndUseMatrixEmissionSource,0))=Lists!$Q$9,INDEX(CFPTableEmissionsData,MATCH($C186,CFPTableEmissionsEmissionSource,0),MATCH(H$10,CFPTableEmissionsCampus,0))*INDEX(EndUseAssumptionsData,MATCH($C186,IF(EndUseAssumptionsEndUse=$D186,EndUseAssumptionsEmissionsSource),0),MATCH(H$10,EndUseAssumptionsCampus,0))*IF(COUNTIF(PeopleList,$B186)&gt;0,INDEX(SpacePeopleAllocationsPercentData,MATCH($B186,SpacePeopleAllocationsPercentType,0),MATCH(H$10,SpacePeopleAllocationsPercentCampus,0))/SUM(IF(INDEX(EndUseMatrixPeopleData,0,MATCH($C186,EndUseMatrixEmissionSource,0))=Lists!$Q$9,IF(EndUseMatrixPeopleEndUse=$D186,INDEX(EndUseMatrixPeopleSplitData,0,MATCH(H$10,EndUseMatrixPeopleSplitCampus,0))))),1),0),0)</f>
        <v>0</v>
      </c>
      <c r="I186" s="528">
        <f t="array" ref="I186">IFERROR(IF(INDEX(EndUseMatrixData,MATCH($B186,IF(EndUseMatrixEndUse=$D186,EndUseMatrixAllocation),0),MATCH($C186,EndUseMatrixEmissionSource,0))=Lists!$Q$9,INDEX(CFPTableEmissionsData,MATCH($C186,CFPTableEmissionsEmissionSource,0),MATCH(I$10,CFPTableEmissionsCampus,0))*INDEX(EndUseAssumptionsData,MATCH($C186,IF(EndUseAssumptionsEndUse=$D186,EndUseAssumptionsEmissionsSource),0),MATCH(I$10,EndUseAssumptionsCampus,0))*IF(COUNTIF(PeopleList,$B186)&gt;0,INDEX(SpacePeopleAllocationsPercentData,MATCH($B186,SpacePeopleAllocationsPercentType,0),MATCH(I$10,SpacePeopleAllocationsPercentCampus,0))/SUM(IF(INDEX(EndUseMatrixPeopleData,0,MATCH($C186,EndUseMatrixEmissionSource,0))=Lists!$Q$9,IF(EndUseMatrixPeopleEndUse=$D186,INDEX(EndUseMatrixPeopleSplitData,0,MATCH(I$10,EndUseMatrixPeopleSplitCampus,0))))),1),0),0)</f>
        <v>0</v>
      </c>
      <c r="J186" s="528">
        <f t="array" ref="J186">IFERROR(IF(INDEX(EndUseMatrixData,MATCH($B186,IF(EndUseMatrixEndUse=$D186,EndUseMatrixAllocation),0),MATCH($C186,EndUseMatrixEmissionSource,0))=Lists!$Q$9,INDEX(CFPTableEmissionsData,MATCH($C186,CFPTableEmissionsEmissionSource,0),MATCH(J$10,CFPTableEmissionsCampus,0))*INDEX(EndUseAssumptionsData,MATCH($C186,IF(EndUseAssumptionsEndUse=$D186,EndUseAssumptionsEmissionsSource),0),MATCH(J$10,EndUseAssumptionsCampus,0))*IF(COUNTIF(PeopleList,$B186)&gt;0,INDEX(SpacePeopleAllocationsPercentData,MATCH($B186,SpacePeopleAllocationsPercentType,0),MATCH(J$10,SpacePeopleAllocationsPercentCampus,0))/SUM(IF(INDEX(EndUseMatrixPeopleData,0,MATCH($C186,EndUseMatrixEmissionSource,0))=Lists!$Q$9,IF(EndUseMatrixPeopleEndUse=$D186,INDEX(EndUseMatrixPeopleSplitData,0,MATCH(J$10,EndUseMatrixPeopleSplitCampus,0))))),1),0),0)</f>
        <v>0</v>
      </c>
      <c r="K186" s="529" t="str">
        <f t="array" aca="1" ref="K186" ca="1">IFERROR(E186*(1+INDEX(FrontEndData,MATCH(K$10,IF(FrontEndType=$B186,FrontEndCampus),0),MATCH(K$9,FrontEndYear,0))),"")</f>
        <v/>
      </c>
      <c r="L186" s="529" t="str">
        <f t="array" aca="1" ref="L186" ca="1">IFERROR(F186*(1+INDEX(FrontEndData,MATCH(L$10,IF(FrontEndType=$B186,FrontEndCampus),0),MATCH(L$9,FrontEndYear,0))),"")</f>
        <v/>
      </c>
      <c r="M186" s="529" t="str">
        <f t="array" aca="1" ref="M186" ca="1">IFERROR(G186*(1+INDEX(FrontEndData,MATCH(M$10,IF(FrontEndType=$B186,FrontEndCampus),0),MATCH(M$9,FrontEndYear,0))),"")</f>
        <v/>
      </c>
      <c r="N186" s="529" t="str">
        <f t="array" aca="1" ref="N186" ca="1">IFERROR(H186*(1+INDEX(FrontEndData,MATCH(N$10,IF(FrontEndType=$B186,FrontEndCampus),0),MATCH(N$9,FrontEndYear,0))),"")</f>
        <v/>
      </c>
      <c r="O186" s="529" t="str">
        <f t="array" aca="1" ref="O186" ca="1">IFERROR(I186*(1+INDEX(FrontEndData,MATCH(O$10,IF(FrontEndType=$B186,FrontEndCampus),0),MATCH(O$9,FrontEndYear,0))),"")</f>
        <v/>
      </c>
      <c r="P186" s="529" t="str">
        <f t="array" aca="1" ref="P186" ca="1">IFERROR(J186*(1+INDEX(FrontEndData,MATCH(P$10,IF(FrontEndType=$B186,FrontEndCampus),0),MATCH(P$9,FrontEndYear,0))),"")</f>
        <v/>
      </c>
      <c r="Q186" s="529" t="str">
        <f t="array" aca="1" ref="Q186" ca="1">IFERROR(K186*(1+INDEX(FrontEndData,MATCH(Q$10,IF(FrontEndType=$B186,FrontEndCampus),0),MATCH(Q$9,FrontEndYear,0))),"")</f>
        <v/>
      </c>
      <c r="R186" s="529" t="str">
        <f t="array" aca="1" ref="R186" ca="1">IFERROR(L186*(1+INDEX(FrontEndData,MATCH(R$10,IF(FrontEndType=$B186,FrontEndCampus),0),MATCH(R$9,FrontEndYear,0))),"")</f>
        <v/>
      </c>
      <c r="S186" s="529" t="str">
        <f t="array" aca="1" ref="S186" ca="1">IFERROR(M186*(1+INDEX(FrontEndData,MATCH(S$10,IF(FrontEndType=$B186,FrontEndCampus),0),MATCH(S$9,FrontEndYear,0))),"")</f>
        <v/>
      </c>
      <c r="T186" s="529" t="str">
        <f t="array" aca="1" ref="T186" ca="1">IFERROR(N186*(1+INDEX(FrontEndData,MATCH(T$10,IF(FrontEndType=$B186,FrontEndCampus),0),MATCH(T$9,FrontEndYear,0))),"")</f>
        <v/>
      </c>
      <c r="U186" s="529" t="str">
        <f t="array" aca="1" ref="U186" ca="1">IFERROR(O186*(1+INDEX(FrontEndData,MATCH(U$10,IF(FrontEndType=$B186,FrontEndCampus),0),MATCH(U$9,FrontEndYear,0))),"")</f>
        <v/>
      </c>
      <c r="V186" s="529" t="str">
        <f t="array" aca="1" ref="V186" ca="1">IFERROR(P186*(1+INDEX(FrontEndData,MATCH(V$10,IF(FrontEndType=$B186,FrontEndCampus),0),MATCH(V$9,FrontEndYear,0))),"")</f>
        <v/>
      </c>
      <c r="W186" s="529" t="str">
        <f t="array" aca="1" ref="W186" ca="1">IFERROR(Q186*(1+INDEX(FrontEndData,MATCH(W$10,IF(FrontEndType=$B186,FrontEndCampus),0),MATCH(W$9,FrontEndYear,0))),"")</f>
        <v/>
      </c>
      <c r="X186" s="529" t="str">
        <f t="array" aca="1" ref="X186" ca="1">IFERROR(R186*(1+INDEX(FrontEndData,MATCH(X$10,IF(FrontEndType=$B186,FrontEndCampus),0),MATCH(X$9,FrontEndYear,0))),"")</f>
        <v/>
      </c>
      <c r="Y186" s="529" t="str">
        <f t="array" aca="1" ref="Y186" ca="1">IFERROR(S186*(1+INDEX(FrontEndData,MATCH(Y$10,IF(FrontEndType=$B186,FrontEndCampus),0),MATCH(Y$9,FrontEndYear,0))),"")</f>
        <v/>
      </c>
      <c r="Z186" s="529" t="str">
        <f t="array" aca="1" ref="Z186" ca="1">IFERROR(T186*(1+INDEX(FrontEndData,MATCH(Z$10,IF(FrontEndType=$B186,FrontEndCampus),0),MATCH(Z$9,FrontEndYear,0))),"")</f>
        <v/>
      </c>
      <c r="AA186" s="529" t="str">
        <f t="array" aca="1" ref="AA186" ca="1">IFERROR(U186*(1+INDEX(FrontEndData,MATCH(AA$10,IF(FrontEndType=$B186,FrontEndCampus),0),MATCH(AA$9,FrontEndYear,0))),"")</f>
        <v/>
      </c>
      <c r="AB186" s="529" t="str">
        <f t="array" aca="1" ref="AB186" ca="1">IFERROR(V186*(1+INDEX(FrontEndData,MATCH(AB$10,IF(FrontEndType=$B186,FrontEndCampus),0),MATCH(AB$9,FrontEndYear,0))),"")</f>
        <v/>
      </c>
      <c r="AC186" s="529" t="str">
        <f t="array" aca="1" ref="AC186" ca="1">IFERROR(W186*(1+INDEX(FrontEndData,MATCH(AC$10,IF(FrontEndType=$B186,FrontEndCampus),0),MATCH(AC$9,FrontEndYear,0))),"")</f>
        <v/>
      </c>
      <c r="AD186" s="529" t="str">
        <f t="array" aca="1" ref="AD186" ca="1">IFERROR(X186*(1+INDEX(FrontEndData,MATCH(AD$10,IF(FrontEndType=$B186,FrontEndCampus),0),MATCH(AD$9,FrontEndYear,0))),"")</f>
        <v/>
      </c>
      <c r="AE186" s="529" t="str">
        <f t="array" aca="1" ref="AE186" ca="1">IFERROR(Y186*(1+INDEX(FrontEndData,MATCH(AE$10,IF(FrontEndType=$B186,FrontEndCampus),0),MATCH(AE$9,FrontEndYear,0))),"")</f>
        <v/>
      </c>
      <c r="AF186" s="529" t="str">
        <f t="array" aca="1" ref="AF186" ca="1">IFERROR(Z186*(1+INDEX(FrontEndData,MATCH(AF$10,IF(FrontEndType=$B186,FrontEndCampus),0),MATCH(AF$9,FrontEndYear,0))),"")</f>
        <v/>
      </c>
      <c r="AG186" s="529" t="str">
        <f t="array" aca="1" ref="AG186" ca="1">IFERROR(AA186*(1+INDEX(FrontEndData,MATCH(AG$10,IF(FrontEndType=$B186,FrontEndCampus),0),MATCH(AG$9,FrontEndYear,0))),"")</f>
        <v/>
      </c>
      <c r="AH186" s="529" t="str">
        <f t="array" aca="1" ref="AH186" ca="1">IFERROR(AB186*(1+INDEX(FrontEndData,MATCH(AH$10,IF(FrontEndType=$B186,FrontEndCampus),0),MATCH(AH$9,FrontEndYear,0))),"")</f>
        <v/>
      </c>
      <c r="AI186" s="529" t="str">
        <f t="array" aca="1" ref="AI186" ca="1">IFERROR(AC186*(1+INDEX(FrontEndData,MATCH(AI$10,IF(FrontEndType=$B186,FrontEndCampus),0),MATCH(AI$9,FrontEndYear,0))),"")</f>
        <v/>
      </c>
      <c r="AJ186" s="529" t="str">
        <f t="array" aca="1" ref="AJ186" ca="1">IFERROR(AD186*(1+INDEX(FrontEndData,MATCH(AJ$10,IF(FrontEndType=$B186,FrontEndCampus),0),MATCH(AJ$9,FrontEndYear,0))),"")</f>
        <v/>
      </c>
      <c r="AK186" s="529" t="str">
        <f t="array" aca="1" ref="AK186" ca="1">IFERROR(AE186*(1+INDEX(FrontEndData,MATCH(AK$10,IF(FrontEndType=$B186,FrontEndCampus),0),MATCH(AK$9,FrontEndYear,0))),"")</f>
        <v/>
      </c>
      <c r="AL186" s="529" t="str">
        <f t="array" aca="1" ref="AL186" ca="1">IFERROR(AF186*(1+INDEX(FrontEndData,MATCH(AL$10,IF(FrontEndType=$B186,FrontEndCampus),0),MATCH(AL$9,FrontEndYear,0))),"")</f>
        <v/>
      </c>
      <c r="AM186" s="529" t="str">
        <f t="array" aca="1" ref="AM186" ca="1">IFERROR(AG186*(1+INDEX(FrontEndData,MATCH(AM$10,IF(FrontEndType=$B186,FrontEndCampus),0),MATCH(AM$9,FrontEndYear,0))),"")</f>
        <v/>
      </c>
      <c r="AN186" s="529" t="str">
        <f t="array" aca="1" ref="AN186" ca="1">IFERROR(AH186*(1+INDEX(FrontEndData,MATCH(AN$10,IF(FrontEndType=$B186,FrontEndCampus),0),MATCH(AN$9,FrontEndYear,0))),"")</f>
        <v/>
      </c>
      <c r="AO186" s="529" t="str">
        <f t="array" aca="1" ref="AO186" ca="1">IFERROR(AI186*(1+INDEX(FrontEndData,MATCH(AO$10,IF(FrontEndType=$B186,FrontEndCampus),0),MATCH(AO$9,FrontEndYear,0))),"")</f>
        <v/>
      </c>
      <c r="AP186" s="529" t="str">
        <f t="array" aca="1" ref="AP186" ca="1">IFERROR(AJ186*(1+INDEX(FrontEndData,MATCH(AP$10,IF(FrontEndType=$B186,FrontEndCampus),0),MATCH(AP$9,FrontEndYear,0))),"")</f>
        <v/>
      </c>
      <c r="AQ186" s="529" t="str">
        <f t="array" aca="1" ref="AQ186" ca="1">IFERROR(AK186*(1+INDEX(FrontEndData,MATCH(AQ$10,IF(FrontEndType=$B186,FrontEndCampus),0),MATCH(AQ$9,FrontEndYear,0))),"")</f>
        <v/>
      </c>
      <c r="AR186" s="529" t="str">
        <f t="array" aca="1" ref="AR186" ca="1">IFERROR(AL186*(1+INDEX(FrontEndData,MATCH(AR$10,IF(FrontEndType=$B186,FrontEndCampus),0),MATCH(AR$9,FrontEndYear,0))),"")</f>
        <v/>
      </c>
      <c r="AS186" s="529" t="str">
        <f t="array" aca="1" ref="AS186" ca="1">IFERROR(AM186*(1+INDEX(FrontEndData,MATCH(AS$10,IF(FrontEndType=$B186,FrontEndCampus),0),MATCH(AS$9,FrontEndYear,0))),"")</f>
        <v/>
      </c>
      <c r="AT186" s="529" t="str">
        <f t="array" aca="1" ref="AT186" ca="1">IFERROR(AN186*(1+INDEX(FrontEndData,MATCH(AT$10,IF(FrontEndType=$B186,FrontEndCampus),0),MATCH(AT$9,FrontEndYear,0))),"")</f>
        <v/>
      </c>
      <c r="AU186" s="529" t="str">
        <f t="array" aca="1" ref="AU186" ca="1">IFERROR(AO186*(1+INDEX(FrontEndData,MATCH(AU$10,IF(FrontEndType=$B186,FrontEndCampus),0),MATCH(AU$9,FrontEndYear,0))),"")</f>
        <v/>
      </c>
      <c r="AV186" s="529" t="str">
        <f t="array" aca="1" ref="AV186" ca="1">IFERROR(AP186*(1+INDEX(FrontEndData,MATCH(AV$10,IF(FrontEndType=$B186,FrontEndCampus),0),MATCH(AV$9,FrontEndYear,0))),"")</f>
        <v/>
      </c>
      <c r="AW186" s="529" t="str">
        <f t="array" aca="1" ref="AW186" ca="1">IFERROR(AQ186*(1+INDEX(FrontEndData,MATCH(AW$10,IF(FrontEndType=$B186,FrontEndCampus),0),MATCH(AW$9,FrontEndYear,0))),"")</f>
        <v/>
      </c>
      <c r="AX186" s="529" t="str">
        <f t="array" aca="1" ref="AX186" ca="1">IFERROR(AR186*(1+INDEX(FrontEndData,MATCH(AX$10,IF(FrontEndType=$B186,FrontEndCampus),0),MATCH(AX$9,FrontEndYear,0))),"")</f>
        <v/>
      </c>
      <c r="AY186" s="529" t="str">
        <f t="array" aca="1" ref="AY186" ca="1">IFERROR(AS186*(1+INDEX(FrontEndData,MATCH(AY$10,IF(FrontEndType=$B186,FrontEndCampus),0),MATCH(AY$9,FrontEndYear,0))),"")</f>
        <v/>
      </c>
      <c r="AZ186" s="529" t="str">
        <f t="array" aca="1" ref="AZ186" ca="1">IFERROR(AT186*(1+INDEX(FrontEndData,MATCH(AZ$10,IF(FrontEndType=$B186,FrontEndCampus),0),MATCH(AZ$9,FrontEndYear,0))),"")</f>
        <v/>
      </c>
      <c r="BA186" s="529" t="str">
        <f t="array" aca="1" ref="BA186" ca="1">IFERROR(AU186*(1+INDEX(FrontEndData,MATCH(BA$10,IF(FrontEndType=$B186,FrontEndCampus),0),MATCH(BA$9,FrontEndYear,0))),"")</f>
        <v/>
      </c>
      <c r="BB186" s="529" t="str">
        <f t="array" aca="1" ref="BB186" ca="1">IFERROR(AV186*(1+INDEX(FrontEndData,MATCH(BB$10,IF(FrontEndType=$B186,FrontEndCampus),0),MATCH(BB$9,FrontEndYear,0))),"")</f>
        <v/>
      </c>
      <c r="BC186" s="529" t="str">
        <f t="array" aca="1" ref="BC186" ca="1">IFERROR(AW186*(1+INDEX(FrontEndData,MATCH(BC$10,IF(FrontEndType=$B186,FrontEndCampus),0),MATCH(BC$9,FrontEndYear,0))),"")</f>
        <v/>
      </c>
      <c r="BD186" s="529" t="str">
        <f t="array" aca="1" ref="BD186" ca="1">IFERROR(AX186*(1+INDEX(FrontEndData,MATCH(BD$10,IF(FrontEndType=$B186,FrontEndCampus),0),MATCH(BD$9,FrontEndYear,0))),"")</f>
        <v/>
      </c>
      <c r="BE186" s="529" t="str">
        <f t="array" aca="1" ref="BE186" ca="1">IFERROR(AY186*(1+INDEX(FrontEndData,MATCH(BE$10,IF(FrontEndType=$B186,FrontEndCampus),0),MATCH(BE$9,FrontEndYear,0))),"")</f>
        <v/>
      </c>
      <c r="BF186" s="529" t="str">
        <f t="array" aca="1" ref="BF186" ca="1">IFERROR(AZ186*(1+INDEX(FrontEndData,MATCH(BF$10,IF(FrontEndType=$B186,FrontEndCampus),0),MATCH(BF$9,FrontEndYear,0))),"")</f>
        <v/>
      </c>
      <c r="BG186" s="529" t="str">
        <f t="array" aca="1" ref="BG186" ca="1">IFERROR(BA186*(1+INDEX(FrontEndData,MATCH(BG$10,IF(FrontEndType=$B186,FrontEndCampus),0),MATCH(BG$9,FrontEndYear,0))),"")</f>
        <v/>
      </c>
      <c r="BH186" s="529" t="str">
        <f t="array" aca="1" ref="BH186" ca="1">IFERROR(BB186*(1+INDEX(FrontEndData,MATCH(BH$10,IF(FrontEndType=$B186,FrontEndCampus),0),MATCH(BH$9,FrontEndYear,0))),"")</f>
        <v/>
      </c>
      <c r="BI186" s="529" t="str">
        <f t="array" aca="1" ref="BI186" ca="1">IFERROR(BC186*(1+INDEX(FrontEndData,MATCH(BI$10,IF(FrontEndType=$B186,FrontEndCampus),0),MATCH(BI$9,FrontEndYear,0))),"")</f>
        <v/>
      </c>
      <c r="BJ186" s="529" t="str">
        <f t="array" aca="1" ref="BJ186" ca="1">IFERROR(BD186*(1+INDEX(FrontEndData,MATCH(BJ$10,IF(FrontEndType=$B186,FrontEndCampus),0),MATCH(BJ$9,FrontEndYear,0))),"")</f>
        <v/>
      </c>
      <c r="BK186" s="529" t="str">
        <f t="array" aca="1" ref="BK186" ca="1">IFERROR(BE186*(1+INDEX(FrontEndData,MATCH(BK$10,IF(FrontEndType=$B186,FrontEndCampus),0),MATCH(BK$9,FrontEndYear,0))),"")</f>
        <v/>
      </c>
      <c r="BL186" s="529" t="str">
        <f t="array" aca="1" ref="BL186" ca="1">IFERROR(BF186*(1+INDEX(FrontEndData,MATCH(BL$10,IF(FrontEndType=$B186,FrontEndCampus),0),MATCH(BL$9,FrontEndYear,0))),"")</f>
        <v/>
      </c>
      <c r="BM186" s="529" t="str">
        <f t="array" aca="1" ref="BM186" ca="1">IFERROR(BG186*(1+INDEX(FrontEndData,MATCH(BM$10,IF(FrontEndType=$B186,FrontEndCampus),0),MATCH(BM$9,FrontEndYear,0))),"")</f>
        <v/>
      </c>
      <c r="BN186" s="529" t="str">
        <f t="array" aca="1" ref="BN186" ca="1">IFERROR(BH186*(1+INDEX(FrontEndData,MATCH(BN$10,IF(FrontEndType=$B186,FrontEndCampus),0),MATCH(BN$9,FrontEndYear,0))),"")</f>
        <v/>
      </c>
      <c r="BO186" s="529" t="str">
        <f t="array" aca="1" ref="BO186" ca="1">IFERROR(BI186*(1+INDEX(FrontEndData,MATCH(BO$10,IF(FrontEndType=$B186,FrontEndCampus),0),MATCH(BO$9,FrontEndYear,0))),"")</f>
        <v/>
      </c>
      <c r="BP186" s="529" t="str">
        <f t="array" aca="1" ref="BP186" ca="1">IFERROR(BJ186*(1+INDEX(FrontEndData,MATCH(BP$10,IF(FrontEndType=$B186,FrontEndCampus),0),MATCH(BP$9,FrontEndYear,0))),"")</f>
        <v/>
      </c>
      <c r="BQ186" s="529" t="str">
        <f t="array" aca="1" ref="BQ186" ca="1">IFERROR(BK186*(1+INDEX(FrontEndData,MATCH(BQ$10,IF(FrontEndType=$B186,FrontEndCampus),0),MATCH(BQ$9,FrontEndYear,0))),"")</f>
        <v/>
      </c>
      <c r="BR186" s="529" t="str">
        <f t="array" aca="1" ref="BR186" ca="1">IFERROR(BL186*(1+INDEX(FrontEndData,MATCH(BR$10,IF(FrontEndType=$B186,FrontEndCampus),0),MATCH(BR$9,FrontEndYear,0))),"")</f>
        <v/>
      </c>
      <c r="BS186" s="529" t="str">
        <f t="array" aca="1" ref="BS186" ca="1">IFERROR(BM186*(1+INDEX(FrontEndData,MATCH(BS$10,IF(FrontEndType=$B186,FrontEndCampus),0),MATCH(BS$9,FrontEndYear,0))),"")</f>
        <v/>
      </c>
      <c r="BT186" s="529" t="str">
        <f t="array" aca="1" ref="BT186" ca="1">IFERROR(BN186*(1+INDEX(FrontEndData,MATCH(BT$10,IF(FrontEndType=$B186,FrontEndCampus),0),MATCH(BT$9,FrontEndYear,0))),"")</f>
        <v/>
      </c>
      <c r="BU186" s="529" t="str">
        <f t="array" aca="1" ref="BU186" ca="1">IFERROR(BO186*(1+INDEX(FrontEndData,MATCH(BU$10,IF(FrontEndType=$B186,FrontEndCampus),0),MATCH(BU$9,FrontEndYear,0))),"")</f>
        <v/>
      </c>
      <c r="BV186" s="529" t="str">
        <f t="array" aca="1" ref="BV186" ca="1">IFERROR(BP186*(1+INDEX(FrontEndData,MATCH(BV$10,IF(FrontEndType=$B186,FrontEndCampus),0),MATCH(BV$9,FrontEndYear,0))),"")</f>
        <v/>
      </c>
      <c r="BW186" s="529" t="str">
        <f t="array" aca="1" ref="BW186" ca="1">IFERROR(BQ186*(1+INDEX(FrontEndData,MATCH(BW$10,IF(FrontEndType=$B186,FrontEndCampus),0),MATCH(BW$9,FrontEndYear,0))),"")</f>
        <v/>
      </c>
      <c r="BX186" s="529" t="str">
        <f t="array" aca="1" ref="BX186" ca="1">IFERROR(BR186*(1+INDEX(FrontEndData,MATCH(BX$10,IF(FrontEndType=$B186,FrontEndCampus),0),MATCH(BX$9,FrontEndYear,0))),"")</f>
        <v/>
      </c>
    </row>
    <row r="187" spans="2:76" x14ac:dyDescent="0.25">
      <c r="B187" s="525" t="s">
        <v>411</v>
      </c>
      <c r="C187" s="526" t="s">
        <v>366</v>
      </c>
      <c r="D187" s="527" t="s">
        <v>28</v>
      </c>
      <c r="E187" s="528">
        <f t="array" ref="E187">IFERROR(IF(INDEX(EndUseMatrixData,MATCH($B187,IF(EndUseMatrixEndUse=$D187,EndUseMatrixAllocation),0),MATCH($C187,EndUseMatrixEmissionSource,0))=Lists!$Q$9,INDEX(CFPTableEmissionsData,MATCH($C187,CFPTableEmissionsEmissionSource,0),MATCH(E$10,CFPTableEmissionsCampus,0))*INDEX(EndUseAssumptionsData,MATCH($C187,IF(EndUseAssumptionsEndUse=$D187,EndUseAssumptionsEmissionsSource),0),MATCH(E$10,EndUseAssumptionsCampus,0))*IF(COUNTIF(PeopleList,$B187)&gt;0,INDEX(SpacePeopleAllocationsPercentData,MATCH($B187,SpacePeopleAllocationsPercentType,0),MATCH(E$10,SpacePeopleAllocationsPercentCampus,0))/SUM(IF(INDEX(EndUseMatrixPeopleData,0,MATCH($C187,EndUseMatrixEmissionSource,0))=Lists!$Q$9,IF(EndUseMatrixPeopleEndUse=$D187,INDEX(EndUseMatrixPeopleSplitData,0,MATCH(E$10,EndUseMatrixPeopleSplitCampus,0))))),1),0),0)</f>
        <v>0</v>
      </c>
      <c r="F187" s="528">
        <f t="array" ref="F187">IFERROR(IF(INDEX(EndUseMatrixData,MATCH($B187,IF(EndUseMatrixEndUse=$D187,EndUseMatrixAllocation),0),MATCH($C187,EndUseMatrixEmissionSource,0))=Lists!$Q$9,INDEX(CFPTableEmissionsData,MATCH($C187,CFPTableEmissionsEmissionSource,0),MATCH(F$10,CFPTableEmissionsCampus,0))*INDEX(EndUseAssumptionsData,MATCH($C187,IF(EndUseAssumptionsEndUse=$D187,EndUseAssumptionsEmissionsSource),0),MATCH(F$10,EndUseAssumptionsCampus,0))*IF(COUNTIF(PeopleList,$B187)&gt;0,INDEX(SpacePeopleAllocationsPercentData,MATCH($B187,SpacePeopleAllocationsPercentType,0),MATCH(F$10,SpacePeopleAllocationsPercentCampus,0))/SUM(IF(INDEX(EndUseMatrixPeopleData,0,MATCH($C187,EndUseMatrixEmissionSource,0))=Lists!$Q$9,IF(EndUseMatrixPeopleEndUse=$D187,INDEX(EndUseMatrixPeopleSplitData,0,MATCH(F$10,EndUseMatrixPeopleSplitCampus,0))))),1),0),0)</f>
        <v>0</v>
      </c>
      <c r="G187" s="528">
        <f t="array" ref="G187">IFERROR(IF(INDEX(EndUseMatrixData,MATCH($B187,IF(EndUseMatrixEndUse=$D187,EndUseMatrixAllocation),0),MATCH($C187,EndUseMatrixEmissionSource,0))=Lists!$Q$9,INDEX(CFPTableEmissionsData,MATCH($C187,CFPTableEmissionsEmissionSource,0),MATCH(G$10,CFPTableEmissionsCampus,0))*INDEX(EndUseAssumptionsData,MATCH($C187,IF(EndUseAssumptionsEndUse=$D187,EndUseAssumptionsEmissionsSource),0),MATCH(G$10,EndUseAssumptionsCampus,0))*IF(COUNTIF(PeopleList,$B187)&gt;0,INDEX(SpacePeopleAllocationsPercentData,MATCH($B187,SpacePeopleAllocationsPercentType,0),MATCH(G$10,SpacePeopleAllocationsPercentCampus,0))/SUM(IF(INDEX(EndUseMatrixPeopleData,0,MATCH($C187,EndUseMatrixEmissionSource,0))=Lists!$Q$9,IF(EndUseMatrixPeopleEndUse=$D187,INDEX(EndUseMatrixPeopleSplitData,0,MATCH(G$10,EndUseMatrixPeopleSplitCampus,0))))),1),0),0)</f>
        <v>0</v>
      </c>
      <c r="H187" s="528">
        <f t="array" ref="H187">IFERROR(IF(INDEX(EndUseMatrixData,MATCH($B187,IF(EndUseMatrixEndUse=$D187,EndUseMatrixAllocation),0),MATCH($C187,EndUseMatrixEmissionSource,0))=Lists!$Q$9,INDEX(CFPTableEmissionsData,MATCH($C187,CFPTableEmissionsEmissionSource,0),MATCH(H$10,CFPTableEmissionsCampus,0))*INDEX(EndUseAssumptionsData,MATCH($C187,IF(EndUseAssumptionsEndUse=$D187,EndUseAssumptionsEmissionsSource),0),MATCH(H$10,EndUseAssumptionsCampus,0))*IF(COUNTIF(PeopleList,$B187)&gt;0,INDEX(SpacePeopleAllocationsPercentData,MATCH($B187,SpacePeopleAllocationsPercentType,0),MATCH(H$10,SpacePeopleAllocationsPercentCampus,0))/SUM(IF(INDEX(EndUseMatrixPeopleData,0,MATCH($C187,EndUseMatrixEmissionSource,0))=Lists!$Q$9,IF(EndUseMatrixPeopleEndUse=$D187,INDEX(EndUseMatrixPeopleSplitData,0,MATCH(H$10,EndUseMatrixPeopleSplitCampus,0))))),1),0),0)</f>
        <v>0</v>
      </c>
      <c r="I187" s="528">
        <f t="array" ref="I187">IFERROR(IF(INDEX(EndUseMatrixData,MATCH($B187,IF(EndUseMatrixEndUse=$D187,EndUseMatrixAllocation),0),MATCH($C187,EndUseMatrixEmissionSource,0))=Lists!$Q$9,INDEX(CFPTableEmissionsData,MATCH($C187,CFPTableEmissionsEmissionSource,0),MATCH(I$10,CFPTableEmissionsCampus,0))*INDEX(EndUseAssumptionsData,MATCH($C187,IF(EndUseAssumptionsEndUse=$D187,EndUseAssumptionsEmissionsSource),0),MATCH(I$10,EndUseAssumptionsCampus,0))*IF(COUNTIF(PeopleList,$B187)&gt;0,INDEX(SpacePeopleAllocationsPercentData,MATCH($B187,SpacePeopleAllocationsPercentType,0),MATCH(I$10,SpacePeopleAllocationsPercentCampus,0))/SUM(IF(INDEX(EndUseMatrixPeopleData,0,MATCH($C187,EndUseMatrixEmissionSource,0))=Lists!$Q$9,IF(EndUseMatrixPeopleEndUse=$D187,INDEX(EndUseMatrixPeopleSplitData,0,MATCH(I$10,EndUseMatrixPeopleSplitCampus,0))))),1),0),0)</f>
        <v>0</v>
      </c>
      <c r="J187" s="528">
        <f t="array" ref="J187">IFERROR(IF(INDEX(EndUseMatrixData,MATCH($B187,IF(EndUseMatrixEndUse=$D187,EndUseMatrixAllocation),0),MATCH($C187,EndUseMatrixEmissionSource,0))=Lists!$Q$9,INDEX(CFPTableEmissionsData,MATCH($C187,CFPTableEmissionsEmissionSource,0),MATCH(J$10,CFPTableEmissionsCampus,0))*INDEX(EndUseAssumptionsData,MATCH($C187,IF(EndUseAssumptionsEndUse=$D187,EndUseAssumptionsEmissionsSource),0),MATCH(J$10,EndUseAssumptionsCampus,0))*IF(COUNTIF(PeopleList,$B187)&gt;0,INDEX(SpacePeopleAllocationsPercentData,MATCH($B187,SpacePeopleAllocationsPercentType,0),MATCH(J$10,SpacePeopleAllocationsPercentCampus,0))/SUM(IF(INDEX(EndUseMatrixPeopleData,0,MATCH($C187,EndUseMatrixEmissionSource,0))=Lists!$Q$9,IF(EndUseMatrixPeopleEndUse=$D187,INDEX(EndUseMatrixPeopleSplitData,0,MATCH(J$10,EndUseMatrixPeopleSplitCampus,0))))),1),0),0)</f>
        <v>0</v>
      </c>
      <c r="K187" s="529" t="str">
        <f t="array" aca="1" ref="K187" ca="1">IFERROR(E187*(1+INDEX(FrontEndData,MATCH(K$10,IF(FrontEndType=$B187,FrontEndCampus),0),MATCH(K$9,FrontEndYear,0))),"")</f>
        <v/>
      </c>
      <c r="L187" s="529" t="str">
        <f t="array" aca="1" ref="L187" ca="1">IFERROR(F187*(1+INDEX(FrontEndData,MATCH(L$10,IF(FrontEndType=$B187,FrontEndCampus),0),MATCH(L$9,FrontEndYear,0))),"")</f>
        <v/>
      </c>
      <c r="M187" s="529" t="str">
        <f t="array" aca="1" ref="M187" ca="1">IFERROR(G187*(1+INDEX(FrontEndData,MATCH(M$10,IF(FrontEndType=$B187,FrontEndCampus),0),MATCH(M$9,FrontEndYear,0))),"")</f>
        <v/>
      </c>
      <c r="N187" s="529" t="str">
        <f t="array" aca="1" ref="N187" ca="1">IFERROR(H187*(1+INDEX(FrontEndData,MATCH(N$10,IF(FrontEndType=$B187,FrontEndCampus),0),MATCH(N$9,FrontEndYear,0))),"")</f>
        <v/>
      </c>
      <c r="O187" s="529" t="str">
        <f t="array" aca="1" ref="O187" ca="1">IFERROR(I187*(1+INDEX(FrontEndData,MATCH(O$10,IF(FrontEndType=$B187,FrontEndCampus),0),MATCH(O$9,FrontEndYear,0))),"")</f>
        <v/>
      </c>
      <c r="P187" s="529" t="str">
        <f t="array" aca="1" ref="P187" ca="1">IFERROR(J187*(1+INDEX(FrontEndData,MATCH(P$10,IF(FrontEndType=$B187,FrontEndCampus),0),MATCH(P$9,FrontEndYear,0))),"")</f>
        <v/>
      </c>
      <c r="Q187" s="529" t="str">
        <f t="array" aca="1" ref="Q187" ca="1">IFERROR(K187*(1+INDEX(FrontEndData,MATCH(Q$10,IF(FrontEndType=$B187,FrontEndCampus),0),MATCH(Q$9,FrontEndYear,0))),"")</f>
        <v/>
      </c>
      <c r="R187" s="529" t="str">
        <f t="array" aca="1" ref="R187" ca="1">IFERROR(L187*(1+INDEX(FrontEndData,MATCH(R$10,IF(FrontEndType=$B187,FrontEndCampus),0),MATCH(R$9,FrontEndYear,0))),"")</f>
        <v/>
      </c>
      <c r="S187" s="529" t="str">
        <f t="array" aca="1" ref="S187" ca="1">IFERROR(M187*(1+INDEX(FrontEndData,MATCH(S$10,IF(FrontEndType=$B187,FrontEndCampus),0),MATCH(S$9,FrontEndYear,0))),"")</f>
        <v/>
      </c>
      <c r="T187" s="529" t="str">
        <f t="array" aca="1" ref="T187" ca="1">IFERROR(N187*(1+INDEX(FrontEndData,MATCH(T$10,IF(FrontEndType=$B187,FrontEndCampus),0),MATCH(T$9,FrontEndYear,0))),"")</f>
        <v/>
      </c>
      <c r="U187" s="529" t="str">
        <f t="array" aca="1" ref="U187" ca="1">IFERROR(O187*(1+INDEX(FrontEndData,MATCH(U$10,IF(FrontEndType=$B187,FrontEndCampus),0),MATCH(U$9,FrontEndYear,0))),"")</f>
        <v/>
      </c>
      <c r="V187" s="529" t="str">
        <f t="array" aca="1" ref="V187" ca="1">IFERROR(P187*(1+INDEX(FrontEndData,MATCH(V$10,IF(FrontEndType=$B187,FrontEndCampus),0),MATCH(V$9,FrontEndYear,0))),"")</f>
        <v/>
      </c>
      <c r="W187" s="529" t="str">
        <f t="array" aca="1" ref="W187" ca="1">IFERROR(Q187*(1+INDEX(FrontEndData,MATCH(W$10,IF(FrontEndType=$B187,FrontEndCampus),0),MATCH(W$9,FrontEndYear,0))),"")</f>
        <v/>
      </c>
      <c r="X187" s="529" t="str">
        <f t="array" aca="1" ref="X187" ca="1">IFERROR(R187*(1+INDEX(FrontEndData,MATCH(X$10,IF(FrontEndType=$B187,FrontEndCampus),0),MATCH(X$9,FrontEndYear,0))),"")</f>
        <v/>
      </c>
      <c r="Y187" s="529" t="str">
        <f t="array" aca="1" ref="Y187" ca="1">IFERROR(S187*(1+INDEX(FrontEndData,MATCH(Y$10,IF(FrontEndType=$B187,FrontEndCampus),0),MATCH(Y$9,FrontEndYear,0))),"")</f>
        <v/>
      </c>
      <c r="Z187" s="529" t="str">
        <f t="array" aca="1" ref="Z187" ca="1">IFERROR(T187*(1+INDEX(FrontEndData,MATCH(Z$10,IF(FrontEndType=$B187,FrontEndCampus),0),MATCH(Z$9,FrontEndYear,0))),"")</f>
        <v/>
      </c>
      <c r="AA187" s="529" t="str">
        <f t="array" aca="1" ref="AA187" ca="1">IFERROR(U187*(1+INDEX(FrontEndData,MATCH(AA$10,IF(FrontEndType=$B187,FrontEndCampus),0),MATCH(AA$9,FrontEndYear,0))),"")</f>
        <v/>
      </c>
      <c r="AB187" s="529" t="str">
        <f t="array" aca="1" ref="AB187" ca="1">IFERROR(V187*(1+INDEX(FrontEndData,MATCH(AB$10,IF(FrontEndType=$B187,FrontEndCampus),0),MATCH(AB$9,FrontEndYear,0))),"")</f>
        <v/>
      </c>
      <c r="AC187" s="529" t="str">
        <f t="array" aca="1" ref="AC187" ca="1">IFERROR(W187*(1+INDEX(FrontEndData,MATCH(AC$10,IF(FrontEndType=$B187,FrontEndCampus),0),MATCH(AC$9,FrontEndYear,0))),"")</f>
        <v/>
      </c>
      <c r="AD187" s="529" t="str">
        <f t="array" aca="1" ref="AD187" ca="1">IFERROR(X187*(1+INDEX(FrontEndData,MATCH(AD$10,IF(FrontEndType=$B187,FrontEndCampus),0),MATCH(AD$9,FrontEndYear,0))),"")</f>
        <v/>
      </c>
      <c r="AE187" s="529" t="str">
        <f t="array" aca="1" ref="AE187" ca="1">IFERROR(Y187*(1+INDEX(FrontEndData,MATCH(AE$10,IF(FrontEndType=$B187,FrontEndCampus),0),MATCH(AE$9,FrontEndYear,0))),"")</f>
        <v/>
      </c>
      <c r="AF187" s="529" t="str">
        <f t="array" aca="1" ref="AF187" ca="1">IFERROR(Z187*(1+INDEX(FrontEndData,MATCH(AF$10,IF(FrontEndType=$B187,FrontEndCampus),0),MATCH(AF$9,FrontEndYear,0))),"")</f>
        <v/>
      </c>
      <c r="AG187" s="529" t="str">
        <f t="array" aca="1" ref="AG187" ca="1">IFERROR(AA187*(1+INDEX(FrontEndData,MATCH(AG$10,IF(FrontEndType=$B187,FrontEndCampus),0),MATCH(AG$9,FrontEndYear,0))),"")</f>
        <v/>
      </c>
      <c r="AH187" s="529" t="str">
        <f t="array" aca="1" ref="AH187" ca="1">IFERROR(AB187*(1+INDEX(FrontEndData,MATCH(AH$10,IF(FrontEndType=$B187,FrontEndCampus),0),MATCH(AH$9,FrontEndYear,0))),"")</f>
        <v/>
      </c>
      <c r="AI187" s="529" t="str">
        <f t="array" aca="1" ref="AI187" ca="1">IFERROR(AC187*(1+INDEX(FrontEndData,MATCH(AI$10,IF(FrontEndType=$B187,FrontEndCampus),0),MATCH(AI$9,FrontEndYear,0))),"")</f>
        <v/>
      </c>
      <c r="AJ187" s="529" t="str">
        <f t="array" aca="1" ref="AJ187" ca="1">IFERROR(AD187*(1+INDEX(FrontEndData,MATCH(AJ$10,IF(FrontEndType=$B187,FrontEndCampus),0),MATCH(AJ$9,FrontEndYear,0))),"")</f>
        <v/>
      </c>
      <c r="AK187" s="529" t="str">
        <f t="array" aca="1" ref="AK187" ca="1">IFERROR(AE187*(1+INDEX(FrontEndData,MATCH(AK$10,IF(FrontEndType=$B187,FrontEndCampus),0),MATCH(AK$9,FrontEndYear,0))),"")</f>
        <v/>
      </c>
      <c r="AL187" s="529" t="str">
        <f t="array" aca="1" ref="AL187" ca="1">IFERROR(AF187*(1+INDEX(FrontEndData,MATCH(AL$10,IF(FrontEndType=$B187,FrontEndCampus),0),MATCH(AL$9,FrontEndYear,0))),"")</f>
        <v/>
      </c>
      <c r="AM187" s="529" t="str">
        <f t="array" aca="1" ref="AM187" ca="1">IFERROR(AG187*(1+INDEX(FrontEndData,MATCH(AM$10,IF(FrontEndType=$B187,FrontEndCampus),0),MATCH(AM$9,FrontEndYear,0))),"")</f>
        <v/>
      </c>
      <c r="AN187" s="529" t="str">
        <f t="array" aca="1" ref="AN187" ca="1">IFERROR(AH187*(1+INDEX(FrontEndData,MATCH(AN$10,IF(FrontEndType=$B187,FrontEndCampus),0),MATCH(AN$9,FrontEndYear,0))),"")</f>
        <v/>
      </c>
      <c r="AO187" s="529" t="str">
        <f t="array" aca="1" ref="AO187" ca="1">IFERROR(AI187*(1+INDEX(FrontEndData,MATCH(AO$10,IF(FrontEndType=$B187,FrontEndCampus),0),MATCH(AO$9,FrontEndYear,0))),"")</f>
        <v/>
      </c>
      <c r="AP187" s="529" t="str">
        <f t="array" aca="1" ref="AP187" ca="1">IFERROR(AJ187*(1+INDEX(FrontEndData,MATCH(AP$10,IF(FrontEndType=$B187,FrontEndCampus),0),MATCH(AP$9,FrontEndYear,0))),"")</f>
        <v/>
      </c>
      <c r="AQ187" s="529" t="str">
        <f t="array" aca="1" ref="AQ187" ca="1">IFERROR(AK187*(1+INDEX(FrontEndData,MATCH(AQ$10,IF(FrontEndType=$B187,FrontEndCampus),0),MATCH(AQ$9,FrontEndYear,0))),"")</f>
        <v/>
      </c>
      <c r="AR187" s="529" t="str">
        <f t="array" aca="1" ref="AR187" ca="1">IFERROR(AL187*(1+INDEX(FrontEndData,MATCH(AR$10,IF(FrontEndType=$B187,FrontEndCampus),0),MATCH(AR$9,FrontEndYear,0))),"")</f>
        <v/>
      </c>
      <c r="AS187" s="529" t="str">
        <f t="array" aca="1" ref="AS187" ca="1">IFERROR(AM187*(1+INDEX(FrontEndData,MATCH(AS$10,IF(FrontEndType=$B187,FrontEndCampus),0),MATCH(AS$9,FrontEndYear,0))),"")</f>
        <v/>
      </c>
      <c r="AT187" s="529" t="str">
        <f t="array" aca="1" ref="AT187" ca="1">IFERROR(AN187*(1+INDEX(FrontEndData,MATCH(AT$10,IF(FrontEndType=$B187,FrontEndCampus),0),MATCH(AT$9,FrontEndYear,0))),"")</f>
        <v/>
      </c>
      <c r="AU187" s="529" t="str">
        <f t="array" aca="1" ref="AU187" ca="1">IFERROR(AO187*(1+INDEX(FrontEndData,MATCH(AU$10,IF(FrontEndType=$B187,FrontEndCampus),0),MATCH(AU$9,FrontEndYear,0))),"")</f>
        <v/>
      </c>
      <c r="AV187" s="529" t="str">
        <f t="array" aca="1" ref="AV187" ca="1">IFERROR(AP187*(1+INDEX(FrontEndData,MATCH(AV$10,IF(FrontEndType=$B187,FrontEndCampus),0),MATCH(AV$9,FrontEndYear,0))),"")</f>
        <v/>
      </c>
      <c r="AW187" s="529" t="str">
        <f t="array" aca="1" ref="AW187" ca="1">IFERROR(AQ187*(1+INDEX(FrontEndData,MATCH(AW$10,IF(FrontEndType=$B187,FrontEndCampus),0),MATCH(AW$9,FrontEndYear,0))),"")</f>
        <v/>
      </c>
      <c r="AX187" s="529" t="str">
        <f t="array" aca="1" ref="AX187" ca="1">IFERROR(AR187*(1+INDEX(FrontEndData,MATCH(AX$10,IF(FrontEndType=$B187,FrontEndCampus),0),MATCH(AX$9,FrontEndYear,0))),"")</f>
        <v/>
      </c>
      <c r="AY187" s="529" t="str">
        <f t="array" aca="1" ref="AY187" ca="1">IFERROR(AS187*(1+INDEX(FrontEndData,MATCH(AY$10,IF(FrontEndType=$B187,FrontEndCampus),0),MATCH(AY$9,FrontEndYear,0))),"")</f>
        <v/>
      </c>
      <c r="AZ187" s="529" t="str">
        <f t="array" aca="1" ref="AZ187" ca="1">IFERROR(AT187*(1+INDEX(FrontEndData,MATCH(AZ$10,IF(FrontEndType=$B187,FrontEndCampus),0),MATCH(AZ$9,FrontEndYear,0))),"")</f>
        <v/>
      </c>
      <c r="BA187" s="529" t="str">
        <f t="array" aca="1" ref="BA187" ca="1">IFERROR(AU187*(1+INDEX(FrontEndData,MATCH(BA$10,IF(FrontEndType=$B187,FrontEndCampus),0),MATCH(BA$9,FrontEndYear,0))),"")</f>
        <v/>
      </c>
      <c r="BB187" s="529" t="str">
        <f t="array" aca="1" ref="BB187" ca="1">IFERROR(AV187*(1+INDEX(FrontEndData,MATCH(BB$10,IF(FrontEndType=$B187,FrontEndCampus),0),MATCH(BB$9,FrontEndYear,0))),"")</f>
        <v/>
      </c>
      <c r="BC187" s="529" t="str">
        <f t="array" aca="1" ref="BC187" ca="1">IFERROR(AW187*(1+INDEX(FrontEndData,MATCH(BC$10,IF(FrontEndType=$B187,FrontEndCampus),0),MATCH(BC$9,FrontEndYear,0))),"")</f>
        <v/>
      </c>
      <c r="BD187" s="529" t="str">
        <f t="array" aca="1" ref="BD187" ca="1">IFERROR(AX187*(1+INDEX(FrontEndData,MATCH(BD$10,IF(FrontEndType=$B187,FrontEndCampus),0),MATCH(BD$9,FrontEndYear,0))),"")</f>
        <v/>
      </c>
      <c r="BE187" s="529" t="str">
        <f t="array" aca="1" ref="BE187" ca="1">IFERROR(AY187*(1+INDEX(FrontEndData,MATCH(BE$10,IF(FrontEndType=$B187,FrontEndCampus),0),MATCH(BE$9,FrontEndYear,0))),"")</f>
        <v/>
      </c>
      <c r="BF187" s="529" t="str">
        <f t="array" aca="1" ref="BF187" ca="1">IFERROR(AZ187*(1+INDEX(FrontEndData,MATCH(BF$10,IF(FrontEndType=$B187,FrontEndCampus),0),MATCH(BF$9,FrontEndYear,0))),"")</f>
        <v/>
      </c>
      <c r="BG187" s="529" t="str">
        <f t="array" aca="1" ref="BG187" ca="1">IFERROR(BA187*(1+INDEX(FrontEndData,MATCH(BG$10,IF(FrontEndType=$B187,FrontEndCampus),0),MATCH(BG$9,FrontEndYear,0))),"")</f>
        <v/>
      </c>
      <c r="BH187" s="529" t="str">
        <f t="array" aca="1" ref="BH187" ca="1">IFERROR(BB187*(1+INDEX(FrontEndData,MATCH(BH$10,IF(FrontEndType=$B187,FrontEndCampus),0),MATCH(BH$9,FrontEndYear,0))),"")</f>
        <v/>
      </c>
      <c r="BI187" s="529" t="str">
        <f t="array" aca="1" ref="BI187" ca="1">IFERROR(BC187*(1+INDEX(FrontEndData,MATCH(BI$10,IF(FrontEndType=$B187,FrontEndCampus),0),MATCH(BI$9,FrontEndYear,0))),"")</f>
        <v/>
      </c>
      <c r="BJ187" s="529" t="str">
        <f t="array" aca="1" ref="BJ187" ca="1">IFERROR(BD187*(1+INDEX(FrontEndData,MATCH(BJ$10,IF(FrontEndType=$B187,FrontEndCampus),0),MATCH(BJ$9,FrontEndYear,0))),"")</f>
        <v/>
      </c>
      <c r="BK187" s="529" t="str">
        <f t="array" aca="1" ref="BK187" ca="1">IFERROR(BE187*(1+INDEX(FrontEndData,MATCH(BK$10,IF(FrontEndType=$B187,FrontEndCampus),0),MATCH(BK$9,FrontEndYear,0))),"")</f>
        <v/>
      </c>
      <c r="BL187" s="529" t="str">
        <f t="array" aca="1" ref="BL187" ca="1">IFERROR(BF187*(1+INDEX(FrontEndData,MATCH(BL$10,IF(FrontEndType=$B187,FrontEndCampus),0),MATCH(BL$9,FrontEndYear,0))),"")</f>
        <v/>
      </c>
      <c r="BM187" s="529" t="str">
        <f t="array" aca="1" ref="BM187" ca="1">IFERROR(BG187*(1+INDEX(FrontEndData,MATCH(BM$10,IF(FrontEndType=$B187,FrontEndCampus),0),MATCH(BM$9,FrontEndYear,0))),"")</f>
        <v/>
      </c>
      <c r="BN187" s="529" t="str">
        <f t="array" aca="1" ref="BN187" ca="1">IFERROR(BH187*(1+INDEX(FrontEndData,MATCH(BN$10,IF(FrontEndType=$B187,FrontEndCampus),0),MATCH(BN$9,FrontEndYear,0))),"")</f>
        <v/>
      </c>
      <c r="BO187" s="529" t="str">
        <f t="array" aca="1" ref="BO187" ca="1">IFERROR(BI187*(1+INDEX(FrontEndData,MATCH(BO$10,IF(FrontEndType=$B187,FrontEndCampus),0),MATCH(BO$9,FrontEndYear,0))),"")</f>
        <v/>
      </c>
      <c r="BP187" s="529" t="str">
        <f t="array" aca="1" ref="BP187" ca="1">IFERROR(BJ187*(1+INDEX(FrontEndData,MATCH(BP$10,IF(FrontEndType=$B187,FrontEndCampus),0),MATCH(BP$9,FrontEndYear,0))),"")</f>
        <v/>
      </c>
      <c r="BQ187" s="529" t="str">
        <f t="array" aca="1" ref="BQ187" ca="1">IFERROR(BK187*(1+INDEX(FrontEndData,MATCH(BQ$10,IF(FrontEndType=$B187,FrontEndCampus),0),MATCH(BQ$9,FrontEndYear,0))),"")</f>
        <v/>
      </c>
      <c r="BR187" s="529" t="str">
        <f t="array" aca="1" ref="BR187" ca="1">IFERROR(BL187*(1+INDEX(FrontEndData,MATCH(BR$10,IF(FrontEndType=$B187,FrontEndCampus),0),MATCH(BR$9,FrontEndYear,0))),"")</f>
        <v/>
      </c>
      <c r="BS187" s="529" t="str">
        <f t="array" aca="1" ref="BS187" ca="1">IFERROR(BM187*(1+INDEX(FrontEndData,MATCH(BS$10,IF(FrontEndType=$B187,FrontEndCampus),0),MATCH(BS$9,FrontEndYear,0))),"")</f>
        <v/>
      </c>
      <c r="BT187" s="529" t="str">
        <f t="array" aca="1" ref="BT187" ca="1">IFERROR(BN187*(1+INDEX(FrontEndData,MATCH(BT$10,IF(FrontEndType=$B187,FrontEndCampus),0),MATCH(BT$9,FrontEndYear,0))),"")</f>
        <v/>
      </c>
      <c r="BU187" s="529" t="str">
        <f t="array" aca="1" ref="BU187" ca="1">IFERROR(BO187*(1+INDEX(FrontEndData,MATCH(BU$10,IF(FrontEndType=$B187,FrontEndCampus),0),MATCH(BU$9,FrontEndYear,0))),"")</f>
        <v/>
      </c>
      <c r="BV187" s="529" t="str">
        <f t="array" aca="1" ref="BV187" ca="1">IFERROR(BP187*(1+INDEX(FrontEndData,MATCH(BV$10,IF(FrontEndType=$B187,FrontEndCampus),0),MATCH(BV$9,FrontEndYear,0))),"")</f>
        <v/>
      </c>
      <c r="BW187" s="529" t="str">
        <f t="array" aca="1" ref="BW187" ca="1">IFERROR(BQ187*(1+INDEX(FrontEndData,MATCH(BW$10,IF(FrontEndType=$B187,FrontEndCampus),0),MATCH(BW$9,FrontEndYear,0))),"")</f>
        <v/>
      </c>
      <c r="BX187" s="529" t="str">
        <f t="array" aca="1" ref="BX187" ca="1">IFERROR(BR187*(1+INDEX(FrontEndData,MATCH(BX$10,IF(FrontEndType=$B187,FrontEndCampus),0),MATCH(BX$9,FrontEndYear,0))),"")</f>
        <v/>
      </c>
    </row>
    <row r="188" spans="2:76" x14ac:dyDescent="0.25">
      <c r="B188" s="525" t="s">
        <v>361</v>
      </c>
      <c r="C188" s="526" t="s">
        <v>366</v>
      </c>
      <c r="D188" s="527" t="s">
        <v>28</v>
      </c>
      <c r="E188" s="528">
        <f t="array" aca="1" ref="E188" ca="1">IFERROR(IF(INDEX(EndUseMatrixData,MATCH($B188,IF(EndUseMatrixEndUse=$D188,EndUseMatrixAllocation),0),MATCH($C188,EndUseMatrixEmissionSource,0))=Lists!$Q$9,INDEX(CFPTableEmissionsData,MATCH($C188,CFPTableEmissionsEmissionSource,0),MATCH(E$10,CFPTableEmissionsCampus,0))*INDEX(EndUseAssumptionsData,MATCH($C188,IF(EndUseAssumptionsEndUse=$D188,EndUseAssumptionsEmissionsSource),0),MATCH(E$10,EndUseAssumptionsCampus,0))*IF(COUNTIF(PeopleList,$B188)&gt;0,INDEX(SpacePeopleAllocationsPercentData,MATCH($B188,SpacePeopleAllocationsPercentType,0),MATCH(E$10,SpacePeopleAllocationsPercentCampus,0))/SUM(IF(INDEX(EndUseMatrixPeopleData,0,MATCH($C188,EndUseMatrixEmissionSource,0))=Lists!$Q$9,IF(EndUseMatrixPeopleEndUse=$D188,INDEX(EndUseMatrixPeopleSplitData,0,MATCH(E$10,EndUseMatrixPeopleSplitCampus,0))))),1),0),0)</f>
        <v>0</v>
      </c>
      <c r="F188" s="528">
        <f t="array" aca="1" ref="F188" ca="1">IFERROR(IF(INDEX(EndUseMatrixData,MATCH($B188,IF(EndUseMatrixEndUse=$D188,EndUseMatrixAllocation),0),MATCH($C188,EndUseMatrixEmissionSource,0))=Lists!$Q$9,INDEX(CFPTableEmissionsData,MATCH($C188,CFPTableEmissionsEmissionSource,0),MATCH(F$10,CFPTableEmissionsCampus,0))*INDEX(EndUseAssumptionsData,MATCH($C188,IF(EndUseAssumptionsEndUse=$D188,EndUseAssumptionsEmissionsSource),0),MATCH(F$10,EndUseAssumptionsCampus,0))*IF(COUNTIF(PeopleList,$B188)&gt;0,INDEX(SpacePeopleAllocationsPercentData,MATCH($B188,SpacePeopleAllocationsPercentType,0),MATCH(F$10,SpacePeopleAllocationsPercentCampus,0))/SUM(IF(INDEX(EndUseMatrixPeopleData,0,MATCH($C188,EndUseMatrixEmissionSource,0))=Lists!$Q$9,IF(EndUseMatrixPeopleEndUse=$D188,INDEX(EndUseMatrixPeopleSplitData,0,MATCH(F$10,EndUseMatrixPeopleSplitCampus,0))))),1),0),0)</f>
        <v>0</v>
      </c>
      <c r="G188" s="528">
        <f t="array" aca="1" ref="G188" ca="1">IFERROR(IF(INDEX(EndUseMatrixData,MATCH($B188,IF(EndUseMatrixEndUse=$D188,EndUseMatrixAllocation),0),MATCH($C188,EndUseMatrixEmissionSource,0))=Lists!$Q$9,INDEX(CFPTableEmissionsData,MATCH($C188,CFPTableEmissionsEmissionSource,0),MATCH(G$10,CFPTableEmissionsCampus,0))*INDEX(EndUseAssumptionsData,MATCH($C188,IF(EndUseAssumptionsEndUse=$D188,EndUseAssumptionsEmissionsSource),0),MATCH(G$10,EndUseAssumptionsCampus,0))*IF(COUNTIF(PeopleList,$B188)&gt;0,INDEX(SpacePeopleAllocationsPercentData,MATCH($B188,SpacePeopleAllocationsPercentType,0),MATCH(G$10,SpacePeopleAllocationsPercentCampus,0))/SUM(IF(INDEX(EndUseMatrixPeopleData,0,MATCH($C188,EndUseMatrixEmissionSource,0))=Lists!$Q$9,IF(EndUseMatrixPeopleEndUse=$D188,INDEX(EndUseMatrixPeopleSplitData,0,MATCH(G$10,EndUseMatrixPeopleSplitCampus,0))))),1),0),0)</f>
        <v>0</v>
      </c>
      <c r="H188" s="528">
        <f t="array" aca="1" ref="H188" ca="1">IFERROR(IF(INDEX(EndUseMatrixData,MATCH($B188,IF(EndUseMatrixEndUse=$D188,EndUseMatrixAllocation),0),MATCH($C188,EndUseMatrixEmissionSource,0))=Lists!$Q$9,INDEX(CFPTableEmissionsData,MATCH($C188,CFPTableEmissionsEmissionSource,0),MATCH(H$10,CFPTableEmissionsCampus,0))*INDEX(EndUseAssumptionsData,MATCH($C188,IF(EndUseAssumptionsEndUse=$D188,EndUseAssumptionsEmissionsSource),0),MATCH(H$10,EndUseAssumptionsCampus,0))*IF(COUNTIF(PeopleList,$B188)&gt;0,INDEX(SpacePeopleAllocationsPercentData,MATCH($B188,SpacePeopleAllocationsPercentType,0),MATCH(H$10,SpacePeopleAllocationsPercentCampus,0))/SUM(IF(INDEX(EndUseMatrixPeopleData,0,MATCH($C188,EndUseMatrixEmissionSource,0))=Lists!$Q$9,IF(EndUseMatrixPeopleEndUse=$D188,INDEX(EndUseMatrixPeopleSplitData,0,MATCH(H$10,EndUseMatrixPeopleSplitCampus,0))))),1),0),0)</f>
        <v>0</v>
      </c>
      <c r="I188" s="528">
        <f t="array" aca="1" ref="I188" ca="1">IFERROR(IF(INDEX(EndUseMatrixData,MATCH($B188,IF(EndUseMatrixEndUse=$D188,EndUseMatrixAllocation),0),MATCH($C188,EndUseMatrixEmissionSource,0))=Lists!$Q$9,INDEX(CFPTableEmissionsData,MATCH($C188,CFPTableEmissionsEmissionSource,0),MATCH(I$10,CFPTableEmissionsCampus,0))*INDEX(EndUseAssumptionsData,MATCH($C188,IF(EndUseAssumptionsEndUse=$D188,EndUseAssumptionsEmissionsSource),0),MATCH(I$10,EndUseAssumptionsCampus,0))*IF(COUNTIF(PeopleList,$B188)&gt;0,INDEX(SpacePeopleAllocationsPercentData,MATCH($B188,SpacePeopleAllocationsPercentType,0),MATCH(I$10,SpacePeopleAllocationsPercentCampus,0))/SUM(IF(INDEX(EndUseMatrixPeopleData,0,MATCH($C188,EndUseMatrixEmissionSource,0))=Lists!$Q$9,IF(EndUseMatrixPeopleEndUse=$D188,INDEX(EndUseMatrixPeopleSplitData,0,MATCH(I$10,EndUseMatrixPeopleSplitCampus,0))))),1),0),0)</f>
        <v>0</v>
      </c>
      <c r="J188" s="528">
        <f t="array" aca="1" ref="J188" ca="1">IFERROR(IF(INDEX(EndUseMatrixData,MATCH($B188,IF(EndUseMatrixEndUse=$D188,EndUseMatrixAllocation),0),MATCH($C188,EndUseMatrixEmissionSource,0))=Lists!$Q$9,INDEX(CFPTableEmissionsData,MATCH($C188,CFPTableEmissionsEmissionSource,0),MATCH(J$10,CFPTableEmissionsCampus,0))*INDEX(EndUseAssumptionsData,MATCH($C188,IF(EndUseAssumptionsEndUse=$D188,EndUseAssumptionsEmissionsSource),0),MATCH(J$10,EndUseAssumptionsCampus,0))*IF(COUNTIF(PeopleList,$B188)&gt;0,INDEX(SpacePeopleAllocationsPercentData,MATCH($B188,SpacePeopleAllocationsPercentType,0),MATCH(J$10,SpacePeopleAllocationsPercentCampus,0))/SUM(IF(INDEX(EndUseMatrixPeopleData,0,MATCH($C188,EndUseMatrixEmissionSource,0))=Lists!$Q$9,IF(EndUseMatrixPeopleEndUse=$D188,INDEX(EndUseMatrixPeopleSplitData,0,MATCH(J$10,EndUseMatrixPeopleSplitCampus,0))))),1),0),0)</f>
        <v>0</v>
      </c>
      <c r="K188" s="529" t="str">
        <f t="array" aca="1" ref="K188" ca="1">IFERROR(E188*(1+INDEX(FrontEndData,MATCH(K$10,IF(FrontEndType=$B188,FrontEndCampus),0),MATCH(K$9,FrontEndYear,0))),"")</f>
        <v/>
      </c>
      <c r="L188" s="529" t="str">
        <f t="array" aca="1" ref="L188" ca="1">IFERROR(F188*(1+INDEX(FrontEndData,MATCH(L$10,IF(FrontEndType=$B188,FrontEndCampus),0),MATCH(L$9,FrontEndYear,0))),"")</f>
        <v/>
      </c>
      <c r="M188" s="529" t="str">
        <f t="array" aca="1" ref="M188" ca="1">IFERROR(G188*(1+INDEX(FrontEndData,MATCH(M$10,IF(FrontEndType=$B188,FrontEndCampus),0),MATCH(M$9,FrontEndYear,0))),"")</f>
        <v/>
      </c>
      <c r="N188" s="529" t="str">
        <f t="array" aca="1" ref="N188" ca="1">IFERROR(H188*(1+INDEX(FrontEndData,MATCH(N$10,IF(FrontEndType=$B188,FrontEndCampus),0),MATCH(N$9,FrontEndYear,0))),"")</f>
        <v/>
      </c>
      <c r="O188" s="529" t="str">
        <f t="array" aca="1" ref="O188" ca="1">IFERROR(I188*(1+INDEX(FrontEndData,MATCH(O$10,IF(FrontEndType=$B188,FrontEndCampus),0),MATCH(O$9,FrontEndYear,0))),"")</f>
        <v/>
      </c>
      <c r="P188" s="529" t="str">
        <f t="array" aca="1" ref="P188" ca="1">IFERROR(J188*(1+INDEX(FrontEndData,MATCH(P$10,IF(FrontEndType=$B188,FrontEndCampus),0),MATCH(P$9,FrontEndYear,0))),"")</f>
        <v/>
      </c>
      <c r="Q188" s="529" t="str">
        <f t="array" aca="1" ref="Q188" ca="1">IFERROR(K188*(1+INDEX(FrontEndData,MATCH(Q$10,IF(FrontEndType=$B188,FrontEndCampus),0),MATCH(Q$9,FrontEndYear,0))),"")</f>
        <v/>
      </c>
      <c r="R188" s="529" t="str">
        <f t="array" aca="1" ref="R188" ca="1">IFERROR(L188*(1+INDEX(FrontEndData,MATCH(R$10,IF(FrontEndType=$B188,FrontEndCampus),0),MATCH(R$9,FrontEndYear,0))),"")</f>
        <v/>
      </c>
      <c r="S188" s="529" t="str">
        <f t="array" aca="1" ref="S188" ca="1">IFERROR(M188*(1+INDEX(FrontEndData,MATCH(S$10,IF(FrontEndType=$B188,FrontEndCampus),0),MATCH(S$9,FrontEndYear,0))),"")</f>
        <v/>
      </c>
      <c r="T188" s="529" t="str">
        <f t="array" aca="1" ref="T188" ca="1">IFERROR(N188*(1+INDEX(FrontEndData,MATCH(T$10,IF(FrontEndType=$B188,FrontEndCampus),0),MATCH(T$9,FrontEndYear,0))),"")</f>
        <v/>
      </c>
      <c r="U188" s="529" t="str">
        <f t="array" aca="1" ref="U188" ca="1">IFERROR(O188*(1+INDEX(FrontEndData,MATCH(U$10,IF(FrontEndType=$B188,FrontEndCampus),0),MATCH(U$9,FrontEndYear,0))),"")</f>
        <v/>
      </c>
      <c r="V188" s="529" t="str">
        <f t="array" aca="1" ref="V188" ca="1">IFERROR(P188*(1+INDEX(FrontEndData,MATCH(V$10,IF(FrontEndType=$B188,FrontEndCampus),0),MATCH(V$9,FrontEndYear,0))),"")</f>
        <v/>
      </c>
      <c r="W188" s="529" t="str">
        <f t="array" aca="1" ref="W188" ca="1">IFERROR(Q188*(1+INDEX(FrontEndData,MATCH(W$10,IF(FrontEndType=$B188,FrontEndCampus),0),MATCH(W$9,FrontEndYear,0))),"")</f>
        <v/>
      </c>
      <c r="X188" s="529" t="str">
        <f t="array" aca="1" ref="X188" ca="1">IFERROR(R188*(1+INDEX(FrontEndData,MATCH(X$10,IF(FrontEndType=$B188,FrontEndCampus),0),MATCH(X$9,FrontEndYear,0))),"")</f>
        <v/>
      </c>
      <c r="Y188" s="529" t="str">
        <f t="array" aca="1" ref="Y188" ca="1">IFERROR(S188*(1+INDEX(FrontEndData,MATCH(Y$10,IF(FrontEndType=$B188,FrontEndCampus),0),MATCH(Y$9,FrontEndYear,0))),"")</f>
        <v/>
      </c>
      <c r="Z188" s="529" t="str">
        <f t="array" aca="1" ref="Z188" ca="1">IFERROR(T188*(1+INDEX(FrontEndData,MATCH(Z$10,IF(FrontEndType=$B188,FrontEndCampus),0),MATCH(Z$9,FrontEndYear,0))),"")</f>
        <v/>
      </c>
      <c r="AA188" s="529" t="str">
        <f t="array" aca="1" ref="AA188" ca="1">IFERROR(U188*(1+INDEX(FrontEndData,MATCH(AA$10,IF(FrontEndType=$B188,FrontEndCampus),0),MATCH(AA$9,FrontEndYear,0))),"")</f>
        <v/>
      </c>
      <c r="AB188" s="529" t="str">
        <f t="array" aca="1" ref="AB188" ca="1">IFERROR(V188*(1+INDEX(FrontEndData,MATCH(AB$10,IF(FrontEndType=$B188,FrontEndCampus),0),MATCH(AB$9,FrontEndYear,0))),"")</f>
        <v/>
      </c>
      <c r="AC188" s="529" t="str">
        <f t="array" aca="1" ref="AC188" ca="1">IFERROR(W188*(1+INDEX(FrontEndData,MATCH(AC$10,IF(FrontEndType=$B188,FrontEndCampus),0),MATCH(AC$9,FrontEndYear,0))),"")</f>
        <v/>
      </c>
      <c r="AD188" s="529" t="str">
        <f t="array" aca="1" ref="AD188" ca="1">IFERROR(X188*(1+INDEX(FrontEndData,MATCH(AD$10,IF(FrontEndType=$B188,FrontEndCampus),0),MATCH(AD$9,FrontEndYear,0))),"")</f>
        <v/>
      </c>
      <c r="AE188" s="529" t="str">
        <f t="array" aca="1" ref="AE188" ca="1">IFERROR(Y188*(1+INDEX(FrontEndData,MATCH(AE$10,IF(FrontEndType=$B188,FrontEndCampus),0),MATCH(AE$9,FrontEndYear,0))),"")</f>
        <v/>
      </c>
      <c r="AF188" s="529" t="str">
        <f t="array" aca="1" ref="AF188" ca="1">IFERROR(Z188*(1+INDEX(FrontEndData,MATCH(AF$10,IF(FrontEndType=$B188,FrontEndCampus),0),MATCH(AF$9,FrontEndYear,0))),"")</f>
        <v/>
      </c>
      <c r="AG188" s="529" t="str">
        <f t="array" aca="1" ref="AG188" ca="1">IFERROR(AA188*(1+INDEX(FrontEndData,MATCH(AG$10,IF(FrontEndType=$B188,FrontEndCampus),0),MATCH(AG$9,FrontEndYear,0))),"")</f>
        <v/>
      </c>
      <c r="AH188" s="529" t="str">
        <f t="array" aca="1" ref="AH188" ca="1">IFERROR(AB188*(1+INDEX(FrontEndData,MATCH(AH$10,IF(FrontEndType=$B188,FrontEndCampus),0),MATCH(AH$9,FrontEndYear,0))),"")</f>
        <v/>
      </c>
      <c r="AI188" s="529" t="str">
        <f t="array" aca="1" ref="AI188" ca="1">IFERROR(AC188*(1+INDEX(FrontEndData,MATCH(AI$10,IF(FrontEndType=$B188,FrontEndCampus),0),MATCH(AI$9,FrontEndYear,0))),"")</f>
        <v/>
      </c>
      <c r="AJ188" s="529" t="str">
        <f t="array" aca="1" ref="AJ188" ca="1">IFERROR(AD188*(1+INDEX(FrontEndData,MATCH(AJ$10,IF(FrontEndType=$B188,FrontEndCampus),0),MATCH(AJ$9,FrontEndYear,0))),"")</f>
        <v/>
      </c>
      <c r="AK188" s="529" t="str">
        <f t="array" aca="1" ref="AK188" ca="1">IFERROR(AE188*(1+INDEX(FrontEndData,MATCH(AK$10,IF(FrontEndType=$B188,FrontEndCampus),0),MATCH(AK$9,FrontEndYear,0))),"")</f>
        <v/>
      </c>
      <c r="AL188" s="529" t="str">
        <f t="array" aca="1" ref="AL188" ca="1">IFERROR(AF188*(1+INDEX(FrontEndData,MATCH(AL$10,IF(FrontEndType=$B188,FrontEndCampus),0),MATCH(AL$9,FrontEndYear,0))),"")</f>
        <v/>
      </c>
      <c r="AM188" s="529" t="str">
        <f t="array" aca="1" ref="AM188" ca="1">IFERROR(AG188*(1+INDEX(FrontEndData,MATCH(AM$10,IF(FrontEndType=$B188,FrontEndCampus),0),MATCH(AM$9,FrontEndYear,0))),"")</f>
        <v/>
      </c>
      <c r="AN188" s="529" t="str">
        <f t="array" aca="1" ref="AN188" ca="1">IFERROR(AH188*(1+INDEX(FrontEndData,MATCH(AN$10,IF(FrontEndType=$B188,FrontEndCampus),0),MATCH(AN$9,FrontEndYear,0))),"")</f>
        <v/>
      </c>
      <c r="AO188" s="529" t="str">
        <f t="array" aca="1" ref="AO188" ca="1">IFERROR(AI188*(1+INDEX(FrontEndData,MATCH(AO$10,IF(FrontEndType=$B188,FrontEndCampus),0),MATCH(AO$9,FrontEndYear,0))),"")</f>
        <v/>
      </c>
      <c r="AP188" s="529" t="str">
        <f t="array" aca="1" ref="AP188" ca="1">IFERROR(AJ188*(1+INDEX(FrontEndData,MATCH(AP$10,IF(FrontEndType=$B188,FrontEndCampus),0),MATCH(AP$9,FrontEndYear,0))),"")</f>
        <v/>
      </c>
      <c r="AQ188" s="529" t="str">
        <f t="array" aca="1" ref="AQ188" ca="1">IFERROR(AK188*(1+INDEX(FrontEndData,MATCH(AQ$10,IF(FrontEndType=$B188,FrontEndCampus),0),MATCH(AQ$9,FrontEndYear,0))),"")</f>
        <v/>
      </c>
      <c r="AR188" s="529" t="str">
        <f t="array" aca="1" ref="AR188" ca="1">IFERROR(AL188*(1+INDEX(FrontEndData,MATCH(AR$10,IF(FrontEndType=$B188,FrontEndCampus),0),MATCH(AR$9,FrontEndYear,0))),"")</f>
        <v/>
      </c>
      <c r="AS188" s="529" t="str">
        <f t="array" aca="1" ref="AS188" ca="1">IFERROR(AM188*(1+INDEX(FrontEndData,MATCH(AS$10,IF(FrontEndType=$B188,FrontEndCampus),0),MATCH(AS$9,FrontEndYear,0))),"")</f>
        <v/>
      </c>
      <c r="AT188" s="529" t="str">
        <f t="array" aca="1" ref="AT188" ca="1">IFERROR(AN188*(1+INDEX(FrontEndData,MATCH(AT$10,IF(FrontEndType=$B188,FrontEndCampus),0),MATCH(AT$9,FrontEndYear,0))),"")</f>
        <v/>
      </c>
      <c r="AU188" s="529" t="str">
        <f t="array" aca="1" ref="AU188" ca="1">IFERROR(AO188*(1+INDEX(FrontEndData,MATCH(AU$10,IF(FrontEndType=$B188,FrontEndCampus),0),MATCH(AU$9,FrontEndYear,0))),"")</f>
        <v/>
      </c>
      <c r="AV188" s="529" t="str">
        <f t="array" aca="1" ref="AV188" ca="1">IFERROR(AP188*(1+INDEX(FrontEndData,MATCH(AV$10,IF(FrontEndType=$B188,FrontEndCampus),0),MATCH(AV$9,FrontEndYear,0))),"")</f>
        <v/>
      </c>
      <c r="AW188" s="529" t="str">
        <f t="array" aca="1" ref="AW188" ca="1">IFERROR(AQ188*(1+INDEX(FrontEndData,MATCH(AW$10,IF(FrontEndType=$B188,FrontEndCampus),0),MATCH(AW$9,FrontEndYear,0))),"")</f>
        <v/>
      </c>
      <c r="AX188" s="529" t="str">
        <f t="array" aca="1" ref="AX188" ca="1">IFERROR(AR188*(1+INDEX(FrontEndData,MATCH(AX$10,IF(FrontEndType=$B188,FrontEndCampus),0),MATCH(AX$9,FrontEndYear,0))),"")</f>
        <v/>
      </c>
      <c r="AY188" s="529" t="str">
        <f t="array" aca="1" ref="AY188" ca="1">IFERROR(AS188*(1+INDEX(FrontEndData,MATCH(AY$10,IF(FrontEndType=$B188,FrontEndCampus),0),MATCH(AY$9,FrontEndYear,0))),"")</f>
        <v/>
      </c>
      <c r="AZ188" s="529" t="str">
        <f t="array" aca="1" ref="AZ188" ca="1">IFERROR(AT188*(1+INDEX(FrontEndData,MATCH(AZ$10,IF(FrontEndType=$B188,FrontEndCampus),0),MATCH(AZ$9,FrontEndYear,0))),"")</f>
        <v/>
      </c>
      <c r="BA188" s="529" t="str">
        <f t="array" aca="1" ref="BA188" ca="1">IFERROR(AU188*(1+INDEX(FrontEndData,MATCH(BA$10,IF(FrontEndType=$B188,FrontEndCampus),0),MATCH(BA$9,FrontEndYear,0))),"")</f>
        <v/>
      </c>
      <c r="BB188" s="529" t="str">
        <f t="array" aca="1" ref="BB188" ca="1">IFERROR(AV188*(1+INDEX(FrontEndData,MATCH(BB$10,IF(FrontEndType=$B188,FrontEndCampus),0),MATCH(BB$9,FrontEndYear,0))),"")</f>
        <v/>
      </c>
      <c r="BC188" s="529" t="str">
        <f t="array" aca="1" ref="BC188" ca="1">IFERROR(AW188*(1+INDEX(FrontEndData,MATCH(BC$10,IF(FrontEndType=$B188,FrontEndCampus),0),MATCH(BC$9,FrontEndYear,0))),"")</f>
        <v/>
      </c>
      <c r="BD188" s="529" t="str">
        <f t="array" aca="1" ref="BD188" ca="1">IFERROR(AX188*(1+INDEX(FrontEndData,MATCH(BD$10,IF(FrontEndType=$B188,FrontEndCampus),0),MATCH(BD$9,FrontEndYear,0))),"")</f>
        <v/>
      </c>
      <c r="BE188" s="529" t="str">
        <f t="array" aca="1" ref="BE188" ca="1">IFERROR(AY188*(1+INDEX(FrontEndData,MATCH(BE$10,IF(FrontEndType=$B188,FrontEndCampus),0),MATCH(BE$9,FrontEndYear,0))),"")</f>
        <v/>
      </c>
      <c r="BF188" s="529" t="str">
        <f t="array" aca="1" ref="BF188" ca="1">IFERROR(AZ188*(1+INDEX(FrontEndData,MATCH(BF$10,IF(FrontEndType=$B188,FrontEndCampus),0),MATCH(BF$9,FrontEndYear,0))),"")</f>
        <v/>
      </c>
      <c r="BG188" s="529" t="str">
        <f t="array" aca="1" ref="BG188" ca="1">IFERROR(BA188*(1+INDEX(FrontEndData,MATCH(BG$10,IF(FrontEndType=$B188,FrontEndCampus),0),MATCH(BG$9,FrontEndYear,0))),"")</f>
        <v/>
      </c>
      <c r="BH188" s="529" t="str">
        <f t="array" aca="1" ref="BH188" ca="1">IFERROR(BB188*(1+INDEX(FrontEndData,MATCH(BH$10,IF(FrontEndType=$B188,FrontEndCampus),0),MATCH(BH$9,FrontEndYear,0))),"")</f>
        <v/>
      </c>
      <c r="BI188" s="529" t="str">
        <f t="array" aca="1" ref="BI188" ca="1">IFERROR(BC188*(1+INDEX(FrontEndData,MATCH(BI$10,IF(FrontEndType=$B188,FrontEndCampus),0),MATCH(BI$9,FrontEndYear,0))),"")</f>
        <v/>
      </c>
      <c r="BJ188" s="529" t="str">
        <f t="array" aca="1" ref="BJ188" ca="1">IFERROR(BD188*(1+INDEX(FrontEndData,MATCH(BJ$10,IF(FrontEndType=$B188,FrontEndCampus),0),MATCH(BJ$9,FrontEndYear,0))),"")</f>
        <v/>
      </c>
      <c r="BK188" s="529" t="str">
        <f t="array" aca="1" ref="BK188" ca="1">IFERROR(BE188*(1+INDEX(FrontEndData,MATCH(BK$10,IF(FrontEndType=$B188,FrontEndCampus),0),MATCH(BK$9,FrontEndYear,0))),"")</f>
        <v/>
      </c>
      <c r="BL188" s="529" t="str">
        <f t="array" aca="1" ref="BL188" ca="1">IFERROR(BF188*(1+INDEX(FrontEndData,MATCH(BL$10,IF(FrontEndType=$B188,FrontEndCampus),0),MATCH(BL$9,FrontEndYear,0))),"")</f>
        <v/>
      </c>
      <c r="BM188" s="529" t="str">
        <f t="array" aca="1" ref="BM188" ca="1">IFERROR(BG188*(1+INDEX(FrontEndData,MATCH(BM$10,IF(FrontEndType=$B188,FrontEndCampus),0),MATCH(BM$9,FrontEndYear,0))),"")</f>
        <v/>
      </c>
      <c r="BN188" s="529" t="str">
        <f t="array" aca="1" ref="BN188" ca="1">IFERROR(BH188*(1+INDEX(FrontEndData,MATCH(BN$10,IF(FrontEndType=$B188,FrontEndCampus),0),MATCH(BN$9,FrontEndYear,0))),"")</f>
        <v/>
      </c>
      <c r="BO188" s="529" t="str">
        <f t="array" aca="1" ref="BO188" ca="1">IFERROR(BI188*(1+INDEX(FrontEndData,MATCH(BO$10,IF(FrontEndType=$B188,FrontEndCampus),0),MATCH(BO$9,FrontEndYear,0))),"")</f>
        <v/>
      </c>
      <c r="BP188" s="529" t="str">
        <f t="array" aca="1" ref="BP188" ca="1">IFERROR(BJ188*(1+INDEX(FrontEndData,MATCH(BP$10,IF(FrontEndType=$B188,FrontEndCampus),0),MATCH(BP$9,FrontEndYear,0))),"")</f>
        <v/>
      </c>
      <c r="BQ188" s="529" t="str">
        <f t="array" aca="1" ref="BQ188" ca="1">IFERROR(BK188*(1+INDEX(FrontEndData,MATCH(BQ$10,IF(FrontEndType=$B188,FrontEndCampus),0),MATCH(BQ$9,FrontEndYear,0))),"")</f>
        <v/>
      </c>
      <c r="BR188" s="529" t="str">
        <f t="array" aca="1" ref="BR188" ca="1">IFERROR(BL188*(1+INDEX(FrontEndData,MATCH(BR$10,IF(FrontEndType=$B188,FrontEndCampus),0),MATCH(BR$9,FrontEndYear,0))),"")</f>
        <v/>
      </c>
      <c r="BS188" s="529" t="str">
        <f t="array" aca="1" ref="BS188" ca="1">IFERROR(BM188*(1+INDEX(FrontEndData,MATCH(BS$10,IF(FrontEndType=$B188,FrontEndCampus),0),MATCH(BS$9,FrontEndYear,0))),"")</f>
        <v/>
      </c>
      <c r="BT188" s="529" t="str">
        <f t="array" aca="1" ref="BT188" ca="1">IFERROR(BN188*(1+INDEX(FrontEndData,MATCH(BT$10,IF(FrontEndType=$B188,FrontEndCampus),0),MATCH(BT$9,FrontEndYear,0))),"")</f>
        <v/>
      </c>
      <c r="BU188" s="529" t="str">
        <f t="array" aca="1" ref="BU188" ca="1">IFERROR(BO188*(1+INDEX(FrontEndData,MATCH(BU$10,IF(FrontEndType=$B188,FrontEndCampus),0),MATCH(BU$9,FrontEndYear,0))),"")</f>
        <v/>
      </c>
      <c r="BV188" s="529" t="str">
        <f t="array" aca="1" ref="BV188" ca="1">IFERROR(BP188*(1+INDEX(FrontEndData,MATCH(BV$10,IF(FrontEndType=$B188,FrontEndCampus),0),MATCH(BV$9,FrontEndYear,0))),"")</f>
        <v/>
      </c>
      <c r="BW188" s="529" t="str">
        <f t="array" aca="1" ref="BW188" ca="1">IFERROR(BQ188*(1+INDEX(FrontEndData,MATCH(BW$10,IF(FrontEndType=$B188,FrontEndCampus),0),MATCH(BW$9,FrontEndYear,0))),"")</f>
        <v/>
      </c>
      <c r="BX188" s="529" t="str">
        <f t="array" aca="1" ref="BX188" ca="1">IFERROR(BR188*(1+INDEX(FrontEndData,MATCH(BX$10,IF(FrontEndType=$B188,FrontEndCampus),0),MATCH(BX$9,FrontEndYear,0))),"")</f>
        <v/>
      </c>
    </row>
    <row r="189" spans="2:76" x14ac:dyDescent="0.25">
      <c r="B189" s="525" t="s">
        <v>360</v>
      </c>
      <c r="C189" s="526" t="s">
        <v>366</v>
      </c>
      <c r="D189" s="527" t="s">
        <v>28</v>
      </c>
      <c r="E189" s="528">
        <f t="array" aca="1" ref="E189" ca="1">IFERROR(IF(INDEX(EndUseMatrixData,MATCH($B189,IF(EndUseMatrixEndUse=$D189,EndUseMatrixAllocation),0),MATCH($C189,EndUseMatrixEmissionSource,0))=Lists!$Q$9,INDEX(CFPTableEmissionsData,MATCH($C189,CFPTableEmissionsEmissionSource,0),MATCH(E$10,CFPTableEmissionsCampus,0))*INDEX(EndUseAssumptionsData,MATCH($C189,IF(EndUseAssumptionsEndUse=$D189,EndUseAssumptionsEmissionsSource),0),MATCH(E$10,EndUseAssumptionsCampus,0))*IF(COUNTIF(PeopleList,$B189)&gt;0,INDEX(SpacePeopleAllocationsPercentData,MATCH($B189,SpacePeopleAllocationsPercentType,0),MATCH(E$10,SpacePeopleAllocationsPercentCampus,0))/SUM(IF(INDEX(EndUseMatrixPeopleData,0,MATCH($C189,EndUseMatrixEmissionSource,0))=Lists!$Q$9,IF(EndUseMatrixPeopleEndUse=$D189,INDEX(EndUseMatrixPeopleSplitData,0,MATCH(E$10,EndUseMatrixPeopleSplitCampus,0))))),1),0),0)</f>
        <v>0</v>
      </c>
      <c r="F189" s="528">
        <f t="array" aca="1" ref="F189" ca="1">IFERROR(IF(INDEX(EndUseMatrixData,MATCH($B189,IF(EndUseMatrixEndUse=$D189,EndUseMatrixAllocation),0),MATCH($C189,EndUseMatrixEmissionSource,0))=Lists!$Q$9,INDEX(CFPTableEmissionsData,MATCH($C189,CFPTableEmissionsEmissionSource,0),MATCH(F$10,CFPTableEmissionsCampus,0))*INDEX(EndUseAssumptionsData,MATCH($C189,IF(EndUseAssumptionsEndUse=$D189,EndUseAssumptionsEmissionsSource),0),MATCH(F$10,EndUseAssumptionsCampus,0))*IF(COUNTIF(PeopleList,$B189)&gt;0,INDEX(SpacePeopleAllocationsPercentData,MATCH($B189,SpacePeopleAllocationsPercentType,0),MATCH(F$10,SpacePeopleAllocationsPercentCampus,0))/SUM(IF(INDEX(EndUseMatrixPeopleData,0,MATCH($C189,EndUseMatrixEmissionSource,0))=Lists!$Q$9,IF(EndUseMatrixPeopleEndUse=$D189,INDEX(EndUseMatrixPeopleSplitData,0,MATCH(F$10,EndUseMatrixPeopleSplitCampus,0))))),1),0),0)</f>
        <v>0</v>
      </c>
      <c r="G189" s="528">
        <f t="array" aca="1" ref="G189" ca="1">IFERROR(IF(INDEX(EndUseMatrixData,MATCH($B189,IF(EndUseMatrixEndUse=$D189,EndUseMatrixAllocation),0),MATCH($C189,EndUseMatrixEmissionSource,0))=Lists!$Q$9,INDEX(CFPTableEmissionsData,MATCH($C189,CFPTableEmissionsEmissionSource,0),MATCH(G$10,CFPTableEmissionsCampus,0))*INDEX(EndUseAssumptionsData,MATCH($C189,IF(EndUseAssumptionsEndUse=$D189,EndUseAssumptionsEmissionsSource),0),MATCH(G$10,EndUseAssumptionsCampus,0))*IF(COUNTIF(PeopleList,$B189)&gt;0,INDEX(SpacePeopleAllocationsPercentData,MATCH($B189,SpacePeopleAllocationsPercentType,0),MATCH(G$10,SpacePeopleAllocationsPercentCampus,0))/SUM(IF(INDEX(EndUseMatrixPeopleData,0,MATCH($C189,EndUseMatrixEmissionSource,0))=Lists!$Q$9,IF(EndUseMatrixPeopleEndUse=$D189,INDEX(EndUseMatrixPeopleSplitData,0,MATCH(G$10,EndUseMatrixPeopleSplitCampus,0))))),1),0),0)</f>
        <v>0</v>
      </c>
      <c r="H189" s="528">
        <f t="array" aca="1" ref="H189" ca="1">IFERROR(IF(INDEX(EndUseMatrixData,MATCH($B189,IF(EndUseMatrixEndUse=$D189,EndUseMatrixAllocation),0),MATCH($C189,EndUseMatrixEmissionSource,0))=Lists!$Q$9,INDEX(CFPTableEmissionsData,MATCH($C189,CFPTableEmissionsEmissionSource,0),MATCH(H$10,CFPTableEmissionsCampus,0))*INDEX(EndUseAssumptionsData,MATCH($C189,IF(EndUseAssumptionsEndUse=$D189,EndUseAssumptionsEmissionsSource),0),MATCH(H$10,EndUseAssumptionsCampus,0))*IF(COUNTIF(PeopleList,$B189)&gt;0,INDEX(SpacePeopleAllocationsPercentData,MATCH($B189,SpacePeopleAllocationsPercentType,0),MATCH(H$10,SpacePeopleAllocationsPercentCampus,0))/SUM(IF(INDEX(EndUseMatrixPeopleData,0,MATCH($C189,EndUseMatrixEmissionSource,0))=Lists!$Q$9,IF(EndUseMatrixPeopleEndUse=$D189,INDEX(EndUseMatrixPeopleSplitData,0,MATCH(H$10,EndUseMatrixPeopleSplitCampus,0))))),1),0),0)</f>
        <v>0</v>
      </c>
      <c r="I189" s="528">
        <f t="array" aca="1" ref="I189" ca="1">IFERROR(IF(INDEX(EndUseMatrixData,MATCH($B189,IF(EndUseMatrixEndUse=$D189,EndUseMatrixAllocation),0),MATCH($C189,EndUseMatrixEmissionSource,0))=Lists!$Q$9,INDEX(CFPTableEmissionsData,MATCH($C189,CFPTableEmissionsEmissionSource,0),MATCH(I$10,CFPTableEmissionsCampus,0))*INDEX(EndUseAssumptionsData,MATCH($C189,IF(EndUseAssumptionsEndUse=$D189,EndUseAssumptionsEmissionsSource),0),MATCH(I$10,EndUseAssumptionsCampus,0))*IF(COUNTIF(PeopleList,$B189)&gt;0,INDEX(SpacePeopleAllocationsPercentData,MATCH($B189,SpacePeopleAllocationsPercentType,0),MATCH(I$10,SpacePeopleAllocationsPercentCampus,0))/SUM(IF(INDEX(EndUseMatrixPeopleData,0,MATCH($C189,EndUseMatrixEmissionSource,0))=Lists!$Q$9,IF(EndUseMatrixPeopleEndUse=$D189,INDEX(EndUseMatrixPeopleSplitData,0,MATCH(I$10,EndUseMatrixPeopleSplitCampus,0))))),1),0),0)</f>
        <v>0</v>
      </c>
      <c r="J189" s="528">
        <f t="array" aca="1" ref="J189" ca="1">IFERROR(IF(INDEX(EndUseMatrixData,MATCH($B189,IF(EndUseMatrixEndUse=$D189,EndUseMatrixAllocation),0),MATCH($C189,EndUseMatrixEmissionSource,0))=Lists!$Q$9,INDEX(CFPTableEmissionsData,MATCH($C189,CFPTableEmissionsEmissionSource,0),MATCH(J$10,CFPTableEmissionsCampus,0))*INDEX(EndUseAssumptionsData,MATCH($C189,IF(EndUseAssumptionsEndUse=$D189,EndUseAssumptionsEmissionsSource),0),MATCH(J$10,EndUseAssumptionsCampus,0))*IF(COUNTIF(PeopleList,$B189)&gt;0,INDEX(SpacePeopleAllocationsPercentData,MATCH($B189,SpacePeopleAllocationsPercentType,0),MATCH(J$10,SpacePeopleAllocationsPercentCampus,0))/SUM(IF(INDEX(EndUseMatrixPeopleData,0,MATCH($C189,EndUseMatrixEmissionSource,0))=Lists!$Q$9,IF(EndUseMatrixPeopleEndUse=$D189,INDEX(EndUseMatrixPeopleSplitData,0,MATCH(J$10,EndUseMatrixPeopleSplitCampus,0))))),1),0),0)</f>
        <v>0</v>
      </c>
      <c r="K189" s="529" t="str">
        <f t="array" aca="1" ref="K189" ca="1">IFERROR(E189*(1+INDEX(FrontEndData,MATCH(K$10,IF(FrontEndType=$B189,FrontEndCampus),0),MATCH(K$9,FrontEndYear,0))),"")</f>
        <v/>
      </c>
      <c r="L189" s="529" t="str">
        <f t="array" aca="1" ref="L189" ca="1">IFERROR(F189*(1+INDEX(FrontEndData,MATCH(L$10,IF(FrontEndType=$B189,FrontEndCampus),0),MATCH(L$9,FrontEndYear,0))),"")</f>
        <v/>
      </c>
      <c r="M189" s="529" t="str">
        <f t="array" aca="1" ref="M189" ca="1">IFERROR(G189*(1+INDEX(FrontEndData,MATCH(M$10,IF(FrontEndType=$B189,FrontEndCampus),0),MATCH(M$9,FrontEndYear,0))),"")</f>
        <v/>
      </c>
      <c r="N189" s="529" t="str">
        <f t="array" aca="1" ref="N189" ca="1">IFERROR(H189*(1+INDEX(FrontEndData,MATCH(N$10,IF(FrontEndType=$B189,FrontEndCampus),0),MATCH(N$9,FrontEndYear,0))),"")</f>
        <v/>
      </c>
      <c r="O189" s="529" t="str">
        <f t="array" aca="1" ref="O189" ca="1">IFERROR(I189*(1+INDEX(FrontEndData,MATCH(O$10,IF(FrontEndType=$B189,FrontEndCampus),0),MATCH(O$9,FrontEndYear,0))),"")</f>
        <v/>
      </c>
      <c r="P189" s="529" t="str">
        <f t="array" aca="1" ref="P189" ca="1">IFERROR(J189*(1+INDEX(FrontEndData,MATCH(P$10,IF(FrontEndType=$B189,FrontEndCampus),0),MATCH(P$9,FrontEndYear,0))),"")</f>
        <v/>
      </c>
      <c r="Q189" s="529" t="str">
        <f t="array" aca="1" ref="Q189" ca="1">IFERROR(K189*(1+INDEX(FrontEndData,MATCH(Q$10,IF(FrontEndType=$B189,FrontEndCampus),0),MATCH(Q$9,FrontEndYear,0))),"")</f>
        <v/>
      </c>
      <c r="R189" s="529" t="str">
        <f t="array" aca="1" ref="R189" ca="1">IFERROR(L189*(1+INDEX(FrontEndData,MATCH(R$10,IF(FrontEndType=$B189,FrontEndCampus),0),MATCH(R$9,FrontEndYear,0))),"")</f>
        <v/>
      </c>
      <c r="S189" s="529" t="str">
        <f t="array" aca="1" ref="S189" ca="1">IFERROR(M189*(1+INDEX(FrontEndData,MATCH(S$10,IF(FrontEndType=$B189,FrontEndCampus),0),MATCH(S$9,FrontEndYear,0))),"")</f>
        <v/>
      </c>
      <c r="T189" s="529" t="str">
        <f t="array" aca="1" ref="T189" ca="1">IFERROR(N189*(1+INDEX(FrontEndData,MATCH(T$10,IF(FrontEndType=$B189,FrontEndCampus),0),MATCH(T$9,FrontEndYear,0))),"")</f>
        <v/>
      </c>
      <c r="U189" s="529" t="str">
        <f t="array" aca="1" ref="U189" ca="1">IFERROR(O189*(1+INDEX(FrontEndData,MATCH(U$10,IF(FrontEndType=$B189,FrontEndCampus),0),MATCH(U$9,FrontEndYear,0))),"")</f>
        <v/>
      </c>
      <c r="V189" s="529" t="str">
        <f t="array" aca="1" ref="V189" ca="1">IFERROR(P189*(1+INDEX(FrontEndData,MATCH(V$10,IF(FrontEndType=$B189,FrontEndCampus),0),MATCH(V$9,FrontEndYear,0))),"")</f>
        <v/>
      </c>
      <c r="W189" s="529" t="str">
        <f t="array" aca="1" ref="W189" ca="1">IFERROR(Q189*(1+INDEX(FrontEndData,MATCH(W$10,IF(FrontEndType=$B189,FrontEndCampus),0),MATCH(W$9,FrontEndYear,0))),"")</f>
        <v/>
      </c>
      <c r="X189" s="529" t="str">
        <f t="array" aca="1" ref="X189" ca="1">IFERROR(R189*(1+INDEX(FrontEndData,MATCH(X$10,IF(FrontEndType=$B189,FrontEndCampus),0),MATCH(X$9,FrontEndYear,0))),"")</f>
        <v/>
      </c>
      <c r="Y189" s="529" t="str">
        <f t="array" aca="1" ref="Y189" ca="1">IFERROR(S189*(1+INDEX(FrontEndData,MATCH(Y$10,IF(FrontEndType=$B189,FrontEndCampus),0),MATCH(Y$9,FrontEndYear,0))),"")</f>
        <v/>
      </c>
      <c r="Z189" s="529" t="str">
        <f t="array" aca="1" ref="Z189" ca="1">IFERROR(T189*(1+INDEX(FrontEndData,MATCH(Z$10,IF(FrontEndType=$B189,FrontEndCampus),0),MATCH(Z$9,FrontEndYear,0))),"")</f>
        <v/>
      </c>
      <c r="AA189" s="529" t="str">
        <f t="array" aca="1" ref="AA189" ca="1">IFERROR(U189*(1+INDEX(FrontEndData,MATCH(AA$10,IF(FrontEndType=$B189,FrontEndCampus),0),MATCH(AA$9,FrontEndYear,0))),"")</f>
        <v/>
      </c>
      <c r="AB189" s="529" t="str">
        <f t="array" aca="1" ref="AB189" ca="1">IFERROR(V189*(1+INDEX(FrontEndData,MATCH(AB$10,IF(FrontEndType=$B189,FrontEndCampus),0),MATCH(AB$9,FrontEndYear,0))),"")</f>
        <v/>
      </c>
      <c r="AC189" s="529" t="str">
        <f t="array" aca="1" ref="AC189" ca="1">IFERROR(W189*(1+INDEX(FrontEndData,MATCH(AC$10,IF(FrontEndType=$B189,FrontEndCampus),0),MATCH(AC$9,FrontEndYear,0))),"")</f>
        <v/>
      </c>
      <c r="AD189" s="529" t="str">
        <f t="array" aca="1" ref="AD189" ca="1">IFERROR(X189*(1+INDEX(FrontEndData,MATCH(AD$10,IF(FrontEndType=$B189,FrontEndCampus),0),MATCH(AD$9,FrontEndYear,0))),"")</f>
        <v/>
      </c>
      <c r="AE189" s="529" t="str">
        <f t="array" aca="1" ref="AE189" ca="1">IFERROR(Y189*(1+INDEX(FrontEndData,MATCH(AE$10,IF(FrontEndType=$B189,FrontEndCampus),0),MATCH(AE$9,FrontEndYear,0))),"")</f>
        <v/>
      </c>
      <c r="AF189" s="529" t="str">
        <f t="array" aca="1" ref="AF189" ca="1">IFERROR(Z189*(1+INDEX(FrontEndData,MATCH(AF$10,IF(FrontEndType=$B189,FrontEndCampus),0),MATCH(AF$9,FrontEndYear,0))),"")</f>
        <v/>
      </c>
      <c r="AG189" s="529" t="str">
        <f t="array" aca="1" ref="AG189" ca="1">IFERROR(AA189*(1+INDEX(FrontEndData,MATCH(AG$10,IF(FrontEndType=$B189,FrontEndCampus),0),MATCH(AG$9,FrontEndYear,0))),"")</f>
        <v/>
      </c>
      <c r="AH189" s="529" t="str">
        <f t="array" aca="1" ref="AH189" ca="1">IFERROR(AB189*(1+INDEX(FrontEndData,MATCH(AH$10,IF(FrontEndType=$B189,FrontEndCampus),0),MATCH(AH$9,FrontEndYear,0))),"")</f>
        <v/>
      </c>
      <c r="AI189" s="529" t="str">
        <f t="array" aca="1" ref="AI189" ca="1">IFERROR(AC189*(1+INDEX(FrontEndData,MATCH(AI$10,IF(FrontEndType=$B189,FrontEndCampus),0),MATCH(AI$9,FrontEndYear,0))),"")</f>
        <v/>
      </c>
      <c r="AJ189" s="529" t="str">
        <f t="array" aca="1" ref="AJ189" ca="1">IFERROR(AD189*(1+INDEX(FrontEndData,MATCH(AJ$10,IF(FrontEndType=$B189,FrontEndCampus),0),MATCH(AJ$9,FrontEndYear,0))),"")</f>
        <v/>
      </c>
      <c r="AK189" s="529" t="str">
        <f t="array" aca="1" ref="AK189" ca="1">IFERROR(AE189*(1+INDEX(FrontEndData,MATCH(AK$10,IF(FrontEndType=$B189,FrontEndCampus),0),MATCH(AK$9,FrontEndYear,0))),"")</f>
        <v/>
      </c>
      <c r="AL189" s="529" t="str">
        <f t="array" aca="1" ref="AL189" ca="1">IFERROR(AF189*(1+INDEX(FrontEndData,MATCH(AL$10,IF(FrontEndType=$B189,FrontEndCampus),0),MATCH(AL$9,FrontEndYear,0))),"")</f>
        <v/>
      </c>
      <c r="AM189" s="529" t="str">
        <f t="array" aca="1" ref="AM189" ca="1">IFERROR(AG189*(1+INDEX(FrontEndData,MATCH(AM$10,IF(FrontEndType=$B189,FrontEndCampus),0),MATCH(AM$9,FrontEndYear,0))),"")</f>
        <v/>
      </c>
      <c r="AN189" s="529" t="str">
        <f t="array" aca="1" ref="AN189" ca="1">IFERROR(AH189*(1+INDEX(FrontEndData,MATCH(AN$10,IF(FrontEndType=$B189,FrontEndCampus),0),MATCH(AN$9,FrontEndYear,0))),"")</f>
        <v/>
      </c>
      <c r="AO189" s="529" t="str">
        <f t="array" aca="1" ref="AO189" ca="1">IFERROR(AI189*(1+INDEX(FrontEndData,MATCH(AO$10,IF(FrontEndType=$B189,FrontEndCampus),0),MATCH(AO$9,FrontEndYear,0))),"")</f>
        <v/>
      </c>
      <c r="AP189" s="529" t="str">
        <f t="array" aca="1" ref="AP189" ca="1">IFERROR(AJ189*(1+INDEX(FrontEndData,MATCH(AP$10,IF(FrontEndType=$B189,FrontEndCampus),0),MATCH(AP$9,FrontEndYear,0))),"")</f>
        <v/>
      </c>
      <c r="AQ189" s="529" t="str">
        <f t="array" aca="1" ref="AQ189" ca="1">IFERROR(AK189*(1+INDEX(FrontEndData,MATCH(AQ$10,IF(FrontEndType=$B189,FrontEndCampus),0),MATCH(AQ$9,FrontEndYear,0))),"")</f>
        <v/>
      </c>
      <c r="AR189" s="529" t="str">
        <f t="array" aca="1" ref="AR189" ca="1">IFERROR(AL189*(1+INDEX(FrontEndData,MATCH(AR$10,IF(FrontEndType=$B189,FrontEndCampus),0),MATCH(AR$9,FrontEndYear,0))),"")</f>
        <v/>
      </c>
      <c r="AS189" s="529" t="str">
        <f t="array" aca="1" ref="AS189" ca="1">IFERROR(AM189*(1+INDEX(FrontEndData,MATCH(AS$10,IF(FrontEndType=$B189,FrontEndCampus),0),MATCH(AS$9,FrontEndYear,0))),"")</f>
        <v/>
      </c>
      <c r="AT189" s="529" t="str">
        <f t="array" aca="1" ref="AT189" ca="1">IFERROR(AN189*(1+INDEX(FrontEndData,MATCH(AT$10,IF(FrontEndType=$B189,FrontEndCampus),0),MATCH(AT$9,FrontEndYear,0))),"")</f>
        <v/>
      </c>
      <c r="AU189" s="529" t="str">
        <f t="array" aca="1" ref="AU189" ca="1">IFERROR(AO189*(1+INDEX(FrontEndData,MATCH(AU$10,IF(FrontEndType=$B189,FrontEndCampus),0),MATCH(AU$9,FrontEndYear,0))),"")</f>
        <v/>
      </c>
      <c r="AV189" s="529" t="str">
        <f t="array" aca="1" ref="AV189" ca="1">IFERROR(AP189*(1+INDEX(FrontEndData,MATCH(AV$10,IF(FrontEndType=$B189,FrontEndCampus),0),MATCH(AV$9,FrontEndYear,0))),"")</f>
        <v/>
      </c>
      <c r="AW189" s="529" t="str">
        <f t="array" aca="1" ref="AW189" ca="1">IFERROR(AQ189*(1+INDEX(FrontEndData,MATCH(AW$10,IF(FrontEndType=$B189,FrontEndCampus),0),MATCH(AW$9,FrontEndYear,0))),"")</f>
        <v/>
      </c>
      <c r="AX189" s="529" t="str">
        <f t="array" aca="1" ref="AX189" ca="1">IFERROR(AR189*(1+INDEX(FrontEndData,MATCH(AX$10,IF(FrontEndType=$B189,FrontEndCampus),0),MATCH(AX$9,FrontEndYear,0))),"")</f>
        <v/>
      </c>
      <c r="AY189" s="529" t="str">
        <f t="array" aca="1" ref="AY189" ca="1">IFERROR(AS189*(1+INDEX(FrontEndData,MATCH(AY$10,IF(FrontEndType=$B189,FrontEndCampus),0),MATCH(AY$9,FrontEndYear,0))),"")</f>
        <v/>
      </c>
      <c r="AZ189" s="529" t="str">
        <f t="array" aca="1" ref="AZ189" ca="1">IFERROR(AT189*(1+INDEX(FrontEndData,MATCH(AZ$10,IF(FrontEndType=$B189,FrontEndCampus),0),MATCH(AZ$9,FrontEndYear,0))),"")</f>
        <v/>
      </c>
      <c r="BA189" s="529" t="str">
        <f t="array" aca="1" ref="BA189" ca="1">IFERROR(AU189*(1+INDEX(FrontEndData,MATCH(BA$10,IF(FrontEndType=$B189,FrontEndCampus),0),MATCH(BA$9,FrontEndYear,0))),"")</f>
        <v/>
      </c>
      <c r="BB189" s="529" t="str">
        <f t="array" aca="1" ref="BB189" ca="1">IFERROR(AV189*(1+INDEX(FrontEndData,MATCH(BB$10,IF(FrontEndType=$B189,FrontEndCampus),0),MATCH(BB$9,FrontEndYear,0))),"")</f>
        <v/>
      </c>
      <c r="BC189" s="529" t="str">
        <f t="array" aca="1" ref="BC189" ca="1">IFERROR(AW189*(1+INDEX(FrontEndData,MATCH(BC$10,IF(FrontEndType=$B189,FrontEndCampus),0),MATCH(BC$9,FrontEndYear,0))),"")</f>
        <v/>
      </c>
      <c r="BD189" s="529" t="str">
        <f t="array" aca="1" ref="BD189" ca="1">IFERROR(AX189*(1+INDEX(FrontEndData,MATCH(BD$10,IF(FrontEndType=$B189,FrontEndCampus),0),MATCH(BD$9,FrontEndYear,0))),"")</f>
        <v/>
      </c>
      <c r="BE189" s="529" t="str">
        <f t="array" aca="1" ref="BE189" ca="1">IFERROR(AY189*(1+INDEX(FrontEndData,MATCH(BE$10,IF(FrontEndType=$B189,FrontEndCampus),0),MATCH(BE$9,FrontEndYear,0))),"")</f>
        <v/>
      </c>
      <c r="BF189" s="529" t="str">
        <f t="array" aca="1" ref="BF189" ca="1">IFERROR(AZ189*(1+INDEX(FrontEndData,MATCH(BF$10,IF(FrontEndType=$B189,FrontEndCampus),0),MATCH(BF$9,FrontEndYear,0))),"")</f>
        <v/>
      </c>
      <c r="BG189" s="529" t="str">
        <f t="array" aca="1" ref="BG189" ca="1">IFERROR(BA189*(1+INDEX(FrontEndData,MATCH(BG$10,IF(FrontEndType=$B189,FrontEndCampus),0),MATCH(BG$9,FrontEndYear,0))),"")</f>
        <v/>
      </c>
      <c r="BH189" s="529" t="str">
        <f t="array" aca="1" ref="BH189" ca="1">IFERROR(BB189*(1+INDEX(FrontEndData,MATCH(BH$10,IF(FrontEndType=$B189,FrontEndCampus),0),MATCH(BH$9,FrontEndYear,0))),"")</f>
        <v/>
      </c>
      <c r="BI189" s="529" t="str">
        <f t="array" aca="1" ref="BI189" ca="1">IFERROR(BC189*(1+INDEX(FrontEndData,MATCH(BI$10,IF(FrontEndType=$B189,FrontEndCampus),0),MATCH(BI$9,FrontEndYear,0))),"")</f>
        <v/>
      </c>
      <c r="BJ189" s="529" t="str">
        <f t="array" aca="1" ref="BJ189" ca="1">IFERROR(BD189*(1+INDEX(FrontEndData,MATCH(BJ$10,IF(FrontEndType=$B189,FrontEndCampus),0),MATCH(BJ$9,FrontEndYear,0))),"")</f>
        <v/>
      </c>
      <c r="BK189" s="529" t="str">
        <f t="array" aca="1" ref="BK189" ca="1">IFERROR(BE189*(1+INDEX(FrontEndData,MATCH(BK$10,IF(FrontEndType=$B189,FrontEndCampus),0),MATCH(BK$9,FrontEndYear,0))),"")</f>
        <v/>
      </c>
      <c r="BL189" s="529" t="str">
        <f t="array" aca="1" ref="BL189" ca="1">IFERROR(BF189*(1+INDEX(FrontEndData,MATCH(BL$10,IF(FrontEndType=$B189,FrontEndCampus),0),MATCH(BL$9,FrontEndYear,0))),"")</f>
        <v/>
      </c>
      <c r="BM189" s="529" t="str">
        <f t="array" aca="1" ref="BM189" ca="1">IFERROR(BG189*(1+INDEX(FrontEndData,MATCH(BM$10,IF(FrontEndType=$B189,FrontEndCampus),0),MATCH(BM$9,FrontEndYear,0))),"")</f>
        <v/>
      </c>
      <c r="BN189" s="529" t="str">
        <f t="array" aca="1" ref="BN189" ca="1">IFERROR(BH189*(1+INDEX(FrontEndData,MATCH(BN$10,IF(FrontEndType=$B189,FrontEndCampus),0),MATCH(BN$9,FrontEndYear,0))),"")</f>
        <v/>
      </c>
      <c r="BO189" s="529" t="str">
        <f t="array" aca="1" ref="BO189" ca="1">IFERROR(BI189*(1+INDEX(FrontEndData,MATCH(BO$10,IF(FrontEndType=$B189,FrontEndCampus),0),MATCH(BO$9,FrontEndYear,0))),"")</f>
        <v/>
      </c>
      <c r="BP189" s="529" t="str">
        <f t="array" aca="1" ref="BP189" ca="1">IFERROR(BJ189*(1+INDEX(FrontEndData,MATCH(BP$10,IF(FrontEndType=$B189,FrontEndCampus),0),MATCH(BP$9,FrontEndYear,0))),"")</f>
        <v/>
      </c>
      <c r="BQ189" s="529" t="str">
        <f t="array" aca="1" ref="BQ189" ca="1">IFERROR(BK189*(1+INDEX(FrontEndData,MATCH(BQ$10,IF(FrontEndType=$B189,FrontEndCampus),0),MATCH(BQ$9,FrontEndYear,0))),"")</f>
        <v/>
      </c>
      <c r="BR189" s="529" t="str">
        <f t="array" aca="1" ref="BR189" ca="1">IFERROR(BL189*(1+INDEX(FrontEndData,MATCH(BR$10,IF(FrontEndType=$B189,FrontEndCampus),0),MATCH(BR$9,FrontEndYear,0))),"")</f>
        <v/>
      </c>
      <c r="BS189" s="529" t="str">
        <f t="array" aca="1" ref="BS189" ca="1">IFERROR(BM189*(1+INDEX(FrontEndData,MATCH(BS$10,IF(FrontEndType=$B189,FrontEndCampus),0),MATCH(BS$9,FrontEndYear,0))),"")</f>
        <v/>
      </c>
      <c r="BT189" s="529" t="str">
        <f t="array" aca="1" ref="BT189" ca="1">IFERROR(BN189*(1+INDEX(FrontEndData,MATCH(BT$10,IF(FrontEndType=$B189,FrontEndCampus),0),MATCH(BT$9,FrontEndYear,0))),"")</f>
        <v/>
      </c>
      <c r="BU189" s="529" t="str">
        <f t="array" aca="1" ref="BU189" ca="1">IFERROR(BO189*(1+INDEX(FrontEndData,MATCH(BU$10,IF(FrontEndType=$B189,FrontEndCampus),0),MATCH(BU$9,FrontEndYear,0))),"")</f>
        <v/>
      </c>
      <c r="BV189" s="529" t="str">
        <f t="array" aca="1" ref="BV189" ca="1">IFERROR(BP189*(1+INDEX(FrontEndData,MATCH(BV$10,IF(FrontEndType=$B189,FrontEndCampus),0),MATCH(BV$9,FrontEndYear,0))),"")</f>
        <v/>
      </c>
      <c r="BW189" s="529" t="str">
        <f t="array" aca="1" ref="BW189" ca="1">IFERROR(BQ189*(1+INDEX(FrontEndData,MATCH(BW$10,IF(FrontEndType=$B189,FrontEndCampus),0),MATCH(BW$9,FrontEndYear,0))),"")</f>
        <v/>
      </c>
      <c r="BX189" s="529" t="str">
        <f t="array" aca="1" ref="BX189" ca="1">IFERROR(BR189*(1+INDEX(FrontEndData,MATCH(BX$10,IF(FrontEndType=$B189,FrontEndCampus),0),MATCH(BX$9,FrontEndYear,0))),"")</f>
        <v/>
      </c>
    </row>
    <row r="190" spans="2:76" x14ac:dyDescent="0.25">
      <c r="B190" s="525" t="s">
        <v>358</v>
      </c>
      <c r="C190" s="526" t="s">
        <v>366</v>
      </c>
      <c r="D190" s="527" t="s">
        <v>28</v>
      </c>
      <c r="E190" s="528">
        <f t="array" ref="E190">IFERROR(IF(INDEX(EndUseMatrixData,MATCH($B190,IF(EndUseMatrixEndUse=$D190,EndUseMatrixAllocation),0),MATCH($C190,EndUseMatrixEmissionSource,0))=Lists!$Q$9,INDEX(CFPTableEmissionsData,MATCH($C190,CFPTableEmissionsEmissionSource,0),MATCH(E$10,CFPTableEmissionsCampus,0))*INDEX(EndUseAssumptionsData,MATCH($C190,IF(EndUseAssumptionsEndUse=$D190,EndUseAssumptionsEmissionsSource),0),MATCH(E$10,EndUseAssumptionsCampus,0))*IF(COUNTIF(PeopleList,$B190)&gt;0,INDEX(SpacePeopleAllocationsPercentData,MATCH($B190,SpacePeopleAllocationsPercentType,0),MATCH(E$10,SpacePeopleAllocationsPercentCampus,0))/SUM(IF(INDEX(EndUseMatrixPeopleData,0,MATCH($C190,EndUseMatrixEmissionSource,0))=Lists!$Q$9,IF(EndUseMatrixPeopleEndUse=$D190,INDEX(EndUseMatrixPeopleSplitData,0,MATCH(E$10,EndUseMatrixPeopleSplitCampus,0))))),1),0),0)</f>
        <v>0</v>
      </c>
      <c r="F190" s="528">
        <f t="array" ref="F190">IFERROR(IF(INDEX(EndUseMatrixData,MATCH($B190,IF(EndUseMatrixEndUse=$D190,EndUseMatrixAllocation),0),MATCH($C190,EndUseMatrixEmissionSource,0))=Lists!$Q$9,INDEX(CFPTableEmissionsData,MATCH($C190,CFPTableEmissionsEmissionSource,0),MATCH(F$10,CFPTableEmissionsCampus,0))*INDEX(EndUseAssumptionsData,MATCH($C190,IF(EndUseAssumptionsEndUse=$D190,EndUseAssumptionsEmissionsSource),0),MATCH(F$10,EndUseAssumptionsCampus,0))*IF(COUNTIF(PeopleList,$B190)&gt;0,INDEX(SpacePeopleAllocationsPercentData,MATCH($B190,SpacePeopleAllocationsPercentType,0),MATCH(F$10,SpacePeopleAllocationsPercentCampus,0))/SUM(IF(INDEX(EndUseMatrixPeopleData,0,MATCH($C190,EndUseMatrixEmissionSource,0))=Lists!$Q$9,IF(EndUseMatrixPeopleEndUse=$D190,INDEX(EndUseMatrixPeopleSplitData,0,MATCH(F$10,EndUseMatrixPeopleSplitCampus,0))))),1),0),0)</f>
        <v>0</v>
      </c>
      <c r="G190" s="528">
        <f t="array" ref="G190">IFERROR(IF(INDEX(EndUseMatrixData,MATCH($B190,IF(EndUseMatrixEndUse=$D190,EndUseMatrixAllocation),0),MATCH($C190,EndUseMatrixEmissionSource,0))=Lists!$Q$9,INDEX(CFPTableEmissionsData,MATCH($C190,CFPTableEmissionsEmissionSource,0),MATCH(G$10,CFPTableEmissionsCampus,0))*INDEX(EndUseAssumptionsData,MATCH($C190,IF(EndUseAssumptionsEndUse=$D190,EndUseAssumptionsEmissionsSource),0),MATCH(G$10,EndUseAssumptionsCampus,0))*IF(COUNTIF(PeopleList,$B190)&gt;0,INDEX(SpacePeopleAllocationsPercentData,MATCH($B190,SpacePeopleAllocationsPercentType,0),MATCH(G$10,SpacePeopleAllocationsPercentCampus,0))/SUM(IF(INDEX(EndUseMatrixPeopleData,0,MATCH($C190,EndUseMatrixEmissionSource,0))=Lists!$Q$9,IF(EndUseMatrixPeopleEndUse=$D190,INDEX(EndUseMatrixPeopleSplitData,0,MATCH(G$10,EndUseMatrixPeopleSplitCampus,0))))),1),0),0)</f>
        <v>0</v>
      </c>
      <c r="H190" s="528">
        <f t="array" ref="H190">IFERROR(IF(INDEX(EndUseMatrixData,MATCH($B190,IF(EndUseMatrixEndUse=$D190,EndUseMatrixAllocation),0),MATCH($C190,EndUseMatrixEmissionSource,0))=Lists!$Q$9,INDEX(CFPTableEmissionsData,MATCH($C190,CFPTableEmissionsEmissionSource,0),MATCH(H$10,CFPTableEmissionsCampus,0))*INDEX(EndUseAssumptionsData,MATCH($C190,IF(EndUseAssumptionsEndUse=$D190,EndUseAssumptionsEmissionsSource),0),MATCH(H$10,EndUseAssumptionsCampus,0))*IF(COUNTIF(PeopleList,$B190)&gt;0,INDEX(SpacePeopleAllocationsPercentData,MATCH($B190,SpacePeopleAllocationsPercentType,0),MATCH(H$10,SpacePeopleAllocationsPercentCampus,0))/SUM(IF(INDEX(EndUseMatrixPeopleData,0,MATCH($C190,EndUseMatrixEmissionSource,0))=Lists!$Q$9,IF(EndUseMatrixPeopleEndUse=$D190,INDEX(EndUseMatrixPeopleSplitData,0,MATCH(H$10,EndUseMatrixPeopleSplitCampus,0))))),1),0),0)</f>
        <v>0</v>
      </c>
      <c r="I190" s="528">
        <f t="array" ref="I190">IFERROR(IF(INDEX(EndUseMatrixData,MATCH($B190,IF(EndUseMatrixEndUse=$D190,EndUseMatrixAllocation),0),MATCH($C190,EndUseMatrixEmissionSource,0))=Lists!$Q$9,INDEX(CFPTableEmissionsData,MATCH($C190,CFPTableEmissionsEmissionSource,0),MATCH(I$10,CFPTableEmissionsCampus,0))*INDEX(EndUseAssumptionsData,MATCH($C190,IF(EndUseAssumptionsEndUse=$D190,EndUseAssumptionsEmissionsSource),0),MATCH(I$10,EndUseAssumptionsCampus,0))*IF(COUNTIF(PeopleList,$B190)&gt;0,INDEX(SpacePeopleAllocationsPercentData,MATCH($B190,SpacePeopleAllocationsPercentType,0),MATCH(I$10,SpacePeopleAllocationsPercentCampus,0))/SUM(IF(INDEX(EndUseMatrixPeopleData,0,MATCH($C190,EndUseMatrixEmissionSource,0))=Lists!$Q$9,IF(EndUseMatrixPeopleEndUse=$D190,INDEX(EndUseMatrixPeopleSplitData,0,MATCH(I$10,EndUseMatrixPeopleSplitCampus,0))))),1),0),0)</f>
        <v>0</v>
      </c>
      <c r="J190" s="528">
        <f t="array" ref="J190">IFERROR(IF(INDEX(EndUseMatrixData,MATCH($B190,IF(EndUseMatrixEndUse=$D190,EndUseMatrixAllocation),0),MATCH($C190,EndUseMatrixEmissionSource,0))=Lists!$Q$9,INDEX(CFPTableEmissionsData,MATCH($C190,CFPTableEmissionsEmissionSource,0),MATCH(J$10,CFPTableEmissionsCampus,0))*INDEX(EndUseAssumptionsData,MATCH($C190,IF(EndUseAssumptionsEndUse=$D190,EndUseAssumptionsEmissionsSource),0),MATCH(J$10,EndUseAssumptionsCampus,0))*IF(COUNTIF(PeopleList,$B190)&gt;0,INDEX(SpacePeopleAllocationsPercentData,MATCH($B190,SpacePeopleAllocationsPercentType,0),MATCH(J$10,SpacePeopleAllocationsPercentCampus,0))/SUM(IF(INDEX(EndUseMatrixPeopleData,0,MATCH($C190,EndUseMatrixEmissionSource,0))=Lists!$Q$9,IF(EndUseMatrixPeopleEndUse=$D190,INDEX(EndUseMatrixPeopleSplitData,0,MATCH(J$10,EndUseMatrixPeopleSplitCampus,0))))),1),0),0)</f>
        <v>0</v>
      </c>
      <c r="K190" s="529" t="str">
        <f t="array" aca="1" ref="K190" ca="1">IFERROR(E190*(1+INDEX(FrontEndData,MATCH(K$10,IF(FrontEndType=$B190,FrontEndCampus),0),MATCH(K$9,FrontEndYear,0))),"")</f>
        <v/>
      </c>
      <c r="L190" s="529" t="str">
        <f t="array" aca="1" ref="L190" ca="1">IFERROR(F190*(1+INDEX(FrontEndData,MATCH(L$10,IF(FrontEndType=$B190,FrontEndCampus),0),MATCH(L$9,FrontEndYear,0))),"")</f>
        <v/>
      </c>
      <c r="M190" s="529" t="str">
        <f t="array" aca="1" ref="M190" ca="1">IFERROR(G190*(1+INDEX(FrontEndData,MATCH(M$10,IF(FrontEndType=$B190,FrontEndCampus),0),MATCH(M$9,FrontEndYear,0))),"")</f>
        <v/>
      </c>
      <c r="N190" s="529" t="str">
        <f t="array" aca="1" ref="N190" ca="1">IFERROR(H190*(1+INDEX(FrontEndData,MATCH(N$10,IF(FrontEndType=$B190,FrontEndCampus),0),MATCH(N$9,FrontEndYear,0))),"")</f>
        <v/>
      </c>
      <c r="O190" s="529" t="str">
        <f t="array" aca="1" ref="O190" ca="1">IFERROR(I190*(1+INDEX(FrontEndData,MATCH(O$10,IF(FrontEndType=$B190,FrontEndCampus),0),MATCH(O$9,FrontEndYear,0))),"")</f>
        <v/>
      </c>
      <c r="P190" s="529" t="str">
        <f t="array" aca="1" ref="P190" ca="1">IFERROR(J190*(1+INDEX(FrontEndData,MATCH(P$10,IF(FrontEndType=$B190,FrontEndCampus),0),MATCH(P$9,FrontEndYear,0))),"")</f>
        <v/>
      </c>
      <c r="Q190" s="529" t="str">
        <f t="array" aca="1" ref="Q190" ca="1">IFERROR(K190*(1+INDEX(FrontEndData,MATCH(Q$10,IF(FrontEndType=$B190,FrontEndCampus),0),MATCH(Q$9,FrontEndYear,0))),"")</f>
        <v/>
      </c>
      <c r="R190" s="529" t="str">
        <f t="array" aca="1" ref="R190" ca="1">IFERROR(L190*(1+INDEX(FrontEndData,MATCH(R$10,IF(FrontEndType=$B190,FrontEndCampus),0),MATCH(R$9,FrontEndYear,0))),"")</f>
        <v/>
      </c>
      <c r="S190" s="529" t="str">
        <f t="array" aca="1" ref="S190" ca="1">IFERROR(M190*(1+INDEX(FrontEndData,MATCH(S$10,IF(FrontEndType=$B190,FrontEndCampus),0),MATCH(S$9,FrontEndYear,0))),"")</f>
        <v/>
      </c>
      <c r="T190" s="529" t="str">
        <f t="array" aca="1" ref="T190" ca="1">IFERROR(N190*(1+INDEX(FrontEndData,MATCH(T$10,IF(FrontEndType=$B190,FrontEndCampus),0),MATCH(T$9,FrontEndYear,0))),"")</f>
        <v/>
      </c>
      <c r="U190" s="529" t="str">
        <f t="array" aca="1" ref="U190" ca="1">IFERROR(O190*(1+INDEX(FrontEndData,MATCH(U$10,IF(FrontEndType=$B190,FrontEndCampus),0),MATCH(U$9,FrontEndYear,0))),"")</f>
        <v/>
      </c>
      <c r="V190" s="529" t="str">
        <f t="array" aca="1" ref="V190" ca="1">IFERROR(P190*(1+INDEX(FrontEndData,MATCH(V$10,IF(FrontEndType=$B190,FrontEndCampus),0),MATCH(V$9,FrontEndYear,0))),"")</f>
        <v/>
      </c>
      <c r="W190" s="529" t="str">
        <f t="array" aca="1" ref="W190" ca="1">IFERROR(Q190*(1+INDEX(FrontEndData,MATCH(W$10,IF(FrontEndType=$B190,FrontEndCampus),0),MATCH(W$9,FrontEndYear,0))),"")</f>
        <v/>
      </c>
      <c r="X190" s="529" t="str">
        <f t="array" aca="1" ref="X190" ca="1">IFERROR(R190*(1+INDEX(FrontEndData,MATCH(X$10,IF(FrontEndType=$B190,FrontEndCampus),0),MATCH(X$9,FrontEndYear,0))),"")</f>
        <v/>
      </c>
      <c r="Y190" s="529" t="str">
        <f t="array" aca="1" ref="Y190" ca="1">IFERROR(S190*(1+INDEX(FrontEndData,MATCH(Y$10,IF(FrontEndType=$B190,FrontEndCampus),0),MATCH(Y$9,FrontEndYear,0))),"")</f>
        <v/>
      </c>
      <c r="Z190" s="529" t="str">
        <f t="array" aca="1" ref="Z190" ca="1">IFERROR(T190*(1+INDEX(FrontEndData,MATCH(Z$10,IF(FrontEndType=$B190,FrontEndCampus),0),MATCH(Z$9,FrontEndYear,0))),"")</f>
        <v/>
      </c>
      <c r="AA190" s="529" t="str">
        <f t="array" aca="1" ref="AA190" ca="1">IFERROR(U190*(1+INDEX(FrontEndData,MATCH(AA$10,IF(FrontEndType=$B190,FrontEndCampus),0),MATCH(AA$9,FrontEndYear,0))),"")</f>
        <v/>
      </c>
      <c r="AB190" s="529" t="str">
        <f t="array" aca="1" ref="AB190" ca="1">IFERROR(V190*(1+INDEX(FrontEndData,MATCH(AB$10,IF(FrontEndType=$B190,FrontEndCampus),0),MATCH(AB$9,FrontEndYear,0))),"")</f>
        <v/>
      </c>
      <c r="AC190" s="529" t="str">
        <f t="array" aca="1" ref="AC190" ca="1">IFERROR(W190*(1+INDEX(FrontEndData,MATCH(AC$10,IF(FrontEndType=$B190,FrontEndCampus),0),MATCH(AC$9,FrontEndYear,0))),"")</f>
        <v/>
      </c>
      <c r="AD190" s="529" t="str">
        <f t="array" aca="1" ref="AD190" ca="1">IFERROR(X190*(1+INDEX(FrontEndData,MATCH(AD$10,IF(FrontEndType=$B190,FrontEndCampus),0),MATCH(AD$9,FrontEndYear,0))),"")</f>
        <v/>
      </c>
      <c r="AE190" s="529" t="str">
        <f t="array" aca="1" ref="AE190" ca="1">IFERROR(Y190*(1+INDEX(FrontEndData,MATCH(AE$10,IF(FrontEndType=$B190,FrontEndCampus),0),MATCH(AE$9,FrontEndYear,0))),"")</f>
        <v/>
      </c>
      <c r="AF190" s="529" t="str">
        <f t="array" aca="1" ref="AF190" ca="1">IFERROR(Z190*(1+INDEX(FrontEndData,MATCH(AF$10,IF(FrontEndType=$B190,FrontEndCampus),0),MATCH(AF$9,FrontEndYear,0))),"")</f>
        <v/>
      </c>
      <c r="AG190" s="529" t="str">
        <f t="array" aca="1" ref="AG190" ca="1">IFERROR(AA190*(1+INDEX(FrontEndData,MATCH(AG$10,IF(FrontEndType=$B190,FrontEndCampus),0),MATCH(AG$9,FrontEndYear,0))),"")</f>
        <v/>
      </c>
      <c r="AH190" s="529" t="str">
        <f t="array" aca="1" ref="AH190" ca="1">IFERROR(AB190*(1+INDEX(FrontEndData,MATCH(AH$10,IF(FrontEndType=$B190,FrontEndCampus),0),MATCH(AH$9,FrontEndYear,0))),"")</f>
        <v/>
      </c>
      <c r="AI190" s="529" t="str">
        <f t="array" aca="1" ref="AI190" ca="1">IFERROR(AC190*(1+INDEX(FrontEndData,MATCH(AI$10,IF(FrontEndType=$B190,FrontEndCampus),0),MATCH(AI$9,FrontEndYear,0))),"")</f>
        <v/>
      </c>
      <c r="AJ190" s="529" t="str">
        <f t="array" aca="1" ref="AJ190" ca="1">IFERROR(AD190*(1+INDEX(FrontEndData,MATCH(AJ$10,IF(FrontEndType=$B190,FrontEndCampus),0),MATCH(AJ$9,FrontEndYear,0))),"")</f>
        <v/>
      </c>
      <c r="AK190" s="529" t="str">
        <f t="array" aca="1" ref="AK190" ca="1">IFERROR(AE190*(1+INDEX(FrontEndData,MATCH(AK$10,IF(FrontEndType=$B190,FrontEndCampus),0),MATCH(AK$9,FrontEndYear,0))),"")</f>
        <v/>
      </c>
      <c r="AL190" s="529" t="str">
        <f t="array" aca="1" ref="AL190" ca="1">IFERROR(AF190*(1+INDEX(FrontEndData,MATCH(AL$10,IF(FrontEndType=$B190,FrontEndCampus),0),MATCH(AL$9,FrontEndYear,0))),"")</f>
        <v/>
      </c>
      <c r="AM190" s="529" t="str">
        <f t="array" aca="1" ref="AM190" ca="1">IFERROR(AG190*(1+INDEX(FrontEndData,MATCH(AM$10,IF(FrontEndType=$B190,FrontEndCampus),0),MATCH(AM$9,FrontEndYear,0))),"")</f>
        <v/>
      </c>
      <c r="AN190" s="529" t="str">
        <f t="array" aca="1" ref="AN190" ca="1">IFERROR(AH190*(1+INDEX(FrontEndData,MATCH(AN$10,IF(FrontEndType=$B190,FrontEndCampus),0),MATCH(AN$9,FrontEndYear,0))),"")</f>
        <v/>
      </c>
      <c r="AO190" s="529" t="str">
        <f t="array" aca="1" ref="AO190" ca="1">IFERROR(AI190*(1+INDEX(FrontEndData,MATCH(AO$10,IF(FrontEndType=$B190,FrontEndCampus),0),MATCH(AO$9,FrontEndYear,0))),"")</f>
        <v/>
      </c>
      <c r="AP190" s="529" t="str">
        <f t="array" aca="1" ref="AP190" ca="1">IFERROR(AJ190*(1+INDEX(FrontEndData,MATCH(AP$10,IF(FrontEndType=$B190,FrontEndCampus),0),MATCH(AP$9,FrontEndYear,0))),"")</f>
        <v/>
      </c>
      <c r="AQ190" s="529" t="str">
        <f t="array" aca="1" ref="AQ190" ca="1">IFERROR(AK190*(1+INDEX(FrontEndData,MATCH(AQ$10,IF(FrontEndType=$B190,FrontEndCampus),0),MATCH(AQ$9,FrontEndYear,0))),"")</f>
        <v/>
      </c>
      <c r="AR190" s="529" t="str">
        <f t="array" aca="1" ref="AR190" ca="1">IFERROR(AL190*(1+INDEX(FrontEndData,MATCH(AR$10,IF(FrontEndType=$B190,FrontEndCampus),0),MATCH(AR$9,FrontEndYear,0))),"")</f>
        <v/>
      </c>
      <c r="AS190" s="529" t="str">
        <f t="array" aca="1" ref="AS190" ca="1">IFERROR(AM190*(1+INDEX(FrontEndData,MATCH(AS$10,IF(FrontEndType=$B190,FrontEndCampus),0),MATCH(AS$9,FrontEndYear,0))),"")</f>
        <v/>
      </c>
      <c r="AT190" s="529" t="str">
        <f t="array" aca="1" ref="AT190" ca="1">IFERROR(AN190*(1+INDEX(FrontEndData,MATCH(AT$10,IF(FrontEndType=$B190,FrontEndCampus),0),MATCH(AT$9,FrontEndYear,0))),"")</f>
        <v/>
      </c>
      <c r="AU190" s="529" t="str">
        <f t="array" aca="1" ref="AU190" ca="1">IFERROR(AO190*(1+INDEX(FrontEndData,MATCH(AU$10,IF(FrontEndType=$B190,FrontEndCampus),0),MATCH(AU$9,FrontEndYear,0))),"")</f>
        <v/>
      </c>
      <c r="AV190" s="529" t="str">
        <f t="array" aca="1" ref="AV190" ca="1">IFERROR(AP190*(1+INDEX(FrontEndData,MATCH(AV$10,IF(FrontEndType=$B190,FrontEndCampus),0),MATCH(AV$9,FrontEndYear,0))),"")</f>
        <v/>
      </c>
      <c r="AW190" s="529" t="str">
        <f t="array" aca="1" ref="AW190" ca="1">IFERROR(AQ190*(1+INDEX(FrontEndData,MATCH(AW$10,IF(FrontEndType=$B190,FrontEndCampus),0),MATCH(AW$9,FrontEndYear,0))),"")</f>
        <v/>
      </c>
      <c r="AX190" s="529" t="str">
        <f t="array" aca="1" ref="AX190" ca="1">IFERROR(AR190*(1+INDEX(FrontEndData,MATCH(AX$10,IF(FrontEndType=$B190,FrontEndCampus),0),MATCH(AX$9,FrontEndYear,0))),"")</f>
        <v/>
      </c>
      <c r="AY190" s="529" t="str">
        <f t="array" aca="1" ref="AY190" ca="1">IFERROR(AS190*(1+INDEX(FrontEndData,MATCH(AY$10,IF(FrontEndType=$B190,FrontEndCampus),0),MATCH(AY$9,FrontEndYear,0))),"")</f>
        <v/>
      </c>
      <c r="AZ190" s="529" t="str">
        <f t="array" aca="1" ref="AZ190" ca="1">IFERROR(AT190*(1+INDEX(FrontEndData,MATCH(AZ$10,IF(FrontEndType=$B190,FrontEndCampus),0),MATCH(AZ$9,FrontEndYear,0))),"")</f>
        <v/>
      </c>
      <c r="BA190" s="529" t="str">
        <f t="array" aca="1" ref="BA190" ca="1">IFERROR(AU190*(1+INDEX(FrontEndData,MATCH(BA$10,IF(FrontEndType=$B190,FrontEndCampus),0),MATCH(BA$9,FrontEndYear,0))),"")</f>
        <v/>
      </c>
      <c r="BB190" s="529" t="str">
        <f t="array" aca="1" ref="BB190" ca="1">IFERROR(AV190*(1+INDEX(FrontEndData,MATCH(BB$10,IF(FrontEndType=$B190,FrontEndCampus),0),MATCH(BB$9,FrontEndYear,0))),"")</f>
        <v/>
      </c>
      <c r="BC190" s="529" t="str">
        <f t="array" aca="1" ref="BC190" ca="1">IFERROR(AW190*(1+INDEX(FrontEndData,MATCH(BC$10,IF(FrontEndType=$B190,FrontEndCampus),0),MATCH(BC$9,FrontEndYear,0))),"")</f>
        <v/>
      </c>
      <c r="BD190" s="529" t="str">
        <f t="array" aca="1" ref="BD190" ca="1">IFERROR(AX190*(1+INDEX(FrontEndData,MATCH(BD$10,IF(FrontEndType=$B190,FrontEndCampus),0),MATCH(BD$9,FrontEndYear,0))),"")</f>
        <v/>
      </c>
      <c r="BE190" s="529" t="str">
        <f t="array" aca="1" ref="BE190" ca="1">IFERROR(AY190*(1+INDEX(FrontEndData,MATCH(BE$10,IF(FrontEndType=$B190,FrontEndCampus),0),MATCH(BE$9,FrontEndYear,0))),"")</f>
        <v/>
      </c>
      <c r="BF190" s="529" t="str">
        <f t="array" aca="1" ref="BF190" ca="1">IFERROR(AZ190*(1+INDEX(FrontEndData,MATCH(BF$10,IF(FrontEndType=$B190,FrontEndCampus),0),MATCH(BF$9,FrontEndYear,0))),"")</f>
        <v/>
      </c>
      <c r="BG190" s="529" t="str">
        <f t="array" aca="1" ref="BG190" ca="1">IFERROR(BA190*(1+INDEX(FrontEndData,MATCH(BG$10,IF(FrontEndType=$B190,FrontEndCampus),0),MATCH(BG$9,FrontEndYear,0))),"")</f>
        <v/>
      </c>
      <c r="BH190" s="529" t="str">
        <f t="array" aca="1" ref="BH190" ca="1">IFERROR(BB190*(1+INDEX(FrontEndData,MATCH(BH$10,IF(FrontEndType=$B190,FrontEndCampus),0),MATCH(BH$9,FrontEndYear,0))),"")</f>
        <v/>
      </c>
      <c r="BI190" s="529" t="str">
        <f t="array" aca="1" ref="BI190" ca="1">IFERROR(BC190*(1+INDEX(FrontEndData,MATCH(BI$10,IF(FrontEndType=$B190,FrontEndCampus),0),MATCH(BI$9,FrontEndYear,0))),"")</f>
        <v/>
      </c>
      <c r="BJ190" s="529" t="str">
        <f t="array" aca="1" ref="BJ190" ca="1">IFERROR(BD190*(1+INDEX(FrontEndData,MATCH(BJ$10,IF(FrontEndType=$B190,FrontEndCampus),0),MATCH(BJ$9,FrontEndYear,0))),"")</f>
        <v/>
      </c>
      <c r="BK190" s="529" t="str">
        <f t="array" aca="1" ref="BK190" ca="1">IFERROR(BE190*(1+INDEX(FrontEndData,MATCH(BK$10,IF(FrontEndType=$B190,FrontEndCampus),0),MATCH(BK$9,FrontEndYear,0))),"")</f>
        <v/>
      </c>
      <c r="BL190" s="529" t="str">
        <f t="array" aca="1" ref="BL190" ca="1">IFERROR(BF190*(1+INDEX(FrontEndData,MATCH(BL$10,IF(FrontEndType=$B190,FrontEndCampus),0),MATCH(BL$9,FrontEndYear,0))),"")</f>
        <v/>
      </c>
      <c r="BM190" s="529" t="str">
        <f t="array" aca="1" ref="BM190" ca="1">IFERROR(BG190*(1+INDEX(FrontEndData,MATCH(BM$10,IF(FrontEndType=$B190,FrontEndCampus),0),MATCH(BM$9,FrontEndYear,0))),"")</f>
        <v/>
      </c>
      <c r="BN190" s="529" t="str">
        <f t="array" aca="1" ref="BN190" ca="1">IFERROR(BH190*(1+INDEX(FrontEndData,MATCH(BN$10,IF(FrontEndType=$B190,FrontEndCampus),0),MATCH(BN$9,FrontEndYear,0))),"")</f>
        <v/>
      </c>
      <c r="BO190" s="529" t="str">
        <f t="array" aca="1" ref="BO190" ca="1">IFERROR(BI190*(1+INDEX(FrontEndData,MATCH(BO$10,IF(FrontEndType=$B190,FrontEndCampus),0),MATCH(BO$9,FrontEndYear,0))),"")</f>
        <v/>
      </c>
      <c r="BP190" s="529" t="str">
        <f t="array" aca="1" ref="BP190" ca="1">IFERROR(BJ190*(1+INDEX(FrontEndData,MATCH(BP$10,IF(FrontEndType=$B190,FrontEndCampus),0),MATCH(BP$9,FrontEndYear,0))),"")</f>
        <v/>
      </c>
      <c r="BQ190" s="529" t="str">
        <f t="array" aca="1" ref="BQ190" ca="1">IFERROR(BK190*(1+INDEX(FrontEndData,MATCH(BQ$10,IF(FrontEndType=$B190,FrontEndCampus),0),MATCH(BQ$9,FrontEndYear,0))),"")</f>
        <v/>
      </c>
      <c r="BR190" s="529" t="str">
        <f t="array" aca="1" ref="BR190" ca="1">IFERROR(BL190*(1+INDEX(FrontEndData,MATCH(BR$10,IF(FrontEndType=$B190,FrontEndCampus),0),MATCH(BR$9,FrontEndYear,0))),"")</f>
        <v/>
      </c>
      <c r="BS190" s="529" t="str">
        <f t="array" aca="1" ref="BS190" ca="1">IFERROR(BM190*(1+INDEX(FrontEndData,MATCH(BS$10,IF(FrontEndType=$B190,FrontEndCampus),0),MATCH(BS$9,FrontEndYear,0))),"")</f>
        <v/>
      </c>
      <c r="BT190" s="529" t="str">
        <f t="array" aca="1" ref="BT190" ca="1">IFERROR(BN190*(1+INDEX(FrontEndData,MATCH(BT$10,IF(FrontEndType=$B190,FrontEndCampus),0),MATCH(BT$9,FrontEndYear,0))),"")</f>
        <v/>
      </c>
      <c r="BU190" s="529" t="str">
        <f t="array" aca="1" ref="BU190" ca="1">IFERROR(BO190*(1+INDEX(FrontEndData,MATCH(BU$10,IF(FrontEndType=$B190,FrontEndCampus),0),MATCH(BU$9,FrontEndYear,0))),"")</f>
        <v/>
      </c>
      <c r="BV190" s="529" t="str">
        <f t="array" aca="1" ref="BV190" ca="1">IFERROR(BP190*(1+INDEX(FrontEndData,MATCH(BV$10,IF(FrontEndType=$B190,FrontEndCampus),0),MATCH(BV$9,FrontEndYear,0))),"")</f>
        <v/>
      </c>
      <c r="BW190" s="529" t="str">
        <f t="array" aca="1" ref="BW190" ca="1">IFERROR(BQ190*(1+INDEX(FrontEndData,MATCH(BW$10,IF(FrontEndType=$B190,FrontEndCampus),0),MATCH(BW$9,FrontEndYear,0))),"")</f>
        <v/>
      </c>
      <c r="BX190" s="529" t="str">
        <f t="array" aca="1" ref="BX190" ca="1">IFERROR(BR190*(1+INDEX(FrontEndData,MATCH(BX$10,IF(FrontEndType=$B190,FrontEndCampus),0),MATCH(BX$9,FrontEndYear,0))),"")</f>
        <v/>
      </c>
    </row>
    <row r="191" spans="2:76" x14ac:dyDescent="0.25">
      <c r="B191" s="525" t="s">
        <v>412</v>
      </c>
      <c r="C191" s="526" t="s">
        <v>365</v>
      </c>
      <c r="D191" s="527" t="s">
        <v>28</v>
      </c>
      <c r="E191" s="528">
        <f t="array" ref="E191">IFERROR(IF(INDEX(EndUseMatrixData,MATCH($B191,IF(EndUseMatrixEndUse=$D191,EndUseMatrixAllocation),0),MATCH($C191,EndUseMatrixEmissionSource,0))=Lists!$Q$9,INDEX(CFPTableEmissionsData,MATCH($C191,CFPTableEmissionsEmissionSource,0),MATCH(E$10,CFPTableEmissionsCampus,0))*INDEX(EndUseAssumptionsData,MATCH($C191,IF(EndUseAssumptionsEndUse=$D191,EndUseAssumptionsEmissionsSource),0),MATCH(E$10,EndUseAssumptionsCampus,0))*IF(COUNTIF(PeopleList,$B191)&gt;0,INDEX(SpacePeopleAllocationsPercentData,MATCH($B191,SpacePeopleAllocationsPercentType,0),MATCH(E$10,SpacePeopleAllocationsPercentCampus,0))/SUM(IF(INDEX(EndUseMatrixPeopleData,0,MATCH($C191,EndUseMatrixEmissionSource,0))=Lists!$Q$9,IF(EndUseMatrixPeopleEndUse=$D191,INDEX(EndUseMatrixPeopleSplitData,0,MATCH(E$10,EndUseMatrixPeopleSplitCampus,0))))),1),0),0)</f>
        <v>0</v>
      </c>
      <c r="F191" s="528">
        <f t="array" ref="F191">IFERROR(IF(INDEX(EndUseMatrixData,MATCH($B191,IF(EndUseMatrixEndUse=$D191,EndUseMatrixAllocation),0),MATCH($C191,EndUseMatrixEmissionSource,0))=Lists!$Q$9,INDEX(CFPTableEmissionsData,MATCH($C191,CFPTableEmissionsEmissionSource,0),MATCH(F$10,CFPTableEmissionsCampus,0))*INDEX(EndUseAssumptionsData,MATCH($C191,IF(EndUseAssumptionsEndUse=$D191,EndUseAssumptionsEmissionsSource),0),MATCH(F$10,EndUseAssumptionsCampus,0))*IF(COUNTIF(PeopleList,$B191)&gt;0,INDEX(SpacePeopleAllocationsPercentData,MATCH($B191,SpacePeopleAllocationsPercentType,0),MATCH(F$10,SpacePeopleAllocationsPercentCampus,0))/SUM(IF(INDEX(EndUseMatrixPeopleData,0,MATCH($C191,EndUseMatrixEmissionSource,0))=Lists!$Q$9,IF(EndUseMatrixPeopleEndUse=$D191,INDEX(EndUseMatrixPeopleSplitData,0,MATCH(F$10,EndUseMatrixPeopleSplitCampus,0))))),1),0),0)</f>
        <v>0</v>
      </c>
      <c r="G191" s="528">
        <f t="array" ref="G191">IFERROR(IF(INDEX(EndUseMatrixData,MATCH($B191,IF(EndUseMatrixEndUse=$D191,EndUseMatrixAllocation),0),MATCH($C191,EndUseMatrixEmissionSource,0))=Lists!$Q$9,INDEX(CFPTableEmissionsData,MATCH($C191,CFPTableEmissionsEmissionSource,0),MATCH(G$10,CFPTableEmissionsCampus,0))*INDEX(EndUseAssumptionsData,MATCH($C191,IF(EndUseAssumptionsEndUse=$D191,EndUseAssumptionsEmissionsSource),0),MATCH(G$10,EndUseAssumptionsCampus,0))*IF(COUNTIF(PeopleList,$B191)&gt;0,INDEX(SpacePeopleAllocationsPercentData,MATCH($B191,SpacePeopleAllocationsPercentType,0),MATCH(G$10,SpacePeopleAllocationsPercentCampus,0))/SUM(IF(INDEX(EndUseMatrixPeopleData,0,MATCH($C191,EndUseMatrixEmissionSource,0))=Lists!$Q$9,IF(EndUseMatrixPeopleEndUse=$D191,INDEX(EndUseMatrixPeopleSplitData,0,MATCH(G$10,EndUseMatrixPeopleSplitCampus,0))))),1),0),0)</f>
        <v>0</v>
      </c>
      <c r="H191" s="528">
        <f t="array" ref="H191">IFERROR(IF(INDEX(EndUseMatrixData,MATCH($B191,IF(EndUseMatrixEndUse=$D191,EndUseMatrixAllocation),0),MATCH($C191,EndUseMatrixEmissionSource,0))=Lists!$Q$9,INDEX(CFPTableEmissionsData,MATCH($C191,CFPTableEmissionsEmissionSource,0),MATCH(H$10,CFPTableEmissionsCampus,0))*INDEX(EndUseAssumptionsData,MATCH($C191,IF(EndUseAssumptionsEndUse=$D191,EndUseAssumptionsEmissionsSource),0),MATCH(H$10,EndUseAssumptionsCampus,0))*IF(COUNTIF(PeopleList,$B191)&gt;0,INDEX(SpacePeopleAllocationsPercentData,MATCH($B191,SpacePeopleAllocationsPercentType,0),MATCH(H$10,SpacePeopleAllocationsPercentCampus,0))/SUM(IF(INDEX(EndUseMatrixPeopleData,0,MATCH($C191,EndUseMatrixEmissionSource,0))=Lists!$Q$9,IF(EndUseMatrixPeopleEndUse=$D191,INDEX(EndUseMatrixPeopleSplitData,0,MATCH(H$10,EndUseMatrixPeopleSplitCampus,0))))),1),0),0)</f>
        <v>0</v>
      </c>
      <c r="I191" s="528">
        <f t="array" ref="I191">IFERROR(IF(INDEX(EndUseMatrixData,MATCH($B191,IF(EndUseMatrixEndUse=$D191,EndUseMatrixAllocation),0),MATCH($C191,EndUseMatrixEmissionSource,0))=Lists!$Q$9,INDEX(CFPTableEmissionsData,MATCH($C191,CFPTableEmissionsEmissionSource,0),MATCH(I$10,CFPTableEmissionsCampus,0))*INDEX(EndUseAssumptionsData,MATCH($C191,IF(EndUseAssumptionsEndUse=$D191,EndUseAssumptionsEmissionsSource),0),MATCH(I$10,EndUseAssumptionsCampus,0))*IF(COUNTIF(PeopleList,$B191)&gt;0,INDEX(SpacePeopleAllocationsPercentData,MATCH($B191,SpacePeopleAllocationsPercentType,0),MATCH(I$10,SpacePeopleAllocationsPercentCampus,0))/SUM(IF(INDEX(EndUseMatrixPeopleData,0,MATCH($C191,EndUseMatrixEmissionSource,0))=Lists!$Q$9,IF(EndUseMatrixPeopleEndUse=$D191,INDEX(EndUseMatrixPeopleSplitData,0,MATCH(I$10,EndUseMatrixPeopleSplitCampus,0))))),1),0),0)</f>
        <v>0</v>
      </c>
      <c r="J191" s="528">
        <f t="array" ref="J191">IFERROR(IF(INDEX(EndUseMatrixData,MATCH($B191,IF(EndUseMatrixEndUse=$D191,EndUseMatrixAllocation),0),MATCH($C191,EndUseMatrixEmissionSource,0))=Lists!$Q$9,INDEX(CFPTableEmissionsData,MATCH($C191,CFPTableEmissionsEmissionSource,0),MATCH(J$10,CFPTableEmissionsCampus,0))*INDEX(EndUseAssumptionsData,MATCH($C191,IF(EndUseAssumptionsEndUse=$D191,EndUseAssumptionsEmissionsSource),0),MATCH(J$10,EndUseAssumptionsCampus,0))*IF(COUNTIF(PeopleList,$B191)&gt;0,INDEX(SpacePeopleAllocationsPercentData,MATCH($B191,SpacePeopleAllocationsPercentType,0),MATCH(J$10,SpacePeopleAllocationsPercentCampus,0))/SUM(IF(INDEX(EndUseMatrixPeopleData,0,MATCH($C191,EndUseMatrixEmissionSource,0))=Lists!$Q$9,IF(EndUseMatrixPeopleEndUse=$D191,INDEX(EndUseMatrixPeopleSplitData,0,MATCH(J$10,EndUseMatrixPeopleSplitCampus,0))))),1),0),0)</f>
        <v>0</v>
      </c>
      <c r="K191" s="529" t="str">
        <f t="array" aca="1" ref="K191" ca="1">IFERROR(E191*(1+INDEX(FrontEndData,MATCH(K$10,IF(FrontEndType=$B191,FrontEndCampus),0),MATCH(K$9,FrontEndYear,0))),"")</f>
        <v/>
      </c>
      <c r="L191" s="529" t="str">
        <f t="array" aca="1" ref="L191" ca="1">IFERROR(F191*(1+INDEX(FrontEndData,MATCH(L$10,IF(FrontEndType=$B191,FrontEndCampus),0),MATCH(L$9,FrontEndYear,0))),"")</f>
        <v/>
      </c>
      <c r="M191" s="529" t="str">
        <f t="array" aca="1" ref="M191" ca="1">IFERROR(G191*(1+INDEX(FrontEndData,MATCH(M$10,IF(FrontEndType=$B191,FrontEndCampus),0),MATCH(M$9,FrontEndYear,0))),"")</f>
        <v/>
      </c>
      <c r="N191" s="529" t="str">
        <f t="array" aca="1" ref="N191" ca="1">IFERROR(H191*(1+INDEX(FrontEndData,MATCH(N$10,IF(FrontEndType=$B191,FrontEndCampus),0),MATCH(N$9,FrontEndYear,0))),"")</f>
        <v/>
      </c>
      <c r="O191" s="529" t="str">
        <f t="array" aca="1" ref="O191" ca="1">IFERROR(I191*(1+INDEX(FrontEndData,MATCH(O$10,IF(FrontEndType=$B191,FrontEndCampus),0),MATCH(O$9,FrontEndYear,0))),"")</f>
        <v/>
      </c>
      <c r="P191" s="529" t="str">
        <f t="array" aca="1" ref="P191" ca="1">IFERROR(J191*(1+INDEX(FrontEndData,MATCH(P$10,IF(FrontEndType=$B191,FrontEndCampus),0),MATCH(P$9,FrontEndYear,0))),"")</f>
        <v/>
      </c>
      <c r="Q191" s="529" t="str">
        <f t="array" aca="1" ref="Q191" ca="1">IFERROR(K191*(1+INDEX(FrontEndData,MATCH(Q$10,IF(FrontEndType=$B191,FrontEndCampus),0),MATCH(Q$9,FrontEndYear,0))),"")</f>
        <v/>
      </c>
      <c r="R191" s="529" t="str">
        <f t="array" aca="1" ref="R191" ca="1">IFERROR(L191*(1+INDEX(FrontEndData,MATCH(R$10,IF(FrontEndType=$B191,FrontEndCampus),0),MATCH(R$9,FrontEndYear,0))),"")</f>
        <v/>
      </c>
      <c r="S191" s="529" t="str">
        <f t="array" aca="1" ref="S191" ca="1">IFERROR(M191*(1+INDEX(FrontEndData,MATCH(S$10,IF(FrontEndType=$B191,FrontEndCampus),0),MATCH(S$9,FrontEndYear,0))),"")</f>
        <v/>
      </c>
      <c r="T191" s="529" t="str">
        <f t="array" aca="1" ref="T191" ca="1">IFERROR(N191*(1+INDEX(FrontEndData,MATCH(T$10,IF(FrontEndType=$B191,FrontEndCampus),0),MATCH(T$9,FrontEndYear,0))),"")</f>
        <v/>
      </c>
      <c r="U191" s="529" t="str">
        <f t="array" aca="1" ref="U191" ca="1">IFERROR(O191*(1+INDEX(FrontEndData,MATCH(U$10,IF(FrontEndType=$B191,FrontEndCampus),0),MATCH(U$9,FrontEndYear,0))),"")</f>
        <v/>
      </c>
      <c r="V191" s="529" t="str">
        <f t="array" aca="1" ref="V191" ca="1">IFERROR(P191*(1+INDEX(FrontEndData,MATCH(V$10,IF(FrontEndType=$B191,FrontEndCampus),0),MATCH(V$9,FrontEndYear,0))),"")</f>
        <v/>
      </c>
      <c r="W191" s="529" t="str">
        <f t="array" aca="1" ref="W191" ca="1">IFERROR(Q191*(1+INDEX(FrontEndData,MATCH(W$10,IF(FrontEndType=$B191,FrontEndCampus),0),MATCH(W$9,FrontEndYear,0))),"")</f>
        <v/>
      </c>
      <c r="X191" s="529" t="str">
        <f t="array" aca="1" ref="X191" ca="1">IFERROR(R191*(1+INDEX(FrontEndData,MATCH(X$10,IF(FrontEndType=$B191,FrontEndCampus),0),MATCH(X$9,FrontEndYear,0))),"")</f>
        <v/>
      </c>
      <c r="Y191" s="529" t="str">
        <f t="array" aca="1" ref="Y191" ca="1">IFERROR(S191*(1+INDEX(FrontEndData,MATCH(Y$10,IF(FrontEndType=$B191,FrontEndCampus),0),MATCH(Y$9,FrontEndYear,0))),"")</f>
        <v/>
      </c>
      <c r="Z191" s="529" t="str">
        <f t="array" aca="1" ref="Z191" ca="1">IFERROR(T191*(1+INDEX(FrontEndData,MATCH(Z$10,IF(FrontEndType=$B191,FrontEndCampus),0),MATCH(Z$9,FrontEndYear,0))),"")</f>
        <v/>
      </c>
      <c r="AA191" s="529" t="str">
        <f t="array" aca="1" ref="AA191" ca="1">IFERROR(U191*(1+INDEX(FrontEndData,MATCH(AA$10,IF(FrontEndType=$B191,FrontEndCampus),0),MATCH(AA$9,FrontEndYear,0))),"")</f>
        <v/>
      </c>
      <c r="AB191" s="529" t="str">
        <f t="array" aca="1" ref="AB191" ca="1">IFERROR(V191*(1+INDEX(FrontEndData,MATCH(AB$10,IF(FrontEndType=$B191,FrontEndCampus),0),MATCH(AB$9,FrontEndYear,0))),"")</f>
        <v/>
      </c>
      <c r="AC191" s="529" t="str">
        <f t="array" aca="1" ref="AC191" ca="1">IFERROR(W191*(1+INDEX(FrontEndData,MATCH(AC$10,IF(FrontEndType=$B191,FrontEndCampus),0),MATCH(AC$9,FrontEndYear,0))),"")</f>
        <v/>
      </c>
      <c r="AD191" s="529" t="str">
        <f t="array" aca="1" ref="AD191" ca="1">IFERROR(X191*(1+INDEX(FrontEndData,MATCH(AD$10,IF(FrontEndType=$B191,FrontEndCampus),0),MATCH(AD$9,FrontEndYear,0))),"")</f>
        <v/>
      </c>
      <c r="AE191" s="529" t="str">
        <f t="array" aca="1" ref="AE191" ca="1">IFERROR(Y191*(1+INDEX(FrontEndData,MATCH(AE$10,IF(FrontEndType=$B191,FrontEndCampus),0),MATCH(AE$9,FrontEndYear,0))),"")</f>
        <v/>
      </c>
      <c r="AF191" s="529" t="str">
        <f t="array" aca="1" ref="AF191" ca="1">IFERROR(Z191*(1+INDEX(FrontEndData,MATCH(AF$10,IF(FrontEndType=$B191,FrontEndCampus),0),MATCH(AF$9,FrontEndYear,0))),"")</f>
        <v/>
      </c>
      <c r="AG191" s="529" t="str">
        <f t="array" aca="1" ref="AG191" ca="1">IFERROR(AA191*(1+INDEX(FrontEndData,MATCH(AG$10,IF(FrontEndType=$B191,FrontEndCampus),0),MATCH(AG$9,FrontEndYear,0))),"")</f>
        <v/>
      </c>
      <c r="AH191" s="529" t="str">
        <f t="array" aca="1" ref="AH191" ca="1">IFERROR(AB191*(1+INDEX(FrontEndData,MATCH(AH$10,IF(FrontEndType=$B191,FrontEndCampus),0),MATCH(AH$9,FrontEndYear,0))),"")</f>
        <v/>
      </c>
      <c r="AI191" s="529" t="str">
        <f t="array" aca="1" ref="AI191" ca="1">IFERROR(AC191*(1+INDEX(FrontEndData,MATCH(AI$10,IF(FrontEndType=$B191,FrontEndCampus),0),MATCH(AI$9,FrontEndYear,0))),"")</f>
        <v/>
      </c>
      <c r="AJ191" s="529" t="str">
        <f t="array" aca="1" ref="AJ191" ca="1">IFERROR(AD191*(1+INDEX(FrontEndData,MATCH(AJ$10,IF(FrontEndType=$B191,FrontEndCampus),0),MATCH(AJ$9,FrontEndYear,0))),"")</f>
        <v/>
      </c>
      <c r="AK191" s="529" t="str">
        <f t="array" aca="1" ref="AK191" ca="1">IFERROR(AE191*(1+INDEX(FrontEndData,MATCH(AK$10,IF(FrontEndType=$B191,FrontEndCampus),0),MATCH(AK$9,FrontEndYear,0))),"")</f>
        <v/>
      </c>
      <c r="AL191" s="529" t="str">
        <f t="array" aca="1" ref="AL191" ca="1">IFERROR(AF191*(1+INDEX(FrontEndData,MATCH(AL$10,IF(FrontEndType=$B191,FrontEndCampus),0),MATCH(AL$9,FrontEndYear,0))),"")</f>
        <v/>
      </c>
      <c r="AM191" s="529" t="str">
        <f t="array" aca="1" ref="AM191" ca="1">IFERROR(AG191*(1+INDEX(FrontEndData,MATCH(AM$10,IF(FrontEndType=$B191,FrontEndCampus),0),MATCH(AM$9,FrontEndYear,0))),"")</f>
        <v/>
      </c>
      <c r="AN191" s="529" t="str">
        <f t="array" aca="1" ref="AN191" ca="1">IFERROR(AH191*(1+INDEX(FrontEndData,MATCH(AN$10,IF(FrontEndType=$B191,FrontEndCampus),0),MATCH(AN$9,FrontEndYear,0))),"")</f>
        <v/>
      </c>
      <c r="AO191" s="529" t="str">
        <f t="array" aca="1" ref="AO191" ca="1">IFERROR(AI191*(1+INDEX(FrontEndData,MATCH(AO$10,IF(FrontEndType=$B191,FrontEndCampus),0),MATCH(AO$9,FrontEndYear,0))),"")</f>
        <v/>
      </c>
      <c r="AP191" s="529" t="str">
        <f t="array" aca="1" ref="AP191" ca="1">IFERROR(AJ191*(1+INDEX(FrontEndData,MATCH(AP$10,IF(FrontEndType=$B191,FrontEndCampus),0),MATCH(AP$9,FrontEndYear,0))),"")</f>
        <v/>
      </c>
      <c r="AQ191" s="529" t="str">
        <f t="array" aca="1" ref="AQ191" ca="1">IFERROR(AK191*(1+INDEX(FrontEndData,MATCH(AQ$10,IF(FrontEndType=$B191,FrontEndCampus),0),MATCH(AQ$9,FrontEndYear,0))),"")</f>
        <v/>
      </c>
      <c r="AR191" s="529" t="str">
        <f t="array" aca="1" ref="AR191" ca="1">IFERROR(AL191*(1+INDEX(FrontEndData,MATCH(AR$10,IF(FrontEndType=$B191,FrontEndCampus),0),MATCH(AR$9,FrontEndYear,0))),"")</f>
        <v/>
      </c>
      <c r="AS191" s="529" t="str">
        <f t="array" aca="1" ref="AS191" ca="1">IFERROR(AM191*(1+INDEX(FrontEndData,MATCH(AS$10,IF(FrontEndType=$B191,FrontEndCampus),0),MATCH(AS$9,FrontEndYear,0))),"")</f>
        <v/>
      </c>
      <c r="AT191" s="529" t="str">
        <f t="array" aca="1" ref="AT191" ca="1">IFERROR(AN191*(1+INDEX(FrontEndData,MATCH(AT$10,IF(FrontEndType=$B191,FrontEndCampus),0),MATCH(AT$9,FrontEndYear,0))),"")</f>
        <v/>
      </c>
      <c r="AU191" s="529" t="str">
        <f t="array" aca="1" ref="AU191" ca="1">IFERROR(AO191*(1+INDEX(FrontEndData,MATCH(AU$10,IF(FrontEndType=$B191,FrontEndCampus),0),MATCH(AU$9,FrontEndYear,0))),"")</f>
        <v/>
      </c>
      <c r="AV191" s="529" t="str">
        <f t="array" aca="1" ref="AV191" ca="1">IFERROR(AP191*(1+INDEX(FrontEndData,MATCH(AV$10,IF(FrontEndType=$B191,FrontEndCampus),0),MATCH(AV$9,FrontEndYear,0))),"")</f>
        <v/>
      </c>
      <c r="AW191" s="529" t="str">
        <f t="array" aca="1" ref="AW191" ca="1">IFERROR(AQ191*(1+INDEX(FrontEndData,MATCH(AW$10,IF(FrontEndType=$B191,FrontEndCampus),0),MATCH(AW$9,FrontEndYear,0))),"")</f>
        <v/>
      </c>
      <c r="AX191" s="529" t="str">
        <f t="array" aca="1" ref="AX191" ca="1">IFERROR(AR191*(1+INDEX(FrontEndData,MATCH(AX$10,IF(FrontEndType=$B191,FrontEndCampus),0),MATCH(AX$9,FrontEndYear,0))),"")</f>
        <v/>
      </c>
      <c r="AY191" s="529" t="str">
        <f t="array" aca="1" ref="AY191" ca="1">IFERROR(AS191*(1+INDEX(FrontEndData,MATCH(AY$10,IF(FrontEndType=$B191,FrontEndCampus),0),MATCH(AY$9,FrontEndYear,0))),"")</f>
        <v/>
      </c>
      <c r="AZ191" s="529" t="str">
        <f t="array" aca="1" ref="AZ191" ca="1">IFERROR(AT191*(1+INDEX(FrontEndData,MATCH(AZ$10,IF(FrontEndType=$B191,FrontEndCampus),0),MATCH(AZ$9,FrontEndYear,0))),"")</f>
        <v/>
      </c>
      <c r="BA191" s="529" t="str">
        <f t="array" aca="1" ref="BA191" ca="1">IFERROR(AU191*(1+INDEX(FrontEndData,MATCH(BA$10,IF(FrontEndType=$B191,FrontEndCampus),0),MATCH(BA$9,FrontEndYear,0))),"")</f>
        <v/>
      </c>
      <c r="BB191" s="529" t="str">
        <f t="array" aca="1" ref="BB191" ca="1">IFERROR(AV191*(1+INDEX(FrontEndData,MATCH(BB$10,IF(FrontEndType=$B191,FrontEndCampus),0),MATCH(BB$9,FrontEndYear,0))),"")</f>
        <v/>
      </c>
      <c r="BC191" s="529" t="str">
        <f t="array" aca="1" ref="BC191" ca="1">IFERROR(AW191*(1+INDEX(FrontEndData,MATCH(BC$10,IF(FrontEndType=$B191,FrontEndCampus),0),MATCH(BC$9,FrontEndYear,0))),"")</f>
        <v/>
      </c>
      <c r="BD191" s="529" t="str">
        <f t="array" aca="1" ref="BD191" ca="1">IFERROR(AX191*(1+INDEX(FrontEndData,MATCH(BD$10,IF(FrontEndType=$B191,FrontEndCampus),0),MATCH(BD$9,FrontEndYear,0))),"")</f>
        <v/>
      </c>
      <c r="BE191" s="529" t="str">
        <f t="array" aca="1" ref="BE191" ca="1">IFERROR(AY191*(1+INDEX(FrontEndData,MATCH(BE$10,IF(FrontEndType=$B191,FrontEndCampus),0),MATCH(BE$9,FrontEndYear,0))),"")</f>
        <v/>
      </c>
      <c r="BF191" s="529" t="str">
        <f t="array" aca="1" ref="BF191" ca="1">IFERROR(AZ191*(1+INDEX(FrontEndData,MATCH(BF$10,IF(FrontEndType=$B191,FrontEndCampus),0),MATCH(BF$9,FrontEndYear,0))),"")</f>
        <v/>
      </c>
      <c r="BG191" s="529" t="str">
        <f t="array" aca="1" ref="BG191" ca="1">IFERROR(BA191*(1+INDEX(FrontEndData,MATCH(BG$10,IF(FrontEndType=$B191,FrontEndCampus),0),MATCH(BG$9,FrontEndYear,0))),"")</f>
        <v/>
      </c>
      <c r="BH191" s="529" t="str">
        <f t="array" aca="1" ref="BH191" ca="1">IFERROR(BB191*(1+INDEX(FrontEndData,MATCH(BH$10,IF(FrontEndType=$B191,FrontEndCampus),0),MATCH(BH$9,FrontEndYear,0))),"")</f>
        <v/>
      </c>
      <c r="BI191" s="529" t="str">
        <f t="array" aca="1" ref="BI191" ca="1">IFERROR(BC191*(1+INDEX(FrontEndData,MATCH(BI$10,IF(FrontEndType=$B191,FrontEndCampus),0),MATCH(BI$9,FrontEndYear,0))),"")</f>
        <v/>
      </c>
      <c r="BJ191" s="529" t="str">
        <f t="array" aca="1" ref="BJ191" ca="1">IFERROR(BD191*(1+INDEX(FrontEndData,MATCH(BJ$10,IF(FrontEndType=$B191,FrontEndCampus),0),MATCH(BJ$9,FrontEndYear,0))),"")</f>
        <v/>
      </c>
      <c r="BK191" s="529" t="str">
        <f t="array" aca="1" ref="BK191" ca="1">IFERROR(BE191*(1+INDEX(FrontEndData,MATCH(BK$10,IF(FrontEndType=$B191,FrontEndCampus),0),MATCH(BK$9,FrontEndYear,0))),"")</f>
        <v/>
      </c>
      <c r="BL191" s="529" t="str">
        <f t="array" aca="1" ref="BL191" ca="1">IFERROR(BF191*(1+INDEX(FrontEndData,MATCH(BL$10,IF(FrontEndType=$B191,FrontEndCampus),0),MATCH(BL$9,FrontEndYear,0))),"")</f>
        <v/>
      </c>
      <c r="BM191" s="529" t="str">
        <f t="array" aca="1" ref="BM191" ca="1">IFERROR(BG191*(1+INDEX(FrontEndData,MATCH(BM$10,IF(FrontEndType=$B191,FrontEndCampus),0),MATCH(BM$9,FrontEndYear,0))),"")</f>
        <v/>
      </c>
      <c r="BN191" s="529" t="str">
        <f t="array" aca="1" ref="BN191" ca="1">IFERROR(BH191*(1+INDEX(FrontEndData,MATCH(BN$10,IF(FrontEndType=$B191,FrontEndCampus),0),MATCH(BN$9,FrontEndYear,0))),"")</f>
        <v/>
      </c>
      <c r="BO191" s="529" t="str">
        <f t="array" aca="1" ref="BO191" ca="1">IFERROR(BI191*(1+INDEX(FrontEndData,MATCH(BO$10,IF(FrontEndType=$B191,FrontEndCampus),0),MATCH(BO$9,FrontEndYear,0))),"")</f>
        <v/>
      </c>
      <c r="BP191" s="529" t="str">
        <f t="array" aca="1" ref="BP191" ca="1">IFERROR(BJ191*(1+INDEX(FrontEndData,MATCH(BP$10,IF(FrontEndType=$B191,FrontEndCampus),0),MATCH(BP$9,FrontEndYear,0))),"")</f>
        <v/>
      </c>
      <c r="BQ191" s="529" t="str">
        <f t="array" aca="1" ref="BQ191" ca="1">IFERROR(BK191*(1+INDEX(FrontEndData,MATCH(BQ$10,IF(FrontEndType=$B191,FrontEndCampus),0),MATCH(BQ$9,FrontEndYear,0))),"")</f>
        <v/>
      </c>
      <c r="BR191" s="529" t="str">
        <f t="array" aca="1" ref="BR191" ca="1">IFERROR(BL191*(1+INDEX(FrontEndData,MATCH(BR$10,IF(FrontEndType=$B191,FrontEndCampus),0),MATCH(BR$9,FrontEndYear,0))),"")</f>
        <v/>
      </c>
      <c r="BS191" s="529" t="str">
        <f t="array" aca="1" ref="BS191" ca="1">IFERROR(BM191*(1+INDEX(FrontEndData,MATCH(BS$10,IF(FrontEndType=$B191,FrontEndCampus),0),MATCH(BS$9,FrontEndYear,0))),"")</f>
        <v/>
      </c>
      <c r="BT191" s="529" t="str">
        <f t="array" aca="1" ref="BT191" ca="1">IFERROR(BN191*(1+INDEX(FrontEndData,MATCH(BT$10,IF(FrontEndType=$B191,FrontEndCampus),0),MATCH(BT$9,FrontEndYear,0))),"")</f>
        <v/>
      </c>
      <c r="BU191" s="529" t="str">
        <f t="array" aca="1" ref="BU191" ca="1">IFERROR(BO191*(1+INDEX(FrontEndData,MATCH(BU$10,IF(FrontEndType=$B191,FrontEndCampus),0),MATCH(BU$9,FrontEndYear,0))),"")</f>
        <v/>
      </c>
      <c r="BV191" s="529" t="str">
        <f t="array" aca="1" ref="BV191" ca="1">IFERROR(BP191*(1+INDEX(FrontEndData,MATCH(BV$10,IF(FrontEndType=$B191,FrontEndCampus),0),MATCH(BV$9,FrontEndYear,0))),"")</f>
        <v/>
      </c>
      <c r="BW191" s="529" t="str">
        <f t="array" aca="1" ref="BW191" ca="1">IFERROR(BQ191*(1+INDEX(FrontEndData,MATCH(BW$10,IF(FrontEndType=$B191,FrontEndCampus),0),MATCH(BW$9,FrontEndYear,0))),"")</f>
        <v/>
      </c>
      <c r="BX191" s="529" t="str">
        <f t="array" aca="1" ref="BX191" ca="1">IFERROR(BR191*(1+INDEX(FrontEndData,MATCH(BX$10,IF(FrontEndType=$B191,FrontEndCampus),0),MATCH(BX$9,FrontEndYear,0))),"")</f>
        <v/>
      </c>
    </row>
    <row r="192" spans="2:76" x14ac:dyDescent="0.25">
      <c r="B192" s="525" t="s">
        <v>411</v>
      </c>
      <c r="C192" s="526" t="s">
        <v>365</v>
      </c>
      <c r="D192" s="527" t="s">
        <v>28</v>
      </c>
      <c r="E192" s="528">
        <f t="array" ref="E192">IFERROR(IF(INDEX(EndUseMatrixData,MATCH($B192,IF(EndUseMatrixEndUse=$D192,EndUseMatrixAllocation),0),MATCH($C192,EndUseMatrixEmissionSource,0))=Lists!$Q$9,INDEX(CFPTableEmissionsData,MATCH($C192,CFPTableEmissionsEmissionSource,0),MATCH(E$10,CFPTableEmissionsCampus,0))*INDEX(EndUseAssumptionsData,MATCH($C192,IF(EndUseAssumptionsEndUse=$D192,EndUseAssumptionsEmissionsSource),0),MATCH(E$10,EndUseAssumptionsCampus,0))*IF(COUNTIF(PeopleList,$B192)&gt;0,INDEX(SpacePeopleAllocationsPercentData,MATCH($B192,SpacePeopleAllocationsPercentType,0),MATCH(E$10,SpacePeopleAllocationsPercentCampus,0))/SUM(IF(INDEX(EndUseMatrixPeopleData,0,MATCH($C192,EndUseMatrixEmissionSource,0))=Lists!$Q$9,IF(EndUseMatrixPeopleEndUse=$D192,INDEX(EndUseMatrixPeopleSplitData,0,MATCH(E$10,EndUseMatrixPeopleSplitCampus,0))))),1),0),0)</f>
        <v>0</v>
      </c>
      <c r="F192" s="528">
        <f t="array" ref="F192">IFERROR(IF(INDEX(EndUseMatrixData,MATCH($B192,IF(EndUseMatrixEndUse=$D192,EndUseMatrixAllocation),0),MATCH($C192,EndUseMatrixEmissionSource,0))=Lists!$Q$9,INDEX(CFPTableEmissionsData,MATCH($C192,CFPTableEmissionsEmissionSource,0),MATCH(F$10,CFPTableEmissionsCampus,0))*INDEX(EndUseAssumptionsData,MATCH($C192,IF(EndUseAssumptionsEndUse=$D192,EndUseAssumptionsEmissionsSource),0),MATCH(F$10,EndUseAssumptionsCampus,0))*IF(COUNTIF(PeopleList,$B192)&gt;0,INDEX(SpacePeopleAllocationsPercentData,MATCH($B192,SpacePeopleAllocationsPercentType,0),MATCH(F$10,SpacePeopleAllocationsPercentCampus,0))/SUM(IF(INDEX(EndUseMatrixPeopleData,0,MATCH($C192,EndUseMatrixEmissionSource,0))=Lists!$Q$9,IF(EndUseMatrixPeopleEndUse=$D192,INDEX(EndUseMatrixPeopleSplitData,0,MATCH(F$10,EndUseMatrixPeopleSplitCampus,0))))),1),0),0)</f>
        <v>0</v>
      </c>
      <c r="G192" s="528">
        <f t="array" ref="G192">IFERROR(IF(INDEX(EndUseMatrixData,MATCH($B192,IF(EndUseMatrixEndUse=$D192,EndUseMatrixAllocation),0),MATCH($C192,EndUseMatrixEmissionSource,0))=Lists!$Q$9,INDEX(CFPTableEmissionsData,MATCH($C192,CFPTableEmissionsEmissionSource,0),MATCH(G$10,CFPTableEmissionsCampus,0))*INDEX(EndUseAssumptionsData,MATCH($C192,IF(EndUseAssumptionsEndUse=$D192,EndUseAssumptionsEmissionsSource),0),MATCH(G$10,EndUseAssumptionsCampus,0))*IF(COUNTIF(PeopleList,$B192)&gt;0,INDEX(SpacePeopleAllocationsPercentData,MATCH($B192,SpacePeopleAllocationsPercentType,0),MATCH(G$10,SpacePeopleAllocationsPercentCampus,0))/SUM(IF(INDEX(EndUseMatrixPeopleData,0,MATCH($C192,EndUseMatrixEmissionSource,0))=Lists!$Q$9,IF(EndUseMatrixPeopleEndUse=$D192,INDEX(EndUseMatrixPeopleSplitData,0,MATCH(G$10,EndUseMatrixPeopleSplitCampus,0))))),1),0),0)</f>
        <v>0</v>
      </c>
      <c r="H192" s="528">
        <f t="array" ref="H192">IFERROR(IF(INDEX(EndUseMatrixData,MATCH($B192,IF(EndUseMatrixEndUse=$D192,EndUseMatrixAllocation),0),MATCH($C192,EndUseMatrixEmissionSource,0))=Lists!$Q$9,INDEX(CFPTableEmissionsData,MATCH($C192,CFPTableEmissionsEmissionSource,0),MATCH(H$10,CFPTableEmissionsCampus,0))*INDEX(EndUseAssumptionsData,MATCH($C192,IF(EndUseAssumptionsEndUse=$D192,EndUseAssumptionsEmissionsSource),0),MATCH(H$10,EndUseAssumptionsCampus,0))*IF(COUNTIF(PeopleList,$B192)&gt;0,INDEX(SpacePeopleAllocationsPercentData,MATCH($B192,SpacePeopleAllocationsPercentType,0),MATCH(H$10,SpacePeopleAllocationsPercentCampus,0))/SUM(IF(INDEX(EndUseMatrixPeopleData,0,MATCH($C192,EndUseMatrixEmissionSource,0))=Lists!$Q$9,IF(EndUseMatrixPeopleEndUse=$D192,INDEX(EndUseMatrixPeopleSplitData,0,MATCH(H$10,EndUseMatrixPeopleSplitCampus,0))))),1),0),0)</f>
        <v>0</v>
      </c>
      <c r="I192" s="528">
        <f t="array" ref="I192">IFERROR(IF(INDEX(EndUseMatrixData,MATCH($B192,IF(EndUseMatrixEndUse=$D192,EndUseMatrixAllocation),0),MATCH($C192,EndUseMatrixEmissionSource,0))=Lists!$Q$9,INDEX(CFPTableEmissionsData,MATCH($C192,CFPTableEmissionsEmissionSource,0),MATCH(I$10,CFPTableEmissionsCampus,0))*INDEX(EndUseAssumptionsData,MATCH($C192,IF(EndUseAssumptionsEndUse=$D192,EndUseAssumptionsEmissionsSource),0),MATCH(I$10,EndUseAssumptionsCampus,0))*IF(COUNTIF(PeopleList,$B192)&gt;0,INDEX(SpacePeopleAllocationsPercentData,MATCH($B192,SpacePeopleAllocationsPercentType,0),MATCH(I$10,SpacePeopleAllocationsPercentCampus,0))/SUM(IF(INDEX(EndUseMatrixPeopleData,0,MATCH($C192,EndUseMatrixEmissionSource,0))=Lists!$Q$9,IF(EndUseMatrixPeopleEndUse=$D192,INDEX(EndUseMatrixPeopleSplitData,0,MATCH(I$10,EndUseMatrixPeopleSplitCampus,0))))),1),0),0)</f>
        <v>0</v>
      </c>
      <c r="J192" s="528">
        <f t="array" ref="J192">IFERROR(IF(INDEX(EndUseMatrixData,MATCH($B192,IF(EndUseMatrixEndUse=$D192,EndUseMatrixAllocation),0),MATCH($C192,EndUseMatrixEmissionSource,0))=Lists!$Q$9,INDEX(CFPTableEmissionsData,MATCH($C192,CFPTableEmissionsEmissionSource,0),MATCH(J$10,CFPTableEmissionsCampus,0))*INDEX(EndUseAssumptionsData,MATCH($C192,IF(EndUseAssumptionsEndUse=$D192,EndUseAssumptionsEmissionsSource),0),MATCH(J$10,EndUseAssumptionsCampus,0))*IF(COUNTIF(PeopleList,$B192)&gt;0,INDEX(SpacePeopleAllocationsPercentData,MATCH($B192,SpacePeopleAllocationsPercentType,0),MATCH(J$10,SpacePeopleAllocationsPercentCampus,0))/SUM(IF(INDEX(EndUseMatrixPeopleData,0,MATCH($C192,EndUseMatrixEmissionSource,0))=Lists!$Q$9,IF(EndUseMatrixPeopleEndUse=$D192,INDEX(EndUseMatrixPeopleSplitData,0,MATCH(J$10,EndUseMatrixPeopleSplitCampus,0))))),1),0),0)</f>
        <v>0</v>
      </c>
      <c r="K192" s="529" t="str">
        <f t="array" aca="1" ref="K192" ca="1">IFERROR(E192*(1+INDEX(FrontEndData,MATCH(K$10,IF(FrontEndType=$B192,FrontEndCampus),0),MATCH(K$9,FrontEndYear,0))),"")</f>
        <v/>
      </c>
      <c r="L192" s="529" t="str">
        <f t="array" aca="1" ref="L192" ca="1">IFERROR(F192*(1+INDEX(FrontEndData,MATCH(L$10,IF(FrontEndType=$B192,FrontEndCampus),0),MATCH(L$9,FrontEndYear,0))),"")</f>
        <v/>
      </c>
      <c r="M192" s="529" t="str">
        <f t="array" aca="1" ref="M192" ca="1">IFERROR(G192*(1+INDEX(FrontEndData,MATCH(M$10,IF(FrontEndType=$B192,FrontEndCampus),0),MATCH(M$9,FrontEndYear,0))),"")</f>
        <v/>
      </c>
      <c r="N192" s="529" t="str">
        <f t="array" aca="1" ref="N192" ca="1">IFERROR(H192*(1+INDEX(FrontEndData,MATCH(N$10,IF(FrontEndType=$B192,FrontEndCampus),0),MATCH(N$9,FrontEndYear,0))),"")</f>
        <v/>
      </c>
      <c r="O192" s="529" t="str">
        <f t="array" aca="1" ref="O192" ca="1">IFERROR(I192*(1+INDEX(FrontEndData,MATCH(O$10,IF(FrontEndType=$B192,FrontEndCampus),0),MATCH(O$9,FrontEndYear,0))),"")</f>
        <v/>
      </c>
      <c r="P192" s="529" t="str">
        <f t="array" aca="1" ref="P192" ca="1">IFERROR(J192*(1+INDEX(FrontEndData,MATCH(P$10,IF(FrontEndType=$B192,FrontEndCampus),0),MATCH(P$9,FrontEndYear,0))),"")</f>
        <v/>
      </c>
      <c r="Q192" s="529" t="str">
        <f t="array" aca="1" ref="Q192" ca="1">IFERROR(K192*(1+INDEX(FrontEndData,MATCH(Q$10,IF(FrontEndType=$B192,FrontEndCampus),0),MATCH(Q$9,FrontEndYear,0))),"")</f>
        <v/>
      </c>
      <c r="R192" s="529" t="str">
        <f t="array" aca="1" ref="R192" ca="1">IFERROR(L192*(1+INDEX(FrontEndData,MATCH(R$10,IF(FrontEndType=$B192,FrontEndCampus),0),MATCH(R$9,FrontEndYear,0))),"")</f>
        <v/>
      </c>
      <c r="S192" s="529" t="str">
        <f t="array" aca="1" ref="S192" ca="1">IFERROR(M192*(1+INDEX(FrontEndData,MATCH(S$10,IF(FrontEndType=$B192,FrontEndCampus),0),MATCH(S$9,FrontEndYear,0))),"")</f>
        <v/>
      </c>
      <c r="T192" s="529" t="str">
        <f t="array" aca="1" ref="T192" ca="1">IFERROR(N192*(1+INDEX(FrontEndData,MATCH(T$10,IF(FrontEndType=$B192,FrontEndCampus),0),MATCH(T$9,FrontEndYear,0))),"")</f>
        <v/>
      </c>
      <c r="U192" s="529" t="str">
        <f t="array" aca="1" ref="U192" ca="1">IFERROR(O192*(1+INDEX(FrontEndData,MATCH(U$10,IF(FrontEndType=$B192,FrontEndCampus),0),MATCH(U$9,FrontEndYear,0))),"")</f>
        <v/>
      </c>
      <c r="V192" s="529" t="str">
        <f t="array" aca="1" ref="V192" ca="1">IFERROR(P192*(1+INDEX(FrontEndData,MATCH(V$10,IF(FrontEndType=$B192,FrontEndCampus),0),MATCH(V$9,FrontEndYear,0))),"")</f>
        <v/>
      </c>
      <c r="W192" s="529" t="str">
        <f t="array" aca="1" ref="W192" ca="1">IFERROR(Q192*(1+INDEX(FrontEndData,MATCH(W$10,IF(FrontEndType=$B192,FrontEndCampus),0),MATCH(W$9,FrontEndYear,0))),"")</f>
        <v/>
      </c>
      <c r="X192" s="529" t="str">
        <f t="array" aca="1" ref="X192" ca="1">IFERROR(R192*(1+INDEX(FrontEndData,MATCH(X$10,IF(FrontEndType=$B192,FrontEndCampus),0),MATCH(X$9,FrontEndYear,0))),"")</f>
        <v/>
      </c>
      <c r="Y192" s="529" t="str">
        <f t="array" aca="1" ref="Y192" ca="1">IFERROR(S192*(1+INDEX(FrontEndData,MATCH(Y$10,IF(FrontEndType=$B192,FrontEndCampus),0),MATCH(Y$9,FrontEndYear,0))),"")</f>
        <v/>
      </c>
      <c r="Z192" s="529" t="str">
        <f t="array" aca="1" ref="Z192" ca="1">IFERROR(T192*(1+INDEX(FrontEndData,MATCH(Z$10,IF(FrontEndType=$B192,FrontEndCampus),0),MATCH(Z$9,FrontEndYear,0))),"")</f>
        <v/>
      </c>
      <c r="AA192" s="529" t="str">
        <f t="array" aca="1" ref="AA192" ca="1">IFERROR(U192*(1+INDEX(FrontEndData,MATCH(AA$10,IF(FrontEndType=$B192,FrontEndCampus),0),MATCH(AA$9,FrontEndYear,0))),"")</f>
        <v/>
      </c>
      <c r="AB192" s="529" t="str">
        <f t="array" aca="1" ref="AB192" ca="1">IFERROR(V192*(1+INDEX(FrontEndData,MATCH(AB$10,IF(FrontEndType=$B192,FrontEndCampus),0),MATCH(AB$9,FrontEndYear,0))),"")</f>
        <v/>
      </c>
      <c r="AC192" s="529" t="str">
        <f t="array" aca="1" ref="AC192" ca="1">IFERROR(W192*(1+INDEX(FrontEndData,MATCH(AC$10,IF(FrontEndType=$B192,FrontEndCampus),0),MATCH(AC$9,FrontEndYear,0))),"")</f>
        <v/>
      </c>
      <c r="AD192" s="529" t="str">
        <f t="array" aca="1" ref="AD192" ca="1">IFERROR(X192*(1+INDEX(FrontEndData,MATCH(AD$10,IF(FrontEndType=$B192,FrontEndCampus),0),MATCH(AD$9,FrontEndYear,0))),"")</f>
        <v/>
      </c>
      <c r="AE192" s="529" t="str">
        <f t="array" aca="1" ref="AE192" ca="1">IFERROR(Y192*(1+INDEX(FrontEndData,MATCH(AE$10,IF(FrontEndType=$B192,FrontEndCampus),0),MATCH(AE$9,FrontEndYear,0))),"")</f>
        <v/>
      </c>
      <c r="AF192" s="529" t="str">
        <f t="array" aca="1" ref="AF192" ca="1">IFERROR(Z192*(1+INDEX(FrontEndData,MATCH(AF$10,IF(FrontEndType=$B192,FrontEndCampus),0),MATCH(AF$9,FrontEndYear,0))),"")</f>
        <v/>
      </c>
      <c r="AG192" s="529" t="str">
        <f t="array" aca="1" ref="AG192" ca="1">IFERROR(AA192*(1+INDEX(FrontEndData,MATCH(AG$10,IF(FrontEndType=$B192,FrontEndCampus),0),MATCH(AG$9,FrontEndYear,0))),"")</f>
        <v/>
      </c>
      <c r="AH192" s="529" t="str">
        <f t="array" aca="1" ref="AH192" ca="1">IFERROR(AB192*(1+INDEX(FrontEndData,MATCH(AH$10,IF(FrontEndType=$B192,FrontEndCampus),0),MATCH(AH$9,FrontEndYear,0))),"")</f>
        <v/>
      </c>
      <c r="AI192" s="529" t="str">
        <f t="array" aca="1" ref="AI192" ca="1">IFERROR(AC192*(1+INDEX(FrontEndData,MATCH(AI$10,IF(FrontEndType=$B192,FrontEndCampus),0),MATCH(AI$9,FrontEndYear,0))),"")</f>
        <v/>
      </c>
      <c r="AJ192" s="529" t="str">
        <f t="array" aca="1" ref="AJ192" ca="1">IFERROR(AD192*(1+INDEX(FrontEndData,MATCH(AJ$10,IF(FrontEndType=$B192,FrontEndCampus),0),MATCH(AJ$9,FrontEndYear,0))),"")</f>
        <v/>
      </c>
      <c r="AK192" s="529" t="str">
        <f t="array" aca="1" ref="AK192" ca="1">IFERROR(AE192*(1+INDEX(FrontEndData,MATCH(AK$10,IF(FrontEndType=$B192,FrontEndCampus),0),MATCH(AK$9,FrontEndYear,0))),"")</f>
        <v/>
      </c>
      <c r="AL192" s="529" t="str">
        <f t="array" aca="1" ref="AL192" ca="1">IFERROR(AF192*(1+INDEX(FrontEndData,MATCH(AL$10,IF(FrontEndType=$B192,FrontEndCampus),0),MATCH(AL$9,FrontEndYear,0))),"")</f>
        <v/>
      </c>
      <c r="AM192" s="529" t="str">
        <f t="array" aca="1" ref="AM192" ca="1">IFERROR(AG192*(1+INDEX(FrontEndData,MATCH(AM$10,IF(FrontEndType=$B192,FrontEndCampus),0),MATCH(AM$9,FrontEndYear,0))),"")</f>
        <v/>
      </c>
      <c r="AN192" s="529" t="str">
        <f t="array" aca="1" ref="AN192" ca="1">IFERROR(AH192*(1+INDEX(FrontEndData,MATCH(AN$10,IF(FrontEndType=$B192,FrontEndCampus),0),MATCH(AN$9,FrontEndYear,0))),"")</f>
        <v/>
      </c>
      <c r="AO192" s="529" t="str">
        <f t="array" aca="1" ref="AO192" ca="1">IFERROR(AI192*(1+INDEX(FrontEndData,MATCH(AO$10,IF(FrontEndType=$B192,FrontEndCampus),0),MATCH(AO$9,FrontEndYear,0))),"")</f>
        <v/>
      </c>
      <c r="AP192" s="529" t="str">
        <f t="array" aca="1" ref="AP192" ca="1">IFERROR(AJ192*(1+INDEX(FrontEndData,MATCH(AP$10,IF(FrontEndType=$B192,FrontEndCampus),0),MATCH(AP$9,FrontEndYear,0))),"")</f>
        <v/>
      </c>
      <c r="AQ192" s="529" t="str">
        <f t="array" aca="1" ref="AQ192" ca="1">IFERROR(AK192*(1+INDEX(FrontEndData,MATCH(AQ$10,IF(FrontEndType=$B192,FrontEndCampus),0),MATCH(AQ$9,FrontEndYear,0))),"")</f>
        <v/>
      </c>
      <c r="AR192" s="529" t="str">
        <f t="array" aca="1" ref="AR192" ca="1">IFERROR(AL192*(1+INDEX(FrontEndData,MATCH(AR$10,IF(FrontEndType=$B192,FrontEndCampus),0),MATCH(AR$9,FrontEndYear,0))),"")</f>
        <v/>
      </c>
      <c r="AS192" s="529" t="str">
        <f t="array" aca="1" ref="AS192" ca="1">IFERROR(AM192*(1+INDEX(FrontEndData,MATCH(AS$10,IF(FrontEndType=$B192,FrontEndCampus),0),MATCH(AS$9,FrontEndYear,0))),"")</f>
        <v/>
      </c>
      <c r="AT192" s="529" t="str">
        <f t="array" aca="1" ref="AT192" ca="1">IFERROR(AN192*(1+INDEX(FrontEndData,MATCH(AT$10,IF(FrontEndType=$B192,FrontEndCampus),0),MATCH(AT$9,FrontEndYear,0))),"")</f>
        <v/>
      </c>
      <c r="AU192" s="529" t="str">
        <f t="array" aca="1" ref="AU192" ca="1">IFERROR(AO192*(1+INDEX(FrontEndData,MATCH(AU$10,IF(FrontEndType=$B192,FrontEndCampus),0),MATCH(AU$9,FrontEndYear,0))),"")</f>
        <v/>
      </c>
      <c r="AV192" s="529" t="str">
        <f t="array" aca="1" ref="AV192" ca="1">IFERROR(AP192*(1+INDEX(FrontEndData,MATCH(AV$10,IF(FrontEndType=$B192,FrontEndCampus),0),MATCH(AV$9,FrontEndYear,0))),"")</f>
        <v/>
      </c>
      <c r="AW192" s="529" t="str">
        <f t="array" aca="1" ref="AW192" ca="1">IFERROR(AQ192*(1+INDEX(FrontEndData,MATCH(AW$10,IF(FrontEndType=$B192,FrontEndCampus),0),MATCH(AW$9,FrontEndYear,0))),"")</f>
        <v/>
      </c>
      <c r="AX192" s="529" t="str">
        <f t="array" aca="1" ref="AX192" ca="1">IFERROR(AR192*(1+INDEX(FrontEndData,MATCH(AX$10,IF(FrontEndType=$B192,FrontEndCampus),0),MATCH(AX$9,FrontEndYear,0))),"")</f>
        <v/>
      </c>
      <c r="AY192" s="529" t="str">
        <f t="array" aca="1" ref="AY192" ca="1">IFERROR(AS192*(1+INDEX(FrontEndData,MATCH(AY$10,IF(FrontEndType=$B192,FrontEndCampus),0),MATCH(AY$9,FrontEndYear,0))),"")</f>
        <v/>
      </c>
      <c r="AZ192" s="529" t="str">
        <f t="array" aca="1" ref="AZ192" ca="1">IFERROR(AT192*(1+INDEX(FrontEndData,MATCH(AZ$10,IF(FrontEndType=$B192,FrontEndCampus),0),MATCH(AZ$9,FrontEndYear,0))),"")</f>
        <v/>
      </c>
      <c r="BA192" s="529" t="str">
        <f t="array" aca="1" ref="BA192" ca="1">IFERROR(AU192*(1+INDEX(FrontEndData,MATCH(BA$10,IF(FrontEndType=$B192,FrontEndCampus),0),MATCH(BA$9,FrontEndYear,0))),"")</f>
        <v/>
      </c>
      <c r="BB192" s="529" t="str">
        <f t="array" aca="1" ref="BB192" ca="1">IFERROR(AV192*(1+INDEX(FrontEndData,MATCH(BB$10,IF(FrontEndType=$B192,FrontEndCampus),0),MATCH(BB$9,FrontEndYear,0))),"")</f>
        <v/>
      </c>
      <c r="BC192" s="529" t="str">
        <f t="array" aca="1" ref="BC192" ca="1">IFERROR(AW192*(1+INDEX(FrontEndData,MATCH(BC$10,IF(FrontEndType=$B192,FrontEndCampus),0),MATCH(BC$9,FrontEndYear,0))),"")</f>
        <v/>
      </c>
      <c r="BD192" s="529" t="str">
        <f t="array" aca="1" ref="BD192" ca="1">IFERROR(AX192*(1+INDEX(FrontEndData,MATCH(BD$10,IF(FrontEndType=$B192,FrontEndCampus),0),MATCH(BD$9,FrontEndYear,0))),"")</f>
        <v/>
      </c>
      <c r="BE192" s="529" t="str">
        <f t="array" aca="1" ref="BE192" ca="1">IFERROR(AY192*(1+INDEX(FrontEndData,MATCH(BE$10,IF(FrontEndType=$B192,FrontEndCampus),0),MATCH(BE$9,FrontEndYear,0))),"")</f>
        <v/>
      </c>
      <c r="BF192" s="529" t="str">
        <f t="array" aca="1" ref="BF192" ca="1">IFERROR(AZ192*(1+INDEX(FrontEndData,MATCH(BF$10,IF(FrontEndType=$B192,FrontEndCampus),0),MATCH(BF$9,FrontEndYear,0))),"")</f>
        <v/>
      </c>
      <c r="BG192" s="529" t="str">
        <f t="array" aca="1" ref="BG192" ca="1">IFERROR(BA192*(1+INDEX(FrontEndData,MATCH(BG$10,IF(FrontEndType=$B192,FrontEndCampus),0),MATCH(BG$9,FrontEndYear,0))),"")</f>
        <v/>
      </c>
      <c r="BH192" s="529" t="str">
        <f t="array" aca="1" ref="BH192" ca="1">IFERROR(BB192*(1+INDEX(FrontEndData,MATCH(BH$10,IF(FrontEndType=$B192,FrontEndCampus),0),MATCH(BH$9,FrontEndYear,0))),"")</f>
        <v/>
      </c>
      <c r="BI192" s="529" t="str">
        <f t="array" aca="1" ref="BI192" ca="1">IFERROR(BC192*(1+INDEX(FrontEndData,MATCH(BI$10,IF(FrontEndType=$B192,FrontEndCampus),0),MATCH(BI$9,FrontEndYear,0))),"")</f>
        <v/>
      </c>
      <c r="BJ192" s="529" t="str">
        <f t="array" aca="1" ref="BJ192" ca="1">IFERROR(BD192*(1+INDEX(FrontEndData,MATCH(BJ$10,IF(FrontEndType=$B192,FrontEndCampus),0),MATCH(BJ$9,FrontEndYear,0))),"")</f>
        <v/>
      </c>
      <c r="BK192" s="529" t="str">
        <f t="array" aca="1" ref="BK192" ca="1">IFERROR(BE192*(1+INDEX(FrontEndData,MATCH(BK$10,IF(FrontEndType=$B192,FrontEndCampus),0),MATCH(BK$9,FrontEndYear,0))),"")</f>
        <v/>
      </c>
      <c r="BL192" s="529" t="str">
        <f t="array" aca="1" ref="BL192" ca="1">IFERROR(BF192*(1+INDEX(FrontEndData,MATCH(BL$10,IF(FrontEndType=$B192,FrontEndCampus),0),MATCH(BL$9,FrontEndYear,0))),"")</f>
        <v/>
      </c>
      <c r="BM192" s="529" t="str">
        <f t="array" aca="1" ref="BM192" ca="1">IFERROR(BG192*(1+INDEX(FrontEndData,MATCH(BM$10,IF(FrontEndType=$B192,FrontEndCampus),0),MATCH(BM$9,FrontEndYear,0))),"")</f>
        <v/>
      </c>
      <c r="BN192" s="529" t="str">
        <f t="array" aca="1" ref="BN192" ca="1">IFERROR(BH192*(1+INDEX(FrontEndData,MATCH(BN$10,IF(FrontEndType=$B192,FrontEndCampus),0),MATCH(BN$9,FrontEndYear,0))),"")</f>
        <v/>
      </c>
      <c r="BO192" s="529" t="str">
        <f t="array" aca="1" ref="BO192" ca="1">IFERROR(BI192*(1+INDEX(FrontEndData,MATCH(BO$10,IF(FrontEndType=$B192,FrontEndCampus),0),MATCH(BO$9,FrontEndYear,0))),"")</f>
        <v/>
      </c>
      <c r="BP192" s="529" t="str">
        <f t="array" aca="1" ref="BP192" ca="1">IFERROR(BJ192*(1+INDEX(FrontEndData,MATCH(BP$10,IF(FrontEndType=$B192,FrontEndCampus),0),MATCH(BP$9,FrontEndYear,0))),"")</f>
        <v/>
      </c>
      <c r="BQ192" s="529" t="str">
        <f t="array" aca="1" ref="BQ192" ca="1">IFERROR(BK192*(1+INDEX(FrontEndData,MATCH(BQ$10,IF(FrontEndType=$B192,FrontEndCampus),0),MATCH(BQ$9,FrontEndYear,0))),"")</f>
        <v/>
      </c>
      <c r="BR192" s="529" t="str">
        <f t="array" aca="1" ref="BR192" ca="1">IFERROR(BL192*(1+INDEX(FrontEndData,MATCH(BR$10,IF(FrontEndType=$B192,FrontEndCampus),0),MATCH(BR$9,FrontEndYear,0))),"")</f>
        <v/>
      </c>
      <c r="BS192" s="529" t="str">
        <f t="array" aca="1" ref="BS192" ca="1">IFERROR(BM192*(1+INDEX(FrontEndData,MATCH(BS$10,IF(FrontEndType=$B192,FrontEndCampus),0),MATCH(BS$9,FrontEndYear,0))),"")</f>
        <v/>
      </c>
      <c r="BT192" s="529" t="str">
        <f t="array" aca="1" ref="BT192" ca="1">IFERROR(BN192*(1+INDEX(FrontEndData,MATCH(BT$10,IF(FrontEndType=$B192,FrontEndCampus),0),MATCH(BT$9,FrontEndYear,0))),"")</f>
        <v/>
      </c>
      <c r="BU192" s="529" t="str">
        <f t="array" aca="1" ref="BU192" ca="1">IFERROR(BO192*(1+INDEX(FrontEndData,MATCH(BU$10,IF(FrontEndType=$B192,FrontEndCampus),0),MATCH(BU$9,FrontEndYear,0))),"")</f>
        <v/>
      </c>
      <c r="BV192" s="529" t="str">
        <f t="array" aca="1" ref="BV192" ca="1">IFERROR(BP192*(1+INDEX(FrontEndData,MATCH(BV$10,IF(FrontEndType=$B192,FrontEndCampus),0),MATCH(BV$9,FrontEndYear,0))),"")</f>
        <v/>
      </c>
      <c r="BW192" s="529" t="str">
        <f t="array" aca="1" ref="BW192" ca="1">IFERROR(BQ192*(1+INDEX(FrontEndData,MATCH(BW$10,IF(FrontEndType=$B192,FrontEndCampus),0),MATCH(BW$9,FrontEndYear,0))),"")</f>
        <v/>
      </c>
      <c r="BX192" s="529" t="str">
        <f t="array" aca="1" ref="BX192" ca="1">IFERROR(BR192*(1+INDEX(FrontEndData,MATCH(BX$10,IF(FrontEndType=$B192,FrontEndCampus),0),MATCH(BX$9,FrontEndYear,0))),"")</f>
        <v/>
      </c>
    </row>
    <row r="193" spans="2:76" x14ac:dyDescent="0.25">
      <c r="B193" s="525" t="s">
        <v>361</v>
      </c>
      <c r="C193" s="526" t="s">
        <v>365</v>
      </c>
      <c r="D193" s="527" t="s">
        <v>28</v>
      </c>
      <c r="E193" s="528">
        <f t="array" aca="1" ref="E193" ca="1">IFERROR(IF(INDEX(EndUseMatrixData,MATCH($B193,IF(EndUseMatrixEndUse=$D193,EndUseMatrixAllocation),0),MATCH($C193,EndUseMatrixEmissionSource,0))=Lists!$Q$9,INDEX(CFPTableEmissionsData,MATCH($C193,CFPTableEmissionsEmissionSource,0),MATCH(E$10,CFPTableEmissionsCampus,0))*INDEX(EndUseAssumptionsData,MATCH($C193,IF(EndUseAssumptionsEndUse=$D193,EndUseAssumptionsEmissionsSource),0),MATCH(E$10,EndUseAssumptionsCampus,0))*IF(COUNTIF(PeopleList,$B193)&gt;0,INDEX(SpacePeopleAllocationsPercentData,MATCH($B193,SpacePeopleAllocationsPercentType,0),MATCH(E$10,SpacePeopleAllocationsPercentCampus,0))/SUM(IF(INDEX(EndUseMatrixPeopleData,0,MATCH($C193,EndUseMatrixEmissionSource,0))=Lists!$Q$9,IF(EndUseMatrixPeopleEndUse=$D193,INDEX(EndUseMatrixPeopleSplitData,0,MATCH(E$10,EndUseMatrixPeopleSplitCampus,0))))),1),0),0)</f>
        <v>0</v>
      </c>
      <c r="F193" s="528">
        <f t="array" aca="1" ref="F193" ca="1">IFERROR(IF(INDEX(EndUseMatrixData,MATCH($B193,IF(EndUseMatrixEndUse=$D193,EndUseMatrixAllocation),0),MATCH($C193,EndUseMatrixEmissionSource,0))=Lists!$Q$9,INDEX(CFPTableEmissionsData,MATCH($C193,CFPTableEmissionsEmissionSource,0),MATCH(F$10,CFPTableEmissionsCampus,0))*INDEX(EndUseAssumptionsData,MATCH($C193,IF(EndUseAssumptionsEndUse=$D193,EndUseAssumptionsEmissionsSource),0),MATCH(F$10,EndUseAssumptionsCampus,0))*IF(COUNTIF(PeopleList,$B193)&gt;0,INDEX(SpacePeopleAllocationsPercentData,MATCH($B193,SpacePeopleAllocationsPercentType,0),MATCH(F$10,SpacePeopleAllocationsPercentCampus,0))/SUM(IF(INDEX(EndUseMatrixPeopleData,0,MATCH($C193,EndUseMatrixEmissionSource,0))=Lists!$Q$9,IF(EndUseMatrixPeopleEndUse=$D193,INDEX(EndUseMatrixPeopleSplitData,0,MATCH(F$10,EndUseMatrixPeopleSplitCampus,0))))),1),0),0)</f>
        <v>0</v>
      </c>
      <c r="G193" s="528">
        <f t="array" aca="1" ref="G193" ca="1">IFERROR(IF(INDEX(EndUseMatrixData,MATCH($B193,IF(EndUseMatrixEndUse=$D193,EndUseMatrixAllocation),0),MATCH($C193,EndUseMatrixEmissionSource,0))=Lists!$Q$9,INDEX(CFPTableEmissionsData,MATCH($C193,CFPTableEmissionsEmissionSource,0),MATCH(G$10,CFPTableEmissionsCampus,0))*INDEX(EndUseAssumptionsData,MATCH($C193,IF(EndUseAssumptionsEndUse=$D193,EndUseAssumptionsEmissionsSource),0),MATCH(G$10,EndUseAssumptionsCampus,0))*IF(COUNTIF(PeopleList,$B193)&gt;0,INDEX(SpacePeopleAllocationsPercentData,MATCH($B193,SpacePeopleAllocationsPercentType,0),MATCH(G$10,SpacePeopleAllocationsPercentCampus,0))/SUM(IF(INDEX(EndUseMatrixPeopleData,0,MATCH($C193,EndUseMatrixEmissionSource,0))=Lists!$Q$9,IF(EndUseMatrixPeopleEndUse=$D193,INDEX(EndUseMatrixPeopleSplitData,0,MATCH(G$10,EndUseMatrixPeopleSplitCampus,0))))),1),0),0)</f>
        <v>0</v>
      </c>
      <c r="H193" s="528">
        <f t="array" aca="1" ref="H193" ca="1">IFERROR(IF(INDEX(EndUseMatrixData,MATCH($B193,IF(EndUseMatrixEndUse=$D193,EndUseMatrixAllocation),0),MATCH($C193,EndUseMatrixEmissionSource,0))=Lists!$Q$9,INDEX(CFPTableEmissionsData,MATCH($C193,CFPTableEmissionsEmissionSource,0),MATCH(H$10,CFPTableEmissionsCampus,0))*INDEX(EndUseAssumptionsData,MATCH($C193,IF(EndUseAssumptionsEndUse=$D193,EndUseAssumptionsEmissionsSource),0),MATCH(H$10,EndUseAssumptionsCampus,0))*IF(COUNTIF(PeopleList,$B193)&gt;0,INDEX(SpacePeopleAllocationsPercentData,MATCH($B193,SpacePeopleAllocationsPercentType,0),MATCH(H$10,SpacePeopleAllocationsPercentCampus,0))/SUM(IF(INDEX(EndUseMatrixPeopleData,0,MATCH($C193,EndUseMatrixEmissionSource,0))=Lists!$Q$9,IF(EndUseMatrixPeopleEndUse=$D193,INDEX(EndUseMatrixPeopleSplitData,0,MATCH(H$10,EndUseMatrixPeopleSplitCampus,0))))),1),0),0)</f>
        <v>0</v>
      </c>
      <c r="I193" s="528">
        <f t="array" aca="1" ref="I193" ca="1">IFERROR(IF(INDEX(EndUseMatrixData,MATCH($B193,IF(EndUseMatrixEndUse=$D193,EndUseMatrixAllocation),0),MATCH($C193,EndUseMatrixEmissionSource,0))=Lists!$Q$9,INDEX(CFPTableEmissionsData,MATCH($C193,CFPTableEmissionsEmissionSource,0),MATCH(I$10,CFPTableEmissionsCampus,0))*INDEX(EndUseAssumptionsData,MATCH($C193,IF(EndUseAssumptionsEndUse=$D193,EndUseAssumptionsEmissionsSource),0),MATCH(I$10,EndUseAssumptionsCampus,0))*IF(COUNTIF(PeopleList,$B193)&gt;0,INDEX(SpacePeopleAllocationsPercentData,MATCH($B193,SpacePeopleAllocationsPercentType,0),MATCH(I$10,SpacePeopleAllocationsPercentCampus,0))/SUM(IF(INDEX(EndUseMatrixPeopleData,0,MATCH($C193,EndUseMatrixEmissionSource,0))=Lists!$Q$9,IF(EndUseMatrixPeopleEndUse=$D193,INDEX(EndUseMatrixPeopleSplitData,0,MATCH(I$10,EndUseMatrixPeopleSplitCampus,0))))),1),0),0)</f>
        <v>0</v>
      </c>
      <c r="J193" s="528">
        <f t="array" aca="1" ref="J193" ca="1">IFERROR(IF(INDEX(EndUseMatrixData,MATCH($B193,IF(EndUseMatrixEndUse=$D193,EndUseMatrixAllocation),0),MATCH($C193,EndUseMatrixEmissionSource,0))=Lists!$Q$9,INDEX(CFPTableEmissionsData,MATCH($C193,CFPTableEmissionsEmissionSource,0),MATCH(J$10,CFPTableEmissionsCampus,0))*INDEX(EndUseAssumptionsData,MATCH($C193,IF(EndUseAssumptionsEndUse=$D193,EndUseAssumptionsEmissionsSource),0),MATCH(J$10,EndUseAssumptionsCampus,0))*IF(COUNTIF(PeopleList,$B193)&gt;0,INDEX(SpacePeopleAllocationsPercentData,MATCH($B193,SpacePeopleAllocationsPercentType,0),MATCH(J$10,SpacePeopleAllocationsPercentCampus,0))/SUM(IF(INDEX(EndUseMatrixPeopleData,0,MATCH($C193,EndUseMatrixEmissionSource,0))=Lists!$Q$9,IF(EndUseMatrixPeopleEndUse=$D193,INDEX(EndUseMatrixPeopleSplitData,0,MATCH(J$10,EndUseMatrixPeopleSplitCampus,0))))),1),0),0)</f>
        <v>0</v>
      </c>
      <c r="K193" s="529" t="str">
        <f t="array" aca="1" ref="K193" ca="1">IFERROR(E193*(1+INDEX(FrontEndData,MATCH(K$10,IF(FrontEndType=$B193,FrontEndCampus),0),MATCH(K$9,FrontEndYear,0))),"")</f>
        <v/>
      </c>
      <c r="L193" s="529" t="str">
        <f t="array" aca="1" ref="L193" ca="1">IFERROR(F193*(1+INDEX(FrontEndData,MATCH(L$10,IF(FrontEndType=$B193,FrontEndCampus),0),MATCH(L$9,FrontEndYear,0))),"")</f>
        <v/>
      </c>
      <c r="M193" s="529" t="str">
        <f t="array" aca="1" ref="M193" ca="1">IFERROR(G193*(1+INDEX(FrontEndData,MATCH(M$10,IF(FrontEndType=$B193,FrontEndCampus),0),MATCH(M$9,FrontEndYear,0))),"")</f>
        <v/>
      </c>
      <c r="N193" s="529" t="str">
        <f t="array" aca="1" ref="N193" ca="1">IFERROR(H193*(1+INDEX(FrontEndData,MATCH(N$10,IF(FrontEndType=$B193,FrontEndCampus),0),MATCH(N$9,FrontEndYear,0))),"")</f>
        <v/>
      </c>
      <c r="O193" s="529" t="str">
        <f t="array" aca="1" ref="O193" ca="1">IFERROR(I193*(1+INDEX(FrontEndData,MATCH(O$10,IF(FrontEndType=$B193,FrontEndCampus),0),MATCH(O$9,FrontEndYear,0))),"")</f>
        <v/>
      </c>
      <c r="P193" s="529" t="str">
        <f t="array" aca="1" ref="P193" ca="1">IFERROR(J193*(1+INDEX(FrontEndData,MATCH(P$10,IF(FrontEndType=$B193,FrontEndCampus),0),MATCH(P$9,FrontEndYear,0))),"")</f>
        <v/>
      </c>
      <c r="Q193" s="529" t="str">
        <f t="array" aca="1" ref="Q193" ca="1">IFERROR(K193*(1+INDEX(FrontEndData,MATCH(Q$10,IF(FrontEndType=$B193,FrontEndCampus),0),MATCH(Q$9,FrontEndYear,0))),"")</f>
        <v/>
      </c>
      <c r="R193" s="529" t="str">
        <f t="array" aca="1" ref="R193" ca="1">IFERROR(L193*(1+INDEX(FrontEndData,MATCH(R$10,IF(FrontEndType=$B193,FrontEndCampus),0),MATCH(R$9,FrontEndYear,0))),"")</f>
        <v/>
      </c>
      <c r="S193" s="529" t="str">
        <f t="array" aca="1" ref="S193" ca="1">IFERROR(M193*(1+INDEX(FrontEndData,MATCH(S$10,IF(FrontEndType=$B193,FrontEndCampus),0),MATCH(S$9,FrontEndYear,0))),"")</f>
        <v/>
      </c>
      <c r="T193" s="529" t="str">
        <f t="array" aca="1" ref="T193" ca="1">IFERROR(N193*(1+INDEX(FrontEndData,MATCH(T$10,IF(FrontEndType=$B193,FrontEndCampus),0),MATCH(T$9,FrontEndYear,0))),"")</f>
        <v/>
      </c>
      <c r="U193" s="529" t="str">
        <f t="array" aca="1" ref="U193" ca="1">IFERROR(O193*(1+INDEX(FrontEndData,MATCH(U$10,IF(FrontEndType=$B193,FrontEndCampus),0),MATCH(U$9,FrontEndYear,0))),"")</f>
        <v/>
      </c>
      <c r="V193" s="529" t="str">
        <f t="array" aca="1" ref="V193" ca="1">IFERROR(P193*(1+INDEX(FrontEndData,MATCH(V$10,IF(FrontEndType=$B193,FrontEndCampus),0),MATCH(V$9,FrontEndYear,0))),"")</f>
        <v/>
      </c>
      <c r="W193" s="529" t="str">
        <f t="array" aca="1" ref="W193" ca="1">IFERROR(Q193*(1+INDEX(FrontEndData,MATCH(W$10,IF(FrontEndType=$B193,FrontEndCampus),0),MATCH(W$9,FrontEndYear,0))),"")</f>
        <v/>
      </c>
      <c r="X193" s="529" t="str">
        <f t="array" aca="1" ref="X193" ca="1">IFERROR(R193*(1+INDEX(FrontEndData,MATCH(X$10,IF(FrontEndType=$B193,FrontEndCampus),0),MATCH(X$9,FrontEndYear,0))),"")</f>
        <v/>
      </c>
      <c r="Y193" s="529" t="str">
        <f t="array" aca="1" ref="Y193" ca="1">IFERROR(S193*(1+INDEX(FrontEndData,MATCH(Y$10,IF(FrontEndType=$B193,FrontEndCampus),0),MATCH(Y$9,FrontEndYear,0))),"")</f>
        <v/>
      </c>
      <c r="Z193" s="529" t="str">
        <f t="array" aca="1" ref="Z193" ca="1">IFERROR(T193*(1+INDEX(FrontEndData,MATCH(Z$10,IF(FrontEndType=$B193,FrontEndCampus),0),MATCH(Z$9,FrontEndYear,0))),"")</f>
        <v/>
      </c>
      <c r="AA193" s="529" t="str">
        <f t="array" aca="1" ref="AA193" ca="1">IFERROR(U193*(1+INDEX(FrontEndData,MATCH(AA$10,IF(FrontEndType=$B193,FrontEndCampus),0),MATCH(AA$9,FrontEndYear,0))),"")</f>
        <v/>
      </c>
      <c r="AB193" s="529" t="str">
        <f t="array" aca="1" ref="AB193" ca="1">IFERROR(V193*(1+INDEX(FrontEndData,MATCH(AB$10,IF(FrontEndType=$B193,FrontEndCampus),0),MATCH(AB$9,FrontEndYear,0))),"")</f>
        <v/>
      </c>
      <c r="AC193" s="529" t="str">
        <f t="array" aca="1" ref="AC193" ca="1">IFERROR(W193*(1+INDEX(FrontEndData,MATCH(AC$10,IF(FrontEndType=$B193,FrontEndCampus),0),MATCH(AC$9,FrontEndYear,0))),"")</f>
        <v/>
      </c>
      <c r="AD193" s="529" t="str">
        <f t="array" aca="1" ref="AD193" ca="1">IFERROR(X193*(1+INDEX(FrontEndData,MATCH(AD$10,IF(FrontEndType=$B193,FrontEndCampus),0),MATCH(AD$9,FrontEndYear,0))),"")</f>
        <v/>
      </c>
      <c r="AE193" s="529" t="str">
        <f t="array" aca="1" ref="AE193" ca="1">IFERROR(Y193*(1+INDEX(FrontEndData,MATCH(AE$10,IF(FrontEndType=$B193,FrontEndCampus),0),MATCH(AE$9,FrontEndYear,0))),"")</f>
        <v/>
      </c>
      <c r="AF193" s="529" t="str">
        <f t="array" aca="1" ref="AF193" ca="1">IFERROR(Z193*(1+INDEX(FrontEndData,MATCH(AF$10,IF(FrontEndType=$B193,FrontEndCampus),0),MATCH(AF$9,FrontEndYear,0))),"")</f>
        <v/>
      </c>
      <c r="AG193" s="529" t="str">
        <f t="array" aca="1" ref="AG193" ca="1">IFERROR(AA193*(1+INDEX(FrontEndData,MATCH(AG$10,IF(FrontEndType=$B193,FrontEndCampus),0),MATCH(AG$9,FrontEndYear,0))),"")</f>
        <v/>
      </c>
      <c r="AH193" s="529" t="str">
        <f t="array" aca="1" ref="AH193" ca="1">IFERROR(AB193*(1+INDEX(FrontEndData,MATCH(AH$10,IF(FrontEndType=$B193,FrontEndCampus),0),MATCH(AH$9,FrontEndYear,0))),"")</f>
        <v/>
      </c>
      <c r="AI193" s="529" t="str">
        <f t="array" aca="1" ref="AI193" ca="1">IFERROR(AC193*(1+INDEX(FrontEndData,MATCH(AI$10,IF(FrontEndType=$B193,FrontEndCampus),0),MATCH(AI$9,FrontEndYear,0))),"")</f>
        <v/>
      </c>
      <c r="AJ193" s="529" t="str">
        <f t="array" aca="1" ref="AJ193" ca="1">IFERROR(AD193*(1+INDEX(FrontEndData,MATCH(AJ$10,IF(FrontEndType=$B193,FrontEndCampus),0),MATCH(AJ$9,FrontEndYear,0))),"")</f>
        <v/>
      </c>
      <c r="AK193" s="529" t="str">
        <f t="array" aca="1" ref="AK193" ca="1">IFERROR(AE193*(1+INDEX(FrontEndData,MATCH(AK$10,IF(FrontEndType=$B193,FrontEndCampus),0),MATCH(AK$9,FrontEndYear,0))),"")</f>
        <v/>
      </c>
      <c r="AL193" s="529" t="str">
        <f t="array" aca="1" ref="AL193" ca="1">IFERROR(AF193*(1+INDEX(FrontEndData,MATCH(AL$10,IF(FrontEndType=$B193,FrontEndCampus),0),MATCH(AL$9,FrontEndYear,0))),"")</f>
        <v/>
      </c>
      <c r="AM193" s="529" t="str">
        <f t="array" aca="1" ref="AM193" ca="1">IFERROR(AG193*(1+INDEX(FrontEndData,MATCH(AM$10,IF(FrontEndType=$B193,FrontEndCampus),0),MATCH(AM$9,FrontEndYear,0))),"")</f>
        <v/>
      </c>
      <c r="AN193" s="529" t="str">
        <f t="array" aca="1" ref="AN193" ca="1">IFERROR(AH193*(1+INDEX(FrontEndData,MATCH(AN$10,IF(FrontEndType=$B193,FrontEndCampus),0),MATCH(AN$9,FrontEndYear,0))),"")</f>
        <v/>
      </c>
      <c r="AO193" s="529" t="str">
        <f t="array" aca="1" ref="AO193" ca="1">IFERROR(AI193*(1+INDEX(FrontEndData,MATCH(AO$10,IF(FrontEndType=$B193,FrontEndCampus),0),MATCH(AO$9,FrontEndYear,0))),"")</f>
        <v/>
      </c>
      <c r="AP193" s="529" t="str">
        <f t="array" aca="1" ref="AP193" ca="1">IFERROR(AJ193*(1+INDEX(FrontEndData,MATCH(AP$10,IF(FrontEndType=$B193,FrontEndCampus),0),MATCH(AP$9,FrontEndYear,0))),"")</f>
        <v/>
      </c>
      <c r="AQ193" s="529" t="str">
        <f t="array" aca="1" ref="AQ193" ca="1">IFERROR(AK193*(1+INDEX(FrontEndData,MATCH(AQ$10,IF(FrontEndType=$B193,FrontEndCampus),0),MATCH(AQ$9,FrontEndYear,0))),"")</f>
        <v/>
      </c>
      <c r="AR193" s="529" t="str">
        <f t="array" aca="1" ref="AR193" ca="1">IFERROR(AL193*(1+INDEX(FrontEndData,MATCH(AR$10,IF(FrontEndType=$B193,FrontEndCampus),0),MATCH(AR$9,FrontEndYear,0))),"")</f>
        <v/>
      </c>
      <c r="AS193" s="529" t="str">
        <f t="array" aca="1" ref="AS193" ca="1">IFERROR(AM193*(1+INDEX(FrontEndData,MATCH(AS$10,IF(FrontEndType=$B193,FrontEndCampus),0),MATCH(AS$9,FrontEndYear,0))),"")</f>
        <v/>
      </c>
      <c r="AT193" s="529" t="str">
        <f t="array" aca="1" ref="AT193" ca="1">IFERROR(AN193*(1+INDEX(FrontEndData,MATCH(AT$10,IF(FrontEndType=$B193,FrontEndCampus),0),MATCH(AT$9,FrontEndYear,0))),"")</f>
        <v/>
      </c>
      <c r="AU193" s="529" t="str">
        <f t="array" aca="1" ref="AU193" ca="1">IFERROR(AO193*(1+INDEX(FrontEndData,MATCH(AU$10,IF(FrontEndType=$B193,FrontEndCampus),0),MATCH(AU$9,FrontEndYear,0))),"")</f>
        <v/>
      </c>
      <c r="AV193" s="529" t="str">
        <f t="array" aca="1" ref="AV193" ca="1">IFERROR(AP193*(1+INDEX(FrontEndData,MATCH(AV$10,IF(FrontEndType=$B193,FrontEndCampus),0),MATCH(AV$9,FrontEndYear,0))),"")</f>
        <v/>
      </c>
      <c r="AW193" s="529" t="str">
        <f t="array" aca="1" ref="AW193" ca="1">IFERROR(AQ193*(1+INDEX(FrontEndData,MATCH(AW$10,IF(FrontEndType=$B193,FrontEndCampus),0),MATCH(AW$9,FrontEndYear,0))),"")</f>
        <v/>
      </c>
      <c r="AX193" s="529" t="str">
        <f t="array" aca="1" ref="AX193" ca="1">IFERROR(AR193*(1+INDEX(FrontEndData,MATCH(AX$10,IF(FrontEndType=$B193,FrontEndCampus),0),MATCH(AX$9,FrontEndYear,0))),"")</f>
        <v/>
      </c>
      <c r="AY193" s="529" t="str">
        <f t="array" aca="1" ref="AY193" ca="1">IFERROR(AS193*(1+INDEX(FrontEndData,MATCH(AY$10,IF(FrontEndType=$B193,FrontEndCampus),0),MATCH(AY$9,FrontEndYear,0))),"")</f>
        <v/>
      </c>
      <c r="AZ193" s="529" t="str">
        <f t="array" aca="1" ref="AZ193" ca="1">IFERROR(AT193*(1+INDEX(FrontEndData,MATCH(AZ$10,IF(FrontEndType=$B193,FrontEndCampus),0),MATCH(AZ$9,FrontEndYear,0))),"")</f>
        <v/>
      </c>
      <c r="BA193" s="529" t="str">
        <f t="array" aca="1" ref="BA193" ca="1">IFERROR(AU193*(1+INDEX(FrontEndData,MATCH(BA$10,IF(FrontEndType=$B193,FrontEndCampus),0),MATCH(BA$9,FrontEndYear,0))),"")</f>
        <v/>
      </c>
      <c r="BB193" s="529" t="str">
        <f t="array" aca="1" ref="BB193" ca="1">IFERROR(AV193*(1+INDEX(FrontEndData,MATCH(BB$10,IF(FrontEndType=$B193,FrontEndCampus),0),MATCH(BB$9,FrontEndYear,0))),"")</f>
        <v/>
      </c>
      <c r="BC193" s="529" t="str">
        <f t="array" aca="1" ref="BC193" ca="1">IFERROR(AW193*(1+INDEX(FrontEndData,MATCH(BC$10,IF(FrontEndType=$B193,FrontEndCampus),0),MATCH(BC$9,FrontEndYear,0))),"")</f>
        <v/>
      </c>
      <c r="BD193" s="529" t="str">
        <f t="array" aca="1" ref="BD193" ca="1">IFERROR(AX193*(1+INDEX(FrontEndData,MATCH(BD$10,IF(FrontEndType=$B193,FrontEndCampus),0),MATCH(BD$9,FrontEndYear,0))),"")</f>
        <v/>
      </c>
      <c r="BE193" s="529" t="str">
        <f t="array" aca="1" ref="BE193" ca="1">IFERROR(AY193*(1+INDEX(FrontEndData,MATCH(BE$10,IF(FrontEndType=$B193,FrontEndCampus),0),MATCH(BE$9,FrontEndYear,0))),"")</f>
        <v/>
      </c>
      <c r="BF193" s="529" t="str">
        <f t="array" aca="1" ref="BF193" ca="1">IFERROR(AZ193*(1+INDEX(FrontEndData,MATCH(BF$10,IF(FrontEndType=$B193,FrontEndCampus),0),MATCH(BF$9,FrontEndYear,0))),"")</f>
        <v/>
      </c>
      <c r="BG193" s="529" t="str">
        <f t="array" aca="1" ref="BG193" ca="1">IFERROR(BA193*(1+INDEX(FrontEndData,MATCH(BG$10,IF(FrontEndType=$B193,FrontEndCampus),0),MATCH(BG$9,FrontEndYear,0))),"")</f>
        <v/>
      </c>
      <c r="BH193" s="529" t="str">
        <f t="array" aca="1" ref="BH193" ca="1">IFERROR(BB193*(1+INDEX(FrontEndData,MATCH(BH$10,IF(FrontEndType=$B193,FrontEndCampus),0),MATCH(BH$9,FrontEndYear,0))),"")</f>
        <v/>
      </c>
      <c r="BI193" s="529" t="str">
        <f t="array" aca="1" ref="BI193" ca="1">IFERROR(BC193*(1+INDEX(FrontEndData,MATCH(BI$10,IF(FrontEndType=$B193,FrontEndCampus),0),MATCH(BI$9,FrontEndYear,0))),"")</f>
        <v/>
      </c>
      <c r="BJ193" s="529" t="str">
        <f t="array" aca="1" ref="BJ193" ca="1">IFERROR(BD193*(1+INDEX(FrontEndData,MATCH(BJ$10,IF(FrontEndType=$B193,FrontEndCampus),0),MATCH(BJ$9,FrontEndYear,0))),"")</f>
        <v/>
      </c>
      <c r="BK193" s="529" t="str">
        <f t="array" aca="1" ref="BK193" ca="1">IFERROR(BE193*(1+INDEX(FrontEndData,MATCH(BK$10,IF(FrontEndType=$B193,FrontEndCampus),0),MATCH(BK$9,FrontEndYear,0))),"")</f>
        <v/>
      </c>
      <c r="BL193" s="529" t="str">
        <f t="array" aca="1" ref="BL193" ca="1">IFERROR(BF193*(1+INDEX(FrontEndData,MATCH(BL$10,IF(FrontEndType=$B193,FrontEndCampus),0),MATCH(BL$9,FrontEndYear,0))),"")</f>
        <v/>
      </c>
      <c r="BM193" s="529" t="str">
        <f t="array" aca="1" ref="BM193" ca="1">IFERROR(BG193*(1+INDEX(FrontEndData,MATCH(BM$10,IF(FrontEndType=$B193,FrontEndCampus),0),MATCH(BM$9,FrontEndYear,0))),"")</f>
        <v/>
      </c>
      <c r="BN193" s="529" t="str">
        <f t="array" aca="1" ref="BN193" ca="1">IFERROR(BH193*(1+INDEX(FrontEndData,MATCH(BN$10,IF(FrontEndType=$B193,FrontEndCampus),0),MATCH(BN$9,FrontEndYear,0))),"")</f>
        <v/>
      </c>
      <c r="BO193" s="529" t="str">
        <f t="array" aca="1" ref="BO193" ca="1">IFERROR(BI193*(1+INDEX(FrontEndData,MATCH(BO$10,IF(FrontEndType=$B193,FrontEndCampus),0),MATCH(BO$9,FrontEndYear,0))),"")</f>
        <v/>
      </c>
      <c r="BP193" s="529" t="str">
        <f t="array" aca="1" ref="BP193" ca="1">IFERROR(BJ193*(1+INDEX(FrontEndData,MATCH(BP$10,IF(FrontEndType=$B193,FrontEndCampus),0),MATCH(BP$9,FrontEndYear,0))),"")</f>
        <v/>
      </c>
      <c r="BQ193" s="529" t="str">
        <f t="array" aca="1" ref="BQ193" ca="1">IFERROR(BK193*(1+INDEX(FrontEndData,MATCH(BQ$10,IF(FrontEndType=$B193,FrontEndCampus),0),MATCH(BQ$9,FrontEndYear,0))),"")</f>
        <v/>
      </c>
      <c r="BR193" s="529" t="str">
        <f t="array" aca="1" ref="BR193" ca="1">IFERROR(BL193*(1+INDEX(FrontEndData,MATCH(BR$10,IF(FrontEndType=$B193,FrontEndCampus),0),MATCH(BR$9,FrontEndYear,0))),"")</f>
        <v/>
      </c>
      <c r="BS193" s="529" t="str">
        <f t="array" aca="1" ref="BS193" ca="1">IFERROR(BM193*(1+INDEX(FrontEndData,MATCH(BS$10,IF(FrontEndType=$B193,FrontEndCampus),0),MATCH(BS$9,FrontEndYear,0))),"")</f>
        <v/>
      </c>
      <c r="BT193" s="529" t="str">
        <f t="array" aca="1" ref="BT193" ca="1">IFERROR(BN193*(1+INDEX(FrontEndData,MATCH(BT$10,IF(FrontEndType=$B193,FrontEndCampus),0),MATCH(BT$9,FrontEndYear,0))),"")</f>
        <v/>
      </c>
      <c r="BU193" s="529" t="str">
        <f t="array" aca="1" ref="BU193" ca="1">IFERROR(BO193*(1+INDEX(FrontEndData,MATCH(BU$10,IF(FrontEndType=$B193,FrontEndCampus),0),MATCH(BU$9,FrontEndYear,0))),"")</f>
        <v/>
      </c>
      <c r="BV193" s="529" t="str">
        <f t="array" aca="1" ref="BV193" ca="1">IFERROR(BP193*(1+INDEX(FrontEndData,MATCH(BV$10,IF(FrontEndType=$B193,FrontEndCampus),0),MATCH(BV$9,FrontEndYear,0))),"")</f>
        <v/>
      </c>
      <c r="BW193" s="529" t="str">
        <f t="array" aca="1" ref="BW193" ca="1">IFERROR(BQ193*(1+INDEX(FrontEndData,MATCH(BW$10,IF(FrontEndType=$B193,FrontEndCampus),0),MATCH(BW$9,FrontEndYear,0))),"")</f>
        <v/>
      </c>
      <c r="BX193" s="529" t="str">
        <f t="array" aca="1" ref="BX193" ca="1">IFERROR(BR193*(1+INDEX(FrontEndData,MATCH(BX$10,IF(FrontEndType=$B193,FrontEndCampus),0),MATCH(BX$9,FrontEndYear,0))),"")</f>
        <v/>
      </c>
    </row>
    <row r="194" spans="2:76" x14ac:dyDescent="0.25">
      <c r="B194" s="525" t="s">
        <v>360</v>
      </c>
      <c r="C194" s="526" t="s">
        <v>365</v>
      </c>
      <c r="D194" s="527" t="s">
        <v>28</v>
      </c>
      <c r="E194" s="528">
        <f t="array" aca="1" ref="E194" ca="1">IFERROR(IF(INDEX(EndUseMatrixData,MATCH($B194,IF(EndUseMatrixEndUse=$D194,EndUseMatrixAllocation),0),MATCH($C194,EndUseMatrixEmissionSource,0))=Lists!$Q$9,INDEX(CFPTableEmissionsData,MATCH($C194,CFPTableEmissionsEmissionSource,0),MATCH(E$10,CFPTableEmissionsCampus,0))*INDEX(EndUseAssumptionsData,MATCH($C194,IF(EndUseAssumptionsEndUse=$D194,EndUseAssumptionsEmissionsSource),0),MATCH(E$10,EndUseAssumptionsCampus,0))*IF(COUNTIF(PeopleList,$B194)&gt;0,INDEX(SpacePeopleAllocationsPercentData,MATCH($B194,SpacePeopleAllocationsPercentType,0),MATCH(E$10,SpacePeopleAllocationsPercentCampus,0))/SUM(IF(INDEX(EndUseMatrixPeopleData,0,MATCH($C194,EndUseMatrixEmissionSource,0))=Lists!$Q$9,IF(EndUseMatrixPeopleEndUse=$D194,INDEX(EndUseMatrixPeopleSplitData,0,MATCH(E$10,EndUseMatrixPeopleSplitCampus,0))))),1),0),0)</f>
        <v>0</v>
      </c>
      <c r="F194" s="528">
        <f t="array" aca="1" ref="F194" ca="1">IFERROR(IF(INDEX(EndUseMatrixData,MATCH($B194,IF(EndUseMatrixEndUse=$D194,EndUseMatrixAllocation),0),MATCH($C194,EndUseMatrixEmissionSource,0))=Lists!$Q$9,INDEX(CFPTableEmissionsData,MATCH($C194,CFPTableEmissionsEmissionSource,0),MATCH(F$10,CFPTableEmissionsCampus,0))*INDEX(EndUseAssumptionsData,MATCH($C194,IF(EndUseAssumptionsEndUse=$D194,EndUseAssumptionsEmissionsSource),0),MATCH(F$10,EndUseAssumptionsCampus,0))*IF(COUNTIF(PeopleList,$B194)&gt;0,INDEX(SpacePeopleAllocationsPercentData,MATCH($B194,SpacePeopleAllocationsPercentType,0),MATCH(F$10,SpacePeopleAllocationsPercentCampus,0))/SUM(IF(INDEX(EndUseMatrixPeopleData,0,MATCH($C194,EndUseMatrixEmissionSource,0))=Lists!$Q$9,IF(EndUseMatrixPeopleEndUse=$D194,INDEX(EndUseMatrixPeopleSplitData,0,MATCH(F$10,EndUseMatrixPeopleSplitCampus,0))))),1),0),0)</f>
        <v>0</v>
      </c>
      <c r="G194" s="528">
        <f t="array" aca="1" ref="G194" ca="1">IFERROR(IF(INDEX(EndUseMatrixData,MATCH($B194,IF(EndUseMatrixEndUse=$D194,EndUseMatrixAllocation),0),MATCH($C194,EndUseMatrixEmissionSource,0))=Lists!$Q$9,INDEX(CFPTableEmissionsData,MATCH($C194,CFPTableEmissionsEmissionSource,0),MATCH(G$10,CFPTableEmissionsCampus,0))*INDEX(EndUseAssumptionsData,MATCH($C194,IF(EndUseAssumptionsEndUse=$D194,EndUseAssumptionsEmissionsSource),0),MATCH(G$10,EndUseAssumptionsCampus,0))*IF(COUNTIF(PeopleList,$B194)&gt;0,INDEX(SpacePeopleAllocationsPercentData,MATCH($B194,SpacePeopleAllocationsPercentType,0),MATCH(G$10,SpacePeopleAllocationsPercentCampus,0))/SUM(IF(INDEX(EndUseMatrixPeopleData,0,MATCH($C194,EndUseMatrixEmissionSource,0))=Lists!$Q$9,IF(EndUseMatrixPeopleEndUse=$D194,INDEX(EndUseMatrixPeopleSplitData,0,MATCH(G$10,EndUseMatrixPeopleSplitCampus,0))))),1),0),0)</f>
        <v>0</v>
      </c>
      <c r="H194" s="528">
        <f t="array" aca="1" ref="H194" ca="1">IFERROR(IF(INDEX(EndUseMatrixData,MATCH($B194,IF(EndUseMatrixEndUse=$D194,EndUseMatrixAllocation),0),MATCH($C194,EndUseMatrixEmissionSource,0))=Lists!$Q$9,INDEX(CFPTableEmissionsData,MATCH($C194,CFPTableEmissionsEmissionSource,0),MATCH(H$10,CFPTableEmissionsCampus,0))*INDEX(EndUseAssumptionsData,MATCH($C194,IF(EndUseAssumptionsEndUse=$D194,EndUseAssumptionsEmissionsSource),0),MATCH(H$10,EndUseAssumptionsCampus,0))*IF(COUNTIF(PeopleList,$B194)&gt;0,INDEX(SpacePeopleAllocationsPercentData,MATCH($B194,SpacePeopleAllocationsPercentType,0),MATCH(H$10,SpacePeopleAllocationsPercentCampus,0))/SUM(IF(INDEX(EndUseMatrixPeopleData,0,MATCH($C194,EndUseMatrixEmissionSource,0))=Lists!$Q$9,IF(EndUseMatrixPeopleEndUse=$D194,INDEX(EndUseMatrixPeopleSplitData,0,MATCH(H$10,EndUseMatrixPeopleSplitCampus,0))))),1),0),0)</f>
        <v>0</v>
      </c>
      <c r="I194" s="528">
        <f t="array" aca="1" ref="I194" ca="1">IFERROR(IF(INDEX(EndUseMatrixData,MATCH($B194,IF(EndUseMatrixEndUse=$D194,EndUseMatrixAllocation),0),MATCH($C194,EndUseMatrixEmissionSource,0))=Lists!$Q$9,INDEX(CFPTableEmissionsData,MATCH($C194,CFPTableEmissionsEmissionSource,0),MATCH(I$10,CFPTableEmissionsCampus,0))*INDEX(EndUseAssumptionsData,MATCH($C194,IF(EndUseAssumptionsEndUse=$D194,EndUseAssumptionsEmissionsSource),0),MATCH(I$10,EndUseAssumptionsCampus,0))*IF(COUNTIF(PeopleList,$B194)&gt;0,INDEX(SpacePeopleAllocationsPercentData,MATCH($B194,SpacePeopleAllocationsPercentType,0),MATCH(I$10,SpacePeopleAllocationsPercentCampus,0))/SUM(IF(INDEX(EndUseMatrixPeopleData,0,MATCH($C194,EndUseMatrixEmissionSource,0))=Lists!$Q$9,IF(EndUseMatrixPeopleEndUse=$D194,INDEX(EndUseMatrixPeopleSplitData,0,MATCH(I$10,EndUseMatrixPeopleSplitCampus,0))))),1),0),0)</f>
        <v>0</v>
      </c>
      <c r="J194" s="528">
        <f t="array" aca="1" ref="J194" ca="1">IFERROR(IF(INDEX(EndUseMatrixData,MATCH($B194,IF(EndUseMatrixEndUse=$D194,EndUseMatrixAllocation),0),MATCH($C194,EndUseMatrixEmissionSource,0))=Lists!$Q$9,INDEX(CFPTableEmissionsData,MATCH($C194,CFPTableEmissionsEmissionSource,0),MATCH(J$10,CFPTableEmissionsCampus,0))*INDEX(EndUseAssumptionsData,MATCH($C194,IF(EndUseAssumptionsEndUse=$D194,EndUseAssumptionsEmissionsSource),0),MATCH(J$10,EndUseAssumptionsCampus,0))*IF(COUNTIF(PeopleList,$B194)&gt;0,INDEX(SpacePeopleAllocationsPercentData,MATCH($B194,SpacePeopleAllocationsPercentType,0),MATCH(J$10,SpacePeopleAllocationsPercentCampus,0))/SUM(IF(INDEX(EndUseMatrixPeopleData,0,MATCH($C194,EndUseMatrixEmissionSource,0))=Lists!$Q$9,IF(EndUseMatrixPeopleEndUse=$D194,INDEX(EndUseMatrixPeopleSplitData,0,MATCH(J$10,EndUseMatrixPeopleSplitCampus,0))))),1),0),0)</f>
        <v>0</v>
      </c>
      <c r="K194" s="529" t="str">
        <f t="array" aca="1" ref="K194" ca="1">IFERROR(E194*(1+INDEX(FrontEndData,MATCH(K$10,IF(FrontEndType=$B194,FrontEndCampus),0),MATCH(K$9,FrontEndYear,0))),"")</f>
        <v/>
      </c>
      <c r="L194" s="529" t="str">
        <f t="array" aca="1" ref="L194" ca="1">IFERROR(F194*(1+INDEX(FrontEndData,MATCH(L$10,IF(FrontEndType=$B194,FrontEndCampus),0),MATCH(L$9,FrontEndYear,0))),"")</f>
        <v/>
      </c>
      <c r="M194" s="529" t="str">
        <f t="array" aca="1" ref="M194" ca="1">IFERROR(G194*(1+INDEX(FrontEndData,MATCH(M$10,IF(FrontEndType=$B194,FrontEndCampus),0),MATCH(M$9,FrontEndYear,0))),"")</f>
        <v/>
      </c>
      <c r="N194" s="529" t="str">
        <f t="array" aca="1" ref="N194" ca="1">IFERROR(H194*(1+INDEX(FrontEndData,MATCH(N$10,IF(FrontEndType=$B194,FrontEndCampus),0),MATCH(N$9,FrontEndYear,0))),"")</f>
        <v/>
      </c>
      <c r="O194" s="529" t="str">
        <f t="array" aca="1" ref="O194" ca="1">IFERROR(I194*(1+INDEX(FrontEndData,MATCH(O$10,IF(FrontEndType=$B194,FrontEndCampus),0),MATCH(O$9,FrontEndYear,0))),"")</f>
        <v/>
      </c>
      <c r="P194" s="529" t="str">
        <f t="array" aca="1" ref="P194" ca="1">IFERROR(J194*(1+INDEX(FrontEndData,MATCH(P$10,IF(FrontEndType=$B194,FrontEndCampus),0),MATCH(P$9,FrontEndYear,0))),"")</f>
        <v/>
      </c>
      <c r="Q194" s="529" t="str">
        <f t="array" aca="1" ref="Q194" ca="1">IFERROR(K194*(1+INDEX(FrontEndData,MATCH(Q$10,IF(FrontEndType=$B194,FrontEndCampus),0),MATCH(Q$9,FrontEndYear,0))),"")</f>
        <v/>
      </c>
      <c r="R194" s="529" t="str">
        <f t="array" aca="1" ref="R194" ca="1">IFERROR(L194*(1+INDEX(FrontEndData,MATCH(R$10,IF(FrontEndType=$B194,FrontEndCampus),0),MATCH(R$9,FrontEndYear,0))),"")</f>
        <v/>
      </c>
      <c r="S194" s="529" t="str">
        <f t="array" aca="1" ref="S194" ca="1">IFERROR(M194*(1+INDEX(FrontEndData,MATCH(S$10,IF(FrontEndType=$B194,FrontEndCampus),0),MATCH(S$9,FrontEndYear,0))),"")</f>
        <v/>
      </c>
      <c r="T194" s="529" t="str">
        <f t="array" aca="1" ref="T194" ca="1">IFERROR(N194*(1+INDEX(FrontEndData,MATCH(T$10,IF(FrontEndType=$B194,FrontEndCampus),0),MATCH(T$9,FrontEndYear,0))),"")</f>
        <v/>
      </c>
      <c r="U194" s="529" t="str">
        <f t="array" aca="1" ref="U194" ca="1">IFERROR(O194*(1+INDEX(FrontEndData,MATCH(U$10,IF(FrontEndType=$B194,FrontEndCampus),0),MATCH(U$9,FrontEndYear,0))),"")</f>
        <v/>
      </c>
      <c r="V194" s="529" t="str">
        <f t="array" aca="1" ref="V194" ca="1">IFERROR(P194*(1+INDEX(FrontEndData,MATCH(V$10,IF(FrontEndType=$B194,FrontEndCampus),0),MATCH(V$9,FrontEndYear,0))),"")</f>
        <v/>
      </c>
      <c r="W194" s="529" t="str">
        <f t="array" aca="1" ref="W194" ca="1">IFERROR(Q194*(1+INDEX(FrontEndData,MATCH(W$10,IF(FrontEndType=$B194,FrontEndCampus),0),MATCH(W$9,FrontEndYear,0))),"")</f>
        <v/>
      </c>
      <c r="X194" s="529" t="str">
        <f t="array" aca="1" ref="X194" ca="1">IFERROR(R194*(1+INDEX(FrontEndData,MATCH(X$10,IF(FrontEndType=$B194,FrontEndCampus),0),MATCH(X$9,FrontEndYear,0))),"")</f>
        <v/>
      </c>
      <c r="Y194" s="529" t="str">
        <f t="array" aca="1" ref="Y194" ca="1">IFERROR(S194*(1+INDEX(FrontEndData,MATCH(Y$10,IF(FrontEndType=$B194,FrontEndCampus),0),MATCH(Y$9,FrontEndYear,0))),"")</f>
        <v/>
      </c>
      <c r="Z194" s="529" t="str">
        <f t="array" aca="1" ref="Z194" ca="1">IFERROR(T194*(1+INDEX(FrontEndData,MATCH(Z$10,IF(FrontEndType=$B194,FrontEndCampus),0),MATCH(Z$9,FrontEndYear,0))),"")</f>
        <v/>
      </c>
      <c r="AA194" s="529" t="str">
        <f t="array" aca="1" ref="AA194" ca="1">IFERROR(U194*(1+INDEX(FrontEndData,MATCH(AA$10,IF(FrontEndType=$B194,FrontEndCampus),0),MATCH(AA$9,FrontEndYear,0))),"")</f>
        <v/>
      </c>
      <c r="AB194" s="529" t="str">
        <f t="array" aca="1" ref="AB194" ca="1">IFERROR(V194*(1+INDEX(FrontEndData,MATCH(AB$10,IF(FrontEndType=$B194,FrontEndCampus),0),MATCH(AB$9,FrontEndYear,0))),"")</f>
        <v/>
      </c>
      <c r="AC194" s="529" t="str">
        <f t="array" aca="1" ref="AC194" ca="1">IFERROR(W194*(1+INDEX(FrontEndData,MATCH(AC$10,IF(FrontEndType=$B194,FrontEndCampus),0),MATCH(AC$9,FrontEndYear,0))),"")</f>
        <v/>
      </c>
      <c r="AD194" s="529" t="str">
        <f t="array" aca="1" ref="AD194" ca="1">IFERROR(X194*(1+INDEX(FrontEndData,MATCH(AD$10,IF(FrontEndType=$B194,FrontEndCampus),0),MATCH(AD$9,FrontEndYear,0))),"")</f>
        <v/>
      </c>
      <c r="AE194" s="529" t="str">
        <f t="array" aca="1" ref="AE194" ca="1">IFERROR(Y194*(1+INDEX(FrontEndData,MATCH(AE$10,IF(FrontEndType=$B194,FrontEndCampus),0),MATCH(AE$9,FrontEndYear,0))),"")</f>
        <v/>
      </c>
      <c r="AF194" s="529" t="str">
        <f t="array" aca="1" ref="AF194" ca="1">IFERROR(Z194*(1+INDEX(FrontEndData,MATCH(AF$10,IF(FrontEndType=$B194,FrontEndCampus),0),MATCH(AF$9,FrontEndYear,0))),"")</f>
        <v/>
      </c>
      <c r="AG194" s="529" t="str">
        <f t="array" aca="1" ref="AG194" ca="1">IFERROR(AA194*(1+INDEX(FrontEndData,MATCH(AG$10,IF(FrontEndType=$B194,FrontEndCampus),0),MATCH(AG$9,FrontEndYear,0))),"")</f>
        <v/>
      </c>
      <c r="AH194" s="529" t="str">
        <f t="array" aca="1" ref="AH194" ca="1">IFERROR(AB194*(1+INDEX(FrontEndData,MATCH(AH$10,IF(FrontEndType=$B194,FrontEndCampus),0),MATCH(AH$9,FrontEndYear,0))),"")</f>
        <v/>
      </c>
      <c r="AI194" s="529" t="str">
        <f t="array" aca="1" ref="AI194" ca="1">IFERROR(AC194*(1+INDEX(FrontEndData,MATCH(AI$10,IF(FrontEndType=$B194,FrontEndCampus),0),MATCH(AI$9,FrontEndYear,0))),"")</f>
        <v/>
      </c>
      <c r="AJ194" s="529" t="str">
        <f t="array" aca="1" ref="AJ194" ca="1">IFERROR(AD194*(1+INDEX(FrontEndData,MATCH(AJ$10,IF(FrontEndType=$B194,FrontEndCampus),0),MATCH(AJ$9,FrontEndYear,0))),"")</f>
        <v/>
      </c>
      <c r="AK194" s="529" t="str">
        <f t="array" aca="1" ref="AK194" ca="1">IFERROR(AE194*(1+INDEX(FrontEndData,MATCH(AK$10,IF(FrontEndType=$B194,FrontEndCampus),0),MATCH(AK$9,FrontEndYear,0))),"")</f>
        <v/>
      </c>
      <c r="AL194" s="529" t="str">
        <f t="array" aca="1" ref="AL194" ca="1">IFERROR(AF194*(1+INDEX(FrontEndData,MATCH(AL$10,IF(FrontEndType=$B194,FrontEndCampus),0),MATCH(AL$9,FrontEndYear,0))),"")</f>
        <v/>
      </c>
      <c r="AM194" s="529" t="str">
        <f t="array" aca="1" ref="AM194" ca="1">IFERROR(AG194*(1+INDEX(FrontEndData,MATCH(AM$10,IF(FrontEndType=$B194,FrontEndCampus),0),MATCH(AM$9,FrontEndYear,0))),"")</f>
        <v/>
      </c>
      <c r="AN194" s="529" t="str">
        <f t="array" aca="1" ref="AN194" ca="1">IFERROR(AH194*(1+INDEX(FrontEndData,MATCH(AN$10,IF(FrontEndType=$B194,FrontEndCampus),0),MATCH(AN$9,FrontEndYear,0))),"")</f>
        <v/>
      </c>
      <c r="AO194" s="529" t="str">
        <f t="array" aca="1" ref="AO194" ca="1">IFERROR(AI194*(1+INDEX(FrontEndData,MATCH(AO$10,IF(FrontEndType=$B194,FrontEndCampus),0),MATCH(AO$9,FrontEndYear,0))),"")</f>
        <v/>
      </c>
      <c r="AP194" s="529" t="str">
        <f t="array" aca="1" ref="AP194" ca="1">IFERROR(AJ194*(1+INDEX(FrontEndData,MATCH(AP$10,IF(FrontEndType=$B194,FrontEndCampus),0),MATCH(AP$9,FrontEndYear,0))),"")</f>
        <v/>
      </c>
      <c r="AQ194" s="529" t="str">
        <f t="array" aca="1" ref="AQ194" ca="1">IFERROR(AK194*(1+INDEX(FrontEndData,MATCH(AQ$10,IF(FrontEndType=$B194,FrontEndCampus),0),MATCH(AQ$9,FrontEndYear,0))),"")</f>
        <v/>
      </c>
      <c r="AR194" s="529" t="str">
        <f t="array" aca="1" ref="AR194" ca="1">IFERROR(AL194*(1+INDEX(FrontEndData,MATCH(AR$10,IF(FrontEndType=$B194,FrontEndCampus),0),MATCH(AR$9,FrontEndYear,0))),"")</f>
        <v/>
      </c>
      <c r="AS194" s="529" t="str">
        <f t="array" aca="1" ref="AS194" ca="1">IFERROR(AM194*(1+INDEX(FrontEndData,MATCH(AS$10,IF(FrontEndType=$B194,FrontEndCampus),0),MATCH(AS$9,FrontEndYear,0))),"")</f>
        <v/>
      </c>
      <c r="AT194" s="529" t="str">
        <f t="array" aca="1" ref="AT194" ca="1">IFERROR(AN194*(1+INDEX(FrontEndData,MATCH(AT$10,IF(FrontEndType=$B194,FrontEndCampus),0),MATCH(AT$9,FrontEndYear,0))),"")</f>
        <v/>
      </c>
      <c r="AU194" s="529" t="str">
        <f t="array" aca="1" ref="AU194" ca="1">IFERROR(AO194*(1+INDEX(FrontEndData,MATCH(AU$10,IF(FrontEndType=$B194,FrontEndCampus),0),MATCH(AU$9,FrontEndYear,0))),"")</f>
        <v/>
      </c>
      <c r="AV194" s="529" t="str">
        <f t="array" aca="1" ref="AV194" ca="1">IFERROR(AP194*(1+INDEX(FrontEndData,MATCH(AV$10,IF(FrontEndType=$B194,FrontEndCampus),0),MATCH(AV$9,FrontEndYear,0))),"")</f>
        <v/>
      </c>
      <c r="AW194" s="529" t="str">
        <f t="array" aca="1" ref="AW194" ca="1">IFERROR(AQ194*(1+INDEX(FrontEndData,MATCH(AW$10,IF(FrontEndType=$B194,FrontEndCampus),0),MATCH(AW$9,FrontEndYear,0))),"")</f>
        <v/>
      </c>
      <c r="AX194" s="529" t="str">
        <f t="array" aca="1" ref="AX194" ca="1">IFERROR(AR194*(1+INDEX(FrontEndData,MATCH(AX$10,IF(FrontEndType=$B194,FrontEndCampus),0),MATCH(AX$9,FrontEndYear,0))),"")</f>
        <v/>
      </c>
      <c r="AY194" s="529" t="str">
        <f t="array" aca="1" ref="AY194" ca="1">IFERROR(AS194*(1+INDEX(FrontEndData,MATCH(AY$10,IF(FrontEndType=$B194,FrontEndCampus),0),MATCH(AY$9,FrontEndYear,0))),"")</f>
        <v/>
      </c>
      <c r="AZ194" s="529" t="str">
        <f t="array" aca="1" ref="AZ194" ca="1">IFERROR(AT194*(1+INDEX(FrontEndData,MATCH(AZ$10,IF(FrontEndType=$B194,FrontEndCampus),0),MATCH(AZ$9,FrontEndYear,0))),"")</f>
        <v/>
      </c>
      <c r="BA194" s="529" t="str">
        <f t="array" aca="1" ref="BA194" ca="1">IFERROR(AU194*(1+INDEX(FrontEndData,MATCH(BA$10,IF(FrontEndType=$B194,FrontEndCampus),0),MATCH(BA$9,FrontEndYear,0))),"")</f>
        <v/>
      </c>
      <c r="BB194" s="529" t="str">
        <f t="array" aca="1" ref="BB194" ca="1">IFERROR(AV194*(1+INDEX(FrontEndData,MATCH(BB$10,IF(FrontEndType=$B194,FrontEndCampus),0),MATCH(BB$9,FrontEndYear,0))),"")</f>
        <v/>
      </c>
      <c r="BC194" s="529" t="str">
        <f t="array" aca="1" ref="BC194" ca="1">IFERROR(AW194*(1+INDEX(FrontEndData,MATCH(BC$10,IF(FrontEndType=$B194,FrontEndCampus),0),MATCH(BC$9,FrontEndYear,0))),"")</f>
        <v/>
      </c>
      <c r="BD194" s="529" t="str">
        <f t="array" aca="1" ref="BD194" ca="1">IFERROR(AX194*(1+INDEX(FrontEndData,MATCH(BD$10,IF(FrontEndType=$B194,FrontEndCampus),0),MATCH(BD$9,FrontEndYear,0))),"")</f>
        <v/>
      </c>
      <c r="BE194" s="529" t="str">
        <f t="array" aca="1" ref="BE194" ca="1">IFERROR(AY194*(1+INDEX(FrontEndData,MATCH(BE$10,IF(FrontEndType=$B194,FrontEndCampus),0),MATCH(BE$9,FrontEndYear,0))),"")</f>
        <v/>
      </c>
      <c r="BF194" s="529" t="str">
        <f t="array" aca="1" ref="BF194" ca="1">IFERROR(AZ194*(1+INDEX(FrontEndData,MATCH(BF$10,IF(FrontEndType=$B194,FrontEndCampus),0),MATCH(BF$9,FrontEndYear,0))),"")</f>
        <v/>
      </c>
      <c r="BG194" s="529" t="str">
        <f t="array" aca="1" ref="BG194" ca="1">IFERROR(BA194*(1+INDEX(FrontEndData,MATCH(BG$10,IF(FrontEndType=$B194,FrontEndCampus),0),MATCH(BG$9,FrontEndYear,0))),"")</f>
        <v/>
      </c>
      <c r="BH194" s="529" t="str">
        <f t="array" aca="1" ref="BH194" ca="1">IFERROR(BB194*(1+INDEX(FrontEndData,MATCH(BH$10,IF(FrontEndType=$B194,FrontEndCampus),0),MATCH(BH$9,FrontEndYear,0))),"")</f>
        <v/>
      </c>
      <c r="BI194" s="529" t="str">
        <f t="array" aca="1" ref="BI194" ca="1">IFERROR(BC194*(1+INDEX(FrontEndData,MATCH(BI$10,IF(FrontEndType=$B194,FrontEndCampus),0),MATCH(BI$9,FrontEndYear,0))),"")</f>
        <v/>
      </c>
      <c r="BJ194" s="529" t="str">
        <f t="array" aca="1" ref="BJ194" ca="1">IFERROR(BD194*(1+INDEX(FrontEndData,MATCH(BJ$10,IF(FrontEndType=$B194,FrontEndCampus),0),MATCH(BJ$9,FrontEndYear,0))),"")</f>
        <v/>
      </c>
      <c r="BK194" s="529" t="str">
        <f t="array" aca="1" ref="BK194" ca="1">IFERROR(BE194*(1+INDEX(FrontEndData,MATCH(BK$10,IF(FrontEndType=$B194,FrontEndCampus),0),MATCH(BK$9,FrontEndYear,0))),"")</f>
        <v/>
      </c>
      <c r="BL194" s="529" t="str">
        <f t="array" aca="1" ref="BL194" ca="1">IFERROR(BF194*(1+INDEX(FrontEndData,MATCH(BL$10,IF(FrontEndType=$B194,FrontEndCampus),0),MATCH(BL$9,FrontEndYear,0))),"")</f>
        <v/>
      </c>
      <c r="BM194" s="529" t="str">
        <f t="array" aca="1" ref="BM194" ca="1">IFERROR(BG194*(1+INDEX(FrontEndData,MATCH(BM$10,IF(FrontEndType=$B194,FrontEndCampus),0),MATCH(BM$9,FrontEndYear,0))),"")</f>
        <v/>
      </c>
      <c r="BN194" s="529" t="str">
        <f t="array" aca="1" ref="BN194" ca="1">IFERROR(BH194*(1+INDEX(FrontEndData,MATCH(BN$10,IF(FrontEndType=$B194,FrontEndCampus),0),MATCH(BN$9,FrontEndYear,0))),"")</f>
        <v/>
      </c>
      <c r="BO194" s="529" t="str">
        <f t="array" aca="1" ref="BO194" ca="1">IFERROR(BI194*(1+INDEX(FrontEndData,MATCH(BO$10,IF(FrontEndType=$B194,FrontEndCampus),0),MATCH(BO$9,FrontEndYear,0))),"")</f>
        <v/>
      </c>
      <c r="BP194" s="529" t="str">
        <f t="array" aca="1" ref="BP194" ca="1">IFERROR(BJ194*(1+INDEX(FrontEndData,MATCH(BP$10,IF(FrontEndType=$B194,FrontEndCampus),0),MATCH(BP$9,FrontEndYear,0))),"")</f>
        <v/>
      </c>
      <c r="BQ194" s="529" t="str">
        <f t="array" aca="1" ref="BQ194" ca="1">IFERROR(BK194*(1+INDEX(FrontEndData,MATCH(BQ$10,IF(FrontEndType=$B194,FrontEndCampus),0),MATCH(BQ$9,FrontEndYear,0))),"")</f>
        <v/>
      </c>
      <c r="BR194" s="529" t="str">
        <f t="array" aca="1" ref="BR194" ca="1">IFERROR(BL194*(1+INDEX(FrontEndData,MATCH(BR$10,IF(FrontEndType=$B194,FrontEndCampus),0),MATCH(BR$9,FrontEndYear,0))),"")</f>
        <v/>
      </c>
      <c r="BS194" s="529" t="str">
        <f t="array" aca="1" ref="BS194" ca="1">IFERROR(BM194*(1+INDEX(FrontEndData,MATCH(BS$10,IF(FrontEndType=$B194,FrontEndCampus),0),MATCH(BS$9,FrontEndYear,0))),"")</f>
        <v/>
      </c>
      <c r="BT194" s="529" t="str">
        <f t="array" aca="1" ref="BT194" ca="1">IFERROR(BN194*(1+INDEX(FrontEndData,MATCH(BT$10,IF(FrontEndType=$B194,FrontEndCampus),0),MATCH(BT$9,FrontEndYear,0))),"")</f>
        <v/>
      </c>
      <c r="BU194" s="529" t="str">
        <f t="array" aca="1" ref="BU194" ca="1">IFERROR(BO194*(1+INDEX(FrontEndData,MATCH(BU$10,IF(FrontEndType=$B194,FrontEndCampus),0),MATCH(BU$9,FrontEndYear,0))),"")</f>
        <v/>
      </c>
      <c r="BV194" s="529" t="str">
        <f t="array" aca="1" ref="BV194" ca="1">IFERROR(BP194*(1+INDEX(FrontEndData,MATCH(BV$10,IF(FrontEndType=$B194,FrontEndCampus),0),MATCH(BV$9,FrontEndYear,0))),"")</f>
        <v/>
      </c>
      <c r="BW194" s="529" t="str">
        <f t="array" aca="1" ref="BW194" ca="1">IFERROR(BQ194*(1+INDEX(FrontEndData,MATCH(BW$10,IF(FrontEndType=$B194,FrontEndCampus),0),MATCH(BW$9,FrontEndYear,0))),"")</f>
        <v/>
      </c>
      <c r="BX194" s="529" t="str">
        <f t="array" aca="1" ref="BX194" ca="1">IFERROR(BR194*(1+INDEX(FrontEndData,MATCH(BX$10,IF(FrontEndType=$B194,FrontEndCampus),0),MATCH(BX$9,FrontEndYear,0))),"")</f>
        <v/>
      </c>
    </row>
    <row r="195" spans="2:76" x14ac:dyDescent="0.25">
      <c r="B195" s="525" t="s">
        <v>358</v>
      </c>
      <c r="C195" s="526" t="s">
        <v>365</v>
      </c>
      <c r="D195" s="527" t="s">
        <v>28</v>
      </c>
      <c r="E195" s="528">
        <f t="array" ref="E195">IFERROR(IF(INDEX(EndUseMatrixData,MATCH($B195,IF(EndUseMatrixEndUse=$D195,EndUseMatrixAllocation),0),MATCH($C195,EndUseMatrixEmissionSource,0))=Lists!$Q$9,INDEX(CFPTableEmissionsData,MATCH($C195,CFPTableEmissionsEmissionSource,0),MATCH(E$10,CFPTableEmissionsCampus,0))*INDEX(EndUseAssumptionsData,MATCH($C195,IF(EndUseAssumptionsEndUse=$D195,EndUseAssumptionsEmissionsSource),0),MATCH(E$10,EndUseAssumptionsCampus,0))*IF(COUNTIF(PeopleList,$B195)&gt;0,INDEX(SpacePeopleAllocationsPercentData,MATCH($B195,SpacePeopleAllocationsPercentType,0),MATCH(E$10,SpacePeopleAllocationsPercentCampus,0))/SUM(IF(INDEX(EndUseMatrixPeopleData,0,MATCH($C195,EndUseMatrixEmissionSource,0))=Lists!$Q$9,IF(EndUseMatrixPeopleEndUse=$D195,INDEX(EndUseMatrixPeopleSplitData,0,MATCH(E$10,EndUseMatrixPeopleSplitCampus,0))))),1),0),0)</f>
        <v>0</v>
      </c>
      <c r="F195" s="528">
        <f t="array" ref="F195">IFERROR(IF(INDEX(EndUseMatrixData,MATCH($B195,IF(EndUseMatrixEndUse=$D195,EndUseMatrixAllocation),0),MATCH($C195,EndUseMatrixEmissionSource,0))=Lists!$Q$9,INDEX(CFPTableEmissionsData,MATCH($C195,CFPTableEmissionsEmissionSource,0),MATCH(F$10,CFPTableEmissionsCampus,0))*INDEX(EndUseAssumptionsData,MATCH($C195,IF(EndUseAssumptionsEndUse=$D195,EndUseAssumptionsEmissionsSource),0),MATCH(F$10,EndUseAssumptionsCampus,0))*IF(COUNTIF(PeopleList,$B195)&gt;0,INDEX(SpacePeopleAllocationsPercentData,MATCH($B195,SpacePeopleAllocationsPercentType,0),MATCH(F$10,SpacePeopleAllocationsPercentCampus,0))/SUM(IF(INDEX(EndUseMatrixPeopleData,0,MATCH($C195,EndUseMatrixEmissionSource,0))=Lists!$Q$9,IF(EndUseMatrixPeopleEndUse=$D195,INDEX(EndUseMatrixPeopleSplitData,0,MATCH(F$10,EndUseMatrixPeopleSplitCampus,0))))),1),0),0)</f>
        <v>0</v>
      </c>
      <c r="G195" s="528">
        <f t="array" ref="G195">IFERROR(IF(INDEX(EndUseMatrixData,MATCH($B195,IF(EndUseMatrixEndUse=$D195,EndUseMatrixAllocation),0),MATCH($C195,EndUseMatrixEmissionSource,0))=Lists!$Q$9,INDEX(CFPTableEmissionsData,MATCH($C195,CFPTableEmissionsEmissionSource,0),MATCH(G$10,CFPTableEmissionsCampus,0))*INDEX(EndUseAssumptionsData,MATCH($C195,IF(EndUseAssumptionsEndUse=$D195,EndUseAssumptionsEmissionsSource),0),MATCH(G$10,EndUseAssumptionsCampus,0))*IF(COUNTIF(PeopleList,$B195)&gt;0,INDEX(SpacePeopleAllocationsPercentData,MATCH($B195,SpacePeopleAllocationsPercentType,0),MATCH(G$10,SpacePeopleAllocationsPercentCampus,0))/SUM(IF(INDEX(EndUseMatrixPeopleData,0,MATCH($C195,EndUseMatrixEmissionSource,0))=Lists!$Q$9,IF(EndUseMatrixPeopleEndUse=$D195,INDEX(EndUseMatrixPeopleSplitData,0,MATCH(G$10,EndUseMatrixPeopleSplitCampus,0))))),1),0),0)</f>
        <v>0</v>
      </c>
      <c r="H195" s="528">
        <f t="array" ref="H195">IFERROR(IF(INDEX(EndUseMatrixData,MATCH($B195,IF(EndUseMatrixEndUse=$D195,EndUseMatrixAllocation),0),MATCH($C195,EndUseMatrixEmissionSource,0))=Lists!$Q$9,INDEX(CFPTableEmissionsData,MATCH($C195,CFPTableEmissionsEmissionSource,0),MATCH(H$10,CFPTableEmissionsCampus,0))*INDEX(EndUseAssumptionsData,MATCH($C195,IF(EndUseAssumptionsEndUse=$D195,EndUseAssumptionsEmissionsSource),0),MATCH(H$10,EndUseAssumptionsCampus,0))*IF(COUNTIF(PeopleList,$B195)&gt;0,INDEX(SpacePeopleAllocationsPercentData,MATCH($B195,SpacePeopleAllocationsPercentType,0),MATCH(H$10,SpacePeopleAllocationsPercentCampus,0))/SUM(IF(INDEX(EndUseMatrixPeopleData,0,MATCH($C195,EndUseMatrixEmissionSource,0))=Lists!$Q$9,IF(EndUseMatrixPeopleEndUse=$D195,INDEX(EndUseMatrixPeopleSplitData,0,MATCH(H$10,EndUseMatrixPeopleSplitCampus,0))))),1),0),0)</f>
        <v>0</v>
      </c>
      <c r="I195" s="528">
        <f t="array" ref="I195">IFERROR(IF(INDEX(EndUseMatrixData,MATCH($B195,IF(EndUseMatrixEndUse=$D195,EndUseMatrixAllocation),0),MATCH($C195,EndUseMatrixEmissionSource,0))=Lists!$Q$9,INDEX(CFPTableEmissionsData,MATCH($C195,CFPTableEmissionsEmissionSource,0),MATCH(I$10,CFPTableEmissionsCampus,0))*INDEX(EndUseAssumptionsData,MATCH($C195,IF(EndUseAssumptionsEndUse=$D195,EndUseAssumptionsEmissionsSource),0),MATCH(I$10,EndUseAssumptionsCampus,0))*IF(COUNTIF(PeopleList,$B195)&gt;0,INDEX(SpacePeopleAllocationsPercentData,MATCH($B195,SpacePeopleAllocationsPercentType,0),MATCH(I$10,SpacePeopleAllocationsPercentCampus,0))/SUM(IF(INDEX(EndUseMatrixPeopleData,0,MATCH($C195,EndUseMatrixEmissionSource,0))=Lists!$Q$9,IF(EndUseMatrixPeopleEndUse=$D195,INDEX(EndUseMatrixPeopleSplitData,0,MATCH(I$10,EndUseMatrixPeopleSplitCampus,0))))),1),0),0)</f>
        <v>0</v>
      </c>
      <c r="J195" s="528">
        <f t="array" ref="J195">IFERROR(IF(INDEX(EndUseMatrixData,MATCH($B195,IF(EndUseMatrixEndUse=$D195,EndUseMatrixAllocation),0),MATCH($C195,EndUseMatrixEmissionSource,0))=Lists!$Q$9,INDEX(CFPTableEmissionsData,MATCH($C195,CFPTableEmissionsEmissionSource,0),MATCH(J$10,CFPTableEmissionsCampus,0))*INDEX(EndUseAssumptionsData,MATCH($C195,IF(EndUseAssumptionsEndUse=$D195,EndUseAssumptionsEmissionsSource),0),MATCH(J$10,EndUseAssumptionsCampus,0))*IF(COUNTIF(PeopleList,$B195)&gt;0,INDEX(SpacePeopleAllocationsPercentData,MATCH($B195,SpacePeopleAllocationsPercentType,0),MATCH(J$10,SpacePeopleAllocationsPercentCampus,0))/SUM(IF(INDEX(EndUseMatrixPeopleData,0,MATCH($C195,EndUseMatrixEmissionSource,0))=Lists!$Q$9,IF(EndUseMatrixPeopleEndUse=$D195,INDEX(EndUseMatrixPeopleSplitData,0,MATCH(J$10,EndUseMatrixPeopleSplitCampus,0))))),1),0),0)</f>
        <v>0</v>
      </c>
      <c r="K195" s="529" t="str">
        <f t="array" aca="1" ref="K195" ca="1">IFERROR(E195*(1+INDEX(FrontEndData,MATCH(K$10,IF(FrontEndType=$B195,FrontEndCampus),0),MATCH(K$9,FrontEndYear,0))),"")</f>
        <v/>
      </c>
      <c r="L195" s="529" t="str">
        <f t="array" aca="1" ref="L195" ca="1">IFERROR(F195*(1+INDEX(FrontEndData,MATCH(L$10,IF(FrontEndType=$B195,FrontEndCampus),0),MATCH(L$9,FrontEndYear,0))),"")</f>
        <v/>
      </c>
      <c r="M195" s="529" t="str">
        <f t="array" aca="1" ref="M195" ca="1">IFERROR(G195*(1+INDEX(FrontEndData,MATCH(M$10,IF(FrontEndType=$B195,FrontEndCampus),0),MATCH(M$9,FrontEndYear,0))),"")</f>
        <v/>
      </c>
      <c r="N195" s="529" t="str">
        <f t="array" aca="1" ref="N195" ca="1">IFERROR(H195*(1+INDEX(FrontEndData,MATCH(N$10,IF(FrontEndType=$B195,FrontEndCampus),0),MATCH(N$9,FrontEndYear,0))),"")</f>
        <v/>
      </c>
      <c r="O195" s="529" t="str">
        <f t="array" aca="1" ref="O195" ca="1">IFERROR(I195*(1+INDEX(FrontEndData,MATCH(O$10,IF(FrontEndType=$B195,FrontEndCampus),0),MATCH(O$9,FrontEndYear,0))),"")</f>
        <v/>
      </c>
      <c r="P195" s="529" t="str">
        <f t="array" aca="1" ref="P195" ca="1">IFERROR(J195*(1+INDEX(FrontEndData,MATCH(P$10,IF(FrontEndType=$B195,FrontEndCampus),0),MATCH(P$9,FrontEndYear,0))),"")</f>
        <v/>
      </c>
      <c r="Q195" s="529" t="str">
        <f t="array" aca="1" ref="Q195" ca="1">IFERROR(K195*(1+INDEX(FrontEndData,MATCH(Q$10,IF(FrontEndType=$B195,FrontEndCampus),0),MATCH(Q$9,FrontEndYear,0))),"")</f>
        <v/>
      </c>
      <c r="R195" s="529" t="str">
        <f t="array" aca="1" ref="R195" ca="1">IFERROR(L195*(1+INDEX(FrontEndData,MATCH(R$10,IF(FrontEndType=$B195,FrontEndCampus),0),MATCH(R$9,FrontEndYear,0))),"")</f>
        <v/>
      </c>
      <c r="S195" s="529" t="str">
        <f t="array" aca="1" ref="S195" ca="1">IFERROR(M195*(1+INDEX(FrontEndData,MATCH(S$10,IF(FrontEndType=$B195,FrontEndCampus),0),MATCH(S$9,FrontEndYear,0))),"")</f>
        <v/>
      </c>
      <c r="T195" s="529" t="str">
        <f t="array" aca="1" ref="T195" ca="1">IFERROR(N195*(1+INDEX(FrontEndData,MATCH(T$10,IF(FrontEndType=$B195,FrontEndCampus),0),MATCH(T$9,FrontEndYear,0))),"")</f>
        <v/>
      </c>
      <c r="U195" s="529" t="str">
        <f t="array" aca="1" ref="U195" ca="1">IFERROR(O195*(1+INDEX(FrontEndData,MATCH(U$10,IF(FrontEndType=$B195,FrontEndCampus),0),MATCH(U$9,FrontEndYear,0))),"")</f>
        <v/>
      </c>
      <c r="V195" s="529" t="str">
        <f t="array" aca="1" ref="V195" ca="1">IFERROR(P195*(1+INDEX(FrontEndData,MATCH(V$10,IF(FrontEndType=$B195,FrontEndCampus),0),MATCH(V$9,FrontEndYear,0))),"")</f>
        <v/>
      </c>
      <c r="W195" s="529" t="str">
        <f t="array" aca="1" ref="W195" ca="1">IFERROR(Q195*(1+INDEX(FrontEndData,MATCH(W$10,IF(FrontEndType=$B195,FrontEndCampus),0),MATCH(W$9,FrontEndYear,0))),"")</f>
        <v/>
      </c>
      <c r="X195" s="529" t="str">
        <f t="array" aca="1" ref="X195" ca="1">IFERROR(R195*(1+INDEX(FrontEndData,MATCH(X$10,IF(FrontEndType=$B195,FrontEndCampus),0),MATCH(X$9,FrontEndYear,0))),"")</f>
        <v/>
      </c>
      <c r="Y195" s="529" t="str">
        <f t="array" aca="1" ref="Y195" ca="1">IFERROR(S195*(1+INDEX(FrontEndData,MATCH(Y$10,IF(FrontEndType=$B195,FrontEndCampus),0),MATCH(Y$9,FrontEndYear,0))),"")</f>
        <v/>
      </c>
      <c r="Z195" s="529" t="str">
        <f t="array" aca="1" ref="Z195" ca="1">IFERROR(T195*(1+INDEX(FrontEndData,MATCH(Z$10,IF(FrontEndType=$B195,FrontEndCampus),0),MATCH(Z$9,FrontEndYear,0))),"")</f>
        <v/>
      </c>
      <c r="AA195" s="529" t="str">
        <f t="array" aca="1" ref="AA195" ca="1">IFERROR(U195*(1+INDEX(FrontEndData,MATCH(AA$10,IF(FrontEndType=$B195,FrontEndCampus),0),MATCH(AA$9,FrontEndYear,0))),"")</f>
        <v/>
      </c>
      <c r="AB195" s="529" t="str">
        <f t="array" aca="1" ref="AB195" ca="1">IFERROR(V195*(1+INDEX(FrontEndData,MATCH(AB$10,IF(FrontEndType=$B195,FrontEndCampus),0),MATCH(AB$9,FrontEndYear,0))),"")</f>
        <v/>
      </c>
      <c r="AC195" s="529" t="str">
        <f t="array" aca="1" ref="AC195" ca="1">IFERROR(W195*(1+INDEX(FrontEndData,MATCH(AC$10,IF(FrontEndType=$B195,FrontEndCampus),0),MATCH(AC$9,FrontEndYear,0))),"")</f>
        <v/>
      </c>
      <c r="AD195" s="529" t="str">
        <f t="array" aca="1" ref="AD195" ca="1">IFERROR(X195*(1+INDEX(FrontEndData,MATCH(AD$10,IF(FrontEndType=$B195,FrontEndCampus),0),MATCH(AD$9,FrontEndYear,0))),"")</f>
        <v/>
      </c>
      <c r="AE195" s="529" t="str">
        <f t="array" aca="1" ref="AE195" ca="1">IFERROR(Y195*(1+INDEX(FrontEndData,MATCH(AE$10,IF(FrontEndType=$B195,FrontEndCampus),0),MATCH(AE$9,FrontEndYear,0))),"")</f>
        <v/>
      </c>
      <c r="AF195" s="529" t="str">
        <f t="array" aca="1" ref="AF195" ca="1">IFERROR(Z195*(1+INDEX(FrontEndData,MATCH(AF$10,IF(FrontEndType=$B195,FrontEndCampus),0),MATCH(AF$9,FrontEndYear,0))),"")</f>
        <v/>
      </c>
      <c r="AG195" s="529" t="str">
        <f t="array" aca="1" ref="AG195" ca="1">IFERROR(AA195*(1+INDEX(FrontEndData,MATCH(AG$10,IF(FrontEndType=$B195,FrontEndCampus),0),MATCH(AG$9,FrontEndYear,0))),"")</f>
        <v/>
      </c>
      <c r="AH195" s="529" t="str">
        <f t="array" aca="1" ref="AH195" ca="1">IFERROR(AB195*(1+INDEX(FrontEndData,MATCH(AH$10,IF(FrontEndType=$B195,FrontEndCampus),0),MATCH(AH$9,FrontEndYear,0))),"")</f>
        <v/>
      </c>
      <c r="AI195" s="529" t="str">
        <f t="array" aca="1" ref="AI195" ca="1">IFERROR(AC195*(1+INDEX(FrontEndData,MATCH(AI$10,IF(FrontEndType=$B195,FrontEndCampus),0),MATCH(AI$9,FrontEndYear,0))),"")</f>
        <v/>
      </c>
      <c r="AJ195" s="529" t="str">
        <f t="array" aca="1" ref="AJ195" ca="1">IFERROR(AD195*(1+INDEX(FrontEndData,MATCH(AJ$10,IF(FrontEndType=$B195,FrontEndCampus),0),MATCH(AJ$9,FrontEndYear,0))),"")</f>
        <v/>
      </c>
      <c r="AK195" s="529" t="str">
        <f t="array" aca="1" ref="AK195" ca="1">IFERROR(AE195*(1+INDEX(FrontEndData,MATCH(AK$10,IF(FrontEndType=$B195,FrontEndCampus),0),MATCH(AK$9,FrontEndYear,0))),"")</f>
        <v/>
      </c>
      <c r="AL195" s="529" t="str">
        <f t="array" aca="1" ref="AL195" ca="1">IFERROR(AF195*(1+INDEX(FrontEndData,MATCH(AL$10,IF(FrontEndType=$B195,FrontEndCampus),0),MATCH(AL$9,FrontEndYear,0))),"")</f>
        <v/>
      </c>
      <c r="AM195" s="529" t="str">
        <f t="array" aca="1" ref="AM195" ca="1">IFERROR(AG195*(1+INDEX(FrontEndData,MATCH(AM$10,IF(FrontEndType=$B195,FrontEndCampus),0),MATCH(AM$9,FrontEndYear,0))),"")</f>
        <v/>
      </c>
      <c r="AN195" s="529" t="str">
        <f t="array" aca="1" ref="AN195" ca="1">IFERROR(AH195*(1+INDEX(FrontEndData,MATCH(AN$10,IF(FrontEndType=$B195,FrontEndCampus),0),MATCH(AN$9,FrontEndYear,0))),"")</f>
        <v/>
      </c>
      <c r="AO195" s="529" t="str">
        <f t="array" aca="1" ref="AO195" ca="1">IFERROR(AI195*(1+INDEX(FrontEndData,MATCH(AO$10,IF(FrontEndType=$B195,FrontEndCampus),0),MATCH(AO$9,FrontEndYear,0))),"")</f>
        <v/>
      </c>
      <c r="AP195" s="529" t="str">
        <f t="array" aca="1" ref="AP195" ca="1">IFERROR(AJ195*(1+INDEX(FrontEndData,MATCH(AP$10,IF(FrontEndType=$B195,FrontEndCampus),0),MATCH(AP$9,FrontEndYear,0))),"")</f>
        <v/>
      </c>
      <c r="AQ195" s="529" t="str">
        <f t="array" aca="1" ref="AQ195" ca="1">IFERROR(AK195*(1+INDEX(FrontEndData,MATCH(AQ$10,IF(FrontEndType=$B195,FrontEndCampus),0),MATCH(AQ$9,FrontEndYear,0))),"")</f>
        <v/>
      </c>
      <c r="AR195" s="529" t="str">
        <f t="array" aca="1" ref="AR195" ca="1">IFERROR(AL195*(1+INDEX(FrontEndData,MATCH(AR$10,IF(FrontEndType=$B195,FrontEndCampus),0),MATCH(AR$9,FrontEndYear,0))),"")</f>
        <v/>
      </c>
      <c r="AS195" s="529" t="str">
        <f t="array" aca="1" ref="AS195" ca="1">IFERROR(AM195*(1+INDEX(FrontEndData,MATCH(AS$10,IF(FrontEndType=$B195,FrontEndCampus),0),MATCH(AS$9,FrontEndYear,0))),"")</f>
        <v/>
      </c>
      <c r="AT195" s="529" t="str">
        <f t="array" aca="1" ref="AT195" ca="1">IFERROR(AN195*(1+INDEX(FrontEndData,MATCH(AT$10,IF(FrontEndType=$B195,FrontEndCampus),0),MATCH(AT$9,FrontEndYear,0))),"")</f>
        <v/>
      </c>
      <c r="AU195" s="529" t="str">
        <f t="array" aca="1" ref="AU195" ca="1">IFERROR(AO195*(1+INDEX(FrontEndData,MATCH(AU$10,IF(FrontEndType=$B195,FrontEndCampus),0),MATCH(AU$9,FrontEndYear,0))),"")</f>
        <v/>
      </c>
      <c r="AV195" s="529" t="str">
        <f t="array" aca="1" ref="AV195" ca="1">IFERROR(AP195*(1+INDEX(FrontEndData,MATCH(AV$10,IF(FrontEndType=$B195,FrontEndCampus),0),MATCH(AV$9,FrontEndYear,0))),"")</f>
        <v/>
      </c>
      <c r="AW195" s="529" t="str">
        <f t="array" aca="1" ref="AW195" ca="1">IFERROR(AQ195*(1+INDEX(FrontEndData,MATCH(AW$10,IF(FrontEndType=$B195,FrontEndCampus),0),MATCH(AW$9,FrontEndYear,0))),"")</f>
        <v/>
      </c>
      <c r="AX195" s="529" t="str">
        <f t="array" aca="1" ref="AX195" ca="1">IFERROR(AR195*(1+INDEX(FrontEndData,MATCH(AX$10,IF(FrontEndType=$B195,FrontEndCampus),0),MATCH(AX$9,FrontEndYear,0))),"")</f>
        <v/>
      </c>
      <c r="AY195" s="529" t="str">
        <f t="array" aca="1" ref="AY195" ca="1">IFERROR(AS195*(1+INDEX(FrontEndData,MATCH(AY$10,IF(FrontEndType=$B195,FrontEndCampus),0),MATCH(AY$9,FrontEndYear,0))),"")</f>
        <v/>
      </c>
      <c r="AZ195" s="529" t="str">
        <f t="array" aca="1" ref="AZ195" ca="1">IFERROR(AT195*(1+INDEX(FrontEndData,MATCH(AZ$10,IF(FrontEndType=$B195,FrontEndCampus),0),MATCH(AZ$9,FrontEndYear,0))),"")</f>
        <v/>
      </c>
      <c r="BA195" s="529" t="str">
        <f t="array" aca="1" ref="BA195" ca="1">IFERROR(AU195*(1+INDEX(FrontEndData,MATCH(BA$10,IF(FrontEndType=$B195,FrontEndCampus),0),MATCH(BA$9,FrontEndYear,0))),"")</f>
        <v/>
      </c>
      <c r="BB195" s="529" t="str">
        <f t="array" aca="1" ref="BB195" ca="1">IFERROR(AV195*(1+INDEX(FrontEndData,MATCH(BB$10,IF(FrontEndType=$B195,FrontEndCampus),0),MATCH(BB$9,FrontEndYear,0))),"")</f>
        <v/>
      </c>
      <c r="BC195" s="529" t="str">
        <f t="array" aca="1" ref="BC195" ca="1">IFERROR(AW195*(1+INDEX(FrontEndData,MATCH(BC$10,IF(FrontEndType=$B195,FrontEndCampus),0),MATCH(BC$9,FrontEndYear,0))),"")</f>
        <v/>
      </c>
      <c r="BD195" s="529" t="str">
        <f t="array" aca="1" ref="BD195" ca="1">IFERROR(AX195*(1+INDEX(FrontEndData,MATCH(BD$10,IF(FrontEndType=$B195,FrontEndCampus),0),MATCH(BD$9,FrontEndYear,0))),"")</f>
        <v/>
      </c>
      <c r="BE195" s="529" t="str">
        <f t="array" aca="1" ref="BE195" ca="1">IFERROR(AY195*(1+INDEX(FrontEndData,MATCH(BE$10,IF(FrontEndType=$B195,FrontEndCampus),0),MATCH(BE$9,FrontEndYear,0))),"")</f>
        <v/>
      </c>
      <c r="BF195" s="529" t="str">
        <f t="array" aca="1" ref="BF195" ca="1">IFERROR(AZ195*(1+INDEX(FrontEndData,MATCH(BF$10,IF(FrontEndType=$B195,FrontEndCampus),0),MATCH(BF$9,FrontEndYear,0))),"")</f>
        <v/>
      </c>
      <c r="BG195" s="529" t="str">
        <f t="array" aca="1" ref="BG195" ca="1">IFERROR(BA195*(1+INDEX(FrontEndData,MATCH(BG$10,IF(FrontEndType=$B195,FrontEndCampus),0),MATCH(BG$9,FrontEndYear,0))),"")</f>
        <v/>
      </c>
      <c r="BH195" s="529" t="str">
        <f t="array" aca="1" ref="BH195" ca="1">IFERROR(BB195*(1+INDEX(FrontEndData,MATCH(BH$10,IF(FrontEndType=$B195,FrontEndCampus),0),MATCH(BH$9,FrontEndYear,0))),"")</f>
        <v/>
      </c>
      <c r="BI195" s="529" t="str">
        <f t="array" aca="1" ref="BI195" ca="1">IFERROR(BC195*(1+INDEX(FrontEndData,MATCH(BI$10,IF(FrontEndType=$B195,FrontEndCampus),0),MATCH(BI$9,FrontEndYear,0))),"")</f>
        <v/>
      </c>
      <c r="BJ195" s="529" t="str">
        <f t="array" aca="1" ref="BJ195" ca="1">IFERROR(BD195*(1+INDEX(FrontEndData,MATCH(BJ$10,IF(FrontEndType=$B195,FrontEndCampus),0),MATCH(BJ$9,FrontEndYear,0))),"")</f>
        <v/>
      </c>
      <c r="BK195" s="529" t="str">
        <f t="array" aca="1" ref="BK195" ca="1">IFERROR(BE195*(1+INDEX(FrontEndData,MATCH(BK$10,IF(FrontEndType=$B195,FrontEndCampus),0),MATCH(BK$9,FrontEndYear,0))),"")</f>
        <v/>
      </c>
      <c r="BL195" s="529" t="str">
        <f t="array" aca="1" ref="BL195" ca="1">IFERROR(BF195*(1+INDEX(FrontEndData,MATCH(BL$10,IF(FrontEndType=$B195,FrontEndCampus),0),MATCH(BL$9,FrontEndYear,0))),"")</f>
        <v/>
      </c>
      <c r="BM195" s="529" t="str">
        <f t="array" aca="1" ref="BM195" ca="1">IFERROR(BG195*(1+INDEX(FrontEndData,MATCH(BM$10,IF(FrontEndType=$B195,FrontEndCampus),0),MATCH(BM$9,FrontEndYear,0))),"")</f>
        <v/>
      </c>
      <c r="BN195" s="529" t="str">
        <f t="array" aca="1" ref="BN195" ca="1">IFERROR(BH195*(1+INDEX(FrontEndData,MATCH(BN$10,IF(FrontEndType=$B195,FrontEndCampus),0),MATCH(BN$9,FrontEndYear,0))),"")</f>
        <v/>
      </c>
      <c r="BO195" s="529" t="str">
        <f t="array" aca="1" ref="BO195" ca="1">IFERROR(BI195*(1+INDEX(FrontEndData,MATCH(BO$10,IF(FrontEndType=$B195,FrontEndCampus),0),MATCH(BO$9,FrontEndYear,0))),"")</f>
        <v/>
      </c>
      <c r="BP195" s="529" t="str">
        <f t="array" aca="1" ref="BP195" ca="1">IFERROR(BJ195*(1+INDEX(FrontEndData,MATCH(BP$10,IF(FrontEndType=$B195,FrontEndCampus),0),MATCH(BP$9,FrontEndYear,0))),"")</f>
        <v/>
      </c>
      <c r="BQ195" s="529" t="str">
        <f t="array" aca="1" ref="BQ195" ca="1">IFERROR(BK195*(1+INDEX(FrontEndData,MATCH(BQ$10,IF(FrontEndType=$B195,FrontEndCampus),0),MATCH(BQ$9,FrontEndYear,0))),"")</f>
        <v/>
      </c>
      <c r="BR195" s="529" t="str">
        <f t="array" aca="1" ref="BR195" ca="1">IFERROR(BL195*(1+INDEX(FrontEndData,MATCH(BR$10,IF(FrontEndType=$B195,FrontEndCampus),0),MATCH(BR$9,FrontEndYear,0))),"")</f>
        <v/>
      </c>
      <c r="BS195" s="529" t="str">
        <f t="array" aca="1" ref="BS195" ca="1">IFERROR(BM195*(1+INDEX(FrontEndData,MATCH(BS$10,IF(FrontEndType=$B195,FrontEndCampus),0),MATCH(BS$9,FrontEndYear,0))),"")</f>
        <v/>
      </c>
      <c r="BT195" s="529" t="str">
        <f t="array" aca="1" ref="BT195" ca="1">IFERROR(BN195*(1+INDEX(FrontEndData,MATCH(BT$10,IF(FrontEndType=$B195,FrontEndCampus),0),MATCH(BT$9,FrontEndYear,0))),"")</f>
        <v/>
      </c>
      <c r="BU195" s="529" t="str">
        <f t="array" aca="1" ref="BU195" ca="1">IFERROR(BO195*(1+INDEX(FrontEndData,MATCH(BU$10,IF(FrontEndType=$B195,FrontEndCampus),0),MATCH(BU$9,FrontEndYear,0))),"")</f>
        <v/>
      </c>
      <c r="BV195" s="529" t="str">
        <f t="array" aca="1" ref="BV195" ca="1">IFERROR(BP195*(1+INDEX(FrontEndData,MATCH(BV$10,IF(FrontEndType=$B195,FrontEndCampus),0),MATCH(BV$9,FrontEndYear,0))),"")</f>
        <v/>
      </c>
      <c r="BW195" s="529" t="str">
        <f t="array" aca="1" ref="BW195" ca="1">IFERROR(BQ195*(1+INDEX(FrontEndData,MATCH(BW$10,IF(FrontEndType=$B195,FrontEndCampus),0),MATCH(BW$9,FrontEndYear,0))),"")</f>
        <v/>
      </c>
      <c r="BX195" s="529" t="str">
        <f t="array" aca="1" ref="BX195" ca="1">IFERROR(BR195*(1+INDEX(FrontEndData,MATCH(BX$10,IF(FrontEndType=$B195,FrontEndCampus),0),MATCH(BX$9,FrontEndYear,0))),"")</f>
        <v/>
      </c>
    </row>
    <row r="196" spans="2:76" x14ac:dyDescent="0.25">
      <c r="B196" s="525" t="s">
        <v>412</v>
      </c>
      <c r="C196" s="526" t="s">
        <v>364</v>
      </c>
      <c r="D196" s="527" t="s">
        <v>28</v>
      </c>
      <c r="E196" s="528">
        <f t="array" ref="E196">IFERROR(IF(INDEX(EndUseMatrixData,MATCH($B196,IF(EndUseMatrixEndUse=$D196,EndUseMatrixAllocation),0),MATCH($C196,EndUseMatrixEmissionSource,0))=Lists!$Q$9,INDEX(CFPTableEmissionsData,MATCH($C196,CFPTableEmissionsEmissionSource,0),MATCH(E$10,CFPTableEmissionsCampus,0))*INDEX(EndUseAssumptionsData,MATCH($C196,IF(EndUseAssumptionsEndUse=$D196,EndUseAssumptionsEmissionsSource),0),MATCH(E$10,EndUseAssumptionsCampus,0))*IF(COUNTIF(PeopleList,$B196)&gt;0,INDEX(SpacePeopleAllocationsPercentData,MATCH($B196,SpacePeopleAllocationsPercentType,0),MATCH(E$10,SpacePeopleAllocationsPercentCampus,0))/SUM(IF(INDEX(EndUseMatrixPeopleData,0,MATCH($C196,EndUseMatrixEmissionSource,0))=Lists!$Q$9,IF(EndUseMatrixPeopleEndUse=$D196,INDEX(EndUseMatrixPeopleSplitData,0,MATCH(E$10,EndUseMatrixPeopleSplitCampus,0))))),1),0),0)</f>
        <v>0</v>
      </c>
      <c r="F196" s="528">
        <f t="array" ref="F196">IFERROR(IF(INDEX(EndUseMatrixData,MATCH($B196,IF(EndUseMatrixEndUse=$D196,EndUseMatrixAllocation),0),MATCH($C196,EndUseMatrixEmissionSource,0))=Lists!$Q$9,INDEX(CFPTableEmissionsData,MATCH($C196,CFPTableEmissionsEmissionSource,0),MATCH(F$10,CFPTableEmissionsCampus,0))*INDEX(EndUseAssumptionsData,MATCH($C196,IF(EndUseAssumptionsEndUse=$D196,EndUseAssumptionsEmissionsSource),0),MATCH(F$10,EndUseAssumptionsCampus,0))*IF(COUNTIF(PeopleList,$B196)&gt;0,INDEX(SpacePeopleAllocationsPercentData,MATCH($B196,SpacePeopleAllocationsPercentType,0),MATCH(F$10,SpacePeopleAllocationsPercentCampus,0))/SUM(IF(INDEX(EndUseMatrixPeopleData,0,MATCH($C196,EndUseMatrixEmissionSource,0))=Lists!$Q$9,IF(EndUseMatrixPeopleEndUse=$D196,INDEX(EndUseMatrixPeopleSplitData,0,MATCH(F$10,EndUseMatrixPeopleSplitCampus,0))))),1),0),0)</f>
        <v>0</v>
      </c>
      <c r="G196" s="528">
        <f t="array" ref="G196">IFERROR(IF(INDEX(EndUseMatrixData,MATCH($B196,IF(EndUseMatrixEndUse=$D196,EndUseMatrixAllocation),0),MATCH($C196,EndUseMatrixEmissionSource,0))=Lists!$Q$9,INDEX(CFPTableEmissionsData,MATCH($C196,CFPTableEmissionsEmissionSource,0),MATCH(G$10,CFPTableEmissionsCampus,0))*INDEX(EndUseAssumptionsData,MATCH($C196,IF(EndUseAssumptionsEndUse=$D196,EndUseAssumptionsEmissionsSource),0),MATCH(G$10,EndUseAssumptionsCampus,0))*IF(COUNTIF(PeopleList,$B196)&gt;0,INDEX(SpacePeopleAllocationsPercentData,MATCH($B196,SpacePeopleAllocationsPercentType,0),MATCH(G$10,SpacePeopleAllocationsPercentCampus,0))/SUM(IF(INDEX(EndUseMatrixPeopleData,0,MATCH($C196,EndUseMatrixEmissionSource,0))=Lists!$Q$9,IF(EndUseMatrixPeopleEndUse=$D196,INDEX(EndUseMatrixPeopleSplitData,0,MATCH(G$10,EndUseMatrixPeopleSplitCampus,0))))),1),0),0)</f>
        <v>0</v>
      </c>
      <c r="H196" s="528">
        <f t="array" ref="H196">IFERROR(IF(INDEX(EndUseMatrixData,MATCH($B196,IF(EndUseMatrixEndUse=$D196,EndUseMatrixAllocation),0),MATCH($C196,EndUseMatrixEmissionSource,0))=Lists!$Q$9,INDEX(CFPTableEmissionsData,MATCH($C196,CFPTableEmissionsEmissionSource,0),MATCH(H$10,CFPTableEmissionsCampus,0))*INDEX(EndUseAssumptionsData,MATCH($C196,IF(EndUseAssumptionsEndUse=$D196,EndUseAssumptionsEmissionsSource),0),MATCH(H$10,EndUseAssumptionsCampus,0))*IF(COUNTIF(PeopleList,$B196)&gt;0,INDEX(SpacePeopleAllocationsPercentData,MATCH($B196,SpacePeopleAllocationsPercentType,0),MATCH(H$10,SpacePeopleAllocationsPercentCampus,0))/SUM(IF(INDEX(EndUseMatrixPeopleData,0,MATCH($C196,EndUseMatrixEmissionSource,0))=Lists!$Q$9,IF(EndUseMatrixPeopleEndUse=$D196,INDEX(EndUseMatrixPeopleSplitData,0,MATCH(H$10,EndUseMatrixPeopleSplitCampus,0))))),1),0),0)</f>
        <v>0</v>
      </c>
      <c r="I196" s="528">
        <f t="array" ref="I196">IFERROR(IF(INDEX(EndUseMatrixData,MATCH($B196,IF(EndUseMatrixEndUse=$D196,EndUseMatrixAllocation),0),MATCH($C196,EndUseMatrixEmissionSource,0))=Lists!$Q$9,INDEX(CFPTableEmissionsData,MATCH($C196,CFPTableEmissionsEmissionSource,0),MATCH(I$10,CFPTableEmissionsCampus,0))*INDEX(EndUseAssumptionsData,MATCH($C196,IF(EndUseAssumptionsEndUse=$D196,EndUseAssumptionsEmissionsSource),0),MATCH(I$10,EndUseAssumptionsCampus,0))*IF(COUNTIF(PeopleList,$B196)&gt;0,INDEX(SpacePeopleAllocationsPercentData,MATCH($B196,SpacePeopleAllocationsPercentType,0),MATCH(I$10,SpacePeopleAllocationsPercentCampus,0))/SUM(IF(INDEX(EndUseMatrixPeopleData,0,MATCH($C196,EndUseMatrixEmissionSource,0))=Lists!$Q$9,IF(EndUseMatrixPeopleEndUse=$D196,INDEX(EndUseMatrixPeopleSplitData,0,MATCH(I$10,EndUseMatrixPeopleSplitCampus,0))))),1),0),0)</f>
        <v>0</v>
      </c>
      <c r="J196" s="528">
        <f t="array" ref="J196">IFERROR(IF(INDEX(EndUseMatrixData,MATCH($B196,IF(EndUseMatrixEndUse=$D196,EndUseMatrixAllocation),0),MATCH($C196,EndUseMatrixEmissionSource,0))=Lists!$Q$9,INDEX(CFPTableEmissionsData,MATCH($C196,CFPTableEmissionsEmissionSource,0),MATCH(J$10,CFPTableEmissionsCampus,0))*INDEX(EndUseAssumptionsData,MATCH($C196,IF(EndUseAssumptionsEndUse=$D196,EndUseAssumptionsEmissionsSource),0),MATCH(J$10,EndUseAssumptionsCampus,0))*IF(COUNTIF(PeopleList,$B196)&gt;0,INDEX(SpacePeopleAllocationsPercentData,MATCH($B196,SpacePeopleAllocationsPercentType,0),MATCH(J$10,SpacePeopleAllocationsPercentCampus,0))/SUM(IF(INDEX(EndUseMatrixPeopleData,0,MATCH($C196,EndUseMatrixEmissionSource,0))=Lists!$Q$9,IF(EndUseMatrixPeopleEndUse=$D196,INDEX(EndUseMatrixPeopleSplitData,0,MATCH(J$10,EndUseMatrixPeopleSplitCampus,0))))),1),0),0)</f>
        <v>0</v>
      </c>
      <c r="K196" s="529" t="str">
        <f t="array" aca="1" ref="K196" ca="1">IFERROR(E196*(1+INDEX(FrontEndData,MATCH(K$10,IF(FrontEndType=$B196,FrontEndCampus),0),MATCH(K$9,FrontEndYear,0))),"")</f>
        <v/>
      </c>
      <c r="L196" s="529" t="str">
        <f t="array" aca="1" ref="L196" ca="1">IFERROR(F196*(1+INDEX(FrontEndData,MATCH(L$10,IF(FrontEndType=$B196,FrontEndCampus),0),MATCH(L$9,FrontEndYear,0))),"")</f>
        <v/>
      </c>
      <c r="M196" s="529" t="str">
        <f t="array" aca="1" ref="M196" ca="1">IFERROR(G196*(1+INDEX(FrontEndData,MATCH(M$10,IF(FrontEndType=$B196,FrontEndCampus),0),MATCH(M$9,FrontEndYear,0))),"")</f>
        <v/>
      </c>
      <c r="N196" s="529" t="str">
        <f t="array" aca="1" ref="N196" ca="1">IFERROR(H196*(1+INDEX(FrontEndData,MATCH(N$10,IF(FrontEndType=$B196,FrontEndCampus),0),MATCH(N$9,FrontEndYear,0))),"")</f>
        <v/>
      </c>
      <c r="O196" s="529" t="str">
        <f t="array" aca="1" ref="O196" ca="1">IFERROR(I196*(1+INDEX(FrontEndData,MATCH(O$10,IF(FrontEndType=$B196,FrontEndCampus),0),MATCH(O$9,FrontEndYear,0))),"")</f>
        <v/>
      </c>
      <c r="P196" s="529" t="str">
        <f t="array" aca="1" ref="P196" ca="1">IFERROR(J196*(1+INDEX(FrontEndData,MATCH(P$10,IF(FrontEndType=$B196,FrontEndCampus),0),MATCH(P$9,FrontEndYear,0))),"")</f>
        <v/>
      </c>
      <c r="Q196" s="529" t="str">
        <f t="array" aca="1" ref="Q196" ca="1">IFERROR(K196*(1+INDEX(FrontEndData,MATCH(Q$10,IF(FrontEndType=$B196,FrontEndCampus),0),MATCH(Q$9,FrontEndYear,0))),"")</f>
        <v/>
      </c>
      <c r="R196" s="529" t="str">
        <f t="array" aca="1" ref="R196" ca="1">IFERROR(L196*(1+INDEX(FrontEndData,MATCH(R$10,IF(FrontEndType=$B196,FrontEndCampus),0),MATCH(R$9,FrontEndYear,0))),"")</f>
        <v/>
      </c>
      <c r="S196" s="529" t="str">
        <f t="array" aca="1" ref="S196" ca="1">IFERROR(M196*(1+INDEX(FrontEndData,MATCH(S$10,IF(FrontEndType=$B196,FrontEndCampus),0),MATCH(S$9,FrontEndYear,0))),"")</f>
        <v/>
      </c>
      <c r="T196" s="529" t="str">
        <f t="array" aca="1" ref="T196" ca="1">IFERROR(N196*(1+INDEX(FrontEndData,MATCH(T$10,IF(FrontEndType=$B196,FrontEndCampus),0),MATCH(T$9,FrontEndYear,0))),"")</f>
        <v/>
      </c>
      <c r="U196" s="529" t="str">
        <f t="array" aca="1" ref="U196" ca="1">IFERROR(O196*(1+INDEX(FrontEndData,MATCH(U$10,IF(FrontEndType=$B196,FrontEndCampus),0),MATCH(U$9,FrontEndYear,0))),"")</f>
        <v/>
      </c>
      <c r="V196" s="529" t="str">
        <f t="array" aca="1" ref="V196" ca="1">IFERROR(P196*(1+INDEX(FrontEndData,MATCH(V$10,IF(FrontEndType=$B196,FrontEndCampus),0),MATCH(V$9,FrontEndYear,0))),"")</f>
        <v/>
      </c>
      <c r="W196" s="529" t="str">
        <f t="array" aca="1" ref="W196" ca="1">IFERROR(Q196*(1+INDEX(FrontEndData,MATCH(W$10,IF(FrontEndType=$B196,FrontEndCampus),0),MATCH(W$9,FrontEndYear,0))),"")</f>
        <v/>
      </c>
      <c r="X196" s="529" t="str">
        <f t="array" aca="1" ref="X196" ca="1">IFERROR(R196*(1+INDEX(FrontEndData,MATCH(X$10,IF(FrontEndType=$B196,FrontEndCampus),0),MATCH(X$9,FrontEndYear,0))),"")</f>
        <v/>
      </c>
      <c r="Y196" s="529" t="str">
        <f t="array" aca="1" ref="Y196" ca="1">IFERROR(S196*(1+INDEX(FrontEndData,MATCH(Y$10,IF(FrontEndType=$B196,FrontEndCampus),0),MATCH(Y$9,FrontEndYear,0))),"")</f>
        <v/>
      </c>
      <c r="Z196" s="529" t="str">
        <f t="array" aca="1" ref="Z196" ca="1">IFERROR(T196*(1+INDEX(FrontEndData,MATCH(Z$10,IF(FrontEndType=$B196,FrontEndCampus),0),MATCH(Z$9,FrontEndYear,0))),"")</f>
        <v/>
      </c>
      <c r="AA196" s="529" t="str">
        <f t="array" aca="1" ref="AA196" ca="1">IFERROR(U196*(1+INDEX(FrontEndData,MATCH(AA$10,IF(FrontEndType=$B196,FrontEndCampus),0),MATCH(AA$9,FrontEndYear,0))),"")</f>
        <v/>
      </c>
      <c r="AB196" s="529" t="str">
        <f t="array" aca="1" ref="AB196" ca="1">IFERROR(V196*(1+INDEX(FrontEndData,MATCH(AB$10,IF(FrontEndType=$B196,FrontEndCampus),0),MATCH(AB$9,FrontEndYear,0))),"")</f>
        <v/>
      </c>
      <c r="AC196" s="529" t="str">
        <f t="array" aca="1" ref="AC196" ca="1">IFERROR(W196*(1+INDEX(FrontEndData,MATCH(AC$10,IF(FrontEndType=$B196,FrontEndCampus),0),MATCH(AC$9,FrontEndYear,0))),"")</f>
        <v/>
      </c>
      <c r="AD196" s="529" t="str">
        <f t="array" aca="1" ref="AD196" ca="1">IFERROR(X196*(1+INDEX(FrontEndData,MATCH(AD$10,IF(FrontEndType=$B196,FrontEndCampus),0),MATCH(AD$9,FrontEndYear,0))),"")</f>
        <v/>
      </c>
      <c r="AE196" s="529" t="str">
        <f t="array" aca="1" ref="AE196" ca="1">IFERROR(Y196*(1+INDEX(FrontEndData,MATCH(AE$10,IF(FrontEndType=$B196,FrontEndCampus),0),MATCH(AE$9,FrontEndYear,0))),"")</f>
        <v/>
      </c>
      <c r="AF196" s="529" t="str">
        <f t="array" aca="1" ref="AF196" ca="1">IFERROR(Z196*(1+INDEX(FrontEndData,MATCH(AF$10,IF(FrontEndType=$B196,FrontEndCampus),0),MATCH(AF$9,FrontEndYear,0))),"")</f>
        <v/>
      </c>
      <c r="AG196" s="529" t="str">
        <f t="array" aca="1" ref="AG196" ca="1">IFERROR(AA196*(1+INDEX(FrontEndData,MATCH(AG$10,IF(FrontEndType=$B196,FrontEndCampus),0),MATCH(AG$9,FrontEndYear,0))),"")</f>
        <v/>
      </c>
      <c r="AH196" s="529" t="str">
        <f t="array" aca="1" ref="AH196" ca="1">IFERROR(AB196*(1+INDEX(FrontEndData,MATCH(AH$10,IF(FrontEndType=$B196,FrontEndCampus),0),MATCH(AH$9,FrontEndYear,0))),"")</f>
        <v/>
      </c>
      <c r="AI196" s="529" t="str">
        <f t="array" aca="1" ref="AI196" ca="1">IFERROR(AC196*(1+INDEX(FrontEndData,MATCH(AI$10,IF(FrontEndType=$B196,FrontEndCampus),0),MATCH(AI$9,FrontEndYear,0))),"")</f>
        <v/>
      </c>
      <c r="AJ196" s="529" t="str">
        <f t="array" aca="1" ref="AJ196" ca="1">IFERROR(AD196*(1+INDEX(FrontEndData,MATCH(AJ$10,IF(FrontEndType=$B196,FrontEndCampus),0),MATCH(AJ$9,FrontEndYear,0))),"")</f>
        <v/>
      </c>
      <c r="AK196" s="529" t="str">
        <f t="array" aca="1" ref="AK196" ca="1">IFERROR(AE196*(1+INDEX(FrontEndData,MATCH(AK$10,IF(FrontEndType=$B196,FrontEndCampus),0),MATCH(AK$9,FrontEndYear,0))),"")</f>
        <v/>
      </c>
      <c r="AL196" s="529" t="str">
        <f t="array" aca="1" ref="AL196" ca="1">IFERROR(AF196*(1+INDEX(FrontEndData,MATCH(AL$10,IF(FrontEndType=$B196,FrontEndCampus),0),MATCH(AL$9,FrontEndYear,0))),"")</f>
        <v/>
      </c>
      <c r="AM196" s="529" t="str">
        <f t="array" aca="1" ref="AM196" ca="1">IFERROR(AG196*(1+INDEX(FrontEndData,MATCH(AM$10,IF(FrontEndType=$B196,FrontEndCampus),0),MATCH(AM$9,FrontEndYear,0))),"")</f>
        <v/>
      </c>
      <c r="AN196" s="529" t="str">
        <f t="array" aca="1" ref="AN196" ca="1">IFERROR(AH196*(1+INDEX(FrontEndData,MATCH(AN$10,IF(FrontEndType=$B196,FrontEndCampus),0),MATCH(AN$9,FrontEndYear,0))),"")</f>
        <v/>
      </c>
      <c r="AO196" s="529" t="str">
        <f t="array" aca="1" ref="AO196" ca="1">IFERROR(AI196*(1+INDEX(FrontEndData,MATCH(AO$10,IF(FrontEndType=$B196,FrontEndCampus),0),MATCH(AO$9,FrontEndYear,0))),"")</f>
        <v/>
      </c>
      <c r="AP196" s="529" t="str">
        <f t="array" aca="1" ref="AP196" ca="1">IFERROR(AJ196*(1+INDEX(FrontEndData,MATCH(AP$10,IF(FrontEndType=$B196,FrontEndCampus),0),MATCH(AP$9,FrontEndYear,0))),"")</f>
        <v/>
      </c>
      <c r="AQ196" s="529" t="str">
        <f t="array" aca="1" ref="AQ196" ca="1">IFERROR(AK196*(1+INDEX(FrontEndData,MATCH(AQ$10,IF(FrontEndType=$B196,FrontEndCampus),0),MATCH(AQ$9,FrontEndYear,0))),"")</f>
        <v/>
      </c>
      <c r="AR196" s="529" t="str">
        <f t="array" aca="1" ref="AR196" ca="1">IFERROR(AL196*(1+INDEX(FrontEndData,MATCH(AR$10,IF(FrontEndType=$B196,FrontEndCampus),0),MATCH(AR$9,FrontEndYear,0))),"")</f>
        <v/>
      </c>
      <c r="AS196" s="529" t="str">
        <f t="array" aca="1" ref="AS196" ca="1">IFERROR(AM196*(1+INDEX(FrontEndData,MATCH(AS$10,IF(FrontEndType=$B196,FrontEndCampus),0),MATCH(AS$9,FrontEndYear,0))),"")</f>
        <v/>
      </c>
      <c r="AT196" s="529" t="str">
        <f t="array" aca="1" ref="AT196" ca="1">IFERROR(AN196*(1+INDEX(FrontEndData,MATCH(AT$10,IF(FrontEndType=$B196,FrontEndCampus),0),MATCH(AT$9,FrontEndYear,0))),"")</f>
        <v/>
      </c>
      <c r="AU196" s="529" t="str">
        <f t="array" aca="1" ref="AU196" ca="1">IFERROR(AO196*(1+INDEX(FrontEndData,MATCH(AU$10,IF(FrontEndType=$B196,FrontEndCampus),0),MATCH(AU$9,FrontEndYear,0))),"")</f>
        <v/>
      </c>
      <c r="AV196" s="529" t="str">
        <f t="array" aca="1" ref="AV196" ca="1">IFERROR(AP196*(1+INDEX(FrontEndData,MATCH(AV$10,IF(FrontEndType=$B196,FrontEndCampus),0),MATCH(AV$9,FrontEndYear,0))),"")</f>
        <v/>
      </c>
      <c r="AW196" s="529" t="str">
        <f t="array" aca="1" ref="AW196" ca="1">IFERROR(AQ196*(1+INDEX(FrontEndData,MATCH(AW$10,IF(FrontEndType=$B196,FrontEndCampus),0),MATCH(AW$9,FrontEndYear,0))),"")</f>
        <v/>
      </c>
      <c r="AX196" s="529" t="str">
        <f t="array" aca="1" ref="AX196" ca="1">IFERROR(AR196*(1+INDEX(FrontEndData,MATCH(AX$10,IF(FrontEndType=$B196,FrontEndCampus),0),MATCH(AX$9,FrontEndYear,0))),"")</f>
        <v/>
      </c>
      <c r="AY196" s="529" t="str">
        <f t="array" aca="1" ref="AY196" ca="1">IFERROR(AS196*(1+INDEX(FrontEndData,MATCH(AY$10,IF(FrontEndType=$B196,FrontEndCampus),0),MATCH(AY$9,FrontEndYear,0))),"")</f>
        <v/>
      </c>
      <c r="AZ196" s="529" t="str">
        <f t="array" aca="1" ref="AZ196" ca="1">IFERROR(AT196*(1+INDEX(FrontEndData,MATCH(AZ$10,IF(FrontEndType=$B196,FrontEndCampus),0),MATCH(AZ$9,FrontEndYear,0))),"")</f>
        <v/>
      </c>
      <c r="BA196" s="529" t="str">
        <f t="array" aca="1" ref="BA196" ca="1">IFERROR(AU196*(1+INDEX(FrontEndData,MATCH(BA$10,IF(FrontEndType=$B196,FrontEndCampus),0),MATCH(BA$9,FrontEndYear,0))),"")</f>
        <v/>
      </c>
      <c r="BB196" s="529" t="str">
        <f t="array" aca="1" ref="BB196" ca="1">IFERROR(AV196*(1+INDEX(FrontEndData,MATCH(BB$10,IF(FrontEndType=$B196,FrontEndCampus),0),MATCH(BB$9,FrontEndYear,0))),"")</f>
        <v/>
      </c>
      <c r="BC196" s="529" t="str">
        <f t="array" aca="1" ref="BC196" ca="1">IFERROR(AW196*(1+INDEX(FrontEndData,MATCH(BC$10,IF(FrontEndType=$B196,FrontEndCampus),0),MATCH(BC$9,FrontEndYear,0))),"")</f>
        <v/>
      </c>
      <c r="BD196" s="529" t="str">
        <f t="array" aca="1" ref="BD196" ca="1">IFERROR(AX196*(1+INDEX(FrontEndData,MATCH(BD$10,IF(FrontEndType=$B196,FrontEndCampus),0),MATCH(BD$9,FrontEndYear,0))),"")</f>
        <v/>
      </c>
      <c r="BE196" s="529" t="str">
        <f t="array" aca="1" ref="BE196" ca="1">IFERROR(AY196*(1+INDEX(FrontEndData,MATCH(BE$10,IF(FrontEndType=$B196,FrontEndCampus),0),MATCH(BE$9,FrontEndYear,0))),"")</f>
        <v/>
      </c>
      <c r="BF196" s="529" t="str">
        <f t="array" aca="1" ref="BF196" ca="1">IFERROR(AZ196*(1+INDEX(FrontEndData,MATCH(BF$10,IF(FrontEndType=$B196,FrontEndCampus),0),MATCH(BF$9,FrontEndYear,0))),"")</f>
        <v/>
      </c>
      <c r="BG196" s="529" t="str">
        <f t="array" aca="1" ref="BG196" ca="1">IFERROR(BA196*(1+INDEX(FrontEndData,MATCH(BG$10,IF(FrontEndType=$B196,FrontEndCampus),0),MATCH(BG$9,FrontEndYear,0))),"")</f>
        <v/>
      </c>
      <c r="BH196" s="529" t="str">
        <f t="array" aca="1" ref="BH196" ca="1">IFERROR(BB196*(1+INDEX(FrontEndData,MATCH(BH$10,IF(FrontEndType=$B196,FrontEndCampus),0),MATCH(BH$9,FrontEndYear,0))),"")</f>
        <v/>
      </c>
      <c r="BI196" s="529" t="str">
        <f t="array" aca="1" ref="BI196" ca="1">IFERROR(BC196*(1+INDEX(FrontEndData,MATCH(BI$10,IF(FrontEndType=$B196,FrontEndCampus),0),MATCH(BI$9,FrontEndYear,0))),"")</f>
        <v/>
      </c>
      <c r="BJ196" s="529" t="str">
        <f t="array" aca="1" ref="BJ196" ca="1">IFERROR(BD196*(1+INDEX(FrontEndData,MATCH(BJ$10,IF(FrontEndType=$B196,FrontEndCampus),0),MATCH(BJ$9,FrontEndYear,0))),"")</f>
        <v/>
      </c>
      <c r="BK196" s="529" t="str">
        <f t="array" aca="1" ref="BK196" ca="1">IFERROR(BE196*(1+INDEX(FrontEndData,MATCH(BK$10,IF(FrontEndType=$B196,FrontEndCampus),0),MATCH(BK$9,FrontEndYear,0))),"")</f>
        <v/>
      </c>
      <c r="BL196" s="529" t="str">
        <f t="array" aca="1" ref="BL196" ca="1">IFERROR(BF196*(1+INDEX(FrontEndData,MATCH(BL$10,IF(FrontEndType=$B196,FrontEndCampus),0),MATCH(BL$9,FrontEndYear,0))),"")</f>
        <v/>
      </c>
      <c r="BM196" s="529" t="str">
        <f t="array" aca="1" ref="BM196" ca="1">IFERROR(BG196*(1+INDEX(FrontEndData,MATCH(BM$10,IF(FrontEndType=$B196,FrontEndCampus),0),MATCH(BM$9,FrontEndYear,0))),"")</f>
        <v/>
      </c>
      <c r="BN196" s="529" t="str">
        <f t="array" aca="1" ref="BN196" ca="1">IFERROR(BH196*(1+INDEX(FrontEndData,MATCH(BN$10,IF(FrontEndType=$B196,FrontEndCampus),0),MATCH(BN$9,FrontEndYear,0))),"")</f>
        <v/>
      </c>
      <c r="BO196" s="529" t="str">
        <f t="array" aca="1" ref="BO196" ca="1">IFERROR(BI196*(1+INDEX(FrontEndData,MATCH(BO$10,IF(FrontEndType=$B196,FrontEndCampus),0),MATCH(BO$9,FrontEndYear,0))),"")</f>
        <v/>
      </c>
      <c r="BP196" s="529" t="str">
        <f t="array" aca="1" ref="BP196" ca="1">IFERROR(BJ196*(1+INDEX(FrontEndData,MATCH(BP$10,IF(FrontEndType=$B196,FrontEndCampus),0),MATCH(BP$9,FrontEndYear,0))),"")</f>
        <v/>
      </c>
      <c r="BQ196" s="529" t="str">
        <f t="array" aca="1" ref="BQ196" ca="1">IFERROR(BK196*(1+INDEX(FrontEndData,MATCH(BQ$10,IF(FrontEndType=$B196,FrontEndCampus),0),MATCH(BQ$9,FrontEndYear,0))),"")</f>
        <v/>
      </c>
      <c r="BR196" s="529" t="str">
        <f t="array" aca="1" ref="BR196" ca="1">IFERROR(BL196*(1+INDEX(FrontEndData,MATCH(BR$10,IF(FrontEndType=$B196,FrontEndCampus),0),MATCH(BR$9,FrontEndYear,0))),"")</f>
        <v/>
      </c>
      <c r="BS196" s="529" t="str">
        <f t="array" aca="1" ref="BS196" ca="1">IFERROR(BM196*(1+INDEX(FrontEndData,MATCH(BS$10,IF(FrontEndType=$B196,FrontEndCampus),0),MATCH(BS$9,FrontEndYear,0))),"")</f>
        <v/>
      </c>
      <c r="BT196" s="529" t="str">
        <f t="array" aca="1" ref="BT196" ca="1">IFERROR(BN196*(1+INDEX(FrontEndData,MATCH(BT$10,IF(FrontEndType=$B196,FrontEndCampus),0),MATCH(BT$9,FrontEndYear,0))),"")</f>
        <v/>
      </c>
      <c r="BU196" s="529" t="str">
        <f t="array" aca="1" ref="BU196" ca="1">IFERROR(BO196*(1+INDEX(FrontEndData,MATCH(BU$10,IF(FrontEndType=$B196,FrontEndCampus),0),MATCH(BU$9,FrontEndYear,0))),"")</f>
        <v/>
      </c>
      <c r="BV196" s="529" t="str">
        <f t="array" aca="1" ref="BV196" ca="1">IFERROR(BP196*(1+INDEX(FrontEndData,MATCH(BV$10,IF(FrontEndType=$B196,FrontEndCampus),0),MATCH(BV$9,FrontEndYear,0))),"")</f>
        <v/>
      </c>
      <c r="BW196" s="529" t="str">
        <f t="array" aca="1" ref="BW196" ca="1">IFERROR(BQ196*(1+INDEX(FrontEndData,MATCH(BW$10,IF(FrontEndType=$B196,FrontEndCampus),0),MATCH(BW$9,FrontEndYear,0))),"")</f>
        <v/>
      </c>
      <c r="BX196" s="529" t="str">
        <f t="array" aca="1" ref="BX196" ca="1">IFERROR(BR196*(1+INDEX(FrontEndData,MATCH(BX$10,IF(FrontEndType=$B196,FrontEndCampus),0),MATCH(BX$9,FrontEndYear,0))),"")</f>
        <v/>
      </c>
    </row>
    <row r="197" spans="2:76" x14ac:dyDescent="0.25">
      <c r="B197" s="525" t="s">
        <v>411</v>
      </c>
      <c r="C197" s="526" t="s">
        <v>364</v>
      </c>
      <c r="D197" s="527" t="s">
        <v>28</v>
      </c>
      <c r="E197" s="528">
        <f t="array" ref="E197">IFERROR(IF(INDEX(EndUseMatrixData,MATCH($B197,IF(EndUseMatrixEndUse=$D197,EndUseMatrixAllocation),0),MATCH($C197,EndUseMatrixEmissionSource,0))=Lists!$Q$9,INDEX(CFPTableEmissionsData,MATCH($C197,CFPTableEmissionsEmissionSource,0),MATCH(E$10,CFPTableEmissionsCampus,0))*INDEX(EndUseAssumptionsData,MATCH($C197,IF(EndUseAssumptionsEndUse=$D197,EndUseAssumptionsEmissionsSource),0),MATCH(E$10,EndUseAssumptionsCampus,0))*IF(COUNTIF(PeopleList,$B197)&gt;0,INDEX(SpacePeopleAllocationsPercentData,MATCH($B197,SpacePeopleAllocationsPercentType,0),MATCH(E$10,SpacePeopleAllocationsPercentCampus,0))/SUM(IF(INDEX(EndUseMatrixPeopleData,0,MATCH($C197,EndUseMatrixEmissionSource,0))=Lists!$Q$9,IF(EndUseMatrixPeopleEndUse=$D197,INDEX(EndUseMatrixPeopleSplitData,0,MATCH(E$10,EndUseMatrixPeopleSplitCampus,0))))),1),0),0)</f>
        <v>0</v>
      </c>
      <c r="F197" s="528">
        <f t="array" ref="F197">IFERROR(IF(INDEX(EndUseMatrixData,MATCH($B197,IF(EndUseMatrixEndUse=$D197,EndUseMatrixAllocation),0),MATCH($C197,EndUseMatrixEmissionSource,0))=Lists!$Q$9,INDEX(CFPTableEmissionsData,MATCH($C197,CFPTableEmissionsEmissionSource,0),MATCH(F$10,CFPTableEmissionsCampus,0))*INDEX(EndUseAssumptionsData,MATCH($C197,IF(EndUseAssumptionsEndUse=$D197,EndUseAssumptionsEmissionsSource),0),MATCH(F$10,EndUseAssumptionsCampus,0))*IF(COUNTIF(PeopleList,$B197)&gt;0,INDEX(SpacePeopleAllocationsPercentData,MATCH($B197,SpacePeopleAllocationsPercentType,0),MATCH(F$10,SpacePeopleAllocationsPercentCampus,0))/SUM(IF(INDEX(EndUseMatrixPeopleData,0,MATCH($C197,EndUseMatrixEmissionSource,0))=Lists!$Q$9,IF(EndUseMatrixPeopleEndUse=$D197,INDEX(EndUseMatrixPeopleSplitData,0,MATCH(F$10,EndUseMatrixPeopleSplitCampus,0))))),1),0),0)</f>
        <v>0</v>
      </c>
      <c r="G197" s="528">
        <f t="array" ref="G197">IFERROR(IF(INDEX(EndUseMatrixData,MATCH($B197,IF(EndUseMatrixEndUse=$D197,EndUseMatrixAllocation),0),MATCH($C197,EndUseMatrixEmissionSource,0))=Lists!$Q$9,INDEX(CFPTableEmissionsData,MATCH($C197,CFPTableEmissionsEmissionSource,0),MATCH(G$10,CFPTableEmissionsCampus,0))*INDEX(EndUseAssumptionsData,MATCH($C197,IF(EndUseAssumptionsEndUse=$D197,EndUseAssumptionsEmissionsSource),0),MATCH(G$10,EndUseAssumptionsCampus,0))*IF(COUNTIF(PeopleList,$B197)&gt;0,INDEX(SpacePeopleAllocationsPercentData,MATCH($B197,SpacePeopleAllocationsPercentType,0),MATCH(G$10,SpacePeopleAllocationsPercentCampus,0))/SUM(IF(INDEX(EndUseMatrixPeopleData,0,MATCH($C197,EndUseMatrixEmissionSource,0))=Lists!$Q$9,IF(EndUseMatrixPeopleEndUse=$D197,INDEX(EndUseMatrixPeopleSplitData,0,MATCH(G$10,EndUseMatrixPeopleSplitCampus,0))))),1),0),0)</f>
        <v>0</v>
      </c>
      <c r="H197" s="528">
        <f t="array" ref="H197">IFERROR(IF(INDEX(EndUseMatrixData,MATCH($B197,IF(EndUseMatrixEndUse=$D197,EndUseMatrixAllocation),0),MATCH($C197,EndUseMatrixEmissionSource,0))=Lists!$Q$9,INDEX(CFPTableEmissionsData,MATCH($C197,CFPTableEmissionsEmissionSource,0),MATCH(H$10,CFPTableEmissionsCampus,0))*INDEX(EndUseAssumptionsData,MATCH($C197,IF(EndUseAssumptionsEndUse=$D197,EndUseAssumptionsEmissionsSource),0),MATCH(H$10,EndUseAssumptionsCampus,0))*IF(COUNTIF(PeopleList,$B197)&gt;0,INDEX(SpacePeopleAllocationsPercentData,MATCH($B197,SpacePeopleAllocationsPercentType,0),MATCH(H$10,SpacePeopleAllocationsPercentCampus,0))/SUM(IF(INDEX(EndUseMatrixPeopleData,0,MATCH($C197,EndUseMatrixEmissionSource,0))=Lists!$Q$9,IF(EndUseMatrixPeopleEndUse=$D197,INDEX(EndUseMatrixPeopleSplitData,0,MATCH(H$10,EndUseMatrixPeopleSplitCampus,0))))),1),0),0)</f>
        <v>0</v>
      </c>
      <c r="I197" s="528">
        <f t="array" ref="I197">IFERROR(IF(INDEX(EndUseMatrixData,MATCH($B197,IF(EndUseMatrixEndUse=$D197,EndUseMatrixAllocation),0),MATCH($C197,EndUseMatrixEmissionSource,0))=Lists!$Q$9,INDEX(CFPTableEmissionsData,MATCH($C197,CFPTableEmissionsEmissionSource,0),MATCH(I$10,CFPTableEmissionsCampus,0))*INDEX(EndUseAssumptionsData,MATCH($C197,IF(EndUseAssumptionsEndUse=$D197,EndUseAssumptionsEmissionsSource),0),MATCH(I$10,EndUseAssumptionsCampus,0))*IF(COUNTIF(PeopleList,$B197)&gt;0,INDEX(SpacePeopleAllocationsPercentData,MATCH($B197,SpacePeopleAllocationsPercentType,0),MATCH(I$10,SpacePeopleAllocationsPercentCampus,0))/SUM(IF(INDEX(EndUseMatrixPeopleData,0,MATCH($C197,EndUseMatrixEmissionSource,0))=Lists!$Q$9,IF(EndUseMatrixPeopleEndUse=$D197,INDEX(EndUseMatrixPeopleSplitData,0,MATCH(I$10,EndUseMatrixPeopleSplitCampus,0))))),1),0),0)</f>
        <v>0</v>
      </c>
      <c r="J197" s="528">
        <f t="array" ref="J197">IFERROR(IF(INDEX(EndUseMatrixData,MATCH($B197,IF(EndUseMatrixEndUse=$D197,EndUseMatrixAllocation),0),MATCH($C197,EndUseMatrixEmissionSource,0))=Lists!$Q$9,INDEX(CFPTableEmissionsData,MATCH($C197,CFPTableEmissionsEmissionSource,0),MATCH(J$10,CFPTableEmissionsCampus,0))*INDEX(EndUseAssumptionsData,MATCH($C197,IF(EndUseAssumptionsEndUse=$D197,EndUseAssumptionsEmissionsSource),0),MATCH(J$10,EndUseAssumptionsCampus,0))*IF(COUNTIF(PeopleList,$B197)&gt;0,INDEX(SpacePeopleAllocationsPercentData,MATCH($B197,SpacePeopleAllocationsPercentType,0),MATCH(J$10,SpacePeopleAllocationsPercentCampus,0))/SUM(IF(INDEX(EndUseMatrixPeopleData,0,MATCH($C197,EndUseMatrixEmissionSource,0))=Lists!$Q$9,IF(EndUseMatrixPeopleEndUse=$D197,INDEX(EndUseMatrixPeopleSplitData,0,MATCH(J$10,EndUseMatrixPeopleSplitCampus,0))))),1),0),0)</f>
        <v>0</v>
      </c>
      <c r="K197" s="529" t="str">
        <f t="array" aca="1" ref="K197" ca="1">IFERROR(E197*(1+INDEX(FrontEndData,MATCH(K$10,IF(FrontEndType=$B197,FrontEndCampus),0),MATCH(K$9,FrontEndYear,0))),"")</f>
        <v/>
      </c>
      <c r="L197" s="529" t="str">
        <f t="array" aca="1" ref="L197" ca="1">IFERROR(F197*(1+INDEX(FrontEndData,MATCH(L$10,IF(FrontEndType=$B197,FrontEndCampus),0),MATCH(L$9,FrontEndYear,0))),"")</f>
        <v/>
      </c>
      <c r="M197" s="529" t="str">
        <f t="array" aca="1" ref="M197" ca="1">IFERROR(G197*(1+INDEX(FrontEndData,MATCH(M$10,IF(FrontEndType=$B197,FrontEndCampus),0),MATCH(M$9,FrontEndYear,0))),"")</f>
        <v/>
      </c>
      <c r="N197" s="529" t="str">
        <f t="array" aca="1" ref="N197" ca="1">IFERROR(H197*(1+INDEX(FrontEndData,MATCH(N$10,IF(FrontEndType=$B197,FrontEndCampus),0),MATCH(N$9,FrontEndYear,0))),"")</f>
        <v/>
      </c>
      <c r="O197" s="529" t="str">
        <f t="array" aca="1" ref="O197" ca="1">IFERROR(I197*(1+INDEX(FrontEndData,MATCH(O$10,IF(FrontEndType=$B197,FrontEndCampus),0),MATCH(O$9,FrontEndYear,0))),"")</f>
        <v/>
      </c>
      <c r="P197" s="529" t="str">
        <f t="array" aca="1" ref="P197" ca="1">IFERROR(J197*(1+INDEX(FrontEndData,MATCH(P$10,IF(FrontEndType=$B197,FrontEndCampus),0),MATCH(P$9,FrontEndYear,0))),"")</f>
        <v/>
      </c>
      <c r="Q197" s="529" t="str">
        <f t="array" aca="1" ref="Q197" ca="1">IFERROR(K197*(1+INDEX(FrontEndData,MATCH(Q$10,IF(FrontEndType=$B197,FrontEndCampus),0),MATCH(Q$9,FrontEndYear,0))),"")</f>
        <v/>
      </c>
      <c r="R197" s="529" t="str">
        <f t="array" aca="1" ref="R197" ca="1">IFERROR(L197*(1+INDEX(FrontEndData,MATCH(R$10,IF(FrontEndType=$B197,FrontEndCampus),0),MATCH(R$9,FrontEndYear,0))),"")</f>
        <v/>
      </c>
      <c r="S197" s="529" t="str">
        <f t="array" aca="1" ref="S197" ca="1">IFERROR(M197*(1+INDEX(FrontEndData,MATCH(S$10,IF(FrontEndType=$B197,FrontEndCampus),0),MATCH(S$9,FrontEndYear,0))),"")</f>
        <v/>
      </c>
      <c r="T197" s="529" t="str">
        <f t="array" aca="1" ref="T197" ca="1">IFERROR(N197*(1+INDEX(FrontEndData,MATCH(T$10,IF(FrontEndType=$B197,FrontEndCampus),0),MATCH(T$9,FrontEndYear,0))),"")</f>
        <v/>
      </c>
      <c r="U197" s="529" t="str">
        <f t="array" aca="1" ref="U197" ca="1">IFERROR(O197*(1+INDEX(FrontEndData,MATCH(U$10,IF(FrontEndType=$B197,FrontEndCampus),0),MATCH(U$9,FrontEndYear,0))),"")</f>
        <v/>
      </c>
      <c r="V197" s="529" t="str">
        <f t="array" aca="1" ref="V197" ca="1">IFERROR(P197*(1+INDEX(FrontEndData,MATCH(V$10,IF(FrontEndType=$B197,FrontEndCampus),0),MATCH(V$9,FrontEndYear,0))),"")</f>
        <v/>
      </c>
      <c r="W197" s="529" t="str">
        <f t="array" aca="1" ref="W197" ca="1">IFERROR(Q197*(1+INDEX(FrontEndData,MATCH(W$10,IF(FrontEndType=$B197,FrontEndCampus),0),MATCH(W$9,FrontEndYear,0))),"")</f>
        <v/>
      </c>
      <c r="X197" s="529" t="str">
        <f t="array" aca="1" ref="X197" ca="1">IFERROR(R197*(1+INDEX(FrontEndData,MATCH(X$10,IF(FrontEndType=$B197,FrontEndCampus),0),MATCH(X$9,FrontEndYear,0))),"")</f>
        <v/>
      </c>
      <c r="Y197" s="529" t="str">
        <f t="array" aca="1" ref="Y197" ca="1">IFERROR(S197*(1+INDEX(FrontEndData,MATCH(Y$10,IF(FrontEndType=$B197,FrontEndCampus),0),MATCH(Y$9,FrontEndYear,0))),"")</f>
        <v/>
      </c>
      <c r="Z197" s="529" t="str">
        <f t="array" aca="1" ref="Z197" ca="1">IFERROR(T197*(1+INDEX(FrontEndData,MATCH(Z$10,IF(FrontEndType=$B197,FrontEndCampus),0),MATCH(Z$9,FrontEndYear,0))),"")</f>
        <v/>
      </c>
      <c r="AA197" s="529" t="str">
        <f t="array" aca="1" ref="AA197" ca="1">IFERROR(U197*(1+INDEX(FrontEndData,MATCH(AA$10,IF(FrontEndType=$B197,FrontEndCampus),0),MATCH(AA$9,FrontEndYear,0))),"")</f>
        <v/>
      </c>
      <c r="AB197" s="529" t="str">
        <f t="array" aca="1" ref="AB197" ca="1">IFERROR(V197*(1+INDEX(FrontEndData,MATCH(AB$10,IF(FrontEndType=$B197,FrontEndCampus),0),MATCH(AB$9,FrontEndYear,0))),"")</f>
        <v/>
      </c>
      <c r="AC197" s="529" t="str">
        <f t="array" aca="1" ref="AC197" ca="1">IFERROR(W197*(1+INDEX(FrontEndData,MATCH(AC$10,IF(FrontEndType=$B197,FrontEndCampus),0),MATCH(AC$9,FrontEndYear,0))),"")</f>
        <v/>
      </c>
      <c r="AD197" s="529" t="str">
        <f t="array" aca="1" ref="AD197" ca="1">IFERROR(X197*(1+INDEX(FrontEndData,MATCH(AD$10,IF(FrontEndType=$B197,FrontEndCampus),0),MATCH(AD$9,FrontEndYear,0))),"")</f>
        <v/>
      </c>
      <c r="AE197" s="529" t="str">
        <f t="array" aca="1" ref="AE197" ca="1">IFERROR(Y197*(1+INDEX(FrontEndData,MATCH(AE$10,IF(FrontEndType=$B197,FrontEndCampus),0),MATCH(AE$9,FrontEndYear,0))),"")</f>
        <v/>
      </c>
      <c r="AF197" s="529" t="str">
        <f t="array" aca="1" ref="AF197" ca="1">IFERROR(Z197*(1+INDEX(FrontEndData,MATCH(AF$10,IF(FrontEndType=$B197,FrontEndCampus),0),MATCH(AF$9,FrontEndYear,0))),"")</f>
        <v/>
      </c>
      <c r="AG197" s="529" t="str">
        <f t="array" aca="1" ref="AG197" ca="1">IFERROR(AA197*(1+INDEX(FrontEndData,MATCH(AG$10,IF(FrontEndType=$B197,FrontEndCampus),0),MATCH(AG$9,FrontEndYear,0))),"")</f>
        <v/>
      </c>
      <c r="AH197" s="529" t="str">
        <f t="array" aca="1" ref="AH197" ca="1">IFERROR(AB197*(1+INDEX(FrontEndData,MATCH(AH$10,IF(FrontEndType=$B197,FrontEndCampus),0),MATCH(AH$9,FrontEndYear,0))),"")</f>
        <v/>
      </c>
      <c r="AI197" s="529" t="str">
        <f t="array" aca="1" ref="AI197" ca="1">IFERROR(AC197*(1+INDEX(FrontEndData,MATCH(AI$10,IF(FrontEndType=$B197,FrontEndCampus),0),MATCH(AI$9,FrontEndYear,0))),"")</f>
        <v/>
      </c>
      <c r="AJ197" s="529" t="str">
        <f t="array" aca="1" ref="AJ197" ca="1">IFERROR(AD197*(1+INDEX(FrontEndData,MATCH(AJ$10,IF(FrontEndType=$B197,FrontEndCampus),0),MATCH(AJ$9,FrontEndYear,0))),"")</f>
        <v/>
      </c>
      <c r="AK197" s="529" t="str">
        <f t="array" aca="1" ref="AK197" ca="1">IFERROR(AE197*(1+INDEX(FrontEndData,MATCH(AK$10,IF(FrontEndType=$B197,FrontEndCampus),0),MATCH(AK$9,FrontEndYear,0))),"")</f>
        <v/>
      </c>
      <c r="AL197" s="529" t="str">
        <f t="array" aca="1" ref="AL197" ca="1">IFERROR(AF197*(1+INDEX(FrontEndData,MATCH(AL$10,IF(FrontEndType=$B197,FrontEndCampus),0),MATCH(AL$9,FrontEndYear,0))),"")</f>
        <v/>
      </c>
      <c r="AM197" s="529" t="str">
        <f t="array" aca="1" ref="AM197" ca="1">IFERROR(AG197*(1+INDEX(FrontEndData,MATCH(AM$10,IF(FrontEndType=$B197,FrontEndCampus),0),MATCH(AM$9,FrontEndYear,0))),"")</f>
        <v/>
      </c>
      <c r="AN197" s="529" t="str">
        <f t="array" aca="1" ref="AN197" ca="1">IFERROR(AH197*(1+INDEX(FrontEndData,MATCH(AN$10,IF(FrontEndType=$B197,FrontEndCampus),0),MATCH(AN$9,FrontEndYear,0))),"")</f>
        <v/>
      </c>
      <c r="AO197" s="529" t="str">
        <f t="array" aca="1" ref="AO197" ca="1">IFERROR(AI197*(1+INDEX(FrontEndData,MATCH(AO$10,IF(FrontEndType=$B197,FrontEndCampus),0),MATCH(AO$9,FrontEndYear,0))),"")</f>
        <v/>
      </c>
      <c r="AP197" s="529" t="str">
        <f t="array" aca="1" ref="AP197" ca="1">IFERROR(AJ197*(1+INDEX(FrontEndData,MATCH(AP$10,IF(FrontEndType=$B197,FrontEndCampus),0),MATCH(AP$9,FrontEndYear,0))),"")</f>
        <v/>
      </c>
      <c r="AQ197" s="529" t="str">
        <f t="array" aca="1" ref="AQ197" ca="1">IFERROR(AK197*(1+INDEX(FrontEndData,MATCH(AQ$10,IF(FrontEndType=$B197,FrontEndCampus),0),MATCH(AQ$9,FrontEndYear,0))),"")</f>
        <v/>
      </c>
      <c r="AR197" s="529" t="str">
        <f t="array" aca="1" ref="AR197" ca="1">IFERROR(AL197*(1+INDEX(FrontEndData,MATCH(AR$10,IF(FrontEndType=$B197,FrontEndCampus),0),MATCH(AR$9,FrontEndYear,0))),"")</f>
        <v/>
      </c>
      <c r="AS197" s="529" t="str">
        <f t="array" aca="1" ref="AS197" ca="1">IFERROR(AM197*(1+INDEX(FrontEndData,MATCH(AS$10,IF(FrontEndType=$B197,FrontEndCampus),0),MATCH(AS$9,FrontEndYear,0))),"")</f>
        <v/>
      </c>
      <c r="AT197" s="529" t="str">
        <f t="array" aca="1" ref="AT197" ca="1">IFERROR(AN197*(1+INDEX(FrontEndData,MATCH(AT$10,IF(FrontEndType=$B197,FrontEndCampus),0),MATCH(AT$9,FrontEndYear,0))),"")</f>
        <v/>
      </c>
      <c r="AU197" s="529" t="str">
        <f t="array" aca="1" ref="AU197" ca="1">IFERROR(AO197*(1+INDEX(FrontEndData,MATCH(AU$10,IF(FrontEndType=$B197,FrontEndCampus),0),MATCH(AU$9,FrontEndYear,0))),"")</f>
        <v/>
      </c>
      <c r="AV197" s="529" t="str">
        <f t="array" aca="1" ref="AV197" ca="1">IFERROR(AP197*(1+INDEX(FrontEndData,MATCH(AV$10,IF(FrontEndType=$B197,FrontEndCampus),0),MATCH(AV$9,FrontEndYear,0))),"")</f>
        <v/>
      </c>
      <c r="AW197" s="529" t="str">
        <f t="array" aca="1" ref="AW197" ca="1">IFERROR(AQ197*(1+INDEX(FrontEndData,MATCH(AW$10,IF(FrontEndType=$B197,FrontEndCampus),0),MATCH(AW$9,FrontEndYear,0))),"")</f>
        <v/>
      </c>
      <c r="AX197" s="529" t="str">
        <f t="array" aca="1" ref="AX197" ca="1">IFERROR(AR197*(1+INDEX(FrontEndData,MATCH(AX$10,IF(FrontEndType=$B197,FrontEndCampus),0),MATCH(AX$9,FrontEndYear,0))),"")</f>
        <v/>
      </c>
      <c r="AY197" s="529" t="str">
        <f t="array" aca="1" ref="AY197" ca="1">IFERROR(AS197*(1+INDEX(FrontEndData,MATCH(AY$10,IF(FrontEndType=$B197,FrontEndCampus),0),MATCH(AY$9,FrontEndYear,0))),"")</f>
        <v/>
      </c>
      <c r="AZ197" s="529" t="str">
        <f t="array" aca="1" ref="AZ197" ca="1">IFERROR(AT197*(1+INDEX(FrontEndData,MATCH(AZ$10,IF(FrontEndType=$B197,FrontEndCampus),0),MATCH(AZ$9,FrontEndYear,0))),"")</f>
        <v/>
      </c>
      <c r="BA197" s="529" t="str">
        <f t="array" aca="1" ref="BA197" ca="1">IFERROR(AU197*(1+INDEX(FrontEndData,MATCH(BA$10,IF(FrontEndType=$B197,FrontEndCampus),0),MATCH(BA$9,FrontEndYear,0))),"")</f>
        <v/>
      </c>
      <c r="BB197" s="529" t="str">
        <f t="array" aca="1" ref="BB197" ca="1">IFERROR(AV197*(1+INDEX(FrontEndData,MATCH(BB$10,IF(FrontEndType=$B197,FrontEndCampus),0),MATCH(BB$9,FrontEndYear,0))),"")</f>
        <v/>
      </c>
      <c r="BC197" s="529" t="str">
        <f t="array" aca="1" ref="BC197" ca="1">IFERROR(AW197*(1+INDEX(FrontEndData,MATCH(BC$10,IF(FrontEndType=$B197,FrontEndCampus),0),MATCH(BC$9,FrontEndYear,0))),"")</f>
        <v/>
      </c>
      <c r="BD197" s="529" t="str">
        <f t="array" aca="1" ref="BD197" ca="1">IFERROR(AX197*(1+INDEX(FrontEndData,MATCH(BD$10,IF(FrontEndType=$B197,FrontEndCampus),0),MATCH(BD$9,FrontEndYear,0))),"")</f>
        <v/>
      </c>
      <c r="BE197" s="529" t="str">
        <f t="array" aca="1" ref="BE197" ca="1">IFERROR(AY197*(1+INDEX(FrontEndData,MATCH(BE$10,IF(FrontEndType=$B197,FrontEndCampus),0),MATCH(BE$9,FrontEndYear,0))),"")</f>
        <v/>
      </c>
      <c r="BF197" s="529" t="str">
        <f t="array" aca="1" ref="BF197" ca="1">IFERROR(AZ197*(1+INDEX(FrontEndData,MATCH(BF$10,IF(FrontEndType=$B197,FrontEndCampus),0),MATCH(BF$9,FrontEndYear,0))),"")</f>
        <v/>
      </c>
      <c r="BG197" s="529" t="str">
        <f t="array" aca="1" ref="BG197" ca="1">IFERROR(BA197*(1+INDEX(FrontEndData,MATCH(BG$10,IF(FrontEndType=$B197,FrontEndCampus),0),MATCH(BG$9,FrontEndYear,0))),"")</f>
        <v/>
      </c>
      <c r="BH197" s="529" t="str">
        <f t="array" aca="1" ref="BH197" ca="1">IFERROR(BB197*(1+INDEX(FrontEndData,MATCH(BH$10,IF(FrontEndType=$B197,FrontEndCampus),0),MATCH(BH$9,FrontEndYear,0))),"")</f>
        <v/>
      </c>
      <c r="BI197" s="529" t="str">
        <f t="array" aca="1" ref="BI197" ca="1">IFERROR(BC197*(1+INDEX(FrontEndData,MATCH(BI$10,IF(FrontEndType=$B197,FrontEndCampus),0),MATCH(BI$9,FrontEndYear,0))),"")</f>
        <v/>
      </c>
      <c r="BJ197" s="529" t="str">
        <f t="array" aca="1" ref="BJ197" ca="1">IFERROR(BD197*(1+INDEX(FrontEndData,MATCH(BJ$10,IF(FrontEndType=$B197,FrontEndCampus),0),MATCH(BJ$9,FrontEndYear,0))),"")</f>
        <v/>
      </c>
      <c r="BK197" s="529" t="str">
        <f t="array" aca="1" ref="BK197" ca="1">IFERROR(BE197*(1+INDEX(FrontEndData,MATCH(BK$10,IF(FrontEndType=$B197,FrontEndCampus),0),MATCH(BK$9,FrontEndYear,0))),"")</f>
        <v/>
      </c>
      <c r="BL197" s="529" t="str">
        <f t="array" aca="1" ref="BL197" ca="1">IFERROR(BF197*(1+INDEX(FrontEndData,MATCH(BL$10,IF(FrontEndType=$B197,FrontEndCampus),0),MATCH(BL$9,FrontEndYear,0))),"")</f>
        <v/>
      </c>
      <c r="BM197" s="529" t="str">
        <f t="array" aca="1" ref="BM197" ca="1">IFERROR(BG197*(1+INDEX(FrontEndData,MATCH(BM$10,IF(FrontEndType=$B197,FrontEndCampus),0),MATCH(BM$9,FrontEndYear,0))),"")</f>
        <v/>
      </c>
      <c r="BN197" s="529" t="str">
        <f t="array" aca="1" ref="BN197" ca="1">IFERROR(BH197*(1+INDEX(FrontEndData,MATCH(BN$10,IF(FrontEndType=$B197,FrontEndCampus),0),MATCH(BN$9,FrontEndYear,0))),"")</f>
        <v/>
      </c>
      <c r="BO197" s="529" t="str">
        <f t="array" aca="1" ref="BO197" ca="1">IFERROR(BI197*(1+INDEX(FrontEndData,MATCH(BO$10,IF(FrontEndType=$B197,FrontEndCampus),0),MATCH(BO$9,FrontEndYear,0))),"")</f>
        <v/>
      </c>
      <c r="BP197" s="529" t="str">
        <f t="array" aca="1" ref="BP197" ca="1">IFERROR(BJ197*(1+INDEX(FrontEndData,MATCH(BP$10,IF(FrontEndType=$B197,FrontEndCampus),0),MATCH(BP$9,FrontEndYear,0))),"")</f>
        <v/>
      </c>
      <c r="BQ197" s="529" t="str">
        <f t="array" aca="1" ref="BQ197" ca="1">IFERROR(BK197*(1+INDEX(FrontEndData,MATCH(BQ$10,IF(FrontEndType=$B197,FrontEndCampus),0),MATCH(BQ$9,FrontEndYear,0))),"")</f>
        <v/>
      </c>
      <c r="BR197" s="529" t="str">
        <f t="array" aca="1" ref="BR197" ca="1">IFERROR(BL197*(1+INDEX(FrontEndData,MATCH(BR$10,IF(FrontEndType=$B197,FrontEndCampus),0),MATCH(BR$9,FrontEndYear,0))),"")</f>
        <v/>
      </c>
      <c r="BS197" s="529" t="str">
        <f t="array" aca="1" ref="BS197" ca="1">IFERROR(BM197*(1+INDEX(FrontEndData,MATCH(BS$10,IF(FrontEndType=$B197,FrontEndCampus),0),MATCH(BS$9,FrontEndYear,0))),"")</f>
        <v/>
      </c>
      <c r="BT197" s="529" t="str">
        <f t="array" aca="1" ref="BT197" ca="1">IFERROR(BN197*(1+INDEX(FrontEndData,MATCH(BT$10,IF(FrontEndType=$B197,FrontEndCampus),0),MATCH(BT$9,FrontEndYear,0))),"")</f>
        <v/>
      </c>
      <c r="BU197" s="529" t="str">
        <f t="array" aca="1" ref="BU197" ca="1">IFERROR(BO197*(1+INDEX(FrontEndData,MATCH(BU$10,IF(FrontEndType=$B197,FrontEndCampus),0),MATCH(BU$9,FrontEndYear,0))),"")</f>
        <v/>
      </c>
      <c r="BV197" s="529" t="str">
        <f t="array" aca="1" ref="BV197" ca="1">IFERROR(BP197*(1+INDEX(FrontEndData,MATCH(BV$10,IF(FrontEndType=$B197,FrontEndCampus),0),MATCH(BV$9,FrontEndYear,0))),"")</f>
        <v/>
      </c>
      <c r="BW197" s="529" t="str">
        <f t="array" aca="1" ref="BW197" ca="1">IFERROR(BQ197*(1+INDEX(FrontEndData,MATCH(BW$10,IF(FrontEndType=$B197,FrontEndCampus),0),MATCH(BW$9,FrontEndYear,0))),"")</f>
        <v/>
      </c>
      <c r="BX197" s="529" t="str">
        <f t="array" aca="1" ref="BX197" ca="1">IFERROR(BR197*(1+INDEX(FrontEndData,MATCH(BX$10,IF(FrontEndType=$B197,FrontEndCampus),0),MATCH(BX$9,FrontEndYear,0))),"")</f>
        <v/>
      </c>
    </row>
    <row r="198" spans="2:76" x14ac:dyDescent="0.25">
      <c r="B198" s="525" t="s">
        <v>361</v>
      </c>
      <c r="C198" s="526" t="s">
        <v>364</v>
      </c>
      <c r="D198" s="527" t="s">
        <v>28</v>
      </c>
      <c r="E198" s="528">
        <f t="array" aca="1" ref="E198" ca="1">IFERROR(IF(INDEX(EndUseMatrixData,MATCH($B198,IF(EndUseMatrixEndUse=$D198,EndUseMatrixAllocation),0),MATCH($C198,EndUseMatrixEmissionSource,0))=Lists!$Q$9,INDEX(CFPTableEmissionsData,MATCH($C198,CFPTableEmissionsEmissionSource,0),MATCH(E$10,CFPTableEmissionsCampus,0))*INDEX(EndUseAssumptionsData,MATCH($C198,IF(EndUseAssumptionsEndUse=$D198,EndUseAssumptionsEmissionsSource),0),MATCH(E$10,EndUseAssumptionsCampus,0))*IF(COUNTIF(PeopleList,$B198)&gt;0,INDEX(SpacePeopleAllocationsPercentData,MATCH($B198,SpacePeopleAllocationsPercentType,0),MATCH(E$10,SpacePeopleAllocationsPercentCampus,0))/SUM(IF(INDEX(EndUseMatrixPeopleData,0,MATCH($C198,EndUseMatrixEmissionSource,0))=Lists!$Q$9,IF(EndUseMatrixPeopleEndUse=$D198,INDEX(EndUseMatrixPeopleSplitData,0,MATCH(E$10,EndUseMatrixPeopleSplitCampus,0))))),1),0),0)</f>
        <v>0</v>
      </c>
      <c r="F198" s="528">
        <f t="array" aca="1" ref="F198" ca="1">IFERROR(IF(INDEX(EndUseMatrixData,MATCH($B198,IF(EndUseMatrixEndUse=$D198,EndUseMatrixAllocation),0),MATCH($C198,EndUseMatrixEmissionSource,0))=Lists!$Q$9,INDEX(CFPTableEmissionsData,MATCH($C198,CFPTableEmissionsEmissionSource,0),MATCH(F$10,CFPTableEmissionsCampus,0))*INDEX(EndUseAssumptionsData,MATCH($C198,IF(EndUseAssumptionsEndUse=$D198,EndUseAssumptionsEmissionsSource),0),MATCH(F$10,EndUseAssumptionsCampus,0))*IF(COUNTIF(PeopleList,$B198)&gt;0,INDEX(SpacePeopleAllocationsPercentData,MATCH($B198,SpacePeopleAllocationsPercentType,0),MATCH(F$10,SpacePeopleAllocationsPercentCampus,0))/SUM(IF(INDEX(EndUseMatrixPeopleData,0,MATCH($C198,EndUseMatrixEmissionSource,0))=Lists!$Q$9,IF(EndUseMatrixPeopleEndUse=$D198,INDEX(EndUseMatrixPeopleSplitData,0,MATCH(F$10,EndUseMatrixPeopleSplitCampus,0))))),1),0),0)</f>
        <v>0</v>
      </c>
      <c r="G198" s="528">
        <f t="array" aca="1" ref="G198" ca="1">IFERROR(IF(INDEX(EndUseMatrixData,MATCH($B198,IF(EndUseMatrixEndUse=$D198,EndUseMatrixAllocation),0),MATCH($C198,EndUseMatrixEmissionSource,0))=Lists!$Q$9,INDEX(CFPTableEmissionsData,MATCH($C198,CFPTableEmissionsEmissionSource,0),MATCH(G$10,CFPTableEmissionsCampus,0))*INDEX(EndUseAssumptionsData,MATCH($C198,IF(EndUseAssumptionsEndUse=$D198,EndUseAssumptionsEmissionsSource),0),MATCH(G$10,EndUseAssumptionsCampus,0))*IF(COUNTIF(PeopleList,$B198)&gt;0,INDEX(SpacePeopleAllocationsPercentData,MATCH($B198,SpacePeopleAllocationsPercentType,0),MATCH(G$10,SpacePeopleAllocationsPercentCampus,0))/SUM(IF(INDEX(EndUseMatrixPeopleData,0,MATCH($C198,EndUseMatrixEmissionSource,0))=Lists!$Q$9,IF(EndUseMatrixPeopleEndUse=$D198,INDEX(EndUseMatrixPeopleSplitData,0,MATCH(G$10,EndUseMatrixPeopleSplitCampus,0))))),1),0),0)</f>
        <v>0</v>
      </c>
      <c r="H198" s="528">
        <f t="array" aca="1" ref="H198" ca="1">IFERROR(IF(INDEX(EndUseMatrixData,MATCH($B198,IF(EndUseMatrixEndUse=$D198,EndUseMatrixAllocation),0),MATCH($C198,EndUseMatrixEmissionSource,0))=Lists!$Q$9,INDEX(CFPTableEmissionsData,MATCH($C198,CFPTableEmissionsEmissionSource,0),MATCH(H$10,CFPTableEmissionsCampus,0))*INDEX(EndUseAssumptionsData,MATCH($C198,IF(EndUseAssumptionsEndUse=$D198,EndUseAssumptionsEmissionsSource),0),MATCH(H$10,EndUseAssumptionsCampus,0))*IF(COUNTIF(PeopleList,$B198)&gt;0,INDEX(SpacePeopleAllocationsPercentData,MATCH($B198,SpacePeopleAllocationsPercentType,0),MATCH(H$10,SpacePeopleAllocationsPercentCampus,0))/SUM(IF(INDEX(EndUseMatrixPeopleData,0,MATCH($C198,EndUseMatrixEmissionSource,0))=Lists!$Q$9,IF(EndUseMatrixPeopleEndUse=$D198,INDEX(EndUseMatrixPeopleSplitData,0,MATCH(H$10,EndUseMatrixPeopleSplitCampus,0))))),1),0),0)</f>
        <v>0</v>
      </c>
      <c r="I198" s="528">
        <f t="array" aca="1" ref="I198" ca="1">IFERROR(IF(INDEX(EndUseMatrixData,MATCH($B198,IF(EndUseMatrixEndUse=$D198,EndUseMatrixAllocation),0),MATCH($C198,EndUseMatrixEmissionSource,0))=Lists!$Q$9,INDEX(CFPTableEmissionsData,MATCH($C198,CFPTableEmissionsEmissionSource,0),MATCH(I$10,CFPTableEmissionsCampus,0))*INDEX(EndUseAssumptionsData,MATCH($C198,IF(EndUseAssumptionsEndUse=$D198,EndUseAssumptionsEmissionsSource),0),MATCH(I$10,EndUseAssumptionsCampus,0))*IF(COUNTIF(PeopleList,$B198)&gt;0,INDEX(SpacePeopleAllocationsPercentData,MATCH($B198,SpacePeopleAllocationsPercentType,0),MATCH(I$10,SpacePeopleAllocationsPercentCampus,0))/SUM(IF(INDEX(EndUseMatrixPeopleData,0,MATCH($C198,EndUseMatrixEmissionSource,0))=Lists!$Q$9,IF(EndUseMatrixPeopleEndUse=$D198,INDEX(EndUseMatrixPeopleSplitData,0,MATCH(I$10,EndUseMatrixPeopleSplitCampus,0))))),1),0),0)</f>
        <v>0</v>
      </c>
      <c r="J198" s="528">
        <f t="array" aca="1" ref="J198" ca="1">IFERROR(IF(INDEX(EndUseMatrixData,MATCH($B198,IF(EndUseMatrixEndUse=$D198,EndUseMatrixAllocation),0),MATCH($C198,EndUseMatrixEmissionSource,0))=Lists!$Q$9,INDEX(CFPTableEmissionsData,MATCH($C198,CFPTableEmissionsEmissionSource,0),MATCH(J$10,CFPTableEmissionsCampus,0))*INDEX(EndUseAssumptionsData,MATCH($C198,IF(EndUseAssumptionsEndUse=$D198,EndUseAssumptionsEmissionsSource),0),MATCH(J$10,EndUseAssumptionsCampus,0))*IF(COUNTIF(PeopleList,$B198)&gt;0,INDEX(SpacePeopleAllocationsPercentData,MATCH($B198,SpacePeopleAllocationsPercentType,0),MATCH(J$10,SpacePeopleAllocationsPercentCampus,0))/SUM(IF(INDEX(EndUseMatrixPeopleData,0,MATCH($C198,EndUseMatrixEmissionSource,0))=Lists!$Q$9,IF(EndUseMatrixPeopleEndUse=$D198,INDEX(EndUseMatrixPeopleSplitData,0,MATCH(J$10,EndUseMatrixPeopleSplitCampus,0))))),1),0),0)</f>
        <v>0</v>
      </c>
      <c r="K198" s="529" t="str">
        <f t="array" aca="1" ref="K198" ca="1">IFERROR(E198*(1+INDEX(FrontEndData,MATCH(K$10,IF(FrontEndType=$B198,FrontEndCampus),0),MATCH(K$9,FrontEndYear,0))),"")</f>
        <v/>
      </c>
      <c r="L198" s="529" t="str">
        <f t="array" aca="1" ref="L198" ca="1">IFERROR(F198*(1+INDEX(FrontEndData,MATCH(L$10,IF(FrontEndType=$B198,FrontEndCampus),0),MATCH(L$9,FrontEndYear,0))),"")</f>
        <v/>
      </c>
      <c r="M198" s="529" t="str">
        <f t="array" aca="1" ref="M198" ca="1">IFERROR(G198*(1+INDEX(FrontEndData,MATCH(M$10,IF(FrontEndType=$B198,FrontEndCampus),0),MATCH(M$9,FrontEndYear,0))),"")</f>
        <v/>
      </c>
      <c r="N198" s="529" t="str">
        <f t="array" aca="1" ref="N198" ca="1">IFERROR(H198*(1+INDEX(FrontEndData,MATCH(N$10,IF(FrontEndType=$B198,FrontEndCampus),0),MATCH(N$9,FrontEndYear,0))),"")</f>
        <v/>
      </c>
      <c r="O198" s="529" t="str">
        <f t="array" aca="1" ref="O198" ca="1">IFERROR(I198*(1+INDEX(FrontEndData,MATCH(O$10,IF(FrontEndType=$B198,FrontEndCampus),0),MATCH(O$9,FrontEndYear,0))),"")</f>
        <v/>
      </c>
      <c r="P198" s="529" t="str">
        <f t="array" aca="1" ref="P198" ca="1">IFERROR(J198*(1+INDEX(FrontEndData,MATCH(P$10,IF(FrontEndType=$B198,FrontEndCampus),0),MATCH(P$9,FrontEndYear,0))),"")</f>
        <v/>
      </c>
      <c r="Q198" s="529" t="str">
        <f t="array" aca="1" ref="Q198" ca="1">IFERROR(K198*(1+INDEX(FrontEndData,MATCH(Q$10,IF(FrontEndType=$B198,FrontEndCampus),0),MATCH(Q$9,FrontEndYear,0))),"")</f>
        <v/>
      </c>
      <c r="R198" s="529" t="str">
        <f t="array" aca="1" ref="R198" ca="1">IFERROR(L198*(1+INDEX(FrontEndData,MATCH(R$10,IF(FrontEndType=$B198,FrontEndCampus),0),MATCH(R$9,FrontEndYear,0))),"")</f>
        <v/>
      </c>
      <c r="S198" s="529" t="str">
        <f t="array" aca="1" ref="S198" ca="1">IFERROR(M198*(1+INDEX(FrontEndData,MATCH(S$10,IF(FrontEndType=$B198,FrontEndCampus),0),MATCH(S$9,FrontEndYear,0))),"")</f>
        <v/>
      </c>
      <c r="T198" s="529" t="str">
        <f t="array" aca="1" ref="T198" ca="1">IFERROR(N198*(1+INDEX(FrontEndData,MATCH(T$10,IF(FrontEndType=$B198,FrontEndCampus),0),MATCH(T$9,FrontEndYear,0))),"")</f>
        <v/>
      </c>
      <c r="U198" s="529" t="str">
        <f t="array" aca="1" ref="U198" ca="1">IFERROR(O198*(1+INDEX(FrontEndData,MATCH(U$10,IF(FrontEndType=$B198,FrontEndCampus),0),MATCH(U$9,FrontEndYear,0))),"")</f>
        <v/>
      </c>
      <c r="V198" s="529" t="str">
        <f t="array" aca="1" ref="V198" ca="1">IFERROR(P198*(1+INDEX(FrontEndData,MATCH(V$10,IF(FrontEndType=$B198,FrontEndCampus),0),MATCH(V$9,FrontEndYear,0))),"")</f>
        <v/>
      </c>
      <c r="W198" s="529" t="str">
        <f t="array" aca="1" ref="W198" ca="1">IFERROR(Q198*(1+INDEX(FrontEndData,MATCH(W$10,IF(FrontEndType=$B198,FrontEndCampus),0),MATCH(W$9,FrontEndYear,0))),"")</f>
        <v/>
      </c>
      <c r="X198" s="529" t="str">
        <f t="array" aca="1" ref="X198" ca="1">IFERROR(R198*(1+INDEX(FrontEndData,MATCH(X$10,IF(FrontEndType=$B198,FrontEndCampus),0),MATCH(X$9,FrontEndYear,0))),"")</f>
        <v/>
      </c>
      <c r="Y198" s="529" t="str">
        <f t="array" aca="1" ref="Y198" ca="1">IFERROR(S198*(1+INDEX(FrontEndData,MATCH(Y$10,IF(FrontEndType=$B198,FrontEndCampus),0),MATCH(Y$9,FrontEndYear,0))),"")</f>
        <v/>
      </c>
      <c r="Z198" s="529" t="str">
        <f t="array" aca="1" ref="Z198" ca="1">IFERROR(T198*(1+INDEX(FrontEndData,MATCH(Z$10,IF(FrontEndType=$B198,FrontEndCampus),0),MATCH(Z$9,FrontEndYear,0))),"")</f>
        <v/>
      </c>
      <c r="AA198" s="529" t="str">
        <f t="array" aca="1" ref="AA198" ca="1">IFERROR(U198*(1+INDEX(FrontEndData,MATCH(AA$10,IF(FrontEndType=$B198,FrontEndCampus),0),MATCH(AA$9,FrontEndYear,0))),"")</f>
        <v/>
      </c>
      <c r="AB198" s="529" t="str">
        <f t="array" aca="1" ref="AB198" ca="1">IFERROR(V198*(1+INDEX(FrontEndData,MATCH(AB$10,IF(FrontEndType=$B198,FrontEndCampus),0),MATCH(AB$9,FrontEndYear,0))),"")</f>
        <v/>
      </c>
      <c r="AC198" s="529" t="str">
        <f t="array" aca="1" ref="AC198" ca="1">IFERROR(W198*(1+INDEX(FrontEndData,MATCH(AC$10,IF(FrontEndType=$B198,FrontEndCampus),0),MATCH(AC$9,FrontEndYear,0))),"")</f>
        <v/>
      </c>
      <c r="AD198" s="529" t="str">
        <f t="array" aca="1" ref="AD198" ca="1">IFERROR(X198*(1+INDEX(FrontEndData,MATCH(AD$10,IF(FrontEndType=$B198,FrontEndCampus),0),MATCH(AD$9,FrontEndYear,0))),"")</f>
        <v/>
      </c>
      <c r="AE198" s="529" t="str">
        <f t="array" aca="1" ref="AE198" ca="1">IFERROR(Y198*(1+INDEX(FrontEndData,MATCH(AE$10,IF(FrontEndType=$B198,FrontEndCampus),0),MATCH(AE$9,FrontEndYear,0))),"")</f>
        <v/>
      </c>
      <c r="AF198" s="529" t="str">
        <f t="array" aca="1" ref="AF198" ca="1">IFERROR(Z198*(1+INDEX(FrontEndData,MATCH(AF$10,IF(FrontEndType=$B198,FrontEndCampus),0),MATCH(AF$9,FrontEndYear,0))),"")</f>
        <v/>
      </c>
      <c r="AG198" s="529" t="str">
        <f t="array" aca="1" ref="AG198" ca="1">IFERROR(AA198*(1+INDEX(FrontEndData,MATCH(AG$10,IF(FrontEndType=$B198,FrontEndCampus),0),MATCH(AG$9,FrontEndYear,0))),"")</f>
        <v/>
      </c>
      <c r="AH198" s="529" t="str">
        <f t="array" aca="1" ref="AH198" ca="1">IFERROR(AB198*(1+INDEX(FrontEndData,MATCH(AH$10,IF(FrontEndType=$B198,FrontEndCampus),0),MATCH(AH$9,FrontEndYear,0))),"")</f>
        <v/>
      </c>
      <c r="AI198" s="529" t="str">
        <f t="array" aca="1" ref="AI198" ca="1">IFERROR(AC198*(1+INDEX(FrontEndData,MATCH(AI$10,IF(FrontEndType=$B198,FrontEndCampus),0),MATCH(AI$9,FrontEndYear,0))),"")</f>
        <v/>
      </c>
      <c r="AJ198" s="529" t="str">
        <f t="array" aca="1" ref="AJ198" ca="1">IFERROR(AD198*(1+INDEX(FrontEndData,MATCH(AJ$10,IF(FrontEndType=$B198,FrontEndCampus),0),MATCH(AJ$9,FrontEndYear,0))),"")</f>
        <v/>
      </c>
      <c r="AK198" s="529" t="str">
        <f t="array" aca="1" ref="AK198" ca="1">IFERROR(AE198*(1+INDEX(FrontEndData,MATCH(AK$10,IF(FrontEndType=$B198,FrontEndCampus),0),MATCH(AK$9,FrontEndYear,0))),"")</f>
        <v/>
      </c>
      <c r="AL198" s="529" t="str">
        <f t="array" aca="1" ref="AL198" ca="1">IFERROR(AF198*(1+INDEX(FrontEndData,MATCH(AL$10,IF(FrontEndType=$B198,FrontEndCampus),0),MATCH(AL$9,FrontEndYear,0))),"")</f>
        <v/>
      </c>
      <c r="AM198" s="529" t="str">
        <f t="array" aca="1" ref="AM198" ca="1">IFERROR(AG198*(1+INDEX(FrontEndData,MATCH(AM$10,IF(FrontEndType=$B198,FrontEndCampus),0),MATCH(AM$9,FrontEndYear,0))),"")</f>
        <v/>
      </c>
      <c r="AN198" s="529" t="str">
        <f t="array" aca="1" ref="AN198" ca="1">IFERROR(AH198*(1+INDEX(FrontEndData,MATCH(AN$10,IF(FrontEndType=$B198,FrontEndCampus),0),MATCH(AN$9,FrontEndYear,0))),"")</f>
        <v/>
      </c>
      <c r="AO198" s="529" t="str">
        <f t="array" aca="1" ref="AO198" ca="1">IFERROR(AI198*(1+INDEX(FrontEndData,MATCH(AO$10,IF(FrontEndType=$B198,FrontEndCampus),0),MATCH(AO$9,FrontEndYear,0))),"")</f>
        <v/>
      </c>
      <c r="AP198" s="529" t="str">
        <f t="array" aca="1" ref="AP198" ca="1">IFERROR(AJ198*(1+INDEX(FrontEndData,MATCH(AP$10,IF(FrontEndType=$B198,FrontEndCampus),0),MATCH(AP$9,FrontEndYear,0))),"")</f>
        <v/>
      </c>
      <c r="AQ198" s="529" t="str">
        <f t="array" aca="1" ref="AQ198" ca="1">IFERROR(AK198*(1+INDEX(FrontEndData,MATCH(AQ$10,IF(FrontEndType=$B198,FrontEndCampus),0),MATCH(AQ$9,FrontEndYear,0))),"")</f>
        <v/>
      </c>
      <c r="AR198" s="529" t="str">
        <f t="array" aca="1" ref="AR198" ca="1">IFERROR(AL198*(1+INDEX(FrontEndData,MATCH(AR$10,IF(FrontEndType=$B198,FrontEndCampus),0),MATCH(AR$9,FrontEndYear,0))),"")</f>
        <v/>
      </c>
      <c r="AS198" s="529" t="str">
        <f t="array" aca="1" ref="AS198" ca="1">IFERROR(AM198*(1+INDEX(FrontEndData,MATCH(AS$10,IF(FrontEndType=$B198,FrontEndCampus),0),MATCH(AS$9,FrontEndYear,0))),"")</f>
        <v/>
      </c>
      <c r="AT198" s="529" t="str">
        <f t="array" aca="1" ref="AT198" ca="1">IFERROR(AN198*(1+INDEX(FrontEndData,MATCH(AT$10,IF(FrontEndType=$B198,FrontEndCampus),0),MATCH(AT$9,FrontEndYear,0))),"")</f>
        <v/>
      </c>
      <c r="AU198" s="529" t="str">
        <f t="array" aca="1" ref="AU198" ca="1">IFERROR(AO198*(1+INDEX(FrontEndData,MATCH(AU$10,IF(FrontEndType=$B198,FrontEndCampus),0),MATCH(AU$9,FrontEndYear,0))),"")</f>
        <v/>
      </c>
      <c r="AV198" s="529" t="str">
        <f t="array" aca="1" ref="AV198" ca="1">IFERROR(AP198*(1+INDEX(FrontEndData,MATCH(AV$10,IF(FrontEndType=$B198,FrontEndCampus),0),MATCH(AV$9,FrontEndYear,0))),"")</f>
        <v/>
      </c>
      <c r="AW198" s="529" t="str">
        <f t="array" aca="1" ref="AW198" ca="1">IFERROR(AQ198*(1+INDEX(FrontEndData,MATCH(AW$10,IF(FrontEndType=$B198,FrontEndCampus),0),MATCH(AW$9,FrontEndYear,0))),"")</f>
        <v/>
      </c>
      <c r="AX198" s="529" t="str">
        <f t="array" aca="1" ref="AX198" ca="1">IFERROR(AR198*(1+INDEX(FrontEndData,MATCH(AX$10,IF(FrontEndType=$B198,FrontEndCampus),0),MATCH(AX$9,FrontEndYear,0))),"")</f>
        <v/>
      </c>
      <c r="AY198" s="529" t="str">
        <f t="array" aca="1" ref="AY198" ca="1">IFERROR(AS198*(1+INDEX(FrontEndData,MATCH(AY$10,IF(FrontEndType=$B198,FrontEndCampus),0),MATCH(AY$9,FrontEndYear,0))),"")</f>
        <v/>
      </c>
      <c r="AZ198" s="529" t="str">
        <f t="array" aca="1" ref="AZ198" ca="1">IFERROR(AT198*(1+INDEX(FrontEndData,MATCH(AZ$10,IF(FrontEndType=$B198,FrontEndCampus),0),MATCH(AZ$9,FrontEndYear,0))),"")</f>
        <v/>
      </c>
      <c r="BA198" s="529" t="str">
        <f t="array" aca="1" ref="BA198" ca="1">IFERROR(AU198*(1+INDEX(FrontEndData,MATCH(BA$10,IF(FrontEndType=$B198,FrontEndCampus),0),MATCH(BA$9,FrontEndYear,0))),"")</f>
        <v/>
      </c>
      <c r="BB198" s="529" t="str">
        <f t="array" aca="1" ref="BB198" ca="1">IFERROR(AV198*(1+INDEX(FrontEndData,MATCH(BB$10,IF(FrontEndType=$B198,FrontEndCampus),0),MATCH(BB$9,FrontEndYear,0))),"")</f>
        <v/>
      </c>
      <c r="BC198" s="529" t="str">
        <f t="array" aca="1" ref="BC198" ca="1">IFERROR(AW198*(1+INDEX(FrontEndData,MATCH(BC$10,IF(FrontEndType=$B198,FrontEndCampus),0),MATCH(BC$9,FrontEndYear,0))),"")</f>
        <v/>
      </c>
      <c r="BD198" s="529" t="str">
        <f t="array" aca="1" ref="BD198" ca="1">IFERROR(AX198*(1+INDEX(FrontEndData,MATCH(BD$10,IF(FrontEndType=$B198,FrontEndCampus),0),MATCH(BD$9,FrontEndYear,0))),"")</f>
        <v/>
      </c>
      <c r="BE198" s="529" t="str">
        <f t="array" aca="1" ref="BE198" ca="1">IFERROR(AY198*(1+INDEX(FrontEndData,MATCH(BE$10,IF(FrontEndType=$B198,FrontEndCampus),0),MATCH(BE$9,FrontEndYear,0))),"")</f>
        <v/>
      </c>
      <c r="BF198" s="529" t="str">
        <f t="array" aca="1" ref="BF198" ca="1">IFERROR(AZ198*(1+INDEX(FrontEndData,MATCH(BF$10,IF(FrontEndType=$B198,FrontEndCampus),0),MATCH(BF$9,FrontEndYear,0))),"")</f>
        <v/>
      </c>
      <c r="BG198" s="529" t="str">
        <f t="array" aca="1" ref="BG198" ca="1">IFERROR(BA198*(1+INDEX(FrontEndData,MATCH(BG$10,IF(FrontEndType=$B198,FrontEndCampus),0),MATCH(BG$9,FrontEndYear,0))),"")</f>
        <v/>
      </c>
      <c r="BH198" s="529" t="str">
        <f t="array" aca="1" ref="BH198" ca="1">IFERROR(BB198*(1+INDEX(FrontEndData,MATCH(BH$10,IF(FrontEndType=$B198,FrontEndCampus),0),MATCH(BH$9,FrontEndYear,0))),"")</f>
        <v/>
      </c>
      <c r="BI198" s="529" t="str">
        <f t="array" aca="1" ref="BI198" ca="1">IFERROR(BC198*(1+INDEX(FrontEndData,MATCH(BI$10,IF(FrontEndType=$B198,FrontEndCampus),0),MATCH(BI$9,FrontEndYear,0))),"")</f>
        <v/>
      </c>
      <c r="BJ198" s="529" t="str">
        <f t="array" aca="1" ref="BJ198" ca="1">IFERROR(BD198*(1+INDEX(FrontEndData,MATCH(BJ$10,IF(FrontEndType=$B198,FrontEndCampus),0),MATCH(BJ$9,FrontEndYear,0))),"")</f>
        <v/>
      </c>
      <c r="BK198" s="529" t="str">
        <f t="array" aca="1" ref="BK198" ca="1">IFERROR(BE198*(1+INDEX(FrontEndData,MATCH(BK$10,IF(FrontEndType=$B198,FrontEndCampus),0),MATCH(BK$9,FrontEndYear,0))),"")</f>
        <v/>
      </c>
      <c r="BL198" s="529" t="str">
        <f t="array" aca="1" ref="BL198" ca="1">IFERROR(BF198*(1+INDEX(FrontEndData,MATCH(BL$10,IF(FrontEndType=$B198,FrontEndCampus),0),MATCH(BL$9,FrontEndYear,0))),"")</f>
        <v/>
      </c>
      <c r="BM198" s="529" t="str">
        <f t="array" aca="1" ref="BM198" ca="1">IFERROR(BG198*(1+INDEX(FrontEndData,MATCH(BM$10,IF(FrontEndType=$B198,FrontEndCampus),0),MATCH(BM$9,FrontEndYear,0))),"")</f>
        <v/>
      </c>
      <c r="BN198" s="529" t="str">
        <f t="array" aca="1" ref="BN198" ca="1">IFERROR(BH198*(1+INDEX(FrontEndData,MATCH(BN$10,IF(FrontEndType=$B198,FrontEndCampus),0),MATCH(BN$9,FrontEndYear,0))),"")</f>
        <v/>
      </c>
      <c r="BO198" s="529" t="str">
        <f t="array" aca="1" ref="BO198" ca="1">IFERROR(BI198*(1+INDEX(FrontEndData,MATCH(BO$10,IF(FrontEndType=$B198,FrontEndCampus),0),MATCH(BO$9,FrontEndYear,0))),"")</f>
        <v/>
      </c>
      <c r="BP198" s="529" t="str">
        <f t="array" aca="1" ref="BP198" ca="1">IFERROR(BJ198*(1+INDEX(FrontEndData,MATCH(BP$10,IF(FrontEndType=$B198,FrontEndCampus),0),MATCH(BP$9,FrontEndYear,0))),"")</f>
        <v/>
      </c>
      <c r="BQ198" s="529" t="str">
        <f t="array" aca="1" ref="BQ198" ca="1">IFERROR(BK198*(1+INDEX(FrontEndData,MATCH(BQ$10,IF(FrontEndType=$B198,FrontEndCampus),0),MATCH(BQ$9,FrontEndYear,0))),"")</f>
        <v/>
      </c>
      <c r="BR198" s="529" t="str">
        <f t="array" aca="1" ref="BR198" ca="1">IFERROR(BL198*(1+INDEX(FrontEndData,MATCH(BR$10,IF(FrontEndType=$B198,FrontEndCampus),0),MATCH(BR$9,FrontEndYear,0))),"")</f>
        <v/>
      </c>
      <c r="BS198" s="529" t="str">
        <f t="array" aca="1" ref="BS198" ca="1">IFERROR(BM198*(1+INDEX(FrontEndData,MATCH(BS$10,IF(FrontEndType=$B198,FrontEndCampus),0),MATCH(BS$9,FrontEndYear,0))),"")</f>
        <v/>
      </c>
      <c r="BT198" s="529" t="str">
        <f t="array" aca="1" ref="BT198" ca="1">IFERROR(BN198*(1+INDEX(FrontEndData,MATCH(BT$10,IF(FrontEndType=$B198,FrontEndCampus),0),MATCH(BT$9,FrontEndYear,0))),"")</f>
        <v/>
      </c>
      <c r="BU198" s="529" t="str">
        <f t="array" aca="1" ref="BU198" ca="1">IFERROR(BO198*(1+INDEX(FrontEndData,MATCH(BU$10,IF(FrontEndType=$B198,FrontEndCampus),0),MATCH(BU$9,FrontEndYear,0))),"")</f>
        <v/>
      </c>
      <c r="BV198" s="529" t="str">
        <f t="array" aca="1" ref="BV198" ca="1">IFERROR(BP198*(1+INDEX(FrontEndData,MATCH(BV$10,IF(FrontEndType=$B198,FrontEndCampus),0),MATCH(BV$9,FrontEndYear,0))),"")</f>
        <v/>
      </c>
      <c r="BW198" s="529" t="str">
        <f t="array" aca="1" ref="BW198" ca="1">IFERROR(BQ198*(1+INDEX(FrontEndData,MATCH(BW$10,IF(FrontEndType=$B198,FrontEndCampus),0),MATCH(BW$9,FrontEndYear,0))),"")</f>
        <v/>
      </c>
      <c r="BX198" s="529" t="str">
        <f t="array" aca="1" ref="BX198" ca="1">IFERROR(BR198*(1+INDEX(FrontEndData,MATCH(BX$10,IF(FrontEndType=$B198,FrontEndCampus),0),MATCH(BX$9,FrontEndYear,0))),"")</f>
        <v/>
      </c>
    </row>
    <row r="199" spans="2:76" x14ac:dyDescent="0.25">
      <c r="B199" s="525" t="s">
        <v>360</v>
      </c>
      <c r="C199" s="526" t="s">
        <v>364</v>
      </c>
      <c r="D199" s="527" t="s">
        <v>28</v>
      </c>
      <c r="E199" s="528">
        <f t="array" aca="1" ref="E199" ca="1">IFERROR(IF(INDEX(EndUseMatrixData,MATCH($B199,IF(EndUseMatrixEndUse=$D199,EndUseMatrixAllocation),0),MATCH($C199,EndUseMatrixEmissionSource,0))=Lists!$Q$9,INDEX(CFPTableEmissionsData,MATCH($C199,CFPTableEmissionsEmissionSource,0),MATCH(E$10,CFPTableEmissionsCampus,0))*INDEX(EndUseAssumptionsData,MATCH($C199,IF(EndUseAssumptionsEndUse=$D199,EndUseAssumptionsEmissionsSource),0),MATCH(E$10,EndUseAssumptionsCampus,0))*IF(COUNTIF(PeopleList,$B199)&gt;0,INDEX(SpacePeopleAllocationsPercentData,MATCH($B199,SpacePeopleAllocationsPercentType,0),MATCH(E$10,SpacePeopleAllocationsPercentCampus,0))/SUM(IF(INDEX(EndUseMatrixPeopleData,0,MATCH($C199,EndUseMatrixEmissionSource,0))=Lists!$Q$9,IF(EndUseMatrixPeopleEndUse=$D199,INDEX(EndUseMatrixPeopleSplitData,0,MATCH(E$10,EndUseMatrixPeopleSplitCampus,0))))),1),0),0)</f>
        <v>0</v>
      </c>
      <c r="F199" s="528">
        <f t="array" aca="1" ref="F199" ca="1">IFERROR(IF(INDEX(EndUseMatrixData,MATCH($B199,IF(EndUseMatrixEndUse=$D199,EndUseMatrixAllocation),0),MATCH($C199,EndUseMatrixEmissionSource,0))=Lists!$Q$9,INDEX(CFPTableEmissionsData,MATCH($C199,CFPTableEmissionsEmissionSource,0),MATCH(F$10,CFPTableEmissionsCampus,0))*INDEX(EndUseAssumptionsData,MATCH($C199,IF(EndUseAssumptionsEndUse=$D199,EndUseAssumptionsEmissionsSource),0),MATCH(F$10,EndUseAssumptionsCampus,0))*IF(COUNTIF(PeopleList,$B199)&gt;0,INDEX(SpacePeopleAllocationsPercentData,MATCH($B199,SpacePeopleAllocationsPercentType,0),MATCH(F$10,SpacePeopleAllocationsPercentCampus,0))/SUM(IF(INDEX(EndUseMatrixPeopleData,0,MATCH($C199,EndUseMatrixEmissionSource,0))=Lists!$Q$9,IF(EndUseMatrixPeopleEndUse=$D199,INDEX(EndUseMatrixPeopleSplitData,0,MATCH(F$10,EndUseMatrixPeopleSplitCampus,0))))),1),0),0)</f>
        <v>0</v>
      </c>
      <c r="G199" s="528">
        <f t="array" aca="1" ref="G199" ca="1">IFERROR(IF(INDEX(EndUseMatrixData,MATCH($B199,IF(EndUseMatrixEndUse=$D199,EndUseMatrixAllocation),0),MATCH($C199,EndUseMatrixEmissionSource,0))=Lists!$Q$9,INDEX(CFPTableEmissionsData,MATCH($C199,CFPTableEmissionsEmissionSource,0),MATCH(G$10,CFPTableEmissionsCampus,0))*INDEX(EndUseAssumptionsData,MATCH($C199,IF(EndUseAssumptionsEndUse=$D199,EndUseAssumptionsEmissionsSource),0),MATCH(G$10,EndUseAssumptionsCampus,0))*IF(COUNTIF(PeopleList,$B199)&gt;0,INDEX(SpacePeopleAllocationsPercentData,MATCH($B199,SpacePeopleAllocationsPercentType,0),MATCH(G$10,SpacePeopleAllocationsPercentCampus,0))/SUM(IF(INDEX(EndUseMatrixPeopleData,0,MATCH($C199,EndUseMatrixEmissionSource,0))=Lists!$Q$9,IF(EndUseMatrixPeopleEndUse=$D199,INDEX(EndUseMatrixPeopleSplitData,0,MATCH(G$10,EndUseMatrixPeopleSplitCampus,0))))),1),0),0)</f>
        <v>0</v>
      </c>
      <c r="H199" s="528">
        <f t="array" aca="1" ref="H199" ca="1">IFERROR(IF(INDEX(EndUseMatrixData,MATCH($B199,IF(EndUseMatrixEndUse=$D199,EndUseMatrixAllocation),0),MATCH($C199,EndUseMatrixEmissionSource,0))=Lists!$Q$9,INDEX(CFPTableEmissionsData,MATCH($C199,CFPTableEmissionsEmissionSource,0),MATCH(H$10,CFPTableEmissionsCampus,0))*INDEX(EndUseAssumptionsData,MATCH($C199,IF(EndUseAssumptionsEndUse=$D199,EndUseAssumptionsEmissionsSource),0),MATCH(H$10,EndUseAssumptionsCampus,0))*IF(COUNTIF(PeopleList,$B199)&gt;0,INDEX(SpacePeopleAllocationsPercentData,MATCH($B199,SpacePeopleAllocationsPercentType,0),MATCH(H$10,SpacePeopleAllocationsPercentCampus,0))/SUM(IF(INDEX(EndUseMatrixPeopleData,0,MATCH($C199,EndUseMatrixEmissionSource,0))=Lists!$Q$9,IF(EndUseMatrixPeopleEndUse=$D199,INDEX(EndUseMatrixPeopleSplitData,0,MATCH(H$10,EndUseMatrixPeopleSplitCampus,0))))),1),0),0)</f>
        <v>0</v>
      </c>
      <c r="I199" s="528">
        <f t="array" aca="1" ref="I199" ca="1">IFERROR(IF(INDEX(EndUseMatrixData,MATCH($B199,IF(EndUseMatrixEndUse=$D199,EndUseMatrixAllocation),0),MATCH($C199,EndUseMatrixEmissionSource,0))=Lists!$Q$9,INDEX(CFPTableEmissionsData,MATCH($C199,CFPTableEmissionsEmissionSource,0),MATCH(I$10,CFPTableEmissionsCampus,0))*INDEX(EndUseAssumptionsData,MATCH($C199,IF(EndUseAssumptionsEndUse=$D199,EndUseAssumptionsEmissionsSource),0),MATCH(I$10,EndUseAssumptionsCampus,0))*IF(COUNTIF(PeopleList,$B199)&gt;0,INDEX(SpacePeopleAllocationsPercentData,MATCH($B199,SpacePeopleAllocationsPercentType,0),MATCH(I$10,SpacePeopleAllocationsPercentCampus,0))/SUM(IF(INDEX(EndUseMatrixPeopleData,0,MATCH($C199,EndUseMatrixEmissionSource,0))=Lists!$Q$9,IF(EndUseMatrixPeopleEndUse=$D199,INDEX(EndUseMatrixPeopleSplitData,0,MATCH(I$10,EndUseMatrixPeopleSplitCampus,0))))),1),0),0)</f>
        <v>0</v>
      </c>
      <c r="J199" s="528">
        <f t="array" aca="1" ref="J199" ca="1">IFERROR(IF(INDEX(EndUseMatrixData,MATCH($B199,IF(EndUseMatrixEndUse=$D199,EndUseMatrixAllocation),0),MATCH($C199,EndUseMatrixEmissionSource,0))=Lists!$Q$9,INDEX(CFPTableEmissionsData,MATCH($C199,CFPTableEmissionsEmissionSource,0),MATCH(J$10,CFPTableEmissionsCampus,0))*INDEX(EndUseAssumptionsData,MATCH($C199,IF(EndUseAssumptionsEndUse=$D199,EndUseAssumptionsEmissionsSource),0),MATCH(J$10,EndUseAssumptionsCampus,0))*IF(COUNTIF(PeopleList,$B199)&gt;0,INDEX(SpacePeopleAllocationsPercentData,MATCH($B199,SpacePeopleAllocationsPercentType,0),MATCH(J$10,SpacePeopleAllocationsPercentCampus,0))/SUM(IF(INDEX(EndUseMatrixPeopleData,0,MATCH($C199,EndUseMatrixEmissionSource,0))=Lists!$Q$9,IF(EndUseMatrixPeopleEndUse=$D199,INDEX(EndUseMatrixPeopleSplitData,0,MATCH(J$10,EndUseMatrixPeopleSplitCampus,0))))),1),0),0)</f>
        <v>0</v>
      </c>
      <c r="K199" s="529" t="str">
        <f t="array" aca="1" ref="K199" ca="1">IFERROR(E199*(1+INDEX(FrontEndData,MATCH(K$10,IF(FrontEndType=$B199,FrontEndCampus),0),MATCH(K$9,FrontEndYear,0))),"")</f>
        <v/>
      </c>
      <c r="L199" s="529" t="str">
        <f t="array" aca="1" ref="L199" ca="1">IFERROR(F199*(1+INDEX(FrontEndData,MATCH(L$10,IF(FrontEndType=$B199,FrontEndCampus),0),MATCH(L$9,FrontEndYear,0))),"")</f>
        <v/>
      </c>
      <c r="M199" s="529" t="str">
        <f t="array" aca="1" ref="M199" ca="1">IFERROR(G199*(1+INDEX(FrontEndData,MATCH(M$10,IF(FrontEndType=$B199,FrontEndCampus),0),MATCH(M$9,FrontEndYear,0))),"")</f>
        <v/>
      </c>
      <c r="N199" s="529" t="str">
        <f t="array" aca="1" ref="N199" ca="1">IFERROR(H199*(1+INDEX(FrontEndData,MATCH(N$10,IF(FrontEndType=$B199,FrontEndCampus),0),MATCH(N$9,FrontEndYear,0))),"")</f>
        <v/>
      </c>
      <c r="O199" s="529" t="str">
        <f t="array" aca="1" ref="O199" ca="1">IFERROR(I199*(1+INDEX(FrontEndData,MATCH(O$10,IF(FrontEndType=$B199,FrontEndCampus),0),MATCH(O$9,FrontEndYear,0))),"")</f>
        <v/>
      </c>
      <c r="P199" s="529" t="str">
        <f t="array" aca="1" ref="P199" ca="1">IFERROR(J199*(1+INDEX(FrontEndData,MATCH(P$10,IF(FrontEndType=$B199,FrontEndCampus),0),MATCH(P$9,FrontEndYear,0))),"")</f>
        <v/>
      </c>
      <c r="Q199" s="529" t="str">
        <f t="array" aca="1" ref="Q199" ca="1">IFERROR(K199*(1+INDEX(FrontEndData,MATCH(Q$10,IF(FrontEndType=$B199,FrontEndCampus),0),MATCH(Q$9,FrontEndYear,0))),"")</f>
        <v/>
      </c>
      <c r="R199" s="529" t="str">
        <f t="array" aca="1" ref="R199" ca="1">IFERROR(L199*(1+INDEX(FrontEndData,MATCH(R$10,IF(FrontEndType=$B199,FrontEndCampus),0),MATCH(R$9,FrontEndYear,0))),"")</f>
        <v/>
      </c>
      <c r="S199" s="529" t="str">
        <f t="array" aca="1" ref="S199" ca="1">IFERROR(M199*(1+INDEX(FrontEndData,MATCH(S$10,IF(FrontEndType=$B199,FrontEndCampus),0),MATCH(S$9,FrontEndYear,0))),"")</f>
        <v/>
      </c>
      <c r="T199" s="529" t="str">
        <f t="array" aca="1" ref="T199" ca="1">IFERROR(N199*(1+INDEX(FrontEndData,MATCH(T$10,IF(FrontEndType=$B199,FrontEndCampus),0),MATCH(T$9,FrontEndYear,0))),"")</f>
        <v/>
      </c>
      <c r="U199" s="529" t="str">
        <f t="array" aca="1" ref="U199" ca="1">IFERROR(O199*(1+INDEX(FrontEndData,MATCH(U$10,IF(FrontEndType=$B199,FrontEndCampus),0),MATCH(U$9,FrontEndYear,0))),"")</f>
        <v/>
      </c>
      <c r="V199" s="529" t="str">
        <f t="array" aca="1" ref="V199" ca="1">IFERROR(P199*(1+INDEX(FrontEndData,MATCH(V$10,IF(FrontEndType=$B199,FrontEndCampus),0),MATCH(V$9,FrontEndYear,0))),"")</f>
        <v/>
      </c>
      <c r="W199" s="529" t="str">
        <f t="array" aca="1" ref="W199" ca="1">IFERROR(Q199*(1+INDEX(FrontEndData,MATCH(W$10,IF(FrontEndType=$B199,FrontEndCampus),0),MATCH(W$9,FrontEndYear,0))),"")</f>
        <v/>
      </c>
      <c r="X199" s="529" t="str">
        <f t="array" aca="1" ref="X199" ca="1">IFERROR(R199*(1+INDEX(FrontEndData,MATCH(X$10,IF(FrontEndType=$B199,FrontEndCampus),0),MATCH(X$9,FrontEndYear,0))),"")</f>
        <v/>
      </c>
      <c r="Y199" s="529" t="str">
        <f t="array" aca="1" ref="Y199" ca="1">IFERROR(S199*(1+INDEX(FrontEndData,MATCH(Y$10,IF(FrontEndType=$B199,FrontEndCampus),0),MATCH(Y$9,FrontEndYear,0))),"")</f>
        <v/>
      </c>
      <c r="Z199" s="529" t="str">
        <f t="array" aca="1" ref="Z199" ca="1">IFERROR(T199*(1+INDEX(FrontEndData,MATCH(Z$10,IF(FrontEndType=$B199,FrontEndCampus),0),MATCH(Z$9,FrontEndYear,0))),"")</f>
        <v/>
      </c>
      <c r="AA199" s="529" t="str">
        <f t="array" aca="1" ref="AA199" ca="1">IFERROR(U199*(1+INDEX(FrontEndData,MATCH(AA$10,IF(FrontEndType=$B199,FrontEndCampus),0),MATCH(AA$9,FrontEndYear,0))),"")</f>
        <v/>
      </c>
      <c r="AB199" s="529" t="str">
        <f t="array" aca="1" ref="AB199" ca="1">IFERROR(V199*(1+INDEX(FrontEndData,MATCH(AB$10,IF(FrontEndType=$B199,FrontEndCampus),0),MATCH(AB$9,FrontEndYear,0))),"")</f>
        <v/>
      </c>
      <c r="AC199" s="529" t="str">
        <f t="array" aca="1" ref="AC199" ca="1">IFERROR(W199*(1+INDEX(FrontEndData,MATCH(AC$10,IF(FrontEndType=$B199,FrontEndCampus),0),MATCH(AC$9,FrontEndYear,0))),"")</f>
        <v/>
      </c>
      <c r="AD199" s="529" t="str">
        <f t="array" aca="1" ref="AD199" ca="1">IFERROR(X199*(1+INDEX(FrontEndData,MATCH(AD$10,IF(FrontEndType=$B199,FrontEndCampus),0),MATCH(AD$9,FrontEndYear,0))),"")</f>
        <v/>
      </c>
      <c r="AE199" s="529" t="str">
        <f t="array" aca="1" ref="AE199" ca="1">IFERROR(Y199*(1+INDEX(FrontEndData,MATCH(AE$10,IF(FrontEndType=$B199,FrontEndCampus),0),MATCH(AE$9,FrontEndYear,0))),"")</f>
        <v/>
      </c>
      <c r="AF199" s="529" t="str">
        <f t="array" aca="1" ref="AF199" ca="1">IFERROR(Z199*(1+INDEX(FrontEndData,MATCH(AF$10,IF(FrontEndType=$B199,FrontEndCampus),0),MATCH(AF$9,FrontEndYear,0))),"")</f>
        <v/>
      </c>
      <c r="AG199" s="529" t="str">
        <f t="array" aca="1" ref="AG199" ca="1">IFERROR(AA199*(1+INDEX(FrontEndData,MATCH(AG$10,IF(FrontEndType=$B199,FrontEndCampus),0),MATCH(AG$9,FrontEndYear,0))),"")</f>
        <v/>
      </c>
      <c r="AH199" s="529" t="str">
        <f t="array" aca="1" ref="AH199" ca="1">IFERROR(AB199*(1+INDEX(FrontEndData,MATCH(AH$10,IF(FrontEndType=$B199,FrontEndCampus),0),MATCH(AH$9,FrontEndYear,0))),"")</f>
        <v/>
      </c>
      <c r="AI199" s="529" t="str">
        <f t="array" aca="1" ref="AI199" ca="1">IFERROR(AC199*(1+INDEX(FrontEndData,MATCH(AI$10,IF(FrontEndType=$B199,FrontEndCampus),0),MATCH(AI$9,FrontEndYear,0))),"")</f>
        <v/>
      </c>
      <c r="AJ199" s="529" t="str">
        <f t="array" aca="1" ref="AJ199" ca="1">IFERROR(AD199*(1+INDEX(FrontEndData,MATCH(AJ$10,IF(FrontEndType=$B199,FrontEndCampus),0),MATCH(AJ$9,FrontEndYear,0))),"")</f>
        <v/>
      </c>
      <c r="AK199" s="529" t="str">
        <f t="array" aca="1" ref="AK199" ca="1">IFERROR(AE199*(1+INDEX(FrontEndData,MATCH(AK$10,IF(FrontEndType=$B199,FrontEndCampus),0),MATCH(AK$9,FrontEndYear,0))),"")</f>
        <v/>
      </c>
      <c r="AL199" s="529" t="str">
        <f t="array" aca="1" ref="AL199" ca="1">IFERROR(AF199*(1+INDEX(FrontEndData,MATCH(AL$10,IF(FrontEndType=$B199,FrontEndCampus),0),MATCH(AL$9,FrontEndYear,0))),"")</f>
        <v/>
      </c>
      <c r="AM199" s="529" t="str">
        <f t="array" aca="1" ref="AM199" ca="1">IFERROR(AG199*(1+INDEX(FrontEndData,MATCH(AM$10,IF(FrontEndType=$B199,FrontEndCampus),0),MATCH(AM$9,FrontEndYear,0))),"")</f>
        <v/>
      </c>
      <c r="AN199" s="529" t="str">
        <f t="array" aca="1" ref="AN199" ca="1">IFERROR(AH199*(1+INDEX(FrontEndData,MATCH(AN$10,IF(FrontEndType=$B199,FrontEndCampus),0),MATCH(AN$9,FrontEndYear,0))),"")</f>
        <v/>
      </c>
      <c r="AO199" s="529" t="str">
        <f t="array" aca="1" ref="AO199" ca="1">IFERROR(AI199*(1+INDEX(FrontEndData,MATCH(AO$10,IF(FrontEndType=$B199,FrontEndCampus),0),MATCH(AO$9,FrontEndYear,0))),"")</f>
        <v/>
      </c>
      <c r="AP199" s="529" t="str">
        <f t="array" aca="1" ref="AP199" ca="1">IFERROR(AJ199*(1+INDEX(FrontEndData,MATCH(AP$10,IF(FrontEndType=$B199,FrontEndCampus),0),MATCH(AP$9,FrontEndYear,0))),"")</f>
        <v/>
      </c>
      <c r="AQ199" s="529" t="str">
        <f t="array" aca="1" ref="AQ199" ca="1">IFERROR(AK199*(1+INDEX(FrontEndData,MATCH(AQ$10,IF(FrontEndType=$B199,FrontEndCampus),0),MATCH(AQ$9,FrontEndYear,0))),"")</f>
        <v/>
      </c>
      <c r="AR199" s="529" t="str">
        <f t="array" aca="1" ref="AR199" ca="1">IFERROR(AL199*(1+INDEX(FrontEndData,MATCH(AR$10,IF(FrontEndType=$B199,FrontEndCampus),0),MATCH(AR$9,FrontEndYear,0))),"")</f>
        <v/>
      </c>
      <c r="AS199" s="529" t="str">
        <f t="array" aca="1" ref="AS199" ca="1">IFERROR(AM199*(1+INDEX(FrontEndData,MATCH(AS$10,IF(FrontEndType=$B199,FrontEndCampus),0),MATCH(AS$9,FrontEndYear,0))),"")</f>
        <v/>
      </c>
      <c r="AT199" s="529" t="str">
        <f t="array" aca="1" ref="AT199" ca="1">IFERROR(AN199*(1+INDEX(FrontEndData,MATCH(AT$10,IF(FrontEndType=$B199,FrontEndCampus),0),MATCH(AT$9,FrontEndYear,0))),"")</f>
        <v/>
      </c>
      <c r="AU199" s="529" t="str">
        <f t="array" aca="1" ref="AU199" ca="1">IFERROR(AO199*(1+INDEX(FrontEndData,MATCH(AU$10,IF(FrontEndType=$B199,FrontEndCampus),0),MATCH(AU$9,FrontEndYear,0))),"")</f>
        <v/>
      </c>
      <c r="AV199" s="529" t="str">
        <f t="array" aca="1" ref="AV199" ca="1">IFERROR(AP199*(1+INDEX(FrontEndData,MATCH(AV$10,IF(FrontEndType=$B199,FrontEndCampus),0),MATCH(AV$9,FrontEndYear,0))),"")</f>
        <v/>
      </c>
      <c r="AW199" s="529" t="str">
        <f t="array" aca="1" ref="AW199" ca="1">IFERROR(AQ199*(1+INDEX(FrontEndData,MATCH(AW$10,IF(FrontEndType=$B199,FrontEndCampus),0),MATCH(AW$9,FrontEndYear,0))),"")</f>
        <v/>
      </c>
      <c r="AX199" s="529" t="str">
        <f t="array" aca="1" ref="AX199" ca="1">IFERROR(AR199*(1+INDEX(FrontEndData,MATCH(AX$10,IF(FrontEndType=$B199,FrontEndCampus),0),MATCH(AX$9,FrontEndYear,0))),"")</f>
        <v/>
      </c>
      <c r="AY199" s="529" t="str">
        <f t="array" aca="1" ref="AY199" ca="1">IFERROR(AS199*(1+INDEX(FrontEndData,MATCH(AY$10,IF(FrontEndType=$B199,FrontEndCampus),0),MATCH(AY$9,FrontEndYear,0))),"")</f>
        <v/>
      </c>
      <c r="AZ199" s="529" t="str">
        <f t="array" aca="1" ref="AZ199" ca="1">IFERROR(AT199*(1+INDEX(FrontEndData,MATCH(AZ$10,IF(FrontEndType=$B199,FrontEndCampus),0),MATCH(AZ$9,FrontEndYear,0))),"")</f>
        <v/>
      </c>
      <c r="BA199" s="529" t="str">
        <f t="array" aca="1" ref="BA199" ca="1">IFERROR(AU199*(1+INDEX(FrontEndData,MATCH(BA$10,IF(FrontEndType=$B199,FrontEndCampus),0),MATCH(BA$9,FrontEndYear,0))),"")</f>
        <v/>
      </c>
      <c r="BB199" s="529" t="str">
        <f t="array" aca="1" ref="BB199" ca="1">IFERROR(AV199*(1+INDEX(FrontEndData,MATCH(BB$10,IF(FrontEndType=$B199,FrontEndCampus),0),MATCH(BB$9,FrontEndYear,0))),"")</f>
        <v/>
      </c>
      <c r="BC199" s="529" t="str">
        <f t="array" aca="1" ref="BC199" ca="1">IFERROR(AW199*(1+INDEX(FrontEndData,MATCH(BC$10,IF(FrontEndType=$B199,FrontEndCampus),0),MATCH(BC$9,FrontEndYear,0))),"")</f>
        <v/>
      </c>
      <c r="BD199" s="529" t="str">
        <f t="array" aca="1" ref="BD199" ca="1">IFERROR(AX199*(1+INDEX(FrontEndData,MATCH(BD$10,IF(FrontEndType=$B199,FrontEndCampus),0),MATCH(BD$9,FrontEndYear,0))),"")</f>
        <v/>
      </c>
      <c r="BE199" s="529" t="str">
        <f t="array" aca="1" ref="BE199" ca="1">IFERROR(AY199*(1+INDEX(FrontEndData,MATCH(BE$10,IF(FrontEndType=$B199,FrontEndCampus),0),MATCH(BE$9,FrontEndYear,0))),"")</f>
        <v/>
      </c>
      <c r="BF199" s="529" t="str">
        <f t="array" aca="1" ref="BF199" ca="1">IFERROR(AZ199*(1+INDEX(FrontEndData,MATCH(BF$10,IF(FrontEndType=$B199,FrontEndCampus),0),MATCH(BF$9,FrontEndYear,0))),"")</f>
        <v/>
      </c>
      <c r="BG199" s="529" t="str">
        <f t="array" aca="1" ref="BG199" ca="1">IFERROR(BA199*(1+INDEX(FrontEndData,MATCH(BG$10,IF(FrontEndType=$B199,FrontEndCampus),0),MATCH(BG$9,FrontEndYear,0))),"")</f>
        <v/>
      </c>
      <c r="BH199" s="529" t="str">
        <f t="array" aca="1" ref="BH199" ca="1">IFERROR(BB199*(1+INDEX(FrontEndData,MATCH(BH$10,IF(FrontEndType=$B199,FrontEndCampus),0),MATCH(BH$9,FrontEndYear,0))),"")</f>
        <v/>
      </c>
      <c r="BI199" s="529" t="str">
        <f t="array" aca="1" ref="BI199" ca="1">IFERROR(BC199*(1+INDEX(FrontEndData,MATCH(BI$10,IF(FrontEndType=$B199,FrontEndCampus),0),MATCH(BI$9,FrontEndYear,0))),"")</f>
        <v/>
      </c>
      <c r="BJ199" s="529" t="str">
        <f t="array" aca="1" ref="BJ199" ca="1">IFERROR(BD199*(1+INDEX(FrontEndData,MATCH(BJ$10,IF(FrontEndType=$B199,FrontEndCampus),0),MATCH(BJ$9,FrontEndYear,0))),"")</f>
        <v/>
      </c>
      <c r="BK199" s="529" t="str">
        <f t="array" aca="1" ref="BK199" ca="1">IFERROR(BE199*(1+INDEX(FrontEndData,MATCH(BK$10,IF(FrontEndType=$B199,FrontEndCampus),0),MATCH(BK$9,FrontEndYear,0))),"")</f>
        <v/>
      </c>
      <c r="BL199" s="529" t="str">
        <f t="array" aca="1" ref="BL199" ca="1">IFERROR(BF199*(1+INDEX(FrontEndData,MATCH(BL$10,IF(FrontEndType=$B199,FrontEndCampus),0),MATCH(BL$9,FrontEndYear,0))),"")</f>
        <v/>
      </c>
      <c r="BM199" s="529" t="str">
        <f t="array" aca="1" ref="BM199" ca="1">IFERROR(BG199*(1+INDEX(FrontEndData,MATCH(BM$10,IF(FrontEndType=$B199,FrontEndCampus),0),MATCH(BM$9,FrontEndYear,0))),"")</f>
        <v/>
      </c>
      <c r="BN199" s="529" t="str">
        <f t="array" aca="1" ref="BN199" ca="1">IFERROR(BH199*(1+INDEX(FrontEndData,MATCH(BN$10,IF(FrontEndType=$B199,FrontEndCampus),0),MATCH(BN$9,FrontEndYear,0))),"")</f>
        <v/>
      </c>
      <c r="BO199" s="529" t="str">
        <f t="array" aca="1" ref="BO199" ca="1">IFERROR(BI199*(1+INDEX(FrontEndData,MATCH(BO$10,IF(FrontEndType=$B199,FrontEndCampus),0),MATCH(BO$9,FrontEndYear,0))),"")</f>
        <v/>
      </c>
      <c r="BP199" s="529" t="str">
        <f t="array" aca="1" ref="BP199" ca="1">IFERROR(BJ199*(1+INDEX(FrontEndData,MATCH(BP$10,IF(FrontEndType=$B199,FrontEndCampus),0),MATCH(BP$9,FrontEndYear,0))),"")</f>
        <v/>
      </c>
      <c r="BQ199" s="529" t="str">
        <f t="array" aca="1" ref="BQ199" ca="1">IFERROR(BK199*(1+INDEX(FrontEndData,MATCH(BQ$10,IF(FrontEndType=$B199,FrontEndCampus),0),MATCH(BQ$9,FrontEndYear,0))),"")</f>
        <v/>
      </c>
      <c r="BR199" s="529" t="str">
        <f t="array" aca="1" ref="BR199" ca="1">IFERROR(BL199*(1+INDEX(FrontEndData,MATCH(BR$10,IF(FrontEndType=$B199,FrontEndCampus),0),MATCH(BR$9,FrontEndYear,0))),"")</f>
        <v/>
      </c>
      <c r="BS199" s="529" t="str">
        <f t="array" aca="1" ref="BS199" ca="1">IFERROR(BM199*(1+INDEX(FrontEndData,MATCH(BS$10,IF(FrontEndType=$B199,FrontEndCampus),0),MATCH(BS$9,FrontEndYear,0))),"")</f>
        <v/>
      </c>
      <c r="BT199" s="529" t="str">
        <f t="array" aca="1" ref="BT199" ca="1">IFERROR(BN199*(1+INDEX(FrontEndData,MATCH(BT$10,IF(FrontEndType=$B199,FrontEndCampus),0),MATCH(BT$9,FrontEndYear,0))),"")</f>
        <v/>
      </c>
      <c r="BU199" s="529" t="str">
        <f t="array" aca="1" ref="BU199" ca="1">IFERROR(BO199*(1+INDEX(FrontEndData,MATCH(BU$10,IF(FrontEndType=$B199,FrontEndCampus),0),MATCH(BU$9,FrontEndYear,0))),"")</f>
        <v/>
      </c>
      <c r="BV199" s="529" t="str">
        <f t="array" aca="1" ref="BV199" ca="1">IFERROR(BP199*(1+INDEX(FrontEndData,MATCH(BV$10,IF(FrontEndType=$B199,FrontEndCampus),0),MATCH(BV$9,FrontEndYear,0))),"")</f>
        <v/>
      </c>
      <c r="BW199" s="529" t="str">
        <f t="array" aca="1" ref="BW199" ca="1">IFERROR(BQ199*(1+INDEX(FrontEndData,MATCH(BW$10,IF(FrontEndType=$B199,FrontEndCampus),0),MATCH(BW$9,FrontEndYear,0))),"")</f>
        <v/>
      </c>
      <c r="BX199" s="529" t="str">
        <f t="array" aca="1" ref="BX199" ca="1">IFERROR(BR199*(1+INDEX(FrontEndData,MATCH(BX$10,IF(FrontEndType=$B199,FrontEndCampus),0),MATCH(BX$9,FrontEndYear,0))),"")</f>
        <v/>
      </c>
    </row>
    <row r="200" spans="2:76" x14ac:dyDescent="0.25">
      <c r="B200" s="525" t="s">
        <v>358</v>
      </c>
      <c r="C200" s="526" t="s">
        <v>364</v>
      </c>
      <c r="D200" s="527" t="s">
        <v>28</v>
      </c>
      <c r="E200" s="528">
        <f t="array" ref="E200">IFERROR(IF(INDEX(EndUseMatrixData,MATCH($B200,IF(EndUseMatrixEndUse=$D200,EndUseMatrixAllocation),0),MATCH($C200,EndUseMatrixEmissionSource,0))=Lists!$Q$9,INDEX(CFPTableEmissionsData,MATCH($C200,CFPTableEmissionsEmissionSource,0),MATCH(E$10,CFPTableEmissionsCampus,0))*INDEX(EndUseAssumptionsData,MATCH($C200,IF(EndUseAssumptionsEndUse=$D200,EndUseAssumptionsEmissionsSource),0),MATCH(E$10,EndUseAssumptionsCampus,0))*IF(COUNTIF(PeopleList,$B200)&gt;0,INDEX(SpacePeopleAllocationsPercentData,MATCH($B200,SpacePeopleAllocationsPercentType,0),MATCH(E$10,SpacePeopleAllocationsPercentCampus,0))/SUM(IF(INDEX(EndUseMatrixPeopleData,0,MATCH($C200,EndUseMatrixEmissionSource,0))=Lists!$Q$9,IF(EndUseMatrixPeopleEndUse=$D200,INDEX(EndUseMatrixPeopleSplitData,0,MATCH(E$10,EndUseMatrixPeopleSplitCampus,0))))),1),0),0)</f>
        <v>0</v>
      </c>
      <c r="F200" s="528">
        <f t="array" ref="F200">IFERROR(IF(INDEX(EndUseMatrixData,MATCH($B200,IF(EndUseMatrixEndUse=$D200,EndUseMatrixAllocation),0),MATCH($C200,EndUseMatrixEmissionSource,0))=Lists!$Q$9,INDEX(CFPTableEmissionsData,MATCH($C200,CFPTableEmissionsEmissionSource,0),MATCH(F$10,CFPTableEmissionsCampus,0))*INDEX(EndUseAssumptionsData,MATCH($C200,IF(EndUseAssumptionsEndUse=$D200,EndUseAssumptionsEmissionsSource),0),MATCH(F$10,EndUseAssumptionsCampus,0))*IF(COUNTIF(PeopleList,$B200)&gt;0,INDEX(SpacePeopleAllocationsPercentData,MATCH($B200,SpacePeopleAllocationsPercentType,0),MATCH(F$10,SpacePeopleAllocationsPercentCampus,0))/SUM(IF(INDEX(EndUseMatrixPeopleData,0,MATCH($C200,EndUseMatrixEmissionSource,0))=Lists!$Q$9,IF(EndUseMatrixPeopleEndUse=$D200,INDEX(EndUseMatrixPeopleSplitData,0,MATCH(F$10,EndUseMatrixPeopleSplitCampus,0))))),1),0),0)</f>
        <v>0</v>
      </c>
      <c r="G200" s="528">
        <f t="array" ref="G200">IFERROR(IF(INDEX(EndUseMatrixData,MATCH($B200,IF(EndUseMatrixEndUse=$D200,EndUseMatrixAllocation),0),MATCH($C200,EndUseMatrixEmissionSource,0))=Lists!$Q$9,INDEX(CFPTableEmissionsData,MATCH($C200,CFPTableEmissionsEmissionSource,0),MATCH(G$10,CFPTableEmissionsCampus,0))*INDEX(EndUseAssumptionsData,MATCH($C200,IF(EndUseAssumptionsEndUse=$D200,EndUseAssumptionsEmissionsSource),0),MATCH(G$10,EndUseAssumptionsCampus,0))*IF(COUNTIF(PeopleList,$B200)&gt;0,INDEX(SpacePeopleAllocationsPercentData,MATCH($B200,SpacePeopleAllocationsPercentType,0),MATCH(G$10,SpacePeopleAllocationsPercentCampus,0))/SUM(IF(INDEX(EndUseMatrixPeopleData,0,MATCH($C200,EndUseMatrixEmissionSource,0))=Lists!$Q$9,IF(EndUseMatrixPeopleEndUse=$D200,INDEX(EndUseMatrixPeopleSplitData,0,MATCH(G$10,EndUseMatrixPeopleSplitCampus,0))))),1),0),0)</f>
        <v>0</v>
      </c>
      <c r="H200" s="528">
        <f t="array" ref="H200">IFERROR(IF(INDEX(EndUseMatrixData,MATCH($B200,IF(EndUseMatrixEndUse=$D200,EndUseMatrixAllocation),0),MATCH($C200,EndUseMatrixEmissionSource,0))=Lists!$Q$9,INDEX(CFPTableEmissionsData,MATCH($C200,CFPTableEmissionsEmissionSource,0),MATCH(H$10,CFPTableEmissionsCampus,0))*INDEX(EndUseAssumptionsData,MATCH($C200,IF(EndUseAssumptionsEndUse=$D200,EndUseAssumptionsEmissionsSource),0),MATCH(H$10,EndUseAssumptionsCampus,0))*IF(COUNTIF(PeopleList,$B200)&gt;0,INDEX(SpacePeopleAllocationsPercentData,MATCH($B200,SpacePeopleAllocationsPercentType,0),MATCH(H$10,SpacePeopleAllocationsPercentCampus,0))/SUM(IF(INDEX(EndUseMatrixPeopleData,0,MATCH($C200,EndUseMatrixEmissionSource,0))=Lists!$Q$9,IF(EndUseMatrixPeopleEndUse=$D200,INDEX(EndUseMatrixPeopleSplitData,0,MATCH(H$10,EndUseMatrixPeopleSplitCampus,0))))),1),0),0)</f>
        <v>0</v>
      </c>
      <c r="I200" s="528">
        <f t="array" ref="I200">IFERROR(IF(INDEX(EndUseMatrixData,MATCH($B200,IF(EndUseMatrixEndUse=$D200,EndUseMatrixAllocation),0),MATCH($C200,EndUseMatrixEmissionSource,0))=Lists!$Q$9,INDEX(CFPTableEmissionsData,MATCH($C200,CFPTableEmissionsEmissionSource,0),MATCH(I$10,CFPTableEmissionsCampus,0))*INDEX(EndUseAssumptionsData,MATCH($C200,IF(EndUseAssumptionsEndUse=$D200,EndUseAssumptionsEmissionsSource),0),MATCH(I$10,EndUseAssumptionsCampus,0))*IF(COUNTIF(PeopleList,$B200)&gt;0,INDEX(SpacePeopleAllocationsPercentData,MATCH($B200,SpacePeopleAllocationsPercentType,0),MATCH(I$10,SpacePeopleAllocationsPercentCampus,0))/SUM(IF(INDEX(EndUseMatrixPeopleData,0,MATCH($C200,EndUseMatrixEmissionSource,0))=Lists!$Q$9,IF(EndUseMatrixPeopleEndUse=$D200,INDEX(EndUseMatrixPeopleSplitData,0,MATCH(I$10,EndUseMatrixPeopleSplitCampus,0))))),1),0),0)</f>
        <v>0</v>
      </c>
      <c r="J200" s="528">
        <f t="array" ref="J200">IFERROR(IF(INDEX(EndUseMatrixData,MATCH($B200,IF(EndUseMatrixEndUse=$D200,EndUseMatrixAllocation),0),MATCH($C200,EndUseMatrixEmissionSource,0))=Lists!$Q$9,INDEX(CFPTableEmissionsData,MATCH($C200,CFPTableEmissionsEmissionSource,0),MATCH(J$10,CFPTableEmissionsCampus,0))*INDEX(EndUseAssumptionsData,MATCH($C200,IF(EndUseAssumptionsEndUse=$D200,EndUseAssumptionsEmissionsSource),0),MATCH(J$10,EndUseAssumptionsCampus,0))*IF(COUNTIF(PeopleList,$B200)&gt;0,INDEX(SpacePeopleAllocationsPercentData,MATCH($B200,SpacePeopleAllocationsPercentType,0),MATCH(J$10,SpacePeopleAllocationsPercentCampus,0))/SUM(IF(INDEX(EndUseMatrixPeopleData,0,MATCH($C200,EndUseMatrixEmissionSource,0))=Lists!$Q$9,IF(EndUseMatrixPeopleEndUse=$D200,INDEX(EndUseMatrixPeopleSplitData,0,MATCH(J$10,EndUseMatrixPeopleSplitCampus,0))))),1),0),0)</f>
        <v>0</v>
      </c>
      <c r="K200" s="529" t="str">
        <f t="array" aca="1" ref="K200" ca="1">IFERROR(E200*(1+INDEX(FrontEndData,MATCH(K$10,IF(FrontEndType=$B200,FrontEndCampus),0),MATCH(K$9,FrontEndYear,0))),"")</f>
        <v/>
      </c>
      <c r="L200" s="529" t="str">
        <f t="array" aca="1" ref="L200" ca="1">IFERROR(F200*(1+INDEX(FrontEndData,MATCH(L$10,IF(FrontEndType=$B200,FrontEndCampus),0),MATCH(L$9,FrontEndYear,0))),"")</f>
        <v/>
      </c>
      <c r="M200" s="529" t="str">
        <f t="array" aca="1" ref="M200" ca="1">IFERROR(G200*(1+INDEX(FrontEndData,MATCH(M$10,IF(FrontEndType=$B200,FrontEndCampus),0),MATCH(M$9,FrontEndYear,0))),"")</f>
        <v/>
      </c>
      <c r="N200" s="529" t="str">
        <f t="array" aca="1" ref="N200" ca="1">IFERROR(H200*(1+INDEX(FrontEndData,MATCH(N$10,IF(FrontEndType=$B200,FrontEndCampus),0),MATCH(N$9,FrontEndYear,0))),"")</f>
        <v/>
      </c>
      <c r="O200" s="529" t="str">
        <f t="array" aca="1" ref="O200" ca="1">IFERROR(I200*(1+INDEX(FrontEndData,MATCH(O$10,IF(FrontEndType=$B200,FrontEndCampus),0),MATCH(O$9,FrontEndYear,0))),"")</f>
        <v/>
      </c>
      <c r="P200" s="529" t="str">
        <f t="array" aca="1" ref="P200" ca="1">IFERROR(J200*(1+INDEX(FrontEndData,MATCH(P$10,IF(FrontEndType=$B200,FrontEndCampus),0),MATCH(P$9,FrontEndYear,0))),"")</f>
        <v/>
      </c>
      <c r="Q200" s="529" t="str">
        <f t="array" aca="1" ref="Q200" ca="1">IFERROR(K200*(1+INDEX(FrontEndData,MATCH(Q$10,IF(FrontEndType=$B200,FrontEndCampus),0),MATCH(Q$9,FrontEndYear,0))),"")</f>
        <v/>
      </c>
      <c r="R200" s="529" t="str">
        <f t="array" aca="1" ref="R200" ca="1">IFERROR(L200*(1+INDEX(FrontEndData,MATCH(R$10,IF(FrontEndType=$B200,FrontEndCampus),0),MATCH(R$9,FrontEndYear,0))),"")</f>
        <v/>
      </c>
      <c r="S200" s="529" t="str">
        <f t="array" aca="1" ref="S200" ca="1">IFERROR(M200*(1+INDEX(FrontEndData,MATCH(S$10,IF(FrontEndType=$B200,FrontEndCampus),0),MATCH(S$9,FrontEndYear,0))),"")</f>
        <v/>
      </c>
      <c r="T200" s="529" t="str">
        <f t="array" aca="1" ref="T200" ca="1">IFERROR(N200*(1+INDEX(FrontEndData,MATCH(T$10,IF(FrontEndType=$B200,FrontEndCampus),0),MATCH(T$9,FrontEndYear,0))),"")</f>
        <v/>
      </c>
      <c r="U200" s="529" t="str">
        <f t="array" aca="1" ref="U200" ca="1">IFERROR(O200*(1+INDEX(FrontEndData,MATCH(U$10,IF(FrontEndType=$B200,FrontEndCampus),0),MATCH(U$9,FrontEndYear,0))),"")</f>
        <v/>
      </c>
      <c r="V200" s="529" t="str">
        <f t="array" aca="1" ref="V200" ca="1">IFERROR(P200*(1+INDEX(FrontEndData,MATCH(V$10,IF(FrontEndType=$B200,FrontEndCampus),0),MATCH(V$9,FrontEndYear,0))),"")</f>
        <v/>
      </c>
      <c r="W200" s="529" t="str">
        <f t="array" aca="1" ref="W200" ca="1">IFERROR(Q200*(1+INDEX(FrontEndData,MATCH(W$10,IF(FrontEndType=$B200,FrontEndCampus),0),MATCH(W$9,FrontEndYear,0))),"")</f>
        <v/>
      </c>
      <c r="X200" s="529" t="str">
        <f t="array" aca="1" ref="X200" ca="1">IFERROR(R200*(1+INDEX(FrontEndData,MATCH(X$10,IF(FrontEndType=$B200,FrontEndCampus),0),MATCH(X$9,FrontEndYear,0))),"")</f>
        <v/>
      </c>
      <c r="Y200" s="529" t="str">
        <f t="array" aca="1" ref="Y200" ca="1">IFERROR(S200*(1+INDEX(FrontEndData,MATCH(Y$10,IF(FrontEndType=$B200,FrontEndCampus),0),MATCH(Y$9,FrontEndYear,0))),"")</f>
        <v/>
      </c>
      <c r="Z200" s="529" t="str">
        <f t="array" aca="1" ref="Z200" ca="1">IFERROR(T200*(1+INDEX(FrontEndData,MATCH(Z$10,IF(FrontEndType=$B200,FrontEndCampus),0),MATCH(Z$9,FrontEndYear,0))),"")</f>
        <v/>
      </c>
      <c r="AA200" s="529" t="str">
        <f t="array" aca="1" ref="AA200" ca="1">IFERROR(U200*(1+INDEX(FrontEndData,MATCH(AA$10,IF(FrontEndType=$B200,FrontEndCampus),0),MATCH(AA$9,FrontEndYear,0))),"")</f>
        <v/>
      </c>
      <c r="AB200" s="529" t="str">
        <f t="array" aca="1" ref="AB200" ca="1">IFERROR(V200*(1+INDEX(FrontEndData,MATCH(AB$10,IF(FrontEndType=$B200,FrontEndCampus),0),MATCH(AB$9,FrontEndYear,0))),"")</f>
        <v/>
      </c>
      <c r="AC200" s="529" t="str">
        <f t="array" aca="1" ref="AC200" ca="1">IFERROR(W200*(1+INDEX(FrontEndData,MATCH(AC$10,IF(FrontEndType=$B200,FrontEndCampus),0),MATCH(AC$9,FrontEndYear,0))),"")</f>
        <v/>
      </c>
      <c r="AD200" s="529" t="str">
        <f t="array" aca="1" ref="AD200" ca="1">IFERROR(X200*(1+INDEX(FrontEndData,MATCH(AD$10,IF(FrontEndType=$B200,FrontEndCampus),0),MATCH(AD$9,FrontEndYear,0))),"")</f>
        <v/>
      </c>
      <c r="AE200" s="529" t="str">
        <f t="array" aca="1" ref="AE200" ca="1">IFERROR(Y200*(1+INDEX(FrontEndData,MATCH(AE$10,IF(FrontEndType=$B200,FrontEndCampus),0),MATCH(AE$9,FrontEndYear,0))),"")</f>
        <v/>
      </c>
      <c r="AF200" s="529" t="str">
        <f t="array" aca="1" ref="AF200" ca="1">IFERROR(Z200*(1+INDEX(FrontEndData,MATCH(AF$10,IF(FrontEndType=$B200,FrontEndCampus),0),MATCH(AF$9,FrontEndYear,0))),"")</f>
        <v/>
      </c>
      <c r="AG200" s="529" t="str">
        <f t="array" aca="1" ref="AG200" ca="1">IFERROR(AA200*(1+INDEX(FrontEndData,MATCH(AG$10,IF(FrontEndType=$B200,FrontEndCampus),0),MATCH(AG$9,FrontEndYear,0))),"")</f>
        <v/>
      </c>
      <c r="AH200" s="529" t="str">
        <f t="array" aca="1" ref="AH200" ca="1">IFERROR(AB200*(1+INDEX(FrontEndData,MATCH(AH$10,IF(FrontEndType=$B200,FrontEndCampus),0),MATCH(AH$9,FrontEndYear,0))),"")</f>
        <v/>
      </c>
      <c r="AI200" s="529" t="str">
        <f t="array" aca="1" ref="AI200" ca="1">IFERROR(AC200*(1+INDEX(FrontEndData,MATCH(AI$10,IF(FrontEndType=$B200,FrontEndCampus),0),MATCH(AI$9,FrontEndYear,0))),"")</f>
        <v/>
      </c>
      <c r="AJ200" s="529" t="str">
        <f t="array" aca="1" ref="AJ200" ca="1">IFERROR(AD200*(1+INDEX(FrontEndData,MATCH(AJ$10,IF(FrontEndType=$B200,FrontEndCampus),0),MATCH(AJ$9,FrontEndYear,0))),"")</f>
        <v/>
      </c>
      <c r="AK200" s="529" t="str">
        <f t="array" aca="1" ref="AK200" ca="1">IFERROR(AE200*(1+INDEX(FrontEndData,MATCH(AK$10,IF(FrontEndType=$B200,FrontEndCampus),0),MATCH(AK$9,FrontEndYear,0))),"")</f>
        <v/>
      </c>
      <c r="AL200" s="529" t="str">
        <f t="array" aca="1" ref="AL200" ca="1">IFERROR(AF200*(1+INDEX(FrontEndData,MATCH(AL$10,IF(FrontEndType=$B200,FrontEndCampus),0),MATCH(AL$9,FrontEndYear,0))),"")</f>
        <v/>
      </c>
      <c r="AM200" s="529" t="str">
        <f t="array" aca="1" ref="AM200" ca="1">IFERROR(AG200*(1+INDEX(FrontEndData,MATCH(AM$10,IF(FrontEndType=$B200,FrontEndCampus),0),MATCH(AM$9,FrontEndYear,0))),"")</f>
        <v/>
      </c>
      <c r="AN200" s="529" t="str">
        <f t="array" aca="1" ref="AN200" ca="1">IFERROR(AH200*(1+INDEX(FrontEndData,MATCH(AN$10,IF(FrontEndType=$B200,FrontEndCampus),0),MATCH(AN$9,FrontEndYear,0))),"")</f>
        <v/>
      </c>
      <c r="AO200" s="529" t="str">
        <f t="array" aca="1" ref="AO200" ca="1">IFERROR(AI200*(1+INDEX(FrontEndData,MATCH(AO$10,IF(FrontEndType=$B200,FrontEndCampus),0),MATCH(AO$9,FrontEndYear,0))),"")</f>
        <v/>
      </c>
      <c r="AP200" s="529" t="str">
        <f t="array" aca="1" ref="AP200" ca="1">IFERROR(AJ200*(1+INDEX(FrontEndData,MATCH(AP$10,IF(FrontEndType=$B200,FrontEndCampus),0),MATCH(AP$9,FrontEndYear,0))),"")</f>
        <v/>
      </c>
      <c r="AQ200" s="529" t="str">
        <f t="array" aca="1" ref="AQ200" ca="1">IFERROR(AK200*(1+INDEX(FrontEndData,MATCH(AQ$10,IF(FrontEndType=$B200,FrontEndCampus),0),MATCH(AQ$9,FrontEndYear,0))),"")</f>
        <v/>
      </c>
      <c r="AR200" s="529" t="str">
        <f t="array" aca="1" ref="AR200" ca="1">IFERROR(AL200*(1+INDEX(FrontEndData,MATCH(AR$10,IF(FrontEndType=$B200,FrontEndCampus),0),MATCH(AR$9,FrontEndYear,0))),"")</f>
        <v/>
      </c>
      <c r="AS200" s="529" t="str">
        <f t="array" aca="1" ref="AS200" ca="1">IFERROR(AM200*(1+INDEX(FrontEndData,MATCH(AS$10,IF(FrontEndType=$B200,FrontEndCampus),0),MATCH(AS$9,FrontEndYear,0))),"")</f>
        <v/>
      </c>
      <c r="AT200" s="529" t="str">
        <f t="array" aca="1" ref="AT200" ca="1">IFERROR(AN200*(1+INDEX(FrontEndData,MATCH(AT$10,IF(FrontEndType=$B200,FrontEndCampus),0),MATCH(AT$9,FrontEndYear,0))),"")</f>
        <v/>
      </c>
      <c r="AU200" s="529" t="str">
        <f t="array" aca="1" ref="AU200" ca="1">IFERROR(AO200*(1+INDEX(FrontEndData,MATCH(AU$10,IF(FrontEndType=$B200,FrontEndCampus),0),MATCH(AU$9,FrontEndYear,0))),"")</f>
        <v/>
      </c>
      <c r="AV200" s="529" t="str">
        <f t="array" aca="1" ref="AV200" ca="1">IFERROR(AP200*(1+INDEX(FrontEndData,MATCH(AV$10,IF(FrontEndType=$B200,FrontEndCampus),0),MATCH(AV$9,FrontEndYear,0))),"")</f>
        <v/>
      </c>
      <c r="AW200" s="529" t="str">
        <f t="array" aca="1" ref="AW200" ca="1">IFERROR(AQ200*(1+INDEX(FrontEndData,MATCH(AW$10,IF(FrontEndType=$B200,FrontEndCampus),0),MATCH(AW$9,FrontEndYear,0))),"")</f>
        <v/>
      </c>
      <c r="AX200" s="529" t="str">
        <f t="array" aca="1" ref="AX200" ca="1">IFERROR(AR200*(1+INDEX(FrontEndData,MATCH(AX$10,IF(FrontEndType=$B200,FrontEndCampus),0),MATCH(AX$9,FrontEndYear,0))),"")</f>
        <v/>
      </c>
      <c r="AY200" s="529" t="str">
        <f t="array" aca="1" ref="AY200" ca="1">IFERROR(AS200*(1+INDEX(FrontEndData,MATCH(AY$10,IF(FrontEndType=$B200,FrontEndCampus),0),MATCH(AY$9,FrontEndYear,0))),"")</f>
        <v/>
      </c>
      <c r="AZ200" s="529" t="str">
        <f t="array" aca="1" ref="AZ200" ca="1">IFERROR(AT200*(1+INDEX(FrontEndData,MATCH(AZ$10,IF(FrontEndType=$B200,FrontEndCampus),0),MATCH(AZ$9,FrontEndYear,0))),"")</f>
        <v/>
      </c>
      <c r="BA200" s="529" t="str">
        <f t="array" aca="1" ref="BA200" ca="1">IFERROR(AU200*(1+INDEX(FrontEndData,MATCH(BA$10,IF(FrontEndType=$B200,FrontEndCampus),0),MATCH(BA$9,FrontEndYear,0))),"")</f>
        <v/>
      </c>
      <c r="BB200" s="529" t="str">
        <f t="array" aca="1" ref="BB200" ca="1">IFERROR(AV200*(1+INDEX(FrontEndData,MATCH(BB$10,IF(FrontEndType=$B200,FrontEndCampus),0),MATCH(BB$9,FrontEndYear,0))),"")</f>
        <v/>
      </c>
      <c r="BC200" s="529" t="str">
        <f t="array" aca="1" ref="BC200" ca="1">IFERROR(AW200*(1+INDEX(FrontEndData,MATCH(BC$10,IF(FrontEndType=$B200,FrontEndCampus),0),MATCH(BC$9,FrontEndYear,0))),"")</f>
        <v/>
      </c>
      <c r="BD200" s="529" t="str">
        <f t="array" aca="1" ref="BD200" ca="1">IFERROR(AX200*(1+INDEX(FrontEndData,MATCH(BD$10,IF(FrontEndType=$B200,FrontEndCampus),0),MATCH(BD$9,FrontEndYear,0))),"")</f>
        <v/>
      </c>
      <c r="BE200" s="529" t="str">
        <f t="array" aca="1" ref="BE200" ca="1">IFERROR(AY200*(1+INDEX(FrontEndData,MATCH(BE$10,IF(FrontEndType=$B200,FrontEndCampus),0),MATCH(BE$9,FrontEndYear,0))),"")</f>
        <v/>
      </c>
      <c r="BF200" s="529" t="str">
        <f t="array" aca="1" ref="BF200" ca="1">IFERROR(AZ200*(1+INDEX(FrontEndData,MATCH(BF$10,IF(FrontEndType=$B200,FrontEndCampus),0),MATCH(BF$9,FrontEndYear,0))),"")</f>
        <v/>
      </c>
      <c r="BG200" s="529" t="str">
        <f t="array" aca="1" ref="BG200" ca="1">IFERROR(BA200*(1+INDEX(FrontEndData,MATCH(BG$10,IF(FrontEndType=$B200,FrontEndCampus),0),MATCH(BG$9,FrontEndYear,0))),"")</f>
        <v/>
      </c>
      <c r="BH200" s="529" t="str">
        <f t="array" aca="1" ref="BH200" ca="1">IFERROR(BB200*(1+INDEX(FrontEndData,MATCH(BH$10,IF(FrontEndType=$B200,FrontEndCampus),0),MATCH(BH$9,FrontEndYear,0))),"")</f>
        <v/>
      </c>
      <c r="BI200" s="529" t="str">
        <f t="array" aca="1" ref="BI200" ca="1">IFERROR(BC200*(1+INDEX(FrontEndData,MATCH(BI$10,IF(FrontEndType=$B200,FrontEndCampus),0),MATCH(BI$9,FrontEndYear,0))),"")</f>
        <v/>
      </c>
      <c r="BJ200" s="529" t="str">
        <f t="array" aca="1" ref="BJ200" ca="1">IFERROR(BD200*(1+INDEX(FrontEndData,MATCH(BJ$10,IF(FrontEndType=$B200,FrontEndCampus),0),MATCH(BJ$9,FrontEndYear,0))),"")</f>
        <v/>
      </c>
      <c r="BK200" s="529" t="str">
        <f t="array" aca="1" ref="BK200" ca="1">IFERROR(BE200*(1+INDEX(FrontEndData,MATCH(BK$10,IF(FrontEndType=$B200,FrontEndCampus),0),MATCH(BK$9,FrontEndYear,0))),"")</f>
        <v/>
      </c>
      <c r="BL200" s="529" t="str">
        <f t="array" aca="1" ref="BL200" ca="1">IFERROR(BF200*(1+INDEX(FrontEndData,MATCH(BL$10,IF(FrontEndType=$B200,FrontEndCampus),0),MATCH(BL$9,FrontEndYear,0))),"")</f>
        <v/>
      </c>
      <c r="BM200" s="529" t="str">
        <f t="array" aca="1" ref="BM200" ca="1">IFERROR(BG200*(1+INDEX(FrontEndData,MATCH(BM$10,IF(FrontEndType=$B200,FrontEndCampus),0),MATCH(BM$9,FrontEndYear,0))),"")</f>
        <v/>
      </c>
      <c r="BN200" s="529" t="str">
        <f t="array" aca="1" ref="BN200" ca="1">IFERROR(BH200*(1+INDEX(FrontEndData,MATCH(BN$10,IF(FrontEndType=$B200,FrontEndCampus),0),MATCH(BN$9,FrontEndYear,0))),"")</f>
        <v/>
      </c>
      <c r="BO200" s="529" t="str">
        <f t="array" aca="1" ref="BO200" ca="1">IFERROR(BI200*(1+INDEX(FrontEndData,MATCH(BO$10,IF(FrontEndType=$B200,FrontEndCampus),0),MATCH(BO$9,FrontEndYear,0))),"")</f>
        <v/>
      </c>
      <c r="BP200" s="529" t="str">
        <f t="array" aca="1" ref="BP200" ca="1">IFERROR(BJ200*(1+INDEX(FrontEndData,MATCH(BP$10,IF(FrontEndType=$B200,FrontEndCampus),0),MATCH(BP$9,FrontEndYear,0))),"")</f>
        <v/>
      </c>
      <c r="BQ200" s="529" t="str">
        <f t="array" aca="1" ref="BQ200" ca="1">IFERROR(BK200*(1+INDEX(FrontEndData,MATCH(BQ$10,IF(FrontEndType=$B200,FrontEndCampus),0),MATCH(BQ$9,FrontEndYear,0))),"")</f>
        <v/>
      </c>
      <c r="BR200" s="529" t="str">
        <f t="array" aca="1" ref="BR200" ca="1">IFERROR(BL200*(1+INDEX(FrontEndData,MATCH(BR$10,IF(FrontEndType=$B200,FrontEndCampus),0),MATCH(BR$9,FrontEndYear,0))),"")</f>
        <v/>
      </c>
      <c r="BS200" s="529" t="str">
        <f t="array" aca="1" ref="BS200" ca="1">IFERROR(BM200*(1+INDEX(FrontEndData,MATCH(BS$10,IF(FrontEndType=$B200,FrontEndCampus),0),MATCH(BS$9,FrontEndYear,0))),"")</f>
        <v/>
      </c>
      <c r="BT200" s="529" t="str">
        <f t="array" aca="1" ref="BT200" ca="1">IFERROR(BN200*(1+INDEX(FrontEndData,MATCH(BT$10,IF(FrontEndType=$B200,FrontEndCampus),0),MATCH(BT$9,FrontEndYear,0))),"")</f>
        <v/>
      </c>
      <c r="BU200" s="529" t="str">
        <f t="array" aca="1" ref="BU200" ca="1">IFERROR(BO200*(1+INDEX(FrontEndData,MATCH(BU$10,IF(FrontEndType=$B200,FrontEndCampus),0),MATCH(BU$9,FrontEndYear,0))),"")</f>
        <v/>
      </c>
      <c r="BV200" s="529" t="str">
        <f t="array" aca="1" ref="BV200" ca="1">IFERROR(BP200*(1+INDEX(FrontEndData,MATCH(BV$10,IF(FrontEndType=$B200,FrontEndCampus),0),MATCH(BV$9,FrontEndYear,0))),"")</f>
        <v/>
      </c>
      <c r="BW200" s="529" t="str">
        <f t="array" aca="1" ref="BW200" ca="1">IFERROR(BQ200*(1+INDEX(FrontEndData,MATCH(BW$10,IF(FrontEndType=$B200,FrontEndCampus),0),MATCH(BW$9,FrontEndYear,0))),"")</f>
        <v/>
      </c>
      <c r="BX200" s="529" t="str">
        <f t="array" aca="1" ref="BX200" ca="1">IFERROR(BR200*(1+INDEX(FrontEndData,MATCH(BX$10,IF(FrontEndType=$B200,FrontEndCampus),0),MATCH(BX$9,FrontEndYear,0))),"")</f>
        <v/>
      </c>
    </row>
    <row r="201" spans="2:76" x14ac:dyDescent="0.25">
      <c r="B201" s="525" t="s">
        <v>412</v>
      </c>
      <c r="C201" s="526" t="s">
        <v>363</v>
      </c>
      <c r="D201" s="527" t="s">
        <v>28</v>
      </c>
      <c r="E201" s="528">
        <f t="array" ref="E201">IFERROR(IF(INDEX(EndUseMatrixData,MATCH($B201,IF(EndUseMatrixEndUse=$D201,EndUseMatrixAllocation),0),MATCH($C201,EndUseMatrixEmissionSource,0))=Lists!$Q$9,INDEX(CFPTableEmissionsData,MATCH($C201,CFPTableEmissionsEmissionSource,0),MATCH(E$10,CFPTableEmissionsCampus,0))*INDEX(EndUseAssumptionsData,MATCH($C201,IF(EndUseAssumptionsEndUse=$D201,EndUseAssumptionsEmissionsSource),0),MATCH(E$10,EndUseAssumptionsCampus,0))*IF(COUNTIF(PeopleList,$B201)&gt;0,INDEX(SpacePeopleAllocationsPercentData,MATCH($B201,SpacePeopleAllocationsPercentType,0),MATCH(E$10,SpacePeopleAllocationsPercentCampus,0))/SUM(IF(INDEX(EndUseMatrixPeopleData,0,MATCH($C201,EndUseMatrixEmissionSource,0))=Lists!$Q$9,IF(EndUseMatrixPeopleEndUse=$D201,INDEX(EndUseMatrixPeopleSplitData,0,MATCH(E$10,EndUseMatrixPeopleSplitCampus,0))))),1),0),0)</f>
        <v>0</v>
      </c>
      <c r="F201" s="528">
        <f t="array" ref="F201">IFERROR(IF(INDEX(EndUseMatrixData,MATCH($B201,IF(EndUseMatrixEndUse=$D201,EndUseMatrixAllocation),0),MATCH($C201,EndUseMatrixEmissionSource,0))=Lists!$Q$9,INDEX(CFPTableEmissionsData,MATCH($C201,CFPTableEmissionsEmissionSource,0),MATCH(F$10,CFPTableEmissionsCampus,0))*INDEX(EndUseAssumptionsData,MATCH($C201,IF(EndUseAssumptionsEndUse=$D201,EndUseAssumptionsEmissionsSource),0),MATCH(F$10,EndUseAssumptionsCampus,0))*IF(COUNTIF(PeopleList,$B201)&gt;0,INDEX(SpacePeopleAllocationsPercentData,MATCH($B201,SpacePeopleAllocationsPercentType,0),MATCH(F$10,SpacePeopleAllocationsPercentCampus,0))/SUM(IF(INDEX(EndUseMatrixPeopleData,0,MATCH($C201,EndUseMatrixEmissionSource,0))=Lists!$Q$9,IF(EndUseMatrixPeopleEndUse=$D201,INDEX(EndUseMatrixPeopleSplitData,0,MATCH(F$10,EndUseMatrixPeopleSplitCampus,0))))),1),0),0)</f>
        <v>0</v>
      </c>
      <c r="G201" s="528">
        <f t="array" ref="G201">IFERROR(IF(INDEX(EndUseMatrixData,MATCH($B201,IF(EndUseMatrixEndUse=$D201,EndUseMatrixAllocation),0),MATCH($C201,EndUseMatrixEmissionSource,0))=Lists!$Q$9,INDEX(CFPTableEmissionsData,MATCH($C201,CFPTableEmissionsEmissionSource,0),MATCH(G$10,CFPTableEmissionsCampus,0))*INDEX(EndUseAssumptionsData,MATCH($C201,IF(EndUseAssumptionsEndUse=$D201,EndUseAssumptionsEmissionsSource),0),MATCH(G$10,EndUseAssumptionsCampus,0))*IF(COUNTIF(PeopleList,$B201)&gt;0,INDEX(SpacePeopleAllocationsPercentData,MATCH($B201,SpacePeopleAllocationsPercentType,0),MATCH(G$10,SpacePeopleAllocationsPercentCampus,0))/SUM(IF(INDEX(EndUseMatrixPeopleData,0,MATCH($C201,EndUseMatrixEmissionSource,0))=Lists!$Q$9,IF(EndUseMatrixPeopleEndUse=$D201,INDEX(EndUseMatrixPeopleSplitData,0,MATCH(G$10,EndUseMatrixPeopleSplitCampus,0))))),1),0),0)</f>
        <v>0</v>
      </c>
      <c r="H201" s="528">
        <f t="array" ref="H201">IFERROR(IF(INDEX(EndUseMatrixData,MATCH($B201,IF(EndUseMatrixEndUse=$D201,EndUseMatrixAllocation),0),MATCH($C201,EndUseMatrixEmissionSource,0))=Lists!$Q$9,INDEX(CFPTableEmissionsData,MATCH($C201,CFPTableEmissionsEmissionSource,0),MATCH(H$10,CFPTableEmissionsCampus,0))*INDEX(EndUseAssumptionsData,MATCH($C201,IF(EndUseAssumptionsEndUse=$D201,EndUseAssumptionsEmissionsSource),0),MATCH(H$10,EndUseAssumptionsCampus,0))*IF(COUNTIF(PeopleList,$B201)&gt;0,INDEX(SpacePeopleAllocationsPercentData,MATCH($B201,SpacePeopleAllocationsPercentType,0),MATCH(H$10,SpacePeopleAllocationsPercentCampus,0))/SUM(IF(INDEX(EndUseMatrixPeopleData,0,MATCH($C201,EndUseMatrixEmissionSource,0))=Lists!$Q$9,IF(EndUseMatrixPeopleEndUse=$D201,INDEX(EndUseMatrixPeopleSplitData,0,MATCH(H$10,EndUseMatrixPeopleSplitCampus,0))))),1),0),0)</f>
        <v>0</v>
      </c>
      <c r="I201" s="528">
        <f t="array" ref="I201">IFERROR(IF(INDEX(EndUseMatrixData,MATCH($B201,IF(EndUseMatrixEndUse=$D201,EndUseMatrixAllocation),0),MATCH($C201,EndUseMatrixEmissionSource,0))=Lists!$Q$9,INDEX(CFPTableEmissionsData,MATCH($C201,CFPTableEmissionsEmissionSource,0),MATCH(I$10,CFPTableEmissionsCampus,0))*INDEX(EndUseAssumptionsData,MATCH($C201,IF(EndUseAssumptionsEndUse=$D201,EndUseAssumptionsEmissionsSource),0),MATCH(I$10,EndUseAssumptionsCampus,0))*IF(COUNTIF(PeopleList,$B201)&gt;0,INDEX(SpacePeopleAllocationsPercentData,MATCH($B201,SpacePeopleAllocationsPercentType,0),MATCH(I$10,SpacePeopleAllocationsPercentCampus,0))/SUM(IF(INDEX(EndUseMatrixPeopleData,0,MATCH($C201,EndUseMatrixEmissionSource,0))=Lists!$Q$9,IF(EndUseMatrixPeopleEndUse=$D201,INDEX(EndUseMatrixPeopleSplitData,0,MATCH(I$10,EndUseMatrixPeopleSplitCampus,0))))),1),0),0)</f>
        <v>0</v>
      </c>
      <c r="J201" s="528">
        <f t="array" ref="J201">IFERROR(IF(INDEX(EndUseMatrixData,MATCH($B201,IF(EndUseMatrixEndUse=$D201,EndUseMatrixAllocation),0),MATCH($C201,EndUseMatrixEmissionSource,0))=Lists!$Q$9,INDEX(CFPTableEmissionsData,MATCH($C201,CFPTableEmissionsEmissionSource,0),MATCH(J$10,CFPTableEmissionsCampus,0))*INDEX(EndUseAssumptionsData,MATCH($C201,IF(EndUseAssumptionsEndUse=$D201,EndUseAssumptionsEmissionsSource),0),MATCH(J$10,EndUseAssumptionsCampus,0))*IF(COUNTIF(PeopleList,$B201)&gt;0,INDEX(SpacePeopleAllocationsPercentData,MATCH($B201,SpacePeopleAllocationsPercentType,0),MATCH(J$10,SpacePeopleAllocationsPercentCampus,0))/SUM(IF(INDEX(EndUseMatrixPeopleData,0,MATCH($C201,EndUseMatrixEmissionSource,0))=Lists!$Q$9,IF(EndUseMatrixPeopleEndUse=$D201,INDEX(EndUseMatrixPeopleSplitData,0,MATCH(J$10,EndUseMatrixPeopleSplitCampus,0))))),1),0),0)</f>
        <v>0</v>
      </c>
      <c r="K201" s="529" t="str">
        <f t="array" aca="1" ref="K201" ca="1">IFERROR(E201*(1+INDEX(FrontEndData,MATCH(K$10,IF(FrontEndType=$B201,FrontEndCampus),0),MATCH(K$9,FrontEndYear,0))),"")</f>
        <v/>
      </c>
      <c r="L201" s="529" t="str">
        <f t="array" aca="1" ref="L201" ca="1">IFERROR(F201*(1+INDEX(FrontEndData,MATCH(L$10,IF(FrontEndType=$B201,FrontEndCampus),0),MATCH(L$9,FrontEndYear,0))),"")</f>
        <v/>
      </c>
      <c r="M201" s="529" t="str">
        <f t="array" aca="1" ref="M201" ca="1">IFERROR(G201*(1+INDEX(FrontEndData,MATCH(M$10,IF(FrontEndType=$B201,FrontEndCampus),0),MATCH(M$9,FrontEndYear,0))),"")</f>
        <v/>
      </c>
      <c r="N201" s="529" t="str">
        <f t="array" aca="1" ref="N201" ca="1">IFERROR(H201*(1+INDEX(FrontEndData,MATCH(N$10,IF(FrontEndType=$B201,FrontEndCampus),0),MATCH(N$9,FrontEndYear,0))),"")</f>
        <v/>
      </c>
      <c r="O201" s="529" t="str">
        <f t="array" aca="1" ref="O201" ca="1">IFERROR(I201*(1+INDEX(FrontEndData,MATCH(O$10,IF(FrontEndType=$B201,FrontEndCampus),0),MATCH(O$9,FrontEndYear,0))),"")</f>
        <v/>
      </c>
      <c r="P201" s="529" t="str">
        <f t="array" aca="1" ref="P201" ca="1">IFERROR(J201*(1+INDEX(FrontEndData,MATCH(P$10,IF(FrontEndType=$B201,FrontEndCampus),0),MATCH(P$9,FrontEndYear,0))),"")</f>
        <v/>
      </c>
      <c r="Q201" s="529" t="str">
        <f t="array" aca="1" ref="Q201" ca="1">IFERROR(K201*(1+INDEX(FrontEndData,MATCH(Q$10,IF(FrontEndType=$B201,FrontEndCampus),0),MATCH(Q$9,FrontEndYear,0))),"")</f>
        <v/>
      </c>
      <c r="R201" s="529" t="str">
        <f t="array" aca="1" ref="R201" ca="1">IFERROR(L201*(1+INDEX(FrontEndData,MATCH(R$10,IF(FrontEndType=$B201,FrontEndCampus),0),MATCH(R$9,FrontEndYear,0))),"")</f>
        <v/>
      </c>
      <c r="S201" s="529" t="str">
        <f t="array" aca="1" ref="S201" ca="1">IFERROR(M201*(1+INDEX(FrontEndData,MATCH(S$10,IF(FrontEndType=$B201,FrontEndCampus),0),MATCH(S$9,FrontEndYear,0))),"")</f>
        <v/>
      </c>
      <c r="T201" s="529" t="str">
        <f t="array" aca="1" ref="T201" ca="1">IFERROR(N201*(1+INDEX(FrontEndData,MATCH(T$10,IF(FrontEndType=$B201,FrontEndCampus),0),MATCH(T$9,FrontEndYear,0))),"")</f>
        <v/>
      </c>
      <c r="U201" s="529" t="str">
        <f t="array" aca="1" ref="U201" ca="1">IFERROR(O201*(1+INDEX(FrontEndData,MATCH(U$10,IF(FrontEndType=$B201,FrontEndCampus),0),MATCH(U$9,FrontEndYear,0))),"")</f>
        <v/>
      </c>
      <c r="V201" s="529" t="str">
        <f t="array" aca="1" ref="V201" ca="1">IFERROR(P201*(1+INDEX(FrontEndData,MATCH(V$10,IF(FrontEndType=$B201,FrontEndCampus),0),MATCH(V$9,FrontEndYear,0))),"")</f>
        <v/>
      </c>
      <c r="W201" s="529" t="str">
        <f t="array" aca="1" ref="W201" ca="1">IFERROR(Q201*(1+INDEX(FrontEndData,MATCH(W$10,IF(FrontEndType=$B201,FrontEndCampus),0),MATCH(W$9,FrontEndYear,0))),"")</f>
        <v/>
      </c>
      <c r="X201" s="529" t="str">
        <f t="array" aca="1" ref="X201" ca="1">IFERROR(R201*(1+INDEX(FrontEndData,MATCH(X$10,IF(FrontEndType=$B201,FrontEndCampus),0),MATCH(X$9,FrontEndYear,0))),"")</f>
        <v/>
      </c>
      <c r="Y201" s="529" t="str">
        <f t="array" aca="1" ref="Y201" ca="1">IFERROR(S201*(1+INDEX(FrontEndData,MATCH(Y$10,IF(FrontEndType=$B201,FrontEndCampus),0),MATCH(Y$9,FrontEndYear,0))),"")</f>
        <v/>
      </c>
      <c r="Z201" s="529" t="str">
        <f t="array" aca="1" ref="Z201" ca="1">IFERROR(T201*(1+INDEX(FrontEndData,MATCH(Z$10,IF(FrontEndType=$B201,FrontEndCampus),0),MATCH(Z$9,FrontEndYear,0))),"")</f>
        <v/>
      </c>
      <c r="AA201" s="529" t="str">
        <f t="array" aca="1" ref="AA201" ca="1">IFERROR(U201*(1+INDEX(FrontEndData,MATCH(AA$10,IF(FrontEndType=$B201,FrontEndCampus),0),MATCH(AA$9,FrontEndYear,0))),"")</f>
        <v/>
      </c>
      <c r="AB201" s="529" t="str">
        <f t="array" aca="1" ref="AB201" ca="1">IFERROR(V201*(1+INDEX(FrontEndData,MATCH(AB$10,IF(FrontEndType=$B201,FrontEndCampus),0),MATCH(AB$9,FrontEndYear,0))),"")</f>
        <v/>
      </c>
      <c r="AC201" s="529" t="str">
        <f t="array" aca="1" ref="AC201" ca="1">IFERROR(W201*(1+INDEX(FrontEndData,MATCH(AC$10,IF(FrontEndType=$B201,FrontEndCampus),0),MATCH(AC$9,FrontEndYear,0))),"")</f>
        <v/>
      </c>
      <c r="AD201" s="529" t="str">
        <f t="array" aca="1" ref="AD201" ca="1">IFERROR(X201*(1+INDEX(FrontEndData,MATCH(AD$10,IF(FrontEndType=$B201,FrontEndCampus),0),MATCH(AD$9,FrontEndYear,0))),"")</f>
        <v/>
      </c>
      <c r="AE201" s="529" t="str">
        <f t="array" aca="1" ref="AE201" ca="1">IFERROR(Y201*(1+INDEX(FrontEndData,MATCH(AE$10,IF(FrontEndType=$B201,FrontEndCampus),0),MATCH(AE$9,FrontEndYear,0))),"")</f>
        <v/>
      </c>
      <c r="AF201" s="529" t="str">
        <f t="array" aca="1" ref="AF201" ca="1">IFERROR(Z201*(1+INDEX(FrontEndData,MATCH(AF$10,IF(FrontEndType=$B201,FrontEndCampus),0),MATCH(AF$9,FrontEndYear,0))),"")</f>
        <v/>
      </c>
      <c r="AG201" s="529" t="str">
        <f t="array" aca="1" ref="AG201" ca="1">IFERROR(AA201*(1+INDEX(FrontEndData,MATCH(AG$10,IF(FrontEndType=$B201,FrontEndCampus),0),MATCH(AG$9,FrontEndYear,0))),"")</f>
        <v/>
      </c>
      <c r="AH201" s="529" t="str">
        <f t="array" aca="1" ref="AH201" ca="1">IFERROR(AB201*(1+INDEX(FrontEndData,MATCH(AH$10,IF(FrontEndType=$B201,FrontEndCampus),0),MATCH(AH$9,FrontEndYear,0))),"")</f>
        <v/>
      </c>
      <c r="AI201" s="529" t="str">
        <f t="array" aca="1" ref="AI201" ca="1">IFERROR(AC201*(1+INDEX(FrontEndData,MATCH(AI$10,IF(FrontEndType=$B201,FrontEndCampus),0),MATCH(AI$9,FrontEndYear,0))),"")</f>
        <v/>
      </c>
      <c r="AJ201" s="529" t="str">
        <f t="array" aca="1" ref="AJ201" ca="1">IFERROR(AD201*(1+INDEX(FrontEndData,MATCH(AJ$10,IF(FrontEndType=$B201,FrontEndCampus),0),MATCH(AJ$9,FrontEndYear,0))),"")</f>
        <v/>
      </c>
      <c r="AK201" s="529" t="str">
        <f t="array" aca="1" ref="AK201" ca="1">IFERROR(AE201*(1+INDEX(FrontEndData,MATCH(AK$10,IF(FrontEndType=$B201,FrontEndCampus),0),MATCH(AK$9,FrontEndYear,0))),"")</f>
        <v/>
      </c>
      <c r="AL201" s="529" t="str">
        <f t="array" aca="1" ref="AL201" ca="1">IFERROR(AF201*(1+INDEX(FrontEndData,MATCH(AL$10,IF(FrontEndType=$B201,FrontEndCampus),0),MATCH(AL$9,FrontEndYear,0))),"")</f>
        <v/>
      </c>
      <c r="AM201" s="529" t="str">
        <f t="array" aca="1" ref="AM201" ca="1">IFERROR(AG201*(1+INDEX(FrontEndData,MATCH(AM$10,IF(FrontEndType=$B201,FrontEndCampus),0),MATCH(AM$9,FrontEndYear,0))),"")</f>
        <v/>
      </c>
      <c r="AN201" s="529" t="str">
        <f t="array" aca="1" ref="AN201" ca="1">IFERROR(AH201*(1+INDEX(FrontEndData,MATCH(AN$10,IF(FrontEndType=$B201,FrontEndCampus),0),MATCH(AN$9,FrontEndYear,0))),"")</f>
        <v/>
      </c>
      <c r="AO201" s="529" t="str">
        <f t="array" aca="1" ref="AO201" ca="1">IFERROR(AI201*(1+INDEX(FrontEndData,MATCH(AO$10,IF(FrontEndType=$B201,FrontEndCampus),0),MATCH(AO$9,FrontEndYear,0))),"")</f>
        <v/>
      </c>
      <c r="AP201" s="529" t="str">
        <f t="array" aca="1" ref="AP201" ca="1">IFERROR(AJ201*(1+INDEX(FrontEndData,MATCH(AP$10,IF(FrontEndType=$B201,FrontEndCampus),0),MATCH(AP$9,FrontEndYear,0))),"")</f>
        <v/>
      </c>
      <c r="AQ201" s="529" t="str">
        <f t="array" aca="1" ref="AQ201" ca="1">IFERROR(AK201*(1+INDEX(FrontEndData,MATCH(AQ$10,IF(FrontEndType=$B201,FrontEndCampus),0),MATCH(AQ$9,FrontEndYear,0))),"")</f>
        <v/>
      </c>
      <c r="AR201" s="529" t="str">
        <f t="array" aca="1" ref="AR201" ca="1">IFERROR(AL201*(1+INDEX(FrontEndData,MATCH(AR$10,IF(FrontEndType=$B201,FrontEndCampus),0),MATCH(AR$9,FrontEndYear,0))),"")</f>
        <v/>
      </c>
      <c r="AS201" s="529" t="str">
        <f t="array" aca="1" ref="AS201" ca="1">IFERROR(AM201*(1+INDEX(FrontEndData,MATCH(AS$10,IF(FrontEndType=$B201,FrontEndCampus),0),MATCH(AS$9,FrontEndYear,0))),"")</f>
        <v/>
      </c>
      <c r="AT201" s="529" t="str">
        <f t="array" aca="1" ref="AT201" ca="1">IFERROR(AN201*(1+INDEX(FrontEndData,MATCH(AT$10,IF(FrontEndType=$B201,FrontEndCampus),0),MATCH(AT$9,FrontEndYear,0))),"")</f>
        <v/>
      </c>
      <c r="AU201" s="529" t="str">
        <f t="array" aca="1" ref="AU201" ca="1">IFERROR(AO201*(1+INDEX(FrontEndData,MATCH(AU$10,IF(FrontEndType=$B201,FrontEndCampus),0),MATCH(AU$9,FrontEndYear,0))),"")</f>
        <v/>
      </c>
      <c r="AV201" s="529" t="str">
        <f t="array" aca="1" ref="AV201" ca="1">IFERROR(AP201*(1+INDEX(FrontEndData,MATCH(AV$10,IF(FrontEndType=$B201,FrontEndCampus),0),MATCH(AV$9,FrontEndYear,0))),"")</f>
        <v/>
      </c>
      <c r="AW201" s="529" t="str">
        <f t="array" aca="1" ref="AW201" ca="1">IFERROR(AQ201*(1+INDEX(FrontEndData,MATCH(AW$10,IF(FrontEndType=$B201,FrontEndCampus),0),MATCH(AW$9,FrontEndYear,0))),"")</f>
        <v/>
      </c>
      <c r="AX201" s="529" t="str">
        <f t="array" aca="1" ref="AX201" ca="1">IFERROR(AR201*(1+INDEX(FrontEndData,MATCH(AX$10,IF(FrontEndType=$B201,FrontEndCampus),0),MATCH(AX$9,FrontEndYear,0))),"")</f>
        <v/>
      </c>
      <c r="AY201" s="529" t="str">
        <f t="array" aca="1" ref="AY201" ca="1">IFERROR(AS201*(1+INDEX(FrontEndData,MATCH(AY$10,IF(FrontEndType=$B201,FrontEndCampus),0),MATCH(AY$9,FrontEndYear,0))),"")</f>
        <v/>
      </c>
      <c r="AZ201" s="529" t="str">
        <f t="array" aca="1" ref="AZ201" ca="1">IFERROR(AT201*(1+INDEX(FrontEndData,MATCH(AZ$10,IF(FrontEndType=$B201,FrontEndCampus),0),MATCH(AZ$9,FrontEndYear,0))),"")</f>
        <v/>
      </c>
      <c r="BA201" s="529" t="str">
        <f t="array" aca="1" ref="BA201" ca="1">IFERROR(AU201*(1+INDEX(FrontEndData,MATCH(BA$10,IF(FrontEndType=$B201,FrontEndCampus),0),MATCH(BA$9,FrontEndYear,0))),"")</f>
        <v/>
      </c>
      <c r="BB201" s="529" t="str">
        <f t="array" aca="1" ref="BB201" ca="1">IFERROR(AV201*(1+INDEX(FrontEndData,MATCH(BB$10,IF(FrontEndType=$B201,FrontEndCampus),0),MATCH(BB$9,FrontEndYear,0))),"")</f>
        <v/>
      </c>
      <c r="BC201" s="529" t="str">
        <f t="array" aca="1" ref="BC201" ca="1">IFERROR(AW201*(1+INDEX(FrontEndData,MATCH(BC$10,IF(FrontEndType=$B201,FrontEndCampus),0),MATCH(BC$9,FrontEndYear,0))),"")</f>
        <v/>
      </c>
      <c r="BD201" s="529" t="str">
        <f t="array" aca="1" ref="BD201" ca="1">IFERROR(AX201*(1+INDEX(FrontEndData,MATCH(BD$10,IF(FrontEndType=$B201,FrontEndCampus),0),MATCH(BD$9,FrontEndYear,0))),"")</f>
        <v/>
      </c>
      <c r="BE201" s="529" t="str">
        <f t="array" aca="1" ref="BE201" ca="1">IFERROR(AY201*(1+INDEX(FrontEndData,MATCH(BE$10,IF(FrontEndType=$B201,FrontEndCampus),0),MATCH(BE$9,FrontEndYear,0))),"")</f>
        <v/>
      </c>
      <c r="BF201" s="529" t="str">
        <f t="array" aca="1" ref="BF201" ca="1">IFERROR(AZ201*(1+INDEX(FrontEndData,MATCH(BF$10,IF(FrontEndType=$B201,FrontEndCampus),0),MATCH(BF$9,FrontEndYear,0))),"")</f>
        <v/>
      </c>
      <c r="BG201" s="529" t="str">
        <f t="array" aca="1" ref="BG201" ca="1">IFERROR(BA201*(1+INDEX(FrontEndData,MATCH(BG$10,IF(FrontEndType=$B201,FrontEndCampus),0),MATCH(BG$9,FrontEndYear,0))),"")</f>
        <v/>
      </c>
      <c r="BH201" s="529" t="str">
        <f t="array" aca="1" ref="BH201" ca="1">IFERROR(BB201*(1+INDEX(FrontEndData,MATCH(BH$10,IF(FrontEndType=$B201,FrontEndCampus),0),MATCH(BH$9,FrontEndYear,0))),"")</f>
        <v/>
      </c>
      <c r="BI201" s="529" t="str">
        <f t="array" aca="1" ref="BI201" ca="1">IFERROR(BC201*(1+INDEX(FrontEndData,MATCH(BI$10,IF(FrontEndType=$B201,FrontEndCampus),0),MATCH(BI$9,FrontEndYear,0))),"")</f>
        <v/>
      </c>
      <c r="BJ201" s="529" t="str">
        <f t="array" aca="1" ref="BJ201" ca="1">IFERROR(BD201*(1+INDEX(FrontEndData,MATCH(BJ$10,IF(FrontEndType=$B201,FrontEndCampus),0),MATCH(BJ$9,FrontEndYear,0))),"")</f>
        <v/>
      </c>
      <c r="BK201" s="529" t="str">
        <f t="array" aca="1" ref="BK201" ca="1">IFERROR(BE201*(1+INDEX(FrontEndData,MATCH(BK$10,IF(FrontEndType=$B201,FrontEndCampus),0),MATCH(BK$9,FrontEndYear,0))),"")</f>
        <v/>
      </c>
      <c r="BL201" s="529" t="str">
        <f t="array" aca="1" ref="BL201" ca="1">IFERROR(BF201*(1+INDEX(FrontEndData,MATCH(BL$10,IF(FrontEndType=$B201,FrontEndCampus),0),MATCH(BL$9,FrontEndYear,0))),"")</f>
        <v/>
      </c>
      <c r="BM201" s="529" t="str">
        <f t="array" aca="1" ref="BM201" ca="1">IFERROR(BG201*(1+INDEX(FrontEndData,MATCH(BM$10,IF(FrontEndType=$B201,FrontEndCampus),0),MATCH(BM$9,FrontEndYear,0))),"")</f>
        <v/>
      </c>
      <c r="BN201" s="529" t="str">
        <f t="array" aca="1" ref="BN201" ca="1">IFERROR(BH201*(1+INDEX(FrontEndData,MATCH(BN$10,IF(FrontEndType=$B201,FrontEndCampus),0),MATCH(BN$9,FrontEndYear,0))),"")</f>
        <v/>
      </c>
      <c r="BO201" s="529" t="str">
        <f t="array" aca="1" ref="BO201" ca="1">IFERROR(BI201*(1+INDEX(FrontEndData,MATCH(BO$10,IF(FrontEndType=$B201,FrontEndCampus),0),MATCH(BO$9,FrontEndYear,0))),"")</f>
        <v/>
      </c>
      <c r="BP201" s="529" t="str">
        <f t="array" aca="1" ref="BP201" ca="1">IFERROR(BJ201*(1+INDEX(FrontEndData,MATCH(BP$10,IF(FrontEndType=$B201,FrontEndCampus),0),MATCH(BP$9,FrontEndYear,0))),"")</f>
        <v/>
      </c>
      <c r="BQ201" s="529" t="str">
        <f t="array" aca="1" ref="BQ201" ca="1">IFERROR(BK201*(1+INDEX(FrontEndData,MATCH(BQ$10,IF(FrontEndType=$B201,FrontEndCampus),0),MATCH(BQ$9,FrontEndYear,0))),"")</f>
        <v/>
      </c>
      <c r="BR201" s="529" t="str">
        <f t="array" aca="1" ref="BR201" ca="1">IFERROR(BL201*(1+INDEX(FrontEndData,MATCH(BR$10,IF(FrontEndType=$B201,FrontEndCampus),0),MATCH(BR$9,FrontEndYear,0))),"")</f>
        <v/>
      </c>
      <c r="BS201" s="529" t="str">
        <f t="array" aca="1" ref="BS201" ca="1">IFERROR(BM201*(1+INDEX(FrontEndData,MATCH(BS$10,IF(FrontEndType=$B201,FrontEndCampus),0),MATCH(BS$9,FrontEndYear,0))),"")</f>
        <v/>
      </c>
      <c r="BT201" s="529" t="str">
        <f t="array" aca="1" ref="BT201" ca="1">IFERROR(BN201*(1+INDEX(FrontEndData,MATCH(BT$10,IF(FrontEndType=$B201,FrontEndCampus),0),MATCH(BT$9,FrontEndYear,0))),"")</f>
        <v/>
      </c>
      <c r="BU201" s="529" t="str">
        <f t="array" aca="1" ref="BU201" ca="1">IFERROR(BO201*(1+INDEX(FrontEndData,MATCH(BU$10,IF(FrontEndType=$B201,FrontEndCampus),0),MATCH(BU$9,FrontEndYear,0))),"")</f>
        <v/>
      </c>
      <c r="BV201" s="529" t="str">
        <f t="array" aca="1" ref="BV201" ca="1">IFERROR(BP201*(1+INDEX(FrontEndData,MATCH(BV$10,IF(FrontEndType=$B201,FrontEndCampus),0),MATCH(BV$9,FrontEndYear,0))),"")</f>
        <v/>
      </c>
      <c r="BW201" s="529" t="str">
        <f t="array" aca="1" ref="BW201" ca="1">IFERROR(BQ201*(1+INDEX(FrontEndData,MATCH(BW$10,IF(FrontEndType=$B201,FrontEndCampus),0),MATCH(BW$9,FrontEndYear,0))),"")</f>
        <v/>
      </c>
      <c r="BX201" s="529" t="str">
        <f t="array" aca="1" ref="BX201" ca="1">IFERROR(BR201*(1+INDEX(FrontEndData,MATCH(BX$10,IF(FrontEndType=$B201,FrontEndCampus),0),MATCH(BX$9,FrontEndYear,0))),"")</f>
        <v/>
      </c>
    </row>
    <row r="202" spans="2:76" x14ac:dyDescent="0.25">
      <c r="B202" s="525" t="s">
        <v>411</v>
      </c>
      <c r="C202" s="526" t="s">
        <v>363</v>
      </c>
      <c r="D202" s="527" t="s">
        <v>28</v>
      </c>
      <c r="E202" s="528">
        <f t="array" ref="E202">IFERROR(IF(INDEX(EndUseMatrixData,MATCH($B202,IF(EndUseMatrixEndUse=$D202,EndUseMatrixAllocation),0),MATCH($C202,EndUseMatrixEmissionSource,0))=Lists!$Q$9,INDEX(CFPTableEmissionsData,MATCH($C202,CFPTableEmissionsEmissionSource,0),MATCH(E$10,CFPTableEmissionsCampus,0))*INDEX(EndUseAssumptionsData,MATCH($C202,IF(EndUseAssumptionsEndUse=$D202,EndUseAssumptionsEmissionsSource),0),MATCH(E$10,EndUseAssumptionsCampus,0))*IF(COUNTIF(PeopleList,$B202)&gt;0,INDEX(SpacePeopleAllocationsPercentData,MATCH($B202,SpacePeopleAllocationsPercentType,0),MATCH(E$10,SpacePeopleAllocationsPercentCampus,0))/SUM(IF(INDEX(EndUseMatrixPeopleData,0,MATCH($C202,EndUseMatrixEmissionSource,0))=Lists!$Q$9,IF(EndUseMatrixPeopleEndUse=$D202,INDEX(EndUseMatrixPeopleSplitData,0,MATCH(E$10,EndUseMatrixPeopleSplitCampus,0))))),1),0),0)</f>
        <v>0</v>
      </c>
      <c r="F202" s="528">
        <f t="array" ref="F202">IFERROR(IF(INDEX(EndUseMatrixData,MATCH($B202,IF(EndUseMatrixEndUse=$D202,EndUseMatrixAllocation),0),MATCH($C202,EndUseMatrixEmissionSource,0))=Lists!$Q$9,INDEX(CFPTableEmissionsData,MATCH($C202,CFPTableEmissionsEmissionSource,0),MATCH(F$10,CFPTableEmissionsCampus,0))*INDEX(EndUseAssumptionsData,MATCH($C202,IF(EndUseAssumptionsEndUse=$D202,EndUseAssumptionsEmissionsSource),0),MATCH(F$10,EndUseAssumptionsCampus,0))*IF(COUNTIF(PeopleList,$B202)&gt;0,INDEX(SpacePeopleAllocationsPercentData,MATCH($B202,SpacePeopleAllocationsPercentType,0),MATCH(F$10,SpacePeopleAllocationsPercentCampus,0))/SUM(IF(INDEX(EndUseMatrixPeopleData,0,MATCH($C202,EndUseMatrixEmissionSource,0))=Lists!$Q$9,IF(EndUseMatrixPeopleEndUse=$D202,INDEX(EndUseMatrixPeopleSplitData,0,MATCH(F$10,EndUseMatrixPeopleSplitCampus,0))))),1),0),0)</f>
        <v>0</v>
      </c>
      <c r="G202" s="528">
        <f t="array" ref="G202">IFERROR(IF(INDEX(EndUseMatrixData,MATCH($B202,IF(EndUseMatrixEndUse=$D202,EndUseMatrixAllocation),0),MATCH($C202,EndUseMatrixEmissionSource,0))=Lists!$Q$9,INDEX(CFPTableEmissionsData,MATCH($C202,CFPTableEmissionsEmissionSource,0),MATCH(G$10,CFPTableEmissionsCampus,0))*INDEX(EndUseAssumptionsData,MATCH($C202,IF(EndUseAssumptionsEndUse=$D202,EndUseAssumptionsEmissionsSource),0),MATCH(G$10,EndUseAssumptionsCampus,0))*IF(COUNTIF(PeopleList,$B202)&gt;0,INDEX(SpacePeopleAllocationsPercentData,MATCH($B202,SpacePeopleAllocationsPercentType,0),MATCH(G$10,SpacePeopleAllocationsPercentCampus,0))/SUM(IF(INDEX(EndUseMatrixPeopleData,0,MATCH($C202,EndUseMatrixEmissionSource,0))=Lists!$Q$9,IF(EndUseMatrixPeopleEndUse=$D202,INDEX(EndUseMatrixPeopleSplitData,0,MATCH(G$10,EndUseMatrixPeopleSplitCampus,0))))),1),0),0)</f>
        <v>0</v>
      </c>
      <c r="H202" s="528">
        <f t="array" ref="H202">IFERROR(IF(INDEX(EndUseMatrixData,MATCH($B202,IF(EndUseMatrixEndUse=$D202,EndUseMatrixAllocation),0),MATCH($C202,EndUseMatrixEmissionSource,0))=Lists!$Q$9,INDEX(CFPTableEmissionsData,MATCH($C202,CFPTableEmissionsEmissionSource,0),MATCH(H$10,CFPTableEmissionsCampus,0))*INDEX(EndUseAssumptionsData,MATCH($C202,IF(EndUseAssumptionsEndUse=$D202,EndUseAssumptionsEmissionsSource),0),MATCH(H$10,EndUseAssumptionsCampus,0))*IF(COUNTIF(PeopleList,$B202)&gt;0,INDEX(SpacePeopleAllocationsPercentData,MATCH($B202,SpacePeopleAllocationsPercentType,0),MATCH(H$10,SpacePeopleAllocationsPercentCampus,0))/SUM(IF(INDEX(EndUseMatrixPeopleData,0,MATCH($C202,EndUseMatrixEmissionSource,0))=Lists!$Q$9,IF(EndUseMatrixPeopleEndUse=$D202,INDEX(EndUseMatrixPeopleSplitData,0,MATCH(H$10,EndUseMatrixPeopleSplitCampus,0))))),1),0),0)</f>
        <v>0</v>
      </c>
      <c r="I202" s="528">
        <f t="array" ref="I202">IFERROR(IF(INDEX(EndUseMatrixData,MATCH($B202,IF(EndUseMatrixEndUse=$D202,EndUseMatrixAllocation),0),MATCH($C202,EndUseMatrixEmissionSource,0))=Lists!$Q$9,INDEX(CFPTableEmissionsData,MATCH($C202,CFPTableEmissionsEmissionSource,0),MATCH(I$10,CFPTableEmissionsCampus,0))*INDEX(EndUseAssumptionsData,MATCH($C202,IF(EndUseAssumptionsEndUse=$D202,EndUseAssumptionsEmissionsSource),0),MATCH(I$10,EndUseAssumptionsCampus,0))*IF(COUNTIF(PeopleList,$B202)&gt;0,INDEX(SpacePeopleAllocationsPercentData,MATCH($B202,SpacePeopleAllocationsPercentType,0),MATCH(I$10,SpacePeopleAllocationsPercentCampus,0))/SUM(IF(INDEX(EndUseMatrixPeopleData,0,MATCH($C202,EndUseMatrixEmissionSource,0))=Lists!$Q$9,IF(EndUseMatrixPeopleEndUse=$D202,INDEX(EndUseMatrixPeopleSplitData,0,MATCH(I$10,EndUseMatrixPeopleSplitCampus,0))))),1),0),0)</f>
        <v>0</v>
      </c>
      <c r="J202" s="528">
        <f t="array" ref="J202">IFERROR(IF(INDEX(EndUseMatrixData,MATCH($B202,IF(EndUseMatrixEndUse=$D202,EndUseMatrixAllocation),0),MATCH($C202,EndUseMatrixEmissionSource,0))=Lists!$Q$9,INDEX(CFPTableEmissionsData,MATCH($C202,CFPTableEmissionsEmissionSource,0),MATCH(J$10,CFPTableEmissionsCampus,0))*INDEX(EndUseAssumptionsData,MATCH($C202,IF(EndUseAssumptionsEndUse=$D202,EndUseAssumptionsEmissionsSource),0),MATCH(J$10,EndUseAssumptionsCampus,0))*IF(COUNTIF(PeopleList,$B202)&gt;0,INDEX(SpacePeopleAllocationsPercentData,MATCH($B202,SpacePeopleAllocationsPercentType,0),MATCH(J$10,SpacePeopleAllocationsPercentCampus,0))/SUM(IF(INDEX(EndUseMatrixPeopleData,0,MATCH($C202,EndUseMatrixEmissionSource,0))=Lists!$Q$9,IF(EndUseMatrixPeopleEndUse=$D202,INDEX(EndUseMatrixPeopleSplitData,0,MATCH(J$10,EndUseMatrixPeopleSplitCampus,0))))),1),0),0)</f>
        <v>0</v>
      </c>
      <c r="K202" s="529" t="str">
        <f t="array" aca="1" ref="K202" ca="1">IFERROR(E202*(1+INDEX(FrontEndData,MATCH(K$10,IF(FrontEndType=$B202,FrontEndCampus),0),MATCH(K$9,FrontEndYear,0))),"")</f>
        <v/>
      </c>
      <c r="L202" s="529" t="str">
        <f t="array" aca="1" ref="L202" ca="1">IFERROR(F202*(1+INDEX(FrontEndData,MATCH(L$10,IF(FrontEndType=$B202,FrontEndCampus),0),MATCH(L$9,FrontEndYear,0))),"")</f>
        <v/>
      </c>
      <c r="M202" s="529" t="str">
        <f t="array" aca="1" ref="M202" ca="1">IFERROR(G202*(1+INDEX(FrontEndData,MATCH(M$10,IF(FrontEndType=$B202,FrontEndCampus),0),MATCH(M$9,FrontEndYear,0))),"")</f>
        <v/>
      </c>
      <c r="N202" s="529" t="str">
        <f t="array" aca="1" ref="N202" ca="1">IFERROR(H202*(1+INDEX(FrontEndData,MATCH(N$10,IF(FrontEndType=$B202,FrontEndCampus),0),MATCH(N$9,FrontEndYear,0))),"")</f>
        <v/>
      </c>
      <c r="O202" s="529" t="str">
        <f t="array" aca="1" ref="O202" ca="1">IFERROR(I202*(1+INDEX(FrontEndData,MATCH(O$10,IF(FrontEndType=$B202,FrontEndCampus),0),MATCH(O$9,FrontEndYear,0))),"")</f>
        <v/>
      </c>
      <c r="P202" s="529" t="str">
        <f t="array" aca="1" ref="P202" ca="1">IFERROR(J202*(1+INDEX(FrontEndData,MATCH(P$10,IF(FrontEndType=$B202,FrontEndCampus),0),MATCH(P$9,FrontEndYear,0))),"")</f>
        <v/>
      </c>
      <c r="Q202" s="529" t="str">
        <f t="array" aca="1" ref="Q202" ca="1">IFERROR(K202*(1+INDEX(FrontEndData,MATCH(Q$10,IF(FrontEndType=$B202,FrontEndCampus),0),MATCH(Q$9,FrontEndYear,0))),"")</f>
        <v/>
      </c>
      <c r="R202" s="529" t="str">
        <f t="array" aca="1" ref="R202" ca="1">IFERROR(L202*(1+INDEX(FrontEndData,MATCH(R$10,IF(FrontEndType=$B202,FrontEndCampus),0),MATCH(R$9,FrontEndYear,0))),"")</f>
        <v/>
      </c>
      <c r="S202" s="529" t="str">
        <f t="array" aca="1" ref="S202" ca="1">IFERROR(M202*(1+INDEX(FrontEndData,MATCH(S$10,IF(FrontEndType=$B202,FrontEndCampus),0),MATCH(S$9,FrontEndYear,0))),"")</f>
        <v/>
      </c>
      <c r="T202" s="529" t="str">
        <f t="array" aca="1" ref="T202" ca="1">IFERROR(N202*(1+INDEX(FrontEndData,MATCH(T$10,IF(FrontEndType=$B202,FrontEndCampus),0),MATCH(T$9,FrontEndYear,0))),"")</f>
        <v/>
      </c>
      <c r="U202" s="529" t="str">
        <f t="array" aca="1" ref="U202" ca="1">IFERROR(O202*(1+INDEX(FrontEndData,MATCH(U$10,IF(FrontEndType=$B202,FrontEndCampus),0),MATCH(U$9,FrontEndYear,0))),"")</f>
        <v/>
      </c>
      <c r="V202" s="529" t="str">
        <f t="array" aca="1" ref="V202" ca="1">IFERROR(P202*(1+INDEX(FrontEndData,MATCH(V$10,IF(FrontEndType=$B202,FrontEndCampus),0),MATCH(V$9,FrontEndYear,0))),"")</f>
        <v/>
      </c>
      <c r="W202" s="529" t="str">
        <f t="array" aca="1" ref="W202" ca="1">IFERROR(Q202*(1+INDEX(FrontEndData,MATCH(W$10,IF(FrontEndType=$B202,FrontEndCampus),0),MATCH(W$9,FrontEndYear,0))),"")</f>
        <v/>
      </c>
      <c r="X202" s="529" t="str">
        <f t="array" aca="1" ref="X202" ca="1">IFERROR(R202*(1+INDEX(FrontEndData,MATCH(X$10,IF(FrontEndType=$B202,FrontEndCampus),0),MATCH(X$9,FrontEndYear,0))),"")</f>
        <v/>
      </c>
      <c r="Y202" s="529" t="str">
        <f t="array" aca="1" ref="Y202" ca="1">IFERROR(S202*(1+INDEX(FrontEndData,MATCH(Y$10,IF(FrontEndType=$B202,FrontEndCampus),0),MATCH(Y$9,FrontEndYear,0))),"")</f>
        <v/>
      </c>
      <c r="Z202" s="529" t="str">
        <f t="array" aca="1" ref="Z202" ca="1">IFERROR(T202*(1+INDEX(FrontEndData,MATCH(Z$10,IF(FrontEndType=$B202,FrontEndCampus),0),MATCH(Z$9,FrontEndYear,0))),"")</f>
        <v/>
      </c>
      <c r="AA202" s="529" t="str">
        <f t="array" aca="1" ref="AA202" ca="1">IFERROR(U202*(1+INDEX(FrontEndData,MATCH(AA$10,IF(FrontEndType=$B202,FrontEndCampus),0),MATCH(AA$9,FrontEndYear,0))),"")</f>
        <v/>
      </c>
      <c r="AB202" s="529" t="str">
        <f t="array" aca="1" ref="AB202" ca="1">IFERROR(V202*(1+INDEX(FrontEndData,MATCH(AB$10,IF(FrontEndType=$B202,FrontEndCampus),0),MATCH(AB$9,FrontEndYear,0))),"")</f>
        <v/>
      </c>
      <c r="AC202" s="529" t="str">
        <f t="array" aca="1" ref="AC202" ca="1">IFERROR(W202*(1+INDEX(FrontEndData,MATCH(AC$10,IF(FrontEndType=$B202,FrontEndCampus),0),MATCH(AC$9,FrontEndYear,0))),"")</f>
        <v/>
      </c>
      <c r="AD202" s="529" t="str">
        <f t="array" aca="1" ref="AD202" ca="1">IFERROR(X202*(1+INDEX(FrontEndData,MATCH(AD$10,IF(FrontEndType=$B202,FrontEndCampus),0),MATCH(AD$9,FrontEndYear,0))),"")</f>
        <v/>
      </c>
      <c r="AE202" s="529" t="str">
        <f t="array" aca="1" ref="AE202" ca="1">IFERROR(Y202*(1+INDEX(FrontEndData,MATCH(AE$10,IF(FrontEndType=$B202,FrontEndCampus),0),MATCH(AE$9,FrontEndYear,0))),"")</f>
        <v/>
      </c>
      <c r="AF202" s="529" t="str">
        <f t="array" aca="1" ref="AF202" ca="1">IFERROR(Z202*(1+INDEX(FrontEndData,MATCH(AF$10,IF(FrontEndType=$B202,FrontEndCampus),0),MATCH(AF$9,FrontEndYear,0))),"")</f>
        <v/>
      </c>
      <c r="AG202" s="529" t="str">
        <f t="array" aca="1" ref="AG202" ca="1">IFERROR(AA202*(1+INDEX(FrontEndData,MATCH(AG$10,IF(FrontEndType=$B202,FrontEndCampus),0),MATCH(AG$9,FrontEndYear,0))),"")</f>
        <v/>
      </c>
      <c r="AH202" s="529" t="str">
        <f t="array" aca="1" ref="AH202" ca="1">IFERROR(AB202*(1+INDEX(FrontEndData,MATCH(AH$10,IF(FrontEndType=$B202,FrontEndCampus),0),MATCH(AH$9,FrontEndYear,0))),"")</f>
        <v/>
      </c>
      <c r="AI202" s="529" t="str">
        <f t="array" aca="1" ref="AI202" ca="1">IFERROR(AC202*(1+INDEX(FrontEndData,MATCH(AI$10,IF(FrontEndType=$B202,FrontEndCampus),0),MATCH(AI$9,FrontEndYear,0))),"")</f>
        <v/>
      </c>
      <c r="AJ202" s="529" t="str">
        <f t="array" aca="1" ref="AJ202" ca="1">IFERROR(AD202*(1+INDEX(FrontEndData,MATCH(AJ$10,IF(FrontEndType=$B202,FrontEndCampus),0),MATCH(AJ$9,FrontEndYear,0))),"")</f>
        <v/>
      </c>
      <c r="AK202" s="529" t="str">
        <f t="array" aca="1" ref="AK202" ca="1">IFERROR(AE202*(1+INDEX(FrontEndData,MATCH(AK$10,IF(FrontEndType=$B202,FrontEndCampus),0),MATCH(AK$9,FrontEndYear,0))),"")</f>
        <v/>
      </c>
      <c r="AL202" s="529" t="str">
        <f t="array" aca="1" ref="AL202" ca="1">IFERROR(AF202*(1+INDEX(FrontEndData,MATCH(AL$10,IF(FrontEndType=$B202,FrontEndCampus),0),MATCH(AL$9,FrontEndYear,0))),"")</f>
        <v/>
      </c>
      <c r="AM202" s="529" t="str">
        <f t="array" aca="1" ref="AM202" ca="1">IFERROR(AG202*(1+INDEX(FrontEndData,MATCH(AM$10,IF(FrontEndType=$B202,FrontEndCampus),0),MATCH(AM$9,FrontEndYear,0))),"")</f>
        <v/>
      </c>
      <c r="AN202" s="529" t="str">
        <f t="array" aca="1" ref="AN202" ca="1">IFERROR(AH202*(1+INDEX(FrontEndData,MATCH(AN$10,IF(FrontEndType=$B202,FrontEndCampus),0),MATCH(AN$9,FrontEndYear,0))),"")</f>
        <v/>
      </c>
      <c r="AO202" s="529" t="str">
        <f t="array" aca="1" ref="AO202" ca="1">IFERROR(AI202*(1+INDEX(FrontEndData,MATCH(AO$10,IF(FrontEndType=$B202,FrontEndCampus),0),MATCH(AO$9,FrontEndYear,0))),"")</f>
        <v/>
      </c>
      <c r="AP202" s="529" t="str">
        <f t="array" aca="1" ref="AP202" ca="1">IFERROR(AJ202*(1+INDEX(FrontEndData,MATCH(AP$10,IF(FrontEndType=$B202,FrontEndCampus),0),MATCH(AP$9,FrontEndYear,0))),"")</f>
        <v/>
      </c>
      <c r="AQ202" s="529" t="str">
        <f t="array" aca="1" ref="AQ202" ca="1">IFERROR(AK202*(1+INDEX(FrontEndData,MATCH(AQ$10,IF(FrontEndType=$B202,FrontEndCampus),0),MATCH(AQ$9,FrontEndYear,0))),"")</f>
        <v/>
      </c>
      <c r="AR202" s="529" t="str">
        <f t="array" aca="1" ref="AR202" ca="1">IFERROR(AL202*(1+INDEX(FrontEndData,MATCH(AR$10,IF(FrontEndType=$B202,FrontEndCampus),0),MATCH(AR$9,FrontEndYear,0))),"")</f>
        <v/>
      </c>
      <c r="AS202" s="529" t="str">
        <f t="array" aca="1" ref="AS202" ca="1">IFERROR(AM202*(1+INDEX(FrontEndData,MATCH(AS$10,IF(FrontEndType=$B202,FrontEndCampus),0),MATCH(AS$9,FrontEndYear,0))),"")</f>
        <v/>
      </c>
      <c r="AT202" s="529" t="str">
        <f t="array" aca="1" ref="AT202" ca="1">IFERROR(AN202*(1+INDEX(FrontEndData,MATCH(AT$10,IF(FrontEndType=$B202,FrontEndCampus),0),MATCH(AT$9,FrontEndYear,0))),"")</f>
        <v/>
      </c>
      <c r="AU202" s="529" t="str">
        <f t="array" aca="1" ref="AU202" ca="1">IFERROR(AO202*(1+INDEX(FrontEndData,MATCH(AU$10,IF(FrontEndType=$B202,FrontEndCampus),0),MATCH(AU$9,FrontEndYear,0))),"")</f>
        <v/>
      </c>
      <c r="AV202" s="529" t="str">
        <f t="array" aca="1" ref="AV202" ca="1">IFERROR(AP202*(1+INDEX(FrontEndData,MATCH(AV$10,IF(FrontEndType=$B202,FrontEndCampus),0),MATCH(AV$9,FrontEndYear,0))),"")</f>
        <v/>
      </c>
      <c r="AW202" s="529" t="str">
        <f t="array" aca="1" ref="AW202" ca="1">IFERROR(AQ202*(1+INDEX(FrontEndData,MATCH(AW$10,IF(FrontEndType=$B202,FrontEndCampus),0),MATCH(AW$9,FrontEndYear,0))),"")</f>
        <v/>
      </c>
      <c r="AX202" s="529" t="str">
        <f t="array" aca="1" ref="AX202" ca="1">IFERROR(AR202*(1+INDEX(FrontEndData,MATCH(AX$10,IF(FrontEndType=$B202,FrontEndCampus),0),MATCH(AX$9,FrontEndYear,0))),"")</f>
        <v/>
      </c>
      <c r="AY202" s="529" t="str">
        <f t="array" aca="1" ref="AY202" ca="1">IFERROR(AS202*(1+INDEX(FrontEndData,MATCH(AY$10,IF(FrontEndType=$B202,FrontEndCampus),0),MATCH(AY$9,FrontEndYear,0))),"")</f>
        <v/>
      </c>
      <c r="AZ202" s="529" t="str">
        <f t="array" aca="1" ref="AZ202" ca="1">IFERROR(AT202*(1+INDEX(FrontEndData,MATCH(AZ$10,IF(FrontEndType=$B202,FrontEndCampus),0),MATCH(AZ$9,FrontEndYear,0))),"")</f>
        <v/>
      </c>
      <c r="BA202" s="529" t="str">
        <f t="array" aca="1" ref="BA202" ca="1">IFERROR(AU202*(1+INDEX(FrontEndData,MATCH(BA$10,IF(FrontEndType=$B202,FrontEndCampus),0),MATCH(BA$9,FrontEndYear,0))),"")</f>
        <v/>
      </c>
      <c r="BB202" s="529" t="str">
        <f t="array" aca="1" ref="BB202" ca="1">IFERROR(AV202*(1+INDEX(FrontEndData,MATCH(BB$10,IF(FrontEndType=$B202,FrontEndCampus),0),MATCH(BB$9,FrontEndYear,0))),"")</f>
        <v/>
      </c>
      <c r="BC202" s="529" t="str">
        <f t="array" aca="1" ref="BC202" ca="1">IFERROR(AW202*(1+INDEX(FrontEndData,MATCH(BC$10,IF(FrontEndType=$B202,FrontEndCampus),0),MATCH(BC$9,FrontEndYear,0))),"")</f>
        <v/>
      </c>
      <c r="BD202" s="529" t="str">
        <f t="array" aca="1" ref="BD202" ca="1">IFERROR(AX202*(1+INDEX(FrontEndData,MATCH(BD$10,IF(FrontEndType=$B202,FrontEndCampus),0),MATCH(BD$9,FrontEndYear,0))),"")</f>
        <v/>
      </c>
      <c r="BE202" s="529" t="str">
        <f t="array" aca="1" ref="BE202" ca="1">IFERROR(AY202*(1+INDEX(FrontEndData,MATCH(BE$10,IF(FrontEndType=$B202,FrontEndCampus),0),MATCH(BE$9,FrontEndYear,0))),"")</f>
        <v/>
      </c>
      <c r="BF202" s="529" t="str">
        <f t="array" aca="1" ref="BF202" ca="1">IFERROR(AZ202*(1+INDEX(FrontEndData,MATCH(BF$10,IF(FrontEndType=$B202,FrontEndCampus),0),MATCH(BF$9,FrontEndYear,0))),"")</f>
        <v/>
      </c>
      <c r="BG202" s="529" t="str">
        <f t="array" aca="1" ref="BG202" ca="1">IFERROR(BA202*(1+INDEX(FrontEndData,MATCH(BG$10,IF(FrontEndType=$B202,FrontEndCampus),0),MATCH(BG$9,FrontEndYear,0))),"")</f>
        <v/>
      </c>
      <c r="BH202" s="529" t="str">
        <f t="array" aca="1" ref="BH202" ca="1">IFERROR(BB202*(1+INDEX(FrontEndData,MATCH(BH$10,IF(FrontEndType=$B202,FrontEndCampus),0),MATCH(BH$9,FrontEndYear,0))),"")</f>
        <v/>
      </c>
      <c r="BI202" s="529" t="str">
        <f t="array" aca="1" ref="BI202" ca="1">IFERROR(BC202*(1+INDEX(FrontEndData,MATCH(BI$10,IF(FrontEndType=$B202,FrontEndCampus),0),MATCH(BI$9,FrontEndYear,0))),"")</f>
        <v/>
      </c>
      <c r="BJ202" s="529" t="str">
        <f t="array" aca="1" ref="BJ202" ca="1">IFERROR(BD202*(1+INDEX(FrontEndData,MATCH(BJ$10,IF(FrontEndType=$B202,FrontEndCampus),0),MATCH(BJ$9,FrontEndYear,0))),"")</f>
        <v/>
      </c>
      <c r="BK202" s="529" t="str">
        <f t="array" aca="1" ref="BK202" ca="1">IFERROR(BE202*(1+INDEX(FrontEndData,MATCH(BK$10,IF(FrontEndType=$B202,FrontEndCampus),0),MATCH(BK$9,FrontEndYear,0))),"")</f>
        <v/>
      </c>
      <c r="BL202" s="529" t="str">
        <f t="array" aca="1" ref="BL202" ca="1">IFERROR(BF202*(1+INDEX(FrontEndData,MATCH(BL$10,IF(FrontEndType=$B202,FrontEndCampus),0),MATCH(BL$9,FrontEndYear,0))),"")</f>
        <v/>
      </c>
      <c r="BM202" s="529" t="str">
        <f t="array" aca="1" ref="BM202" ca="1">IFERROR(BG202*(1+INDEX(FrontEndData,MATCH(BM$10,IF(FrontEndType=$B202,FrontEndCampus),0),MATCH(BM$9,FrontEndYear,0))),"")</f>
        <v/>
      </c>
      <c r="BN202" s="529" t="str">
        <f t="array" aca="1" ref="BN202" ca="1">IFERROR(BH202*(1+INDEX(FrontEndData,MATCH(BN$10,IF(FrontEndType=$B202,FrontEndCampus),0),MATCH(BN$9,FrontEndYear,0))),"")</f>
        <v/>
      </c>
      <c r="BO202" s="529" t="str">
        <f t="array" aca="1" ref="BO202" ca="1">IFERROR(BI202*(1+INDEX(FrontEndData,MATCH(BO$10,IF(FrontEndType=$B202,FrontEndCampus),0),MATCH(BO$9,FrontEndYear,0))),"")</f>
        <v/>
      </c>
      <c r="BP202" s="529" t="str">
        <f t="array" aca="1" ref="BP202" ca="1">IFERROR(BJ202*(1+INDEX(FrontEndData,MATCH(BP$10,IF(FrontEndType=$B202,FrontEndCampus),0),MATCH(BP$9,FrontEndYear,0))),"")</f>
        <v/>
      </c>
      <c r="BQ202" s="529" t="str">
        <f t="array" aca="1" ref="BQ202" ca="1">IFERROR(BK202*(1+INDEX(FrontEndData,MATCH(BQ$10,IF(FrontEndType=$B202,FrontEndCampus),0),MATCH(BQ$9,FrontEndYear,0))),"")</f>
        <v/>
      </c>
      <c r="BR202" s="529" t="str">
        <f t="array" aca="1" ref="BR202" ca="1">IFERROR(BL202*(1+INDEX(FrontEndData,MATCH(BR$10,IF(FrontEndType=$B202,FrontEndCampus),0),MATCH(BR$9,FrontEndYear,0))),"")</f>
        <v/>
      </c>
      <c r="BS202" s="529" t="str">
        <f t="array" aca="1" ref="BS202" ca="1">IFERROR(BM202*(1+INDEX(FrontEndData,MATCH(BS$10,IF(FrontEndType=$B202,FrontEndCampus),0),MATCH(BS$9,FrontEndYear,0))),"")</f>
        <v/>
      </c>
      <c r="BT202" s="529" t="str">
        <f t="array" aca="1" ref="BT202" ca="1">IFERROR(BN202*(1+INDEX(FrontEndData,MATCH(BT$10,IF(FrontEndType=$B202,FrontEndCampus),0),MATCH(BT$9,FrontEndYear,0))),"")</f>
        <v/>
      </c>
      <c r="BU202" s="529" t="str">
        <f t="array" aca="1" ref="BU202" ca="1">IFERROR(BO202*(1+INDEX(FrontEndData,MATCH(BU$10,IF(FrontEndType=$B202,FrontEndCampus),0),MATCH(BU$9,FrontEndYear,0))),"")</f>
        <v/>
      </c>
      <c r="BV202" s="529" t="str">
        <f t="array" aca="1" ref="BV202" ca="1">IFERROR(BP202*(1+INDEX(FrontEndData,MATCH(BV$10,IF(FrontEndType=$B202,FrontEndCampus),0),MATCH(BV$9,FrontEndYear,0))),"")</f>
        <v/>
      </c>
      <c r="BW202" s="529" t="str">
        <f t="array" aca="1" ref="BW202" ca="1">IFERROR(BQ202*(1+INDEX(FrontEndData,MATCH(BW$10,IF(FrontEndType=$B202,FrontEndCampus),0),MATCH(BW$9,FrontEndYear,0))),"")</f>
        <v/>
      </c>
      <c r="BX202" s="529" t="str">
        <f t="array" aca="1" ref="BX202" ca="1">IFERROR(BR202*(1+INDEX(FrontEndData,MATCH(BX$10,IF(FrontEndType=$B202,FrontEndCampus),0),MATCH(BX$9,FrontEndYear,0))),"")</f>
        <v/>
      </c>
    </row>
    <row r="203" spans="2:76" x14ac:dyDescent="0.25">
      <c r="B203" s="525" t="s">
        <v>361</v>
      </c>
      <c r="C203" s="526" t="s">
        <v>363</v>
      </c>
      <c r="D203" s="527" t="s">
        <v>28</v>
      </c>
      <c r="E203" s="528">
        <f t="array" aca="1" ref="E203" ca="1">IFERROR(IF(INDEX(EndUseMatrixData,MATCH($B203,IF(EndUseMatrixEndUse=$D203,EndUseMatrixAllocation),0),MATCH($C203,EndUseMatrixEmissionSource,0))=Lists!$Q$9,INDEX(CFPTableEmissionsData,MATCH($C203,CFPTableEmissionsEmissionSource,0),MATCH(E$10,CFPTableEmissionsCampus,0))*INDEX(EndUseAssumptionsData,MATCH($C203,IF(EndUseAssumptionsEndUse=$D203,EndUseAssumptionsEmissionsSource),0),MATCH(E$10,EndUseAssumptionsCampus,0))*IF(COUNTIF(PeopleList,$B203)&gt;0,INDEX(SpacePeopleAllocationsPercentData,MATCH($B203,SpacePeopleAllocationsPercentType,0),MATCH(E$10,SpacePeopleAllocationsPercentCampus,0))/SUM(IF(INDEX(EndUseMatrixPeopleData,0,MATCH($C203,EndUseMatrixEmissionSource,0))=Lists!$Q$9,IF(EndUseMatrixPeopleEndUse=$D203,INDEX(EndUseMatrixPeopleSplitData,0,MATCH(E$10,EndUseMatrixPeopleSplitCampus,0))))),1),0),0)</f>
        <v>0</v>
      </c>
      <c r="F203" s="528">
        <f t="array" aca="1" ref="F203" ca="1">IFERROR(IF(INDEX(EndUseMatrixData,MATCH($B203,IF(EndUseMatrixEndUse=$D203,EndUseMatrixAllocation),0),MATCH($C203,EndUseMatrixEmissionSource,0))=Lists!$Q$9,INDEX(CFPTableEmissionsData,MATCH($C203,CFPTableEmissionsEmissionSource,0),MATCH(F$10,CFPTableEmissionsCampus,0))*INDEX(EndUseAssumptionsData,MATCH($C203,IF(EndUseAssumptionsEndUse=$D203,EndUseAssumptionsEmissionsSource),0),MATCH(F$10,EndUseAssumptionsCampus,0))*IF(COUNTIF(PeopleList,$B203)&gt;0,INDEX(SpacePeopleAllocationsPercentData,MATCH($B203,SpacePeopleAllocationsPercentType,0),MATCH(F$10,SpacePeopleAllocationsPercentCampus,0))/SUM(IF(INDEX(EndUseMatrixPeopleData,0,MATCH($C203,EndUseMatrixEmissionSource,0))=Lists!$Q$9,IF(EndUseMatrixPeopleEndUse=$D203,INDEX(EndUseMatrixPeopleSplitData,0,MATCH(F$10,EndUseMatrixPeopleSplitCampus,0))))),1),0),0)</f>
        <v>0</v>
      </c>
      <c r="G203" s="528">
        <f t="array" aca="1" ref="G203" ca="1">IFERROR(IF(INDEX(EndUseMatrixData,MATCH($B203,IF(EndUseMatrixEndUse=$D203,EndUseMatrixAllocation),0),MATCH($C203,EndUseMatrixEmissionSource,0))=Lists!$Q$9,INDEX(CFPTableEmissionsData,MATCH($C203,CFPTableEmissionsEmissionSource,0),MATCH(G$10,CFPTableEmissionsCampus,0))*INDEX(EndUseAssumptionsData,MATCH($C203,IF(EndUseAssumptionsEndUse=$D203,EndUseAssumptionsEmissionsSource),0),MATCH(G$10,EndUseAssumptionsCampus,0))*IF(COUNTIF(PeopleList,$B203)&gt;0,INDEX(SpacePeopleAllocationsPercentData,MATCH($B203,SpacePeopleAllocationsPercentType,0),MATCH(G$10,SpacePeopleAllocationsPercentCampus,0))/SUM(IF(INDEX(EndUseMatrixPeopleData,0,MATCH($C203,EndUseMatrixEmissionSource,0))=Lists!$Q$9,IF(EndUseMatrixPeopleEndUse=$D203,INDEX(EndUseMatrixPeopleSplitData,0,MATCH(G$10,EndUseMatrixPeopleSplitCampus,0))))),1),0),0)</f>
        <v>0</v>
      </c>
      <c r="H203" s="528">
        <f t="array" aca="1" ref="H203" ca="1">IFERROR(IF(INDEX(EndUseMatrixData,MATCH($B203,IF(EndUseMatrixEndUse=$D203,EndUseMatrixAllocation),0),MATCH($C203,EndUseMatrixEmissionSource,0))=Lists!$Q$9,INDEX(CFPTableEmissionsData,MATCH($C203,CFPTableEmissionsEmissionSource,0),MATCH(H$10,CFPTableEmissionsCampus,0))*INDEX(EndUseAssumptionsData,MATCH($C203,IF(EndUseAssumptionsEndUse=$D203,EndUseAssumptionsEmissionsSource),0),MATCH(H$10,EndUseAssumptionsCampus,0))*IF(COUNTIF(PeopleList,$B203)&gt;0,INDEX(SpacePeopleAllocationsPercentData,MATCH($B203,SpacePeopleAllocationsPercentType,0),MATCH(H$10,SpacePeopleAllocationsPercentCampus,0))/SUM(IF(INDEX(EndUseMatrixPeopleData,0,MATCH($C203,EndUseMatrixEmissionSource,0))=Lists!$Q$9,IF(EndUseMatrixPeopleEndUse=$D203,INDEX(EndUseMatrixPeopleSplitData,0,MATCH(H$10,EndUseMatrixPeopleSplitCampus,0))))),1),0),0)</f>
        <v>0</v>
      </c>
      <c r="I203" s="528">
        <f t="array" aca="1" ref="I203" ca="1">IFERROR(IF(INDEX(EndUseMatrixData,MATCH($B203,IF(EndUseMatrixEndUse=$D203,EndUseMatrixAllocation),0),MATCH($C203,EndUseMatrixEmissionSource,0))=Lists!$Q$9,INDEX(CFPTableEmissionsData,MATCH($C203,CFPTableEmissionsEmissionSource,0),MATCH(I$10,CFPTableEmissionsCampus,0))*INDEX(EndUseAssumptionsData,MATCH($C203,IF(EndUseAssumptionsEndUse=$D203,EndUseAssumptionsEmissionsSource),0),MATCH(I$10,EndUseAssumptionsCampus,0))*IF(COUNTIF(PeopleList,$B203)&gt;0,INDEX(SpacePeopleAllocationsPercentData,MATCH($B203,SpacePeopleAllocationsPercentType,0),MATCH(I$10,SpacePeopleAllocationsPercentCampus,0))/SUM(IF(INDEX(EndUseMatrixPeopleData,0,MATCH($C203,EndUseMatrixEmissionSource,0))=Lists!$Q$9,IF(EndUseMatrixPeopleEndUse=$D203,INDEX(EndUseMatrixPeopleSplitData,0,MATCH(I$10,EndUseMatrixPeopleSplitCampus,0))))),1),0),0)</f>
        <v>0</v>
      </c>
      <c r="J203" s="528">
        <f t="array" aca="1" ref="J203" ca="1">IFERROR(IF(INDEX(EndUseMatrixData,MATCH($B203,IF(EndUseMatrixEndUse=$D203,EndUseMatrixAllocation),0),MATCH($C203,EndUseMatrixEmissionSource,0))=Lists!$Q$9,INDEX(CFPTableEmissionsData,MATCH($C203,CFPTableEmissionsEmissionSource,0),MATCH(J$10,CFPTableEmissionsCampus,0))*INDEX(EndUseAssumptionsData,MATCH($C203,IF(EndUseAssumptionsEndUse=$D203,EndUseAssumptionsEmissionsSource),0),MATCH(J$10,EndUseAssumptionsCampus,0))*IF(COUNTIF(PeopleList,$B203)&gt;0,INDEX(SpacePeopleAllocationsPercentData,MATCH($B203,SpacePeopleAllocationsPercentType,0),MATCH(J$10,SpacePeopleAllocationsPercentCampus,0))/SUM(IF(INDEX(EndUseMatrixPeopleData,0,MATCH($C203,EndUseMatrixEmissionSource,0))=Lists!$Q$9,IF(EndUseMatrixPeopleEndUse=$D203,INDEX(EndUseMatrixPeopleSplitData,0,MATCH(J$10,EndUseMatrixPeopleSplitCampus,0))))),1),0),0)</f>
        <v>0</v>
      </c>
      <c r="K203" s="529" t="str">
        <f t="array" aca="1" ref="K203" ca="1">IFERROR(E203*(1+INDEX(FrontEndData,MATCH(K$10,IF(FrontEndType=$B203,FrontEndCampus),0),MATCH(K$9,FrontEndYear,0))),"")</f>
        <v/>
      </c>
      <c r="L203" s="529" t="str">
        <f t="array" aca="1" ref="L203" ca="1">IFERROR(F203*(1+INDEX(FrontEndData,MATCH(L$10,IF(FrontEndType=$B203,FrontEndCampus),0),MATCH(L$9,FrontEndYear,0))),"")</f>
        <v/>
      </c>
      <c r="M203" s="529" t="str">
        <f t="array" aca="1" ref="M203" ca="1">IFERROR(G203*(1+INDEX(FrontEndData,MATCH(M$10,IF(FrontEndType=$B203,FrontEndCampus),0),MATCH(M$9,FrontEndYear,0))),"")</f>
        <v/>
      </c>
      <c r="N203" s="529" t="str">
        <f t="array" aca="1" ref="N203" ca="1">IFERROR(H203*(1+INDEX(FrontEndData,MATCH(N$10,IF(FrontEndType=$B203,FrontEndCampus),0),MATCH(N$9,FrontEndYear,0))),"")</f>
        <v/>
      </c>
      <c r="O203" s="529" t="str">
        <f t="array" aca="1" ref="O203" ca="1">IFERROR(I203*(1+INDEX(FrontEndData,MATCH(O$10,IF(FrontEndType=$B203,FrontEndCampus),0),MATCH(O$9,FrontEndYear,0))),"")</f>
        <v/>
      </c>
      <c r="P203" s="529" t="str">
        <f t="array" aca="1" ref="P203" ca="1">IFERROR(J203*(1+INDEX(FrontEndData,MATCH(P$10,IF(FrontEndType=$B203,FrontEndCampus),0),MATCH(P$9,FrontEndYear,0))),"")</f>
        <v/>
      </c>
      <c r="Q203" s="529" t="str">
        <f t="array" aca="1" ref="Q203" ca="1">IFERROR(K203*(1+INDEX(FrontEndData,MATCH(Q$10,IF(FrontEndType=$B203,FrontEndCampus),0),MATCH(Q$9,FrontEndYear,0))),"")</f>
        <v/>
      </c>
      <c r="R203" s="529" t="str">
        <f t="array" aca="1" ref="R203" ca="1">IFERROR(L203*(1+INDEX(FrontEndData,MATCH(R$10,IF(FrontEndType=$B203,FrontEndCampus),0),MATCH(R$9,FrontEndYear,0))),"")</f>
        <v/>
      </c>
      <c r="S203" s="529" t="str">
        <f t="array" aca="1" ref="S203" ca="1">IFERROR(M203*(1+INDEX(FrontEndData,MATCH(S$10,IF(FrontEndType=$B203,FrontEndCampus),0),MATCH(S$9,FrontEndYear,0))),"")</f>
        <v/>
      </c>
      <c r="T203" s="529" t="str">
        <f t="array" aca="1" ref="T203" ca="1">IFERROR(N203*(1+INDEX(FrontEndData,MATCH(T$10,IF(FrontEndType=$B203,FrontEndCampus),0),MATCH(T$9,FrontEndYear,0))),"")</f>
        <v/>
      </c>
      <c r="U203" s="529" t="str">
        <f t="array" aca="1" ref="U203" ca="1">IFERROR(O203*(1+INDEX(FrontEndData,MATCH(U$10,IF(FrontEndType=$B203,FrontEndCampus),0),MATCH(U$9,FrontEndYear,0))),"")</f>
        <v/>
      </c>
      <c r="V203" s="529" t="str">
        <f t="array" aca="1" ref="V203" ca="1">IFERROR(P203*(1+INDEX(FrontEndData,MATCH(V$10,IF(FrontEndType=$B203,FrontEndCampus),0),MATCH(V$9,FrontEndYear,0))),"")</f>
        <v/>
      </c>
      <c r="W203" s="529" t="str">
        <f t="array" aca="1" ref="W203" ca="1">IFERROR(Q203*(1+INDEX(FrontEndData,MATCH(W$10,IF(FrontEndType=$B203,FrontEndCampus),0),MATCH(W$9,FrontEndYear,0))),"")</f>
        <v/>
      </c>
      <c r="X203" s="529" t="str">
        <f t="array" aca="1" ref="X203" ca="1">IFERROR(R203*(1+INDEX(FrontEndData,MATCH(X$10,IF(FrontEndType=$B203,FrontEndCampus),0),MATCH(X$9,FrontEndYear,0))),"")</f>
        <v/>
      </c>
      <c r="Y203" s="529" t="str">
        <f t="array" aca="1" ref="Y203" ca="1">IFERROR(S203*(1+INDEX(FrontEndData,MATCH(Y$10,IF(FrontEndType=$B203,FrontEndCampus),0),MATCH(Y$9,FrontEndYear,0))),"")</f>
        <v/>
      </c>
      <c r="Z203" s="529" t="str">
        <f t="array" aca="1" ref="Z203" ca="1">IFERROR(T203*(1+INDEX(FrontEndData,MATCH(Z$10,IF(FrontEndType=$B203,FrontEndCampus),0),MATCH(Z$9,FrontEndYear,0))),"")</f>
        <v/>
      </c>
      <c r="AA203" s="529" t="str">
        <f t="array" aca="1" ref="AA203" ca="1">IFERROR(U203*(1+INDEX(FrontEndData,MATCH(AA$10,IF(FrontEndType=$B203,FrontEndCampus),0),MATCH(AA$9,FrontEndYear,0))),"")</f>
        <v/>
      </c>
      <c r="AB203" s="529" t="str">
        <f t="array" aca="1" ref="AB203" ca="1">IFERROR(V203*(1+INDEX(FrontEndData,MATCH(AB$10,IF(FrontEndType=$B203,FrontEndCampus),0),MATCH(AB$9,FrontEndYear,0))),"")</f>
        <v/>
      </c>
      <c r="AC203" s="529" t="str">
        <f t="array" aca="1" ref="AC203" ca="1">IFERROR(W203*(1+INDEX(FrontEndData,MATCH(AC$10,IF(FrontEndType=$B203,FrontEndCampus),0),MATCH(AC$9,FrontEndYear,0))),"")</f>
        <v/>
      </c>
      <c r="AD203" s="529" t="str">
        <f t="array" aca="1" ref="AD203" ca="1">IFERROR(X203*(1+INDEX(FrontEndData,MATCH(AD$10,IF(FrontEndType=$B203,FrontEndCampus),0),MATCH(AD$9,FrontEndYear,0))),"")</f>
        <v/>
      </c>
      <c r="AE203" s="529" t="str">
        <f t="array" aca="1" ref="AE203" ca="1">IFERROR(Y203*(1+INDEX(FrontEndData,MATCH(AE$10,IF(FrontEndType=$B203,FrontEndCampus),0),MATCH(AE$9,FrontEndYear,0))),"")</f>
        <v/>
      </c>
      <c r="AF203" s="529" t="str">
        <f t="array" aca="1" ref="AF203" ca="1">IFERROR(Z203*(1+INDEX(FrontEndData,MATCH(AF$10,IF(FrontEndType=$B203,FrontEndCampus),0),MATCH(AF$9,FrontEndYear,0))),"")</f>
        <v/>
      </c>
      <c r="AG203" s="529" t="str">
        <f t="array" aca="1" ref="AG203" ca="1">IFERROR(AA203*(1+INDEX(FrontEndData,MATCH(AG$10,IF(FrontEndType=$B203,FrontEndCampus),0),MATCH(AG$9,FrontEndYear,0))),"")</f>
        <v/>
      </c>
      <c r="AH203" s="529" t="str">
        <f t="array" aca="1" ref="AH203" ca="1">IFERROR(AB203*(1+INDEX(FrontEndData,MATCH(AH$10,IF(FrontEndType=$B203,FrontEndCampus),0),MATCH(AH$9,FrontEndYear,0))),"")</f>
        <v/>
      </c>
      <c r="AI203" s="529" t="str">
        <f t="array" aca="1" ref="AI203" ca="1">IFERROR(AC203*(1+INDEX(FrontEndData,MATCH(AI$10,IF(FrontEndType=$B203,FrontEndCampus),0),MATCH(AI$9,FrontEndYear,0))),"")</f>
        <v/>
      </c>
      <c r="AJ203" s="529" t="str">
        <f t="array" aca="1" ref="AJ203" ca="1">IFERROR(AD203*(1+INDEX(FrontEndData,MATCH(AJ$10,IF(FrontEndType=$B203,FrontEndCampus),0),MATCH(AJ$9,FrontEndYear,0))),"")</f>
        <v/>
      </c>
      <c r="AK203" s="529" t="str">
        <f t="array" aca="1" ref="AK203" ca="1">IFERROR(AE203*(1+INDEX(FrontEndData,MATCH(AK$10,IF(FrontEndType=$B203,FrontEndCampus),0),MATCH(AK$9,FrontEndYear,0))),"")</f>
        <v/>
      </c>
      <c r="AL203" s="529" t="str">
        <f t="array" aca="1" ref="AL203" ca="1">IFERROR(AF203*(1+INDEX(FrontEndData,MATCH(AL$10,IF(FrontEndType=$B203,FrontEndCampus),0),MATCH(AL$9,FrontEndYear,0))),"")</f>
        <v/>
      </c>
      <c r="AM203" s="529" t="str">
        <f t="array" aca="1" ref="AM203" ca="1">IFERROR(AG203*(1+INDEX(FrontEndData,MATCH(AM$10,IF(FrontEndType=$B203,FrontEndCampus),0),MATCH(AM$9,FrontEndYear,0))),"")</f>
        <v/>
      </c>
      <c r="AN203" s="529" t="str">
        <f t="array" aca="1" ref="AN203" ca="1">IFERROR(AH203*(1+INDEX(FrontEndData,MATCH(AN$10,IF(FrontEndType=$B203,FrontEndCampus),0),MATCH(AN$9,FrontEndYear,0))),"")</f>
        <v/>
      </c>
      <c r="AO203" s="529" t="str">
        <f t="array" aca="1" ref="AO203" ca="1">IFERROR(AI203*(1+INDEX(FrontEndData,MATCH(AO$10,IF(FrontEndType=$B203,FrontEndCampus),0),MATCH(AO$9,FrontEndYear,0))),"")</f>
        <v/>
      </c>
      <c r="AP203" s="529" t="str">
        <f t="array" aca="1" ref="AP203" ca="1">IFERROR(AJ203*(1+INDEX(FrontEndData,MATCH(AP$10,IF(FrontEndType=$B203,FrontEndCampus),0),MATCH(AP$9,FrontEndYear,0))),"")</f>
        <v/>
      </c>
      <c r="AQ203" s="529" t="str">
        <f t="array" aca="1" ref="AQ203" ca="1">IFERROR(AK203*(1+INDEX(FrontEndData,MATCH(AQ$10,IF(FrontEndType=$B203,FrontEndCampus),0),MATCH(AQ$9,FrontEndYear,0))),"")</f>
        <v/>
      </c>
      <c r="AR203" s="529" t="str">
        <f t="array" aca="1" ref="AR203" ca="1">IFERROR(AL203*(1+INDEX(FrontEndData,MATCH(AR$10,IF(FrontEndType=$B203,FrontEndCampus),0),MATCH(AR$9,FrontEndYear,0))),"")</f>
        <v/>
      </c>
      <c r="AS203" s="529" t="str">
        <f t="array" aca="1" ref="AS203" ca="1">IFERROR(AM203*(1+INDEX(FrontEndData,MATCH(AS$10,IF(FrontEndType=$B203,FrontEndCampus),0),MATCH(AS$9,FrontEndYear,0))),"")</f>
        <v/>
      </c>
      <c r="AT203" s="529" t="str">
        <f t="array" aca="1" ref="AT203" ca="1">IFERROR(AN203*(1+INDEX(FrontEndData,MATCH(AT$10,IF(FrontEndType=$B203,FrontEndCampus),0),MATCH(AT$9,FrontEndYear,0))),"")</f>
        <v/>
      </c>
      <c r="AU203" s="529" t="str">
        <f t="array" aca="1" ref="AU203" ca="1">IFERROR(AO203*(1+INDEX(FrontEndData,MATCH(AU$10,IF(FrontEndType=$B203,FrontEndCampus),0),MATCH(AU$9,FrontEndYear,0))),"")</f>
        <v/>
      </c>
      <c r="AV203" s="529" t="str">
        <f t="array" aca="1" ref="AV203" ca="1">IFERROR(AP203*(1+INDEX(FrontEndData,MATCH(AV$10,IF(FrontEndType=$B203,FrontEndCampus),0),MATCH(AV$9,FrontEndYear,0))),"")</f>
        <v/>
      </c>
      <c r="AW203" s="529" t="str">
        <f t="array" aca="1" ref="AW203" ca="1">IFERROR(AQ203*(1+INDEX(FrontEndData,MATCH(AW$10,IF(FrontEndType=$B203,FrontEndCampus),0),MATCH(AW$9,FrontEndYear,0))),"")</f>
        <v/>
      </c>
      <c r="AX203" s="529" t="str">
        <f t="array" aca="1" ref="AX203" ca="1">IFERROR(AR203*(1+INDEX(FrontEndData,MATCH(AX$10,IF(FrontEndType=$B203,FrontEndCampus),0),MATCH(AX$9,FrontEndYear,0))),"")</f>
        <v/>
      </c>
      <c r="AY203" s="529" t="str">
        <f t="array" aca="1" ref="AY203" ca="1">IFERROR(AS203*(1+INDEX(FrontEndData,MATCH(AY$10,IF(FrontEndType=$B203,FrontEndCampus),0),MATCH(AY$9,FrontEndYear,0))),"")</f>
        <v/>
      </c>
      <c r="AZ203" s="529" t="str">
        <f t="array" aca="1" ref="AZ203" ca="1">IFERROR(AT203*(1+INDEX(FrontEndData,MATCH(AZ$10,IF(FrontEndType=$B203,FrontEndCampus),0),MATCH(AZ$9,FrontEndYear,0))),"")</f>
        <v/>
      </c>
      <c r="BA203" s="529" t="str">
        <f t="array" aca="1" ref="BA203" ca="1">IFERROR(AU203*(1+INDEX(FrontEndData,MATCH(BA$10,IF(FrontEndType=$B203,FrontEndCampus),0),MATCH(BA$9,FrontEndYear,0))),"")</f>
        <v/>
      </c>
      <c r="BB203" s="529" t="str">
        <f t="array" aca="1" ref="BB203" ca="1">IFERROR(AV203*(1+INDEX(FrontEndData,MATCH(BB$10,IF(FrontEndType=$B203,FrontEndCampus),0),MATCH(BB$9,FrontEndYear,0))),"")</f>
        <v/>
      </c>
      <c r="BC203" s="529" t="str">
        <f t="array" aca="1" ref="BC203" ca="1">IFERROR(AW203*(1+INDEX(FrontEndData,MATCH(BC$10,IF(FrontEndType=$B203,FrontEndCampus),0),MATCH(BC$9,FrontEndYear,0))),"")</f>
        <v/>
      </c>
      <c r="BD203" s="529" t="str">
        <f t="array" aca="1" ref="BD203" ca="1">IFERROR(AX203*(1+INDEX(FrontEndData,MATCH(BD$10,IF(FrontEndType=$B203,FrontEndCampus),0),MATCH(BD$9,FrontEndYear,0))),"")</f>
        <v/>
      </c>
      <c r="BE203" s="529" t="str">
        <f t="array" aca="1" ref="BE203" ca="1">IFERROR(AY203*(1+INDEX(FrontEndData,MATCH(BE$10,IF(FrontEndType=$B203,FrontEndCampus),0),MATCH(BE$9,FrontEndYear,0))),"")</f>
        <v/>
      </c>
      <c r="BF203" s="529" t="str">
        <f t="array" aca="1" ref="BF203" ca="1">IFERROR(AZ203*(1+INDEX(FrontEndData,MATCH(BF$10,IF(FrontEndType=$B203,FrontEndCampus),0),MATCH(BF$9,FrontEndYear,0))),"")</f>
        <v/>
      </c>
      <c r="BG203" s="529" t="str">
        <f t="array" aca="1" ref="BG203" ca="1">IFERROR(BA203*(1+INDEX(FrontEndData,MATCH(BG$10,IF(FrontEndType=$B203,FrontEndCampus),0),MATCH(BG$9,FrontEndYear,0))),"")</f>
        <v/>
      </c>
      <c r="BH203" s="529" t="str">
        <f t="array" aca="1" ref="BH203" ca="1">IFERROR(BB203*(1+INDEX(FrontEndData,MATCH(BH$10,IF(FrontEndType=$B203,FrontEndCampus),0),MATCH(BH$9,FrontEndYear,0))),"")</f>
        <v/>
      </c>
      <c r="BI203" s="529" t="str">
        <f t="array" aca="1" ref="BI203" ca="1">IFERROR(BC203*(1+INDEX(FrontEndData,MATCH(BI$10,IF(FrontEndType=$B203,FrontEndCampus),0),MATCH(BI$9,FrontEndYear,0))),"")</f>
        <v/>
      </c>
      <c r="BJ203" s="529" t="str">
        <f t="array" aca="1" ref="BJ203" ca="1">IFERROR(BD203*(1+INDEX(FrontEndData,MATCH(BJ$10,IF(FrontEndType=$B203,FrontEndCampus),0),MATCH(BJ$9,FrontEndYear,0))),"")</f>
        <v/>
      </c>
      <c r="BK203" s="529" t="str">
        <f t="array" aca="1" ref="BK203" ca="1">IFERROR(BE203*(1+INDEX(FrontEndData,MATCH(BK$10,IF(FrontEndType=$B203,FrontEndCampus),0),MATCH(BK$9,FrontEndYear,0))),"")</f>
        <v/>
      </c>
      <c r="BL203" s="529" t="str">
        <f t="array" aca="1" ref="BL203" ca="1">IFERROR(BF203*(1+INDEX(FrontEndData,MATCH(BL$10,IF(FrontEndType=$B203,FrontEndCampus),0),MATCH(BL$9,FrontEndYear,0))),"")</f>
        <v/>
      </c>
      <c r="BM203" s="529" t="str">
        <f t="array" aca="1" ref="BM203" ca="1">IFERROR(BG203*(1+INDEX(FrontEndData,MATCH(BM$10,IF(FrontEndType=$B203,FrontEndCampus),0),MATCH(BM$9,FrontEndYear,0))),"")</f>
        <v/>
      </c>
      <c r="BN203" s="529" t="str">
        <f t="array" aca="1" ref="BN203" ca="1">IFERROR(BH203*(1+INDEX(FrontEndData,MATCH(BN$10,IF(FrontEndType=$B203,FrontEndCampus),0),MATCH(BN$9,FrontEndYear,0))),"")</f>
        <v/>
      </c>
      <c r="BO203" s="529" t="str">
        <f t="array" aca="1" ref="BO203" ca="1">IFERROR(BI203*(1+INDEX(FrontEndData,MATCH(BO$10,IF(FrontEndType=$B203,FrontEndCampus),0),MATCH(BO$9,FrontEndYear,0))),"")</f>
        <v/>
      </c>
      <c r="BP203" s="529" t="str">
        <f t="array" aca="1" ref="BP203" ca="1">IFERROR(BJ203*(1+INDEX(FrontEndData,MATCH(BP$10,IF(FrontEndType=$B203,FrontEndCampus),0),MATCH(BP$9,FrontEndYear,0))),"")</f>
        <v/>
      </c>
      <c r="BQ203" s="529" t="str">
        <f t="array" aca="1" ref="BQ203" ca="1">IFERROR(BK203*(1+INDEX(FrontEndData,MATCH(BQ$10,IF(FrontEndType=$B203,FrontEndCampus),0),MATCH(BQ$9,FrontEndYear,0))),"")</f>
        <v/>
      </c>
      <c r="BR203" s="529" t="str">
        <f t="array" aca="1" ref="BR203" ca="1">IFERROR(BL203*(1+INDEX(FrontEndData,MATCH(BR$10,IF(FrontEndType=$B203,FrontEndCampus),0),MATCH(BR$9,FrontEndYear,0))),"")</f>
        <v/>
      </c>
      <c r="BS203" s="529" t="str">
        <f t="array" aca="1" ref="BS203" ca="1">IFERROR(BM203*(1+INDEX(FrontEndData,MATCH(BS$10,IF(FrontEndType=$B203,FrontEndCampus),0),MATCH(BS$9,FrontEndYear,0))),"")</f>
        <v/>
      </c>
      <c r="BT203" s="529" t="str">
        <f t="array" aca="1" ref="BT203" ca="1">IFERROR(BN203*(1+INDEX(FrontEndData,MATCH(BT$10,IF(FrontEndType=$B203,FrontEndCampus),0),MATCH(BT$9,FrontEndYear,0))),"")</f>
        <v/>
      </c>
      <c r="BU203" s="529" t="str">
        <f t="array" aca="1" ref="BU203" ca="1">IFERROR(BO203*(1+INDEX(FrontEndData,MATCH(BU$10,IF(FrontEndType=$B203,FrontEndCampus),0),MATCH(BU$9,FrontEndYear,0))),"")</f>
        <v/>
      </c>
      <c r="BV203" s="529" t="str">
        <f t="array" aca="1" ref="BV203" ca="1">IFERROR(BP203*(1+INDEX(FrontEndData,MATCH(BV$10,IF(FrontEndType=$B203,FrontEndCampus),0),MATCH(BV$9,FrontEndYear,0))),"")</f>
        <v/>
      </c>
      <c r="BW203" s="529" t="str">
        <f t="array" aca="1" ref="BW203" ca="1">IFERROR(BQ203*(1+INDEX(FrontEndData,MATCH(BW$10,IF(FrontEndType=$B203,FrontEndCampus),0),MATCH(BW$9,FrontEndYear,0))),"")</f>
        <v/>
      </c>
      <c r="BX203" s="529" t="str">
        <f t="array" aca="1" ref="BX203" ca="1">IFERROR(BR203*(1+INDEX(FrontEndData,MATCH(BX$10,IF(FrontEndType=$B203,FrontEndCampus),0),MATCH(BX$9,FrontEndYear,0))),"")</f>
        <v/>
      </c>
    </row>
    <row r="204" spans="2:76" x14ac:dyDescent="0.25">
      <c r="B204" s="525" t="s">
        <v>360</v>
      </c>
      <c r="C204" s="526" t="s">
        <v>363</v>
      </c>
      <c r="D204" s="527" t="s">
        <v>28</v>
      </c>
      <c r="E204" s="528">
        <f t="array" aca="1" ref="E204" ca="1">IFERROR(IF(INDEX(EndUseMatrixData,MATCH($B204,IF(EndUseMatrixEndUse=$D204,EndUseMatrixAllocation),0),MATCH($C204,EndUseMatrixEmissionSource,0))=Lists!$Q$9,INDEX(CFPTableEmissionsData,MATCH($C204,CFPTableEmissionsEmissionSource,0),MATCH(E$10,CFPTableEmissionsCampus,0))*INDEX(EndUseAssumptionsData,MATCH($C204,IF(EndUseAssumptionsEndUse=$D204,EndUseAssumptionsEmissionsSource),0),MATCH(E$10,EndUseAssumptionsCampus,0))*IF(COUNTIF(PeopleList,$B204)&gt;0,INDEX(SpacePeopleAllocationsPercentData,MATCH($B204,SpacePeopleAllocationsPercentType,0),MATCH(E$10,SpacePeopleAllocationsPercentCampus,0))/SUM(IF(INDEX(EndUseMatrixPeopleData,0,MATCH($C204,EndUseMatrixEmissionSource,0))=Lists!$Q$9,IF(EndUseMatrixPeopleEndUse=$D204,INDEX(EndUseMatrixPeopleSplitData,0,MATCH(E$10,EndUseMatrixPeopleSplitCampus,0))))),1),0),0)</f>
        <v>0</v>
      </c>
      <c r="F204" s="528">
        <f t="array" aca="1" ref="F204" ca="1">IFERROR(IF(INDEX(EndUseMatrixData,MATCH($B204,IF(EndUseMatrixEndUse=$D204,EndUseMatrixAllocation),0),MATCH($C204,EndUseMatrixEmissionSource,0))=Lists!$Q$9,INDEX(CFPTableEmissionsData,MATCH($C204,CFPTableEmissionsEmissionSource,0),MATCH(F$10,CFPTableEmissionsCampus,0))*INDEX(EndUseAssumptionsData,MATCH($C204,IF(EndUseAssumptionsEndUse=$D204,EndUseAssumptionsEmissionsSource),0),MATCH(F$10,EndUseAssumptionsCampus,0))*IF(COUNTIF(PeopleList,$B204)&gt;0,INDEX(SpacePeopleAllocationsPercentData,MATCH($B204,SpacePeopleAllocationsPercentType,0),MATCH(F$10,SpacePeopleAllocationsPercentCampus,0))/SUM(IF(INDEX(EndUseMatrixPeopleData,0,MATCH($C204,EndUseMatrixEmissionSource,0))=Lists!$Q$9,IF(EndUseMatrixPeopleEndUse=$D204,INDEX(EndUseMatrixPeopleSplitData,0,MATCH(F$10,EndUseMatrixPeopleSplitCampus,0))))),1),0),0)</f>
        <v>0</v>
      </c>
      <c r="G204" s="528">
        <f t="array" aca="1" ref="G204" ca="1">IFERROR(IF(INDEX(EndUseMatrixData,MATCH($B204,IF(EndUseMatrixEndUse=$D204,EndUseMatrixAllocation),0),MATCH($C204,EndUseMatrixEmissionSource,0))=Lists!$Q$9,INDEX(CFPTableEmissionsData,MATCH($C204,CFPTableEmissionsEmissionSource,0),MATCH(G$10,CFPTableEmissionsCampus,0))*INDEX(EndUseAssumptionsData,MATCH($C204,IF(EndUseAssumptionsEndUse=$D204,EndUseAssumptionsEmissionsSource),0),MATCH(G$10,EndUseAssumptionsCampus,0))*IF(COUNTIF(PeopleList,$B204)&gt;0,INDEX(SpacePeopleAllocationsPercentData,MATCH($B204,SpacePeopleAllocationsPercentType,0),MATCH(G$10,SpacePeopleAllocationsPercentCampus,0))/SUM(IF(INDEX(EndUseMatrixPeopleData,0,MATCH($C204,EndUseMatrixEmissionSource,0))=Lists!$Q$9,IF(EndUseMatrixPeopleEndUse=$D204,INDEX(EndUseMatrixPeopleSplitData,0,MATCH(G$10,EndUseMatrixPeopleSplitCampus,0))))),1),0),0)</f>
        <v>0</v>
      </c>
      <c r="H204" s="528">
        <f t="array" aca="1" ref="H204" ca="1">IFERROR(IF(INDEX(EndUseMatrixData,MATCH($B204,IF(EndUseMatrixEndUse=$D204,EndUseMatrixAllocation),0),MATCH($C204,EndUseMatrixEmissionSource,0))=Lists!$Q$9,INDEX(CFPTableEmissionsData,MATCH($C204,CFPTableEmissionsEmissionSource,0),MATCH(H$10,CFPTableEmissionsCampus,0))*INDEX(EndUseAssumptionsData,MATCH($C204,IF(EndUseAssumptionsEndUse=$D204,EndUseAssumptionsEmissionsSource),0),MATCH(H$10,EndUseAssumptionsCampus,0))*IF(COUNTIF(PeopleList,$B204)&gt;0,INDEX(SpacePeopleAllocationsPercentData,MATCH($B204,SpacePeopleAllocationsPercentType,0),MATCH(H$10,SpacePeopleAllocationsPercentCampus,0))/SUM(IF(INDEX(EndUseMatrixPeopleData,0,MATCH($C204,EndUseMatrixEmissionSource,0))=Lists!$Q$9,IF(EndUseMatrixPeopleEndUse=$D204,INDEX(EndUseMatrixPeopleSplitData,0,MATCH(H$10,EndUseMatrixPeopleSplitCampus,0))))),1),0),0)</f>
        <v>0</v>
      </c>
      <c r="I204" s="528">
        <f t="array" aca="1" ref="I204" ca="1">IFERROR(IF(INDEX(EndUseMatrixData,MATCH($B204,IF(EndUseMatrixEndUse=$D204,EndUseMatrixAllocation),0),MATCH($C204,EndUseMatrixEmissionSource,0))=Lists!$Q$9,INDEX(CFPTableEmissionsData,MATCH($C204,CFPTableEmissionsEmissionSource,0),MATCH(I$10,CFPTableEmissionsCampus,0))*INDEX(EndUseAssumptionsData,MATCH($C204,IF(EndUseAssumptionsEndUse=$D204,EndUseAssumptionsEmissionsSource),0),MATCH(I$10,EndUseAssumptionsCampus,0))*IF(COUNTIF(PeopleList,$B204)&gt;0,INDEX(SpacePeopleAllocationsPercentData,MATCH($B204,SpacePeopleAllocationsPercentType,0),MATCH(I$10,SpacePeopleAllocationsPercentCampus,0))/SUM(IF(INDEX(EndUseMatrixPeopleData,0,MATCH($C204,EndUseMatrixEmissionSource,0))=Lists!$Q$9,IF(EndUseMatrixPeopleEndUse=$D204,INDEX(EndUseMatrixPeopleSplitData,0,MATCH(I$10,EndUseMatrixPeopleSplitCampus,0))))),1),0),0)</f>
        <v>0</v>
      </c>
      <c r="J204" s="528">
        <f t="array" aca="1" ref="J204" ca="1">IFERROR(IF(INDEX(EndUseMatrixData,MATCH($B204,IF(EndUseMatrixEndUse=$D204,EndUseMatrixAllocation),0),MATCH($C204,EndUseMatrixEmissionSource,0))=Lists!$Q$9,INDEX(CFPTableEmissionsData,MATCH($C204,CFPTableEmissionsEmissionSource,0),MATCH(J$10,CFPTableEmissionsCampus,0))*INDEX(EndUseAssumptionsData,MATCH($C204,IF(EndUseAssumptionsEndUse=$D204,EndUseAssumptionsEmissionsSource),0),MATCH(J$10,EndUseAssumptionsCampus,0))*IF(COUNTIF(PeopleList,$B204)&gt;0,INDEX(SpacePeopleAllocationsPercentData,MATCH($B204,SpacePeopleAllocationsPercentType,0),MATCH(J$10,SpacePeopleAllocationsPercentCampus,0))/SUM(IF(INDEX(EndUseMatrixPeopleData,0,MATCH($C204,EndUseMatrixEmissionSource,0))=Lists!$Q$9,IF(EndUseMatrixPeopleEndUse=$D204,INDEX(EndUseMatrixPeopleSplitData,0,MATCH(J$10,EndUseMatrixPeopleSplitCampus,0))))),1),0),0)</f>
        <v>0</v>
      </c>
      <c r="K204" s="529" t="str">
        <f t="array" aca="1" ref="K204" ca="1">IFERROR(E204*(1+INDEX(FrontEndData,MATCH(K$10,IF(FrontEndType=$B204,FrontEndCampus),0),MATCH(K$9,FrontEndYear,0))),"")</f>
        <v/>
      </c>
      <c r="L204" s="529" t="str">
        <f t="array" aca="1" ref="L204" ca="1">IFERROR(F204*(1+INDEX(FrontEndData,MATCH(L$10,IF(FrontEndType=$B204,FrontEndCampus),0),MATCH(L$9,FrontEndYear,0))),"")</f>
        <v/>
      </c>
      <c r="M204" s="529" t="str">
        <f t="array" aca="1" ref="M204" ca="1">IFERROR(G204*(1+INDEX(FrontEndData,MATCH(M$10,IF(FrontEndType=$B204,FrontEndCampus),0),MATCH(M$9,FrontEndYear,0))),"")</f>
        <v/>
      </c>
      <c r="N204" s="529" t="str">
        <f t="array" aca="1" ref="N204" ca="1">IFERROR(H204*(1+INDEX(FrontEndData,MATCH(N$10,IF(FrontEndType=$B204,FrontEndCampus),0),MATCH(N$9,FrontEndYear,0))),"")</f>
        <v/>
      </c>
      <c r="O204" s="529" t="str">
        <f t="array" aca="1" ref="O204" ca="1">IFERROR(I204*(1+INDEX(FrontEndData,MATCH(O$10,IF(FrontEndType=$B204,FrontEndCampus),0),MATCH(O$9,FrontEndYear,0))),"")</f>
        <v/>
      </c>
      <c r="P204" s="529" t="str">
        <f t="array" aca="1" ref="P204" ca="1">IFERROR(J204*(1+INDEX(FrontEndData,MATCH(P$10,IF(FrontEndType=$B204,FrontEndCampus),0),MATCH(P$9,FrontEndYear,0))),"")</f>
        <v/>
      </c>
      <c r="Q204" s="529" t="str">
        <f t="array" aca="1" ref="Q204" ca="1">IFERROR(K204*(1+INDEX(FrontEndData,MATCH(Q$10,IF(FrontEndType=$B204,FrontEndCampus),0),MATCH(Q$9,FrontEndYear,0))),"")</f>
        <v/>
      </c>
      <c r="R204" s="529" t="str">
        <f t="array" aca="1" ref="R204" ca="1">IFERROR(L204*(1+INDEX(FrontEndData,MATCH(R$10,IF(FrontEndType=$B204,FrontEndCampus),0),MATCH(R$9,FrontEndYear,0))),"")</f>
        <v/>
      </c>
      <c r="S204" s="529" t="str">
        <f t="array" aca="1" ref="S204" ca="1">IFERROR(M204*(1+INDEX(FrontEndData,MATCH(S$10,IF(FrontEndType=$B204,FrontEndCampus),0),MATCH(S$9,FrontEndYear,0))),"")</f>
        <v/>
      </c>
      <c r="T204" s="529" t="str">
        <f t="array" aca="1" ref="T204" ca="1">IFERROR(N204*(1+INDEX(FrontEndData,MATCH(T$10,IF(FrontEndType=$B204,FrontEndCampus),0),MATCH(T$9,FrontEndYear,0))),"")</f>
        <v/>
      </c>
      <c r="U204" s="529" t="str">
        <f t="array" aca="1" ref="U204" ca="1">IFERROR(O204*(1+INDEX(FrontEndData,MATCH(U$10,IF(FrontEndType=$B204,FrontEndCampus),0),MATCH(U$9,FrontEndYear,0))),"")</f>
        <v/>
      </c>
      <c r="V204" s="529" t="str">
        <f t="array" aca="1" ref="V204" ca="1">IFERROR(P204*(1+INDEX(FrontEndData,MATCH(V$10,IF(FrontEndType=$B204,FrontEndCampus),0),MATCH(V$9,FrontEndYear,0))),"")</f>
        <v/>
      </c>
      <c r="W204" s="529" t="str">
        <f t="array" aca="1" ref="W204" ca="1">IFERROR(Q204*(1+INDEX(FrontEndData,MATCH(W$10,IF(FrontEndType=$B204,FrontEndCampus),0),MATCH(W$9,FrontEndYear,0))),"")</f>
        <v/>
      </c>
      <c r="X204" s="529" t="str">
        <f t="array" aca="1" ref="X204" ca="1">IFERROR(R204*(1+INDEX(FrontEndData,MATCH(X$10,IF(FrontEndType=$B204,FrontEndCampus),0),MATCH(X$9,FrontEndYear,0))),"")</f>
        <v/>
      </c>
      <c r="Y204" s="529" t="str">
        <f t="array" aca="1" ref="Y204" ca="1">IFERROR(S204*(1+INDEX(FrontEndData,MATCH(Y$10,IF(FrontEndType=$B204,FrontEndCampus),0),MATCH(Y$9,FrontEndYear,0))),"")</f>
        <v/>
      </c>
      <c r="Z204" s="529" t="str">
        <f t="array" aca="1" ref="Z204" ca="1">IFERROR(T204*(1+INDEX(FrontEndData,MATCH(Z$10,IF(FrontEndType=$B204,FrontEndCampus),0),MATCH(Z$9,FrontEndYear,0))),"")</f>
        <v/>
      </c>
      <c r="AA204" s="529" t="str">
        <f t="array" aca="1" ref="AA204" ca="1">IFERROR(U204*(1+INDEX(FrontEndData,MATCH(AA$10,IF(FrontEndType=$B204,FrontEndCampus),0),MATCH(AA$9,FrontEndYear,0))),"")</f>
        <v/>
      </c>
      <c r="AB204" s="529" t="str">
        <f t="array" aca="1" ref="AB204" ca="1">IFERROR(V204*(1+INDEX(FrontEndData,MATCH(AB$10,IF(FrontEndType=$B204,FrontEndCampus),0),MATCH(AB$9,FrontEndYear,0))),"")</f>
        <v/>
      </c>
      <c r="AC204" s="529" t="str">
        <f t="array" aca="1" ref="AC204" ca="1">IFERROR(W204*(1+INDEX(FrontEndData,MATCH(AC$10,IF(FrontEndType=$B204,FrontEndCampus),0),MATCH(AC$9,FrontEndYear,0))),"")</f>
        <v/>
      </c>
      <c r="AD204" s="529" t="str">
        <f t="array" aca="1" ref="AD204" ca="1">IFERROR(X204*(1+INDEX(FrontEndData,MATCH(AD$10,IF(FrontEndType=$B204,FrontEndCampus),0),MATCH(AD$9,FrontEndYear,0))),"")</f>
        <v/>
      </c>
      <c r="AE204" s="529" t="str">
        <f t="array" aca="1" ref="AE204" ca="1">IFERROR(Y204*(1+INDEX(FrontEndData,MATCH(AE$10,IF(FrontEndType=$B204,FrontEndCampus),0),MATCH(AE$9,FrontEndYear,0))),"")</f>
        <v/>
      </c>
      <c r="AF204" s="529" t="str">
        <f t="array" aca="1" ref="AF204" ca="1">IFERROR(Z204*(1+INDEX(FrontEndData,MATCH(AF$10,IF(FrontEndType=$B204,FrontEndCampus),0),MATCH(AF$9,FrontEndYear,0))),"")</f>
        <v/>
      </c>
      <c r="AG204" s="529" t="str">
        <f t="array" aca="1" ref="AG204" ca="1">IFERROR(AA204*(1+INDEX(FrontEndData,MATCH(AG$10,IF(FrontEndType=$B204,FrontEndCampus),0),MATCH(AG$9,FrontEndYear,0))),"")</f>
        <v/>
      </c>
      <c r="AH204" s="529" t="str">
        <f t="array" aca="1" ref="AH204" ca="1">IFERROR(AB204*(1+INDEX(FrontEndData,MATCH(AH$10,IF(FrontEndType=$B204,FrontEndCampus),0),MATCH(AH$9,FrontEndYear,0))),"")</f>
        <v/>
      </c>
      <c r="AI204" s="529" t="str">
        <f t="array" aca="1" ref="AI204" ca="1">IFERROR(AC204*(1+INDEX(FrontEndData,MATCH(AI$10,IF(FrontEndType=$B204,FrontEndCampus),0),MATCH(AI$9,FrontEndYear,0))),"")</f>
        <v/>
      </c>
      <c r="AJ204" s="529" t="str">
        <f t="array" aca="1" ref="AJ204" ca="1">IFERROR(AD204*(1+INDEX(FrontEndData,MATCH(AJ$10,IF(FrontEndType=$B204,FrontEndCampus),0),MATCH(AJ$9,FrontEndYear,0))),"")</f>
        <v/>
      </c>
      <c r="AK204" s="529" t="str">
        <f t="array" aca="1" ref="AK204" ca="1">IFERROR(AE204*(1+INDEX(FrontEndData,MATCH(AK$10,IF(FrontEndType=$B204,FrontEndCampus),0),MATCH(AK$9,FrontEndYear,0))),"")</f>
        <v/>
      </c>
      <c r="AL204" s="529" t="str">
        <f t="array" aca="1" ref="AL204" ca="1">IFERROR(AF204*(1+INDEX(FrontEndData,MATCH(AL$10,IF(FrontEndType=$B204,FrontEndCampus),0),MATCH(AL$9,FrontEndYear,0))),"")</f>
        <v/>
      </c>
      <c r="AM204" s="529" t="str">
        <f t="array" aca="1" ref="AM204" ca="1">IFERROR(AG204*(1+INDEX(FrontEndData,MATCH(AM$10,IF(FrontEndType=$B204,FrontEndCampus),0),MATCH(AM$9,FrontEndYear,0))),"")</f>
        <v/>
      </c>
      <c r="AN204" s="529" t="str">
        <f t="array" aca="1" ref="AN204" ca="1">IFERROR(AH204*(1+INDEX(FrontEndData,MATCH(AN$10,IF(FrontEndType=$B204,FrontEndCampus),0),MATCH(AN$9,FrontEndYear,0))),"")</f>
        <v/>
      </c>
      <c r="AO204" s="529" t="str">
        <f t="array" aca="1" ref="AO204" ca="1">IFERROR(AI204*(1+INDEX(FrontEndData,MATCH(AO$10,IF(FrontEndType=$B204,FrontEndCampus),0),MATCH(AO$9,FrontEndYear,0))),"")</f>
        <v/>
      </c>
      <c r="AP204" s="529" t="str">
        <f t="array" aca="1" ref="AP204" ca="1">IFERROR(AJ204*(1+INDEX(FrontEndData,MATCH(AP$10,IF(FrontEndType=$B204,FrontEndCampus),0),MATCH(AP$9,FrontEndYear,0))),"")</f>
        <v/>
      </c>
      <c r="AQ204" s="529" t="str">
        <f t="array" aca="1" ref="AQ204" ca="1">IFERROR(AK204*(1+INDEX(FrontEndData,MATCH(AQ$10,IF(FrontEndType=$B204,FrontEndCampus),0),MATCH(AQ$9,FrontEndYear,0))),"")</f>
        <v/>
      </c>
      <c r="AR204" s="529" t="str">
        <f t="array" aca="1" ref="AR204" ca="1">IFERROR(AL204*(1+INDEX(FrontEndData,MATCH(AR$10,IF(FrontEndType=$B204,FrontEndCampus),0),MATCH(AR$9,FrontEndYear,0))),"")</f>
        <v/>
      </c>
      <c r="AS204" s="529" t="str">
        <f t="array" aca="1" ref="AS204" ca="1">IFERROR(AM204*(1+INDEX(FrontEndData,MATCH(AS$10,IF(FrontEndType=$B204,FrontEndCampus),0),MATCH(AS$9,FrontEndYear,0))),"")</f>
        <v/>
      </c>
      <c r="AT204" s="529" t="str">
        <f t="array" aca="1" ref="AT204" ca="1">IFERROR(AN204*(1+INDEX(FrontEndData,MATCH(AT$10,IF(FrontEndType=$B204,FrontEndCampus),0),MATCH(AT$9,FrontEndYear,0))),"")</f>
        <v/>
      </c>
      <c r="AU204" s="529" t="str">
        <f t="array" aca="1" ref="AU204" ca="1">IFERROR(AO204*(1+INDEX(FrontEndData,MATCH(AU$10,IF(FrontEndType=$B204,FrontEndCampus),0),MATCH(AU$9,FrontEndYear,0))),"")</f>
        <v/>
      </c>
      <c r="AV204" s="529" t="str">
        <f t="array" aca="1" ref="AV204" ca="1">IFERROR(AP204*(1+INDEX(FrontEndData,MATCH(AV$10,IF(FrontEndType=$B204,FrontEndCampus),0),MATCH(AV$9,FrontEndYear,0))),"")</f>
        <v/>
      </c>
      <c r="AW204" s="529" t="str">
        <f t="array" aca="1" ref="AW204" ca="1">IFERROR(AQ204*(1+INDEX(FrontEndData,MATCH(AW$10,IF(FrontEndType=$B204,FrontEndCampus),0),MATCH(AW$9,FrontEndYear,0))),"")</f>
        <v/>
      </c>
      <c r="AX204" s="529" t="str">
        <f t="array" aca="1" ref="AX204" ca="1">IFERROR(AR204*(1+INDEX(FrontEndData,MATCH(AX$10,IF(FrontEndType=$B204,FrontEndCampus),0),MATCH(AX$9,FrontEndYear,0))),"")</f>
        <v/>
      </c>
      <c r="AY204" s="529" t="str">
        <f t="array" aca="1" ref="AY204" ca="1">IFERROR(AS204*(1+INDEX(FrontEndData,MATCH(AY$10,IF(FrontEndType=$B204,FrontEndCampus),0),MATCH(AY$9,FrontEndYear,0))),"")</f>
        <v/>
      </c>
      <c r="AZ204" s="529" t="str">
        <f t="array" aca="1" ref="AZ204" ca="1">IFERROR(AT204*(1+INDEX(FrontEndData,MATCH(AZ$10,IF(FrontEndType=$B204,FrontEndCampus),0),MATCH(AZ$9,FrontEndYear,0))),"")</f>
        <v/>
      </c>
      <c r="BA204" s="529" t="str">
        <f t="array" aca="1" ref="BA204" ca="1">IFERROR(AU204*(1+INDEX(FrontEndData,MATCH(BA$10,IF(FrontEndType=$B204,FrontEndCampus),0),MATCH(BA$9,FrontEndYear,0))),"")</f>
        <v/>
      </c>
      <c r="BB204" s="529" t="str">
        <f t="array" aca="1" ref="BB204" ca="1">IFERROR(AV204*(1+INDEX(FrontEndData,MATCH(BB$10,IF(FrontEndType=$B204,FrontEndCampus),0),MATCH(BB$9,FrontEndYear,0))),"")</f>
        <v/>
      </c>
      <c r="BC204" s="529" t="str">
        <f t="array" aca="1" ref="BC204" ca="1">IFERROR(AW204*(1+INDEX(FrontEndData,MATCH(BC$10,IF(FrontEndType=$B204,FrontEndCampus),0),MATCH(BC$9,FrontEndYear,0))),"")</f>
        <v/>
      </c>
      <c r="BD204" s="529" t="str">
        <f t="array" aca="1" ref="BD204" ca="1">IFERROR(AX204*(1+INDEX(FrontEndData,MATCH(BD$10,IF(FrontEndType=$B204,FrontEndCampus),0),MATCH(BD$9,FrontEndYear,0))),"")</f>
        <v/>
      </c>
      <c r="BE204" s="529" t="str">
        <f t="array" aca="1" ref="BE204" ca="1">IFERROR(AY204*(1+INDEX(FrontEndData,MATCH(BE$10,IF(FrontEndType=$B204,FrontEndCampus),0),MATCH(BE$9,FrontEndYear,0))),"")</f>
        <v/>
      </c>
      <c r="BF204" s="529" t="str">
        <f t="array" aca="1" ref="BF204" ca="1">IFERROR(AZ204*(1+INDEX(FrontEndData,MATCH(BF$10,IF(FrontEndType=$B204,FrontEndCampus),0),MATCH(BF$9,FrontEndYear,0))),"")</f>
        <v/>
      </c>
      <c r="BG204" s="529" t="str">
        <f t="array" aca="1" ref="BG204" ca="1">IFERROR(BA204*(1+INDEX(FrontEndData,MATCH(BG$10,IF(FrontEndType=$B204,FrontEndCampus),0),MATCH(BG$9,FrontEndYear,0))),"")</f>
        <v/>
      </c>
      <c r="BH204" s="529" t="str">
        <f t="array" aca="1" ref="BH204" ca="1">IFERROR(BB204*(1+INDEX(FrontEndData,MATCH(BH$10,IF(FrontEndType=$B204,FrontEndCampus),0),MATCH(BH$9,FrontEndYear,0))),"")</f>
        <v/>
      </c>
      <c r="BI204" s="529" t="str">
        <f t="array" aca="1" ref="BI204" ca="1">IFERROR(BC204*(1+INDEX(FrontEndData,MATCH(BI$10,IF(FrontEndType=$B204,FrontEndCampus),0),MATCH(BI$9,FrontEndYear,0))),"")</f>
        <v/>
      </c>
      <c r="BJ204" s="529" t="str">
        <f t="array" aca="1" ref="BJ204" ca="1">IFERROR(BD204*(1+INDEX(FrontEndData,MATCH(BJ$10,IF(FrontEndType=$B204,FrontEndCampus),0),MATCH(BJ$9,FrontEndYear,0))),"")</f>
        <v/>
      </c>
      <c r="BK204" s="529" t="str">
        <f t="array" aca="1" ref="BK204" ca="1">IFERROR(BE204*(1+INDEX(FrontEndData,MATCH(BK$10,IF(FrontEndType=$B204,FrontEndCampus),0),MATCH(BK$9,FrontEndYear,0))),"")</f>
        <v/>
      </c>
      <c r="BL204" s="529" t="str">
        <f t="array" aca="1" ref="BL204" ca="1">IFERROR(BF204*(1+INDEX(FrontEndData,MATCH(BL$10,IF(FrontEndType=$B204,FrontEndCampus),0),MATCH(BL$9,FrontEndYear,0))),"")</f>
        <v/>
      </c>
      <c r="BM204" s="529" t="str">
        <f t="array" aca="1" ref="BM204" ca="1">IFERROR(BG204*(1+INDEX(FrontEndData,MATCH(BM$10,IF(FrontEndType=$B204,FrontEndCampus),0),MATCH(BM$9,FrontEndYear,0))),"")</f>
        <v/>
      </c>
      <c r="BN204" s="529" t="str">
        <f t="array" aca="1" ref="BN204" ca="1">IFERROR(BH204*(1+INDEX(FrontEndData,MATCH(BN$10,IF(FrontEndType=$B204,FrontEndCampus),0),MATCH(BN$9,FrontEndYear,0))),"")</f>
        <v/>
      </c>
      <c r="BO204" s="529" t="str">
        <f t="array" aca="1" ref="BO204" ca="1">IFERROR(BI204*(1+INDEX(FrontEndData,MATCH(BO$10,IF(FrontEndType=$B204,FrontEndCampus),0),MATCH(BO$9,FrontEndYear,0))),"")</f>
        <v/>
      </c>
      <c r="BP204" s="529" t="str">
        <f t="array" aca="1" ref="BP204" ca="1">IFERROR(BJ204*(1+INDEX(FrontEndData,MATCH(BP$10,IF(FrontEndType=$B204,FrontEndCampus),0),MATCH(BP$9,FrontEndYear,0))),"")</f>
        <v/>
      </c>
      <c r="BQ204" s="529" t="str">
        <f t="array" aca="1" ref="BQ204" ca="1">IFERROR(BK204*(1+INDEX(FrontEndData,MATCH(BQ$10,IF(FrontEndType=$B204,FrontEndCampus),0),MATCH(BQ$9,FrontEndYear,0))),"")</f>
        <v/>
      </c>
      <c r="BR204" s="529" t="str">
        <f t="array" aca="1" ref="BR204" ca="1">IFERROR(BL204*(1+INDEX(FrontEndData,MATCH(BR$10,IF(FrontEndType=$B204,FrontEndCampus),0),MATCH(BR$9,FrontEndYear,0))),"")</f>
        <v/>
      </c>
      <c r="BS204" s="529" t="str">
        <f t="array" aca="1" ref="BS204" ca="1">IFERROR(BM204*(1+INDEX(FrontEndData,MATCH(BS$10,IF(FrontEndType=$B204,FrontEndCampus),0),MATCH(BS$9,FrontEndYear,0))),"")</f>
        <v/>
      </c>
      <c r="BT204" s="529" t="str">
        <f t="array" aca="1" ref="BT204" ca="1">IFERROR(BN204*(1+INDEX(FrontEndData,MATCH(BT$10,IF(FrontEndType=$B204,FrontEndCampus),0),MATCH(BT$9,FrontEndYear,0))),"")</f>
        <v/>
      </c>
      <c r="BU204" s="529" t="str">
        <f t="array" aca="1" ref="BU204" ca="1">IFERROR(BO204*(1+INDEX(FrontEndData,MATCH(BU$10,IF(FrontEndType=$B204,FrontEndCampus),0),MATCH(BU$9,FrontEndYear,0))),"")</f>
        <v/>
      </c>
      <c r="BV204" s="529" t="str">
        <f t="array" aca="1" ref="BV204" ca="1">IFERROR(BP204*(1+INDEX(FrontEndData,MATCH(BV$10,IF(FrontEndType=$B204,FrontEndCampus),0),MATCH(BV$9,FrontEndYear,0))),"")</f>
        <v/>
      </c>
      <c r="BW204" s="529" t="str">
        <f t="array" aca="1" ref="BW204" ca="1">IFERROR(BQ204*(1+INDEX(FrontEndData,MATCH(BW$10,IF(FrontEndType=$B204,FrontEndCampus),0),MATCH(BW$9,FrontEndYear,0))),"")</f>
        <v/>
      </c>
      <c r="BX204" s="529" t="str">
        <f t="array" aca="1" ref="BX204" ca="1">IFERROR(BR204*(1+INDEX(FrontEndData,MATCH(BX$10,IF(FrontEndType=$B204,FrontEndCampus),0),MATCH(BX$9,FrontEndYear,0))),"")</f>
        <v/>
      </c>
    </row>
    <row r="205" spans="2:76" x14ac:dyDescent="0.25">
      <c r="B205" s="525" t="s">
        <v>358</v>
      </c>
      <c r="C205" s="526" t="s">
        <v>363</v>
      </c>
      <c r="D205" s="527" t="s">
        <v>28</v>
      </c>
      <c r="E205" s="528">
        <f t="array" ref="E205">IFERROR(IF(INDEX(EndUseMatrixData,MATCH($B205,IF(EndUseMatrixEndUse=$D205,EndUseMatrixAllocation),0),MATCH($C205,EndUseMatrixEmissionSource,0))=Lists!$Q$9,INDEX(CFPTableEmissionsData,MATCH($C205,CFPTableEmissionsEmissionSource,0),MATCH(E$10,CFPTableEmissionsCampus,0))*INDEX(EndUseAssumptionsData,MATCH($C205,IF(EndUseAssumptionsEndUse=$D205,EndUseAssumptionsEmissionsSource),0),MATCH(E$10,EndUseAssumptionsCampus,0))*IF(COUNTIF(PeopleList,$B205)&gt;0,INDEX(SpacePeopleAllocationsPercentData,MATCH($B205,SpacePeopleAllocationsPercentType,0),MATCH(E$10,SpacePeopleAllocationsPercentCampus,0))/SUM(IF(INDEX(EndUseMatrixPeopleData,0,MATCH($C205,EndUseMatrixEmissionSource,0))=Lists!$Q$9,IF(EndUseMatrixPeopleEndUse=$D205,INDEX(EndUseMatrixPeopleSplitData,0,MATCH(E$10,EndUseMatrixPeopleSplitCampus,0))))),1),0),0)</f>
        <v>0</v>
      </c>
      <c r="F205" s="528">
        <f t="array" ref="F205">IFERROR(IF(INDEX(EndUseMatrixData,MATCH($B205,IF(EndUseMatrixEndUse=$D205,EndUseMatrixAllocation),0),MATCH($C205,EndUseMatrixEmissionSource,0))=Lists!$Q$9,INDEX(CFPTableEmissionsData,MATCH($C205,CFPTableEmissionsEmissionSource,0),MATCH(F$10,CFPTableEmissionsCampus,0))*INDEX(EndUseAssumptionsData,MATCH($C205,IF(EndUseAssumptionsEndUse=$D205,EndUseAssumptionsEmissionsSource),0),MATCH(F$10,EndUseAssumptionsCampus,0))*IF(COUNTIF(PeopleList,$B205)&gt;0,INDEX(SpacePeopleAllocationsPercentData,MATCH($B205,SpacePeopleAllocationsPercentType,0),MATCH(F$10,SpacePeopleAllocationsPercentCampus,0))/SUM(IF(INDEX(EndUseMatrixPeopleData,0,MATCH($C205,EndUseMatrixEmissionSource,0))=Lists!$Q$9,IF(EndUseMatrixPeopleEndUse=$D205,INDEX(EndUseMatrixPeopleSplitData,0,MATCH(F$10,EndUseMatrixPeopleSplitCampus,0))))),1),0),0)</f>
        <v>0</v>
      </c>
      <c r="G205" s="528">
        <f t="array" ref="G205">IFERROR(IF(INDEX(EndUseMatrixData,MATCH($B205,IF(EndUseMatrixEndUse=$D205,EndUseMatrixAllocation),0),MATCH($C205,EndUseMatrixEmissionSource,0))=Lists!$Q$9,INDEX(CFPTableEmissionsData,MATCH($C205,CFPTableEmissionsEmissionSource,0),MATCH(G$10,CFPTableEmissionsCampus,0))*INDEX(EndUseAssumptionsData,MATCH($C205,IF(EndUseAssumptionsEndUse=$D205,EndUseAssumptionsEmissionsSource),0),MATCH(G$10,EndUseAssumptionsCampus,0))*IF(COUNTIF(PeopleList,$B205)&gt;0,INDEX(SpacePeopleAllocationsPercentData,MATCH($B205,SpacePeopleAllocationsPercentType,0),MATCH(G$10,SpacePeopleAllocationsPercentCampus,0))/SUM(IF(INDEX(EndUseMatrixPeopleData,0,MATCH($C205,EndUseMatrixEmissionSource,0))=Lists!$Q$9,IF(EndUseMatrixPeopleEndUse=$D205,INDEX(EndUseMatrixPeopleSplitData,0,MATCH(G$10,EndUseMatrixPeopleSplitCampus,0))))),1),0),0)</f>
        <v>0</v>
      </c>
      <c r="H205" s="528">
        <f t="array" ref="H205">IFERROR(IF(INDEX(EndUseMatrixData,MATCH($B205,IF(EndUseMatrixEndUse=$D205,EndUseMatrixAllocation),0),MATCH($C205,EndUseMatrixEmissionSource,0))=Lists!$Q$9,INDEX(CFPTableEmissionsData,MATCH($C205,CFPTableEmissionsEmissionSource,0),MATCH(H$10,CFPTableEmissionsCampus,0))*INDEX(EndUseAssumptionsData,MATCH($C205,IF(EndUseAssumptionsEndUse=$D205,EndUseAssumptionsEmissionsSource),0),MATCH(H$10,EndUseAssumptionsCampus,0))*IF(COUNTIF(PeopleList,$B205)&gt;0,INDEX(SpacePeopleAllocationsPercentData,MATCH($B205,SpacePeopleAllocationsPercentType,0),MATCH(H$10,SpacePeopleAllocationsPercentCampus,0))/SUM(IF(INDEX(EndUseMatrixPeopleData,0,MATCH($C205,EndUseMatrixEmissionSource,0))=Lists!$Q$9,IF(EndUseMatrixPeopleEndUse=$D205,INDEX(EndUseMatrixPeopleSplitData,0,MATCH(H$10,EndUseMatrixPeopleSplitCampus,0))))),1),0),0)</f>
        <v>0</v>
      </c>
      <c r="I205" s="528">
        <f t="array" ref="I205">IFERROR(IF(INDEX(EndUseMatrixData,MATCH($B205,IF(EndUseMatrixEndUse=$D205,EndUseMatrixAllocation),0),MATCH($C205,EndUseMatrixEmissionSource,0))=Lists!$Q$9,INDEX(CFPTableEmissionsData,MATCH($C205,CFPTableEmissionsEmissionSource,0),MATCH(I$10,CFPTableEmissionsCampus,0))*INDEX(EndUseAssumptionsData,MATCH($C205,IF(EndUseAssumptionsEndUse=$D205,EndUseAssumptionsEmissionsSource),0),MATCH(I$10,EndUseAssumptionsCampus,0))*IF(COUNTIF(PeopleList,$B205)&gt;0,INDEX(SpacePeopleAllocationsPercentData,MATCH($B205,SpacePeopleAllocationsPercentType,0),MATCH(I$10,SpacePeopleAllocationsPercentCampus,0))/SUM(IF(INDEX(EndUseMatrixPeopleData,0,MATCH($C205,EndUseMatrixEmissionSource,0))=Lists!$Q$9,IF(EndUseMatrixPeopleEndUse=$D205,INDEX(EndUseMatrixPeopleSplitData,0,MATCH(I$10,EndUseMatrixPeopleSplitCampus,0))))),1),0),0)</f>
        <v>0</v>
      </c>
      <c r="J205" s="528">
        <f t="array" ref="J205">IFERROR(IF(INDEX(EndUseMatrixData,MATCH($B205,IF(EndUseMatrixEndUse=$D205,EndUseMatrixAllocation),0),MATCH($C205,EndUseMatrixEmissionSource,0))=Lists!$Q$9,INDEX(CFPTableEmissionsData,MATCH($C205,CFPTableEmissionsEmissionSource,0),MATCH(J$10,CFPTableEmissionsCampus,0))*INDEX(EndUseAssumptionsData,MATCH($C205,IF(EndUseAssumptionsEndUse=$D205,EndUseAssumptionsEmissionsSource),0),MATCH(J$10,EndUseAssumptionsCampus,0))*IF(COUNTIF(PeopleList,$B205)&gt;0,INDEX(SpacePeopleAllocationsPercentData,MATCH($B205,SpacePeopleAllocationsPercentType,0),MATCH(J$10,SpacePeopleAllocationsPercentCampus,0))/SUM(IF(INDEX(EndUseMatrixPeopleData,0,MATCH($C205,EndUseMatrixEmissionSource,0))=Lists!$Q$9,IF(EndUseMatrixPeopleEndUse=$D205,INDEX(EndUseMatrixPeopleSplitData,0,MATCH(J$10,EndUseMatrixPeopleSplitCampus,0))))),1),0),0)</f>
        <v>0</v>
      </c>
      <c r="K205" s="529" t="str">
        <f t="array" aca="1" ref="K205" ca="1">IFERROR(E205*(1+INDEX(FrontEndData,MATCH(K$10,IF(FrontEndType=$B205,FrontEndCampus),0),MATCH(K$9,FrontEndYear,0))),"")</f>
        <v/>
      </c>
      <c r="L205" s="529" t="str">
        <f t="array" aca="1" ref="L205" ca="1">IFERROR(F205*(1+INDEX(FrontEndData,MATCH(L$10,IF(FrontEndType=$B205,FrontEndCampus),0),MATCH(L$9,FrontEndYear,0))),"")</f>
        <v/>
      </c>
      <c r="M205" s="529" t="str">
        <f t="array" aca="1" ref="M205" ca="1">IFERROR(G205*(1+INDEX(FrontEndData,MATCH(M$10,IF(FrontEndType=$B205,FrontEndCampus),0),MATCH(M$9,FrontEndYear,0))),"")</f>
        <v/>
      </c>
      <c r="N205" s="529" t="str">
        <f t="array" aca="1" ref="N205" ca="1">IFERROR(H205*(1+INDEX(FrontEndData,MATCH(N$10,IF(FrontEndType=$B205,FrontEndCampus),0),MATCH(N$9,FrontEndYear,0))),"")</f>
        <v/>
      </c>
      <c r="O205" s="529" t="str">
        <f t="array" aca="1" ref="O205" ca="1">IFERROR(I205*(1+INDEX(FrontEndData,MATCH(O$10,IF(FrontEndType=$B205,FrontEndCampus),0),MATCH(O$9,FrontEndYear,0))),"")</f>
        <v/>
      </c>
      <c r="P205" s="529" t="str">
        <f t="array" aca="1" ref="P205" ca="1">IFERROR(J205*(1+INDEX(FrontEndData,MATCH(P$10,IF(FrontEndType=$B205,FrontEndCampus),0),MATCH(P$9,FrontEndYear,0))),"")</f>
        <v/>
      </c>
      <c r="Q205" s="529" t="str">
        <f t="array" aca="1" ref="Q205" ca="1">IFERROR(K205*(1+INDEX(FrontEndData,MATCH(Q$10,IF(FrontEndType=$B205,FrontEndCampus),0),MATCH(Q$9,FrontEndYear,0))),"")</f>
        <v/>
      </c>
      <c r="R205" s="529" t="str">
        <f t="array" aca="1" ref="R205" ca="1">IFERROR(L205*(1+INDEX(FrontEndData,MATCH(R$10,IF(FrontEndType=$B205,FrontEndCampus),0),MATCH(R$9,FrontEndYear,0))),"")</f>
        <v/>
      </c>
      <c r="S205" s="529" t="str">
        <f t="array" aca="1" ref="S205" ca="1">IFERROR(M205*(1+INDEX(FrontEndData,MATCH(S$10,IF(FrontEndType=$B205,FrontEndCampus),0),MATCH(S$9,FrontEndYear,0))),"")</f>
        <v/>
      </c>
      <c r="T205" s="529" t="str">
        <f t="array" aca="1" ref="T205" ca="1">IFERROR(N205*(1+INDEX(FrontEndData,MATCH(T$10,IF(FrontEndType=$B205,FrontEndCampus),0),MATCH(T$9,FrontEndYear,0))),"")</f>
        <v/>
      </c>
      <c r="U205" s="529" t="str">
        <f t="array" aca="1" ref="U205" ca="1">IFERROR(O205*(1+INDEX(FrontEndData,MATCH(U$10,IF(FrontEndType=$B205,FrontEndCampus),0),MATCH(U$9,FrontEndYear,0))),"")</f>
        <v/>
      </c>
      <c r="V205" s="529" t="str">
        <f t="array" aca="1" ref="V205" ca="1">IFERROR(P205*(1+INDEX(FrontEndData,MATCH(V$10,IF(FrontEndType=$B205,FrontEndCampus),0),MATCH(V$9,FrontEndYear,0))),"")</f>
        <v/>
      </c>
      <c r="W205" s="529" t="str">
        <f t="array" aca="1" ref="W205" ca="1">IFERROR(Q205*(1+INDEX(FrontEndData,MATCH(W$10,IF(FrontEndType=$B205,FrontEndCampus),0),MATCH(W$9,FrontEndYear,0))),"")</f>
        <v/>
      </c>
      <c r="X205" s="529" t="str">
        <f t="array" aca="1" ref="X205" ca="1">IFERROR(R205*(1+INDEX(FrontEndData,MATCH(X$10,IF(FrontEndType=$B205,FrontEndCampus),0),MATCH(X$9,FrontEndYear,0))),"")</f>
        <v/>
      </c>
      <c r="Y205" s="529" t="str">
        <f t="array" aca="1" ref="Y205" ca="1">IFERROR(S205*(1+INDEX(FrontEndData,MATCH(Y$10,IF(FrontEndType=$B205,FrontEndCampus),0),MATCH(Y$9,FrontEndYear,0))),"")</f>
        <v/>
      </c>
      <c r="Z205" s="529" t="str">
        <f t="array" aca="1" ref="Z205" ca="1">IFERROR(T205*(1+INDEX(FrontEndData,MATCH(Z$10,IF(FrontEndType=$B205,FrontEndCampus),0),MATCH(Z$9,FrontEndYear,0))),"")</f>
        <v/>
      </c>
      <c r="AA205" s="529" t="str">
        <f t="array" aca="1" ref="AA205" ca="1">IFERROR(U205*(1+INDEX(FrontEndData,MATCH(AA$10,IF(FrontEndType=$B205,FrontEndCampus),0),MATCH(AA$9,FrontEndYear,0))),"")</f>
        <v/>
      </c>
      <c r="AB205" s="529" t="str">
        <f t="array" aca="1" ref="AB205" ca="1">IFERROR(V205*(1+INDEX(FrontEndData,MATCH(AB$10,IF(FrontEndType=$B205,FrontEndCampus),0),MATCH(AB$9,FrontEndYear,0))),"")</f>
        <v/>
      </c>
      <c r="AC205" s="529" t="str">
        <f t="array" aca="1" ref="AC205" ca="1">IFERROR(W205*(1+INDEX(FrontEndData,MATCH(AC$10,IF(FrontEndType=$B205,FrontEndCampus),0),MATCH(AC$9,FrontEndYear,0))),"")</f>
        <v/>
      </c>
      <c r="AD205" s="529" t="str">
        <f t="array" aca="1" ref="AD205" ca="1">IFERROR(X205*(1+INDEX(FrontEndData,MATCH(AD$10,IF(FrontEndType=$B205,FrontEndCampus),0),MATCH(AD$9,FrontEndYear,0))),"")</f>
        <v/>
      </c>
      <c r="AE205" s="529" t="str">
        <f t="array" aca="1" ref="AE205" ca="1">IFERROR(Y205*(1+INDEX(FrontEndData,MATCH(AE$10,IF(FrontEndType=$B205,FrontEndCampus),0),MATCH(AE$9,FrontEndYear,0))),"")</f>
        <v/>
      </c>
      <c r="AF205" s="529" t="str">
        <f t="array" aca="1" ref="AF205" ca="1">IFERROR(Z205*(1+INDEX(FrontEndData,MATCH(AF$10,IF(FrontEndType=$B205,FrontEndCampus),0),MATCH(AF$9,FrontEndYear,0))),"")</f>
        <v/>
      </c>
      <c r="AG205" s="529" t="str">
        <f t="array" aca="1" ref="AG205" ca="1">IFERROR(AA205*(1+INDEX(FrontEndData,MATCH(AG$10,IF(FrontEndType=$B205,FrontEndCampus),0),MATCH(AG$9,FrontEndYear,0))),"")</f>
        <v/>
      </c>
      <c r="AH205" s="529" t="str">
        <f t="array" aca="1" ref="AH205" ca="1">IFERROR(AB205*(1+INDEX(FrontEndData,MATCH(AH$10,IF(FrontEndType=$B205,FrontEndCampus),0),MATCH(AH$9,FrontEndYear,0))),"")</f>
        <v/>
      </c>
      <c r="AI205" s="529" t="str">
        <f t="array" aca="1" ref="AI205" ca="1">IFERROR(AC205*(1+INDEX(FrontEndData,MATCH(AI$10,IF(FrontEndType=$B205,FrontEndCampus),0),MATCH(AI$9,FrontEndYear,0))),"")</f>
        <v/>
      </c>
      <c r="AJ205" s="529" t="str">
        <f t="array" aca="1" ref="AJ205" ca="1">IFERROR(AD205*(1+INDEX(FrontEndData,MATCH(AJ$10,IF(FrontEndType=$B205,FrontEndCampus),0),MATCH(AJ$9,FrontEndYear,0))),"")</f>
        <v/>
      </c>
      <c r="AK205" s="529" t="str">
        <f t="array" aca="1" ref="AK205" ca="1">IFERROR(AE205*(1+INDEX(FrontEndData,MATCH(AK$10,IF(FrontEndType=$B205,FrontEndCampus),0),MATCH(AK$9,FrontEndYear,0))),"")</f>
        <v/>
      </c>
      <c r="AL205" s="529" t="str">
        <f t="array" aca="1" ref="AL205" ca="1">IFERROR(AF205*(1+INDEX(FrontEndData,MATCH(AL$10,IF(FrontEndType=$B205,FrontEndCampus),0),MATCH(AL$9,FrontEndYear,0))),"")</f>
        <v/>
      </c>
      <c r="AM205" s="529" t="str">
        <f t="array" aca="1" ref="AM205" ca="1">IFERROR(AG205*(1+INDEX(FrontEndData,MATCH(AM$10,IF(FrontEndType=$B205,FrontEndCampus),0),MATCH(AM$9,FrontEndYear,0))),"")</f>
        <v/>
      </c>
      <c r="AN205" s="529" t="str">
        <f t="array" aca="1" ref="AN205" ca="1">IFERROR(AH205*(1+INDEX(FrontEndData,MATCH(AN$10,IF(FrontEndType=$B205,FrontEndCampus),0),MATCH(AN$9,FrontEndYear,0))),"")</f>
        <v/>
      </c>
      <c r="AO205" s="529" t="str">
        <f t="array" aca="1" ref="AO205" ca="1">IFERROR(AI205*(1+INDEX(FrontEndData,MATCH(AO$10,IF(FrontEndType=$B205,FrontEndCampus),0),MATCH(AO$9,FrontEndYear,0))),"")</f>
        <v/>
      </c>
      <c r="AP205" s="529" t="str">
        <f t="array" aca="1" ref="AP205" ca="1">IFERROR(AJ205*(1+INDEX(FrontEndData,MATCH(AP$10,IF(FrontEndType=$B205,FrontEndCampus),0),MATCH(AP$9,FrontEndYear,0))),"")</f>
        <v/>
      </c>
      <c r="AQ205" s="529" t="str">
        <f t="array" aca="1" ref="AQ205" ca="1">IFERROR(AK205*(1+INDEX(FrontEndData,MATCH(AQ$10,IF(FrontEndType=$B205,FrontEndCampus),0),MATCH(AQ$9,FrontEndYear,0))),"")</f>
        <v/>
      </c>
      <c r="AR205" s="529" t="str">
        <f t="array" aca="1" ref="AR205" ca="1">IFERROR(AL205*(1+INDEX(FrontEndData,MATCH(AR$10,IF(FrontEndType=$B205,FrontEndCampus),0),MATCH(AR$9,FrontEndYear,0))),"")</f>
        <v/>
      </c>
      <c r="AS205" s="529" t="str">
        <f t="array" aca="1" ref="AS205" ca="1">IFERROR(AM205*(1+INDEX(FrontEndData,MATCH(AS$10,IF(FrontEndType=$B205,FrontEndCampus),0),MATCH(AS$9,FrontEndYear,0))),"")</f>
        <v/>
      </c>
      <c r="AT205" s="529" t="str">
        <f t="array" aca="1" ref="AT205" ca="1">IFERROR(AN205*(1+INDEX(FrontEndData,MATCH(AT$10,IF(FrontEndType=$B205,FrontEndCampus),0),MATCH(AT$9,FrontEndYear,0))),"")</f>
        <v/>
      </c>
      <c r="AU205" s="529" t="str">
        <f t="array" aca="1" ref="AU205" ca="1">IFERROR(AO205*(1+INDEX(FrontEndData,MATCH(AU$10,IF(FrontEndType=$B205,FrontEndCampus),0),MATCH(AU$9,FrontEndYear,0))),"")</f>
        <v/>
      </c>
      <c r="AV205" s="529" t="str">
        <f t="array" aca="1" ref="AV205" ca="1">IFERROR(AP205*(1+INDEX(FrontEndData,MATCH(AV$10,IF(FrontEndType=$B205,FrontEndCampus),0),MATCH(AV$9,FrontEndYear,0))),"")</f>
        <v/>
      </c>
      <c r="AW205" s="529" t="str">
        <f t="array" aca="1" ref="AW205" ca="1">IFERROR(AQ205*(1+INDEX(FrontEndData,MATCH(AW$10,IF(FrontEndType=$B205,FrontEndCampus),0),MATCH(AW$9,FrontEndYear,0))),"")</f>
        <v/>
      </c>
      <c r="AX205" s="529" t="str">
        <f t="array" aca="1" ref="AX205" ca="1">IFERROR(AR205*(1+INDEX(FrontEndData,MATCH(AX$10,IF(FrontEndType=$B205,FrontEndCampus),0),MATCH(AX$9,FrontEndYear,0))),"")</f>
        <v/>
      </c>
      <c r="AY205" s="529" t="str">
        <f t="array" aca="1" ref="AY205" ca="1">IFERROR(AS205*(1+INDEX(FrontEndData,MATCH(AY$10,IF(FrontEndType=$B205,FrontEndCampus),0),MATCH(AY$9,FrontEndYear,0))),"")</f>
        <v/>
      </c>
      <c r="AZ205" s="529" t="str">
        <f t="array" aca="1" ref="AZ205" ca="1">IFERROR(AT205*(1+INDEX(FrontEndData,MATCH(AZ$10,IF(FrontEndType=$B205,FrontEndCampus),0),MATCH(AZ$9,FrontEndYear,0))),"")</f>
        <v/>
      </c>
      <c r="BA205" s="529" t="str">
        <f t="array" aca="1" ref="BA205" ca="1">IFERROR(AU205*(1+INDEX(FrontEndData,MATCH(BA$10,IF(FrontEndType=$B205,FrontEndCampus),0),MATCH(BA$9,FrontEndYear,0))),"")</f>
        <v/>
      </c>
      <c r="BB205" s="529" t="str">
        <f t="array" aca="1" ref="BB205" ca="1">IFERROR(AV205*(1+INDEX(FrontEndData,MATCH(BB$10,IF(FrontEndType=$B205,FrontEndCampus),0),MATCH(BB$9,FrontEndYear,0))),"")</f>
        <v/>
      </c>
      <c r="BC205" s="529" t="str">
        <f t="array" aca="1" ref="BC205" ca="1">IFERROR(AW205*(1+INDEX(FrontEndData,MATCH(BC$10,IF(FrontEndType=$B205,FrontEndCampus),0),MATCH(BC$9,FrontEndYear,0))),"")</f>
        <v/>
      </c>
      <c r="BD205" s="529" t="str">
        <f t="array" aca="1" ref="BD205" ca="1">IFERROR(AX205*(1+INDEX(FrontEndData,MATCH(BD$10,IF(FrontEndType=$B205,FrontEndCampus),0),MATCH(BD$9,FrontEndYear,0))),"")</f>
        <v/>
      </c>
      <c r="BE205" s="529" t="str">
        <f t="array" aca="1" ref="BE205" ca="1">IFERROR(AY205*(1+INDEX(FrontEndData,MATCH(BE$10,IF(FrontEndType=$B205,FrontEndCampus),0),MATCH(BE$9,FrontEndYear,0))),"")</f>
        <v/>
      </c>
      <c r="BF205" s="529" t="str">
        <f t="array" aca="1" ref="BF205" ca="1">IFERROR(AZ205*(1+INDEX(FrontEndData,MATCH(BF$10,IF(FrontEndType=$B205,FrontEndCampus),0),MATCH(BF$9,FrontEndYear,0))),"")</f>
        <v/>
      </c>
      <c r="BG205" s="529" t="str">
        <f t="array" aca="1" ref="BG205" ca="1">IFERROR(BA205*(1+INDEX(FrontEndData,MATCH(BG$10,IF(FrontEndType=$B205,FrontEndCampus),0),MATCH(BG$9,FrontEndYear,0))),"")</f>
        <v/>
      </c>
      <c r="BH205" s="529" t="str">
        <f t="array" aca="1" ref="BH205" ca="1">IFERROR(BB205*(1+INDEX(FrontEndData,MATCH(BH$10,IF(FrontEndType=$B205,FrontEndCampus),0),MATCH(BH$9,FrontEndYear,0))),"")</f>
        <v/>
      </c>
      <c r="BI205" s="529" t="str">
        <f t="array" aca="1" ref="BI205" ca="1">IFERROR(BC205*(1+INDEX(FrontEndData,MATCH(BI$10,IF(FrontEndType=$B205,FrontEndCampus),0),MATCH(BI$9,FrontEndYear,0))),"")</f>
        <v/>
      </c>
      <c r="BJ205" s="529" t="str">
        <f t="array" aca="1" ref="BJ205" ca="1">IFERROR(BD205*(1+INDEX(FrontEndData,MATCH(BJ$10,IF(FrontEndType=$B205,FrontEndCampus),0),MATCH(BJ$9,FrontEndYear,0))),"")</f>
        <v/>
      </c>
      <c r="BK205" s="529" t="str">
        <f t="array" aca="1" ref="BK205" ca="1">IFERROR(BE205*(1+INDEX(FrontEndData,MATCH(BK$10,IF(FrontEndType=$B205,FrontEndCampus),0),MATCH(BK$9,FrontEndYear,0))),"")</f>
        <v/>
      </c>
      <c r="BL205" s="529" t="str">
        <f t="array" aca="1" ref="BL205" ca="1">IFERROR(BF205*(1+INDEX(FrontEndData,MATCH(BL$10,IF(FrontEndType=$B205,FrontEndCampus),0),MATCH(BL$9,FrontEndYear,0))),"")</f>
        <v/>
      </c>
      <c r="BM205" s="529" t="str">
        <f t="array" aca="1" ref="BM205" ca="1">IFERROR(BG205*(1+INDEX(FrontEndData,MATCH(BM$10,IF(FrontEndType=$B205,FrontEndCampus),0),MATCH(BM$9,FrontEndYear,0))),"")</f>
        <v/>
      </c>
      <c r="BN205" s="529" t="str">
        <f t="array" aca="1" ref="BN205" ca="1">IFERROR(BH205*(1+INDEX(FrontEndData,MATCH(BN$10,IF(FrontEndType=$B205,FrontEndCampus),0),MATCH(BN$9,FrontEndYear,0))),"")</f>
        <v/>
      </c>
      <c r="BO205" s="529" t="str">
        <f t="array" aca="1" ref="BO205" ca="1">IFERROR(BI205*(1+INDEX(FrontEndData,MATCH(BO$10,IF(FrontEndType=$B205,FrontEndCampus),0),MATCH(BO$9,FrontEndYear,0))),"")</f>
        <v/>
      </c>
      <c r="BP205" s="529" t="str">
        <f t="array" aca="1" ref="BP205" ca="1">IFERROR(BJ205*(1+INDEX(FrontEndData,MATCH(BP$10,IF(FrontEndType=$B205,FrontEndCampus),0),MATCH(BP$9,FrontEndYear,0))),"")</f>
        <v/>
      </c>
      <c r="BQ205" s="529" t="str">
        <f t="array" aca="1" ref="BQ205" ca="1">IFERROR(BK205*(1+INDEX(FrontEndData,MATCH(BQ$10,IF(FrontEndType=$B205,FrontEndCampus),0),MATCH(BQ$9,FrontEndYear,0))),"")</f>
        <v/>
      </c>
      <c r="BR205" s="529" t="str">
        <f t="array" aca="1" ref="BR205" ca="1">IFERROR(BL205*(1+INDEX(FrontEndData,MATCH(BR$10,IF(FrontEndType=$B205,FrontEndCampus),0),MATCH(BR$9,FrontEndYear,0))),"")</f>
        <v/>
      </c>
      <c r="BS205" s="529" t="str">
        <f t="array" aca="1" ref="BS205" ca="1">IFERROR(BM205*(1+INDEX(FrontEndData,MATCH(BS$10,IF(FrontEndType=$B205,FrontEndCampus),0),MATCH(BS$9,FrontEndYear,0))),"")</f>
        <v/>
      </c>
      <c r="BT205" s="529" t="str">
        <f t="array" aca="1" ref="BT205" ca="1">IFERROR(BN205*(1+INDEX(FrontEndData,MATCH(BT$10,IF(FrontEndType=$B205,FrontEndCampus),0),MATCH(BT$9,FrontEndYear,0))),"")</f>
        <v/>
      </c>
      <c r="BU205" s="529" t="str">
        <f t="array" aca="1" ref="BU205" ca="1">IFERROR(BO205*(1+INDEX(FrontEndData,MATCH(BU$10,IF(FrontEndType=$B205,FrontEndCampus),0),MATCH(BU$9,FrontEndYear,0))),"")</f>
        <v/>
      </c>
      <c r="BV205" s="529" t="str">
        <f t="array" aca="1" ref="BV205" ca="1">IFERROR(BP205*(1+INDEX(FrontEndData,MATCH(BV$10,IF(FrontEndType=$B205,FrontEndCampus),0),MATCH(BV$9,FrontEndYear,0))),"")</f>
        <v/>
      </c>
      <c r="BW205" s="529" t="str">
        <f t="array" aca="1" ref="BW205" ca="1">IFERROR(BQ205*(1+INDEX(FrontEndData,MATCH(BW$10,IF(FrontEndType=$B205,FrontEndCampus),0),MATCH(BW$9,FrontEndYear,0))),"")</f>
        <v/>
      </c>
      <c r="BX205" s="529" t="str">
        <f t="array" aca="1" ref="BX205" ca="1">IFERROR(BR205*(1+INDEX(FrontEndData,MATCH(BX$10,IF(FrontEndType=$B205,FrontEndCampus),0),MATCH(BX$9,FrontEndYear,0))),"")</f>
        <v/>
      </c>
    </row>
    <row r="206" spans="2:76" x14ac:dyDescent="0.25">
      <c r="B206" s="525" t="s">
        <v>412</v>
      </c>
      <c r="C206" s="526" t="s">
        <v>362</v>
      </c>
      <c r="D206" s="527" t="s">
        <v>28</v>
      </c>
      <c r="E206" s="528">
        <f t="array" ref="E206">IFERROR(IF(INDEX(EndUseMatrixData,MATCH($B206,IF(EndUseMatrixEndUse=$D206,EndUseMatrixAllocation),0),MATCH($C206,EndUseMatrixEmissionSource,0))=Lists!$Q$9,INDEX(CFPTableEmissionsData,MATCH($C206,CFPTableEmissionsEmissionSource,0),MATCH(E$10,CFPTableEmissionsCampus,0))*INDEX(EndUseAssumptionsData,MATCH($C206,IF(EndUseAssumptionsEndUse=$D206,EndUseAssumptionsEmissionsSource),0),MATCH(E$10,EndUseAssumptionsCampus,0))*IF(COUNTIF(PeopleList,$B206)&gt;0,INDEX(SpacePeopleAllocationsPercentData,MATCH($B206,SpacePeopleAllocationsPercentType,0),MATCH(E$10,SpacePeopleAllocationsPercentCampus,0))/SUM(IF(INDEX(EndUseMatrixPeopleData,0,MATCH($C206,EndUseMatrixEmissionSource,0))=Lists!$Q$9,IF(EndUseMatrixPeopleEndUse=$D206,INDEX(EndUseMatrixPeopleSplitData,0,MATCH(E$10,EndUseMatrixPeopleSplitCampus,0))))),1),0),0)</f>
        <v>0</v>
      </c>
      <c r="F206" s="528">
        <f t="array" ref="F206">IFERROR(IF(INDEX(EndUseMatrixData,MATCH($B206,IF(EndUseMatrixEndUse=$D206,EndUseMatrixAllocation),0),MATCH($C206,EndUseMatrixEmissionSource,0))=Lists!$Q$9,INDEX(CFPTableEmissionsData,MATCH($C206,CFPTableEmissionsEmissionSource,0),MATCH(F$10,CFPTableEmissionsCampus,0))*INDEX(EndUseAssumptionsData,MATCH($C206,IF(EndUseAssumptionsEndUse=$D206,EndUseAssumptionsEmissionsSource),0),MATCH(F$10,EndUseAssumptionsCampus,0))*IF(COUNTIF(PeopleList,$B206)&gt;0,INDEX(SpacePeopleAllocationsPercentData,MATCH($B206,SpacePeopleAllocationsPercentType,0),MATCH(F$10,SpacePeopleAllocationsPercentCampus,0))/SUM(IF(INDEX(EndUseMatrixPeopleData,0,MATCH($C206,EndUseMatrixEmissionSource,0))=Lists!$Q$9,IF(EndUseMatrixPeopleEndUse=$D206,INDEX(EndUseMatrixPeopleSplitData,0,MATCH(F$10,EndUseMatrixPeopleSplitCampus,0))))),1),0),0)</f>
        <v>0</v>
      </c>
      <c r="G206" s="528">
        <f t="array" ref="G206">IFERROR(IF(INDEX(EndUseMatrixData,MATCH($B206,IF(EndUseMatrixEndUse=$D206,EndUseMatrixAllocation),0),MATCH($C206,EndUseMatrixEmissionSource,0))=Lists!$Q$9,INDEX(CFPTableEmissionsData,MATCH($C206,CFPTableEmissionsEmissionSource,0),MATCH(G$10,CFPTableEmissionsCampus,0))*INDEX(EndUseAssumptionsData,MATCH($C206,IF(EndUseAssumptionsEndUse=$D206,EndUseAssumptionsEmissionsSource),0),MATCH(G$10,EndUseAssumptionsCampus,0))*IF(COUNTIF(PeopleList,$B206)&gt;0,INDEX(SpacePeopleAllocationsPercentData,MATCH($B206,SpacePeopleAllocationsPercentType,0),MATCH(G$10,SpacePeopleAllocationsPercentCampus,0))/SUM(IF(INDEX(EndUseMatrixPeopleData,0,MATCH($C206,EndUseMatrixEmissionSource,0))=Lists!$Q$9,IF(EndUseMatrixPeopleEndUse=$D206,INDEX(EndUseMatrixPeopleSplitData,0,MATCH(G$10,EndUseMatrixPeopleSplitCampus,0))))),1),0),0)</f>
        <v>0</v>
      </c>
      <c r="H206" s="528">
        <f t="array" ref="H206">IFERROR(IF(INDEX(EndUseMatrixData,MATCH($B206,IF(EndUseMatrixEndUse=$D206,EndUseMatrixAllocation),0),MATCH($C206,EndUseMatrixEmissionSource,0))=Lists!$Q$9,INDEX(CFPTableEmissionsData,MATCH($C206,CFPTableEmissionsEmissionSource,0),MATCH(H$10,CFPTableEmissionsCampus,0))*INDEX(EndUseAssumptionsData,MATCH($C206,IF(EndUseAssumptionsEndUse=$D206,EndUseAssumptionsEmissionsSource),0),MATCH(H$10,EndUseAssumptionsCampus,0))*IF(COUNTIF(PeopleList,$B206)&gt;0,INDEX(SpacePeopleAllocationsPercentData,MATCH($B206,SpacePeopleAllocationsPercentType,0),MATCH(H$10,SpacePeopleAllocationsPercentCampus,0))/SUM(IF(INDEX(EndUseMatrixPeopleData,0,MATCH($C206,EndUseMatrixEmissionSource,0))=Lists!$Q$9,IF(EndUseMatrixPeopleEndUse=$D206,INDEX(EndUseMatrixPeopleSplitData,0,MATCH(H$10,EndUseMatrixPeopleSplitCampus,0))))),1),0),0)</f>
        <v>0</v>
      </c>
      <c r="I206" s="528">
        <f t="array" ref="I206">IFERROR(IF(INDEX(EndUseMatrixData,MATCH($B206,IF(EndUseMatrixEndUse=$D206,EndUseMatrixAllocation),0),MATCH($C206,EndUseMatrixEmissionSource,0))=Lists!$Q$9,INDEX(CFPTableEmissionsData,MATCH($C206,CFPTableEmissionsEmissionSource,0),MATCH(I$10,CFPTableEmissionsCampus,0))*INDEX(EndUseAssumptionsData,MATCH($C206,IF(EndUseAssumptionsEndUse=$D206,EndUseAssumptionsEmissionsSource),0),MATCH(I$10,EndUseAssumptionsCampus,0))*IF(COUNTIF(PeopleList,$B206)&gt;0,INDEX(SpacePeopleAllocationsPercentData,MATCH($B206,SpacePeopleAllocationsPercentType,0),MATCH(I$10,SpacePeopleAllocationsPercentCampus,0))/SUM(IF(INDEX(EndUseMatrixPeopleData,0,MATCH($C206,EndUseMatrixEmissionSource,0))=Lists!$Q$9,IF(EndUseMatrixPeopleEndUse=$D206,INDEX(EndUseMatrixPeopleSplitData,0,MATCH(I$10,EndUseMatrixPeopleSplitCampus,0))))),1),0),0)</f>
        <v>0</v>
      </c>
      <c r="J206" s="528">
        <f t="array" ref="J206">IFERROR(IF(INDEX(EndUseMatrixData,MATCH($B206,IF(EndUseMatrixEndUse=$D206,EndUseMatrixAllocation),0),MATCH($C206,EndUseMatrixEmissionSource,0))=Lists!$Q$9,INDEX(CFPTableEmissionsData,MATCH($C206,CFPTableEmissionsEmissionSource,0),MATCH(J$10,CFPTableEmissionsCampus,0))*INDEX(EndUseAssumptionsData,MATCH($C206,IF(EndUseAssumptionsEndUse=$D206,EndUseAssumptionsEmissionsSource),0),MATCH(J$10,EndUseAssumptionsCampus,0))*IF(COUNTIF(PeopleList,$B206)&gt;0,INDEX(SpacePeopleAllocationsPercentData,MATCH($B206,SpacePeopleAllocationsPercentType,0),MATCH(J$10,SpacePeopleAllocationsPercentCampus,0))/SUM(IF(INDEX(EndUseMatrixPeopleData,0,MATCH($C206,EndUseMatrixEmissionSource,0))=Lists!$Q$9,IF(EndUseMatrixPeopleEndUse=$D206,INDEX(EndUseMatrixPeopleSplitData,0,MATCH(J$10,EndUseMatrixPeopleSplitCampus,0))))),1),0),0)</f>
        <v>0</v>
      </c>
      <c r="K206" s="529" t="str">
        <f t="array" aca="1" ref="K206" ca="1">IFERROR(E206*(1+INDEX(FrontEndData,MATCH(K$10,IF(FrontEndType=$B206,FrontEndCampus),0),MATCH(K$9,FrontEndYear,0))),"")</f>
        <v/>
      </c>
      <c r="L206" s="529" t="str">
        <f t="array" aca="1" ref="L206" ca="1">IFERROR(F206*(1+INDEX(FrontEndData,MATCH(L$10,IF(FrontEndType=$B206,FrontEndCampus),0),MATCH(L$9,FrontEndYear,0))),"")</f>
        <v/>
      </c>
      <c r="M206" s="529" t="str">
        <f t="array" aca="1" ref="M206" ca="1">IFERROR(G206*(1+INDEX(FrontEndData,MATCH(M$10,IF(FrontEndType=$B206,FrontEndCampus),0),MATCH(M$9,FrontEndYear,0))),"")</f>
        <v/>
      </c>
      <c r="N206" s="529" t="str">
        <f t="array" aca="1" ref="N206" ca="1">IFERROR(H206*(1+INDEX(FrontEndData,MATCH(N$10,IF(FrontEndType=$B206,FrontEndCampus),0),MATCH(N$9,FrontEndYear,0))),"")</f>
        <v/>
      </c>
      <c r="O206" s="529" t="str">
        <f t="array" aca="1" ref="O206" ca="1">IFERROR(I206*(1+INDEX(FrontEndData,MATCH(O$10,IF(FrontEndType=$B206,FrontEndCampus),0),MATCH(O$9,FrontEndYear,0))),"")</f>
        <v/>
      </c>
      <c r="P206" s="529" t="str">
        <f t="array" aca="1" ref="P206" ca="1">IFERROR(J206*(1+INDEX(FrontEndData,MATCH(P$10,IF(FrontEndType=$B206,FrontEndCampus),0),MATCH(P$9,FrontEndYear,0))),"")</f>
        <v/>
      </c>
      <c r="Q206" s="529" t="str">
        <f t="array" aca="1" ref="Q206" ca="1">IFERROR(K206*(1+INDEX(FrontEndData,MATCH(Q$10,IF(FrontEndType=$B206,FrontEndCampus),0),MATCH(Q$9,FrontEndYear,0))),"")</f>
        <v/>
      </c>
      <c r="R206" s="529" t="str">
        <f t="array" aca="1" ref="R206" ca="1">IFERROR(L206*(1+INDEX(FrontEndData,MATCH(R$10,IF(FrontEndType=$B206,FrontEndCampus),0),MATCH(R$9,FrontEndYear,0))),"")</f>
        <v/>
      </c>
      <c r="S206" s="529" t="str">
        <f t="array" aca="1" ref="S206" ca="1">IFERROR(M206*(1+INDEX(FrontEndData,MATCH(S$10,IF(FrontEndType=$B206,FrontEndCampus),0),MATCH(S$9,FrontEndYear,0))),"")</f>
        <v/>
      </c>
      <c r="T206" s="529" t="str">
        <f t="array" aca="1" ref="T206" ca="1">IFERROR(N206*(1+INDEX(FrontEndData,MATCH(T$10,IF(FrontEndType=$B206,FrontEndCampus),0),MATCH(T$9,FrontEndYear,0))),"")</f>
        <v/>
      </c>
      <c r="U206" s="529" t="str">
        <f t="array" aca="1" ref="U206" ca="1">IFERROR(O206*(1+INDEX(FrontEndData,MATCH(U$10,IF(FrontEndType=$B206,FrontEndCampus),0),MATCH(U$9,FrontEndYear,0))),"")</f>
        <v/>
      </c>
      <c r="V206" s="529" t="str">
        <f t="array" aca="1" ref="V206" ca="1">IFERROR(P206*(1+INDEX(FrontEndData,MATCH(V$10,IF(FrontEndType=$B206,FrontEndCampus),0),MATCH(V$9,FrontEndYear,0))),"")</f>
        <v/>
      </c>
      <c r="W206" s="529" t="str">
        <f t="array" aca="1" ref="W206" ca="1">IFERROR(Q206*(1+INDEX(FrontEndData,MATCH(W$10,IF(FrontEndType=$B206,FrontEndCampus),0),MATCH(W$9,FrontEndYear,0))),"")</f>
        <v/>
      </c>
      <c r="X206" s="529" t="str">
        <f t="array" aca="1" ref="X206" ca="1">IFERROR(R206*(1+INDEX(FrontEndData,MATCH(X$10,IF(FrontEndType=$B206,FrontEndCampus),0),MATCH(X$9,FrontEndYear,0))),"")</f>
        <v/>
      </c>
      <c r="Y206" s="529" t="str">
        <f t="array" aca="1" ref="Y206" ca="1">IFERROR(S206*(1+INDEX(FrontEndData,MATCH(Y$10,IF(FrontEndType=$B206,FrontEndCampus),0),MATCH(Y$9,FrontEndYear,0))),"")</f>
        <v/>
      </c>
      <c r="Z206" s="529" t="str">
        <f t="array" aca="1" ref="Z206" ca="1">IFERROR(T206*(1+INDEX(FrontEndData,MATCH(Z$10,IF(FrontEndType=$B206,FrontEndCampus),0),MATCH(Z$9,FrontEndYear,0))),"")</f>
        <v/>
      </c>
      <c r="AA206" s="529" t="str">
        <f t="array" aca="1" ref="AA206" ca="1">IFERROR(U206*(1+INDEX(FrontEndData,MATCH(AA$10,IF(FrontEndType=$B206,FrontEndCampus),0),MATCH(AA$9,FrontEndYear,0))),"")</f>
        <v/>
      </c>
      <c r="AB206" s="529" t="str">
        <f t="array" aca="1" ref="AB206" ca="1">IFERROR(V206*(1+INDEX(FrontEndData,MATCH(AB$10,IF(FrontEndType=$B206,FrontEndCampus),0),MATCH(AB$9,FrontEndYear,0))),"")</f>
        <v/>
      </c>
      <c r="AC206" s="529" t="str">
        <f t="array" aca="1" ref="AC206" ca="1">IFERROR(W206*(1+INDEX(FrontEndData,MATCH(AC$10,IF(FrontEndType=$B206,FrontEndCampus),0),MATCH(AC$9,FrontEndYear,0))),"")</f>
        <v/>
      </c>
      <c r="AD206" s="529" t="str">
        <f t="array" aca="1" ref="AD206" ca="1">IFERROR(X206*(1+INDEX(FrontEndData,MATCH(AD$10,IF(FrontEndType=$B206,FrontEndCampus),0),MATCH(AD$9,FrontEndYear,0))),"")</f>
        <v/>
      </c>
      <c r="AE206" s="529" t="str">
        <f t="array" aca="1" ref="AE206" ca="1">IFERROR(Y206*(1+INDEX(FrontEndData,MATCH(AE$10,IF(FrontEndType=$B206,FrontEndCampus),0),MATCH(AE$9,FrontEndYear,0))),"")</f>
        <v/>
      </c>
      <c r="AF206" s="529" t="str">
        <f t="array" aca="1" ref="AF206" ca="1">IFERROR(Z206*(1+INDEX(FrontEndData,MATCH(AF$10,IF(FrontEndType=$B206,FrontEndCampus),0),MATCH(AF$9,FrontEndYear,0))),"")</f>
        <v/>
      </c>
      <c r="AG206" s="529" t="str">
        <f t="array" aca="1" ref="AG206" ca="1">IFERROR(AA206*(1+INDEX(FrontEndData,MATCH(AG$10,IF(FrontEndType=$B206,FrontEndCampus),0),MATCH(AG$9,FrontEndYear,0))),"")</f>
        <v/>
      </c>
      <c r="AH206" s="529" t="str">
        <f t="array" aca="1" ref="AH206" ca="1">IFERROR(AB206*(1+INDEX(FrontEndData,MATCH(AH$10,IF(FrontEndType=$B206,FrontEndCampus),0),MATCH(AH$9,FrontEndYear,0))),"")</f>
        <v/>
      </c>
      <c r="AI206" s="529" t="str">
        <f t="array" aca="1" ref="AI206" ca="1">IFERROR(AC206*(1+INDEX(FrontEndData,MATCH(AI$10,IF(FrontEndType=$B206,FrontEndCampus),0),MATCH(AI$9,FrontEndYear,0))),"")</f>
        <v/>
      </c>
      <c r="AJ206" s="529" t="str">
        <f t="array" aca="1" ref="AJ206" ca="1">IFERROR(AD206*(1+INDEX(FrontEndData,MATCH(AJ$10,IF(FrontEndType=$B206,FrontEndCampus),0),MATCH(AJ$9,FrontEndYear,0))),"")</f>
        <v/>
      </c>
      <c r="AK206" s="529" t="str">
        <f t="array" aca="1" ref="AK206" ca="1">IFERROR(AE206*(1+INDEX(FrontEndData,MATCH(AK$10,IF(FrontEndType=$B206,FrontEndCampus),0),MATCH(AK$9,FrontEndYear,0))),"")</f>
        <v/>
      </c>
      <c r="AL206" s="529" t="str">
        <f t="array" aca="1" ref="AL206" ca="1">IFERROR(AF206*(1+INDEX(FrontEndData,MATCH(AL$10,IF(FrontEndType=$B206,FrontEndCampus),0),MATCH(AL$9,FrontEndYear,0))),"")</f>
        <v/>
      </c>
      <c r="AM206" s="529" t="str">
        <f t="array" aca="1" ref="AM206" ca="1">IFERROR(AG206*(1+INDEX(FrontEndData,MATCH(AM$10,IF(FrontEndType=$B206,FrontEndCampus),0),MATCH(AM$9,FrontEndYear,0))),"")</f>
        <v/>
      </c>
      <c r="AN206" s="529" t="str">
        <f t="array" aca="1" ref="AN206" ca="1">IFERROR(AH206*(1+INDEX(FrontEndData,MATCH(AN$10,IF(FrontEndType=$B206,FrontEndCampus),0),MATCH(AN$9,FrontEndYear,0))),"")</f>
        <v/>
      </c>
      <c r="AO206" s="529" t="str">
        <f t="array" aca="1" ref="AO206" ca="1">IFERROR(AI206*(1+INDEX(FrontEndData,MATCH(AO$10,IF(FrontEndType=$B206,FrontEndCampus),0),MATCH(AO$9,FrontEndYear,0))),"")</f>
        <v/>
      </c>
      <c r="AP206" s="529" t="str">
        <f t="array" aca="1" ref="AP206" ca="1">IFERROR(AJ206*(1+INDEX(FrontEndData,MATCH(AP$10,IF(FrontEndType=$B206,FrontEndCampus),0),MATCH(AP$9,FrontEndYear,0))),"")</f>
        <v/>
      </c>
      <c r="AQ206" s="529" t="str">
        <f t="array" aca="1" ref="AQ206" ca="1">IFERROR(AK206*(1+INDEX(FrontEndData,MATCH(AQ$10,IF(FrontEndType=$B206,FrontEndCampus),0),MATCH(AQ$9,FrontEndYear,0))),"")</f>
        <v/>
      </c>
      <c r="AR206" s="529" t="str">
        <f t="array" aca="1" ref="AR206" ca="1">IFERROR(AL206*(1+INDEX(FrontEndData,MATCH(AR$10,IF(FrontEndType=$B206,FrontEndCampus),0),MATCH(AR$9,FrontEndYear,0))),"")</f>
        <v/>
      </c>
      <c r="AS206" s="529" t="str">
        <f t="array" aca="1" ref="AS206" ca="1">IFERROR(AM206*(1+INDEX(FrontEndData,MATCH(AS$10,IF(FrontEndType=$B206,FrontEndCampus),0),MATCH(AS$9,FrontEndYear,0))),"")</f>
        <v/>
      </c>
      <c r="AT206" s="529" t="str">
        <f t="array" aca="1" ref="AT206" ca="1">IFERROR(AN206*(1+INDEX(FrontEndData,MATCH(AT$10,IF(FrontEndType=$B206,FrontEndCampus),0),MATCH(AT$9,FrontEndYear,0))),"")</f>
        <v/>
      </c>
      <c r="AU206" s="529" t="str">
        <f t="array" aca="1" ref="AU206" ca="1">IFERROR(AO206*(1+INDEX(FrontEndData,MATCH(AU$10,IF(FrontEndType=$B206,FrontEndCampus),0),MATCH(AU$9,FrontEndYear,0))),"")</f>
        <v/>
      </c>
      <c r="AV206" s="529" t="str">
        <f t="array" aca="1" ref="AV206" ca="1">IFERROR(AP206*(1+INDEX(FrontEndData,MATCH(AV$10,IF(FrontEndType=$B206,FrontEndCampus),0),MATCH(AV$9,FrontEndYear,0))),"")</f>
        <v/>
      </c>
      <c r="AW206" s="529" t="str">
        <f t="array" aca="1" ref="AW206" ca="1">IFERROR(AQ206*(1+INDEX(FrontEndData,MATCH(AW$10,IF(FrontEndType=$B206,FrontEndCampus),0),MATCH(AW$9,FrontEndYear,0))),"")</f>
        <v/>
      </c>
      <c r="AX206" s="529" t="str">
        <f t="array" aca="1" ref="AX206" ca="1">IFERROR(AR206*(1+INDEX(FrontEndData,MATCH(AX$10,IF(FrontEndType=$B206,FrontEndCampus),0),MATCH(AX$9,FrontEndYear,0))),"")</f>
        <v/>
      </c>
      <c r="AY206" s="529" t="str">
        <f t="array" aca="1" ref="AY206" ca="1">IFERROR(AS206*(1+INDEX(FrontEndData,MATCH(AY$10,IF(FrontEndType=$B206,FrontEndCampus),0),MATCH(AY$9,FrontEndYear,0))),"")</f>
        <v/>
      </c>
      <c r="AZ206" s="529" t="str">
        <f t="array" aca="1" ref="AZ206" ca="1">IFERROR(AT206*(1+INDEX(FrontEndData,MATCH(AZ$10,IF(FrontEndType=$B206,FrontEndCampus),0),MATCH(AZ$9,FrontEndYear,0))),"")</f>
        <v/>
      </c>
      <c r="BA206" s="529" t="str">
        <f t="array" aca="1" ref="BA206" ca="1">IFERROR(AU206*(1+INDEX(FrontEndData,MATCH(BA$10,IF(FrontEndType=$B206,FrontEndCampus),0),MATCH(BA$9,FrontEndYear,0))),"")</f>
        <v/>
      </c>
      <c r="BB206" s="529" t="str">
        <f t="array" aca="1" ref="BB206" ca="1">IFERROR(AV206*(1+INDEX(FrontEndData,MATCH(BB$10,IF(FrontEndType=$B206,FrontEndCampus),0),MATCH(BB$9,FrontEndYear,0))),"")</f>
        <v/>
      </c>
      <c r="BC206" s="529" t="str">
        <f t="array" aca="1" ref="BC206" ca="1">IFERROR(AW206*(1+INDEX(FrontEndData,MATCH(BC$10,IF(FrontEndType=$B206,FrontEndCampus),0),MATCH(BC$9,FrontEndYear,0))),"")</f>
        <v/>
      </c>
      <c r="BD206" s="529" t="str">
        <f t="array" aca="1" ref="BD206" ca="1">IFERROR(AX206*(1+INDEX(FrontEndData,MATCH(BD$10,IF(FrontEndType=$B206,FrontEndCampus),0),MATCH(BD$9,FrontEndYear,0))),"")</f>
        <v/>
      </c>
      <c r="BE206" s="529" t="str">
        <f t="array" aca="1" ref="BE206" ca="1">IFERROR(AY206*(1+INDEX(FrontEndData,MATCH(BE$10,IF(FrontEndType=$B206,FrontEndCampus),0),MATCH(BE$9,FrontEndYear,0))),"")</f>
        <v/>
      </c>
      <c r="BF206" s="529" t="str">
        <f t="array" aca="1" ref="BF206" ca="1">IFERROR(AZ206*(1+INDEX(FrontEndData,MATCH(BF$10,IF(FrontEndType=$B206,FrontEndCampus),0),MATCH(BF$9,FrontEndYear,0))),"")</f>
        <v/>
      </c>
      <c r="BG206" s="529" t="str">
        <f t="array" aca="1" ref="BG206" ca="1">IFERROR(BA206*(1+INDEX(FrontEndData,MATCH(BG$10,IF(FrontEndType=$B206,FrontEndCampus),0),MATCH(BG$9,FrontEndYear,0))),"")</f>
        <v/>
      </c>
      <c r="BH206" s="529" t="str">
        <f t="array" aca="1" ref="BH206" ca="1">IFERROR(BB206*(1+INDEX(FrontEndData,MATCH(BH$10,IF(FrontEndType=$B206,FrontEndCampus),0),MATCH(BH$9,FrontEndYear,0))),"")</f>
        <v/>
      </c>
      <c r="BI206" s="529" t="str">
        <f t="array" aca="1" ref="BI206" ca="1">IFERROR(BC206*(1+INDEX(FrontEndData,MATCH(BI$10,IF(FrontEndType=$B206,FrontEndCampus),0),MATCH(BI$9,FrontEndYear,0))),"")</f>
        <v/>
      </c>
      <c r="BJ206" s="529" t="str">
        <f t="array" aca="1" ref="BJ206" ca="1">IFERROR(BD206*(1+INDEX(FrontEndData,MATCH(BJ$10,IF(FrontEndType=$B206,FrontEndCampus),0),MATCH(BJ$9,FrontEndYear,0))),"")</f>
        <v/>
      </c>
      <c r="BK206" s="529" t="str">
        <f t="array" aca="1" ref="BK206" ca="1">IFERROR(BE206*(1+INDEX(FrontEndData,MATCH(BK$10,IF(FrontEndType=$B206,FrontEndCampus),0),MATCH(BK$9,FrontEndYear,0))),"")</f>
        <v/>
      </c>
      <c r="BL206" s="529" t="str">
        <f t="array" aca="1" ref="BL206" ca="1">IFERROR(BF206*(1+INDEX(FrontEndData,MATCH(BL$10,IF(FrontEndType=$B206,FrontEndCampus),0),MATCH(BL$9,FrontEndYear,0))),"")</f>
        <v/>
      </c>
      <c r="BM206" s="529" t="str">
        <f t="array" aca="1" ref="BM206" ca="1">IFERROR(BG206*(1+INDEX(FrontEndData,MATCH(BM$10,IF(FrontEndType=$B206,FrontEndCampus),0),MATCH(BM$9,FrontEndYear,0))),"")</f>
        <v/>
      </c>
      <c r="BN206" s="529" t="str">
        <f t="array" aca="1" ref="BN206" ca="1">IFERROR(BH206*(1+INDEX(FrontEndData,MATCH(BN$10,IF(FrontEndType=$B206,FrontEndCampus),0),MATCH(BN$9,FrontEndYear,0))),"")</f>
        <v/>
      </c>
      <c r="BO206" s="529" t="str">
        <f t="array" aca="1" ref="BO206" ca="1">IFERROR(BI206*(1+INDEX(FrontEndData,MATCH(BO$10,IF(FrontEndType=$B206,FrontEndCampus),0),MATCH(BO$9,FrontEndYear,0))),"")</f>
        <v/>
      </c>
      <c r="BP206" s="529" t="str">
        <f t="array" aca="1" ref="BP206" ca="1">IFERROR(BJ206*(1+INDEX(FrontEndData,MATCH(BP$10,IF(FrontEndType=$B206,FrontEndCampus),0),MATCH(BP$9,FrontEndYear,0))),"")</f>
        <v/>
      </c>
      <c r="BQ206" s="529" t="str">
        <f t="array" aca="1" ref="BQ206" ca="1">IFERROR(BK206*(1+INDEX(FrontEndData,MATCH(BQ$10,IF(FrontEndType=$B206,FrontEndCampus),0),MATCH(BQ$9,FrontEndYear,0))),"")</f>
        <v/>
      </c>
      <c r="BR206" s="529" t="str">
        <f t="array" aca="1" ref="BR206" ca="1">IFERROR(BL206*(1+INDEX(FrontEndData,MATCH(BR$10,IF(FrontEndType=$B206,FrontEndCampus),0),MATCH(BR$9,FrontEndYear,0))),"")</f>
        <v/>
      </c>
      <c r="BS206" s="529" t="str">
        <f t="array" aca="1" ref="BS206" ca="1">IFERROR(BM206*(1+INDEX(FrontEndData,MATCH(BS$10,IF(FrontEndType=$B206,FrontEndCampus),0),MATCH(BS$9,FrontEndYear,0))),"")</f>
        <v/>
      </c>
      <c r="BT206" s="529" t="str">
        <f t="array" aca="1" ref="BT206" ca="1">IFERROR(BN206*(1+INDEX(FrontEndData,MATCH(BT$10,IF(FrontEndType=$B206,FrontEndCampus),0),MATCH(BT$9,FrontEndYear,0))),"")</f>
        <v/>
      </c>
      <c r="BU206" s="529" t="str">
        <f t="array" aca="1" ref="BU206" ca="1">IFERROR(BO206*(1+INDEX(FrontEndData,MATCH(BU$10,IF(FrontEndType=$B206,FrontEndCampus),0),MATCH(BU$9,FrontEndYear,0))),"")</f>
        <v/>
      </c>
      <c r="BV206" s="529" t="str">
        <f t="array" aca="1" ref="BV206" ca="1">IFERROR(BP206*(1+INDEX(FrontEndData,MATCH(BV$10,IF(FrontEndType=$B206,FrontEndCampus),0),MATCH(BV$9,FrontEndYear,0))),"")</f>
        <v/>
      </c>
      <c r="BW206" s="529" t="str">
        <f t="array" aca="1" ref="BW206" ca="1">IFERROR(BQ206*(1+INDEX(FrontEndData,MATCH(BW$10,IF(FrontEndType=$B206,FrontEndCampus),0),MATCH(BW$9,FrontEndYear,0))),"")</f>
        <v/>
      </c>
      <c r="BX206" s="529" t="str">
        <f t="array" aca="1" ref="BX206" ca="1">IFERROR(BR206*(1+INDEX(FrontEndData,MATCH(BX$10,IF(FrontEndType=$B206,FrontEndCampus),0),MATCH(BX$9,FrontEndYear,0))),"")</f>
        <v/>
      </c>
    </row>
    <row r="207" spans="2:76" x14ac:dyDescent="0.25">
      <c r="B207" s="525" t="s">
        <v>411</v>
      </c>
      <c r="C207" s="526" t="s">
        <v>362</v>
      </c>
      <c r="D207" s="527" t="s">
        <v>28</v>
      </c>
      <c r="E207" s="528">
        <f t="array" ref="E207">IFERROR(IF(INDEX(EndUseMatrixData,MATCH($B207,IF(EndUseMatrixEndUse=$D207,EndUseMatrixAllocation),0),MATCH($C207,EndUseMatrixEmissionSource,0))=Lists!$Q$9,INDEX(CFPTableEmissionsData,MATCH($C207,CFPTableEmissionsEmissionSource,0),MATCH(E$10,CFPTableEmissionsCampus,0))*INDEX(EndUseAssumptionsData,MATCH($C207,IF(EndUseAssumptionsEndUse=$D207,EndUseAssumptionsEmissionsSource),0),MATCH(E$10,EndUseAssumptionsCampus,0))*IF(COUNTIF(PeopleList,$B207)&gt;0,INDEX(SpacePeopleAllocationsPercentData,MATCH($B207,SpacePeopleAllocationsPercentType,0),MATCH(E$10,SpacePeopleAllocationsPercentCampus,0))/SUM(IF(INDEX(EndUseMatrixPeopleData,0,MATCH($C207,EndUseMatrixEmissionSource,0))=Lists!$Q$9,IF(EndUseMatrixPeopleEndUse=$D207,INDEX(EndUseMatrixPeopleSplitData,0,MATCH(E$10,EndUseMatrixPeopleSplitCampus,0))))),1),0),0)</f>
        <v>0</v>
      </c>
      <c r="F207" s="528">
        <f t="array" ref="F207">IFERROR(IF(INDEX(EndUseMatrixData,MATCH($B207,IF(EndUseMatrixEndUse=$D207,EndUseMatrixAllocation),0),MATCH($C207,EndUseMatrixEmissionSource,0))=Lists!$Q$9,INDEX(CFPTableEmissionsData,MATCH($C207,CFPTableEmissionsEmissionSource,0),MATCH(F$10,CFPTableEmissionsCampus,0))*INDEX(EndUseAssumptionsData,MATCH($C207,IF(EndUseAssumptionsEndUse=$D207,EndUseAssumptionsEmissionsSource),0),MATCH(F$10,EndUseAssumptionsCampus,0))*IF(COUNTIF(PeopleList,$B207)&gt;0,INDEX(SpacePeopleAllocationsPercentData,MATCH($B207,SpacePeopleAllocationsPercentType,0),MATCH(F$10,SpacePeopleAllocationsPercentCampus,0))/SUM(IF(INDEX(EndUseMatrixPeopleData,0,MATCH($C207,EndUseMatrixEmissionSource,0))=Lists!$Q$9,IF(EndUseMatrixPeopleEndUse=$D207,INDEX(EndUseMatrixPeopleSplitData,0,MATCH(F$10,EndUseMatrixPeopleSplitCampus,0))))),1),0),0)</f>
        <v>0</v>
      </c>
      <c r="G207" s="528">
        <f t="array" ref="G207">IFERROR(IF(INDEX(EndUseMatrixData,MATCH($B207,IF(EndUseMatrixEndUse=$D207,EndUseMatrixAllocation),0),MATCH($C207,EndUseMatrixEmissionSource,0))=Lists!$Q$9,INDEX(CFPTableEmissionsData,MATCH($C207,CFPTableEmissionsEmissionSource,0),MATCH(G$10,CFPTableEmissionsCampus,0))*INDEX(EndUseAssumptionsData,MATCH($C207,IF(EndUseAssumptionsEndUse=$D207,EndUseAssumptionsEmissionsSource),0),MATCH(G$10,EndUseAssumptionsCampus,0))*IF(COUNTIF(PeopleList,$B207)&gt;0,INDEX(SpacePeopleAllocationsPercentData,MATCH($B207,SpacePeopleAllocationsPercentType,0),MATCH(G$10,SpacePeopleAllocationsPercentCampus,0))/SUM(IF(INDEX(EndUseMatrixPeopleData,0,MATCH($C207,EndUseMatrixEmissionSource,0))=Lists!$Q$9,IF(EndUseMatrixPeopleEndUse=$D207,INDEX(EndUseMatrixPeopleSplitData,0,MATCH(G$10,EndUseMatrixPeopleSplitCampus,0))))),1),0),0)</f>
        <v>0</v>
      </c>
      <c r="H207" s="528">
        <f t="array" ref="H207">IFERROR(IF(INDEX(EndUseMatrixData,MATCH($B207,IF(EndUseMatrixEndUse=$D207,EndUseMatrixAllocation),0),MATCH($C207,EndUseMatrixEmissionSource,0))=Lists!$Q$9,INDEX(CFPTableEmissionsData,MATCH($C207,CFPTableEmissionsEmissionSource,0),MATCH(H$10,CFPTableEmissionsCampus,0))*INDEX(EndUseAssumptionsData,MATCH($C207,IF(EndUseAssumptionsEndUse=$D207,EndUseAssumptionsEmissionsSource),0),MATCH(H$10,EndUseAssumptionsCampus,0))*IF(COUNTIF(PeopleList,$B207)&gt;0,INDEX(SpacePeopleAllocationsPercentData,MATCH($B207,SpacePeopleAllocationsPercentType,0),MATCH(H$10,SpacePeopleAllocationsPercentCampus,0))/SUM(IF(INDEX(EndUseMatrixPeopleData,0,MATCH($C207,EndUseMatrixEmissionSource,0))=Lists!$Q$9,IF(EndUseMatrixPeopleEndUse=$D207,INDEX(EndUseMatrixPeopleSplitData,0,MATCH(H$10,EndUseMatrixPeopleSplitCampus,0))))),1),0),0)</f>
        <v>0</v>
      </c>
      <c r="I207" s="528">
        <f t="array" ref="I207">IFERROR(IF(INDEX(EndUseMatrixData,MATCH($B207,IF(EndUseMatrixEndUse=$D207,EndUseMatrixAllocation),0),MATCH($C207,EndUseMatrixEmissionSource,0))=Lists!$Q$9,INDEX(CFPTableEmissionsData,MATCH($C207,CFPTableEmissionsEmissionSource,0),MATCH(I$10,CFPTableEmissionsCampus,0))*INDEX(EndUseAssumptionsData,MATCH($C207,IF(EndUseAssumptionsEndUse=$D207,EndUseAssumptionsEmissionsSource),0),MATCH(I$10,EndUseAssumptionsCampus,0))*IF(COUNTIF(PeopleList,$B207)&gt;0,INDEX(SpacePeopleAllocationsPercentData,MATCH($B207,SpacePeopleAllocationsPercentType,0),MATCH(I$10,SpacePeopleAllocationsPercentCampus,0))/SUM(IF(INDEX(EndUseMatrixPeopleData,0,MATCH($C207,EndUseMatrixEmissionSource,0))=Lists!$Q$9,IF(EndUseMatrixPeopleEndUse=$D207,INDEX(EndUseMatrixPeopleSplitData,0,MATCH(I$10,EndUseMatrixPeopleSplitCampus,0))))),1),0),0)</f>
        <v>0</v>
      </c>
      <c r="J207" s="528">
        <f t="array" ref="J207">IFERROR(IF(INDEX(EndUseMatrixData,MATCH($B207,IF(EndUseMatrixEndUse=$D207,EndUseMatrixAllocation),0),MATCH($C207,EndUseMatrixEmissionSource,0))=Lists!$Q$9,INDEX(CFPTableEmissionsData,MATCH($C207,CFPTableEmissionsEmissionSource,0),MATCH(J$10,CFPTableEmissionsCampus,0))*INDEX(EndUseAssumptionsData,MATCH($C207,IF(EndUseAssumptionsEndUse=$D207,EndUseAssumptionsEmissionsSource),0),MATCH(J$10,EndUseAssumptionsCampus,0))*IF(COUNTIF(PeopleList,$B207)&gt;0,INDEX(SpacePeopleAllocationsPercentData,MATCH($B207,SpacePeopleAllocationsPercentType,0),MATCH(J$10,SpacePeopleAllocationsPercentCampus,0))/SUM(IF(INDEX(EndUseMatrixPeopleData,0,MATCH($C207,EndUseMatrixEmissionSource,0))=Lists!$Q$9,IF(EndUseMatrixPeopleEndUse=$D207,INDEX(EndUseMatrixPeopleSplitData,0,MATCH(J$10,EndUseMatrixPeopleSplitCampus,0))))),1),0),0)</f>
        <v>0</v>
      </c>
      <c r="K207" s="529" t="str">
        <f t="array" aca="1" ref="K207" ca="1">IFERROR(E207*(1+INDEX(FrontEndData,MATCH(K$10,IF(FrontEndType=$B207,FrontEndCampus),0),MATCH(K$9,FrontEndYear,0))),"")</f>
        <v/>
      </c>
      <c r="L207" s="529" t="str">
        <f t="array" aca="1" ref="L207" ca="1">IFERROR(F207*(1+INDEX(FrontEndData,MATCH(L$10,IF(FrontEndType=$B207,FrontEndCampus),0),MATCH(L$9,FrontEndYear,0))),"")</f>
        <v/>
      </c>
      <c r="M207" s="529" t="str">
        <f t="array" aca="1" ref="M207" ca="1">IFERROR(G207*(1+INDEX(FrontEndData,MATCH(M$10,IF(FrontEndType=$B207,FrontEndCampus),0),MATCH(M$9,FrontEndYear,0))),"")</f>
        <v/>
      </c>
      <c r="N207" s="529" t="str">
        <f t="array" aca="1" ref="N207" ca="1">IFERROR(H207*(1+INDEX(FrontEndData,MATCH(N$10,IF(FrontEndType=$B207,FrontEndCampus),0),MATCH(N$9,FrontEndYear,0))),"")</f>
        <v/>
      </c>
      <c r="O207" s="529" t="str">
        <f t="array" aca="1" ref="O207" ca="1">IFERROR(I207*(1+INDEX(FrontEndData,MATCH(O$10,IF(FrontEndType=$B207,FrontEndCampus),0),MATCH(O$9,FrontEndYear,0))),"")</f>
        <v/>
      </c>
      <c r="P207" s="529" t="str">
        <f t="array" aca="1" ref="P207" ca="1">IFERROR(J207*(1+INDEX(FrontEndData,MATCH(P$10,IF(FrontEndType=$B207,FrontEndCampus),0),MATCH(P$9,FrontEndYear,0))),"")</f>
        <v/>
      </c>
      <c r="Q207" s="529" t="str">
        <f t="array" aca="1" ref="Q207" ca="1">IFERROR(K207*(1+INDEX(FrontEndData,MATCH(Q$10,IF(FrontEndType=$B207,FrontEndCampus),0),MATCH(Q$9,FrontEndYear,0))),"")</f>
        <v/>
      </c>
      <c r="R207" s="529" t="str">
        <f t="array" aca="1" ref="R207" ca="1">IFERROR(L207*(1+INDEX(FrontEndData,MATCH(R$10,IF(FrontEndType=$B207,FrontEndCampus),0),MATCH(R$9,FrontEndYear,0))),"")</f>
        <v/>
      </c>
      <c r="S207" s="529" t="str">
        <f t="array" aca="1" ref="S207" ca="1">IFERROR(M207*(1+INDEX(FrontEndData,MATCH(S$10,IF(FrontEndType=$B207,FrontEndCampus),0),MATCH(S$9,FrontEndYear,0))),"")</f>
        <v/>
      </c>
      <c r="T207" s="529" t="str">
        <f t="array" aca="1" ref="T207" ca="1">IFERROR(N207*(1+INDEX(FrontEndData,MATCH(T$10,IF(FrontEndType=$B207,FrontEndCampus),0),MATCH(T$9,FrontEndYear,0))),"")</f>
        <v/>
      </c>
      <c r="U207" s="529" t="str">
        <f t="array" aca="1" ref="U207" ca="1">IFERROR(O207*(1+INDEX(FrontEndData,MATCH(U$10,IF(FrontEndType=$B207,FrontEndCampus),0),MATCH(U$9,FrontEndYear,0))),"")</f>
        <v/>
      </c>
      <c r="V207" s="529" t="str">
        <f t="array" aca="1" ref="V207" ca="1">IFERROR(P207*(1+INDEX(FrontEndData,MATCH(V$10,IF(FrontEndType=$B207,FrontEndCampus),0),MATCH(V$9,FrontEndYear,0))),"")</f>
        <v/>
      </c>
      <c r="W207" s="529" t="str">
        <f t="array" aca="1" ref="W207" ca="1">IFERROR(Q207*(1+INDEX(FrontEndData,MATCH(W$10,IF(FrontEndType=$B207,FrontEndCampus),0),MATCH(W$9,FrontEndYear,0))),"")</f>
        <v/>
      </c>
      <c r="X207" s="529" t="str">
        <f t="array" aca="1" ref="X207" ca="1">IFERROR(R207*(1+INDEX(FrontEndData,MATCH(X$10,IF(FrontEndType=$B207,FrontEndCampus),0),MATCH(X$9,FrontEndYear,0))),"")</f>
        <v/>
      </c>
      <c r="Y207" s="529" t="str">
        <f t="array" aca="1" ref="Y207" ca="1">IFERROR(S207*(1+INDEX(FrontEndData,MATCH(Y$10,IF(FrontEndType=$B207,FrontEndCampus),0),MATCH(Y$9,FrontEndYear,0))),"")</f>
        <v/>
      </c>
      <c r="Z207" s="529" t="str">
        <f t="array" aca="1" ref="Z207" ca="1">IFERROR(T207*(1+INDEX(FrontEndData,MATCH(Z$10,IF(FrontEndType=$B207,FrontEndCampus),0),MATCH(Z$9,FrontEndYear,0))),"")</f>
        <v/>
      </c>
      <c r="AA207" s="529" t="str">
        <f t="array" aca="1" ref="AA207" ca="1">IFERROR(U207*(1+INDEX(FrontEndData,MATCH(AA$10,IF(FrontEndType=$B207,FrontEndCampus),0),MATCH(AA$9,FrontEndYear,0))),"")</f>
        <v/>
      </c>
      <c r="AB207" s="529" t="str">
        <f t="array" aca="1" ref="AB207" ca="1">IFERROR(V207*(1+INDEX(FrontEndData,MATCH(AB$10,IF(FrontEndType=$B207,FrontEndCampus),0),MATCH(AB$9,FrontEndYear,0))),"")</f>
        <v/>
      </c>
      <c r="AC207" s="529" t="str">
        <f t="array" aca="1" ref="AC207" ca="1">IFERROR(W207*(1+INDEX(FrontEndData,MATCH(AC$10,IF(FrontEndType=$B207,FrontEndCampus),0),MATCH(AC$9,FrontEndYear,0))),"")</f>
        <v/>
      </c>
      <c r="AD207" s="529" t="str">
        <f t="array" aca="1" ref="AD207" ca="1">IFERROR(X207*(1+INDEX(FrontEndData,MATCH(AD$10,IF(FrontEndType=$B207,FrontEndCampus),0),MATCH(AD$9,FrontEndYear,0))),"")</f>
        <v/>
      </c>
      <c r="AE207" s="529" t="str">
        <f t="array" aca="1" ref="AE207" ca="1">IFERROR(Y207*(1+INDEX(FrontEndData,MATCH(AE$10,IF(FrontEndType=$B207,FrontEndCampus),0),MATCH(AE$9,FrontEndYear,0))),"")</f>
        <v/>
      </c>
      <c r="AF207" s="529" t="str">
        <f t="array" aca="1" ref="AF207" ca="1">IFERROR(Z207*(1+INDEX(FrontEndData,MATCH(AF$10,IF(FrontEndType=$B207,FrontEndCampus),0),MATCH(AF$9,FrontEndYear,0))),"")</f>
        <v/>
      </c>
      <c r="AG207" s="529" t="str">
        <f t="array" aca="1" ref="AG207" ca="1">IFERROR(AA207*(1+INDEX(FrontEndData,MATCH(AG$10,IF(FrontEndType=$B207,FrontEndCampus),0),MATCH(AG$9,FrontEndYear,0))),"")</f>
        <v/>
      </c>
      <c r="AH207" s="529" t="str">
        <f t="array" aca="1" ref="AH207" ca="1">IFERROR(AB207*(1+INDEX(FrontEndData,MATCH(AH$10,IF(FrontEndType=$B207,FrontEndCampus),0),MATCH(AH$9,FrontEndYear,0))),"")</f>
        <v/>
      </c>
      <c r="AI207" s="529" t="str">
        <f t="array" aca="1" ref="AI207" ca="1">IFERROR(AC207*(1+INDEX(FrontEndData,MATCH(AI$10,IF(FrontEndType=$B207,FrontEndCampus),0),MATCH(AI$9,FrontEndYear,0))),"")</f>
        <v/>
      </c>
      <c r="AJ207" s="529" t="str">
        <f t="array" aca="1" ref="AJ207" ca="1">IFERROR(AD207*(1+INDEX(FrontEndData,MATCH(AJ$10,IF(FrontEndType=$B207,FrontEndCampus),0),MATCH(AJ$9,FrontEndYear,0))),"")</f>
        <v/>
      </c>
      <c r="AK207" s="529" t="str">
        <f t="array" aca="1" ref="AK207" ca="1">IFERROR(AE207*(1+INDEX(FrontEndData,MATCH(AK$10,IF(FrontEndType=$B207,FrontEndCampus),0),MATCH(AK$9,FrontEndYear,0))),"")</f>
        <v/>
      </c>
      <c r="AL207" s="529" t="str">
        <f t="array" aca="1" ref="AL207" ca="1">IFERROR(AF207*(1+INDEX(FrontEndData,MATCH(AL$10,IF(FrontEndType=$B207,FrontEndCampus),0),MATCH(AL$9,FrontEndYear,0))),"")</f>
        <v/>
      </c>
      <c r="AM207" s="529" t="str">
        <f t="array" aca="1" ref="AM207" ca="1">IFERROR(AG207*(1+INDEX(FrontEndData,MATCH(AM$10,IF(FrontEndType=$B207,FrontEndCampus),0),MATCH(AM$9,FrontEndYear,0))),"")</f>
        <v/>
      </c>
      <c r="AN207" s="529" t="str">
        <f t="array" aca="1" ref="AN207" ca="1">IFERROR(AH207*(1+INDEX(FrontEndData,MATCH(AN$10,IF(FrontEndType=$B207,FrontEndCampus),0),MATCH(AN$9,FrontEndYear,0))),"")</f>
        <v/>
      </c>
      <c r="AO207" s="529" t="str">
        <f t="array" aca="1" ref="AO207" ca="1">IFERROR(AI207*(1+INDEX(FrontEndData,MATCH(AO$10,IF(FrontEndType=$B207,FrontEndCampus),0),MATCH(AO$9,FrontEndYear,0))),"")</f>
        <v/>
      </c>
      <c r="AP207" s="529" t="str">
        <f t="array" aca="1" ref="AP207" ca="1">IFERROR(AJ207*(1+INDEX(FrontEndData,MATCH(AP$10,IF(FrontEndType=$B207,FrontEndCampus),0),MATCH(AP$9,FrontEndYear,0))),"")</f>
        <v/>
      </c>
      <c r="AQ207" s="529" t="str">
        <f t="array" aca="1" ref="AQ207" ca="1">IFERROR(AK207*(1+INDEX(FrontEndData,MATCH(AQ$10,IF(FrontEndType=$B207,FrontEndCampus),0),MATCH(AQ$9,FrontEndYear,0))),"")</f>
        <v/>
      </c>
      <c r="AR207" s="529" t="str">
        <f t="array" aca="1" ref="AR207" ca="1">IFERROR(AL207*(1+INDEX(FrontEndData,MATCH(AR$10,IF(FrontEndType=$B207,FrontEndCampus),0),MATCH(AR$9,FrontEndYear,0))),"")</f>
        <v/>
      </c>
      <c r="AS207" s="529" t="str">
        <f t="array" aca="1" ref="AS207" ca="1">IFERROR(AM207*(1+INDEX(FrontEndData,MATCH(AS$10,IF(FrontEndType=$B207,FrontEndCampus),0),MATCH(AS$9,FrontEndYear,0))),"")</f>
        <v/>
      </c>
      <c r="AT207" s="529" t="str">
        <f t="array" aca="1" ref="AT207" ca="1">IFERROR(AN207*(1+INDEX(FrontEndData,MATCH(AT$10,IF(FrontEndType=$B207,FrontEndCampus),0),MATCH(AT$9,FrontEndYear,0))),"")</f>
        <v/>
      </c>
      <c r="AU207" s="529" t="str">
        <f t="array" aca="1" ref="AU207" ca="1">IFERROR(AO207*(1+INDEX(FrontEndData,MATCH(AU$10,IF(FrontEndType=$B207,FrontEndCampus),0),MATCH(AU$9,FrontEndYear,0))),"")</f>
        <v/>
      </c>
      <c r="AV207" s="529" t="str">
        <f t="array" aca="1" ref="AV207" ca="1">IFERROR(AP207*(1+INDEX(FrontEndData,MATCH(AV$10,IF(FrontEndType=$B207,FrontEndCampus),0),MATCH(AV$9,FrontEndYear,0))),"")</f>
        <v/>
      </c>
      <c r="AW207" s="529" t="str">
        <f t="array" aca="1" ref="AW207" ca="1">IFERROR(AQ207*(1+INDEX(FrontEndData,MATCH(AW$10,IF(FrontEndType=$B207,FrontEndCampus),0),MATCH(AW$9,FrontEndYear,0))),"")</f>
        <v/>
      </c>
      <c r="AX207" s="529" t="str">
        <f t="array" aca="1" ref="AX207" ca="1">IFERROR(AR207*(1+INDEX(FrontEndData,MATCH(AX$10,IF(FrontEndType=$B207,FrontEndCampus),0),MATCH(AX$9,FrontEndYear,0))),"")</f>
        <v/>
      </c>
      <c r="AY207" s="529" t="str">
        <f t="array" aca="1" ref="AY207" ca="1">IFERROR(AS207*(1+INDEX(FrontEndData,MATCH(AY$10,IF(FrontEndType=$B207,FrontEndCampus),0),MATCH(AY$9,FrontEndYear,0))),"")</f>
        <v/>
      </c>
      <c r="AZ207" s="529" t="str">
        <f t="array" aca="1" ref="AZ207" ca="1">IFERROR(AT207*(1+INDEX(FrontEndData,MATCH(AZ$10,IF(FrontEndType=$B207,FrontEndCampus),0),MATCH(AZ$9,FrontEndYear,0))),"")</f>
        <v/>
      </c>
      <c r="BA207" s="529" t="str">
        <f t="array" aca="1" ref="BA207" ca="1">IFERROR(AU207*(1+INDEX(FrontEndData,MATCH(BA$10,IF(FrontEndType=$B207,FrontEndCampus),0),MATCH(BA$9,FrontEndYear,0))),"")</f>
        <v/>
      </c>
      <c r="BB207" s="529" t="str">
        <f t="array" aca="1" ref="BB207" ca="1">IFERROR(AV207*(1+INDEX(FrontEndData,MATCH(BB$10,IF(FrontEndType=$B207,FrontEndCampus),0),MATCH(BB$9,FrontEndYear,0))),"")</f>
        <v/>
      </c>
      <c r="BC207" s="529" t="str">
        <f t="array" aca="1" ref="BC207" ca="1">IFERROR(AW207*(1+INDEX(FrontEndData,MATCH(BC$10,IF(FrontEndType=$B207,FrontEndCampus),0),MATCH(BC$9,FrontEndYear,0))),"")</f>
        <v/>
      </c>
      <c r="BD207" s="529" t="str">
        <f t="array" aca="1" ref="BD207" ca="1">IFERROR(AX207*(1+INDEX(FrontEndData,MATCH(BD$10,IF(FrontEndType=$B207,FrontEndCampus),0),MATCH(BD$9,FrontEndYear,0))),"")</f>
        <v/>
      </c>
      <c r="BE207" s="529" t="str">
        <f t="array" aca="1" ref="BE207" ca="1">IFERROR(AY207*(1+INDEX(FrontEndData,MATCH(BE$10,IF(FrontEndType=$B207,FrontEndCampus),0),MATCH(BE$9,FrontEndYear,0))),"")</f>
        <v/>
      </c>
      <c r="BF207" s="529" t="str">
        <f t="array" aca="1" ref="BF207" ca="1">IFERROR(AZ207*(1+INDEX(FrontEndData,MATCH(BF$10,IF(FrontEndType=$B207,FrontEndCampus),0),MATCH(BF$9,FrontEndYear,0))),"")</f>
        <v/>
      </c>
      <c r="BG207" s="529" t="str">
        <f t="array" aca="1" ref="BG207" ca="1">IFERROR(BA207*(1+INDEX(FrontEndData,MATCH(BG$10,IF(FrontEndType=$B207,FrontEndCampus),0),MATCH(BG$9,FrontEndYear,0))),"")</f>
        <v/>
      </c>
      <c r="BH207" s="529" t="str">
        <f t="array" aca="1" ref="BH207" ca="1">IFERROR(BB207*(1+INDEX(FrontEndData,MATCH(BH$10,IF(FrontEndType=$B207,FrontEndCampus),0),MATCH(BH$9,FrontEndYear,0))),"")</f>
        <v/>
      </c>
      <c r="BI207" s="529" t="str">
        <f t="array" aca="1" ref="BI207" ca="1">IFERROR(BC207*(1+INDEX(FrontEndData,MATCH(BI$10,IF(FrontEndType=$B207,FrontEndCampus),0),MATCH(BI$9,FrontEndYear,0))),"")</f>
        <v/>
      </c>
      <c r="BJ207" s="529" t="str">
        <f t="array" aca="1" ref="BJ207" ca="1">IFERROR(BD207*(1+INDEX(FrontEndData,MATCH(BJ$10,IF(FrontEndType=$B207,FrontEndCampus),0),MATCH(BJ$9,FrontEndYear,0))),"")</f>
        <v/>
      </c>
      <c r="BK207" s="529" t="str">
        <f t="array" aca="1" ref="BK207" ca="1">IFERROR(BE207*(1+INDEX(FrontEndData,MATCH(BK$10,IF(FrontEndType=$B207,FrontEndCampus),0),MATCH(BK$9,FrontEndYear,0))),"")</f>
        <v/>
      </c>
      <c r="BL207" s="529" t="str">
        <f t="array" aca="1" ref="BL207" ca="1">IFERROR(BF207*(1+INDEX(FrontEndData,MATCH(BL$10,IF(FrontEndType=$B207,FrontEndCampus),0),MATCH(BL$9,FrontEndYear,0))),"")</f>
        <v/>
      </c>
      <c r="BM207" s="529" t="str">
        <f t="array" aca="1" ref="BM207" ca="1">IFERROR(BG207*(1+INDEX(FrontEndData,MATCH(BM$10,IF(FrontEndType=$B207,FrontEndCampus),0),MATCH(BM$9,FrontEndYear,0))),"")</f>
        <v/>
      </c>
      <c r="BN207" s="529" t="str">
        <f t="array" aca="1" ref="BN207" ca="1">IFERROR(BH207*(1+INDEX(FrontEndData,MATCH(BN$10,IF(FrontEndType=$B207,FrontEndCampus),0),MATCH(BN$9,FrontEndYear,0))),"")</f>
        <v/>
      </c>
      <c r="BO207" s="529" t="str">
        <f t="array" aca="1" ref="BO207" ca="1">IFERROR(BI207*(1+INDEX(FrontEndData,MATCH(BO$10,IF(FrontEndType=$B207,FrontEndCampus),0),MATCH(BO$9,FrontEndYear,0))),"")</f>
        <v/>
      </c>
      <c r="BP207" s="529" t="str">
        <f t="array" aca="1" ref="BP207" ca="1">IFERROR(BJ207*(1+INDEX(FrontEndData,MATCH(BP$10,IF(FrontEndType=$B207,FrontEndCampus),0),MATCH(BP$9,FrontEndYear,0))),"")</f>
        <v/>
      </c>
      <c r="BQ207" s="529" t="str">
        <f t="array" aca="1" ref="BQ207" ca="1">IFERROR(BK207*(1+INDEX(FrontEndData,MATCH(BQ$10,IF(FrontEndType=$B207,FrontEndCampus),0),MATCH(BQ$9,FrontEndYear,0))),"")</f>
        <v/>
      </c>
      <c r="BR207" s="529" t="str">
        <f t="array" aca="1" ref="BR207" ca="1">IFERROR(BL207*(1+INDEX(FrontEndData,MATCH(BR$10,IF(FrontEndType=$B207,FrontEndCampus),0),MATCH(BR$9,FrontEndYear,0))),"")</f>
        <v/>
      </c>
      <c r="BS207" s="529" t="str">
        <f t="array" aca="1" ref="BS207" ca="1">IFERROR(BM207*(1+INDEX(FrontEndData,MATCH(BS$10,IF(FrontEndType=$B207,FrontEndCampus),0),MATCH(BS$9,FrontEndYear,0))),"")</f>
        <v/>
      </c>
      <c r="BT207" s="529" t="str">
        <f t="array" aca="1" ref="BT207" ca="1">IFERROR(BN207*(1+INDEX(FrontEndData,MATCH(BT$10,IF(FrontEndType=$B207,FrontEndCampus),0),MATCH(BT$9,FrontEndYear,0))),"")</f>
        <v/>
      </c>
      <c r="BU207" s="529" t="str">
        <f t="array" aca="1" ref="BU207" ca="1">IFERROR(BO207*(1+INDEX(FrontEndData,MATCH(BU$10,IF(FrontEndType=$B207,FrontEndCampus),0),MATCH(BU$9,FrontEndYear,0))),"")</f>
        <v/>
      </c>
      <c r="BV207" s="529" t="str">
        <f t="array" aca="1" ref="BV207" ca="1">IFERROR(BP207*(1+INDEX(FrontEndData,MATCH(BV$10,IF(FrontEndType=$B207,FrontEndCampus),0),MATCH(BV$9,FrontEndYear,0))),"")</f>
        <v/>
      </c>
      <c r="BW207" s="529" t="str">
        <f t="array" aca="1" ref="BW207" ca="1">IFERROR(BQ207*(1+INDEX(FrontEndData,MATCH(BW$10,IF(FrontEndType=$B207,FrontEndCampus),0),MATCH(BW$9,FrontEndYear,0))),"")</f>
        <v/>
      </c>
      <c r="BX207" s="529" t="str">
        <f t="array" aca="1" ref="BX207" ca="1">IFERROR(BR207*(1+INDEX(FrontEndData,MATCH(BX$10,IF(FrontEndType=$B207,FrontEndCampus),0),MATCH(BX$9,FrontEndYear,0))),"")</f>
        <v/>
      </c>
    </row>
    <row r="208" spans="2:76" x14ac:dyDescent="0.25">
      <c r="B208" s="525" t="s">
        <v>361</v>
      </c>
      <c r="C208" s="526" t="s">
        <v>362</v>
      </c>
      <c r="D208" s="527" t="s">
        <v>28</v>
      </c>
      <c r="E208" s="528">
        <f t="array" aca="1" ref="E208" ca="1">IFERROR(IF(INDEX(EndUseMatrixData,MATCH($B208,IF(EndUseMatrixEndUse=$D208,EndUseMatrixAllocation),0),MATCH($C208,EndUseMatrixEmissionSource,0))=Lists!$Q$9,INDEX(CFPTableEmissionsData,MATCH($C208,CFPTableEmissionsEmissionSource,0),MATCH(E$10,CFPTableEmissionsCampus,0))*INDEX(EndUseAssumptionsData,MATCH($C208,IF(EndUseAssumptionsEndUse=$D208,EndUseAssumptionsEmissionsSource),0),MATCH(E$10,EndUseAssumptionsCampus,0))*IF(COUNTIF(PeopleList,$B208)&gt;0,INDEX(SpacePeopleAllocationsPercentData,MATCH($B208,SpacePeopleAllocationsPercentType,0),MATCH(E$10,SpacePeopleAllocationsPercentCampus,0))/SUM(IF(INDEX(EndUseMatrixPeopleData,0,MATCH($C208,EndUseMatrixEmissionSource,0))=Lists!$Q$9,IF(EndUseMatrixPeopleEndUse=$D208,INDEX(EndUseMatrixPeopleSplitData,0,MATCH(E$10,EndUseMatrixPeopleSplitCampus,0))))),1),0),0)</f>
        <v>0</v>
      </c>
      <c r="F208" s="528">
        <f t="array" aca="1" ref="F208" ca="1">IFERROR(IF(INDEX(EndUseMatrixData,MATCH($B208,IF(EndUseMatrixEndUse=$D208,EndUseMatrixAllocation),0),MATCH($C208,EndUseMatrixEmissionSource,0))=Lists!$Q$9,INDEX(CFPTableEmissionsData,MATCH($C208,CFPTableEmissionsEmissionSource,0),MATCH(F$10,CFPTableEmissionsCampus,0))*INDEX(EndUseAssumptionsData,MATCH($C208,IF(EndUseAssumptionsEndUse=$D208,EndUseAssumptionsEmissionsSource),0),MATCH(F$10,EndUseAssumptionsCampus,0))*IF(COUNTIF(PeopleList,$B208)&gt;0,INDEX(SpacePeopleAllocationsPercentData,MATCH($B208,SpacePeopleAllocationsPercentType,0),MATCH(F$10,SpacePeopleAllocationsPercentCampus,0))/SUM(IF(INDEX(EndUseMatrixPeopleData,0,MATCH($C208,EndUseMatrixEmissionSource,0))=Lists!$Q$9,IF(EndUseMatrixPeopleEndUse=$D208,INDEX(EndUseMatrixPeopleSplitData,0,MATCH(F$10,EndUseMatrixPeopleSplitCampus,0))))),1),0),0)</f>
        <v>0</v>
      </c>
      <c r="G208" s="528">
        <f t="array" aca="1" ref="G208" ca="1">IFERROR(IF(INDEX(EndUseMatrixData,MATCH($B208,IF(EndUseMatrixEndUse=$D208,EndUseMatrixAllocation),0),MATCH($C208,EndUseMatrixEmissionSource,0))=Lists!$Q$9,INDEX(CFPTableEmissionsData,MATCH($C208,CFPTableEmissionsEmissionSource,0),MATCH(G$10,CFPTableEmissionsCampus,0))*INDEX(EndUseAssumptionsData,MATCH($C208,IF(EndUseAssumptionsEndUse=$D208,EndUseAssumptionsEmissionsSource),0),MATCH(G$10,EndUseAssumptionsCampus,0))*IF(COUNTIF(PeopleList,$B208)&gt;0,INDEX(SpacePeopleAllocationsPercentData,MATCH($B208,SpacePeopleAllocationsPercentType,0),MATCH(G$10,SpacePeopleAllocationsPercentCampus,0))/SUM(IF(INDEX(EndUseMatrixPeopleData,0,MATCH($C208,EndUseMatrixEmissionSource,0))=Lists!$Q$9,IF(EndUseMatrixPeopleEndUse=$D208,INDEX(EndUseMatrixPeopleSplitData,0,MATCH(G$10,EndUseMatrixPeopleSplitCampus,0))))),1),0),0)</f>
        <v>0</v>
      </c>
      <c r="H208" s="528">
        <f t="array" aca="1" ref="H208" ca="1">IFERROR(IF(INDEX(EndUseMatrixData,MATCH($B208,IF(EndUseMatrixEndUse=$D208,EndUseMatrixAllocation),0),MATCH($C208,EndUseMatrixEmissionSource,0))=Lists!$Q$9,INDEX(CFPTableEmissionsData,MATCH($C208,CFPTableEmissionsEmissionSource,0),MATCH(H$10,CFPTableEmissionsCampus,0))*INDEX(EndUseAssumptionsData,MATCH($C208,IF(EndUseAssumptionsEndUse=$D208,EndUseAssumptionsEmissionsSource),0),MATCH(H$10,EndUseAssumptionsCampus,0))*IF(COUNTIF(PeopleList,$B208)&gt;0,INDEX(SpacePeopleAllocationsPercentData,MATCH($B208,SpacePeopleAllocationsPercentType,0),MATCH(H$10,SpacePeopleAllocationsPercentCampus,0))/SUM(IF(INDEX(EndUseMatrixPeopleData,0,MATCH($C208,EndUseMatrixEmissionSource,0))=Lists!$Q$9,IF(EndUseMatrixPeopleEndUse=$D208,INDEX(EndUseMatrixPeopleSplitData,0,MATCH(H$10,EndUseMatrixPeopleSplitCampus,0))))),1),0),0)</f>
        <v>0</v>
      </c>
      <c r="I208" s="528">
        <f t="array" aca="1" ref="I208" ca="1">IFERROR(IF(INDEX(EndUseMatrixData,MATCH($B208,IF(EndUseMatrixEndUse=$D208,EndUseMatrixAllocation),0),MATCH($C208,EndUseMatrixEmissionSource,0))=Lists!$Q$9,INDEX(CFPTableEmissionsData,MATCH($C208,CFPTableEmissionsEmissionSource,0),MATCH(I$10,CFPTableEmissionsCampus,0))*INDEX(EndUseAssumptionsData,MATCH($C208,IF(EndUseAssumptionsEndUse=$D208,EndUseAssumptionsEmissionsSource),0),MATCH(I$10,EndUseAssumptionsCampus,0))*IF(COUNTIF(PeopleList,$B208)&gt;0,INDEX(SpacePeopleAllocationsPercentData,MATCH($B208,SpacePeopleAllocationsPercentType,0),MATCH(I$10,SpacePeopleAllocationsPercentCampus,0))/SUM(IF(INDEX(EndUseMatrixPeopleData,0,MATCH($C208,EndUseMatrixEmissionSource,0))=Lists!$Q$9,IF(EndUseMatrixPeopleEndUse=$D208,INDEX(EndUseMatrixPeopleSplitData,0,MATCH(I$10,EndUseMatrixPeopleSplitCampus,0))))),1),0),0)</f>
        <v>0</v>
      </c>
      <c r="J208" s="528">
        <f t="array" aca="1" ref="J208" ca="1">IFERROR(IF(INDEX(EndUseMatrixData,MATCH($B208,IF(EndUseMatrixEndUse=$D208,EndUseMatrixAllocation),0),MATCH($C208,EndUseMatrixEmissionSource,0))=Lists!$Q$9,INDEX(CFPTableEmissionsData,MATCH($C208,CFPTableEmissionsEmissionSource,0),MATCH(J$10,CFPTableEmissionsCampus,0))*INDEX(EndUseAssumptionsData,MATCH($C208,IF(EndUseAssumptionsEndUse=$D208,EndUseAssumptionsEmissionsSource),0),MATCH(J$10,EndUseAssumptionsCampus,0))*IF(COUNTIF(PeopleList,$B208)&gt;0,INDEX(SpacePeopleAllocationsPercentData,MATCH($B208,SpacePeopleAllocationsPercentType,0),MATCH(J$10,SpacePeopleAllocationsPercentCampus,0))/SUM(IF(INDEX(EndUseMatrixPeopleData,0,MATCH($C208,EndUseMatrixEmissionSource,0))=Lists!$Q$9,IF(EndUseMatrixPeopleEndUse=$D208,INDEX(EndUseMatrixPeopleSplitData,0,MATCH(J$10,EndUseMatrixPeopleSplitCampus,0))))),1),0),0)</f>
        <v>0</v>
      </c>
      <c r="K208" s="529" t="str">
        <f t="array" aca="1" ref="K208" ca="1">IFERROR(E208*(1+INDEX(FrontEndData,MATCH(K$10,IF(FrontEndType=$B208,FrontEndCampus),0),MATCH(K$9,FrontEndYear,0))),"")</f>
        <v/>
      </c>
      <c r="L208" s="529" t="str">
        <f t="array" aca="1" ref="L208" ca="1">IFERROR(F208*(1+INDEX(FrontEndData,MATCH(L$10,IF(FrontEndType=$B208,FrontEndCampus),0),MATCH(L$9,FrontEndYear,0))),"")</f>
        <v/>
      </c>
      <c r="M208" s="529" t="str">
        <f t="array" aca="1" ref="M208" ca="1">IFERROR(G208*(1+INDEX(FrontEndData,MATCH(M$10,IF(FrontEndType=$B208,FrontEndCampus),0),MATCH(M$9,FrontEndYear,0))),"")</f>
        <v/>
      </c>
      <c r="N208" s="529" t="str">
        <f t="array" aca="1" ref="N208" ca="1">IFERROR(H208*(1+INDEX(FrontEndData,MATCH(N$10,IF(FrontEndType=$B208,FrontEndCampus),0),MATCH(N$9,FrontEndYear,0))),"")</f>
        <v/>
      </c>
      <c r="O208" s="529" t="str">
        <f t="array" aca="1" ref="O208" ca="1">IFERROR(I208*(1+INDEX(FrontEndData,MATCH(O$10,IF(FrontEndType=$B208,FrontEndCampus),0),MATCH(O$9,FrontEndYear,0))),"")</f>
        <v/>
      </c>
      <c r="P208" s="529" t="str">
        <f t="array" aca="1" ref="P208" ca="1">IFERROR(J208*(1+INDEX(FrontEndData,MATCH(P$10,IF(FrontEndType=$B208,FrontEndCampus),0),MATCH(P$9,FrontEndYear,0))),"")</f>
        <v/>
      </c>
      <c r="Q208" s="529" t="str">
        <f t="array" aca="1" ref="Q208" ca="1">IFERROR(K208*(1+INDEX(FrontEndData,MATCH(Q$10,IF(FrontEndType=$B208,FrontEndCampus),0),MATCH(Q$9,FrontEndYear,0))),"")</f>
        <v/>
      </c>
      <c r="R208" s="529" t="str">
        <f t="array" aca="1" ref="R208" ca="1">IFERROR(L208*(1+INDEX(FrontEndData,MATCH(R$10,IF(FrontEndType=$B208,FrontEndCampus),0),MATCH(R$9,FrontEndYear,0))),"")</f>
        <v/>
      </c>
      <c r="S208" s="529" t="str">
        <f t="array" aca="1" ref="S208" ca="1">IFERROR(M208*(1+INDEX(FrontEndData,MATCH(S$10,IF(FrontEndType=$B208,FrontEndCampus),0),MATCH(S$9,FrontEndYear,0))),"")</f>
        <v/>
      </c>
      <c r="T208" s="529" t="str">
        <f t="array" aca="1" ref="T208" ca="1">IFERROR(N208*(1+INDEX(FrontEndData,MATCH(T$10,IF(FrontEndType=$B208,FrontEndCampus),0),MATCH(T$9,FrontEndYear,0))),"")</f>
        <v/>
      </c>
      <c r="U208" s="529" t="str">
        <f t="array" aca="1" ref="U208" ca="1">IFERROR(O208*(1+INDEX(FrontEndData,MATCH(U$10,IF(FrontEndType=$B208,FrontEndCampus),0),MATCH(U$9,FrontEndYear,0))),"")</f>
        <v/>
      </c>
      <c r="V208" s="529" t="str">
        <f t="array" aca="1" ref="V208" ca="1">IFERROR(P208*(1+INDEX(FrontEndData,MATCH(V$10,IF(FrontEndType=$B208,FrontEndCampus),0),MATCH(V$9,FrontEndYear,0))),"")</f>
        <v/>
      </c>
      <c r="W208" s="529" t="str">
        <f t="array" aca="1" ref="W208" ca="1">IFERROR(Q208*(1+INDEX(FrontEndData,MATCH(W$10,IF(FrontEndType=$B208,FrontEndCampus),0),MATCH(W$9,FrontEndYear,0))),"")</f>
        <v/>
      </c>
      <c r="X208" s="529" t="str">
        <f t="array" aca="1" ref="X208" ca="1">IFERROR(R208*(1+INDEX(FrontEndData,MATCH(X$10,IF(FrontEndType=$B208,FrontEndCampus),0),MATCH(X$9,FrontEndYear,0))),"")</f>
        <v/>
      </c>
      <c r="Y208" s="529" t="str">
        <f t="array" aca="1" ref="Y208" ca="1">IFERROR(S208*(1+INDEX(FrontEndData,MATCH(Y$10,IF(FrontEndType=$B208,FrontEndCampus),0),MATCH(Y$9,FrontEndYear,0))),"")</f>
        <v/>
      </c>
      <c r="Z208" s="529" t="str">
        <f t="array" aca="1" ref="Z208" ca="1">IFERROR(T208*(1+INDEX(FrontEndData,MATCH(Z$10,IF(FrontEndType=$B208,FrontEndCampus),0),MATCH(Z$9,FrontEndYear,0))),"")</f>
        <v/>
      </c>
      <c r="AA208" s="529" t="str">
        <f t="array" aca="1" ref="AA208" ca="1">IFERROR(U208*(1+INDEX(FrontEndData,MATCH(AA$10,IF(FrontEndType=$B208,FrontEndCampus),0),MATCH(AA$9,FrontEndYear,0))),"")</f>
        <v/>
      </c>
      <c r="AB208" s="529" t="str">
        <f t="array" aca="1" ref="AB208" ca="1">IFERROR(V208*(1+INDEX(FrontEndData,MATCH(AB$10,IF(FrontEndType=$B208,FrontEndCampus),0),MATCH(AB$9,FrontEndYear,0))),"")</f>
        <v/>
      </c>
      <c r="AC208" s="529" t="str">
        <f t="array" aca="1" ref="AC208" ca="1">IFERROR(W208*(1+INDEX(FrontEndData,MATCH(AC$10,IF(FrontEndType=$B208,FrontEndCampus),0),MATCH(AC$9,FrontEndYear,0))),"")</f>
        <v/>
      </c>
      <c r="AD208" s="529" t="str">
        <f t="array" aca="1" ref="AD208" ca="1">IFERROR(X208*(1+INDEX(FrontEndData,MATCH(AD$10,IF(FrontEndType=$B208,FrontEndCampus),0),MATCH(AD$9,FrontEndYear,0))),"")</f>
        <v/>
      </c>
      <c r="AE208" s="529" t="str">
        <f t="array" aca="1" ref="AE208" ca="1">IFERROR(Y208*(1+INDEX(FrontEndData,MATCH(AE$10,IF(FrontEndType=$B208,FrontEndCampus),0),MATCH(AE$9,FrontEndYear,0))),"")</f>
        <v/>
      </c>
      <c r="AF208" s="529" t="str">
        <f t="array" aca="1" ref="AF208" ca="1">IFERROR(Z208*(1+INDEX(FrontEndData,MATCH(AF$10,IF(FrontEndType=$B208,FrontEndCampus),0),MATCH(AF$9,FrontEndYear,0))),"")</f>
        <v/>
      </c>
      <c r="AG208" s="529" t="str">
        <f t="array" aca="1" ref="AG208" ca="1">IFERROR(AA208*(1+INDEX(FrontEndData,MATCH(AG$10,IF(FrontEndType=$B208,FrontEndCampus),0),MATCH(AG$9,FrontEndYear,0))),"")</f>
        <v/>
      </c>
      <c r="AH208" s="529" t="str">
        <f t="array" aca="1" ref="AH208" ca="1">IFERROR(AB208*(1+INDEX(FrontEndData,MATCH(AH$10,IF(FrontEndType=$B208,FrontEndCampus),0),MATCH(AH$9,FrontEndYear,0))),"")</f>
        <v/>
      </c>
      <c r="AI208" s="529" t="str">
        <f t="array" aca="1" ref="AI208" ca="1">IFERROR(AC208*(1+INDEX(FrontEndData,MATCH(AI$10,IF(FrontEndType=$B208,FrontEndCampus),0),MATCH(AI$9,FrontEndYear,0))),"")</f>
        <v/>
      </c>
      <c r="AJ208" s="529" t="str">
        <f t="array" aca="1" ref="AJ208" ca="1">IFERROR(AD208*(1+INDEX(FrontEndData,MATCH(AJ$10,IF(FrontEndType=$B208,FrontEndCampus),0),MATCH(AJ$9,FrontEndYear,0))),"")</f>
        <v/>
      </c>
      <c r="AK208" s="529" t="str">
        <f t="array" aca="1" ref="AK208" ca="1">IFERROR(AE208*(1+INDEX(FrontEndData,MATCH(AK$10,IF(FrontEndType=$B208,FrontEndCampus),0),MATCH(AK$9,FrontEndYear,0))),"")</f>
        <v/>
      </c>
      <c r="AL208" s="529" t="str">
        <f t="array" aca="1" ref="AL208" ca="1">IFERROR(AF208*(1+INDEX(FrontEndData,MATCH(AL$10,IF(FrontEndType=$B208,FrontEndCampus),0),MATCH(AL$9,FrontEndYear,0))),"")</f>
        <v/>
      </c>
      <c r="AM208" s="529" t="str">
        <f t="array" aca="1" ref="AM208" ca="1">IFERROR(AG208*(1+INDEX(FrontEndData,MATCH(AM$10,IF(FrontEndType=$B208,FrontEndCampus),0),MATCH(AM$9,FrontEndYear,0))),"")</f>
        <v/>
      </c>
      <c r="AN208" s="529" t="str">
        <f t="array" aca="1" ref="AN208" ca="1">IFERROR(AH208*(1+INDEX(FrontEndData,MATCH(AN$10,IF(FrontEndType=$B208,FrontEndCampus),0),MATCH(AN$9,FrontEndYear,0))),"")</f>
        <v/>
      </c>
      <c r="AO208" s="529" t="str">
        <f t="array" aca="1" ref="AO208" ca="1">IFERROR(AI208*(1+INDEX(FrontEndData,MATCH(AO$10,IF(FrontEndType=$B208,FrontEndCampus),0),MATCH(AO$9,FrontEndYear,0))),"")</f>
        <v/>
      </c>
      <c r="AP208" s="529" t="str">
        <f t="array" aca="1" ref="AP208" ca="1">IFERROR(AJ208*(1+INDEX(FrontEndData,MATCH(AP$10,IF(FrontEndType=$B208,FrontEndCampus),0),MATCH(AP$9,FrontEndYear,0))),"")</f>
        <v/>
      </c>
      <c r="AQ208" s="529" t="str">
        <f t="array" aca="1" ref="AQ208" ca="1">IFERROR(AK208*(1+INDEX(FrontEndData,MATCH(AQ$10,IF(FrontEndType=$B208,FrontEndCampus),0),MATCH(AQ$9,FrontEndYear,0))),"")</f>
        <v/>
      </c>
      <c r="AR208" s="529" t="str">
        <f t="array" aca="1" ref="AR208" ca="1">IFERROR(AL208*(1+INDEX(FrontEndData,MATCH(AR$10,IF(FrontEndType=$B208,FrontEndCampus),0),MATCH(AR$9,FrontEndYear,0))),"")</f>
        <v/>
      </c>
      <c r="AS208" s="529" t="str">
        <f t="array" aca="1" ref="AS208" ca="1">IFERROR(AM208*(1+INDEX(FrontEndData,MATCH(AS$10,IF(FrontEndType=$B208,FrontEndCampus),0),MATCH(AS$9,FrontEndYear,0))),"")</f>
        <v/>
      </c>
      <c r="AT208" s="529" t="str">
        <f t="array" aca="1" ref="AT208" ca="1">IFERROR(AN208*(1+INDEX(FrontEndData,MATCH(AT$10,IF(FrontEndType=$B208,FrontEndCampus),0),MATCH(AT$9,FrontEndYear,0))),"")</f>
        <v/>
      </c>
      <c r="AU208" s="529" t="str">
        <f t="array" aca="1" ref="AU208" ca="1">IFERROR(AO208*(1+INDEX(FrontEndData,MATCH(AU$10,IF(FrontEndType=$B208,FrontEndCampus),0),MATCH(AU$9,FrontEndYear,0))),"")</f>
        <v/>
      </c>
      <c r="AV208" s="529" t="str">
        <f t="array" aca="1" ref="AV208" ca="1">IFERROR(AP208*(1+INDEX(FrontEndData,MATCH(AV$10,IF(FrontEndType=$B208,FrontEndCampus),0),MATCH(AV$9,FrontEndYear,0))),"")</f>
        <v/>
      </c>
      <c r="AW208" s="529" t="str">
        <f t="array" aca="1" ref="AW208" ca="1">IFERROR(AQ208*(1+INDEX(FrontEndData,MATCH(AW$10,IF(FrontEndType=$B208,FrontEndCampus),0),MATCH(AW$9,FrontEndYear,0))),"")</f>
        <v/>
      </c>
      <c r="AX208" s="529" t="str">
        <f t="array" aca="1" ref="AX208" ca="1">IFERROR(AR208*(1+INDEX(FrontEndData,MATCH(AX$10,IF(FrontEndType=$B208,FrontEndCampus),0),MATCH(AX$9,FrontEndYear,0))),"")</f>
        <v/>
      </c>
      <c r="AY208" s="529" t="str">
        <f t="array" aca="1" ref="AY208" ca="1">IFERROR(AS208*(1+INDEX(FrontEndData,MATCH(AY$10,IF(FrontEndType=$B208,FrontEndCampus),0),MATCH(AY$9,FrontEndYear,0))),"")</f>
        <v/>
      </c>
      <c r="AZ208" s="529" t="str">
        <f t="array" aca="1" ref="AZ208" ca="1">IFERROR(AT208*(1+INDEX(FrontEndData,MATCH(AZ$10,IF(FrontEndType=$B208,FrontEndCampus),0),MATCH(AZ$9,FrontEndYear,0))),"")</f>
        <v/>
      </c>
      <c r="BA208" s="529" t="str">
        <f t="array" aca="1" ref="BA208" ca="1">IFERROR(AU208*(1+INDEX(FrontEndData,MATCH(BA$10,IF(FrontEndType=$B208,FrontEndCampus),0),MATCH(BA$9,FrontEndYear,0))),"")</f>
        <v/>
      </c>
      <c r="BB208" s="529" t="str">
        <f t="array" aca="1" ref="BB208" ca="1">IFERROR(AV208*(1+INDEX(FrontEndData,MATCH(BB$10,IF(FrontEndType=$B208,FrontEndCampus),0),MATCH(BB$9,FrontEndYear,0))),"")</f>
        <v/>
      </c>
      <c r="BC208" s="529" t="str">
        <f t="array" aca="1" ref="BC208" ca="1">IFERROR(AW208*(1+INDEX(FrontEndData,MATCH(BC$10,IF(FrontEndType=$B208,FrontEndCampus),0),MATCH(BC$9,FrontEndYear,0))),"")</f>
        <v/>
      </c>
      <c r="BD208" s="529" t="str">
        <f t="array" aca="1" ref="BD208" ca="1">IFERROR(AX208*(1+INDEX(FrontEndData,MATCH(BD$10,IF(FrontEndType=$B208,FrontEndCampus),0),MATCH(BD$9,FrontEndYear,0))),"")</f>
        <v/>
      </c>
      <c r="BE208" s="529" t="str">
        <f t="array" aca="1" ref="BE208" ca="1">IFERROR(AY208*(1+INDEX(FrontEndData,MATCH(BE$10,IF(FrontEndType=$B208,FrontEndCampus),0),MATCH(BE$9,FrontEndYear,0))),"")</f>
        <v/>
      </c>
      <c r="BF208" s="529" t="str">
        <f t="array" aca="1" ref="BF208" ca="1">IFERROR(AZ208*(1+INDEX(FrontEndData,MATCH(BF$10,IF(FrontEndType=$B208,FrontEndCampus),0),MATCH(BF$9,FrontEndYear,0))),"")</f>
        <v/>
      </c>
      <c r="BG208" s="529" t="str">
        <f t="array" aca="1" ref="BG208" ca="1">IFERROR(BA208*(1+INDEX(FrontEndData,MATCH(BG$10,IF(FrontEndType=$B208,FrontEndCampus),0),MATCH(BG$9,FrontEndYear,0))),"")</f>
        <v/>
      </c>
      <c r="BH208" s="529" t="str">
        <f t="array" aca="1" ref="BH208" ca="1">IFERROR(BB208*(1+INDEX(FrontEndData,MATCH(BH$10,IF(FrontEndType=$B208,FrontEndCampus),0),MATCH(BH$9,FrontEndYear,0))),"")</f>
        <v/>
      </c>
      <c r="BI208" s="529" t="str">
        <f t="array" aca="1" ref="BI208" ca="1">IFERROR(BC208*(1+INDEX(FrontEndData,MATCH(BI$10,IF(FrontEndType=$B208,FrontEndCampus),0),MATCH(BI$9,FrontEndYear,0))),"")</f>
        <v/>
      </c>
      <c r="BJ208" s="529" t="str">
        <f t="array" aca="1" ref="BJ208" ca="1">IFERROR(BD208*(1+INDEX(FrontEndData,MATCH(BJ$10,IF(FrontEndType=$B208,FrontEndCampus),0),MATCH(BJ$9,FrontEndYear,0))),"")</f>
        <v/>
      </c>
      <c r="BK208" s="529" t="str">
        <f t="array" aca="1" ref="BK208" ca="1">IFERROR(BE208*(1+INDEX(FrontEndData,MATCH(BK$10,IF(FrontEndType=$B208,FrontEndCampus),0),MATCH(BK$9,FrontEndYear,0))),"")</f>
        <v/>
      </c>
      <c r="BL208" s="529" t="str">
        <f t="array" aca="1" ref="BL208" ca="1">IFERROR(BF208*(1+INDEX(FrontEndData,MATCH(BL$10,IF(FrontEndType=$B208,FrontEndCampus),0),MATCH(BL$9,FrontEndYear,0))),"")</f>
        <v/>
      </c>
      <c r="BM208" s="529" t="str">
        <f t="array" aca="1" ref="BM208" ca="1">IFERROR(BG208*(1+INDEX(FrontEndData,MATCH(BM$10,IF(FrontEndType=$B208,FrontEndCampus),0),MATCH(BM$9,FrontEndYear,0))),"")</f>
        <v/>
      </c>
      <c r="BN208" s="529" t="str">
        <f t="array" aca="1" ref="BN208" ca="1">IFERROR(BH208*(1+INDEX(FrontEndData,MATCH(BN$10,IF(FrontEndType=$B208,FrontEndCampus),0),MATCH(BN$9,FrontEndYear,0))),"")</f>
        <v/>
      </c>
      <c r="BO208" s="529" t="str">
        <f t="array" aca="1" ref="BO208" ca="1">IFERROR(BI208*(1+INDEX(FrontEndData,MATCH(BO$10,IF(FrontEndType=$B208,FrontEndCampus),0),MATCH(BO$9,FrontEndYear,0))),"")</f>
        <v/>
      </c>
      <c r="BP208" s="529" t="str">
        <f t="array" aca="1" ref="BP208" ca="1">IFERROR(BJ208*(1+INDEX(FrontEndData,MATCH(BP$10,IF(FrontEndType=$B208,FrontEndCampus),0),MATCH(BP$9,FrontEndYear,0))),"")</f>
        <v/>
      </c>
      <c r="BQ208" s="529" t="str">
        <f t="array" aca="1" ref="BQ208" ca="1">IFERROR(BK208*(1+INDEX(FrontEndData,MATCH(BQ$10,IF(FrontEndType=$B208,FrontEndCampus),0),MATCH(BQ$9,FrontEndYear,0))),"")</f>
        <v/>
      </c>
      <c r="BR208" s="529" t="str">
        <f t="array" aca="1" ref="BR208" ca="1">IFERROR(BL208*(1+INDEX(FrontEndData,MATCH(BR$10,IF(FrontEndType=$B208,FrontEndCampus),0),MATCH(BR$9,FrontEndYear,0))),"")</f>
        <v/>
      </c>
      <c r="BS208" s="529" t="str">
        <f t="array" aca="1" ref="BS208" ca="1">IFERROR(BM208*(1+INDEX(FrontEndData,MATCH(BS$10,IF(FrontEndType=$B208,FrontEndCampus),0),MATCH(BS$9,FrontEndYear,0))),"")</f>
        <v/>
      </c>
      <c r="BT208" s="529" t="str">
        <f t="array" aca="1" ref="BT208" ca="1">IFERROR(BN208*(1+INDEX(FrontEndData,MATCH(BT$10,IF(FrontEndType=$B208,FrontEndCampus),0),MATCH(BT$9,FrontEndYear,0))),"")</f>
        <v/>
      </c>
      <c r="BU208" s="529" t="str">
        <f t="array" aca="1" ref="BU208" ca="1">IFERROR(BO208*(1+INDEX(FrontEndData,MATCH(BU$10,IF(FrontEndType=$B208,FrontEndCampus),0),MATCH(BU$9,FrontEndYear,0))),"")</f>
        <v/>
      </c>
      <c r="BV208" s="529" t="str">
        <f t="array" aca="1" ref="BV208" ca="1">IFERROR(BP208*(1+INDEX(FrontEndData,MATCH(BV$10,IF(FrontEndType=$B208,FrontEndCampus),0),MATCH(BV$9,FrontEndYear,0))),"")</f>
        <v/>
      </c>
      <c r="BW208" s="529" t="str">
        <f t="array" aca="1" ref="BW208" ca="1">IFERROR(BQ208*(1+INDEX(FrontEndData,MATCH(BW$10,IF(FrontEndType=$B208,FrontEndCampus),0),MATCH(BW$9,FrontEndYear,0))),"")</f>
        <v/>
      </c>
      <c r="BX208" s="529" t="str">
        <f t="array" aca="1" ref="BX208" ca="1">IFERROR(BR208*(1+INDEX(FrontEndData,MATCH(BX$10,IF(FrontEndType=$B208,FrontEndCampus),0),MATCH(BX$9,FrontEndYear,0))),"")</f>
        <v/>
      </c>
    </row>
    <row r="209" spans="2:76" x14ac:dyDescent="0.25">
      <c r="B209" s="525" t="s">
        <v>360</v>
      </c>
      <c r="C209" s="526" t="s">
        <v>362</v>
      </c>
      <c r="D209" s="527" t="s">
        <v>28</v>
      </c>
      <c r="E209" s="528">
        <f t="array" aca="1" ref="E209" ca="1">IFERROR(IF(INDEX(EndUseMatrixData,MATCH($B209,IF(EndUseMatrixEndUse=$D209,EndUseMatrixAllocation),0),MATCH($C209,EndUseMatrixEmissionSource,0))=Lists!$Q$9,INDEX(CFPTableEmissionsData,MATCH($C209,CFPTableEmissionsEmissionSource,0),MATCH(E$10,CFPTableEmissionsCampus,0))*INDEX(EndUseAssumptionsData,MATCH($C209,IF(EndUseAssumptionsEndUse=$D209,EndUseAssumptionsEmissionsSource),0),MATCH(E$10,EndUseAssumptionsCampus,0))*IF(COUNTIF(PeopleList,$B209)&gt;0,INDEX(SpacePeopleAllocationsPercentData,MATCH($B209,SpacePeopleAllocationsPercentType,0),MATCH(E$10,SpacePeopleAllocationsPercentCampus,0))/SUM(IF(INDEX(EndUseMatrixPeopleData,0,MATCH($C209,EndUseMatrixEmissionSource,0))=Lists!$Q$9,IF(EndUseMatrixPeopleEndUse=$D209,INDEX(EndUseMatrixPeopleSplitData,0,MATCH(E$10,EndUseMatrixPeopleSplitCampus,0))))),1),0),0)</f>
        <v>0</v>
      </c>
      <c r="F209" s="528">
        <f t="array" aca="1" ref="F209" ca="1">IFERROR(IF(INDEX(EndUseMatrixData,MATCH($B209,IF(EndUseMatrixEndUse=$D209,EndUseMatrixAllocation),0),MATCH($C209,EndUseMatrixEmissionSource,0))=Lists!$Q$9,INDEX(CFPTableEmissionsData,MATCH($C209,CFPTableEmissionsEmissionSource,0),MATCH(F$10,CFPTableEmissionsCampus,0))*INDEX(EndUseAssumptionsData,MATCH($C209,IF(EndUseAssumptionsEndUse=$D209,EndUseAssumptionsEmissionsSource),0),MATCH(F$10,EndUseAssumptionsCampus,0))*IF(COUNTIF(PeopleList,$B209)&gt;0,INDEX(SpacePeopleAllocationsPercentData,MATCH($B209,SpacePeopleAllocationsPercentType,0),MATCH(F$10,SpacePeopleAllocationsPercentCampus,0))/SUM(IF(INDEX(EndUseMatrixPeopleData,0,MATCH($C209,EndUseMatrixEmissionSource,0))=Lists!$Q$9,IF(EndUseMatrixPeopleEndUse=$D209,INDEX(EndUseMatrixPeopleSplitData,0,MATCH(F$10,EndUseMatrixPeopleSplitCampus,0))))),1),0),0)</f>
        <v>0</v>
      </c>
      <c r="G209" s="528">
        <f t="array" aca="1" ref="G209" ca="1">IFERROR(IF(INDEX(EndUseMatrixData,MATCH($B209,IF(EndUseMatrixEndUse=$D209,EndUseMatrixAllocation),0),MATCH($C209,EndUseMatrixEmissionSource,0))=Lists!$Q$9,INDEX(CFPTableEmissionsData,MATCH($C209,CFPTableEmissionsEmissionSource,0),MATCH(G$10,CFPTableEmissionsCampus,0))*INDEX(EndUseAssumptionsData,MATCH($C209,IF(EndUseAssumptionsEndUse=$D209,EndUseAssumptionsEmissionsSource),0),MATCH(G$10,EndUseAssumptionsCampus,0))*IF(COUNTIF(PeopleList,$B209)&gt;0,INDEX(SpacePeopleAllocationsPercentData,MATCH($B209,SpacePeopleAllocationsPercentType,0),MATCH(G$10,SpacePeopleAllocationsPercentCampus,0))/SUM(IF(INDEX(EndUseMatrixPeopleData,0,MATCH($C209,EndUseMatrixEmissionSource,0))=Lists!$Q$9,IF(EndUseMatrixPeopleEndUse=$D209,INDEX(EndUseMatrixPeopleSplitData,0,MATCH(G$10,EndUseMatrixPeopleSplitCampus,0))))),1),0),0)</f>
        <v>0</v>
      </c>
      <c r="H209" s="528">
        <f t="array" aca="1" ref="H209" ca="1">IFERROR(IF(INDEX(EndUseMatrixData,MATCH($B209,IF(EndUseMatrixEndUse=$D209,EndUseMatrixAllocation),0),MATCH($C209,EndUseMatrixEmissionSource,0))=Lists!$Q$9,INDEX(CFPTableEmissionsData,MATCH($C209,CFPTableEmissionsEmissionSource,0),MATCH(H$10,CFPTableEmissionsCampus,0))*INDEX(EndUseAssumptionsData,MATCH($C209,IF(EndUseAssumptionsEndUse=$D209,EndUseAssumptionsEmissionsSource),0),MATCH(H$10,EndUseAssumptionsCampus,0))*IF(COUNTIF(PeopleList,$B209)&gt;0,INDEX(SpacePeopleAllocationsPercentData,MATCH($B209,SpacePeopleAllocationsPercentType,0),MATCH(H$10,SpacePeopleAllocationsPercentCampus,0))/SUM(IF(INDEX(EndUseMatrixPeopleData,0,MATCH($C209,EndUseMatrixEmissionSource,0))=Lists!$Q$9,IF(EndUseMatrixPeopleEndUse=$D209,INDEX(EndUseMatrixPeopleSplitData,0,MATCH(H$10,EndUseMatrixPeopleSplitCampus,0))))),1),0),0)</f>
        <v>0</v>
      </c>
      <c r="I209" s="528">
        <f t="array" aca="1" ref="I209" ca="1">IFERROR(IF(INDEX(EndUseMatrixData,MATCH($B209,IF(EndUseMatrixEndUse=$D209,EndUseMatrixAllocation),0),MATCH($C209,EndUseMatrixEmissionSource,0))=Lists!$Q$9,INDEX(CFPTableEmissionsData,MATCH($C209,CFPTableEmissionsEmissionSource,0),MATCH(I$10,CFPTableEmissionsCampus,0))*INDEX(EndUseAssumptionsData,MATCH($C209,IF(EndUseAssumptionsEndUse=$D209,EndUseAssumptionsEmissionsSource),0),MATCH(I$10,EndUseAssumptionsCampus,0))*IF(COUNTIF(PeopleList,$B209)&gt;0,INDEX(SpacePeopleAllocationsPercentData,MATCH($B209,SpacePeopleAllocationsPercentType,0),MATCH(I$10,SpacePeopleAllocationsPercentCampus,0))/SUM(IF(INDEX(EndUseMatrixPeopleData,0,MATCH($C209,EndUseMatrixEmissionSource,0))=Lists!$Q$9,IF(EndUseMatrixPeopleEndUse=$D209,INDEX(EndUseMatrixPeopleSplitData,0,MATCH(I$10,EndUseMatrixPeopleSplitCampus,0))))),1),0),0)</f>
        <v>0</v>
      </c>
      <c r="J209" s="528">
        <f t="array" aca="1" ref="J209" ca="1">IFERROR(IF(INDEX(EndUseMatrixData,MATCH($B209,IF(EndUseMatrixEndUse=$D209,EndUseMatrixAllocation),0),MATCH($C209,EndUseMatrixEmissionSource,0))=Lists!$Q$9,INDEX(CFPTableEmissionsData,MATCH($C209,CFPTableEmissionsEmissionSource,0),MATCH(J$10,CFPTableEmissionsCampus,0))*INDEX(EndUseAssumptionsData,MATCH($C209,IF(EndUseAssumptionsEndUse=$D209,EndUseAssumptionsEmissionsSource),0),MATCH(J$10,EndUseAssumptionsCampus,0))*IF(COUNTIF(PeopleList,$B209)&gt;0,INDEX(SpacePeopleAllocationsPercentData,MATCH($B209,SpacePeopleAllocationsPercentType,0),MATCH(J$10,SpacePeopleAllocationsPercentCampus,0))/SUM(IF(INDEX(EndUseMatrixPeopleData,0,MATCH($C209,EndUseMatrixEmissionSource,0))=Lists!$Q$9,IF(EndUseMatrixPeopleEndUse=$D209,INDEX(EndUseMatrixPeopleSplitData,0,MATCH(J$10,EndUseMatrixPeopleSplitCampus,0))))),1),0),0)</f>
        <v>0</v>
      </c>
      <c r="K209" s="529" t="str">
        <f t="array" aca="1" ref="K209" ca="1">IFERROR(E209*(1+INDEX(FrontEndData,MATCH(K$10,IF(FrontEndType=$B209,FrontEndCampus),0),MATCH(K$9,FrontEndYear,0))),"")</f>
        <v/>
      </c>
      <c r="L209" s="529" t="str">
        <f t="array" aca="1" ref="L209" ca="1">IFERROR(F209*(1+INDEX(FrontEndData,MATCH(L$10,IF(FrontEndType=$B209,FrontEndCampus),0),MATCH(L$9,FrontEndYear,0))),"")</f>
        <v/>
      </c>
      <c r="M209" s="529" t="str">
        <f t="array" aca="1" ref="M209" ca="1">IFERROR(G209*(1+INDEX(FrontEndData,MATCH(M$10,IF(FrontEndType=$B209,FrontEndCampus),0),MATCH(M$9,FrontEndYear,0))),"")</f>
        <v/>
      </c>
      <c r="N209" s="529" t="str">
        <f t="array" aca="1" ref="N209" ca="1">IFERROR(H209*(1+INDEX(FrontEndData,MATCH(N$10,IF(FrontEndType=$B209,FrontEndCampus),0),MATCH(N$9,FrontEndYear,0))),"")</f>
        <v/>
      </c>
      <c r="O209" s="529" t="str">
        <f t="array" aca="1" ref="O209" ca="1">IFERROR(I209*(1+INDEX(FrontEndData,MATCH(O$10,IF(FrontEndType=$B209,FrontEndCampus),0),MATCH(O$9,FrontEndYear,0))),"")</f>
        <v/>
      </c>
      <c r="P209" s="529" t="str">
        <f t="array" aca="1" ref="P209" ca="1">IFERROR(J209*(1+INDEX(FrontEndData,MATCH(P$10,IF(FrontEndType=$B209,FrontEndCampus),0),MATCH(P$9,FrontEndYear,0))),"")</f>
        <v/>
      </c>
      <c r="Q209" s="529" t="str">
        <f t="array" aca="1" ref="Q209" ca="1">IFERROR(K209*(1+INDEX(FrontEndData,MATCH(Q$10,IF(FrontEndType=$B209,FrontEndCampus),0),MATCH(Q$9,FrontEndYear,0))),"")</f>
        <v/>
      </c>
      <c r="R209" s="529" t="str">
        <f t="array" aca="1" ref="R209" ca="1">IFERROR(L209*(1+INDEX(FrontEndData,MATCH(R$10,IF(FrontEndType=$B209,FrontEndCampus),0),MATCH(R$9,FrontEndYear,0))),"")</f>
        <v/>
      </c>
      <c r="S209" s="529" t="str">
        <f t="array" aca="1" ref="S209" ca="1">IFERROR(M209*(1+INDEX(FrontEndData,MATCH(S$10,IF(FrontEndType=$B209,FrontEndCampus),0),MATCH(S$9,FrontEndYear,0))),"")</f>
        <v/>
      </c>
      <c r="T209" s="529" t="str">
        <f t="array" aca="1" ref="T209" ca="1">IFERROR(N209*(1+INDEX(FrontEndData,MATCH(T$10,IF(FrontEndType=$B209,FrontEndCampus),0),MATCH(T$9,FrontEndYear,0))),"")</f>
        <v/>
      </c>
      <c r="U209" s="529" t="str">
        <f t="array" aca="1" ref="U209" ca="1">IFERROR(O209*(1+INDEX(FrontEndData,MATCH(U$10,IF(FrontEndType=$B209,FrontEndCampus),0),MATCH(U$9,FrontEndYear,0))),"")</f>
        <v/>
      </c>
      <c r="V209" s="529" t="str">
        <f t="array" aca="1" ref="V209" ca="1">IFERROR(P209*(1+INDEX(FrontEndData,MATCH(V$10,IF(FrontEndType=$B209,FrontEndCampus),0),MATCH(V$9,FrontEndYear,0))),"")</f>
        <v/>
      </c>
      <c r="W209" s="529" t="str">
        <f t="array" aca="1" ref="W209" ca="1">IFERROR(Q209*(1+INDEX(FrontEndData,MATCH(W$10,IF(FrontEndType=$B209,FrontEndCampus),0),MATCH(W$9,FrontEndYear,0))),"")</f>
        <v/>
      </c>
      <c r="X209" s="529" t="str">
        <f t="array" aca="1" ref="X209" ca="1">IFERROR(R209*(1+INDEX(FrontEndData,MATCH(X$10,IF(FrontEndType=$B209,FrontEndCampus),0),MATCH(X$9,FrontEndYear,0))),"")</f>
        <v/>
      </c>
      <c r="Y209" s="529" t="str">
        <f t="array" aca="1" ref="Y209" ca="1">IFERROR(S209*(1+INDEX(FrontEndData,MATCH(Y$10,IF(FrontEndType=$B209,FrontEndCampus),0),MATCH(Y$9,FrontEndYear,0))),"")</f>
        <v/>
      </c>
      <c r="Z209" s="529" t="str">
        <f t="array" aca="1" ref="Z209" ca="1">IFERROR(T209*(1+INDEX(FrontEndData,MATCH(Z$10,IF(FrontEndType=$B209,FrontEndCampus),0),MATCH(Z$9,FrontEndYear,0))),"")</f>
        <v/>
      </c>
      <c r="AA209" s="529" t="str">
        <f t="array" aca="1" ref="AA209" ca="1">IFERROR(U209*(1+INDEX(FrontEndData,MATCH(AA$10,IF(FrontEndType=$B209,FrontEndCampus),0),MATCH(AA$9,FrontEndYear,0))),"")</f>
        <v/>
      </c>
      <c r="AB209" s="529" t="str">
        <f t="array" aca="1" ref="AB209" ca="1">IFERROR(V209*(1+INDEX(FrontEndData,MATCH(AB$10,IF(FrontEndType=$B209,FrontEndCampus),0),MATCH(AB$9,FrontEndYear,0))),"")</f>
        <v/>
      </c>
      <c r="AC209" s="529" t="str">
        <f t="array" aca="1" ref="AC209" ca="1">IFERROR(W209*(1+INDEX(FrontEndData,MATCH(AC$10,IF(FrontEndType=$B209,FrontEndCampus),0),MATCH(AC$9,FrontEndYear,0))),"")</f>
        <v/>
      </c>
      <c r="AD209" s="529" t="str">
        <f t="array" aca="1" ref="AD209" ca="1">IFERROR(X209*(1+INDEX(FrontEndData,MATCH(AD$10,IF(FrontEndType=$B209,FrontEndCampus),0),MATCH(AD$9,FrontEndYear,0))),"")</f>
        <v/>
      </c>
      <c r="AE209" s="529" t="str">
        <f t="array" aca="1" ref="AE209" ca="1">IFERROR(Y209*(1+INDEX(FrontEndData,MATCH(AE$10,IF(FrontEndType=$B209,FrontEndCampus),0),MATCH(AE$9,FrontEndYear,0))),"")</f>
        <v/>
      </c>
      <c r="AF209" s="529" t="str">
        <f t="array" aca="1" ref="AF209" ca="1">IFERROR(Z209*(1+INDEX(FrontEndData,MATCH(AF$10,IF(FrontEndType=$B209,FrontEndCampus),0),MATCH(AF$9,FrontEndYear,0))),"")</f>
        <v/>
      </c>
      <c r="AG209" s="529" t="str">
        <f t="array" aca="1" ref="AG209" ca="1">IFERROR(AA209*(1+INDEX(FrontEndData,MATCH(AG$10,IF(FrontEndType=$B209,FrontEndCampus),0),MATCH(AG$9,FrontEndYear,0))),"")</f>
        <v/>
      </c>
      <c r="AH209" s="529" t="str">
        <f t="array" aca="1" ref="AH209" ca="1">IFERROR(AB209*(1+INDEX(FrontEndData,MATCH(AH$10,IF(FrontEndType=$B209,FrontEndCampus),0),MATCH(AH$9,FrontEndYear,0))),"")</f>
        <v/>
      </c>
      <c r="AI209" s="529" t="str">
        <f t="array" aca="1" ref="AI209" ca="1">IFERROR(AC209*(1+INDEX(FrontEndData,MATCH(AI$10,IF(FrontEndType=$B209,FrontEndCampus),0),MATCH(AI$9,FrontEndYear,0))),"")</f>
        <v/>
      </c>
      <c r="AJ209" s="529" t="str">
        <f t="array" aca="1" ref="AJ209" ca="1">IFERROR(AD209*(1+INDEX(FrontEndData,MATCH(AJ$10,IF(FrontEndType=$B209,FrontEndCampus),0),MATCH(AJ$9,FrontEndYear,0))),"")</f>
        <v/>
      </c>
      <c r="AK209" s="529" t="str">
        <f t="array" aca="1" ref="AK209" ca="1">IFERROR(AE209*(1+INDEX(FrontEndData,MATCH(AK$10,IF(FrontEndType=$B209,FrontEndCampus),0),MATCH(AK$9,FrontEndYear,0))),"")</f>
        <v/>
      </c>
      <c r="AL209" s="529" t="str">
        <f t="array" aca="1" ref="AL209" ca="1">IFERROR(AF209*(1+INDEX(FrontEndData,MATCH(AL$10,IF(FrontEndType=$B209,FrontEndCampus),0),MATCH(AL$9,FrontEndYear,0))),"")</f>
        <v/>
      </c>
      <c r="AM209" s="529" t="str">
        <f t="array" aca="1" ref="AM209" ca="1">IFERROR(AG209*(1+INDEX(FrontEndData,MATCH(AM$10,IF(FrontEndType=$B209,FrontEndCampus),0),MATCH(AM$9,FrontEndYear,0))),"")</f>
        <v/>
      </c>
      <c r="AN209" s="529" t="str">
        <f t="array" aca="1" ref="AN209" ca="1">IFERROR(AH209*(1+INDEX(FrontEndData,MATCH(AN$10,IF(FrontEndType=$B209,FrontEndCampus),0),MATCH(AN$9,FrontEndYear,0))),"")</f>
        <v/>
      </c>
      <c r="AO209" s="529" t="str">
        <f t="array" aca="1" ref="AO209" ca="1">IFERROR(AI209*(1+INDEX(FrontEndData,MATCH(AO$10,IF(FrontEndType=$B209,FrontEndCampus),0),MATCH(AO$9,FrontEndYear,0))),"")</f>
        <v/>
      </c>
      <c r="AP209" s="529" t="str">
        <f t="array" aca="1" ref="AP209" ca="1">IFERROR(AJ209*(1+INDEX(FrontEndData,MATCH(AP$10,IF(FrontEndType=$B209,FrontEndCampus),0),MATCH(AP$9,FrontEndYear,0))),"")</f>
        <v/>
      </c>
      <c r="AQ209" s="529" t="str">
        <f t="array" aca="1" ref="AQ209" ca="1">IFERROR(AK209*(1+INDEX(FrontEndData,MATCH(AQ$10,IF(FrontEndType=$B209,FrontEndCampus),0),MATCH(AQ$9,FrontEndYear,0))),"")</f>
        <v/>
      </c>
      <c r="AR209" s="529" t="str">
        <f t="array" aca="1" ref="AR209" ca="1">IFERROR(AL209*(1+INDEX(FrontEndData,MATCH(AR$10,IF(FrontEndType=$B209,FrontEndCampus),0),MATCH(AR$9,FrontEndYear,0))),"")</f>
        <v/>
      </c>
      <c r="AS209" s="529" t="str">
        <f t="array" aca="1" ref="AS209" ca="1">IFERROR(AM209*(1+INDEX(FrontEndData,MATCH(AS$10,IF(FrontEndType=$B209,FrontEndCampus),0),MATCH(AS$9,FrontEndYear,0))),"")</f>
        <v/>
      </c>
      <c r="AT209" s="529" t="str">
        <f t="array" aca="1" ref="AT209" ca="1">IFERROR(AN209*(1+INDEX(FrontEndData,MATCH(AT$10,IF(FrontEndType=$B209,FrontEndCampus),0),MATCH(AT$9,FrontEndYear,0))),"")</f>
        <v/>
      </c>
      <c r="AU209" s="529" t="str">
        <f t="array" aca="1" ref="AU209" ca="1">IFERROR(AO209*(1+INDEX(FrontEndData,MATCH(AU$10,IF(FrontEndType=$B209,FrontEndCampus),0),MATCH(AU$9,FrontEndYear,0))),"")</f>
        <v/>
      </c>
      <c r="AV209" s="529" t="str">
        <f t="array" aca="1" ref="AV209" ca="1">IFERROR(AP209*(1+INDEX(FrontEndData,MATCH(AV$10,IF(FrontEndType=$B209,FrontEndCampus),0),MATCH(AV$9,FrontEndYear,0))),"")</f>
        <v/>
      </c>
      <c r="AW209" s="529" t="str">
        <f t="array" aca="1" ref="AW209" ca="1">IFERROR(AQ209*(1+INDEX(FrontEndData,MATCH(AW$10,IF(FrontEndType=$B209,FrontEndCampus),0),MATCH(AW$9,FrontEndYear,0))),"")</f>
        <v/>
      </c>
      <c r="AX209" s="529" t="str">
        <f t="array" aca="1" ref="AX209" ca="1">IFERROR(AR209*(1+INDEX(FrontEndData,MATCH(AX$10,IF(FrontEndType=$B209,FrontEndCampus),0),MATCH(AX$9,FrontEndYear,0))),"")</f>
        <v/>
      </c>
      <c r="AY209" s="529" t="str">
        <f t="array" aca="1" ref="AY209" ca="1">IFERROR(AS209*(1+INDEX(FrontEndData,MATCH(AY$10,IF(FrontEndType=$B209,FrontEndCampus),0),MATCH(AY$9,FrontEndYear,0))),"")</f>
        <v/>
      </c>
      <c r="AZ209" s="529" t="str">
        <f t="array" aca="1" ref="AZ209" ca="1">IFERROR(AT209*(1+INDEX(FrontEndData,MATCH(AZ$10,IF(FrontEndType=$B209,FrontEndCampus),0),MATCH(AZ$9,FrontEndYear,0))),"")</f>
        <v/>
      </c>
      <c r="BA209" s="529" t="str">
        <f t="array" aca="1" ref="BA209" ca="1">IFERROR(AU209*(1+INDEX(FrontEndData,MATCH(BA$10,IF(FrontEndType=$B209,FrontEndCampus),0),MATCH(BA$9,FrontEndYear,0))),"")</f>
        <v/>
      </c>
      <c r="BB209" s="529" t="str">
        <f t="array" aca="1" ref="BB209" ca="1">IFERROR(AV209*(1+INDEX(FrontEndData,MATCH(BB$10,IF(FrontEndType=$B209,FrontEndCampus),0),MATCH(BB$9,FrontEndYear,0))),"")</f>
        <v/>
      </c>
      <c r="BC209" s="529" t="str">
        <f t="array" aca="1" ref="BC209" ca="1">IFERROR(AW209*(1+INDEX(FrontEndData,MATCH(BC$10,IF(FrontEndType=$B209,FrontEndCampus),0),MATCH(BC$9,FrontEndYear,0))),"")</f>
        <v/>
      </c>
      <c r="BD209" s="529" t="str">
        <f t="array" aca="1" ref="BD209" ca="1">IFERROR(AX209*(1+INDEX(FrontEndData,MATCH(BD$10,IF(FrontEndType=$B209,FrontEndCampus),0),MATCH(BD$9,FrontEndYear,0))),"")</f>
        <v/>
      </c>
      <c r="BE209" s="529" t="str">
        <f t="array" aca="1" ref="BE209" ca="1">IFERROR(AY209*(1+INDEX(FrontEndData,MATCH(BE$10,IF(FrontEndType=$B209,FrontEndCampus),0),MATCH(BE$9,FrontEndYear,0))),"")</f>
        <v/>
      </c>
      <c r="BF209" s="529" t="str">
        <f t="array" aca="1" ref="BF209" ca="1">IFERROR(AZ209*(1+INDEX(FrontEndData,MATCH(BF$10,IF(FrontEndType=$B209,FrontEndCampus),0),MATCH(BF$9,FrontEndYear,0))),"")</f>
        <v/>
      </c>
      <c r="BG209" s="529" t="str">
        <f t="array" aca="1" ref="BG209" ca="1">IFERROR(BA209*(1+INDEX(FrontEndData,MATCH(BG$10,IF(FrontEndType=$B209,FrontEndCampus),0),MATCH(BG$9,FrontEndYear,0))),"")</f>
        <v/>
      </c>
      <c r="BH209" s="529" t="str">
        <f t="array" aca="1" ref="BH209" ca="1">IFERROR(BB209*(1+INDEX(FrontEndData,MATCH(BH$10,IF(FrontEndType=$B209,FrontEndCampus),0),MATCH(BH$9,FrontEndYear,0))),"")</f>
        <v/>
      </c>
      <c r="BI209" s="529" t="str">
        <f t="array" aca="1" ref="BI209" ca="1">IFERROR(BC209*(1+INDEX(FrontEndData,MATCH(BI$10,IF(FrontEndType=$B209,FrontEndCampus),0),MATCH(BI$9,FrontEndYear,0))),"")</f>
        <v/>
      </c>
      <c r="BJ209" s="529" t="str">
        <f t="array" aca="1" ref="BJ209" ca="1">IFERROR(BD209*(1+INDEX(FrontEndData,MATCH(BJ$10,IF(FrontEndType=$B209,FrontEndCampus),0),MATCH(BJ$9,FrontEndYear,0))),"")</f>
        <v/>
      </c>
      <c r="BK209" s="529" t="str">
        <f t="array" aca="1" ref="BK209" ca="1">IFERROR(BE209*(1+INDEX(FrontEndData,MATCH(BK$10,IF(FrontEndType=$B209,FrontEndCampus),0),MATCH(BK$9,FrontEndYear,0))),"")</f>
        <v/>
      </c>
      <c r="BL209" s="529" t="str">
        <f t="array" aca="1" ref="BL209" ca="1">IFERROR(BF209*(1+INDEX(FrontEndData,MATCH(BL$10,IF(FrontEndType=$B209,FrontEndCampus),0),MATCH(BL$9,FrontEndYear,0))),"")</f>
        <v/>
      </c>
      <c r="BM209" s="529" t="str">
        <f t="array" aca="1" ref="BM209" ca="1">IFERROR(BG209*(1+INDEX(FrontEndData,MATCH(BM$10,IF(FrontEndType=$B209,FrontEndCampus),0),MATCH(BM$9,FrontEndYear,0))),"")</f>
        <v/>
      </c>
      <c r="BN209" s="529" t="str">
        <f t="array" aca="1" ref="BN209" ca="1">IFERROR(BH209*(1+INDEX(FrontEndData,MATCH(BN$10,IF(FrontEndType=$B209,FrontEndCampus),0),MATCH(BN$9,FrontEndYear,0))),"")</f>
        <v/>
      </c>
      <c r="BO209" s="529" t="str">
        <f t="array" aca="1" ref="BO209" ca="1">IFERROR(BI209*(1+INDEX(FrontEndData,MATCH(BO$10,IF(FrontEndType=$B209,FrontEndCampus),0),MATCH(BO$9,FrontEndYear,0))),"")</f>
        <v/>
      </c>
      <c r="BP209" s="529" t="str">
        <f t="array" aca="1" ref="BP209" ca="1">IFERROR(BJ209*(1+INDEX(FrontEndData,MATCH(BP$10,IF(FrontEndType=$B209,FrontEndCampus),0),MATCH(BP$9,FrontEndYear,0))),"")</f>
        <v/>
      </c>
      <c r="BQ209" s="529" t="str">
        <f t="array" aca="1" ref="BQ209" ca="1">IFERROR(BK209*(1+INDEX(FrontEndData,MATCH(BQ$10,IF(FrontEndType=$B209,FrontEndCampus),0),MATCH(BQ$9,FrontEndYear,0))),"")</f>
        <v/>
      </c>
      <c r="BR209" s="529" t="str">
        <f t="array" aca="1" ref="BR209" ca="1">IFERROR(BL209*(1+INDEX(FrontEndData,MATCH(BR$10,IF(FrontEndType=$B209,FrontEndCampus),0),MATCH(BR$9,FrontEndYear,0))),"")</f>
        <v/>
      </c>
      <c r="BS209" s="529" t="str">
        <f t="array" aca="1" ref="BS209" ca="1">IFERROR(BM209*(1+INDEX(FrontEndData,MATCH(BS$10,IF(FrontEndType=$B209,FrontEndCampus),0),MATCH(BS$9,FrontEndYear,0))),"")</f>
        <v/>
      </c>
      <c r="BT209" s="529" t="str">
        <f t="array" aca="1" ref="BT209" ca="1">IFERROR(BN209*(1+INDEX(FrontEndData,MATCH(BT$10,IF(FrontEndType=$B209,FrontEndCampus),0),MATCH(BT$9,FrontEndYear,0))),"")</f>
        <v/>
      </c>
      <c r="BU209" s="529" t="str">
        <f t="array" aca="1" ref="BU209" ca="1">IFERROR(BO209*(1+INDEX(FrontEndData,MATCH(BU$10,IF(FrontEndType=$B209,FrontEndCampus),0),MATCH(BU$9,FrontEndYear,0))),"")</f>
        <v/>
      </c>
      <c r="BV209" s="529" t="str">
        <f t="array" aca="1" ref="BV209" ca="1">IFERROR(BP209*(1+INDEX(FrontEndData,MATCH(BV$10,IF(FrontEndType=$B209,FrontEndCampus),0),MATCH(BV$9,FrontEndYear,0))),"")</f>
        <v/>
      </c>
      <c r="BW209" s="529" t="str">
        <f t="array" aca="1" ref="BW209" ca="1">IFERROR(BQ209*(1+INDEX(FrontEndData,MATCH(BW$10,IF(FrontEndType=$B209,FrontEndCampus),0),MATCH(BW$9,FrontEndYear,0))),"")</f>
        <v/>
      </c>
      <c r="BX209" s="529" t="str">
        <f t="array" aca="1" ref="BX209" ca="1">IFERROR(BR209*(1+INDEX(FrontEndData,MATCH(BX$10,IF(FrontEndType=$B209,FrontEndCampus),0),MATCH(BX$9,FrontEndYear,0))),"")</f>
        <v/>
      </c>
    </row>
    <row r="210" spans="2:76" x14ac:dyDescent="0.25">
      <c r="B210" s="525" t="s">
        <v>358</v>
      </c>
      <c r="C210" s="526" t="s">
        <v>362</v>
      </c>
      <c r="D210" s="527" t="s">
        <v>28</v>
      </c>
      <c r="E210" s="528">
        <f t="array" ref="E210">IFERROR(IF(INDEX(EndUseMatrixData,MATCH($B210,IF(EndUseMatrixEndUse=$D210,EndUseMatrixAllocation),0),MATCH($C210,EndUseMatrixEmissionSource,0))=Lists!$Q$9,INDEX(CFPTableEmissionsData,MATCH($C210,CFPTableEmissionsEmissionSource,0),MATCH(E$10,CFPTableEmissionsCampus,0))*INDEX(EndUseAssumptionsData,MATCH($C210,IF(EndUseAssumptionsEndUse=$D210,EndUseAssumptionsEmissionsSource),0),MATCH(E$10,EndUseAssumptionsCampus,0))*IF(COUNTIF(PeopleList,$B210)&gt;0,INDEX(SpacePeopleAllocationsPercentData,MATCH($B210,SpacePeopleAllocationsPercentType,0),MATCH(E$10,SpacePeopleAllocationsPercentCampus,0))/SUM(IF(INDEX(EndUseMatrixPeopleData,0,MATCH($C210,EndUseMatrixEmissionSource,0))=Lists!$Q$9,IF(EndUseMatrixPeopleEndUse=$D210,INDEX(EndUseMatrixPeopleSplitData,0,MATCH(E$10,EndUseMatrixPeopleSplitCampus,0))))),1),0),0)</f>
        <v>0</v>
      </c>
      <c r="F210" s="528">
        <f t="array" ref="F210">IFERROR(IF(INDEX(EndUseMatrixData,MATCH($B210,IF(EndUseMatrixEndUse=$D210,EndUseMatrixAllocation),0),MATCH($C210,EndUseMatrixEmissionSource,0))=Lists!$Q$9,INDEX(CFPTableEmissionsData,MATCH($C210,CFPTableEmissionsEmissionSource,0),MATCH(F$10,CFPTableEmissionsCampus,0))*INDEX(EndUseAssumptionsData,MATCH($C210,IF(EndUseAssumptionsEndUse=$D210,EndUseAssumptionsEmissionsSource),0),MATCH(F$10,EndUseAssumptionsCampus,0))*IF(COUNTIF(PeopleList,$B210)&gt;0,INDEX(SpacePeopleAllocationsPercentData,MATCH($B210,SpacePeopleAllocationsPercentType,0),MATCH(F$10,SpacePeopleAllocationsPercentCampus,0))/SUM(IF(INDEX(EndUseMatrixPeopleData,0,MATCH($C210,EndUseMatrixEmissionSource,0))=Lists!$Q$9,IF(EndUseMatrixPeopleEndUse=$D210,INDEX(EndUseMatrixPeopleSplitData,0,MATCH(F$10,EndUseMatrixPeopleSplitCampus,0))))),1),0),0)</f>
        <v>0</v>
      </c>
      <c r="G210" s="528">
        <f t="array" ref="G210">IFERROR(IF(INDEX(EndUseMatrixData,MATCH($B210,IF(EndUseMatrixEndUse=$D210,EndUseMatrixAllocation),0),MATCH($C210,EndUseMatrixEmissionSource,0))=Lists!$Q$9,INDEX(CFPTableEmissionsData,MATCH($C210,CFPTableEmissionsEmissionSource,0),MATCH(G$10,CFPTableEmissionsCampus,0))*INDEX(EndUseAssumptionsData,MATCH($C210,IF(EndUseAssumptionsEndUse=$D210,EndUseAssumptionsEmissionsSource),0),MATCH(G$10,EndUseAssumptionsCampus,0))*IF(COUNTIF(PeopleList,$B210)&gt;0,INDEX(SpacePeopleAllocationsPercentData,MATCH($B210,SpacePeopleAllocationsPercentType,0),MATCH(G$10,SpacePeopleAllocationsPercentCampus,0))/SUM(IF(INDEX(EndUseMatrixPeopleData,0,MATCH($C210,EndUseMatrixEmissionSource,0))=Lists!$Q$9,IF(EndUseMatrixPeopleEndUse=$D210,INDEX(EndUseMatrixPeopleSplitData,0,MATCH(G$10,EndUseMatrixPeopleSplitCampus,0))))),1),0),0)</f>
        <v>0</v>
      </c>
      <c r="H210" s="528">
        <f t="array" ref="H210">IFERROR(IF(INDEX(EndUseMatrixData,MATCH($B210,IF(EndUseMatrixEndUse=$D210,EndUseMatrixAllocation),0),MATCH($C210,EndUseMatrixEmissionSource,0))=Lists!$Q$9,INDEX(CFPTableEmissionsData,MATCH($C210,CFPTableEmissionsEmissionSource,0),MATCH(H$10,CFPTableEmissionsCampus,0))*INDEX(EndUseAssumptionsData,MATCH($C210,IF(EndUseAssumptionsEndUse=$D210,EndUseAssumptionsEmissionsSource),0),MATCH(H$10,EndUseAssumptionsCampus,0))*IF(COUNTIF(PeopleList,$B210)&gt;0,INDEX(SpacePeopleAllocationsPercentData,MATCH($B210,SpacePeopleAllocationsPercentType,0),MATCH(H$10,SpacePeopleAllocationsPercentCampus,0))/SUM(IF(INDEX(EndUseMatrixPeopleData,0,MATCH($C210,EndUseMatrixEmissionSource,0))=Lists!$Q$9,IF(EndUseMatrixPeopleEndUse=$D210,INDEX(EndUseMatrixPeopleSplitData,0,MATCH(H$10,EndUseMatrixPeopleSplitCampus,0))))),1),0),0)</f>
        <v>0</v>
      </c>
      <c r="I210" s="528">
        <f t="array" ref="I210">IFERROR(IF(INDEX(EndUseMatrixData,MATCH($B210,IF(EndUseMatrixEndUse=$D210,EndUseMatrixAllocation),0),MATCH($C210,EndUseMatrixEmissionSource,0))=Lists!$Q$9,INDEX(CFPTableEmissionsData,MATCH($C210,CFPTableEmissionsEmissionSource,0),MATCH(I$10,CFPTableEmissionsCampus,0))*INDEX(EndUseAssumptionsData,MATCH($C210,IF(EndUseAssumptionsEndUse=$D210,EndUseAssumptionsEmissionsSource),0),MATCH(I$10,EndUseAssumptionsCampus,0))*IF(COUNTIF(PeopleList,$B210)&gt;0,INDEX(SpacePeopleAllocationsPercentData,MATCH($B210,SpacePeopleAllocationsPercentType,0),MATCH(I$10,SpacePeopleAllocationsPercentCampus,0))/SUM(IF(INDEX(EndUseMatrixPeopleData,0,MATCH($C210,EndUseMatrixEmissionSource,0))=Lists!$Q$9,IF(EndUseMatrixPeopleEndUse=$D210,INDEX(EndUseMatrixPeopleSplitData,0,MATCH(I$10,EndUseMatrixPeopleSplitCampus,0))))),1),0),0)</f>
        <v>0</v>
      </c>
      <c r="J210" s="528">
        <f t="array" ref="J210">IFERROR(IF(INDEX(EndUseMatrixData,MATCH($B210,IF(EndUseMatrixEndUse=$D210,EndUseMatrixAllocation),0),MATCH($C210,EndUseMatrixEmissionSource,0))=Lists!$Q$9,INDEX(CFPTableEmissionsData,MATCH($C210,CFPTableEmissionsEmissionSource,0),MATCH(J$10,CFPTableEmissionsCampus,0))*INDEX(EndUseAssumptionsData,MATCH($C210,IF(EndUseAssumptionsEndUse=$D210,EndUseAssumptionsEmissionsSource),0),MATCH(J$10,EndUseAssumptionsCampus,0))*IF(COUNTIF(PeopleList,$B210)&gt;0,INDEX(SpacePeopleAllocationsPercentData,MATCH($B210,SpacePeopleAllocationsPercentType,0),MATCH(J$10,SpacePeopleAllocationsPercentCampus,0))/SUM(IF(INDEX(EndUseMatrixPeopleData,0,MATCH($C210,EndUseMatrixEmissionSource,0))=Lists!$Q$9,IF(EndUseMatrixPeopleEndUse=$D210,INDEX(EndUseMatrixPeopleSplitData,0,MATCH(J$10,EndUseMatrixPeopleSplitCampus,0))))),1),0),0)</f>
        <v>0</v>
      </c>
      <c r="K210" s="529" t="str">
        <f t="array" aca="1" ref="K210" ca="1">IFERROR(E210*(1+INDEX(FrontEndData,MATCH(K$10,IF(FrontEndType=$B210,FrontEndCampus),0),MATCH(K$9,FrontEndYear,0))),"")</f>
        <v/>
      </c>
      <c r="L210" s="529" t="str">
        <f t="array" aca="1" ref="L210" ca="1">IFERROR(F210*(1+INDEX(FrontEndData,MATCH(L$10,IF(FrontEndType=$B210,FrontEndCampus),0),MATCH(L$9,FrontEndYear,0))),"")</f>
        <v/>
      </c>
      <c r="M210" s="529" t="str">
        <f t="array" aca="1" ref="M210" ca="1">IFERROR(G210*(1+INDEX(FrontEndData,MATCH(M$10,IF(FrontEndType=$B210,FrontEndCampus),0),MATCH(M$9,FrontEndYear,0))),"")</f>
        <v/>
      </c>
      <c r="N210" s="529" t="str">
        <f t="array" aca="1" ref="N210" ca="1">IFERROR(H210*(1+INDEX(FrontEndData,MATCH(N$10,IF(FrontEndType=$B210,FrontEndCampus),0),MATCH(N$9,FrontEndYear,0))),"")</f>
        <v/>
      </c>
      <c r="O210" s="529" t="str">
        <f t="array" aca="1" ref="O210" ca="1">IFERROR(I210*(1+INDEX(FrontEndData,MATCH(O$10,IF(FrontEndType=$B210,FrontEndCampus),0),MATCH(O$9,FrontEndYear,0))),"")</f>
        <v/>
      </c>
      <c r="P210" s="529" t="str">
        <f t="array" aca="1" ref="P210" ca="1">IFERROR(J210*(1+INDEX(FrontEndData,MATCH(P$10,IF(FrontEndType=$B210,FrontEndCampus),0),MATCH(P$9,FrontEndYear,0))),"")</f>
        <v/>
      </c>
      <c r="Q210" s="529" t="str">
        <f t="array" aca="1" ref="Q210" ca="1">IFERROR(K210*(1+INDEX(FrontEndData,MATCH(Q$10,IF(FrontEndType=$B210,FrontEndCampus),0),MATCH(Q$9,FrontEndYear,0))),"")</f>
        <v/>
      </c>
      <c r="R210" s="529" t="str">
        <f t="array" aca="1" ref="R210" ca="1">IFERROR(L210*(1+INDEX(FrontEndData,MATCH(R$10,IF(FrontEndType=$B210,FrontEndCampus),0),MATCH(R$9,FrontEndYear,0))),"")</f>
        <v/>
      </c>
      <c r="S210" s="529" t="str">
        <f t="array" aca="1" ref="S210" ca="1">IFERROR(M210*(1+INDEX(FrontEndData,MATCH(S$10,IF(FrontEndType=$B210,FrontEndCampus),0),MATCH(S$9,FrontEndYear,0))),"")</f>
        <v/>
      </c>
      <c r="T210" s="529" t="str">
        <f t="array" aca="1" ref="T210" ca="1">IFERROR(N210*(1+INDEX(FrontEndData,MATCH(T$10,IF(FrontEndType=$B210,FrontEndCampus),0),MATCH(T$9,FrontEndYear,0))),"")</f>
        <v/>
      </c>
      <c r="U210" s="529" t="str">
        <f t="array" aca="1" ref="U210" ca="1">IFERROR(O210*(1+INDEX(FrontEndData,MATCH(U$10,IF(FrontEndType=$B210,FrontEndCampus),0),MATCH(U$9,FrontEndYear,0))),"")</f>
        <v/>
      </c>
      <c r="V210" s="529" t="str">
        <f t="array" aca="1" ref="V210" ca="1">IFERROR(P210*(1+INDEX(FrontEndData,MATCH(V$10,IF(FrontEndType=$B210,FrontEndCampus),0),MATCH(V$9,FrontEndYear,0))),"")</f>
        <v/>
      </c>
      <c r="W210" s="529" t="str">
        <f t="array" aca="1" ref="W210" ca="1">IFERROR(Q210*(1+INDEX(FrontEndData,MATCH(W$10,IF(FrontEndType=$B210,FrontEndCampus),0),MATCH(W$9,FrontEndYear,0))),"")</f>
        <v/>
      </c>
      <c r="X210" s="529" t="str">
        <f t="array" aca="1" ref="X210" ca="1">IFERROR(R210*(1+INDEX(FrontEndData,MATCH(X$10,IF(FrontEndType=$B210,FrontEndCampus),0),MATCH(X$9,FrontEndYear,0))),"")</f>
        <v/>
      </c>
      <c r="Y210" s="529" t="str">
        <f t="array" aca="1" ref="Y210" ca="1">IFERROR(S210*(1+INDEX(FrontEndData,MATCH(Y$10,IF(FrontEndType=$B210,FrontEndCampus),0),MATCH(Y$9,FrontEndYear,0))),"")</f>
        <v/>
      </c>
      <c r="Z210" s="529" t="str">
        <f t="array" aca="1" ref="Z210" ca="1">IFERROR(T210*(1+INDEX(FrontEndData,MATCH(Z$10,IF(FrontEndType=$B210,FrontEndCampus),0),MATCH(Z$9,FrontEndYear,0))),"")</f>
        <v/>
      </c>
      <c r="AA210" s="529" t="str">
        <f t="array" aca="1" ref="AA210" ca="1">IFERROR(U210*(1+INDEX(FrontEndData,MATCH(AA$10,IF(FrontEndType=$B210,FrontEndCampus),0),MATCH(AA$9,FrontEndYear,0))),"")</f>
        <v/>
      </c>
      <c r="AB210" s="529" t="str">
        <f t="array" aca="1" ref="AB210" ca="1">IFERROR(V210*(1+INDEX(FrontEndData,MATCH(AB$10,IF(FrontEndType=$B210,FrontEndCampus),0),MATCH(AB$9,FrontEndYear,0))),"")</f>
        <v/>
      </c>
      <c r="AC210" s="529" t="str">
        <f t="array" aca="1" ref="AC210" ca="1">IFERROR(W210*(1+INDEX(FrontEndData,MATCH(AC$10,IF(FrontEndType=$B210,FrontEndCampus),0),MATCH(AC$9,FrontEndYear,0))),"")</f>
        <v/>
      </c>
      <c r="AD210" s="529" t="str">
        <f t="array" aca="1" ref="AD210" ca="1">IFERROR(X210*(1+INDEX(FrontEndData,MATCH(AD$10,IF(FrontEndType=$B210,FrontEndCampus),0),MATCH(AD$9,FrontEndYear,0))),"")</f>
        <v/>
      </c>
      <c r="AE210" s="529" t="str">
        <f t="array" aca="1" ref="AE210" ca="1">IFERROR(Y210*(1+INDEX(FrontEndData,MATCH(AE$10,IF(FrontEndType=$B210,FrontEndCampus),0),MATCH(AE$9,FrontEndYear,0))),"")</f>
        <v/>
      </c>
      <c r="AF210" s="529" t="str">
        <f t="array" aca="1" ref="AF210" ca="1">IFERROR(Z210*(1+INDEX(FrontEndData,MATCH(AF$10,IF(FrontEndType=$B210,FrontEndCampus),0),MATCH(AF$9,FrontEndYear,0))),"")</f>
        <v/>
      </c>
      <c r="AG210" s="529" t="str">
        <f t="array" aca="1" ref="AG210" ca="1">IFERROR(AA210*(1+INDEX(FrontEndData,MATCH(AG$10,IF(FrontEndType=$B210,FrontEndCampus),0),MATCH(AG$9,FrontEndYear,0))),"")</f>
        <v/>
      </c>
      <c r="AH210" s="529" t="str">
        <f t="array" aca="1" ref="AH210" ca="1">IFERROR(AB210*(1+INDEX(FrontEndData,MATCH(AH$10,IF(FrontEndType=$B210,FrontEndCampus),0),MATCH(AH$9,FrontEndYear,0))),"")</f>
        <v/>
      </c>
      <c r="AI210" s="529" t="str">
        <f t="array" aca="1" ref="AI210" ca="1">IFERROR(AC210*(1+INDEX(FrontEndData,MATCH(AI$10,IF(FrontEndType=$B210,FrontEndCampus),0),MATCH(AI$9,FrontEndYear,0))),"")</f>
        <v/>
      </c>
      <c r="AJ210" s="529" t="str">
        <f t="array" aca="1" ref="AJ210" ca="1">IFERROR(AD210*(1+INDEX(FrontEndData,MATCH(AJ$10,IF(FrontEndType=$B210,FrontEndCampus),0),MATCH(AJ$9,FrontEndYear,0))),"")</f>
        <v/>
      </c>
      <c r="AK210" s="529" t="str">
        <f t="array" aca="1" ref="AK210" ca="1">IFERROR(AE210*(1+INDEX(FrontEndData,MATCH(AK$10,IF(FrontEndType=$B210,FrontEndCampus),0),MATCH(AK$9,FrontEndYear,0))),"")</f>
        <v/>
      </c>
      <c r="AL210" s="529" t="str">
        <f t="array" aca="1" ref="AL210" ca="1">IFERROR(AF210*(1+INDEX(FrontEndData,MATCH(AL$10,IF(FrontEndType=$B210,FrontEndCampus),0),MATCH(AL$9,FrontEndYear,0))),"")</f>
        <v/>
      </c>
      <c r="AM210" s="529" t="str">
        <f t="array" aca="1" ref="AM210" ca="1">IFERROR(AG210*(1+INDEX(FrontEndData,MATCH(AM$10,IF(FrontEndType=$B210,FrontEndCampus),0),MATCH(AM$9,FrontEndYear,0))),"")</f>
        <v/>
      </c>
      <c r="AN210" s="529" t="str">
        <f t="array" aca="1" ref="AN210" ca="1">IFERROR(AH210*(1+INDEX(FrontEndData,MATCH(AN$10,IF(FrontEndType=$B210,FrontEndCampus),0),MATCH(AN$9,FrontEndYear,0))),"")</f>
        <v/>
      </c>
      <c r="AO210" s="529" t="str">
        <f t="array" aca="1" ref="AO210" ca="1">IFERROR(AI210*(1+INDEX(FrontEndData,MATCH(AO$10,IF(FrontEndType=$B210,FrontEndCampus),0),MATCH(AO$9,FrontEndYear,0))),"")</f>
        <v/>
      </c>
      <c r="AP210" s="529" t="str">
        <f t="array" aca="1" ref="AP210" ca="1">IFERROR(AJ210*(1+INDEX(FrontEndData,MATCH(AP$10,IF(FrontEndType=$B210,FrontEndCampus),0),MATCH(AP$9,FrontEndYear,0))),"")</f>
        <v/>
      </c>
      <c r="AQ210" s="529" t="str">
        <f t="array" aca="1" ref="AQ210" ca="1">IFERROR(AK210*(1+INDEX(FrontEndData,MATCH(AQ$10,IF(FrontEndType=$B210,FrontEndCampus),0),MATCH(AQ$9,FrontEndYear,0))),"")</f>
        <v/>
      </c>
      <c r="AR210" s="529" t="str">
        <f t="array" aca="1" ref="AR210" ca="1">IFERROR(AL210*(1+INDEX(FrontEndData,MATCH(AR$10,IF(FrontEndType=$B210,FrontEndCampus),0),MATCH(AR$9,FrontEndYear,0))),"")</f>
        <v/>
      </c>
      <c r="AS210" s="529" t="str">
        <f t="array" aca="1" ref="AS210" ca="1">IFERROR(AM210*(1+INDEX(FrontEndData,MATCH(AS$10,IF(FrontEndType=$B210,FrontEndCampus),0),MATCH(AS$9,FrontEndYear,0))),"")</f>
        <v/>
      </c>
      <c r="AT210" s="529" t="str">
        <f t="array" aca="1" ref="AT210" ca="1">IFERROR(AN210*(1+INDEX(FrontEndData,MATCH(AT$10,IF(FrontEndType=$B210,FrontEndCampus),0),MATCH(AT$9,FrontEndYear,0))),"")</f>
        <v/>
      </c>
      <c r="AU210" s="529" t="str">
        <f t="array" aca="1" ref="AU210" ca="1">IFERROR(AO210*(1+INDEX(FrontEndData,MATCH(AU$10,IF(FrontEndType=$B210,FrontEndCampus),0),MATCH(AU$9,FrontEndYear,0))),"")</f>
        <v/>
      </c>
      <c r="AV210" s="529" t="str">
        <f t="array" aca="1" ref="AV210" ca="1">IFERROR(AP210*(1+INDEX(FrontEndData,MATCH(AV$10,IF(FrontEndType=$B210,FrontEndCampus),0),MATCH(AV$9,FrontEndYear,0))),"")</f>
        <v/>
      </c>
      <c r="AW210" s="529" t="str">
        <f t="array" aca="1" ref="AW210" ca="1">IFERROR(AQ210*(1+INDEX(FrontEndData,MATCH(AW$10,IF(FrontEndType=$B210,FrontEndCampus),0),MATCH(AW$9,FrontEndYear,0))),"")</f>
        <v/>
      </c>
      <c r="AX210" s="529" t="str">
        <f t="array" aca="1" ref="AX210" ca="1">IFERROR(AR210*(1+INDEX(FrontEndData,MATCH(AX$10,IF(FrontEndType=$B210,FrontEndCampus),0),MATCH(AX$9,FrontEndYear,0))),"")</f>
        <v/>
      </c>
      <c r="AY210" s="529" t="str">
        <f t="array" aca="1" ref="AY210" ca="1">IFERROR(AS210*(1+INDEX(FrontEndData,MATCH(AY$10,IF(FrontEndType=$B210,FrontEndCampus),0),MATCH(AY$9,FrontEndYear,0))),"")</f>
        <v/>
      </c>
      <c r="AZ210" s="529" t="str">
        <f t="array" aca="1" ref="AZ210" ca="1">IFERROR(AT210*(1+INDEX(FrontEndData,MATCH(AZ$10,IF(FrontEndType=$B210,FrontEndCampus),0),MATCH(AZ$9,FrontEndYear,0))),"")</f>
        <v/>
      </c>
      <c r="BA210" s="529" t="str">
        <f t="array" aca="1" ref="BA210" ca="1">IFERROR(AU210*(1+INDEX(FrontEndData,MATCH(BA$10,IF(FrontEndType=$B210,FrontEndCampus),0),MATCH(BA$9,FrontEndYear,0))),"")</f>
        <v/>
      </c>
      <c r="BB210" s="529" t="str">
        <f t="array" aca="1" ref="BB210" ca="1">IFERROR(AV210*(1+INDEX(FrontEndData,MATCH(BB$10,IF(FrontEndType=$B210,FrontEndCampus),0),MATCH(BB$9,FrontEndYear,0))),"")</f>
        <v/>
      </c>
      <c r="BC210" s="529" t="str">
        <f t="array" aca="1" ref="BC210" ca="1">IFERROR(AW210*(1+INDEX(FrontEndData,MATCH(BC$10,IF(FrontEndType=$B210,FrontEndCampus),0),MATCH(BC$9,FrontEndYear,0))),"")</f>
        <v/>
      </c>
      <c r="BD210" s="529" t="str">
        <f t="array" aca="1" ref="BD210" ca="1">IFERROR(AX210*(1+INDEX(FrontEndData,MATCH(BD$10,IF(FrontEndType=$B210,FrontEndCampus),0),MATCH(BD$9,FrontEndYear,0))),"")</f>
        <v/>
      </c>
      <c r="BE210" s="529" t="str">
        <f t="array" aca="1" ref="BE210" ca="1">IFERROR(AY210*(1+INDEX(FrontEndData,MATCH(BE$10,IF(FrontEndType=$B210,FrontEndCampus),0),MATCH(BE$9,FrontEndYear,0))),"")</f>
        <v/>
      </c>
      <c r="BF210" s="529" t="str">
        <f t="array" aca="1" ref="BF210" ca="1">IFERROR(AZ210*(1+INDEX(FrontEndData,MATCH(BF$10,IF(FrontEndType=$B210,FrontEndCampus),0),MATCH(BF$9,FrontEndYear,0))),"")</f>
        <v/>
      </c>
      <c r="BG210" s="529" t="str">
        <f t="array" aca="1" ref="BG210" ca="1">IFERROR(BA210*(1+INDEX(FrontEndData,MATCH(BG$10,IF(FrontEndType=$B210,FrontEndCampus),0),MATCH(BG$9,FrontEndYear,0))),"")</f>
        <v/>
      </c>
      <c r="BH210" s="529" t="str">
        <f t="array" aca="1" ref="BH210" ca="1">IFERROR(BB210*(1+INDEX(FrontEndData,MATCH(BH$10,IF(FrontEndType=$B210,FrontEndCampus),0),MATCH(BH$9,FrontEndYear,0))),"")</f>
        <v/>
      </c>
      <c r="BI210" s="529" t="str">
        <f t="array" aca="1" ref="BI210" ca="1">IFERROR(BC210*(1+INDEX(FrontEndData,MATCH(BI$10,IF(FrontEndType=$B210,FrontEndCampus),0),MATCH(BI$9,FrontEndYear,0))),"")</f>
        <v/>
      </c>
      <c r="BJ210" s="529" t="str">
        <f t="array" aca="1" ref="BJ210" ca="1">IFERROR(BD210*(1+INDEX(FrontEndData,MATCH(BJ$10,IF(FrontEndType=$B210,FrontEndCampus),0),MATCH(BJ$9,FrontEndYear,0))),"")</f>
        <v/>
      </c>
      <c r="BK210" s="529" t="str">
        <f t="array" aca="1" ref="BK210" ca="1">IFERROR(BE210*(1+INDEX(FrontEndData,MATCH(BK$10,IF(FrontEndType=$B210,FrontEndCampus),0),MATCH(BK$9,FrontEndYear,0))),"")</f>
        <v/>
      </c>
      <c r="BL210" s="529" t="str">
        <f t="array" aca="1" ref="BL210" ca="1">IFERROR(BF210*(1+INDEX(FrontEndData,MATCH(BL$10,IF(FrontEndType=$B210,FrontEndCampus),0),MATCH(BL$9,FrontEndYear,0))),"")</f>
        <v/>
      </c>
      <c r="BM210" s="529" t="str">
        <f t="array" aca="1" ref="BM210" ca="1">IFERROR(BG210*(1+INDEX(FrontEndData,MATCH(BM$10,IF(FrontEndType=$B210,FrontEndCampus),0),MATCH(BM$9,FrontEndYear,0))),"")</f>
        <v/>
      </c>
      <c r="BN210" s="529" t="str">
        <f t="array" aca="1" ref="BN210" ca="1">IFERROR(BH210*(1+INDEX(FrontEndData,MATCH(BN$10,IF(FrontEndType=$B210,FrontEndCampus),0),MATCH(BN$9,FrontEndYear,0))),"")</f>
        <v/>
      </c>
      <c r="BO210" s="529" t="str">
        <f t="array" aca="1" ref="BO210" ca="1">IFERROR(BI210*(1+INDEX(FrontEndData,MATCH(BO$10,IF(FrontEndType=$B210,FrontEndCampus),0),MATCH(BO$9,FrontEndYear,0))),"")</f>
        <v/>
      </c>
      <c r="BP210" s="529" t="str">
        <f t="array" aca="1" ref="BP210" ca="1">IFERROR(BJ210*(1+INDEX(FrontEndData,MATCH(BP$10,IF(FrontEndType=$B210,FrontEndCampus),0),MATCH(BP$9,FrontEndYear,0))),"")</f>
        <v/>
      </c>
      <c r="BQ210" s="529" t="str">
        <f t="array" aca="1" ref="BQ210" ca="1">IFERROR(BK210*(1+INDEX(FrontEndData,MATCH(BQ$10,IF(FrontEndType=$B210,FrontEndCampus),0),MATCH(BQ$9,FrontEndYear,0))),"")</f>
        <v/>
      </c>
      <c r="BR210" s="529" t="str">
        <f t="array" aca="1" ref="BR210" ca="1">IFERROR(BL210*(1+INDEX(FrontEndData,MATCH(BR$10,IF(FrontEndType=$B210,FrontEndCampus),0),MATCH(BR$9,FrontEndYear,0))),"")</f>
        <v/>
      </c>
      <c r="BS210" s="529" t="str">
        <f t="array" aca="1" ref="BS210" ca="1">IFERROR(BM210*(1+INDEX(FrontEndData,MATCH(BS$10,IF(FrontEndType=$B210,FrontEndCampus),0),MATCH(BS$9,FrontEndYear,0))),"")</f>
        <v/>
      </c>
      <c r="BT210" s="529" t="str">
        <f t="array" aca="1" ref="BT210" ca="1">IFERROR(BN210*(1+INDEX(FrontEndData,MATCH(BT$10,IF(FrontEndType=$B210,FrontEndCampus),0),MATCH(BT$9,FrontEndYear,0))),"")</f>
        <v/>
      </c>
      <c r="BU210" s="529" t="str">
        <f t="array" aca="1" ref="BU210" ca="1">IFERROR(BO210*(1+INDEX(FrontEndData,MATCH(BU$10,IF(FrontEndType=$B210,FrontEndCampus),0),MATCH(BU$9,FrontEndYear,0))),"")</f>
        <v/>
      </c>
      <c r="BV210" s="529" t="str">
        <f t="array" aca="1" ref="BV210" ca="1">IFERROR(BP210*(1+INDEX(FrontEndData,MATCH(BV$10,IF(FrontEndType=$B210,FrontEndCampus),0),MATCH(BV$9,FrontEndYear,0))),"")</f>
        <v/>
      </c>
      <c r="BW210" s="529" t="str">
        <f t="array" aca="1" ref="BW210" ca="1">IFERROR(BQ210*(1+INDEX(FrontEndData,MATCH(BW$10,IF(FrontEndType=$B210,FrontEndCampus),0),MATCH(BW$9,FrontEndYear,0))),"")</f>
        <v/>
      </c>
      <c r="BX210" s="529" t="str">
        <f t="array" aca="1" ref="BX210" ca="1">IFERROR(BR210*(1+INDEX(FrontEndData,MATCH(BX$10,IF(FrontEndType=$B210,FrontEndCampus),0),MATCH(BX$9,FrontEndYear,0))),"")</f>
        <v/>
      </c>
    </row>
    <row r="211" spans="2:76" x14ac:dyDescent="0.25">
      <c r="B211" s="525" t="s">
        <v>412</v>
      </c>
      <c r="C211" s="526" t="s">
        <v>336</v>
      </c>
      <c r="D211" s="527" t="s">
        <v>28</v>
      </c>
      <c r="E211" s="528">
        <f t="array" ref="E211">IFERROR(IF(INDEX(EndUseMatrixData,MATCH($B211,IF(EndUseMatrixEndUse=$D211,EndUseMatrixAllocation),0),MATCH($C211,EndUseMatrixEmissionSource,0))=Lists!$Q$9,INDEX(CFPTableEmissionsData,MATCH($C211,CFPTableEmissionsEmissionSource,0),MATCH(E$10,CFPTableEmissionsCampus,0))*INDEX(EndUseAssumptionsData,MATCH($C211,IF(EndUseAssumptionsEndUse=$D211,EndUseAssumptionsEmissionsSource),0),MATCH(E$10,EndUseAssumptionsCampus,0))*IF(COUNTIF(PeopleList,$B211)&gt;0,INDEX(SpacePeopleAllocationsPercentData,MATCH($B211,SpacePeopleAllocationsPercentType,0),MATCH(E$10,SpacePeopleAllocationsPercentCampus,0))/SUM(IF(INDEX(EndUseMatrixPeopleData,0,MATCH($C211,EndUseMatrixEmissionSource,0))=Lists!$Q$9,IF(EndUseMatrixPeopleEndUse=$D211,INDEX(EndUseMatrixPeopleSplitData,0,MATCH(E$10,EndUseMatrixPeopleSplitCampus,0))))),1),0),0)</f>
        <v>0</v>
      </c>
      <c r="F211" s="528">
        <f t="array" ref="F211">IFERROR(IF(INDEX(EndUseMatrixData,MATCH($B211,IF(EndUseMatrixEndUse=$D211,EndUseMatrixAllocation),0),MATCH($C211,EndUseMatrixEmissionSource,0))=Lists!$Q$9,INDEX(CFPTableEmissionsData,MATCH($C211,CFPTableEmissionsEmissionSource,0),MATCH(F$10,CFPTableEmissionsCampus,0))*INDEX(EndUseAssumptionsData,MATCH($C211,IF(EndUseAssumptionsEndUse=$D211,EndUseAssumptionsEmissionsSource),0),MATCH(F$10,EndUseAssumptionsCampus,0))*IF(COUNTIF(PeopleList,$B211)&gt;0,INDEX(SpacePeopleAllocationsPercentData,MATCH($B211,SpacePeopleAllocationsPercentType,0),MATCH(F$10,SpacePeopleAllocationsPercentCampus,0))/SUM(IF(INDEX(EndUseMatrixPeopleData,0,MATCH($C211,EndUseMatrixEmissionSource,0))=Lists!$Q$9,IF(EndUseMatrixPeopleEndUse=$D211,INDEX(EndUseMatrixPeopleSplitData,0,MATCH(F$10,EndUseMatrixPeopleSplitCampus,0))))),1),0),0)</f>
        <v>0</v>
      </c>
      <c r="G211" s="528">
        <f t="array" ref="G211">IFERROR(IF(INDEX(EndUseMatrixData,MATCH($B211,IF(EndUseMatrixEndUse=$D211,EndUseMatrixAllocation),0),MATCH($C211,EndUseMatrixEmissionSource,0))=Lists!$Q$9,INDEX(CFPTableEmissionsData,MATCH($C211,CFPTableEmissionsEmissionSource,0),MATCH(G$10,CFPTableEmissionsCampus,0))*INDEX(EndUseAssumptionsData,MATCH($C211,IF(EndUseAssumptionsEndUse=$D211,EndUseAssumptionsEmissionsSource),0),MATCH(G$10,EndUseAssumptionsCampus,0))*IF(COUNTIF(PeopleList,$B211)&gt;0,INDEX(SpacePeopleAllocationsPercentData,MATCH($B211,SpacePeopleAllocationsPercentType,0),MATCH(G$10,SpacePeopleAllocationsPercentCampus,0))/SUM(IF(INDEX(EndUseMatrixPeopleData,0,MATCH($C211,EndUseMatrixEmissionSource,0))=Lists!$Q$9,IF(EndUseMatrixPeopleEndUse=$D211,INDEX(EndUseMatrixPeopleSplitData,0,MATCH(G$10,EndUseMatrixPeopleSplitCampus,0))))),1),0),0)</f>
        <v>0</v>
      </c>
      <c r="H211" s="528">
        <f t="array" ref="H211">IFERROR(IF(INDEX(EndUseMatrixData,MATCH($B211,IF(EndUseMatrixEndUse=$D211,EndUseMatrixAllocation),0),MATCH($C211,EndUseMatrixEmissionSource,0))=Lists!$Q$9,INDEX(CFPTableEmissionsData,MATCH($C211,CFPTableEmissionsEmissionSource,0),MATCH(H$10,CFPTableEmissionsCampus,0))*INDEX(EndUseAssumptionsData,MATCH($C211,IF(EndUseAssumptionsEndUse=$D211,EndUseAssumptionsEmissionsSource),0),MATCH(H$10,EndUseAssumptionsCampus,0))*IF(COUNTIF(PeopleList,$B211)&gt;0,INDEX(SpacePeopleAllocationsPercentData,MATCH($B211,SpacePeopleAllocationsPercentType,0),MATCH(H$10,SpacePeopleAllocationsPercentCampus,0))/SUM(IF(INDEX(EndUseMatrixPeopleData,0,MATCH($C211,EndUseMatrixEmissionSource,0))=Lists!$Q$9,IF(EndUseMatrixPeopleEndUse=$D211,INDEX(EndUseMatrixPeopleSplitData,0,MATCH(H$10,EndUseMatrixPeopleSplitCampus,0))))),1),0),0)</f>
        <v>0</v>
      </c>
      <c r="I211" s="528">
        <f t="array" ref="I211">IFERROR(IF(INDEX(EndUseMatrixData,MATCH($B211,IF(EndUseMatrixEndUse=$D211,EndUseMatrixAllocation),0),MATCH($C211,EndUseMatrixEmissionSource,0))=Lists!$Q$9,INDEX(CFPTableEmissionsData,MATCH($C211,CFPTableEmissionsEmissionSource,0),MATCH(I$10,CFPTableEmissionsCampus,0))*INDEX(EndUseAssumptionsData,MATCH($C211,IF(EndUseAssumptionsEndUse=$D211,EndUseAssumptionsEmissionsSource),0),MATCH(I$10,EndUseAssumptionsCampus,0))*IF(COUNTIF(PeopleList,$B211)&gt;0,INDEX(SpacePeopleAllocationsPercentData,MATCH($B211,SpacePeopleAllocationsPercentType,0),MATCH(I$10,SpacePeopleAllocationsPercentCampus,0))/SUM(IF(INDEX(EndUseMatrixPeopleData,0,MATCH($C211,EndUseMatrixEmissionSource,0))=Lists!$Q$9,IF(EndUseMatrixPeopleEndUse=$D211,INDEX(EndUseMatrixPeopleSplitData,0,MATCH(I$10,EndUseMatrixPeopleSplitCampus,0))))),1),0),0)</f>
        <v>0</v>
      </c>
      <c r="J211" s="528">
        <f t="array" ref="J211">IFERROR(IF(INDEX(EndUseMatrixData,MATCH($B211,IF(EndUseMatrixEndUse=$D211,EndUseMatrixAllocation),0),MATCH($C211,EndUseMatrixEmissionSource,0))=Lists!$Q$9,INDEX(CFPTableEmissionsData,MATCH($C211,CFPTableEmissionsEmissionSource,0),MATCH(J$10,CFPTableEmissionsCampus,0))*INDEX(EndUseAssumptionsData,MATCH($C211,IF(EndUseAssumptionsEndUse=$D211,EndUseAssumptionsEmissionsSource),0),MATCH(J$10,EndUseAssumptionsCampus,0))*IF(COUNTIF(PeopleList,$B211)&gt;0,INDEX(SpacePeopleAllocationsPercentData,MATCH($B211,SpacePeopleAllocationsPercentType,0),MATCH(J$10,SpacePeopleAllocationsPercentCampus,0))/SUM(IF(INDEX(EndUseMatrixPeopleData,0,MATCH($C211,EndUseMatrixEmissionSource,0))=Lists!$Q$9,IF(EndUseMatrixPeopleEndUse=$D211,INDEX(EndUseMatrixPeopleSplitData,0,MATCH(J$10,EndUseMatrixPeopleSplitCampus,0))))),1),0),0)</f>
        <v>0</v>
      </c>
      <c r="K211" s="529" t="str">
        <f t="array" aca="1" ref="K211" ca="1">IFERROR(E211*(1+INDEX(FrontEndData,MATCH(K$10,IF(FrontEndType=$B211,FrontEndCampus),0),MATCH(K$9,FrontEndYear,0))),"")</f>
        <v/>
      </c>
      <c r="L211" s="529" t="str">
        <f t="array" aca="1" ref="L211" ca="1">IFERROR(F211*(1+INDEX(FrontEndData,MATCH(L$10,IF(FrontEndType=$B211,FrontEndCampus),0),MATCH(L$9,FrontEndYear,0))),"")</f>
        <v/>
      </c>
      <c r="M211" s="529" t="str">
        <f t="array" aca="1" ref="M211" ca="1">IFERROR(G211*(1+INDEX(FrontEndData,MATCH(M$10,IF(FrontEndType=$B211,FrontEndCampus),0),MATCH(M$9,FrontEndYear,0))),"")</f>
        <v/>
      </c>
      <c r="N211" s="529" t="str">
        <f t="array" aca="1" ref="N211" ca="1">IFERROR(H211*(1+INDEX(FrontEndData,MATCH(N$10,IF(FrontEndType=$B211,FrontEndCampus),0),MATCH(N$9,FrontEndYear,0))),"")</f>
        <v/>
      </c>
      <c r="O211" s="529" t="str">
        <f t="array" aca="1" ref="O211" ca="1">IFERROR(I211*(1+INDEX(FrontEndData,MATCH(O$10,IF(FrontEndType=$B211,FrontEndCampus),0),MATCH(O$9,FrontEndYear,0))),"")</f>
        <v/>
      </c>
      <c r="P211" s="529" t="str">
        <f t="array" aca="1" ref="P211" ca="1">IFERROR(J211*(1+INDEX(FrontEndData,MATCH(P$10,IF(FrontEndType=$B211,FrontEndCampus),0),MATCH(P$9,FrontEndYear,0))),"")</f>
        <v/>
      </c>
      <c r="Q211" s="529" t="str">
        <f t="array" aca="1" ref="Q211" ca="1">IFERROR(K211*(1+INDEX(FrontEndData,MATCH(Q$10,IF(FrontEndType=$B211,FrontEndCampus),0),MATCH(Q$9,FrontEndYear,0))),"")</f>
        <v/>
      </c>
      <c r="R211" s="529" t="str">
        <f t="array" aca="1" ref="R211" ca="1">IFERROR(L211*(1+INDEX(FrontEndData,MATCH(R$10,IF(FrontEndType=$B211,FrontEndCampus),0),MATCH(R$9,FrontEndYear,0))),"")</f>
        <v/>
      </c>
      <c r="S211" s="529" t="str">
        <f t="array" aca="1" ref="S211" ca="1">IFERROR(M211*(1+INDEX(FrontEndData,MATCH(S$10,IF(FrontEndType=$B211,FrontEndCampus),0),MATCH(S$9,FrontEndYear,0))),"")</f>
        <v/>
      </c>
      <c r="T211" s="529" t="str">
        <f t="array" aca="1" ref="T211" ca="1">IFERROR(N211*(1+INDEX(FrontEndData,MATCH(T$10,IF(FrontEndType=$B211,FrontEndCampus),0),MATCH(T$9,FrontEndYear,0))),"")</f>
        <v/>
      </c>
      <c r="U211" s="529" t="str">
        <f t="array" aca="1" ref="U211" ca="1">IFERROR(O211*(1+INDEX(FrontEndData,MATCH(U$10,IF(FrontEndType=$B211,FrontEndCampus),0),MATCH(U$9,FrontEndYear,0))),"")</f>
        <v/>
      </c>
      <c r="V211" s="529" t="str">
        <f t="array" aca="1" ref="V211" ca="1">IFERROR(P211*(1+INDEX(FrontEndData,MATCH(V$10,IF(FrontEndType=$B211,FrontEndCampus),0),MATCH(V$9,FrontEndYear,0))),"")</f>
        <v/>
      </c>
      <c r="W211" s="529" t="str">
        <f t="array" aca="1" ref="W211" ca="1">IFERROR(Q211*(1+INDEX(FrontEndData,MATCH(W$10,IF(FrontEndType=$B211,FrontEndCampus),0),MATCH(W$9,FrontEndYear,0))),"")</f>
        <v/>
      </c>
      <c r="X211" s="529" t="str">
        <f t="array" aca="1" ref="X211" ca="1">IFERROR(R211*(1+INDEX(FrontEndData,MATCH(X$10,IF(FrontEndType=$B211,FrontEndCampus),0),MATCH(X$9,FrontEndYear,0))),"")</f>
        <v/>
      </c>
      <c r="Y211" s="529" t="str">
        <f t="array" aca="1" ref="Y211" ca="1">IFERROR(S211*(1+INDEX(FrontEndData,MATCH(Y$10,IF(FrontEndType=$B211,FrontEndCampus),0),MATCH(Y$9,FrontEndYear,0))),"")</f>
        <v/>
      </c>
      <c r="Z211" s="529" t="str">
        <f t="array" aca="1" ref="Z211" ca="1">IFERROR(T211*(1+INDEX(FrontEndData,MATCH(Z$10,IF(FrontEndType=$B211,FrontEndCampus),0),MATCH(Z$9,FrontEndYear,0))),"")</f>
        <v/>
      </c>
      <c r="AA211" s="529" t="str">
        <f t="array" aca="1" ref="AA211" ca="1">IFERROR(U211*(1+INDEX(FrontEndData,MATCH(AA$10,IF(FrontEndType=$B211,FrontEndCampus),0),MATCH(AA$9,FrontEndYear,0))),"")</f>
        <v/>
      </c>
      <c r="AB211" s="529" t="str">
        <f t="array" aca="1" ref="AB211" ca="1">IFERROR(V211*(1+INDEX(FrontEndData,MATCH(AB$10,IF(FrontEndType=$B211,FrontEndCampus),0),MATCH(AB$9,FrontEndYear,0))),"")</f>
        <v/>
      </c>
      <c r="AC211" s="529" t="str">
        <f t="array" aca="1" ref="AC211" ca="1">IFERROR(W211*(1+INDEX(FrontEndData,MATCH(AC$10,IF(FrontEndType=$B211,FrontEndCampus),0),MATCH(AC$9,FrontEndYear,0))),"")</f>
        <v/>
      </c>
      <c r="AD211" s="529" t="str">
        <f t="array" aca="1" ref="AD211" ca="1">IFERROR(X211*(1+INDEX(FrontEndData,MATCH(AD$10,IF(FrontEndType=$B211,FrontEndCampus),0),MATCH(AD$9,FrontEndYear,0))),"")</f>
        <v/>
      </c>
      <c r="AE211" s="529" t="str">
        <f t="array" aca="1" ref="AE211" ca="1">IFERROR(Y211*(1+INDEX(FrontEndData,MATCH(AE$10,IF(FrontEndType=$B211,FrontEndCampus),0),MATCH(AE$9,FrontEndYear,0))),"")</f>
        <v/>
      </c>
      <c r="AF211" s="529" t="str">
        <f t="array" aca="1" ref="AF211" ca="1">IFERROR(Z211*(1+INDEX(FrontEndData,MATCH(AF$10,IF(FrontEndType=$B211,FrontEndCampus),0),MATCH(AF$9,FrontEndYear,0))),"")</f>
        <v/>
      </c>
      <c r="AG211" s="529" t="str">
        <f t="array" aca="1" ref="AG211" ca="1">IFERROR(AA211*(1+INDEX(FrontEndData,MATCH(AG$10,IF(FrontEndType=$B211,FrontEndCampus),0),MATCH(AG$9,FrontEndYear,0))),"")</f>
        <v/>
      </c>
      <c r="AH211" s="529" t="str">
        <f t="array" aca="1" ref="AH211" ca="1">IFERROR(AB211*(1+INDEX(FrontEndData,MATCH(AH$10,IF(FrontEndType=$B211,FrontEndCampus),0),MATCH(AH$9,FrontEndYear,0))),"")</f>
        <v/>
      </c>
      <c r="AI211" s="529" t="str">
        <f t="array" aca="1" ref="AI211" ca="1">IFERROR(AC211*(1+INDEX(FrontEndData,MATCH(AI$10,IF(FrontEndType=$B211,FrontEndCampus),0),MATCH(AI$9,FrontEndYear,0))),"")</f>
        <v/>
      </c>
      <c r="AJ211" s="529" t="str">
        <f t="array" aca="1" ref="AJ211" ca="1">IFERROR(AD211*(1+INDEX(FrontEndData,MATCH(AJ$10,IF(FrontEndType=$B211,FrontEndCampus),0),MATCH(AJ$9,FrontEndYear,0))),"")</f>
        <v/>
      </c>
      <c r="AK211" s="529" t="str">
        <f t="array" aca="1" ref="AK211" ca="1">IFERROR(AE211*(1+INDEX(FrontEndData,MATCH(AK$10,IF(FrontEndType=$B211,FrontEndCampus),0),MATCH(AK$9,FrontEndYear,0))),"")</f>
        <v/>
      </c>
      <c r="AL211" s="529" t="str">
        <f t="array" aca="1" ref="AL211" ca="1">IFERROR(AF211*(1+INDEX(FrontEndData,MATCH(AL$10,IF(FrontEndType=$B211,FrontEndCampus),0),MATCH(AL$9,FrontEndYear,0))),"")</f>
        <v/>
      </c>
      <c r="AM211" s="529" t="str">
        <f t="array" aca="1" ref="AM211" ca="1">IFERROR(AG211*(1+INDEX(FrontEndData,MATCH(AM$10,IF(FrontEndType=$B211,FrontEndCampus),0),MATCH(AM$9,FrontEndYear,0))),"")</f>
        <v/>
      </c>
      <c r="AN211" s="529" t="str">
        <f t="array" aca="1" ref="AN211" ca="1">IFERROR(AH211*(1+INDEX(FrontEndData,MATCH(AN$10,IF(FrontEndType=$B211,FrontEndCampus),0),MATCH(AN$9,FrontEndYear,0))),"")</f>
        <v/>
      </c>
      <c r="AO211" s="529" t="str">
        <f t="array" aca="1" ref="AO211" ca="1">IFERROR(AI211*(1+INDEX(FrontEndData,MATCH(AO$10,IF(FrontEndType=$B211,FrontEndCampus),0),MATCH(AO$9,FrontEndYear,0))),"")</f>
        <v/>
      </c>
      <c r="AP211" s="529" t="str">
        <f t="array" aca="1" ref="AP211" ca="1">IFERROR(AJ211*(1+INDEX(FrontEndData,MATCH(AP$10,IF(FrontEndType=$B211,FrontEndCampus),0),MATCH(AP$9,FrontEndYear,0))),"")</f>
        <v/>
      </c>
      <c r="AQ211" s="529" t="str">
        <f t="array" aca="1" ref="AQ211" ca="1">IFERROR(AK211*(1+INDEX(FrontEndData,MATCH(AQ$10,IF(FrontEndType=$B211,FrontEndCampus),0),MATCH(AQ$9,FrontEndYear,0))),"")</f>
        <v/>
      </c>
      <c r="AR211" s="529" t="str">
        <f t="array" aca="1" ref="AR211" ca="1">IFERROR(AL211*(1+INDEX(FrontEndData,MATCH(AR$10,IF(FrontEndType=$B211,FrontEndCampus),0),MATCH(AR$9,FrontEndYear,0))),"")</f>
        <v/>
      </c>
      <c r="AS211" s="529" t="str">
        <f t="array" aca="1" ref="AS211" ca="1">IFERROR(AM211*(1+INDEX(FrontEndData,MATCH(AS$10,IF(FrontEndType=$B211,FrontEndCampus),0),MATCH(AS$9,FrontEndYear,0))),"")</f>
        <v/>
      </c>
      <c r="AT211" s="529" t="str">
        <f t="array" aca="1" ref="AT211" ca="1">IFERROR(AN211*(1+INDEX(FrontEndData,MATCH(AT$10,IF(FrontEndType=$B211,FrontEndCampus),0),MATCH(AT$9,FrontEndYear,0))),"")</f>
        <v/>
      </c>
      <c r="AU211" s="529" t="str">
        <f t="array" aca="1" ref="AU211" ca="1">IFERROR(AO211*(1+INDEX(FrontEndData,MATCH(AU$10,IF(FrontEndType=$B211,FrontEndCampus),0),MATCH(AU$9,FrontEndYear,0))),"")</f>
        <v/>
      </c>
      <c r="AV211" s="529" t="str">
        <f t="array" aca="1" ref="AV211" ca="1">IFERROR(AP211*(1+INDEX(FrontEndData,MATCH(AV$10,IF(FrontEndType=$B211,FrontEndCampus),0),MATCH(AV$9,FrontEndYear,0))),"")</f>
        <v/>
      </c>
      <c r="AW211" s="529" t="str">
        <f t="array" aca="1" ref="AW211" ca="1">IFERROR(AQ211*(1+INDEX(FrontEndData,MATCH(AW$10,IF(FrontEndType=$B211,FrontEndCampus),0),MATCH(AW$9,FrontEndYear,0))),"")</f>
        <v/>
      </c>
      <c r="AX211" s="529" t="str">
        <f t="array" aca="1" ref="AX211" ca="1">IFERROR(AR211*(1+INDEX(FrontEndData,MATCH(AX$10,IF(FrontEndType=$B211,FrontEndCampus),0),MATCH(AX$9,FrontEndYear,0))),"")</f>
        <v/>
      </c>
      <c r="AY211" s="529" t="str">
        <f t="array" aca="1" ref="AY211" ca="1">IFERROR(AS211*(1+INDEX(FrontEndData,MATCH(AY$10,IF(FrontEndType=$B211,FrontEndCampus),0),MATCH(AY$9,FrontEndYear,0))),"")</f>
        <v/>
      </c>
      <c r="AZ211" s="529" t="str">
        <f t="array" aca="1" ref="AZ211" ca="1">IFERROR(AT211*(1+INDEX(FrontEndData,MATCH(AZ$10,IF(FrontEndType=$B211,FrontEndCampus),0),MATCH(AZ$9,FrontEndYear,0))),"")</f>
        <v/>
      </c>
      <c r="BA211" s="529" t="str">
        <f t="array" aca="1" ref="BA211" ca="1">IFERROR(AU211*(1+INDEX(FrontEndData,MATCH(BA$10,IF(FrontEndType=$B211,FrontEndCampus),0),MATCH(BA$9,FrontEndYear,0))),"")</f>
        <v/>
      </c>
      <c r="BB211" s="529" t="str">
        <f t="array" aca="1" ref="BB211" ca="1">IFERROR(AV211*(1+INDEX(FrontEndData,MATCH(BB$10,IF(FrontEndType=$B211,FrontEndCampus),0),MATCH(BB$9,FrontEndYear,0))),"")</f>
        <v/>
      </c>
      <c r="BC211" s="529" t="str">
        <f t="array" aca="1" ref="BC211" ca="1">IFERROR(AW211*(1+INDEX(FrontEndData,MATCH(BC$10,IF(FrontEndType=$B211,FrontEndCampus),0),MATCH(BC$9,FrontEndYear,0))),"")</f>
        <v/>
      </c>
      <c r="BD211" s="529" t="str">
        <f t="array" aca="1" ref="BD211" ca="1">IFERROR(AX211*(1+INDEX(FrontEndData,MATCH(BD$10,IF(FrontEndType=$B211,FrontEndCampus),0),MATCH(BD$9,FrontEndYear,0))),"")</f>
        <v/>
      </c>
      <c r="BE211" s="529" t="str">
        <f t="array" aca="1" ref="BE211" ca="1">IFERROR(AY211*(1+INDEX(FrontEndData,MATCH(BE$10,IF(FrontEndType=$B211,FrontEndCampus),0),MATCH(BE$9,FrontEndYear,0))),"")</f>
        <v/>
      </c>
      <c r="BF211" s="529" t="str">
        <f t="array" aca="1" ref="BF211" ca="1">IFERROR(AZ211*(1+INDEX(FrontEndData,MATCH(BF$10,IF(FrontEndType=$B211,FrontEndCampus),0),MATCH(BF$9,FrontEndYear,0))),"")</f>
        <v/>
      </c>
      <c r="BG211" s="529" t="str">
        <f t="array" aca="1" ref="BG211" ca="1">IFERROR(BA211*(1+INDEX(FrontEndData,MATCH(BG$10,IF(FrontEndType=$B211,FrontEndCampus),0),MATCH(BG$9,FrontEndYear,0))),"")</f>
        <v/>
      </c>
      <c r="BH211" s="529" t="str">
        <f t="array" aca="1" ref="BH211" ca="1">IFERROR(BB211*(1+INDEX(FrontEndData,MATCH(BH$10,IF(FrontEndType=$B211,FrontEndCampus),0),MATCH(BH$9,FrontEndYear,0))),"")</f>
        <v/>
      </c>
      <c r="BI211" s="529" t="str">
        <f t="array" aca="1" ref="BI211" ca="1">IFERROR(BC211*(1+INDEX(FrontEndData,MATCH(BI$10,IF(FrontEndType=$B211,FrontEndCampus),0),MATCH(BI$9,FrontEndYear,0))),"")</f>
        <v/>
      </c>
      <c r="BJ211" s="529" t="str">
        <f t="array" aca="1" ref="BJ211" ca="1">IFERROR(BD211*(1+INDEX(FrontEndData,MATCH(BJ$10,IF(FrontEndType=$B211,FrontEndCampus),0),MATCH(BJ$9,FrontEndYear,0))),"")</f>
        <v/>
      </c>
      <c r="BK211" s="529" t="str">
        <f t="array" aca="1" ref="BK211" ca="1">IFERROR(BE211*(1+INDEX(FrontEndData,MATCH(BK$10,IF(FrontEndType=$B211,FrontEndCampus),0),MATCH(BK$9,FrontEndYear,0))),"")</f>
        <v/>
      </c>
      <c r="BL211" s="529" t="str">
        <f t="array" aca="1" ref="BL211" ca="1">IFERROR(BF211*(1+INDEX(FrontEndData,MATCH(BL$10,IF(FrontEndType=$B211,FrontEndCampus),0),MATCH(BL$9,FrontEndYear,0))),"")</f>
        <v/>
      </c>
      <c r="BM211" s="529" t="str">
        <f t="array" aca="1" ref="BM211" ca="1">IFERROR(BG211*(1+INDEX(FrontEndData,MATCH(BM$10,IF(FrontEndType=$B211,FrontEndCampus),0),MATCH(BM$9,FrontEndYear,0))),"")</f>
        <v/>
      </c>
      <c r="BN211" s="529" t="str">
        <f t="array" aca="1" ref="BN211" ca="1">IFERROR(BH211*(1+INDEX(FrontEndData,MATCH(BN$10,IF(FrontEndType=$B211,FrontEndCampus),0),MATCH(BN$9,FrontEndYear,0))),"")</f>
        <v/>
      </c>
      <c r="BO211" s="529" t="str">
        <f t="array" aca="1" ref="BO211" ca="1">IFERROR(BI211*(1+INDEX(FrontEndData,MATCH(BO$10,IF(FrontEndType=$B211,FrontEndCampus),0),MATCH(BO$9,FrontEndYear,0))),"")</f>
        <v/>
      </c>
      <c r="BP211" s="529" t="str">
        <f t="array" aca="1" ref="BP211" ca="1">IFERROR(BJ211*(1+INDEX(FrontEndData,MATCH(BP$10,IF(FrontEndType=$B211,FrontEndCampus),0),MATCH(BP$9,FrontEndYear,0))),"")</f>
        <v/>
      </c>
      <c r="BQ211" s="529" t="str">
        <f t="array" aca="1" ref="BQ211" ca="1">IFERROR(BK211*(1+INDEX(FrontEndData,MATCH(BQ$10,IF(FrontEndType=$B211,FrontEndCampus),0),MATCH(BQ$9,FrontEndYear,0))),"")</f>
        <v/>
      </c>
      <c r="BR211" s="529" t="str">
        <f t="array" aca="1" ref="BR211" ca="1">IFERROR(BL211*(1+INDEX(FrontEndData,MATCH(BR$10,IF(FrontEndType=$B211,FrontEndCampus),0),MATCH(BR$9,FrontEndYear,0))),"")</f>
        <v/>
      </c>
      <c r="BS211" s="529" t="str">
        <f t="array" aca="1" ref="BS211" ca="1">IFERROR(BM211*(1+INDEX(FrontEndData,MATCH(BS$10,IF(FrontEndType=$B211,FrontEndCampus),0),MATCH(BS$9,FrontEndYear,0))),"")</f>
        <v/>
      </c>
      <c r="BT211" s="529" t="str">
        <f t="array" aca="1" ref="BT211" ca="1">IFERROR(BN211*(1+INDEX(FrontEndData,MATCH(BT$10,IF(FrontEndType=$B211,FrontEndCampus),0),MATCH(BT$9,FrontEndYear,0))),"")</f>
        <v/>
      </c>
      <c r="BU211" s="529" t="str">
        <f t="array" aca="1" ref="BU211" ca="1">IFERROR(BO211*(1+INDEX(FrontEndData,MATCH(BU$10,IF(FrontEndType=$B211,FrontEndCampus),0),MATCH(BU$9,FrontEndYear,0))),"")</f>
        <v/>
      </c>
      <c r="BV211" s="529" t="str">
        <f t="array" aca="1" ref="BV211" ca="1">IFERROR(BP211*(1+INDEX(FrontEndData,MATCH(BV$10,IF(FrontEndType=$B211,FrontEndCampus),0),MATCH(BV$9,FrontEndYear,0))),"")</f>
        <v/>
      </c>
      <c r="BW211" s="529" t="str">
        <f t="array" aca="1" ref="BW211" ca="1">IFERROR(BQ211*(1+INDEX(FrontEndData,MATCH(BW$10,IF(FrontEndType=$B211,FrontEndCampus),0),MATCH(BW$9,FrontEndYear,0))),"")</f>
        <v/>
      </c>
      <c r="BX211" s="529" t="str">
        <f t="array" aca="1" ref="BX211" ca="1">IFERROR(BR211*(1+INDEX(FrontEndData,MATCH(BX$10,IF(FrontEndType=$B211,FrontEndCampus),0),MATCH(BX$9,FrontEndYear,0))),"")</f>
        <v/>
      </c>
    </row>
    <row r="212" spans="2:76" x14ac:dyDescent="0.25">
      <c r="B212" s="525" t="s">
        <v>411</v>
      </c>
      <c r="C212" s="526" t="s">
        <v>336</v>
      </c>
      <c r="D212" s="527" t="s">
        <v>28</v>
      </c>
      <c r="E212" s="528">
        <f t="array" ref="E212">IFERROR(IF(INDEX(EndUseMatrixData,MATCH($B212,IF(EndUseMatrixEndUse=$D212,EndUseMatrixAllocation),0),MATCH($C212,EndUseMatrixEmissionSource,0))=Lists!$Q$9,INDEX(CFPTableEmissionsData,MATCH($C212,CFPTableEmissionsEmissionSource,0),MATCH(E$10,CFPTableEmissionsCampus,0))*INDEX(EndUseAssumptionsData,MATCH($C212,IF(EndUseAssumptionsEndUse=$D212,EndUseAssumptionsEmissionsSource),0),MATCH(E$10,EndUseAssumptionsCampus,0))*IF(COUNTIF(PeopleList,$B212)&gt;0,INDEX(SpacePeopleAllocationsPercentData,MATCH($B212,SpacePeopleAllocationsPercentType,0),MATCH(E$10,SpacePeopleAllocationsPercentCampus,0))/SUM(IF(INDEX(EndUseMatrixPeopleData,0,MATCH($C212,EndUseMatrixEmissionSource,0))=Lists!$Q$9,IF(EndUseMatrixPeopleEndUse=$D212,INDEX(EndUseMatrixPeopleSplitData,0,MATCH(E$10,EndUseMatrixPeopleSplitCampus,0))))),1),0),0)</f>
        <v>0</v>
      </c>
      <c r="F212" s="528">
        <f t="array" ref="F212">IFERROR(IF(INDEX(EndUseMatrixData,MATCH($B212,IF(EndUseMatrixEndUse=$D212,EndUseMatrixAllocation),0),MATCH($C212,EndUseMatrixEmissionSource,0))=Lists!$Q$9,INDEX(CFPTableEmissionsData,MATCH($C212,CFPTableEmissionsEmissionSource,0),MATCH(F$10,CFPTableEmissionsCampus,0))*INDEX(EndUseAssumptionsData,MATCH($C212,IF(EndUseAssumptionsEndUse=$D212,EndUseAssumptionsEmissionsSource),0),MATCH(F$10,EndUseAssumptionsCampus,0))*IF(COUNTIF(PeopleList,$B212)&gt;0,INDEX(SpacePeopleAllocationsPercentData,MATCH($B212,SpacePeopleAllocationsPercentType,0),MATCH(F$10,SpacePeopleAllocationsPercentCampus,0))/SUM(IF(INDEX(EndUseMatrixPeopleData,0,MATCH($C212,EndUseMatrixEmissionSource,0))=Lists!$Q$9,IF(EndUseMatrixPeopleEndUse=$D212,INDEX(EndUseMatrixPeopleSplitData,0,MATCH(F$10,EndUseMatrixPeopleSplitCampus,0))))),1),0),0)</f>
        <v>0</v>
      </c>
      <c r="G212" s="528">
        <f t="array" ref="G212">IFERROR(IF(INDEX(EndUseMatrixData,MATCH($B212,IF(EndUseMatrixEndUse=$D212,EndUseMatrixAllocation),0),MATCH($C212,EndUseMatrixEmissionSource,0))=Lists!$Q$9,INDEX(CFPTableEmissionsData,MATCH($C212,CFPTableEmissionsEmissionSource,0),MATCH(G$10,CFPTableEmissionsCampus,0))*INDEX(EndUseAssumptionsData,MATCH($C212,IF(EndUseAssumptionsEndUse=$D212,EndUseAssumptionsEmissionsSource),0),MATCH(G$10,EndUseAssumptionsCampus,0))*IF(COUNTIF(PeopleList,$B212)&gt;0,INDEX(SpacePeopleAllocationsPercentData,MATCH($B212,SpacePeopleAllocationsPercentType,0),MATCH(G$10,SpacePeopleAllocationsPercentCampus,0))/SUM(IF(INDEX(EndUseMatrixPeopleData,0,MATCH($C212,EndUseMatrixEmissionSource,0))=Lists!$Q$9,IF(EndUseMatrixPeopleEndUse=$D212,INDEX(EndUseMatrixPeopleSplitData,0,MATCH(G$10,EndUseMatrixPeopleSplitCampus,0))))),1),0),0)</f>
        <v>0</v>
      </c>
      <c r="H212" s="528">
        <f t="array" ref="H212">IFERROR(IF(INDEX(EndUseMatrixData,MATCH($B212,IF(EndUseMatrixEndUse=$D212,EndUseMatrixAllocation),0),MATCH($C212,EndUseMatrixEmissionSource,0))=Lists!$Q$9,INDEX(CFPTableEmissionsData,MATCH($C212,CFPTableEmissionsEmissionSource,0),MATCH(H$10,CFPTableEmissionsCampus,0))*INDEX(EndUseAssumptionsData,MATCH($C212,IF(EndUseAssumptionsEndUse=$D212,EndUseAssumptionsEmissionsSource),0),MATCH(H$10,EndUseAssumptionsCampus,0))*IF(COUNTIF(PeopleList,$B212)&gt;0,INDEX(SpacePeopleAllocationsPercentData,MATCH($B212,SpacePeopleAllocationsPercentType,0),MATCH(H$10,SpacePeopleAllocationsPercentCampus,0))/SUM(IF(INDEX(EndUseMatrixPeopleData,0,MATCH($C212,EndUseMatrixEmissionSource,0))=Lists!$Q$9,IF(EndUseMatrixPeopleEndUse=$D212,INDEX(EndUseMatrixPeopleSplitData,0,MATCH(H$10,EndUseMatrixPeopleSplitCampus,0))))),1),0),0)</f>
        <v>0</v>
      </c>
      <c r="I212" s="528">
        <f t="array" ref="I212">IFERROR(IF(INDEX(EndUseMatrixData,MATCH($B212,IF(EndUseMatrixEndUse=$D212,EndUseMatrixAllocation),0),MATCH($C212,EndUseMatrixEmissionSource,0))=Lists!$Q$9,INDEX(CFPTableEmissionsData,MATCH($C212,CFPTableEmissionsEmissionSource,0),MATCH(I$10,CFPTableEmissionsCampus,0))*INDEX(EndUseAssumptionsData,MATCH($C212,IF(EndUseAssumptionsEndUse=$D212,EndUseAssumptionsEmissionsSource),0),MATCH(I$10,EndUseAssumptionsCampus,0))*IF(COUNTIF(PeopleList,$B212)&gt;0,INDEX(SpacePeopleAllocationsPercentData,MATCH($B212,SpacePeopleAllocationsPercentType,0),MATCH(I$10,SpacePeopleAllocationsPercentCampus,0))/SUM(IF(INDEX(EndUseMatrixPeopleData,0,MATCH($C212,EndUseMatrixEmissionSource,0))=Lists!$Q$9,IF(EndUseMatrixPeopleEndUse=$D212,INDEX(EndUseMatrixPeopleSplitData,0,MATCH(I$10,EndUseMatrixPeopleSplitCampus,0))))),1),0),0)</f>
        <v>0</v>
      </c>
      <c r="J212" s="528">
        <f t="array" ref="J212">IFERROR(IF(INDEX(EndUseMatrixData,MATCH($B212,IF(EndUseMatrixEndUse=$D212,EndUseMatrixAllocation),0),MATCH($C212,EndUseMatrixEmissionSource,0))=Lists!$Q$9,INDEX(CFPTableEmissionsData,MATCH($C212,CFPTableEmissionsEmissionSource,0),MATCH(J$10,CFPTableEmissionsCampus,0))*INDEX(EndUseAssumptionsData,MATCH($C212,IF(EndUseAssumptionsEndUse=$D212,EndUseAssumptionsEmissionsSource),0),MATCH(J$10,EndUseAssumptionsCampus,0))*IF(COUNTIF(PeopleList,$B212)&gt;0,INDEX(SpacePeopleAllocationsPercentData,MATCH($B212,SpacePeopleAllocationsPercentType,0),MATCH(J$10,SpacePeopleAllocationsPercentCampus,0))/SUM(IF(INDEX(EndUseMatrixPeopleData,0,MATCH($C212,EndUseMatrixEmissionSource,0))=Lists!$Q$9,IF(EndUseMatrixPeopleEndUse=$D212,INDEX(EndUseMatrixPeopleSplitData,0,MATCH(J$10,EndUseMatrixPeopleSplitCampus,0))))),1),0),0)</f>
        <v>0</v>
      </c>
      <c r="K212" s="529" t="str">
        <f t="array" aca="1" ref="K212" ca="1">IFERROR(E212*(1+INDEX(FrontEndData,MATCH(K$10,IF(FrontEndType=$B212,FrontEndCampus),0),MATCH(K$9,FrontEndYear,0))),"")</f>
        <v/>
      </c>
      <c r="L212" s="529" t="str">
        <f t="array" aca="1" ref="L212" ca="1">IFERROR(F212*(1+INDEX(FrontEndData,MATCH(L$10,IF(FrontEndType=$B212,FrontEndCampus),0),MATCH(L$9,FrontEndYear,0))),"")</f>
        <v/>
      </c>
      <c r="M212" s="529" t="str">
        <f t="array" aca="1" ref="M212" ca="1">IFERROR(G212*(1+INDEX(FrontEndData,MATCH(M$10,IF(FrontEndType=$B212,FrontEndCampus),0),MATCH(M$9,FrontEndYear,0))),"")</f>
        <v/>
      </c>
      <c r="N212" s="529" t="str">
        <f t="array" aca="1" ref="N212" ca="1">IFERROR(H212*(1+INDEX(FrontEndData,MATCH(N$10,IF(FrontEndType=$B212,FrontEndCampus),0),MATCH(N$9,FrontEndYear,0))),"")</f>
        <v/>
      </c>
      <c r="O212" s="529" t="str">
        <f t="array" aca="1" ref="O212" ca="1">IFERROR(I212*(1+INDEX(FrontEndData,MATCH(O$10,IF(FrontEndType=$B212,FrontEndCampus),0),MATCH(O$9,FrontEndYear,0))),"")</f>
        <v/>
      </c>
      <c r="P212" s="529" t="str">
        <f t="array" aca="1" ref="P212" ca="1">IFERROR(J212*(1+INDEX(FrontEndData,MATCH(P$10,IF(FrontEndType=$B212,FrontEndCampus),0),MATCH(P$9,FrontEndYear,0))),"")</f>
        <v/>
      </c>
      <c r="Q212" s="529" t="str">
        <f t="array" aca="1" ref="Q212" ca="1">IFERROR(K212*(1+INDEX(FrontEndData,MATCH(Q$10,IF(FrontEndType=$B212,FrontEndCampus),0),MATCH(Q$9,FrontEndYear,0))),"")</f>
        <v/>
      </c>
      <c r="R212" s="529" t="str">
        <f t="array" aca="1" ref="R212" ca="1">IFERROR(L212*(1+INDEX(FrontEndData,MATCH(R$10,IF(FrontEndType=$B212,FrontEndCampus),0),MATCH(R$9,FrontEndYear,0))),"")</f>
        <v/>
      </c>
      <c r="S212" s="529" t="str">
        <f t="array" aca="1" ref="S212" ca="1">IFERROR(M212*(1+INDEX(FrontEndData,MATCH(S$10,IF(FrontEndType=$B212,FrontEndCampus),0),MATCH(S$9,FrontEndYear,0))),"")</f>
        <v/>
      </c>
      <c r="T212" s="529" t="str">
        <f t="array" aca="1" ref="T212" ca="1">IFERROR(N212*(1+INDEX(FrontEndData,MATCH(T$10,IF(FrontEndType=$B212,FrontEndCampus),0),MATCH(T$9,FrontEndYear,0))),"")</f>
        <v/>
      </c>
      <c r="U212" s="529" t="str">
        <f t="array" aca="1" ref="U212" ca="1">IFERROR(O212*(1+INDEX(FrontEndData,MATCH(U$10,IF(FrontEndType=$B212,FrontEndCampus),0),MATCH(U$9,FrontEndYear,0))),"")</f>
        <v/>
      </c>
      <c r="V212" s="529" t="str">
        <f t="array" aca="1" ref="V212" ca="1">IFERROR(P212*(1+INDEX(FrontEndData,MATCH(V$10,IF(FrontEndType=$B212,FrontEndCampus),0),MATCH(V$9,FrontEndYear,0))),"")</f>
        <v/>
      </c>
      <c r="W212" s="529" t="str">
        <f t="array" aca="1" ref="W212" ca="1">IFERROR(Q212*(1+INDEX(FrontEndData,MATCH(W$10,IF(FrontEndType=$B212,FrontEndCampus),0),MATCH(W$9,FrontEndYear,0))),"")</f>
        <v/>
      </c>
      <c r="X212" s="529" t="str">
        <f t="array" aca="1" ref="X212" ca="1">IFERROR(R212*(1+INDEX(FrontEndData,MATCH(X$10,IF(FrontEndType=$B212,FrontEndCampus),0),MATCH(X$9,FrontEndYear,0))),"")</f>
        <v/>
      </c>
      <c r="Y212" s="529" t="str">
        <f t="array" aca="1" ref="Y212" ca="1">IFERROR(S212*(1+INDEX(FrontEndData,MATCH(Y$10,IF(FrontEndType=$B212,FrontEndCampus),0),MATCH(Y$9,FrontEndYear,0))),"")</f>
        <v/>
      </c>
      <c r="Z212" s="529" t="str">
        <f t="array" aca="1" ref="Z212" ca="1">IFERROR(T212*(1+INDEX(FrontEndData,MATCH(Z$10,IF(FrontEndType=$B212,FrontEndCampus),0),MATCH(Z$9,FrontEndYear,0))),"")</f>
        <v/>
      </c>
      <c r="AA212" s="529" t="str">
        <f t="array" aca="1" ref="AA212" ca="1">IFERROR(U212*(1+INDEX(FrontEndData,MATCH(AA$10,IF(FrontEndType=$B212,FrontEndCampus),0),MATCH(AA$9,FrontEndYear,0))),"")</f>
        <v/>
      </c>
      <c r="AB212" s="529" t="str">
        <f t="array" aca="1" ref="AB212" ca="1">IFERROR(V212*(1+INDEX(FrontEndData,MATCH(AB$10,IF(FrontEndType=$B212,FrontEndCampus),0),MATCH(AB$9,FrontEndYear,0))),"")</f>
        <v/>
      </c>
      <c r="AC212" s="529" t="str">
        <f t="array" aca="1" ref="AC212" ca="1">IFERROR(W212*(1+INDEX(FrontEndData,MATCH(AC$10,IF(FrontEndType=$B212,FrontEndCampus),0),MATCH(AC$9,FrontEndYear,0))),"")</f>
        <v/>
      </c>
      <c r="AD212" s="529" t="str">
        <f t="array" aca="1" ref="AD212" ca="1">IFERROR(X212*(1+INDEX(FrontEndData,MATCH(AD$10,IF(FrontEndType=$B212,FrontEndCampus),0),MATCH(AD$9,FrontEndYear,0))),"")</f>
        <v/>
      </c>
      <c r="AE212" s="529" t="str">
        <f t="array" aca="1" ref="AE212" ca="1">IFERROR(Y212*(1+INDEX(FrontEndData,MATCH(AE$10,IF(FrontEndType=$B212,FrontEndCampus),0),MATCH(AE$9,FrontEndYear,0))),"")</f>
        <v/>
      </c>
      <c r="AF212" s="529" t="str">
        <f t="array" aca="1" ref="AF212" ca="1">IFERROR(Z212*(1+INDEX(FrontEndData,MATCH(AF$10,IF(FrontEndType=$B212,FrontEndCampus),0),MATCH(AF$9,FrontEndYear,0))),"")</f>
        <v/>
      </c>
      <c r="AG212" s="529" t="str">
        <f t="array" aca="1" ref="AG212" ca="1">IFERROR(AA212*(1+INDEX(FrontEndData,MATCH(AG$10,IF(FrontEndType=$B212,FrontEndCampus),0),MATCH(AG$9,FrontEndYear,0))),"")</f>
        <v/>
      </c>
      <c r="AH212" s="529" t="str">
        <f t="array" aca="1" ref="AH212" ca="1">IFERROR(AB212*(1+INDEX(FrontEndData,MATCH(AH$10,IF(FrontEndType=$B212,FrontEndCampus),0),MATCH(AH$9,FrontEndYear,0))),"")</f>
        <v/>
      </c>
      <c r="AI212" s="529" t="str">
        <f t="array" aca="1" ref="AI212" ca="1">IFERROR(AC212*(1+INDEX(FrontEndData,MATCH(AI$10,IF(FrontEndType=$B212,FrontEndCampus),0),MATCH(AI$9,FrontEndYear,0))),"")</f>
        <v/>
      </c>
      <c r="AJ212" s="529" t="str">
        <f t="array" aca="1" ref="AJ212" ca="1">IFERROR(AD212*(1+INDEX(FrontEndData,MATCH(AJ$10,IF(FrontEndType=$B212,FrontEndCampus),0),MATCH(AJ$9,FrontEndYear,0))),"")</f>
        <v/>
      </c>
      <c r="AK212" s="529" t="str">
        <f t="array" aca="1" ref="AK212" ca="1">IFERROR(AE212*(1+INDEX(FrontEndData,MATCH(AK$10,IF(FrontEndType=$B212,FrontEndCampus),0),MATCH(AK$9,FrontEndYear,0))),"")</f>
        <v/>
      </c>
      <c r="AL212" s="529" t="str">
        <f t="array" aca="1" ref="AL212" ca="1">IFERROR(AF212*(1+INDEX(FrontEndData,MATCH(AL$10,IF(FrontEndType=$B212,FrontEndCampus),0),MATCH(AL$9,FrontEndYear,0))),"")</f>
        <v/>
      </c>
      <c r="AM212" s="529" t="str">
        <f t="array" aca="1" ref="AM212" ca="1">IFERROR(AG212*(1+INDEX(FrontEndData,MATCH(AM$10,IF(FrontEndType=$B212,FrontEndCampus),0),MATCH(AM$9,FrontEndYear,0))),"")</f>
        <v/>
      </c>
      <c r="AN212" s="529" t="str">
        <f t="array" aca="1" ref="AN212" ca="1">IFERROR(AH212*(1+INDEX(FrontEndData,MATCH(AN$10,IF(FrontEndType=$B212,FrontEndCampus),0),MATCH(AN$9,FrontEndYear,0))),"")</f>
        <v/>
      </c>
      <c r="AO212" s="529" t="str">
        <f t="array" aca="1" ref="AO212" ca="1">IFERROR(AI212*(1+INDEX(FrontEndData,MATCH(AO$10,IF(FrontEndType=$B212,FrontEndCampus),0),MATCH(AO$9,FrontEndYear,0))),"")</f>
        <v/>
      </c>
      <c r="AP212" s="529" t="str">
        <f t="array" aca="1" ref="AP212" ca="1">IFERROR(AJ212*(1+INDEX(FrontEndData,MATCH(AP$10,IF(FrontEndType=$B212,FrontEndCampus),0),MATCH(AP$9,FrontEndYear,0))),"")</f>
        <v/>
      </c>
      <c r="AQ212" s="529" t="str">
        <f t="array" aca="1" ref="AQ212" ca="1">IFERROR(AK212*(1+INDEX(FrontEndData,MATCH(AQ$10,IF(FrontEndType=$B212,FrontEndCampus),0),MATCH(AQ$9,FrontEndYear,0))),"")</f>
        <v/>
      </c>
      <c r="AR212" s="529" t="str">
        <f t="array" aca="1" ref="AR212" ca="1">IFERROR(AL212*(1+INDEX(FrontEndData,MATCH(AR$10,IF(FrontEndType=$B212,FrontEndCampus),0),MATCH(AR$9,FrontEndYear,0))),"")</f>
        <v/>
      </c>
      <c r="AS212" s="529" t="str">
        <f t="array" aca="1" ref="AS212" ca="1">IFERROR(AM212*(1+INDEX(FrontEndData,MATCH(AS$10,IF(FrontEndType=$B212,FrontEndCampus),0),MATCH(AS$9,FrontEndYear,0))),"")</f>
        <v/>
      </c>
      <c r="AT212" s="529" t="str">
        <f t="array" aca="1" ref="AT212" ca="1">IFERROR(AN212*(1+INDEX(FrontEndData,MATCH(AT$10,IF(FrontEndType=$B212,FrontEndCampus),0),MATCH(AT$9,FrontEndYear,0))),"")</f>
        <v/>
      </c>
      <c r="AU212" s="529" t="str">
        <f t="array" aca="1" ref="AU212" ca="1">IFERROR(AO212*(1+INDEX(FrontEndData,MATCH(AU$10,IF(FrontEndType=$B212,FrontEndCampus),0),MATCH(AU$9,FrontEndYear,0))),"")</f>
        <v/>
      </c>
      <c r="AV212" s="529" t="str">
        <f t="array" aca="1" ref="AV212" ca="1">IFERROR(AP212*(1+INDEX(FrontEndData,MATCH(AV$10,IF(FrontEndType=$B212,FrontEndCampus),0),MATCH(AV$9,FrontEndYear,0))),"")</f>
        <v/>
      </c>
      <c r="AW212" s="529" t="str">
        <f t="array" aca="1" ref="AW212" ca="1">IFERROR(AQ212*(1+INDEX(FrontEndData,MATCH(AW$10,IF(FrontEndType=$B212,FrontEndCampus),0),MATCH(AW$9,FrontEndYear,0))),"")</f>
        <v/>
      </c>
      <c r="AX212" s="529" t="str">
        <f t="array" aca="1" ref="AX212" ca="1">IFERROR(AR212*(1+INDEX(FrontEndData,MATCH(AX$10,IF(FrontEndType=$B212,FrontEndCampus),0),MATCH(AX$9,FrontEndYear,0))),"")</f>
        <v/>
      </c>
      <c r="AY212" s="529" t="str">
        <f t="array" aca="1" ref="AY212" ca="1">IFERROR(AS212*(1+INDEX(FrontEndData,MATCH(AY$10,IF(FrontEndType=$B212,FrontEndCampus),0),MATCH(AY$9,FrontEndYear,0))),"")</f>
        <v/>
      </c>
      <c r="AZ212" s="529" t="str">
        <f t="array" aca="1" ref="AZ212" ca="1">IFERROR(AT212*(1+INDEX(FrontEndData,MATCH(AZ$10,IF(FrontEndType=$B212,FrontEndCampus),0),MATCH(AZ$9,FrontEndYear,0))),"")</f>
        <v/>
      </c>
      <c r="BA212" s="529" t="str">
        <f t="array" aca="1" ref="BA212" ca="1">IFERROR(AU212*(1+INDEX(FrontEndData,MATCH(BA$10,IF(FrontEndType=$B212,FrontEndCampus),0),MATCH(BA$9,FrontEndYear,0))),"")</f>
        <v/>
      </c>
      <c r="BB212" s="529" t="str">
        <f t="array" aca="1" ref="BB212" ca="1">IFERROR(AV212*(1+INDEX(FrontEndData,MATCH(BB$10,IF(FrontEndType=$B212,FrontEndCampus),0),MATCH(BB$9,FrontEndYear,0))),"")</f>
        <v/>
      </c>
      <c r="BC212" s="529" t="str">
        <f t="array" aca="1" ref="BC212" ca="1">IFERROR(AW212*(1+INDEX(FrontEndData,MATCH(BC$10,IF(FrontEndType=$B212,FrontEndCampus),0),MATCH(BC$9,FrontEndYear,0))),"")</f>
        <v/>
      </c>
      <c r="BD212" s="529" t="str">
        <f t="array" aca="1" ref="BD212" ca="1">IFERROR(AX212*(1+INDEX(FrontEndData,MATCH(BD$10,IF(FrontEndType=$B212,FrontEndCampus),0),MATCH(BD$9,FrontEndYear,0))),"")</f>
        <v/>
      </c>
      <c r="BE212" s="529" t="str">
        <f t="array" aca="1" ref="BE212" ca="1">IFERROR(AY212*(1+INDEX(FrontEndData,MATCH(BE$10,IF(FrontEndType=$B212,FrontEndCampus),0),MATCH(BE$9,FrontEndYear,0))),"")</f>
        <v/>
      </c>
      <c r="BF212" s="529" t="str">
        <f t="array" aca="1" ref="BF212" ca="1">IFERROR(AZ212*(1+INDEX(FrontEndData,MATCH(BF$10,IF(FrontEndType=$B212,FrontEndCampus),0),MATCH(BF$9,FrontEndYear,0))),"")</f>
        <v/>
      </c>
      <c r="BG212" s="529" t="str">
        <f t="array" aca="1" ref="BG212" ca="1">IFERROR(BA212*(1+INDEX(FrontEndData,MATCH(BG$10,IF(FrontEndType=$B212,FrontEndCampus),0),MATCH(BG$9,FrontEndYear,0))),"")</f>
        <v/>
      </c>
      <c r="BH212" s="529" t="str">
        <f t="array" aca="1" ref="BH212" ca="1">IFERROR(BB212*(1+INDEX(FrontEndData,MATCH(BH$10,IF(FrontEndType=$B212,FrontEndCampus),0),MATCH(BH$9,FrontEndYear,0))),"")</f>
        <v/>
      </c>
      <c r="BI212" s="529" t="str">
        <f t="array" aca="1" ref="BI212" ca="1">IFERROR(BC212*(1+INDEX(FrontEndData,MATCH(BI$10,IF(FrontEndType=$B212,FrontEndCampus),0),MATCH(BI$9,FrontEndYear,0))),"")</f>
        <v/>
      </c>
      <c r="BJ212" s="529" t="str">
        <f t="array" aca="1" ref="BJ212" ca="1">IFERROR(BD212*(1+INDEX(FrontEndData,MATCH(BJ$10,IF(FrontEndType=$B212,FrontEndCampus),0),MATCH(BJ$9,FrontEndYear,0))),"")</f>
        <v/>
      </c>
      <c r="BK212" s="529" t="str">
        <f t="array" aca="1" ref="BK212" ca="1">IFERROR(BE212*(1+INDEX(FrontEndData,MATCH(BK$10,IF(FrontEndType=$B212,FrontEndCampus),0),MATCH(BK$9,FrontEndYear,0))),"")</f>
        <v/>
      </c>
      <c r="BL212" s="529" t="str">
        <f t="array" aca="1" ref="BL212" ca="1">IFERROR(BF212*(1+INDEX(FrontEndData,MATCH(BL$10,IF(FrontEndType=$B212,FrontEndCampus),0),MATCH(BL$9,FrontEndYear,0))),"")</f>
        <v/>
      </c>
      <c r="BM212" s="529" t="str">
        <f t="array" aca="1" ref="BM212" ca="1">IFERROR(BG212*(1+INDEX(FrontEndData,MATCH(BM$10,IF(FrontEndType=$B212,FrontEndCampus),0),MATCH(BM$9,FrontEndYear,0))),"")</f>
        <v/>
      </c>
      <c r="BN212" s="529" t="str">
        <f t="array" aca="1" ref="BN212" ca="1">IFERROR(BH212*(1+INDEX(FrontEndData,MATCH(BN$10,IF(FrontEndType=$B212,FrontEndCampus),0),MATCH(BN$9,FrontEndYear,0))),"")</f>
        <v/>
      </c>
      <c r="BO212" s="529" t="str">
        <f t="array" aca="1" ref="BO212" ca="1">IFERROR(BI212*(1+INDEX(FrontEndData,MATCH(BO$10,IF(FrontEndType=$B212,FrontEndCampus),0),MATCH(BO$9,FrontEndYear,0))),"")</f>
        <v/>
      </c>
      <c r="BP212" s="529" t="str">
        <f t="array" aca="1" ref="BP212" ca="1">IFERROR(BJ212*(1+INDEX(FrontEndData,MATCH(BP$10,IF(FrontEndType=$B212,FrontEndCampus),0),MATCH(BP$9,FrontEndYear,0))),"")</f>
        <v/>
      </c>
      <c r="BQ212" s="529" t="str">
        <f t="array" aca="1" ref="BQ212" ca="1">IFERROR(BK212*(1+INDEX(FrontEndData,MATCH(BQ$10,IF(FrontEndType=$B212,FrontEndCampus),0),MATCH(BQ$9,FrontEndYear,0))),"")</f>
        <v/>
      </c>
      <c r="BR212" s="529" t="str">
        <f t="array" aca="1" ref="BR212" ca="1">IFERROR(BL212*(1+INDEX(FrontEndData,MATCH(BR$10,IF(FrontEndType=$B212,FrontEndCampus),0),MATCH(BR$9,FrontEndYear,0))),"")</f>
        <v/>
      </c>
      <c r="BS212" s="529" t="str">
        <f t="array" aca="1" ref="BS212" ca="1">IFERROR(BM212*(1+INDEX(FrontEndData,MATCH(BS$10,IF(FrontEndType=$B212,FrontEndCampus),0),MATCH(BS$9,FrontEndYear,0))),"")</f>
        <v/>
      </c>
      <c r="BT212" s="529" t="str">
        <f t="array" aca="1" ref="BT212" ca="1">IFERROR(BN212*(1+INDEX(FrontEndData,MATCH(BT$10,IF(FrontEndType=$B212,FrontEndCampus),0),MATCH(BT$9,FrontEndYear,0))),"")</f>
        <v/>
      </c>
      <c r="BU212" s="529" t="str">
        <f t="array" aca="1" ref="BU212" ca="1">IFERROR(BO212*(1+INDEX(FrontEndData,MATCH(BU$10,IF(FrontEndType=$B212,FrontEndCampus),0),MATCH(BU$9,FrontEndYear,0))),"")</f>
        <v/>
      </c>
      <c r="BV212" s="529" t="str">
        <f t="array" aca="1" ref="BV212" ca="1">IFERROR(BP212*(1+INDEX(FrontEndData,MATCH(BV$10,IF(FrontEndType=$B212,FrontEndCampus),0),MATCH(BV$9,FrontEndYear,0))),"")</f>
        <v/>
      </c>
      <c r="BW212" s="529" t="str">
        <f t="array" aca="1" ref="BW212" ca="1">IFERROR(BQ212*(1+INDEX(FrontEndData,MATCH(BW$10,IF(FrontEndType=$B212,FrontEndCampus),0),MATCH(BW$9,FrontEndYear,0))),"")</f>
        <v/>
      </c>
      <c r="BX212" s="529" t="str">
        <f t="array" aca="1" ref="BX212" ca="1">IFERROR(BR212*(1+INDEX(FrontEndData,MATCH(BX$10,IF(FrontEndType=$B212,FrontEndCampus),0),MATCH(BX$9,FrontEndYear,0))),"")</f>
        <v/>
      </c>
    </row>
    <row r="213" spans="2:76" x14ac:dyDescent="0.25">
      <c r="B213" s="525" t="s">
        <v>361</v>
      </c>
      <c r="C213" s="526" t="s">
        <v>336</v>
      </c>
      <c r="D213" s="527" t="s">
        <v>28</v>
      </c>
      <c r="E213" s="528">
        <f t="array" aca="1" ref="E213" ca="1">IFERROR(IF(INDEX(EndUseMatrixData,MATCH($B213,IF(EndUseMatrixEndUse=$D213,EndUseMatrixAllocation),0),MATCH($C213,EndUseMatrixEmissionSource,0))=Lists!$Q$9,INDEX(CFPTableEmissionsData,MATCH($C213,CFPTableEmissionsEmissionSource,0),MATCH(E$10,CFPTableEmissionsCampus,0))*INDEX(EndUseAssumptionsData,MATCH($C213,IF(EndUseAssumptionsEndUse=$D213,EndUseAssumptionsEmissionsSource),0),MATCH(E$10,EndUseAssumptionsCampus,0))*IF(COUNTIF(PeopleList,$B213)&gt;0,INDEX(SpacePeopleAllocationsPercentData,MATCH($B213,SpacePeopleAllocationsPercentType,0),MATCH(E$10,SpacePeopleAllocationsPercentCampus,0))/SUM(IF(INDEX(EndUseMatrixPeopleData,0,MATCH($C213,EndUseMatrixEmissionSource,0))=Lists!$Q$9,IF(EndUseMatrixPeopleEndUse=$D213,INDEX(EndUseMatrixPeopleSplitData,0,MATCH(E$10,EndUseMatrixPeopleSplitCampus,0))))),1),0),0)</f>
        <v>0</v>
      </c>
      <c r="F213" s="528">
        <f t="array" aca="1" ref="F213" ca="1">IFERROR(IF(INDEX(EndUseMatrixData,MATCH($B213,IF(EndUseMatrixEndUse=$D213,EndUseMatrixAllocation),0),MATCH($C213,EndUseMatrixEmissionSource,0))=Lists!$Q$9,INDEX(CFPTableEmissionsData,MATCH($C213,CFPTableEmissionsEmissionSource,0),MATCH(F$10,CFPTableEmissionsCampus,0))*INDEX(EndUseAssumptionsData,MATCH($C213,IF(EndUseAssumptionsEndUse=$D213,EndUseAssumptionsEmissionsSource),0),MATCH(F$10,EndUseAssumptionsCampus,0))*IF(COUNTIF(PeopleList,$B213)&gt;0,INDEX(SpacePeopleAllocationsPercentData,MATCH($B213,SpacePeopleAllocationsPercentType,0),MATCH(F$10,SpacePeopleAllocationsPercentCampus,0))/SUM(IF(INDEX(EndUseMatrixPeopleData,0,MATCH($C213,EndUseMatrixEmissionSource,0))=Lists!$Q$9,IF(EndUseMatrixPeopleEndUse=$D213,INDEX(EndUseMatrixPeopleSplitData,0,MATCH(F$10,EndUseMatrixPeopleSplitCampus,0))))),1),0),0)</f>
        <v>0</v>
      </c>
      <c r="G213" s="528">
        <f t="array" aca="1" ref="G213" ca="1">IFERROR(IF(INDEX(EndUseMatrixData,MATCH($B213,IF(EndUseMatrixEndUse=$D213,EndUseMatrixAllocation),0),MATCH($C213,EndUseMatrixEmissionSource,0))=Lists!$Q$9,INDEX(CFPTableEmissionsData,MATCH($C213,CFPTableEmissionsEmissionSource,0),MATCH(G$10,CFPTableEmissionsCampus,0))*INDEX(EndUseAssumptionsData,MATCH($C213,IF(EndUseAssumptionsEndUse=$D213,EndUseAssumptionsEmissionsSource),0),MATCH(G$10,EndUseAssumptionsCampus,0))*IF(COUNTIF(PeopleList,$B213)&gt;0,INDEX(SpacePeopleAllocationsPercentData,MATCH($B213,SpacePeopleAllocationsPercentType,0),MATCH(G$10,SpacePeopleAllocationsPercentCampus,0))/SUM(IF(INDEX(EndUseMatrixPeopleData,0,MATCH($C213,EndUseMatrixEmissionSource,0))=Lists!$Q$9,IF(EndUseMatrixPeopleEndUse=$D213,INDEX(EndUseMatrixPeopleSplitData,0,MATCH(G$10,EndUseMatrixPeopleSplitCampus,0))))),1),0),0)</f>
        <v>0</v>
      </c>
      <c r="H213" s="528">
        <f t="array" aca="1" ref="H213" ca="1">IFERROR(IF(INDEX(EndUseMatrixData,MATCH($B213,IF(EndUseMatrixEndUse=$D213,EndUseMatrixAllocation),0),MATCH($C213,EndUseMatrixEmissionSource,0))=Lists!$Q$9,INDEX(CFPTableEmissionsData,MATCH($C213,CFPTableEmissionsEmissionSource,0),MATCH(H$10,CFPTableEmissionsCampus,0))*INDEX(EndUseAssumptionsData,MATCH($C213,IF(EndUseAssumptionsEndUse=$D213,EndUseAssumptionsEmissionsSource),0),MATCH(H$10,EndUseAssumptionsCampus,0))*IF(COUNTIF(PeopleList,$B213)&gt;0,INDEX(SpacePeopleAllocationsPercentData,MATCH($B213,SpacePeopleAllocationsPercentType,0),MATCH(H$10,SpacePeopleAllocationsPercentCampus,0))/SUM(IF(INDEX(EndUseMatrixPeopleData,0,MATCH($C213,EndUseMatrixEmissionSource,0))=Lists!$Q$9,IF(EndUseMatrixPeopleEndUse=$D213,INDEX(EndUseMatrixPeopleSplitData,0,MATCH(H$10,EndUseMatrixPeopleSplitCampus,0))))),1),0),0)</f>
        <v>0</v>
      </c>
      <c r="I213" s="528">
        <f t="array" aca="1" ref="I213" ca="1">IFERROR(IF(INDEX(EndUseMatrixData,MATCH($B213,IF(EndUseMatrixEndUse=$D213,EndUseMatrixAllocation),0),MATCH($C213,EndUseMatrixEmissionSource,0))=Lists!$Q$9,INDEX(CFPTableEmissionsData,MATCH($C213,CFPTableEmissionsEmissionSource,0),MATCH(I$10,CFPTableEmissionsCampus,0))*INDEX(EndUseAssumptionsData,MATCH($C213,IF(EndUseAssumptionsEndUse=$D213,EndUseAssumptionsEmissionsSource),0),MATCH(I$10,EndUseAssumptionsCampus,0))*IF(COUNTIF(PeopleList,$B213)&gt;0,INDEX(SpacePeopleAllocationsPercentData,MATCH($B213,SpacePeopleAllocationsPercentType,0),MATCH(I$10,SpacePeopleAllocationsPercentCampus,0))/SUM(IF(INDEX(EndUseMatrixPeopleData,0,MATCH($C213,EndUseMatrixEmissionSource,0))=Lists!$Q$9,IF(EndUseMatrixPeopleEndUse=$D213,INDEX(EndUseMatrixPeopleSplitData,0,MATCH(I$10,EndUseMatrixPeopleSplitCampus,0))))),1),0),0)</f>
        <v>0</v>
      </c>
      <c r="J213" s="528">
        <f t="array" aca="1" ref="J213" ca="1">IFERROR(IF(INDEX(EndUseMatrixData,MATCH($B213,IF(EndUseMatrixEndUse=$D213,EndUseMatrixAllocation),0),MATCH($C213,EndUseMatrixEmissionSource,0))=Lists!$Q$9,INDEX(CFPTableEmissionsData,MATCH($C213,CFPTableEmissionsEmissionSource,0),MATCH(J$10,CFPTableEmissionsCampus,0))*INDEX(EndUseAssumptionsData,MATCH($C213,IF(EndUseAssumptionsEndUse=$D213,EndUseAssumptionsEmissionsSource),0),MATCH(J$10,EndUseAssumptionsCampus,0))*IF(COUNTIF(PeopleList,$B213)&gt;0,INDEX(SpacePeopleAllocationsPercentData,MATCH($B213,SpacePeopleAllocationsPercentType,0),MATCH(J$10,SpacePeopleAllocationsPercentCampus,0))/SUM(IF(INDEX(EndUseMatrixPeopleData,0,MATCH($C213,EndUseMatrixEmissionSource,0))=Lists!$Q$9,IF(EndUseMatrixPeopleEndUse=$D213,INDEX(EndUseMatrixPeopleSplitData,0,MATCH(J$10,EndUseMatrixPeopleSplitCampus,0))))),1),0),0)</f>
        <v>0</v>
      </c>
      <c r="K213" s="529" t="str">
        <f t="array" aca="1" ref="K213" ca="1">IFERROR(E213*(1+INDEX(FrontEndData,MATCH(K$10,IF(FrontEndType=$B213,FrontEndCampus),0),MATCH(K$9,FrontEndYear,0))),"")</f>
        <v/>
      </c>
      <c r="L213" s="529" t="str">
        <f t="array" aca="1" ref="L213" ca="1">IFERROR(F213*(1+INDEX(FrontEndData,MATCH(L$10,IF(FrontEndType=$B213,FrontEndCampus),0),MATCH(L$9,FrontEndYear,0))),"")</f>
        <v/>
      </c>
      <c r="M213" s="529" t="str">
        <f t="array" aca="1" ref="M213" ca="1">IFERROR(G213*(1+INDEX(FrontEndData,MATCH(M$10,IF(FrontEndType=$B213,FrontEndCampus),0),MATCH(M$9,FrontEndYear,0))),"")</f>
        <v/>
      </c>
      <c r="N213" s="529" t="str">
        <f t="array" aca="1" ref="N213" ca="1">IFERROR(H213*(1+INDEX(FrontEndData,MATCH(N$10,IF(FrontEndType=$B213,FrontEndCampus),0),MATCH(N$9,FrontEndYear,0))),"")</f>
        <v/>
      </c>
      <c r="O213" s="529" t="str">
        <f t="array" aca="1" ref="O213" ca="1">IFERROR(I213*(1+INDEX(FrontEndData,MATCH(O$10,IF(FrontEndType=$B213,FrontEndCampus),0),MATCH(O$9,FrontEndYear,0))),"")</f>
        <v/>
      </c>
      <c r="P213" s="529" t="str">
        <f t="array" aca="1" ref="P213" ca="1">IFERROR(J213*(1+INDEX(FrontEndData,MATCH(P$10,IF(FrontEndType=$B213,FrontEndCampus),0),MATCH(P$9,FrontEndYear,0))),"")</f>
        <v/>
      </c>
      <c r="Q213" s="529" t="str">
        <f t="array" aca="1" ref="Q213" ca="1">IFERROR(K213*(1+INDEX(FrontEndData,MATCH(Q$10,IF(FrontEndType=$B213,FrontEndCampus),0),MATCH(Q$9,FrontEndYear,0))),"")</f>
        <v/>
      </c>
      <c r="R213" s="529" t="str">
        <f t="array" aca="1" ref="R213" ca="1">IFERROR(L213*(1+INDEX(FrontEndData,MATCH(R$10,IF(FrontEndType=$B213,FrontEndCampus),0),MATCH(R$9,FrontEndYear,0))),"")</f>
        <v/>
      </c>
      <c r="S213" s="529" t="str">
        <f t="array" aca="1" ref="S213" ca="1">IFERROR(M213*(1+INDEX(FrontEndData,MATCH(S$10,IF(FrontEndType=$B213,FrontEndCampus),0),MATCH(S$9,FrontEndYear,0))),"")</f>
        <v/>
      </c>
      <c r="T213" s="529" t="str">
        <f t="array" aca="1" ref="T213" ca="1">IFERROR(N213*(1+INDEX(FrontEndData,MATCH(T$10,IF(FrontEndType=$B213,FrontEndCampus),0),MATCH(T$9,FrontEndYear,0))),"")</f>
        <v/>
      </c>
      <c r="U213" s="529" t="str">
        <f t="array" aca="1" ref="U213" ca="1">IFERROR(O213*(1+INDEX(FrontEndData,MATCH(U$10,IF(FrontEndType=$B213,FrontEndCampus),0),MATCH(U$9,FrontEndYear,0))),"")</f>
        <v/>
      </c>
      <c r="V213" s="529" t="str">
        <f t="array" aca="1" ref="V213" ca="1">IFERROR(P213*(1+INDEX(FrontEndData,MATCH(V$10,IF(FrontEndType=$B213,FrontEndCampus),0),MATCH(V$9,FrontEndYear,0))),"")</f>
        <v/>
      </c>
      <c r="W213" s="529" t="str">
        <f t="array" aca="1" ref="W213" ca="1">IFERROR(Q213*(1+INDEX(FrontEndData,MATCH(W$10,IF(FrontEndType=$B213,FrontEndCampus),0),MATCH(W$9,FrontEndYear,0))),"")</f>
        <v/>
      </c>
      <c r="X213" s="529" t="str">
        <f t="array" aca="1" ref="X213" ca="1">IFERROR(R213*(1+INDEX(FrontEndData,MATCH(X$10,IF(FrontEndType=$B213,FrontEndCampus),0),MATCH(X$9,FrontEndYear,0))),"")</f>
        <v/>
      </c>
      <c r="Y213" s="529" t="str">
        <f t="array" aca="1" ref="Y213" ca="1">IFERROR(S213*(1+INDEX(FrontEndData,MATCH(Y$10,IF(FrontEndType=$B213,FrontEndCampus),0),MATCH(Y$9,FrontEndYear,0))),"")</f>
        <v/>
      </c>
      <c r="Z213" s="529" t="str">
        <f t="array" aca="1" ref="Z213" ca="1">IFERROR(T213*(1+INDEX(FrontEndData,MATCH(Z$10,IF(FrontEndType=$B213,FrontEndCampus),0),MATCH(Z$9,FrontEndYear,0))),"")</f>
        <v/>
      </c>
      <c r="AA213" s="529" t="str">
        <f t="array" aca="1" ref="AA213" ca="1">IFERROR(U213*(1+INDEX(FrontEndData,MATCH(AA$10,IF(FrontEndType=$B213,FrontEndCampus),0),MATCH(AA$9,FrontEndYear,0))),"")</f>
        <v/>
      </c>
      <c r="AB213" s="529" t="str">
        <f t="array" aca="1" ref="AB213" ca="1">IFERROR(V213*(1+INDEX(FrontEndData,MATCH(AB$10,IF(FrontEndType=$B213,FrontEndCampus),0),MATCH(AB$9,FrontEndYear,0))),"")</f>
        <v/>
      </c>
      <c r="AC213" s="529" t="str">
        <f t="array" aca="1" ref="AC213" ca="1">IFERROR(W213*(1+INDEX(FrontEndData,MATCH(AC$10,IF(FrontEndType=$B213,FrontEndCampus),0),MATCH(AC$9,FrontEndYear,0))),"")</f>
        <v/>
      </c>
      <c r="AD213" s="529" t="str">
        <f t="array" aca="1" ref="AD213" ca="1">IFERROR(X213*(1+INDEX(FrontEndData,MATCH(AD$10,IF(FrontEndType=$B213,FrontEndCampus),0),MATCH(AD$9,FrontEndYear,0))),"")</f>
        <v/>
      </c>
      <c r="AE213" s="529" t="str">
        <f t="array" aca="1" ref="AE213" ca="1">IFERROR(Y213*(1+INDEX(FrontEndData,MATCH(AE$10,IF(FrontEndType=$B213,FrontEndCampus),0),MATCH(AE$9,FrontEndYear,0))),"")</f>
        <v/>
      </c>
      <c r="AF213" s="529" t="str">
        <f t="array" aca="1" ref="AF213" ca="1">IFERROR(Z213*(1+INDEX(FrontEndData,MATCH(AF$10,IF(FrontEndType=$B213,FrontEndCampus),0),MATCH(AF$9,FrontEndYear,0))),"")</f>
        <v/>
      </c>
      <c r="AG213" s="529" t="str">
        <f t="array" aca="1" ref="AG213" ca="1">IFERROR(AA213*(1+INDEX(FrontEndData,MATCH(AG$10,IF(FrontEndType=$B213,FrontEndCampus),0),MATCH(AG$9,FrontEndYear,0))),"")</f>
        <v/>
      </c>
      <c r="AH213" s="529" t="str">
        <f t="array" aca="1" ref="AH213" ca="1">IFERROR(AB213*(1+INDEX(FrontEndData,MATCH(AH$10,IF(FrontEndType=$B213,FrontEndCampus),0),MATCH(AH$9,FrontEndYear,0))),"")</f>
        <v/>
      </c>
      <c r="AI213" s="529" t="str">
        <f t="array" aca="1" ref="AI213" ca="1">IFERROR(AC213*(1+INDEX(FrontEndData,MATCH(AI$10,IF(FrontEndType=$B213,FrontEndCampus),0),MATCH(AI$9,FrontEndYear,0))),"")</f>
        <v/>
      </c>
      <c r="AJ213" s="529" t="str">
        <f t="array" aca="1" ref="AJ213" ca="1">IFERROR(AD213*(1+INDEX(FrontEndData,MATCH(AJ$10,IF(FrontEndType=$B213,FrontEndCampus),0),MATCH(AJ$9,FrontEndYear,0))),"")</f>
        <v/>
      </c>
      <c r="AK213" s="529" t="str">
        <f t="array" aca="1" ref="AK213" ca="1">IFERROR(AE213*(1+INDEX(FrontEndData,MATCH(AK$10,IF(FrontEndType=$B213,FrontEndCampus),0),MATCH(AK$9,FrontEndYear,0))),"")</f>
        <v/>
      </c>
      <c r="AL213" s="529" t="str">
        <f t="array" aca="1" ref="AL213" ca="1">IFERROR(AF213*(1+INDEX(FrontEndData,MATCH(AL$10,IF(FrontEndType=$B213,FrontEndCampus),0),MATCH(AL$9,FrontEndYear,0))),"")</f>
        <v/>
      </c>
      <c r="AM213" s="529" t="str">
        <f t="array" aca="1" ref="AM213" ca="1">IFERROR(AG213*(1+INDEX(FrontEndData,MATCH(AM$10,IF(FrontEndType=$B213,FrontEndCampus),0),MATCH(AM$9,FrontEndYear,0))),"")</f>
        <v/>
      </c>
      <c r="AN213" s="529" t="str">
        <f t="array" aca="1" ref="AN213" ca="1">IFERROR(AH213*(1+INDEX(FrontEndData,MATCH(AN$10,IF(FrontEndType=$B213,FrontEndCampus),0),MATCH(AN$9,FrontEndYear,0))),"")</f>
        <v/>
      </c>
      <c r="AO213" s="529" t="str">
        <f t="array" aca="1" ref="AO213" ca="1">IFERROR(AI213*(1+INDEX(FrontEndData,MATCH(AO$10,IF(FrontEndType=$B213,FrontEndCampus),0),MATCH(AO$9,FrontEndYear,0))),"")</f>
        <v/>
      </c>
      <c r="AP213" s="529" t="str">
        <f t="array" aca="1" ref="AP213" ca="1">IFERROR(AJ213*(1+INDEX(FrontEndData,MATCH(AP$10,IF(FrontEndType=$B213,FrontEndCampus),0),MATCH(AP$9,FrontEndYear,0))),"")</f>
        <v/>
      </c>
      <c r="AQ213" s="529" t="str">
        <f t="array" aca="1" ref="AQ213" ca="1">IFERROR(AK213*(1+INDEX(FrontEndData,MATCH(AQ$10,IF(FrontEndType=$B213,FrontEndCampus),0),MATCH(AQ$9,FrontEndYear,0))),"")</f>
        <v/>
      </c>
      <c r="AR213" s="529" t="str">
        <f t="array" aca="1" ref="AR213" ca="1">IFERROR(AL213*(1+INDEX(FrontEndData,MATCH(AR$10,IF(FrontEndType=$B213,FrontEndCampus),0),MATCH(AR$9,FrontEndYear,0))),"")</f>
        <v/>
      </c>
      <c r="AS213" s="529" t="str">
        <f t="array" aca="1" ref="AS213" ca="1">IFERROR(AM213*(1+INDEX(FrontEndData,MATCH(AS$10,IF(FrontEndType=$B213,FrontEndCampus),0),MATCH(AS$9,FrontEndYear,0))),"")</f>
        <v/>
      </c>
      <c r="AT213" s="529" t="str">
        <f t="array" aca="1" ref="AT213" ca="1">IFERROR(AN213*(1+INDEX(FrontEndData,MATCH(AT$10,IF(FrontEndType=$B213,FrontEndCampus),0),MATCH(AT$9,FrontEndYear,0))),"")</f>
        <v/>
      </c>
      <c r="AU213" s="529" t="str">
        <f t="array" aca="1" ref="AU213" ca="1">IFERROR(AO213*(1+INDEX(FrontEndData,MATCH(AU$10,IF(FrontEndType=$B213,FrontEndCampus),0),MATCH(AU$9,FrontEndYear,0))),"")</f>
        <v/>
      </c>
      <c r="AV213" s="529" t="str">
        <f t="array" aca="1" ref="AV213" ca="1">IFERROR(AP213*(1+INDEX(FrontEndData,MATCH(AV$10,IF(FrontEndType=$B213,FrontEndCampus),0),MATCH(AV$9,FrontEndYear,0))),"")</f>
        <v/>
      </c>
      <c r="AW213" s="529" t="str">
        <f t="array" aca="1" ref="AW213" ca="1">IFERROR(AQ213*(1+INDEX(FrontEndData,MATCH(AW$10,IF(FrontEndType=$B213,FrontEndCampus),0),MATCH(AW$9,FrontEndYear,0))),"")</f>
        <v/>
      </c>
      <c r="AX213" s="529" t="str">
        <f t="array" aca="1" ref="AX213" ca="1">IFERROR(AR213*(1+INDEX(FrontEndData,MATCH(AX$10,IF(FrontEndType=$B213,FrontEndCampus),0),MATCH(AX$9,FrontEndYear,0))),"")</f>
        <v/>
      </c>
      <c r="AY213" s="529" t="str">
        <f t="array" aca="1" ref="AY213" ca="1">IFERROR(AS213*(1+INDEX(FrontEndData,MATCH(AY$10,IF(FrontEndType=$B213,FrontEndCampus),0),MATCH(AY$9,FrontEndYear,0))),"")</f>
        <v/>
      </c>
      <c r="AZ213" s="529" t="str">
        <f t="array" aca="1" ref="AZ213" ca="1">IFERROR(AT213*(1+INDEX(FrontEndData,MATCH(AZ$10,IF(FrontEndType=$B213,FrontEndCampus),0),MATCH(AZ$9,FrontEndYear,0))),"")</f>
        <v/>
      </c>
      <c r="BA213" s="529" t="str">
        <f t="array" aca="1" ref="BA213" ca="1">IFERROR(AU213*(1+INDEX(FrontEndData,MATCH(BA$10,IF(FrontEndType=$B213,FrontEndCampus),0),MATCH(BA$9,FrontEndYear,0))),"")</f>
        <v/>
      </c>
      <c r="BB213" s="529" t="str">
        <f t="array" aca="1" ref="BB213" ca="1">IFERROR(AV213*(1+INDEX(FrontEndData,MATCH(BB$10,IF(FrontEndType=$B213,FrontEndCampus),0),MATCH(BB$9,FrontEndYear,0))),"")</f>
        <v/>
      </c>
      <c r="BC213" s="529" t="str">
        <f t="array" aca="1" ref="BC213" ca="1">IFERROR(AW213*(1+INDEX(FrontEndData,MATCH(BC$10,IF(FrontEndType=$B213,FrontEndCampus),0),MATCH(BC$9,FrontEndYear,0))),"")</f>
        <v/>
      </c>
      <c r="BD213" s="529" t="str">
        <f t="array" aca="1" ref="BD213" ca="1">IFERROR(AX213*(1+INDEX(FrontEndData,MATCH(BD$10,IF(FrontEndType=$B213,FrontEndCampus),0),MATCH(BD$9,FrontEndYear,0))),"")</f>
        <v/>
      </c>
      <c r="BE213" s="529" t="str">
        <f t="array" aca="1" ref="BE213" ca="1">IFERROR(AY213*(1+INDEX(FrontEndData,MATCH(BE$10,IF(FrontEndType=$B213,FrontEndCampus),0),MATCH(BE$9,FrontEndYear,0))),"")</f>
        <v/>
      </c>
      <c r="BF213" s="529" t="str">
        <f t="array" aca="1" ref="BF213" ca="1">IFERROR(AZ213*(1+INDEX(FrontEndData,MATCH(BF$10,IF(FrontEndType=$B213,FrontEndCampus),0),MATCH(BF$9,FrontEndYear,0))),"")</f>
        <v/>
      </c>
      <c r="BG213" s="529" t="str">
        <f t="array" aca="1" ref="BG213" ca="1">IFERROR(BA213*(1+INDEX(FrontEndData,MATCH(BG$10,IF(FrontEndType=$B213,FrontEndCampus),0),MATCH(BG$9,FrontEndYear,0))),"")</f>
        <v/>
      </c>
      <c r="BH213" s="529" t="str">
        <f t="array" aca="1" ref="BH213" ca="1">IFERROR(BB213*(1+INDEX(FrontEndData,MATCH(BH$10,IF(FrontEndType=$B213,FrontEndCampus),0),MATCH(BH$9,FrontEndYear,0))),"")</f>
        <v/>
      </c>
      <c r="BI213" s="529" t="str">
        <f t="array" aca="1" ref="BI213" ca="1">IFERROR(BC213*(1+INDEX(FrontEndData,MATCH(BI$10,IF(FrontEndType=$B213,FrontEndCampus),0),MATCH(BI$9,FrontEndYear,0))),"")</f>
        <v/>
      </c>
      <c r="BJ213" s="529" t="str">
        <f t="array" aca="1" ref="BJ213" ca="1">IFERROR(BD213*(1+INDEX(FrontEndData,MATCH(BJ$10,IF(FrontEndType=$B213,FrontEndCampus),0),MATCH(BJ$9,FrontEndYear,0))),"")</f>
        <v/>
      </c>
      <c r="BK213" s="529" t="str">
        <f t="array" aca="1" ref="BK213" ca="1">IFERROR(BE213*(1+INDEX(FrontEndData,MATCH(BK$10,IF(FrontEndType=$B213,FrontEndCampus),0),MATCH(BK$9,FrontEndYear,0))),"")</f>
        <v/>
      </c>
      <c r="BL213" s="529" t="str">
        <f t="array" aca="1" ref="BL213" ca="1">IFERROR(BF213*(1+INDEX(FrontEndData,MATCH(BL$10,IF(FrontEndType=$B213,FrontEndCampus),0),MATCH(BL$9,FrontEndYear,0))),"")</f>
        <v/>
      </c>
      <c r="BM213" s="529" t="str">
        <f t="array" aca="1" ref="BM213" ca="1">IFERROR(BG213*(1+INDEX(FrontEndData,MATCH(BM$10,IF(FrontEndType=$B213,FrontEndCampus),0),MATCH(BM$9,FrontEndYear,0))),"")</f>
        <v/>
      </c>
      <c r="BN213" s="529" t="str">
        <f t="array" aca="1" ref="BN213" ca="1">IFERROR(BH213*(1+INDEX(FrontEndData,MATCH(BN$10,IF(FrontEndType=$B213,FrontEndCampus),0),MATCH(BN$9,FrontEndYear,0))),"")</f>
        <v/>
      </c>
      <c r="BO213" s="529" t="str">
        <f t="array" aca="1" ref="BO213" ca="1">IFERROR(BI213*(1+INDEX(FrontEndData,MATCH(BO$10,IF(FrontEndType=$B213,FrontEndCampus),0),MATCH(BO$9,FrontEndYear,0))),"")</f>
        <v/>
      </c>
      <c r="BP213" s="529" t="str">
        <f t="array" aca="1" ref="BP213" ca="1">IFERROR(BJ213*(1+INDEX(FrontEndData,MATCH(BP$10,IF(FrontEndType=$B213,FrontEndCampus),0),MATCH(BP$9,FrontEndYear,0))),"")</f>
        <v/>
      </c>
      <c r="BQ213" s="529" t="str">
        <f t="array" aca="1" ref="BQ213" ca="1">IFERROR(BK213*(1+INDEX(FrontEndData,MATCH(BQ$10,IF(FrontEndType=$B213,FrontEndCampus),0),MATCH(BQ$9,FrontEndYear,0))),"")</f>
        <v/>
      </c>
      <c r="BR213" s="529" t="str">
        <f t="array" aca="1" ref="BR213" ca="1">IFERROR(BL213*(1+INDEX(FrontEndData,MATCH(BR$10,IF(FrontEndType=$B213,FrontEndCampus),0),MATCH(BR$9,FrontEndYear,0))),"")</f>
        <v/>
      </c>
      <c r="BS213" s="529" t="str">
        <f t="array" aca="1" ref="BS213" ca="1">IFERROR(BM213*(1+INDEX(FrontEndData,MATCH(BS$10,IF(FrontEndType=$B213,FrontEndCampus),0),MATCH(BS$9,FrontEndYear,0))),"")</f>
        <v/>
      </c>
      <c r="BT213" s="529" t="str">
        <f t="array" aca="1" ref="BT213" ca="1">IFERROR(BN213*(1+INDEX(FrontEndData,MATCH(BT$10,IF(FrontEndType=$B213,FrontEndCampus),0),MATCH(BT$9,FrontEndYear,0))),"")</f>
        <v/>
      </c>
      <c r="BU213" s="529" t="str">
        <f t="array" aca="1" ref="BU213" ca="1">IFERROR(BO213*(1+INDEX(FrontEndData,MATCH(BU$10,IF(FrontEndType=$B213,FrontEndCampus),0),MATCH(BU$9,FrontEndYear,0))),"")</f>
        <v/>
      </c>
      <c r="BV213" s="529" t="str">
        <f t="array" aca="1" ref="BV213" ca="1">IFERROR(BP213*(1+INDEX(FrontEndData,MATCH(BV$10,IF(FrontEndType=$B213,FrontEndCampus),0),MATCH(BV$9,FrontEndYear,0))),"")</f>
        <v/>
      </c>
      <c r="BW213" s="529" t="str">
        <f t="array" aca="1" ref="BW213" ca="1">IFERROR(BQ213*(1+INDEX(FrontEndData,MATCH(BW$10,IF(FrontEndType=$B213,FrontEndCampus),0),MATCH(BW$9,FrontEndYear,0))),"")</f>
        <v/>
      </c>
      <c r="BX213" s="529" t="str">
        <f t="array" aca="1" ref="BX213" ca="1">IFERROR(BR213*(1+INDEX(FrontEndData,MATCH(BX$10,IF(FrontEndType=$B213,FrontEndCampus),0),MATCH(BX$9,FrontEndYear,0))),"")</f>
        <v/>
      </c>
    </row>
    <row r="214" spans="2:76" x14ac:dyDescent="0.25">
      <c r="B214" s="525" t="s">
        <v>360</v>
      </c>
      <c r="C214" s="526" t="s">
        <v>336</v>
      </c>
      <c r="D214" s="527" t="s">
        <v>28</v>
      </c>
      <c r="E214" s="528">
        <f t="array" aca="1" ref="E214" ca="1">IFERROR(IF(INDEX(EndUseMatrixData,MATCH($B214,IF(EndUseMatrixEndUse=$D214,EndUseMatrixAllocation),0),MATCH($C214,EndUseMatrixEmissionSource,0))=Lists!$Q$9,INDEX(CFPTableEmissionsData,MATCH($C214,CFPTableEmissionsEmissionSource,0),MATCH(E$10,CFPTableEmissionsCampus,0))*INDEX(EndUseAssumptionsData,MATCH($C214,IF(EndUseAssumptionsEndUse=$D214,EndUseAssumptionsEmissionsSource),0),MATCH(E$10,EndUseAssumptionsCampus,0))*IF(COUNTIF(PeopleList,$B214)&gt;0,INDEX(SpacePeopleAllocationsPercentData,MATCH($B214,SpacePeopleAllocationsPercentType,0),MATCH(E$10,SpacePeopleAllocationsPercentCampus,0))/SUM(IF(INDEX(EndUseMatrixPeopleData,0,MATCH($C214,EndUseMatrixEmissionSource,0))=Lists!$Q$9,IF(EndUseMatrixPeopleEndUse=$D214,INDEX(EndUseMatrixPeopleSplitData,0,MATCH(E$10,EndUseMatrixPeopleSplitCampus,0))))),1),0),0)</f>
        <v>0</v>
      </c>
      <c r="F214" s="528">
        <f t="array" aca="1" ref="F214" ca="1">IFERROR(IF(INDEX(EndUseMatrixData,MATCH($B214,IF(EndUseMatrixEndUse=$D214,EndUseMatrixAllocation),0),MATCH($C214,EndUseMatrixEmissionSource,0))=Lists!$Q$9,INDEX(CFPTableEmissionsData,MATCH($C214,CFPTableEmissionsEmissionSource,0),MATCH(F$10,CFPTableEmissionsCampus,0))*INDEX(EndUseAssumptionsData,MATCH($C214,IF(EndUseAssumptionsEndUse=$D214,EndUseAssumptionsEmissionsSource),0),MATCH(F$10,EndUseAssumptionsCampus,0))*IF(COUNTIF(PeopleList,$B214)&gt;0,INDEX(SpacePeopleAllocationsPercentData,MATCH($B214,SpacePeopleAllocationsPercentType,0),MATCH(F$10,SpacePeopleAllocationsPercentCampus,0))/SUM(IF(INDEX(EndUseMatrixPeopleData,0,MATCH($C214,EndUseMatrixEmissionSource,0))=Lists!$Q$9,IF(EndUseMatrixPeopleEndUse=$D214,INDEX(EndUseMatrixPeopleSplitData,0,MATCH(F$10,EndUseMatrixPeopleSplitCampus,0))))),1),0),0)</f>
        <v>0</v>
      </c>
      <c r="G214" s="528">
        <f t="array" aca="1" ref="G214" ca="1">IFERROR(IF(INDEX(EndUseMatrixData,MATCH($B214,IF(EndUseMatrixEndUse=$D214,EndUseMatrixAllocation),0),MATCH($C214,EndUseMatrixEmissionSource,0))=Lists!$Q$9,INDEX(CFPTableEmissionsData,MATCH($C214,CFPTableEmissionsEmissionSource,0),MATCH(G$10,CFPTableEmissionsCampus,0))*INDEX(EndUseAssumptionsData,MATCH($C214,IF(EndUseAssumptionsEndUse=$D214,EndUseAssumptionsEmissionsSource),0),MATCH(G$10,EndUseAssumptionsCampus,0))*IF(COUNTIF(PeopleList,$B214)&gt;0,INDEX(SpacePeopleAllocationsPercentData,MATCH($B214,SpacePeopleAllocationsPercentType,0),MATCH(G$10,SpacePeopleAllocationsPercentCampus,0))/SUM(IF(INDEX(EndUseMatrixPeopleData,0,MATCH($C214,EndUseMatrixEmissionSource,0))=Lists!$Q$9,IF(EndUseMatrixPeopleEndUse=$D214,INDEX(EndUseMatrixPeopleSplitData,0,MATCH(G$10,EndUseMatrixPeopleSplitCampus,0))))),1),0),0)</f>
        <v>0</v>
      </c>
      <c r="H214" s="528">
        <f t="array" aca="1" ref="H214" ca="1">IFERROR(IF(INDEX(EndUseMatrixData,MATCH($B214,IF(EndUseMatrixEndUse=$D214,EndUseMatrixAllocation),0),MATCH($C214,EndUseMatrixEmissionSource,0))=Lists!$Q$9,INDEX(CFPTableEmissionsData,MATCH($C214,CFPTableEmissionsEmissionSource,0),MATCH(H$10,CFPTableEmissionsCampus,0))*INDEX(EndUseAssumptionsData,MATCH($C214,IF(EndUseAssumptionsEndUse=$D214,EndUseAssumptionsEmissionsSource),0),MATCH(H$10,EndUseAssumptionsCampus,0))*IF(COUNTIF(PeopleList,$B214)&gt;0,INDEX(SpacePeopleAllocationsPercentData,MATCH($B214,SpacePeopleAllocationsPercentType,0),MATCH(H$10,SpacePeopleAllocationsPercentCampus,0))/SUM(IF(INDEX(EndUseMatrixPeopleData,0,MATCH($C214,EndUseMatrixEmissionSource,0))=Lists!$Q$9,IF(EndUseMatrixPeopleEndUse=$D214,INDEX(EndUseMatrixPeopleSplitData,0,MATCH(H$10,EndUseMatrixPeopleSplitCampus,0))))),1),0),0)</f>
        <v>0</v>
      </c>
      <c r="I214" s="528">
        <f t="array" aca="1" ref="I214" ca="1">IFERROR(IF(INDEX(EndUseMatrixData,MATCH($B214,IF(EndUseMatrixEndUse=$D214,EndUseMatrixAllocation),0),MATCH($C214,EndUseMatrixEmissionSource,0))=Lists!$Q$9,INDEX(CFPTableEmissionsData,MATCH($C214,CFPTableEmissionsEmissionSource,0),MATCH(I$10,CFPTableEmissionsCampus,0))*INDEX(EndUseAssumptionsData,MATCH($C214,IF(EndUseAssumptionsEndUse=$D214,EndUseAssumptionsEmissionsSource),0),MATCH(I$10,EndUseAssumptionsCampus,0))*IF(COUNTIF(PeopleList,$B214)&gt;0,INDEX(SpacePeopleAllocationsPercentData,MATCH($B214,SpacePeopleAllocationsPercentType,0),MATCH(I$10,SpacePeopleAllocationsPercentCampus,0))/SUM(IF(INDEX(EndUseMatrixPeopleData,0,MATCH($C214,EndUseMatrixEmissionSource,0))=Lists!$Q$9,IF(EndUseMatrixPeopleEndUse=$D214,INDEX(EndUseMatrixPeopleSplitData,0,MATCH(I$10,EndUseMatrixPeopleSplitCampus,0))))),1),0),0)</f>
        <v>0</v>
      </c>
      <c r="J214" s="528">
        <f t="array" aca="1" ref="J214" ca="1">IFERROR(IF(INDEX(EndUseMatrixData,MATCH($B214,IF(EndUseMatrixEndUse=$D214,EndUseMatrixAllocation),0),MATCH($C214,EndUseMatrixEmissionSource,0))=Lists!$Q$9,INDEX(CFPTableEmissionsData,MATCH($C214,CFPTableEmissionsEmissionSource,0),MATCH(J$10,CFPTableEmissionsCampus,0))*INDEX(EndUseAssumptionsData,MATCH($C214,IF(EndUseAssumptionsEndUse=$D214,EndUseAssumptionsEmissionsSource),0),MATCH(J$10,EndUseAssumptionsCampus,0))*IF(COUNTIF(PeopleList,$B214)&gt;0,INDEX(SpacePeopleAllocationsPercentData,MATCH($B214,SpacePeopleAllocationsPercentType,0),MATCH(J$10,SpacePeopleAllocationsPercentCampus,0))/SUM(IF(INDEX(EndUseMatrixPeopleData,0,MATCH($C214,EndUseMatrixEmissionSource,0))=Lists!$Q$9,IF(EndUseMatrixPeopleEndUse=$D214,INDEX(EndUseMatrixPeopleSplitData,0,MATCH(J$10,EndUseMatrixPeopleSplitCampus,0))))),1),0),0)</f>
        <v>0</v>
      </c>
      <c r="K214" s="529" t="str">
        <f t="array" aca="1" ref="K214" ca="1">IFERROR(E214*(1+INDEX(FrontEndData,MATCH(K$10,IF(FrontEndType=$B214,FrontEndCampus),0),MATCH(K$9,FrontEndYear,0))),"")</f>
        <v/>
      </c>
      <c r="L214" s="529" t="str">
        <f t="array" aca="1" ref="L214" ca="1">IFERROR(F214*(1+INDEX(FrontEndData,MATCH(L$10,IF(FrontEndType=$B214,FrontEndCampus),0),MATCH(L$9,FrontEndYear,0))),"")</f>
        <v/>
      </c>
      <c r="M214" s="529" t="str">
        <f t="array" aca="1" ref="M214" ca="1">IFERROR(G214*(1+INDEX(FrontEndData,MATCH(M$10,IF(FrontEndType=$B214,FrontEndCampus),0),MATCH(M$9,FrontEndYear,0))),"")</f>
        <v/>
      </c>
      <c r="N214" s="529" t="str">
        <f t="array" aca="1" ref="N214" ca="1">IFERROR(H214*(1+INDEX(FrontEndData,MATCH(N$10,IF(FrontEndType=$B214,FrontEndCampus),0),MATCH(N$9,FrontEndYear,0))),"")</f>
        <v/>
      </c>
      <c r="O214" s="529" t="str">
        <f t="array" aca="1" ref="O214" ca="1">IFERROR(I214*(1+INDEX(FrontEndData,MATCH(O$10,IF(FrontEndType=$B214,FrontEndCampus),0),MATCH(O$9,FrontEndYear,0))),"")</f>
        <v/>
      </c>
      <c r="P214" s="529" t="str">
        <f t="array" aca="1" ref="P214" ca="1">IFERROR(J214*(1+INDEX(FrontEndData,MATCH(P$10,IF(FrontEndType=$B214,FrontEndCampus),0),MATCH(P$9,FrontEndYear,0))),"")</f>
        <v/>
      </c>
      <c r="Q214" s="529" t="str">
        <f t="array" aca="1" ref="Q214" ca="1">IFERROR(K214*(1+INDEX(FrontEndData,MATCH(Q$10,IF(FrontEndType=$B214,FrontEndCampus),0),MATCH(Q$9,FrontEndYear,0))),"")</f>
        <v/>
      </c>
      <c r="R214" s="529" t="str">
        <f t="array" aca="1" ref="R214" ca="1">IFERROR(L214*(1+INDEX(FrontEndData,MATCH(R$10,IF(FrontEndType=$B214,FrontEndCampus),0),MATCH(R$9,FrontEndYear,0))),"")</f>
        <v/>
      </c>
      <c r="S214" s="529" t="str">
        <f t="array" aca="1" ref="S214" ca="1">IFERROR(M214*(1+INDEX(FrontEndData,MATCH(S$10,IF(FrontEndType=$B214,FrontEndCampus),0),MATCH(S$9,FrontEndYear,0))),"")</f>
        <v/>
      </c>
      <c r="T214" s="529" t="str">
        <f t="array" aca="1" ref="T214" ca="1">IFERROR(N214*(1+INDEX(FrontEndData,MATCH(T$10,IF(FrontEndType=$B214,FrontEndCampus),0),MATCH(T$9,FrontEndYear,0))),"")</f>
        <v/>
      </c>
      <c r="U214" s="529" t="str">
        <f t="array" aca="1" ref="U214" ca="1">IFERROR(O214*(1+INDEX(FrontEndData,MATCH(U$10,IF(FrontEndType=$B214,FrontEndCampus),0),MATCH(U$9,FrontEndYear,0))),"")</f>
        <v/>
      </c>
      <c r="V214" s="529" t="str">
        <f t="array" aca="1" ref="V214" ca="1">IFERROR(P214*(1+INDEX(FrontEndData,MATCH(V$10,IF(FrontEndType=$B214,FrontEndCampus),0),MATCH(V$9,FrontEndYear,0))),"")</f>
        <v/>
      </c>
      <c r="W214" s="529" t="str">
        <f t="array" aca="1" ref="W214" ca="1">IFERROR(Q214*(1+INDEX(FrontEndData,MATCH(W$10,IF(FrontEndType=$B214,FrontEndCampus),0),MATCH(W$9,FrontEndYear,0))),"")</f>
        <v/>
      </c>
      <c r="X214" s="529" t="str">
        <f t="array" aca="1" ref="X214" ca="1">IFERROR(R214*(1+INDEX(FrontEndData,MATCH(X$10,IF(FrontEndType=$B214,FrontEndCampus),0),MATCH(X$9,FrontEndYear,0))),"")</f>
        <v/>
      </c>
      <c r="Y214" s="529" t="str">
        <f t="array" aca="1" ref="Y214" ca="1">IFERROR(S214*(1+INDEX(FrontEndData,MATCH(Y$10,IF(FrontEndType=$B214,FrontEndCampus),0),MATCH(Y$9,FrontEndYear,0))),"")</f>
        <v/>
      </c>
      <c r="Z214" s="529" t="str">
        <f t="array" aca="1" ref="Z214" ca="1">IFERROR(T214*(1+INDEX(FrontEndData,MATCH(Z$10,IF(FrontEndType=$B214,FrontEndCampus),0),MATCH(Z$9,FrontEndYear,0))),"")</f>
        <v/>
      </c>
      <c r="AA214" s="529" t="str">
        <f t="array" aca="1" ref="AA214" ca="1">IFERROR(U214*(1+INDEX(FrontEndData,MATCH(AA$10,IF(FrontEndType=$B214,FrontEndCampus),0),MATCH(AA$9,FrontEndYear,0))),"")</f>
        <v/>
      </c>
      <c r="AB214" s="529" t="str">
        <f t="array" aca="1" ref="AB214" ca="1">IFERROR(V214*(1+INDEX(FrontEndData,MATCH(AB$10,IF(FrontEndType=$B214,FrontEndCampus),0),MATCH(AB$9,FrontEndYear,0))),"")</f>
        <v/>
      </c>
      <c r="AC214" s="529" t="str">
        <f t="array" aca="1" ref="AC214" ca="1">IFERROR(W214*(1+INDEX(FrontEndData,MATCH(AC$10,IF(FrontEndType=$B214,FrontEndCampus),0),MATCH(AC$9,FrontEndYear,0))),"")</f>
        <v/>
      </c>
      <c r="AD214" s="529" t="str">
        <f t="array" aca="1" ref="AD214" ca="1">IFERROR(X214*(1+INDEX(FrontEndData,MATCH(AD$10,IF(FrontEndType=$B214,FrontEndCampus),0),MATCH(AD$9,FrontEndYear,0))),"")</f>
        <v/>
      </c>
      <c r="AE214" s="529" t="str">
        <f t="array" aca="1" ref="AE214" ca="1">IFERROR(Y214*(1+INDEX(FrontEndData,MATCH(AE$10,IF(FrontEndType=$B214,FrontEndCampus),0),MATCH(AE$9,FrontEndYear,0))),"")</f>
        <v/>
      </c>
      <c r="AF214" s="529" t="str">
        <f t="array" aca="1" ref="AF214" ca="1">IFERROR(Z214*(1+INDEX(FrontEndData,MATCH(AF$10,IF(FrontEndType=$B214,FrontEndCampus),0),MATCH(AF$9,FrontEndYear,0))),"")</f>
        <v/>
      </c>
      <c r="AG214" s="529" t="str">
        <f t="array" aca="1" ref="AG214" ca="1">IFERROR(AA214*(1+INDEX(FrontEndData,MATCH(AG$10,IF(FrontEndType=$B214,FrontEndCampus),0),MATCH(AG$9,FrontEndYear,0))),"")</f>
        <v/>
      </c>
      <c r="AH214" s="529" t="str">
        <f t="array" aca="1" ref="AH214" ca="1">IFERROR(AB214*(1+INDEX(FrontEndData,MATCH(AH$10,IF(FrontEndType=$B214,FrontEndCampus),0),MATCH(AH$9,FrontEndYear,0))),"")</f>
        <v/>
      </c>
      <c r="AI214" s="529" t="str">
        <f t="array" aca="1" ref="AI214" ca="1">IFERROR(AC214*(1+INDEX(FrontEndData,MATCH(AI$10,IF(FrontEndType=$B214,FrontEndCampus),0),MATCH(AI$9,FrontEndYear,0))),"")</f>
        <v/>
      </c>
      <c r="AJ214" s="529" t="str">
        <f t="array" aca="1" ref="AJ214" ca="1">IFERROR(AD214*(1+INDEX(FrontEndData,MATCH(AJ$10,IF(FrontEndType=$B214,FrontEndCampus),0),MATCH(AJ$9,FrontEndYear,0))),"")</f>
        <v/>
      </c>
      <c r="AK214" s="529" t="str">
        <f t="array" aca="1" ref="AK214" ca="1">IFERROR(AE214*(1+INDEX(FrontEndData,MATCH(AK$10,IF(FrontEndType=$B214,FrontEndCampus),0),MATCH(AK$9,FrontEndYear,0))),"")</f>
        <v/>
      </c>
      <c r="AL214" s="529" t="str">
        <f t="array" aca="1" ref="AL214" ca="1">IFERROR(AF214*(1+INDEX(FrontEndData,MATCH(AL$10,IF(FrontEndType=$B214,FrontEndCampus),0),MATCH(AL$9,FrontEndYear,0))),"")</f>
        <v/>
      </c>
      <c r="AM214" s="529" t="str">
        <f t="array" aca="1" ref="AM214" ca="1">IFERROR(AG214*(1+INDEX(FrontEndData,MATCH(AM$10,IF(FrontEndType=$B214,FrontEndCampus),0),MATCH(AM$9,FrontEndYear,0))),"")</f>
        <v/>
      </c>
      <c r="AN214" s="529" t="str">
        <f t="array" aca="1" ref="AN214" ca="1">IFERROR(AH214*(1+INDEX(FrontEndData,MATCH(AN$10,IF(FrontEndType=$B214,FrontEndCampus),0),MATCH(AN$9,FrontEndYear,0))),"")</f>
        <v/>
      </c>
      <c r="AO214" s="529" t="str">
        <f t="array" aca="1" ref="AO214" ca="1">IFERROR(AI214*(1+INDEX(FrontEndData,MATCH(AO$10,IF(FrontEndType=$B214,FrontEndCampus),0),MATCH(AO$9,FrontEndYear,0))),"")</f>
        <v/>
      </c>
      <c r="AP214" s="529" t="str">
        <f t="array" aca="1" ref="AP214" ca="1">IFERROR(AJ214*(1+INDEX(FrontEndData,MATCH(AP$10,IF(FrontEndType=$B214,FrontEndCampus),0),MATCH(AP$9,FrontEndYear,0))),"")</f>
        <v/>
      </c>
      <c r="AQ214" s="529" t="str">
        <f t="array" aca="1" ref="AQ214" ca="1">IFERROR(AK214*(1+INDEX(FrontEndData,MATCH(AQ$10,IF(FrontEndType=$B214,FrontEndCampus),0),MATCH(AQ$9,FrontEndYear,0))),"")</f>
        <v/>
      </c>
      <c r="AR214" s="529" t="str">
        <f t="array" aca="1" ref="AR214" ca="1">IFERROR(AL214*(1+INDEX(FrontEndData,MATCH(AR$10,IF(FrontEndType=$B214,FrontEndCampus),0),MATCH(AR$9,FrontEndYear,0))),"")</f>
        <v/>
      </c>
      <c r="AS214" s="529" t="str">
        <f t="array" aca="1" ref="AS214" ca="1">IFERROR(AM214*(1+INDEX(FrontEndData,MATCH(AS$10,IF(FrontEndType=$B214,FrontEndCampus),0),MATCH(AS$9,FrontEndYear,0))),"")</f>
        <v/>
      </c>
      <c r="AT214" s="529" t="str">
        <f t="array" aca="1" ref="AT214" ca="1">IFERROR(AN214*(1+INDEX(FrontEndData,MATCH(AT$10,IF(FrontEndType=$B214,FrontEndCampus),0),MATCH(AT$9,FrontEndYear,0))),"")</f>
        <v/>
      </c>
      <c r="AU214" s="529" t="str">
        <f t="array" aca="1" ref="AU214" ca="1">IFERROR(AO214*(1+INDEX(FrontEndData,MATCH(AU$10,IF(FrontEndType=$B214,FrontEndCampus),0),MATCH(AU$9,FrontEndYear,0))),"")</f>
        <v/>
      </c>
      <c r="AV214" s="529" t="str">
        <f t="array" aca="1" ref="AV214" ca="1">IFERROR(AP214*(1+INDEX(FrontEndData,MATCH(AV$10,IF(FrontEndType=$B214,FrontEndCampus),0),MATCH(AV$9,FrontEndYear,0))),"")</f>
        <v/>
      </c>
      <c r="AW214" s="529" t="str">
        <f t="array" aca="1" ref="AW214" ca="1">IFERROR(AQ214*(1+INDEX(FrontEndData,MATCH(AW$10,IF(FrontEndType=$B214,FrontEndCampus),0),MATCH(AW$9,FrontEndYear,0))),"")</f>
        <v/>
      </c>
      <c r="AX214" s="529" t="str">
        <f t="array" aca="1" ref="AX214" ca="1">IFERROR(AR214*(1+INDEX(FrontEndData,MATCH(AX$10,IF(FrontEndType=$B214,FrontEndCampus),0),MATCH(AX$9,FrontEndYear,0))),"")</f>
        <v/>
      </c>
      <c r="AY214" s="529" t="str">
        <f t="array" aca="1" ref="AY214" ca="1">IFERROR(AS214*(1+INDEX(FrontEndData,MATCH(AY$10,IF(FrontEndType=$B214,FrontEndCampus),0),MATCH(AY$9,FrontEndYear,0))),"")</f>
        <v/>
      </c>
      <c r="AZ214" s="529" t="str">
        <f t="array" aca="1" ref="AZ214" ca="1">IFERROR(AT214*(1+INDEX(FrontEndData,MATCH(AZ$10,IF(FrontEndType=$B214,FrontEndCampus),0),MATCH(AZ$9,FrontEndYear,0))),"")</f>
        <v/>
      </c>
      <c r="BA214" s="529" t="str">
        <f t="array" aca="1" ref="BA214" ca="1">IFERROR(AU214*(1+INDEX(FrontEndData,MATCH(BA$10,IF(FrontEndType=$B214,FrontEndCampus),0),MATCH(BA$9,FrontEndYear,0))),"")</f>
        <v/>
      </c>
      <c r="BB214" s="529" t="str">
        <f t="array" aca="1" ref="BB214" ca="1">IFERROR(AV214*(1+INDEX(FrontEndData,MATCH(BB$10,IF(FrontEndType=$B214,FrontEndCampus),0),MATCH(BB$9,FrontEndYear,0))),"")</f>
        <v/>
      </c>
      <c r="BC214" s="529" t="str">
        <f t="array" aca="1" ref="BC214" ca="1">IFERROR(AW214*(1+INDEX(FrontEndData,MATCH(BC$10,IF(FrontEndType=$B214,FrontEndCampus),0),MATCH(BC$9,FrontEndYear,0))),"")</f>
        <v/>
      </c>
      <c r="BD214" s="529" t="str">
        <f t="array" aca="1" ref="BD214" ca="1">IFERROR(AX214*(1+INDEX(FrontEndData,MATCH(BD$10,IF(FrontEndType=$B214,FrontEndCampus),0),MATCH(BD$9,FrontEndYear,0))),"")</f>
        <v/>
      </c>
      <c r="BE214" s="529" t="str">
        <f t="array" aca="1" ref="BE214" ca="1">IFERROR(AY214*(1+INDEX(FrontEndData,MATCH(BE$10,IF(FrontEndType=$B214,FrontEndCampus),0),MATCH(BE$9,FrontEndYear,0))),"")</f>
        <v/>
      </c>
      <c r="BF214" s="529" t="str">
        <f t="array" aca="1" ref="BF214" ca="1">IFERROR(AZ214*(1+INDEX(FrontEndData,MATCH(BF$10,IF(FrontEndType=$B214,FrontEndCampus),0),MATCH(BF$9,FrontEndYear,0))),"")</f>
        <v/>
      </c>
      <c r="BG214" s="529" t="str">
        <f t="array" aca="1" ref="BG214" ca="1">IFERROR(BA214*(1+INDEX(FrontEndData,MATCH(BG$10,IF(FrontEndType=$B214,FrontEndCampus),0),MATCH(BG$9,FrontEndYear,0))),"")</f>
        <v/>
      </c>
      <c r="BH214" s="529" t="str">
        <f t="array" aca="1" ref="BH214" ca="1">IFERROR(BB214*(1+INDEX(FrontEndData,MATCH(BH$10,IF(FrontEndType=$B214,FrontEndCampus),0),MATCH(BH$9,FrontEndYear,0))),"")</f>
        <v/>
      </c>
      <c r="BI214" s="529" t="str">
        <f t="array" aca="1" ref="BI214" ca="1">IFERROR(BC214*(1+INDEX(FrontEndData,MATCH(BI$10,IF(FrontEndType=$B214,FrontEndCampus),0),MATCH(BI$9,FrontEndYear,0))),"")</f>
        <v/>
      </c>
      <c r="BJ214" s="529" t="str">
        <f t="array" aca="1" ref="BJ214" ca="1">IFERROR(BD214*(1+INDEX(FrontEndData,MATCH(BJ$10,IF(FrontEndType=$B214,FrontEndCampus),0),MATCH(BJ$9,FrontEndYear,0))),"")</f>
        <v/>
      </c>
      <c r="BK214" s="529" t="str">
        <f t="array" aca="1" ref="BK214" ca="1">IFERROR(BE214*(1+INDEX(FrontEndData,MATCH(BK$10,IF(FrontEndType=$B214,FrontEndCampus),0),MATCH(BK$9,FrontEndYear,0))),"")</f>
        <v/>
      </c>
      <c r="BL214" s="529" t="str">
        <f t="array" aca="1" ref="BL214" ca="1">IFERROR(BF214*(1+INDEX(FrontEndData,MATCH(BL$10,IF(FrontEndType=$B214,FrontEndCampus),0),MATCH(BL$9,FrontEndYear,0))),"")</f>
        <v/>
      </c>
      <c r="BM214" s="529" t="str">
        <f t="array" aca="1" ref="BM214" ca="1">IFERROR(BG214*(1+INDEX(FrontEndData,MATCH(BM$10,IF(FrontEndType=$B214,FrontEndCampus),0),MATCH(BM$9,FrontEndYear,0))),"")</f>
        <v/>
      </c>
      <c r="BN214" s="529" t="str">
        <f t="array" aca="1" ref="BN214" ca="1">IFERROR(BH214*(1+INDEX(FrontEndData,MATCH(BN$10,IF(FrontEndType=$B214,FrontEndCampus),0),MATCH(BN$9,FrontEndYear,0))),"")</f>
        <v/>
      </c>
      <c r="BO214" s="529" t="str">
        <f t="array" aca="1" ref="BO214" ca="1">IFERROR(BI214*(1+INDEX(FrontEndData,MATCH(BO$10,IF(FrontEndType=$B214,FrontEndCampus),0),MATCH(BO$9,FrontEndYear,0))),"")</f>
        <v/>
      </c>
      <c r="BP214" s="529" t="str">
        <f t="array" aca="1" ref="BP214" ca="1">IFERROR(BJ214*(1+INDEX(FrontEndData,MATCH(BP$10,IF(FrontEndType=$B214,FrontEndCampus),0),MATCH(BP$9,FrontEndYear,0))),"")</f>
        <v/>
      </c>
      <c r="BQ214" s="529" t="str">
        <f t="array" aca="1" ref="BQ214" ca="1">IFERROR(BK214*(1+INDEX(FrontEndData,MATCH(BQ$10,IF(FrontEndType=$B214,FrontEndCampus),0),MATCH(BQ$9,FrontEndYear,0))),"")</f>
        <v/>
      </c>
      <c r="BR214" s="529" t="str">
        <f t="array" aca="1" ref="BR214" ca="1">IFERROR(BL214*(1+INDEX(FrontEndData,MATCH(BR$10,IF(FrontEndType=$B214,FrontEndCampus),0),MATCH(BR$9,FrontEndYear,0))),"")</f>
        <v/>
      </c>
      <c r="BS214" s="529" t="str">
        <f t="array" aca="1" ref="BS214" ca="1">IFERROR(BM214*(1+INDEX(FrontEndData,MATCH(BS$10,IF(FrontEndType=$B214,FrontEndCampus),0),MATCH(BS$9,FrontEndYear,0))),"")</f>
        <v/>
      </c>
      <c r="BT214" s="529" t="str">
        <f t="array" aca="1" ref="BT214" ca="1">IFERROR(BN214*(1+INDEX(FrontEndData,MATCH(BT$10,IF(FrontEndType=$B214,FrontEndCampus),0),MATCH(BT$9,FrontEndYear,0))),"")</f>
        <v/>
      </c>
      <c r="BU214" s="529" t="str">
        <f t="array" aca="1" ref="BU214" ca="1">IFERROR(BO214*(1+INDEX(FrontEndData,MATCH(BU$10,IF(FrontEndType=$B214,FrontEndCampus),0),MATCH(BU$9,FrontEndYear,0))),"")</f>
        <v/>
      </c>
      <c r="BV214" s="529" t="str">
        <f t="array" aca="1" ref="BV214" ca="1">IFERROR(BP214*(1+INDEX(FrontEndData,MATCH(BV$10,IF(FrontEndType=$B214,FrontEndCampus),0),MATCH(BV$9,FrontEndYear,0))),"")</f>
        <v/>
      </c>
      <c r="BW214" s="529" t="str">
        <f t="array" aca="1" ref="BW214" ca="1">IFERROR(BQ214*(1+INDEX(FrontEndData,MATCH(BW$10,IF(FrontEndType=$B214,FrontEndCampus),0),MATCH(BW$9,FrontEndYear,0))),"")</f>
        <v/>
      </c>
      <c r="BX214" s="529" t="str">
        <f t="array" aca="1" ref="BX214" ca="1">IFERROR(BR214*(1+INDEX(FrontEndData,MATCH(BX$10,IF(FrontEndType=$B214,FrontEndCampus),0),MATCH(BX$9,FrontEndYear,0))),"")</f>
        <v/>
      </c>
    </row>
    <row r="215" spans="2:76" x14ac:dyDescent="0.25">
      <c r="B215" s="525" t="s">
        <v>358</v>
      </c>
      <c r="C215" s="526" t="s">
        <v>336</v>
      </c>
      <c r="D215" s="527" t="s">
        <v>28</v>
      </c>
      <c r="E215" s="528">
        <f t="array" ref="E215">IFERROR(IF(INDEX(EndUseMatrixData,MATCH($B215,IF(EndUseMatrixEndUse=$D215,EndUseMatrixAllocation),0),MATCH($C215,EndUseMatrixEmissionSource,0))=Lists!$Q$9,INDEX(CFPTableEmissionsData,MATCH($C215,CFPTableEmissionsEmissionSource,0),MATCH(E$10,CFPTableEmissionsCampus,0))*INDEX(EndUseAssumptionsData,MATCH($C215,IF(EndUseAssumptionsEndUse=$D215,EndUseAssumptionsEmissionsSource),0),MATCH(E$10,EndUseAssumptionsCampus,0))*IF(COUNTIF(PeopleList,$B215)&gt;0,INDEX(SpacePeopleAllocationsPercentData,MATCH($B215,SpacePeopleAllocationsPercentType,0),MATCH(E$10,SpacePeopleAllocationsPercentCampus,0))/SUM(IF(INDEX(EndUseMatrixPeopleData,0,MATCH($C215,EndUseMatrixEmissionSource,0))=Lists!$Q$9,IF(EndUseMatrixPeopleEndUse=$D215,INDEX(EndUseMatrixPeopleSplitData,0,MATCH(E$10,EndUseMatrixPeopleSplitCampus,0))))),1),0),0)</f>
        <v>0</v>
      </c>
      <c r="F215" s="528">
        <f t="array" ref="F215">IFERROR(IF(INDEX(EndUseMatrixData,MATCH($B215,IF(EndUseMatrixEndUse=$D215,EndUseMatrixAllocation),0),MATCH($C215,EndUseMatrixEmissionSource,0))=Lists!$Q$9,INDEX(CFPTableEmissionsData,MATCH($C215,CFPTableEmissionsEmissionSource,0),MATCH(F$10,CFPTableEmissionsCampus,0))*INDEX(EndUseAssumptionsData,MATCH($C215,IF(EndUseAssumptionsEndUse=$D215,EndUseAssumptionsEmissionsSource),0),MATCH(F$10,EndUseAssumptionsCampus,0))*IF(COUNTIF(PeopleList,$B215)&gt;0,INDEX(SpacePeopleAllocationsPercentData,MATCH($B215,SpacePeopleAllocationsPercentType,0),MATCH(F$10,SpacePeopleAllocationsPercentCampus,0))/SUM(IF(INDEX(EndUseMatrixPeopleData,0,MATCH($C215,EndUseMatrixEmissionSource,0))=Lists!$Q$9,IF(EndUseMatrixPeopleEndUse=$D215,INDEX(EndUseMatrixPeopleSplitData,0,MATCH(F$10,EndUseMatrixPeopleSplitCampus,0))))),1),0),0)</f>
        <v>0</v>
      </c>
      <c r="G215" s="528">
        <f t="array" ref="G215">IFERROR(IF(INDEX(EndUseMatrixData,MATCH($B215,IF(EndUseMatrixEndUse=$D215,EndUseMatrixAllocation),0),MATCH($C215,EndUseMatrixEmissionSource,0))=Lists!$Q$9,INDEX(CFPTableEmissionsData,MATCH($C215,CFPTableEmissionsEmissionSource,0),MATCH(G$10,CFPTableEmissionsCampus,0))*INDEX(EndUseAssumptionsData,MATCH($C215,IF(EndUseAssumptionsEndUse=$D215,EndUseAssumptionsEmissionsSource),0),MATCH(G$10,EndUseAssumptionsCampus,0))*IF(COUNTIF(PeopleList,$B215)&gt;0,INDEX(SpacePeopleAllocationsPercentData,MATCH($B215,SpacePeopleAllocationsPercentType,0),MATCH(G$10,SpacePeopleAllocationsPercentCampus,0))/SUM(IF(INDEX(EndUseMatrixPeopleData,0,MATCH($C215,EndUseMatrixEmissionSource,0))=Lists!$Q$9,IF(EndUseMatrixPeopleEndUse=$D215,INDEX(EndUseMatrixPeopleSplitData,0,MATCH(G$10,EndUseMatrixPeopleSplitCampus,0))))),1),0),0)</f>
        <v>0</v>
      </c>
      <c r="H215" s="528">
        <f t="array" ref="H215">IFERROR(IF(INDEX(EndUseMatrixData,MATCH($B215,IF(EndUseMatrixEndUse=$D215,EndUseMatrixAllocation),0),MATCH($C215,EndUseMatrixEmissionSource,0))=Lists!$Q$9,INDEX(CFPTableEmissionsData,MATCH($C215,CFPTableEmissionsEmissionSource,0),MATCH(H$10,CFPTableEmissionsCampus,0))*INDEX(EndUseAssumptionsData,MATCH($C215,IF(EndUseAssumptionsEndUse=$D215,EndUseAssumptionsEmissionsSource),0),MATCH(H$10,EndUseAssumptionsCampus,0))*IF(COUNTIF(PeopleList,$B215)&gt;0,INDEX(SpacePeopleAllocationsPercentData,MATCH($B215,SpacePeopleAllocationsPercentType,0),MATCH(H$10,SpacePeopleAllocationsPercentCampus,0))/SUM(IF(INDEX(EndUseMatrixPeopleData,0,MATCH($C215,EndUseMatrixEmissionSource,0))=Lists!$Q$9,IF(EndUseMatrixPeopleEndUse=$D215,INDEX(EndUseMatrixPeopleSplitData,0,MATCH(H$10,EndUseMatrixPeopleSplitCampus,0))))),1),0),0)</f>
        <v>0</v>
      </c>
      <c r="I215" s="528">
        <f t="array" ref="I215">IFERROR(IF(INDEX(EndUseMatrixData,MATCH($B215,IF(EndUseMatrixEndUse=$D215,EndUseMatrixAllocation),0),MATCH($C215,EndUseMatrixEmissionSource,0))=Lists!$Q$9,INDEX(CFPTableEmissionsData,MATCH($C215,CFPTableEmissionsEmissionSource,0),MATCH(I$10,CFPTableEmissionsCampus,0))*INDEX(EndUseAssumptionsData,MATCH($C215,IF(EndUseAssumptionsEndUse=$D215,EndUseAssumptionsEmissionsSource),0),MATCH(I$10,EndUseAssumptionsCampus,0))*IF(COUNTIF(PeopleList,$B215)&gt;0,INDEX(SpacePeopleAllocationsPercentData,MATCH($B215,SpacePeopleAllocationsPercentType,0),MATCH(I$10,SpacePeopleAllocationsPercentCampus,0))/SUM(IF(INDEX(EndUseMatrixPeopleData,0,MATCH($C215,EndUseMatrixEmissionSource,0))=Lists!$Q$9,IF(EndUseMatrixPeopleEndUse=$D215,INDEX(EndUseMatrixPeopleSplitData,0,MATCH(I$10,EndUseMatrixPeopleSplitCampus,0))))),1),0),0)</f>
        <v>0</v>
      </c>
      <c r="J215" s="528">
        <f t="array" ref="J215">IFERROR(IF(INDEX(EndUseMatrixData,MATCH($B215,IF(EndUseMatrixEndUse=$D215,EndUseMatrixAllocation),0),MATCH($C215,EndUseMatrixEmissionSource,0))=Lists!$Q$9,INDEX(CFPTableEmissionsData,MATCH($C215,CFPTableEmissionsEmissionSource,0),MATCH(J$10,CFPTableEmissionsCampus,0))*INDEX(EndUseAssumptionsData,MATCH($C215,IF(EndUseAssumptionsEndUse=$D215,EndUseAssumptionsEmissionsSource),0),MATCH(J$10,EndUseAssumptionsCampus,0))*IF(COUNTIF(PeopleList,$B215)&gt;0,INDEX(SpacePeopleAllocationsPercentData,MATCH($B215,SpacePeopleAllocationsPercentType,0),MATCH(J$10,SpacePeopleAllocationsPercentCampus,0))/SUM(IF(INDEX(EndUseMatrixPeopleData,0,MATCH($C215,EndUseMatrixEmissionSource,0))=Lists!$Q$9,IF(EndUseMatrixPeopleEndUse=$D215,INDEX(EndUseMatrixPeopleSplitData,0,MATCH(J$10,EndUseMatrixPeopleSplitCampus,0))))),1),0),0)</f>
        <v>0</v>
      </c>
      <c r="K215" s="529" t="str">
        <f t="array" aca="1" ref="K215" ca="1">IFERROR(E215*(1+INDEX(FrontEndData,MATCH(K$10,IF(FrontEndType=$B215,FrontEndCampus),0),MATCH(K$9,FrontEndYear,0))),"")</f>
        <v/>
      </c>
      <c r="L215" s="529" t="str">
        <f t="array" aca="1" ref="L215" ca="1">IFERROR(F215*(1+INDEX(FrontEndData,MATCH(L$10,IF(FrontEndType=$B215,FrontEndCampus),0),MATCH(L$9,FrontEndYear,0))),"")</f>
        <v/>
      </c>
      <c r="M215" s="529" t="str">
        <f t="array" aca="1" ref="M215" ca="1">IFERROR(G215*(1+INDEX(FrontEndData,MATCH(M$10,IF(FrontEndType=$B215,FrontEndCampus),0),MATCH(M$9,FrontEndYear,0))),"")</f>
        <v/>
      </c>
      <c r="N215" s="529" t="str">
        <f t="array" aca="1" ref="N215" ca="1">IFERROR(H215*(1+INDEX(FrontEndData,MATCH(N$10,IF(FrontEndType=$B215,FrontEndCampus),0),MATCH(N$9,FrontEndYear,0))),"")</f>
        <v/>
      </c>
      <c r="O215" s="529" t="str">
        <f t="array" aca="1" ref="O215" ca="1">IFERROR(I215*(1+INDEX(FrontEndData,MATCH(O$10,IF(FrontEndType=$B215,FrontEndCampus),0),MATCH(O$9,FrontEndYear,0))),"")</f>
        <v/>
      </c>
      <c r="P215" s="529" t="str">
        <f t="array" aca="1" ref="P215" ca="1">IFERROR(J215*(1+INDEX(FrontEndData,MATCH(P$10,IF(FrontEndType=$B215,FrontEndCampus),0),MATCH(P$9,FrontEndYear,0))),"")</f>
        <v/>
      </c>
      <c r="Q215" s="529" t="str">
        <f t="array" aca="1" ref="Q215" ca="1">IFERROR(K215*(1+INDEX(FrontEndData,MATCH(Q$10,IF(FrontEndType=$B215,FrontEndCampus),0),MATCH(Q$9,FrontEndYear,0))),"")</f>
        <v/>
      </c>
      <c r="R215" s="529" t="str">
        <f t="array" aca="1" ref="R215" ca="1">IFERROR(L215*(1+INDEX(FrontEndData,MATCH(R$10,IF(FrontEndType=$B215,FrontEndCampus),0),MATCH(R$9,FrontEndYear,0))),"")</f>
        <v/>
      </c>
      <c r="S215" s="529" t="str">
        <f t="array" aca="1" ref="S215" ca="1">IFERROR(M215*(1+INDEX(FrontEndData,MATCH(S$10,IF(FrontEndType=$B215,FrontEndCampus),0),MATCH(S$9,FrontEndYear,0))),"")</f>
        <v/>
      </c>
      <c r="T215" s="529" t="str">
        <f t="array" aca="1" ref="T215" ca="1">IFERROR(N215*(1+INDEX(FrontEndData,MATCH(T$10,IF(FrontEndType=$B215,FrontEndCampus),0),MATCH(T$9,FrontEndYear,0))),"")</f>
        <v/>
      </c>
      <c r="U215" s="529" t="str">
        <f t="array" aca="1" ref="U215" ca="1">IFERROR(O215*(1+INDEX(FrontEndData,MATCH(U$10,IF(FrontEndType=$B215,FrontEndCampus),0),MATCH(U$9,FrontEndYear,0))),"")</f>
        <v/>
      </c>
      <c r="V215" s="529" t="str">
        <f t="array" aca="1" ref="V215" ca="1">IFERROR(P215*(1+INDEX(FrontEndData,MATCH(V$10,IF(FrontEndType=$B215,FrontEndCampus),0),MATCH(V$9,FrontEndYear,0))),"")</f>
        <v/>
      </c>
      <c r="W215" s="529" t="str">
        <f t="array" aca="1" ref="W215" ca="1">IFERROR(Q215*(1+INDEX(FrontEndData,MATCH(W$10,IF(FrontEndType=$B215,FrontEndCampus),0),MATCH(W$9,FrontEndYear,0))),"")</f>
        <v/>
      </c>
      <c r="X215" s="529" t="str">
        <f t="array" aca="1" ref="X215" ca="1">IFERROR(R215*(1+INDEX(FrontEndData,MATCH(X$10,IF(FrontEndType=$B215,FrontEndCampus),0),MATCH(X$9,FrontEndYear,0))),"")</f>
        <v/>
      </c>
      <c r="Y215" s="529" t="str">
        <f t="array" aca="1" ref="Y215" ca="1">IFERROR(S215*(1+INDEX(FrontEndData,MATCH(Y$10,IF(FrontEndType=$B215,FrontEndCampus),0),MATCH(Y$9,FrontEndYear,0))),"")</f>
        <v/>
      </c>
      <c r="Z215" s="529" t="str">
        <f t="array" aca="1" ref="Z215" ca="1">IFERROR(T215*(1+INDEX(FrontEndData,MATCH(Z$10,IF(FrontEndType=$B215,FrontEndCampus),0),MATCH(Z$9,FrontEndYear,0))),"")</f>
        <v/>
      </c>
      <c r="AA215" s="529" t="str">
        <f t="array" aca="1" ref="AA215" ca="1">IFERROR(U215*(1+INDEX(FrontEndData,MATCH(AA$10,IF(FrontEndType=$B215,FrontEndCampus),0),MATCH(AA$9,FrontEndYear,0))),"")</f>
        <v/>
      </c>
      <c r="AB215" s="529" t="str">
        <f t="array" aca="1" ref="AB215" ca="1">IFERROR(V215*(1+INDEX(FrontEndData,MATCH(AB$10,IF(FrontEndType=$B215,FrontEndCampus),0),MATCH(AB$9,FrontEndYear,0))),"")</f>
        <v/>
      </c>
      <c r="AC215" s="529" t="str">
        <f t="array" aca="1" ref="AC215" ca="1">IFERROR(W215*(1+INDEX(FrontEndData,MATCH(AC$10,IF(FrontEndType=$B215,FrontEndCampus),0),MATCH(AC$9,FrontEndYear,0))),"")</f>
        <v/>
      </c>
      <c r="AD215" s="529" t="str">
        <f t="array" aca="1" ref="AD215" ca="1">IFERROR(X215*(1+INDEX(FrontEndData,MATCH(AD$10,IF(FrontEndType=$B215,FrontEndCampus),0),MATCH(AD$9,FrontEndYear,0))),"")</f>
        <v/>
      </c>
      <c r="AE215" s="529" t="str">
        <f t="array" aca="1" ref="AE215" ca="1">IFERROR(Y215*(1+INDEX(FrontEndData,MATCH(AE$10,IF(FrontEndType=$B215,FrontEndCampus),0),MATCH(AE$9,FrontEndYear,0))),"")</f>
        <v/>
      </c>
      <c r="AF215" s="529" t="str">
        <f t="array" aca="1" ref="AF215" ca="1">IFERROR(Z215*(1+INDEX(FrontEndData,MATCH(AF$10,IF(FrontEndType=$B215,FrontEndCampus),0),MATCH(AF$9,FrontEndYear,0))),"")</f>
        <v/>
      </c>
      <c r="AG215" s="529" t="str">
        <f t="array" aca="1" ref="AG215" ca="1">IFERROR(AA215*(1+INDEX(FrontEndData,MATCH(AG$10,IF(FrontEndType=$B215,FrontEndCampus),0),MATCH(AG$9,FrontEndYear,0))),"")</f>
        <v/>
      </c>
      <c r="AH215" s="529" t="str">
        <f t="array" aca="1" ref="AH215" ca="1">IFERROR(AB215*(1+INDEX(FrontEndData,MATCH(AH$10,IF(FrontEndType=$B215,FrontEndCampus),0),MATCH(AH$9,FrontEndYear,0))),"")</f>
        <v/>
      </c>
      <c r="AI215" s="529" t="str">
        <f t="array" aca="1" ref="AI215" ca="1">IFERROR(AC215*(1+INDEX(FrontEndData,MATCH(AI$10,IF(FrontEndType=$B215,FrontEndCampus),0),MATCH(AI$9,FrontEndYear,0))),"")</f>
        <v/>
      </c>
      <c r="AJ215" s="529" t="str">
        <f t="array" aca="1" ref="AJ215" ca="1">IFERROR(AD215*(1+INDEX(FrontEndData,MATCH(AJ$10,IF(FrontEndType=$B215,FrontEndCampus),0),MATCH(AJ$9,FrontEndYear,0))),"")</f>
        <v/>
      </c>
      <c r="AK215" s="529" t="str">
        <f t="array" aca="1" ref="AK215" ca="1">IFERROR(AE215*(1+INDEX(FrontEndData,MATCH(AK$10,IF(FrontEndType=$B215,FrontEndCampus),0),MATCH(AK$9,FrontEndYear,0))),"")</f>
        <v/>
      </c>
      <c r="AL215" s="529" t="str">
        <f t="array" aca="1" ref="AL215" ca="1">IFERROR(AF215*(1+INDEX(FrontEndData,MATCH(AL$10,IF(FrontEndType=$B215,FrontEndCampus),0),MATCH(AL$9,FrontEndYear,0))),"")</f>
        <v/>
      </c>
      <c r="AM215" s="529" t="str">
        <f t="array" aca="1" ref="AM215" ca="1">IFERROR(AG215*(1+INDEX(FrontEndData,MATCH(AM$10,IF(FrontEndType=$B215,FrontEndCampus),0),MATCH(AM$9,FrontEndYear,0))),"")</f>
        <v/>
      </c>
      <c r="AN215" s="529" t="str">
        <f t="array" aca="1" ref="AN215" ca="1">IFERROR(AH215*(1+INDEX(FrontEndData,MATCH(AN$10,IF(FrontEndType=$B215,FrontEndCampus),0),MATCH(AN$9,FrontEndYear,0))),"")</f>
        <v/>
      </c>
      <c r="AO215" s="529" t="str">
        <f t="array" aca="1" ref="AO215" ca="1">IFERROR(AI215*(1+INDEX(FrontEndData,MATCH(AO$10,IF(FrontEndType=$B215,FrontEndCampus),0),MATCH(AO$9,FrontEndYear,0))),"")</f>
        <v/>
      </c>
      <c r="AP215" s="529" t="str">
        <f t="array" aca="1" ref="AP215" ca="1">IFERROR(AJ215*(1+INDEX(FrontEndData,MATCH(AP$10,IF(FrontEndType=$B215,FrontEndCampus),0),MATCH(AP$9,FrontEndYear,0))),"")</f>
        <v/>
      </c>
      <c r="AQ215" s="529" t="str">
        <f t="array" aca="1" ref="AQ215" ca="1">IFERROR(AK215*(1+INDEX(FrontEndData,MATCH(AQ$10,IF(FrontEndType=$B215,FrontEndCampus),0),MATCH(AQ$9,FrontEndYear,0))),"")</f>
        <v/>
      </c>
      <c r="AR215" s="529" t="str">
        <f t="array" aca="1" ref="AR215" ca="1">IFERROR(AL215*(1+INDEX(FrontEndData,MATCH(AR$10,IF(FrontEndType=$B215,FrontEndCampus),0),MATCH(AR$9,FrontEndYear,0))),"")</f>
        <v/>
      </c>
      <c r="AS215" s="529" t="str">
        <f t="array" aca="1" ref="AS215" ca="1">IFERROR(AM215*(1+INDEX(FrontEndData,MATCH(AS$10,IF(FrontEndType=$B215,FrontEndCampus),0),MATCH(AS$9,FrontEndYear,0))),"")</f>
        <v/>
      </c>
      <c r="AT215" s="529" t="str">
        <f t="array" aca="1" ref="AT215" ca="1">IFERROR(AN215*(1+INDEX(FrontEndData,MATCH(AT$10,IF(FrontEndType=$B215,FrontEndCampus),0),MATCH(AT$9,FrontEndYear,0))),"")</f>
        <v/>
      </c>
      <c r="AU215" s="529" t="str">
        <f t="array" aca="1" ref="AU215" ca="1">IFERROR(AO215*(1+INDEX(FrontEndData,MATCH(AU$10,IF(FrontEndType=$B215,FrontEndCampus),0),MATCH(AU$9,FrontEndYear,0))),"")</f>
        <v/>
      </c>
      <c r="AV215" s="529" t="str">
        <f t="array" aca="1" ref="AV215" ca="1">IFERROR(AP215*(1+INDEX(FrontEndData,MATCH(AV$10,IF(FrontEndType=$B215,FrontEndCampus),0),MATCH(AV$9,FrontEndYear,0))),"")</f>
        <v/>
      </c>
      <c r="AW215" s="529" t="str">
        <f t="array" aca="1" ref="AW215" ca="1">IFERROR(AQ215*(1+INDEX(FrontEndData,MATCH(AW$10,IF(FrontEndType=$B215,FrontEndCampus),0),MATCH(AW$9,FrontEndYear,0))),"")</f>
        <v/>
      </c>
      <c r="AX215" s="529" t="str">
        <f t="array" aca="1" ref="AX215" ca="1">IFERROR(AR215*(1+INDEX(FrontEndData,MATCH(AX$10,IF(FrontEndType=$B215,FrontEndCampus),0),MATCH(AX$9,FrontEndYear,0))),"")</f>
        <v/>
      </c>
      <c r="AY215" s="529" t="str">
        <f t="array" aca="1" ref="AY215" ca="1">IFERROR(AS215*(1+INDEX(FrontEndData,MATCH(AY$10,IF(FrontEndType=$B215,FrontEndCampus),0),MATCH(AY$9,FrontEndYear,0))),"")</f>
        <v/>
      </c>
      <c r="AZ215" s="529" t="str">
        <f t="array" aca="1" ref="AZ215" ca="1">IFERROR(AT215*(1+INDEX(FrontEndData,MATCH(AZ$10,IF(FrontEndType=$B215,FrontEndCampus),0),MATCH(AZ$9,FrontEndYear,0))),"")</f>
        <v/>
      </c>
      <c r="BA215" s="529" t="str">
        <f t="array" aca="1" ref="BA215" ca="1">IFERROR(AU215*(1+INDEX(FrontEndData,MATCH(BA$10,IF(FrontEndType=$B215,FrontEndCampus),0),MATCH(BA$9,FrontEndYear,0))),"")</f>
        <v/>
      </c>
      <c r="BB215" s="529" t="str">
        <f t="array" aca="1" ref="BB215" ca="1">IFERROR(AV215*(1+INDEX(FrontEndData,MATCH(BB$10,IF(FrontEndType=$B215,FrontEndCampus),0),MATCH(BB$9,FrontEndYear,0))),"")</f>
        <v/>
      </c>
      <c r="BC215" s="529" t="str">
        <f t="array" aca="1" ref="BC215" ca="1">IFERROR(AW215*(1+INDEX(FrontEndData,MATCH(BC$10,IF(FrontEndType=$B215,FrontEndCampus),0),MATCH(BC$9,FrontEndYear,0))),"")</f>
        <v/>
      </c>
      <c r="BD215" s="529" t="str">
        <f t="array" aca="1" ref="BD215" ca="1">IFERROR(AX215*(1+INDEX(FrontEndData,MATCH(BD$10,IF(FrontEndType=$B215,FrontEndCampus),0),MATCH(BD$9,FrontEndYear,0))),"")</f>
        <v/>
      </c>
      <c r="BE215" s="529" t="str">
        <f t="array" aca="1" ref="BE215" ca="1">IFERROR(AY215*(1+INDEX(FrontEndData,MATCH(BE$10,IF(FrontEndType=$B215,FrontEndCampus),0),MATCH(BE$9,FrontEndYear,0))),"")</f>
        <v/>
      </c>
      <c r="BF215" s="529" t="str">
        <f t="array" aca="1" ref="BF215" ca="1">IFERROR(AZ215*(1+INDEX(FrontEndData,MATCH(BF$10,IF(FrontEndType=$B215,FrontEndCampus),0),MATCH(BF$9,FrontEndYear,0))),"")</f>
        <v/>
      </c>
      <c r="BG215" s="529" t="str">
        <f t="array" aca="1" ref="BG215" ca="1">IFERROR(BA215*(1+INDEX(FrontEndData,MATCH(BG$10,IF(FrontEndType=$B215,FrontEndCampus),0),MATCH(BG$9,FrontEndYear,0))),"")</f>
        <v/>
      </c>
      <c r="BH215" s="529" t="str">
        <f t="array" aca="1" ref="BH215" ca="1">IFERROR(BB215*(1+INDEX(FrontEndData,MATCH(BH$10,IF(FrontEndType=$B215,FrontEndCampus),0),MATCH(BH$9,FrontEndYear,0))),"")</f>
        <v/>
      </c>
      <c r="BI215" s="529" t="str">
        <f t="array" aca="1" ref="BI215" ca="1">IFERROR(BC215*(1+INDEX(FrontEndData,MATCH(BI$10,IF(FrontEndType=$B215,FrontEndCampus),0),MATCH(BI$9,FrontEndYear,0))),"")</f>
        <v/>
      </c>
      <c r="BJ215" s="529" t="str">
        <f t="array" aca="1" ref="BJ215" ca="1">IFERROR(BD215*(1+INDEX(FrontEndData,MATCH(BJ$10,IF(FrontEndType=$B215,FrontEndCampus),0),MATCH(BJ$9,FrontEndYear,0))),"")</f>
        <v/>
      </c>
      <c r="BK215" s="529" t="str">
        <f t="array" aca="1" ref="BK215" ca="1">IFERROR(BE215*(1+INDEX(FrontEndData,MATCH(BK$10,IF(FrontEndType=$B215,FrontEndCampus),0),MATCH(BK$9,FrontEndYear,0))),"")</f>
        <v/>
      </c>
      <c r="BL215" s="529" t="str">
        <f t="array" aca="1" ref="BL215" ca="1">IFERROR(BF215*(1+INDEX(FrontEndData,MATCH(BL$10,IF(FrontEndType=$B215,FrontEndCampus),0),MATCH(BL$9,FrontEndYear,0))),"")</f>
        <v/>
      </c>
      <c r="BM215" s="529" t="str">
        <f t="array" aca="1" ref="BM215" ca="1">IFERROR(BG215*(1+INDEX(FrontEndData,MATCH(BM$10,IF(FrontEndType=$B215,FrontEndCampus),0),MATCH(BM$9,FrontEndYear,0))),"")</f>
        <v/>
      </c>
      <c r="BN215" s="529" t="str">
        <f t="array" aca="1" ref="BN215" ca="1">IFERROR(BH215*(1+INDEX(FrontEndData,MATCH(BN$10,IF(FrontEndType=$B215,FrontEndCampus),0),MATCH(BN$9,FrontEndYear,0))),"")</f>
        <v/>
      </c>
      <c r="BO215" s="529" t="str">
        <f t="array" aca="1" ref="BO215" ca="1">IFERROR(BI215*(1+INDEX(FrontEndData,MATCH(BO$10,IF(FrontEndType=$B215,FrontEndCampus),0),MATCH(BO$9,FrontEndYear,0))),"")</f>
        <v/>
      </c>
      <c r="BP215" s="529" t="str">
        <f t="array" aca="1" ref="BP215" ca="1">IFERROR(BJ215*(1+INDEX(FrontEndData,MATCH(BP$10,IF(FrontEndType=$B215,FrontEndCampus),0),MATCH(BP$9,FrontEndYear,0))),"")</f>
        <v/>
      </c>
      <c r="BQ215" s="529" t="str">
        <f t="array" aca="1" ref="BQ215" ca="1">IFERROR(BK215*(1+INDEX(FrontEndData,MATCH(BQ$10,IF(FrontEndType=$B215,FrontEndCampus),0),MATCH(BQ$9,FrontEndYear,0))),"")</f>
        <v/>
      </c>
      <c r="BR215" s="529" t="str">
        <f t="array" aca="1" ref="BR215" ca="1">IFERROR(BL215*(1+INDEX(FrontEndData,MATCH(BR$10,IF(FrontEndType=$B215,FrontEndCampus),0),MATCH(BR$9,FrontEndYear,0))),"")</f>
        <v/>
      </c>
      <c r="BS215" s="529" t="str">
        <f t="array" aca="1" ref="BS215" ca="1">IFERROR(BM215*(1+INDEX(FrontEndData,MATCH(BS$10,IF(FrontEndType=$B215,FrontEndCampus),0),MATCH(BS$9,FrontEndYear,0))),"")</f>
        <v/>
      </c>
      <c r="BT215" s="529" t="str">
        <f t="array" aca="1" ref="BT215" ca="1">IFERROR(BN215*(1+INDEX(FrontEndData,MATCH(BT$10,IF(FrontEndType=$B215,FrontEndCampus),0),MATCH(BT$9,FrontEndYear,0))),"")</f>
        <v/>
      </c>
      <c r="BU215" s="529" t="str">
        <f t="array" aca="1" ref="BU215" ca="1">IFERROR(BO215*(1+INDEX(FrontEndData,MATCH(BU$10,IF(FrontEndType=$B215,FrontEndCampus),0),MATCH(BU$9,FrontEndYear,0))),"")</f>
        <v/>
      </c>
      <c r="BV215" s="529" t="str">
        <f t="array" aca="1" ref="BV215" ca="1">IFERROR(BP215*(1+INDEX(FrontEndData,MATCH(BV$10,IF(FrontEndType=$B215,FrontEndCampus),0),MATCH(BV$9,FrontEndYear,0))),"")</f>
        <v/>
      </c>
      <c r="BW215" s="529" t="str">
        <f t="array" aca="1" ref="BW215" ca="1">IFERROR(BQ215*(1+INDEX(FrontEndData,MATCH(BW$10,IF(FrontEndType=$B215,FrontEndCampus),0),MATCH(BW$9,FrontEndYear,0))),"")</f>
        <v/>
      </c>
      <c r="BX215" s="529" t="str">
        <f t="array" aca="1" ref="BX215" ca="1">IFERROR(BR215*(1+INDEX(FrontEndData,MATCH(BX$10,IF(FrontEndType=$B215,FrontEndCampus),0),MATCH(BX$9,FrontEndYear,0))),"")</f>
        <v/>
      </c>
    </row>
    <row r="216" spans="2:76" x14ac:dyDescent="0.25">
      <c r="B216" s="525" t="s">
        <v>358</v>
      </c>
      <c r="C216" s="526" t="s">
        <v>389</v>
      </c>
      <c r="D216" s="527" t="s">
        <v>337</v>
      </c>
      <c r="E216" s="528">
        <f t="array" ref="E216">IFERROR(IF(INDEX(EndUseMatrixData,MATCH($B216,IF(EndUseMatrixEndUse=$D216,EndUseMatrixAllocation),0),MATCH($C216,EndUseMatrixEmissionSource,0))=Lists!$Q$9,INDEX(CFPTableEmissionsData,MATCH($C216,CFPTableEmissionsEmissionSource,0),MATCH(E$10,CFPTableEmissionsCampus,0))*INDEX(EndUseAssumptionsData,MATCH($C216,IF(EndUseAssumptionsEndUse=$D216,EndUseAssumptionsEmissionsSource),0),MATCH(E$10,EndUseAssumptionsCampus,0))*IF(COUNTIF(PeopleList,$B216)&gt;0,INDEX(SpacePeopleAllocationsPercentData,MATCH($B216,SpacePeopleAllocationsPercentType,0),MATCH(E$10,SpacePeopleAllocationsPercentCampus,0))/SUM(IF(INDEX(EndUseMatrixPeopleData,0,MATCH($C216,EndUseMatrixEmissionSource,0))=Lists!$Q$9,IF(EndUseMatrixPeopleEndUse=$D216,INDEX(EndUseMatrixPeopleSplitData,0,MATCH(E$10,EndUseMatrixPeopleSplitCampus,0))))),1),0),0)</f>
        <v>0</v>
      </c>
      <c r="F216" s="528">
        <f t="array" ref="F216">IFERROR(IF(INDEX(EndUseMatrixData,MATCH($B216,IF(EndUseMatrixEndUse=$D216,EndUseMatrixAllocation),0),MATCH($C216,EndUseMatrixEmissionSource,0))=Lists!$Q$9,INDEX(CFPTableEmissionsData,MATCH($C216,CFPTableEmissionsEmissionSource,0),MATCH(F$10,CFPTableEmissionsCampus,0))*INDEX(EndUseAssumptionsData,MATCH($C216,IF(EndUseAssumptionsEndUse=$D216,EndUseAssumptionsEmissionsSource),0),MATCH(F$10,EndUseAssumptionsCampus,0))*IF(COUNTIF(PeopleList,$B216)&gt;0,INDEX(SpacePeopleAllocationsPercentData,MATCH($B216,SpacePeopleAllocationsPercentType,0),MATCH(F$10,SpacePeopleAllocationsPercentCampus,0))/SUM(IF(INDEX(EndUseMatrixPeopleData,0,MATCH($C216,EndUseMatrixEmissionSource,0))=Lists!$Q$9,IF(EndUseMatrixPeopleEndUse=$D216,INDEX(EndUseMatrixPeopleSplitData,0,MATCH(F$10,EndUseMatrixPeopleSplitCampus,0))))),1),0),0)</f>
        <v>0</v>
      </c>
      <c r="G216" s="528">
        <f t="array" ref="G216">IFERROR(IF(INDEX(EndUseMatrixData,MATCH($B216,IF(EndUseMatrixEndUse=$D216,EndUseMatrixAllocation),0),MATCH($C216,EndUseMatrixEmissionSource,0))=Lists!$Q$9,INDEX(CFPTableEmissionsData,MATCH($C216,CFPTableEmissionsEmissionSource,0),MATCH(G$10,CFPTableEmissionsCampus,0))*INDEX(EndUseAssumptionsData,MATCH($C216,IF(EndUseAssumptionsEndUse=$D216,EndUseAssumptionsEmissionsSource),0),MATCH(G$10,EndUseAssumptionsCampus,0))*IF(COUNTIF(PeopleList,$B216)&gt;0,INDEX(SpacePeopleAllocationsPercentData,MATCH($B216,SpacePeopleAllocationsPercentType,0),MATCH(G$10,SpacePeopleAllocationsPercentCampus,0))/SUM(IF(INDEX(EndUseMatrixPeopleData,0,MATCH($C216,EndUseMatrixEmissionSource,0))=Lists!$Q$9,IF(EndUseMatrixPeopleEndUse=$D216,INDEX(EndUseMatrixPeopleSplitData,0,MATCH(G$10,EndUseMatrixPeopleSplitCampus,0))))),1),0),0)</f>
        <v>0</v>
      </c>
      <c r="H216" s="528">
        <f t="array" ref="H216">IFERROR(IF(INDEX(EndUseMatrixData,MATCH($B216,IF(EndUseMatrixEndUse=$D216,EndUseMatrixAllocation),0),MATCH($C216,EndUseMatrixEmissionSource,0))=Lists!$Q$9,INDEX(CFPTableEmissionsData,MATCH($C216,CFPTableEmissionsEmissionSource,0),MATCH(H$10,CFPTableEmissionsCampus,0))*INDEX(EndUseAssumptionsData,MATCH($C216,IF(EndUseAssumptionsEndUse=$D216,EndUseAssumptionsEmissionsSource),0),MATCH(H$10,EndUseAssumptionsCampus,0))*IF(COUNTIF(PeopleList,$B216)&gt;0,INDEX(SpacePeopleAllocationsPercentData,MATCH($B216,SpacePeopleAllocationsPercentType,0),MATCH(H$10,SpacePeopleAllocationsPercentCampus,0))/SUM(IF(INDEX(EndUseMatrixPeopleData,0,MATCH($C216,EndUseMatrixEmissionSource,0))=Lists!$Q$9,IF(EndUseMatrixPeopleEndUse=$D216,INDEX(EndUseMatrixPeopleSplitData,0,MATCH(H$10,EndUseMatrixPeopleSplitCampus,0))))),1),0),0)</f>
        <v>0</v>
      </c>
      <c r="I216" s="528">
        <f t="array" ref="I216">IFERROR(IF(INDEX(EndUseMatrixData,MATCH($B216,IF(EndUseMatrixEndUse=$D216,EndUseMatrixAllocation),0),MATCH($C216,EndUseMatrixEmissionSource,0))=Lists!$Q$9,INDEX(CFPTableEmissionsData,MATCH($C216,CFPTableEmissionsEmissionSource,0),MATCH(I$10,CFPTableEmissionsCampus,0))*INDEX(EndUseAssumptionsData,MATCH($C216,IF(EndUseAssumptionsEndUse=$D216,EndUseAssumptionsEmissionsSource),0),MATCH(I$10,EndUseAssumptionsCampus,0))*IF(COUNTIF(PeopleList,$B216)&gt;0,INDEX(SpacePeopleAllocationsPercentData,MATCH($B216,SpacePeopleAllocationsPercentType,0),MATCH(I$10,SpacePeopleAllocationsPercentCampus,0))/SUM(IF(INDEX(EndUseMatrixPeopleData,0,MATCH($C216,EndUseMatrixEmissionSource,0))=Lists!$Q$9,IF(EndUseMatrixPeopleEndUse=$D216,INDEX(EndUseMatrixPeopleSplitData,0,MATCH(I$10,EndUseMatrixPeopleSplitCampus,0))))),1),0),0)</f>
        <v>0</v>
      </c>
      <c r="J216" s="528">
        <f t="array" ref="J216">IFERROR(IF(INDEX(EndUseMatrixData,MATCH($B216,IF(EndUseMatrixEndUse=$D216,EndUseMatrixAllocation),0),MATCH($C216,EndUseMatrixEmissionSource,0))=Lists!$Q$9,INDEX(CFPTableEmissionsData,MATCH($C216,CFPTableEmissionsEmissionSource,0),MATCH(J$10,CFPTableEmissionsCampus,0))*INDEX(EndUseAssumptionsData,MATCH($C216,IF(EndUseAssumptionsEndUse=$D216,EndUseAssumptionsEmissionsSource),0),MATCH(J$10,EndUseAssumptionsCampus,0))*IF(COUNTIF(PeopleList,$B216)&gt;0,INDEX(SpacePeopleAllocationsPercentData,MATCH($B216,SpacePeopleAllocationsPercentType,0),MATCH(J$10,SpacePeopleAllocationsPercentCampus,0))/SUM(IF(INDEX(EndUseMatrixPeopleData,0,MATCH($C216,EndUseMatrixEmissionSource,0))=Lists!$Q$9,IF(EndUseMatrixPeopleEndUse=$D216,INDEX(EndUseMatrixPeopleSplitData,0,MATCH(J$10,EndUseMatrixPeopleSplitCampus,0))))),1),0),0)</f>
        <v>0</v>
      </c>
      <c r="K216" s="529" t="str">
        <f t="array" aca="1" ref="K216" ca="1">IFERROR(E216*(1+INDEX(FrontEndData,MATCH(K$10,IF(FrontEndType=$B216,FrontEndCampus),0),MATCH(K$9,FrontEndYear,0))),"")</f>
        <v/>
      </c>
      <c r="L216" s="529" t="str">
        <f t="array" aca="1" ref="L216" ca="1">IFERROR(F216*(1+INDEX(FrontEndData,MATCH(L$10,IF(FrontEndType=$B216,FrontEndCampus),0),MATCH(L$9,FrontEndYear,0))),"")</f>
        <v/>
      </c>
      <c r="M216" s="529" t="str">
        <f t="array" aca="1" ref="M216" ca="1">IFERROR(G216*(1+INDEX(FrontEndData,MATCH(M$10,IF(FrontEndType=$B216,FrontEndCampus),0),MATCH(M$9,FrontEndYear,0))),"")</f>
        <v/>
      </c>
      <c r="N216" s="529" t="str">
        <f t="array" aca="1" ref="N216" ca="1">IFERROR(H216*(1+INDEX(FrontEndData,MATCH(N$10,IF(FrontEndType=$B216,FrontEndCampus),0),MATCH(N$9,FrontEndYear,0))),"")</f>
        <v/>
      </c>
      <c r="O216" s="529" t="str">
        <f t="array" aca="1" ref="O216" ca="1">IFERROR(I216*(1+INDEX(FrontEndData,MATCH(O$10,IF(FrontEndType=$B216,FrontEndCampus),0),MATCH(O$9,FrontEndYear,0))),"")</f>
        <v/>
      </c>
      <c r="P216" s="529" t="str">
        <f t="array" aca="1" ref="P216" ca="1">IFERROR(J216*(1+INDEX(FrontEndData,MATCH(P$10,IF(FrontEndType=$B216,FrontEndCampus),0),MATCH(P$9,FrontEndYear,0))),"")</f>
        <v/>
      </c>
      <c r="Q216" s="529" t="str">
        <f t="array" aca="1" ref="Q216" ca="1">IFERROR(K216*(1+INDEX(FrontEndData,MATCH(Q$10,IF(FrontEndType=$B216,FrontEndCampus),0),MATCH(Q$9,FrontEndYear,0))),"")</f>
        <v/>
      </c>
      <c r="R216" s="529" t="str">
        <f t="array" aca="1" ref="R216" ca="1">IFERROR(L216*(1+INDEX(FrontEndData,MATCH(R$10,IF(FrontEndType=$B216,FrontEndCampus),0),MATCH(R$9,FrontEndYear,0))),"")</f>
        <v/>
      </c>
      <c r="S216" s="529" t="str">
        <f t="array" aca="1" ref="S216" ca="1">IFERROR(M216*(1+INDEX(FrontEndData,MATCH(S$10,IF(FrontEndType=$B216,FrontEndCampus),0),MATCH(S$9,FrontEndYear,0))),"")</f>
        <v/>
      </c>
      <c r="T216" s="529" t="str">
        <f t="array" aca="1" ref="T216" ca="1">IFERROR(N216*(1+INDEX(FrontEndData,MATCH(T$10,IF(FrontEndType=$B216,FrontEndCampus),0),MATCH(T$9,FrontEndYear,0))),"")</f>
        <v/>
      </c>
      <c r="U216" s="529" t="str">
        <f t="array" aca="1" ref="U216" ca="1">IFERROR(O216*(1+INDEX(FrontEndData,MATCH(U$10,IF(FrontEndType=$B216,FrontEndCampus),0),MATCH(U$9,FrontEndYear,0))),"")</f>
        <v/>
      </c>
      <c r="V216" s="529" t="str">
        <f t="array" aca="1" ref="V216" ca="1">IFERROR(P216*(1+INDEX(FrontEndData,MATCH(V$10,IF(FrontEndType=$B216,FrontEndCampus),0),MATCH(V$9,FrontEndYear,0))),"")</f>
        <v/>
      </c>
      <c r="W216" s="529" t="str">
        <f t="array" aca="1" ref="W216" ca="1">IFERROR(Q216*(1+INDEX(FrontEndData,MATCH(W$10,IF(FrontEndType=$B216,FrontEndCampus),0),MATCH(W$9,FrontEndYear,0))),"")</f>
        <v/>
      </c>
      <c r="X216" s="529" t="str">
        <f t="array" aca="1" ref="X216" ca="1">IFERROR(R216*(1+INDEX(FrontEndData,MATCH(X$10,IF(FrontEndType=$B216,FrontEndCampus),0),MATCH(X$9,FrontEndYear,0))),"")</f>
        <v/>
      </c>
      <c r="Y216" s="529" t="str">
        <f t="array" aca="1" ref="Y216" ca="1">IFERROR(S216*(1+INDEX(FrontEndData,MATCH(Y$10,IF(FrontEndType=$B216,FrontEndCampus),0),MATCH(Y$9,FrontEndYear,0))),"")</f>
        <v/>
      </c>
      <c r="Z216" s="529" t="str">
        <f t="array" aca="1" ref="Z216" ca="1">IFERROR(T216*(1+INDEX(FrontEndData,MATCH(Z$10,IF(FrontEndType=$B216,FrontEndCampus),0),MATCH(Z$9,FrontEndYear,0))),"")</f>
        <v/>
      </c>
      <c r="AA216" s="529" t="str">
        <f t="array" aca="1" ref="AA216" ca="1">IFERROR(U216*(1+INDEX(FrontEndData,MATCH(AA$10,IF(FrontEndType=$B216,FrontEndCampus),0),MATCH(AA$9,FrontEndYear,0))),"")</f>
        <v/>
      </c>
      <c r="AB216" s="529" t="str">
        <f t="array" aca="1" ref="AB216" ca="1">IFERROR(V216*(1+INDEX(FrontEndData,MATCH(AB$10,IF(FrontEndType=$B216,FrontEndCampus),0),MATCH(AB$9,FrontEndYear,0))),"")</f>
        <v/>
      </c>
      <c r="AC216" s="529" t="str">
        <f t="array" aca="1" ref="AC216" ca="1">IFERROR(W216*(1+INDEX(FrontEndData,MATCH(AC$10,IF(FrontEndType=$B216,FrontEndCampus),0),MATCH(AC$9,FrontEndYear,0))),"")</f>
        <v/>
      </c>
      <c r="AD216" s="529" t="str">
        <f t="array" aca="1" ref="AD216" ca="1">IFERROR(X216*(1+INDEX(FrontEndData,MATCH(AD$10,IF(FrontEndType=$B216,FrontEndCampus),0),MATCH(AD$9,FrontEndYear,0))),"")</f>
        <v/>
      </c>
      <c r="AE216" s="529" t="str">
        <f t="array" aca="1" ref="AE216" ca="1">IFERROR(Y216*(1+INDEX(FrontEndData,MATCH(AE$10,IF(FrontEndType=$B216,FrontEndCampus),0),MATCH(AE$9,FrontEndYear,0))),"")</f>
        <v/>
      </c>
      <c r="AF216" s="529" t="str">
        <f t="array" aca="1" ref="AF216" ca="1">IFERROR(Z216*(1+INDEX(FrontEndData,MATCH(AF$10,IF(FrontEndType=$B216,FrontEndCampus),0),MATCH(AF$9,FrontEndYear,0))),"")</f>
        <v/>
      </c>
      <c r="AG216" s="529" t="str">
        <f t="array" aca="1" ref="AG216" ca="1">IFERROR(AA216*(1+INDEX(FrontEndData,MATCH(AG$10,IF(FrontEndType=$B216,FrontEndCampus),0),MATCH(AG$9,FrontEndYear,0))),"")</f>
        <v/>
      </c>
      <c r="AH216" s="529" t="str">
        <f t="array" aca="1" ref="AH216" ca="1">IFERROR(AB216*(1+INDEX(FrontEndData,MATCH(AH$10,IF(FrontEndType=$B216,FrontEndCampus),0),MATCH(AH$9,FrontEndYear,0))),"")</f>
        <v/>
      </c>
      <c r="AI216" s="529" t="str">
        <f t="array" aca="1" ref="AI216" ca="1">IFERROR(AC216*(1+INDEX(FrontEndData,MATCH(AI$10,IF(FrontEndType=$B216,FrontEndCampus),0),MATCH(AI$9,FrontEndYear,0))),"")</f>
        <v/>
      </c>
      <c r="AJ216" s="529" t="str">
        <f t="array" aca="1" ref="AJ216" ca="1">IFERROR(AD216*(1+INDEX(FrontEndData,MATCH(AJ$10,IF(FrontEndType=$B216,FrontEndCampus),0),MATCH(AJ$9,FrontEndYear,0))),"")</f>
        <v/>
      </c>
      <c r="AK216" s="529" t="str">
        <f t="array" aca="1" ref="AK216" ca="1">IFERROR(AE216*(1+INDEX(FrontEndData,MATCH(AK$10,IF(FrontEndType=$B216,FrontEndCampus),0),MATCH(AK$9,FrontEndYear,0))),"")</f>
        <v/>
      </c>
      <c r="AL216" s="529" t="str">
        <f t="array" aca="1" ref="AL216" ca="1">IFERROR(AF216*(1+INDEX(FrontEndData,MATCH(AL$10,IF(FrontEndType=$B216,FrontEndCampus),0),MATCH(AL$9,FrontEndYear,0))),"")</f>
        <v/>
      </c>
      <c r="AM216" s="529" t="str">
        <f t="array" aca="1" ref="AM216" ca="1">IFERROR(AG216*(1+INDEX(FrontEndData,MATCH(AM$10,IF(FrontEndType=$B216,FrontEndCampus),0),MATCH(AM$9,FrontEndYear,0))),"")</f>
        <v/>
      </c>
      <c r="AN216" s="529" t="str">
        <f t="array" aca="1" ref="AN216" ca="1">IFERROR(AH216*(1+INDEX(FrontEndData,MATCH(AN$10,IF(FrontEndType=$B216,FrontEndCampus),0),MATCH(AN$9,FrontEndYear,0))),"")</f>
        <v/>
      </c>
      <c r="AO216" s="529" t="str">
        <f t="array" aca="1" ref="AO216" ca="1">IFERROR(AI216*(1+INDEX(FrontEndData,MATCH(AO$10,IF(FrontEndType=$B216,FrontEndCampus),0),MATCH(AO$9,FrontEndYear,0))),"")</f>
        <v/>
      </c>
      <c r="AP216" s="529" t="str">
        <f t="array" aca="1" ref="AP216" ca="1">IFERROR(AJ216*(1+INDEX(FrontEndData,MATCH(AP$10,IF(FrontEndType=$B216,FrontEndCampus),0),MATCH(AP$9,FrontEndYear,0))),"")</f>
        <v/>
      </c>
      <c r="AQ216" s="529" t="str">
        <f t="array" aca="1" ref="AQ216" ca="1">IFERROR(AK216*(1+INDEX(FrontEndData,MATCH(AQ$10,IF(FrontEndType=$B216,FrontEndCampus),0),MATCH(AQ$9,FrontEndYear,0))),"")</f>
        <v/>
      </c>
      <c r="AR216" s="529" t="str">
        <f t="array" aca="1" ref="AR216" ca="1">IFERROR(AL216*(1+INDEX(FrontEndData,MATCH(AR$10,IF(FrontEndType=$B216,FrontEndCampus),0),MATCH(AR$9,FrontEndYear,0))),"")</f>
        <v/>
      </c>
      <c r="AS216" s="529" t="str">
        <f t="array" aca="1" ref="AS216" ca="1">IFERROR(AM216*(1+INDEX(FrontEndData,MATCH(AS$10,IF(FrontEndType=$B216,FrontEndCampus),0),MATCH(AS$9,FrontEndYear,0))),"")</f>
        <v/>
      </c>
      <c r="AT216" s="529" t="str">
        <f t="array" aca="1" ref="AT216" ca="1">IFERROR(AN216*(1+INDEX(FrontEndData,MATCH(AT$10,IF(FrontEndType=$B216,FrontEndCampus),0),MATCH(AT$9,FrontEndYear,0))),"")</f>
        <v/>
      </c>
      <c r="AU216" s="529" t="str">
        <f t="array" aca="1" ref="AU216" ca="1">IFERROR(AO216*(1+INDEX(FrontEndData,MATCH(AU$10,IF(FrontEndType=$B216,FrontEndCampus),0),MATCH(AU$9,FrontEndYear,0))),"")</f>
        <v/>
      </c>
      <c r="AV216" s="529" t="str">
        <f t="array" aca="1" ref="AV216" ca="1">IFERROR(AP216*(1+INDEX(FrontEndData,MATCH(AV$10,IF(FrontEndType=$B216,FrontEndCampus),0),MATCH(AV$9,FrontEndYear,0))),"")</f>
        <v/>
      </c>
      <c r="AW216" s="529" t="str">
        <f t="array" aca="1" ref="AW216" ca="1">IFERROR(AQ216*(1+INDEX(FrontEndData,MATCH(AW$10,IF(FrontEndType=$B216,FrontEndCampus),0),MATCH(AW$9,FrontEndYear,0))),"")</f>
        <v/>
      </c>
      <c r="AX216" s="529" t="str">
        <f t="array" aca="1" ref="AX216" ca="1">IFERROR(AR216*(1+INDEX(FrontEndData,MATCH(AX$10,IF(FrontEndType=$B216,FrontEndCampus),0),MATCH(AX$9,FrontEndYear,0))),"")</f>
        <v/>
      </c>
      <c r="AY216" s="529" t="str">
        <f t="array" aca="1" ref="AY216" ca="1">IFERROR(AS216*(1+INDEX(FrontEndData,MATCH(AY$10,IF(FrontEndType=$B216,FrontEndCampus),0),MATCH(AY$9,FrontEndYear,0))),"")</f>
        <v/>
      </c>
      <c r="AZ216" s="529" t="str">
        <f t="array" aca="1" ref="AZ216" ca="1">IFERROR(AT216*(1+INDEX(FrontEndData,MATCH(AZ$10,IF(FrontEndType=$B216,FrontEndCampus),0),MATCH(AZ$9,FrontEndYear,0))),"")</f>
        <v/>
      </c>
      <c r="BA216" s="529" t="str">
        <f t="array" aca="1" ref="BA216" ca="1">IFERROR(AU216*(1+INDEX(FrontEndData,MATCH(BA$10,IF(FrontEndType=$B216,FrontEndCampus),0),MATCH(BA$9,FrontEndYear,0))),"")</f>
        <v/>
      </c>
      <c r="BB216" s="529" t="str">
        <f t="array" aca="1" ref="BB216" ca="1">IFERROR(AV216*(1+INDEX(FrontEndData,MATCH(BB$10,IF(FrontEndType=$B216,FrontEndCampus),0),MATCH(BB$9,FrontEndYear,0))),"")</f>
        <v/>
      </c>
      <c r="BC216" s="529" t="str">
        <f t="array" aca="1" ref="BC216" ca="1">IFERROR(AW216*(1+INDEX(FrontEndData,MATCH(BC$10,IF(FrontEndType=$B216,FrontEndCampus),0),MATCH(BC$9,FrontEndYear,0))),"")</f>
        <v/>
      </c>
      <c r="BD216" s="529" t="str">
        <f t="array" aca="1" ref="BD216" ca="1">IFERROR(AX216*(1+INDEX(FrontEndData,MATCH(BD$10,IF(FrontEndType=$B216,FrontEndCampus),0),MATCH(BD$9,FrontEndYear,0))),"")</f>
        <v/>
      </c>
      <c r="BE216" s="529" t="str">
        <f t="array" aca="1" ref="BE216" ca="1">IFERROR(AY216*(1+INDEX(FrontEndData,MATCH(BE$10,IF(FrontEndType=$B216,FrontEndCampus),0),MATCH(BE$9,FrontEndYear,0))),"")</f>
        <v/>
      </c>
      <c r="BF216" s="529" t="str">
        <f t="array" aca="1" ref="BF216" ca="1">IFERROR(AZ216*(1+INDEX(FrontEndData,MATCH(BF$10,IF(FrontEndType=$B216,FrontEndCampus),0),MATCH(BF$9,FrontEndYear,0))),"")</f>
        <v/>
      </c>
      <c r="BG216" s="529" t="str">
        <f t="array" aca="1" ref="BG216" ca="1">IFERROR(BA216*(1+INDEX(FrontEndData,MATCH(BG$10,IF(FrontEndType=$B216,FrontEndCampus),0),MATCH(BG$9,FrontEndYear,0))),"")</f>
        <v/>
      </c>
      <c r="BH216" s="529" t="str">
        <f t="array" aca="1" ref="BH216" ca="1">IFERROR(BB216*(1+INDEX(FrontEndData,MATCH(BH$10,IF(FrontEndType=$B216,FrontEndCampus),0),MATCH(BH$9,FrontEndYear,0))),"")</f>
        <v/>
      </c>
      <c r="BI216" s="529" t="str">
        <f t="array" aca="1" ref="BI216" ca="1">IFERROR(BC216*(1+INDEX(FrontEndData,MATCH(BI$10,IF(FrontEndType=$B216,FrontEndCampus),0),MATCH(BI$9,FrontEndYear,0))),"")</f>
        <v/>
      </c>
      <c r="BJ216" s="529" t="str">
        <f t="array" aca="1" ref="BJ216" ca="1">IFERROR(BD216*(1+INDEX(FrontEndData,MATCH(BJ$10,IF(FrontEndType=$B216,FrontEndCampus),0),MATCH(BJ$9,FrontEndYear,0))),"")</f>
        <v/>
      </c>
      <c r="BK216" s="529" t="str">
        <f t="array" aca="1" ref="BK216" ca="1">IFERROR(BE216*(1+INDEX(FrontEndData,MATCH(BK$10,IF(FrontEndType=$B216,FrontEndCampus),0),MATCH(BK$9,FrontEndYear,0))),"")</f>
        <v/>
      </c>
      <c r="BL216" s="529" t="str">
        <f t="array" aca="1" ref="BL216" ca="1">IFERROR(BF216*(1+INDEX(FrontEndData,MATCH(BL$10,IF(FrontEndType=$B216,FrontEndCampus),0),MATCH(BL$9,FrontEndYear,0))),"")</f>
        <v/>
      </c>
      <c r="BM216" s="529" t="str">
        <f t="array" aca="1" ref="BM216" ca="1">IFERROR(BG216*(1+INDEX(FrontEndData,MATCH(BM$10,IF(FrontEndType=$B216,FrontEndCampus),0),MATCH(BM$9,FrontEndYear,0))),"")</f>
        <v/>
      </c>
      <c r="BN216" s="529" t="str">
        <f t="array" aca="1" ref="BN216" ca="1">IFERROR(BH216*(1+INDEX(FrontEndData,MATCH(BN$10,IF(FrontEndType=$B216,FrontEndCampus),0),MATCH(BN$9,FrontEndYear,0))),"")</f>
        <v/>
      </c>
      <c r="BO216" s="529" t="str">
        <f t="array" aca="1" ref="BO216" ca="1">IFERROR(BI216*(1+INDEX(FrontEndData,MATCH(BO$10,IF(FrontEndType=$B216,FrontEndCampus),0),MATCH(BO$9,FrontEndYear,0))),"")</f>
        <v/>
      </c>
      <c r="BP216" s="529" t="str">
        <f t="array" aca="1" ref="BP216" ca="1">IFERROR(BJ216*(1+INDEX(FrontEndData,MATCH(BP$10,IF(FrontEndType=$B216,FrontEndCampus),0),MATCH(BP$9,FrontEndYear,0))),"")</f>
        <v/>
      </c>
      <c r="BQ216" s="529" t="str">
        <f t="array" aca="1" ref="BQ216" ca="1">IFERROR(BK216*(1+INDEX(FrontEndData,MATCH(BQ$10,IF(FrontEndType=$B216,FrontEndCampus),0),MATCH(BQ$9,FrontEndYear,0))),"")</f>
        <v/>
      </c>
      <c r="BR216" s="529" t="str">
        <f t="array" aca="1" ref="BR216" ca="1">IFERROR(BL216*(1+INDEX(FrontEndData,MATCH(BR$10,IF(FrontEndType=$B216,FrontEndCampus),0),MATCH(BR$9,FrontEndYear,0))),"")</f>
        <v/>
      </c>
      <c r="BS216" s="529" t="str">
        <f t="array" aca="1" ref="BS216" ca="1">IFERROR(BM216*(1+INDEX(FrontEndData,MATCH(BS$10,IF(FrontEndType=$B216,FrontEndCampus),0),MATCH(BS$9,FrontEndYear,0))),"")</f>
        <v/>
      </c>
      <c r="BT216" s="529" t="str">
        <f t="array" aca="1" ref="BT216" ca="1">IFERROR(BN216*(1+INDEX(FrontEndData,MATCH(BT$10,IF(FrontEndType=$B216,FrontEndCampus),0),MATCH(BT$9,FrontEndYear,0))),"")</f>
        <v/>
      </c>
      <c r="BU216" s="529" t="str">
        <f t="array" aca="1" ref="BU216" ca="1">IFERROR(BO216*(1+INDEX(FrontEndData,MATCH(BU$10,IF(FrontEndType=$B216,FrontEndCampus),0),MATCH(BU$9,FrontEndYear,0))),"")</f>
        <v/>
      </c>
      <c r="BV216" s="529" t="str">
        <f t="array" aca="1" ref="BV216" ca="1">IFERROR(BP216*(1+INDEX(FrontEndData,MATCH(BV$10,IF(FrontEndType=$B216,FrontEndCampus),0),MATCH(BV$9,FrontEndYear,0))),"")</f>
        <v/>
      </c>
      <c r="BW216" s="529" t="str">
        <f t="array" aca="1" ref="BW216" ca="1">IFERROR(BQ216*(1+INDEX(FrontEndData,MATCH(BW$10,IF(FrontEndType=$B216,FrontEndCampus),0),MATCH(BW$9,FrontEndYear,0))),"")</f>
        <v/>
      </c>
      <c r="BX216" s="529" t="str">
        <f t="array" aca="1" ref="BX216" ca="1">IFERROR(BR216*(1+INDEX(FrontEndData,MATCH(BX$10,IF(FrontEndType=$B216,FrontEndCampus),0),MATCH(BX$9,FrontEndYear,0))),"")</f>
        <v/>
      </c>
    </row>
    <row r="217" spans="2:76" x14ac:dyDescent="0.25">
      <c r="E217" s="530">
        <f t="shared" ref="E217:J217" ca="1" si="0">SUM(E11:E216)</f>
        <v>73539653.096100807</v>
      </c>
      <c r="F217" s="530">
        <f t="shared" ca="1" si="0"/>
        <v>14094164.225167844</v>
      </c>
      <c r="G217" s="530">
        <f t="shared" ca="1" si="0"/>
        <v>12684600.333363619</v>
      </c>
      <c r="H217" s="530">
        <f t="shared" ca="1" si="0"/>
        <v>42094164.225167841</v>
      </c>
      <c r="I217" s="530">
        <f t="shared" ca="1" si="0"/>
        <v>0</v>
      </c>
      <c r="J217" s="530">
        <f t="shared" ca="1" si="0"/>
        <v>0</v>
      </c>
    </row>
    <row r="218" spans="2:76" x14ac:dyDescent="0.25">
      <c r="B218" s="141" t="s">
        <v>448</v>
      </c>
      <c r="C218" s="142"/>
      <c r="D218" s="143"/>
      <c r="E218" s="143">
        <f ca="1">'CF output'!G10-'Master data sheet - consumption'!E217</f>
        <v>40000846.903899193</v>
      </c>
      <c r="F218" s="143">
        <f ca="1">'CF output'!H10-'Master data sheet - consumption'!F217</f>
        <v>7908335.7748321556</v>
      </c>
      <c r="G218" s="143">
        <f ca="1">'CF output'!I10-'Master data sheet - consumption'!G217</f>
        <v>8096399.6666363813</v>
      </c>
      <c r="H218" s="143">
        <f ca="1">'CF output'!J10-'Master data sheet - consumption'!H217</f>
        <v>20986835.774832159</v>
      </c>
      <c r="I218" s="143">
        <f ca="1">'CF output'!K10-'Master data sheet - consumption'!I217</f>
        <v>0</v>
      </c>
      <c r="J218" s="143">
        <f ca="1">'CF output'!L10-'Master data sheet - consumption'!J217</f>
        <v>0</v>
      </c>
      <c r="K218" s="513"/>
    </row>
  </sheetData>
  <sheetProtection algorithmName="SHA-512" hashValue="qv0X7eB4vN4I9Qp810ivGPpJds1FiVpzaGQQ9bHZ+1qnKIJOIkJkXVLkGtlD9He6yMkMzYcKq8I+OsUeAh2GEA==" saltValue="xFYBrSz/0t0kaOTc39J8SA==" spinCount="100000" sheet="1" objects="1" scenarios="1"/>
  <mergeCells count="11">
    <mergeCell ref="BS8:BX8"/>
    <mergeCell ref="AO8:AT8"/>
    <mergeCell ref="AC8:AH8"/>
    <mergeCell ref="K8:P8"/>
    <mergeCell ref="Q8:V8"/>
    <mergeCell ref="W8:AB8"/>
    <mergeCell ref="AI8:AN8"/>
    <mergeCell ref="BM8:BR8"/>
    <mergeCell ref="AU8:AZ8"/>
    <mergeCell ref="BA8:BF8"/>
    <mergeCell ref="BG8:BL8"/>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0" tint="-0.499984740745262"/>
  </sheetPr>
  <dimension ref="B8:V108"/>
  <sheetViews>
    <sheetView workbookViewId="0">
      <selection activeCell="H22" sqref="H22"/>
    </sheetView>
  </sheetViews>
  <sheetFormatPr defaultColWidth="9.28515625" defaultRowHeight="15" x14ac:dyDescent="0.25"/>
  <cols>
    <col min="1" max="1" width="6.42578125" style="180" customWidth="1"/>
    <col min="2" max="2" width="14.7109375" style="180" customWidth="1"/>
    <col min="3" max="3" width="32.42578125" style="180" customWidth="1"/>
    <col min="4" max="4" width="3.28515625" style="544" customWidth="1"/>
    <col min="5" max="5" width="39" style="180" customWidth="1"/>
    <col min="6" max="6" width="9.28515625" style="180"/>
    <col min="7" max="7" width="14.42578125" style="180" customWidth="1"/>
    <col min="8" max="8" width="17.42578125" style="180" bestFit="1" customWidth="1"/>
    <col min="9" max="9" width="17" style="180" bestFit="1" customWidth="1"/>
    <col min="10" max="10" width="11.7109375" style="180" customWidth="1"/>
    <col min="11" max="11" width="11.28515625" style="180" customWidth="1"/>
    <col min="12" max="12" width="14.42578125" style="180" customWidth="1"/>
    <col min="13" max="13" width="17" style="180" customWidth="1"/>
    <col min="14" max="15" width="10" style="180" customWidth="1"/>
    <col min="16" max="19" width="9.28515625" style="180"/>
    <col min="20" max="20" width="19" style="180" customWidth="1"/>
    <col min="21" max="21" width="2.5703125" style="180" customWidth="1"/>
    <col min="22" max="16384" width="9.28515625" style="180"/>
  </cols>
  <sheetData>
    <row r="8" spans="2:22" x14ac:dyDescent="0.25">
      <c r="C8" s="531" t="s">
        <v>62</v>
      </c>
      <c r="D8" s="532"/>
      <c r="E8" s="531" t="s">
        <v>64</v>
      </c>
      <c r="F8" s="531" t="s">
        <v>33</v>
      </c>
      <c r="G8" s="531" t="s">
        <v>37</v>
      </c>
      <c r="H8" s="531" t="s">
        <v>50</v>
      </c>
      <c r="I8" s="531" t="s">
        <v>51</v>
      </c>
      <c r="J8" s="531" t="s">
        <v>84</v>
      </c>
      <c r="K8" s="531" t="s">
        <v>178</v>
      </c>
      <c r="L8" s="531" t="s">
        <v>355</v>
      </c>
      <c r="M8" s="531" t="s">
        <v>183</v>
      </c>
      <c r="N8" s="531" t="s">
        <v>339</v>
      </c>
      <c r="O8" s="531" t="s">
        <v>340</v>
      </c>
      <c r="P8" s="531" t="s">
        <v>578</v>
      </c>
      <c r="Q8" s="531" t="s">
        <v>416</v>
      </c>
      <c r="R8" s="531" t="s">
        <v>415</v>
      </c>
      <c r="S8" s="533"/>
      <c r="T8" s="531" t="s">
        <v>414</v>
      </c>
      <c r="U8" s="534" t="s">
        <v>344</v>
      </c>
      <c r="V8" s="533"/>
    </row>
    <row r="9" spans="2:22" x14ac:dyDescent="0.25">
      <c r="C9" s="535" t="s">
        <v>89</v>
      </c>
      <c r="D9" s="536"/>
      <c r="E9" s="537" t="s">
        <v>36</v>
      </c>
      <c r="F9" s="537" t="s">
        <v>34</v>
      </c>
      <c r="G9" s="535" t="s">
        <v>36</v>
      </c>
      <c r="H9" s="535" t="s">
        <v>52</v>
      </c>
      <c r="I9" s="535" t="s">
        <v>53</v>
      </c>
      <c r="J9" s="538" t="s">
        <v>85</v>
      </c>
      <c r="K9" s="538" t="s">
        <v>179</v>
      </c>
      <c r="L9" s="535" t="s">
        <v>11</v>
      </c>
      <c r="M9" s="539" t="str">
        <f>'READ THIS FIRST'!G6</f>
        <v>2014/15</v>
      </c>
      <c r="N9" s="535" t="s">
        <v>27</v>
      </c>
      <c r="O9" s="535" t="s">
        <v>341</v>
      </c>
      <c r="P9" s="535" t="s">
        <v>412</v>
      </c>
      <c r="Q9" s="540" t="s">
        <v>408</v>
      </c>
      <c r="R9" s="541">
        <v>-0.2</v>
      </c>
      <c r="S9" s="533"/>
      <c r="T9" s="535" t="s">
        <v>412</v>
      </c>
      <c r="U9" s="535">
        <v>1</v>
      </c>
      <c r="V9" s="533"/>
    </row>
    <row r="10" spans="2:22" x14ac:dyDescent="0.25">
      <c r="C10" s="535" t="s">
        <v>418</v>
      </c>
      <c r="D10" s="536"/>
      <c r="E10" s="537">
        <v>-1</v>
      </c>
      <c r="F10" s="537" t="s">
        <v>35</v>
      </c>
      <c r="G10" s="535" t="str">
        <f>M9</f>
        <v>2014/15</v>
      </c>
      <c r="H10" s="535" t="s">
        <v>54</v>
      </c>
      <c r="I10" s="535" t="s">
        <v>55</v>
      </c>
      <c r="J10" s="542">
        <v>1</v>
      </c>
      <c r="K10" s="538" t="s">
        <v>180</v>
      </c>
      <c r="L10" s="535" t="s">
        <v>345</v>
      </c>
      <c r="M10" s="533"/>
      <c r="N10" s="535" t="s">
        <v>29</v>
      </c>
      <c r="O10" s="535" t="s">
        <v>342</v>
      </c>
      <c r="P10" s="535" t="s">
        <v>411</v>
      </c>
      <c r="Q10" s="540" t="s">
        <v>409</v>
      </c>
      <c r="R10" s="541">
        <v>-0.19</v>
      </c>
      <c r="S10" s="533"/>
      <c r="T10" s="535" t="s">
        <v>411</v>
      </c>
      <c r="U10" s="535">
        <v>2</v>
      </c>
      <c r="V10" s="533"/>
    </row>
    <row r="11" spans="2:22" x14ac:dyDescent="0.25">
      <c r="C11" s="535" t="s">
        <v>417</v>
      </c>
      <c r="D11" s="536"/>
      <c r="E11" s="537">
        <v>-0.75</v>
      </c>
      <c r="F11" s="533"/>
      <c r="G11" s="535" t="str">
        <f>IFERROR(IF(RIGHT(G10,2)="25","",(LEFT(G10,4)+1)&amp;"/"&amp;(RIGHT(G10,2)+1)),"")</f>
        <v>2015/16</v>
      </c>
      <c r="H11" s="535" t="s">
        <v>56</v>
      </c>
      <c r="I11" s="535" t="s">
        <v>57</v>
      </c>
      <c r="J11" s="542">
        <v>2</v>
      </c>
      <c r="K11" s="538" t="s">
        <v>85</v>
      </c>
      <c r="L11" s="535" t="s">
        <v>346</v>
      </c>
      <c r="M11" s="533"/>
      <c r="N11" s="535" t="s">
        <v>4</v>
      </c>
      <c r="O11" s="535" t="s">
        <v>343</v>
      </c>
      <c r="P11" s="535" t="s">
        <v>360</v>
      </c>
      <c r="Q11" s="535" t="s">
        <v>407</v>
      </c>
      <c r="R11" s="541">
        <v>-0.18</v>
      </c>
      <c r="S11" s="533"/>
      <c r="T11" s="535" t="s">
        <v>361</v>
      </c>
      <c r="U11" s="535">
        <v>3</v>
      </c>
      <c r="V11" s="533"/>
    </row>
    <row r="12" spans="2:22" x14ac:dyDescent="0.25">
      <c r="C12" s="535" t="s">
        <v>271</v>
      </c>
      <c r="D12" s="536"/>
      <c r="E12" s="537">
        <v>-0.5</v>
      </c>
      <c r="F12" s="533"/>
      <c r="G12" s="535" t="str">
        <f>IFERROR(IF(RIGHT(G11,2)="25","",(LEFT(G11,4)+1)&amp;"/"&amp;(RIGHT(G11,2)+1)),"")</f>
        <v>2016/17</v>
      </c>
      <c r="H12" s="535" t="s">
        <v>58</v>
      </c>
      <c r="I12" s="533"/>
      <c r="J12" s="542">
        <v>3</v>
      </c>
      <c r="K12" s="533"/>
      <c r="L12" s="535" t="s">
        <v>347</v>
      </c>
      <c r="M12" s="533"/>
      <c r="N12" s="535" t="s">
        <v>28</v>
      </c>
      <c r="O12" s="533"/>
      <c r="P12" s="535" t="s">
        <v>361</v>
      </c>
      <c r="Q12" s="533"/>
      <c r="R12" s="541">
        <v>-0.17</v>
      </c>
      <c r="S12" s="533"/>
      <c r="T12" s="535" t="s">
        <v>360</v>
      </c>
      <c r="U12" s="535">
        <v>4</v>
      </c>
      <c r="V12" s="533"/>
    </row>
    <row r="13" spans="2:22" x14ac:dyDescent="0.25">
      <c r="C13" s="535" t="s">
        <v>238</v>
      </c>
      <c r="D13" s="536"/>
      <c r="E13" s="537">
        <v>-0.25</v>
      </c>
      <c r="F13" s="533"/>
      <c r="G13" s="535" t="str">
        <f t="shared" ref="G13:G20" si="0">IFERROR(IF(RIGHT(G12,2)="25","",(LEFT(G12,4)+1)&amp;"/"&amp;(RIGHT(G12,2)+1)),"")</f>
        <v>2017/18</v>
      </c>
      <c r="H13" s="535" t="s">
        <v>59</v>
      </c>
      <c r="I13" s="533"/>
      <c r="J13" s="542">
        <v>4</v>
      </c>
      <c r="K13" s="533"/>
      <c r="L13" s="535" t="s">
        <v>348</v>
      </c>
      <c r="M13" s="533"/>
      <c r="N13" s="533"/>
      <c r="O13" s="533"/>
      <c r="P13" s="533"/>
      <c r="Q13" s="533"/>
      <c r="R13" s="541">
        <v>-0.16</v>
      </c>
      <c r="S13" s="533"/>
      <c r="T13" s="535" t="s">
        <v>358</v>
      </c>
      <c r="U13" s="535">
        <v>5</v>
      </c>
      <c r="V13" s="533"/>
    </row>
    <row r="14" spans="2:22" x14ac:dyDescent="0.25">
      <c r="C14" s="535" t="s">
        <v>237</v>
      </c>
      <c r="D14" s="536"/>
      <c r="E14" s="537">
        <v>-0.1</v>
      </c>
      <c r="F14" s="533"/>
      <c r="G14" s="535" t="str">
        <f t="shared" si="0"/>
        <v>2018/19</v>
      </c>
      <c r="H14" s="535" t="s">
        <v>60</v>
      </c>
      <c r="I14" s="533"/>
      <c r="J14" s="542">
        <v>5</v>
      </c>
      <c r="K14" s="533"/>
      <c r="L14" s="535" t="s">
        <v>349</v>
      </c>
      <c r="M14" s="533"/>
      <c r="N14" s="533"/>
      <c r="O14" s="533"/>
      <c r="P14" s="533"/>
      <c r="Q14" s="533"/>
      <c r="R14" s="541">
        <v>-0.15</v>
      </c>
      <c r="S14" s="533"/>
      <c r="T14" s="533"/>
      <c r="U14" s="533"/>
      <c r="V14" s="533"/>
    </row>
    <row r="15" spans="2:22" x14ac:dyDescent="0.25">
      <c r="C15" s="535" t="s">
        <v>196</v>
      </c>
      <c r="D15" s="536"/>
      <c r="E15" s="537">
        <v>-0.05</v>
      </c>
      <c r="F15" s="533"/>
      <c r="G15" s="535" t="str">
        <f t="shared" si="0"/>
        <v>2019/20</v>
      </c>
      <c r="H15" s="535" t="s">
        <v>61</v>
      </c>
      <c r="I15" s="533"/>
      <c r="J15" s="533"/>
      <c r="K15" s="533"/>
      <c r="L15" s="535" t="s">
        <v>350</v>
      </c>
      <c r="M15" s="533"/>
      <c r="N15" s="533"/>
      <c r="O15" s="533"/>
      <c r="P15" s="533"/>
      <c r="Q15" s="533"/>
      <c r="R15" s="541">
        <v>-0.14000000000000001</v>
      </c>
      <c r="S15" s="533"/>
      <c r="T15" s="533"/>
      <c r="U15" s="533"/>
      <c r="V15" s="533"/>
    </row>
    <row r="16" spans="2:22" x14ac:dyDescent="0.25">
      <c r="B16" s="533"/>
      <c r="C16" s="535" t="s">
        <v>197</v>
      </c>
      <c r="D16" s="536"/>
      <c r="E16" s="537">
        <v>0.05</v>
      </c>
      <c r="F16" s="533"/>
      <c r="G16" s="535" t="str">
        <f t="shared" si="0"/>
        <v>2020/21</v>
      </c>
      <c r="H16" s="533"/>
      <c r="I16" s="533"/>
      <c r="J16" s="533"/>
      <c r="K16" s="533"/>
      <c r="L16" s="535" t="s">
        <v>351</v>
      </c>
      <c r="M16" s="533"/>
      <c r="N16" s="533"/>
      <c r="O16" s="533"/>
      <c r="P16" s="533"/>
      <c r="Q16" s="533"/>
      <c r="R16" s="541">
        <v>-0.13</v>
      </c>
      <c r="S16" s="533"/>
      <c r="T16" s="533"/>
      <c r="U16" s="533"/>
      <c r="V16" s="533"/>
    </row>
    <row r="17" spans="2:22" x14ac:dyDescent="0.25">
      <c r="B17" s="533"/>
      <c r="C17" s="535" t="s">
        <v>198</v>
      </c>
      <c r="D17" s="536"/>
      <c r="E17" s="537">
        <v>0.1</v>
      </c>
      <c r="F17" s="533"/>
      <c r="G17" s="535" t="str">
        <f>IFERROR(IF(RIGHT(G16,2)="25","",(LEFT(G16,4)+1)&amp;"/"&amp;(RIGHT(G16,2)+1)),"")</f>
        <v>2021/22</v>
      </c>
      <c r="H17" s="533"/>
      <c r="I17" s="533"/>
      <c r="J17" s="533"/>
      <c r="K17" s="533"/>
      <c r="L17" s="535" t="s">
        <v>352</v>
      </c>
      <c r="M17" s="533"/>
      <c r="N17" s="533"/>
      <c r="O17" s="533"/>
      <c r="P17" s="533"/>
      <c r="Q17" s="533"/>
      <c r="R17" s="541">
        <v>-0.12</v>
      </c>
      <c r="S17" s="533"/>
      <c r="T17" s="533"/>
      <c r="U17" s="533"/>
      <c r="V17" s="533"/>
    </row>
    <row r="18" spans="2:22" x14ac:dyDescent="0.25">
      <c r="B18" s="533"/>
      <c r="C18" s="535" t="s">
        <v>199</v>
      </c>
      <c r="D18" s="536"/>
      <c r="E18" s="537">
        <v>0.25</v>
      </c>
      <c r="F18" s="533"/>
      <c r="G18" s="535" t="str">
        <f t="shared" si="0"/>
        <v>2022/23</v>
      </c>
      <c r="H18" s="533"/>
      <c r="I18" s="533"/>
      <c r="J18" s="533"/>
      <c r="K18" s="533"/>
      <c r="L18" s="535" t="s">
        <v>353</v>
      </c>
      <c r="M18" s="533"/>
      <c r="N18" s="533"/>
      <c r="O18" s="533"/>
      <c r="P18" s="533"/>
      <c r="Q18" s="533"/>
      <c r="R18" s="541">
        <v>-0.11</v>
      </c>
      <c r="S18" s="533"/>
      <c r="T18" s="533"/>
      <c r="U18" s="533"/>
      <c r="V18" s="533"/>
    </row>
    <row r="19" spans="2:22" x14ac:dyDescent="0.25">
      <c r="B19" s="533"/>
      <c r="C19" s="535" t="s">
        <v>227</v>
      </c>
      <c r="D19" s="536"/>
      <c r="E19" s="537">
        <v>0.5</v>
      </c>
      <c r="F19" s="533"/>
      <c r="G19" s="535" t="str">
        <f t="shared" si="0"/>
        <v>2023/24</v>
      </c>
      <c r="H19" s="533"/>
      <c r="I19" s="533"/>
      <c r="J19" s="533"/>
      <c r="K19" s="533"/>
      <c r="L19" s="535" t="s">
        <v>354</v>
      </c>
      <c r="M19" s="533"/>
      <c r="N19" s="533"/>
      <c r="O19" s="533"/>
      <c r="P19" s="533"/>
      <c r="Q19" s="533"/>
      <c r="R19" s="541">
        <v>-0.1</v>
      </c>
      <c r="S19" s="533"/>
      <c r="T19" s="533"/>
      <c r="U19" s="533"/>
      <c r="V19" s="533"/>
    </row>
    <row r="20" spans="2:22" x14ac:dyDescent="0.25">
      <c r="B20" s="533"/>
      <c r="C20" s="535" t="s">
        <v>200</v>
      </c>
      <c r="D20" s="536"/>
      <c r="E20" s="537">
        <v>0.75</v>
      </c>
      <c r="F20" s="533"/>
      <c r="G20" s="535" t="str">
        <f t="shared" si="0"/>
        <v>2024/25</v>
      </c>
      <c r="H20" s="533"/>
      <c r="I20" s="533"/>
      <c r="J20" s="533"/>
      <c r="K20" s="533"/>
      <c r="L20" s="535" t="s">
        <v>356</v>
      </c>
      <c r="M20" s="533"/>
      <c r="N20" s="533"/>
      <c r="O20" s="533"/>
      <c r="P20" s="533"/>
      <c r="Q20" s="533"/>
      <c r="R20" s="541">
        <v>-0.09</v>
      </c>
      <c r="S20" s="533"/>
      <c r="T20" s="533"/>
      <c r="U20" s="533"/>
      <c r="V20" s="533"/>
    </row>
    <row r="21" spans="2:22" x14ac:dyDescent="0.25">
      <c r="C21" s="535" t="s">
        <v>201</v>
      </c>
      <c r="D21" s="536"/>
      <c r="E21" s="537">
        <v>1</v>
      </c>
      <c r="F21" s="533"/>
      <c r="G21" s="533"/>
      <c r="H21" s="533"/>
      <c r="I21" s="533"/>
      <c r="J21" s="533"/>
      <c r="K21" s="533"/>
      <c r="L21" s="533"/>
      <c r="M21" s="533"/>
      <c r="N21" s="533"/>
      <c r="O21" s="533"/>
      <c r="P21" s="533"/>
      <c r="Q21" s="533"/>
      <c r="R21" s="541">
        <v>-0.08</v>
      </c>
      <c r="S21" s="533"/>
      <c r="T21" s="533"/>
      <c r="U21" s="533"/>
      <c r="V21" s="533"/>
    </row>
    <row r="22" spans="2:22" x14ac:dyDescent="0.25">
      <c r="C22" s="535" t="s">
        <v>284</v>
      </c>
      <c r="D22" s="536"/>
      <c r="E22" s="533"/>
      <c r="F22" s="533"/>
      <c r="G22" s="533"/>
      <c r="H22" s="533"/>
      <c r="I22" s="533"/>
      <c r="J22" s="533"/>
      <c r="K22" s="533"/>
      <c r="L22" s="533"/>
      <c r="M22" s="533"/>
      <c r="N22" s="533"/>
      <c r="O22" s="533"/>
      <c r="P22" s="533"/>
      <c r="Q22" s="533"/>
      <c r="R22" s="541">
        <v>-7.0000000000000007E-2</v>
      </c>
      <c r="S22" s="533"/>
      <c r="T22" s="533"/>
      <c r="U22" s="533"/>
      <c r="V22" s="533"/>
    </row>
    <row r="23" spans="2:22" x14ac:dyDescent="0.25">
      <c r="C23" s="535" t="s">
        <v>428</v>
      </c>
      <c r="D23" s="536"/>
      <c r="E23" s="533"/>
      <c r="F23" s="533"/>
      <c r="G23" s="533"/>
      <c r="H23" s="533"/>
      <c r="I23" s="533"/>
      <c r="J23" s="533"/>
      <c r="K23" s="533"/>
      <c r="L23" s="533"/>
      <c r="M23" s="533"/>
      <c r="N23" s="533"/>
      <c r="O23" s="533"/>
      <c r="P23" s="533"/>
      <c r="Q23" s="533"/>
      <c r="R23" s="541">
        <v>-0.06</v>
      </c>
      <c r="S23" s="533"/>
      <c r="T23" s="533"/>
      <c r="U23" s="533"/>
      <c r="V23" s="533"/>
    </row>
    <row r="24" spans="2:22" x14ac:dyDescent="0.25">
      <c r="C24" s="535" t="s">
        <v>285</v>
      </c>
      <c r="D24" s="536"/>
      <c r="E24" s="533"/>
      <c r="F24" s="533"/>
      <c r="G24" s="533"/>
      <c r="H24" s="533"/>
      <c r="I24" s="533"/>
      <c r="J24" s="533"/>
      <c r="K24" s="533"/>
      <c r="L24" s="533"/>
      <c r="M24" s="533"/>
      <c r="N24" s="533"/>
      <c r="O24" s="533"/>
      <c r="P24" s="533"/>
      <c r="Q24" s="533"/>
      <c r="R24" s="541">
        <v>-0.05</v>
      </c>
      <c r="S24" s="533"/>
      <c r="T24" s="533"/>
      <c r="U24" s="533"/>
      <c r="V24" s="533"/>
    </row>
    <row r="25" spans="2:22" x14ac:dyDescent="0.25">
      <c r="C25" s="535" t="s">
        <v>286</v>
      </c>
      <c r="D25" s="536"/>
      <c r="E25" s="533"/>
      <c r="F25" s="533"/>
      <c r="G25" s="533"/>
      <c r="H25" s="533"/>
      <c r="I25" s="533"/>
      <c r="J25" s="533"/>
      <c r="K25" s="533"/>
      <c r="L25" s="533"/>
      <c r="M25" s="533"/>
      <c r="N25" s="533"/>
      <c r="O25" s="533"/>
      <c r="P25" s="533"/>
      <c r="Q25" s="533"/>
      <c r="R25" s="541">
        <v>-0.04</v>
      </c>
      <c r="S25" s="533"/>
      <c r="T25" s="533"/>
      <c r="U25" s="533"/>
      <c r="V25" s="533"/>
    </row>
    <row r="26" spans="2:22" x14ac:dyDescent="0.25">
      <c r="C26" s="535" t="s">
        <v>287</v>
      </c>
      <c r="D26" s="536"/>
      <c r="E26" s="533"/>
      <c r="F26" s="533"/>
      <c r="G26" s="533"/>
      <c r="H26" s="533"/>
      <c r="I26" s="533"/>
      <c r="J26" s="533"/>
      <c r="K26" s="533"/>
      <c r="L26" s="533"/>
      <c r="M26" s="533"/>
      <c r="N26" s="533"/>
      <c r="O26" s="533"/>
      <c r="P26" s="533"/>
      <c r="Q26" s="533"/>
      <c r="R26" s="541">
        <v>-0.03</v>
      </c>
      <c r="S26" s="533"/>
      <c r="T26" s="533"/>
      <c r="U26" s="533"/>
      <c r="V26" s="533"/>
    </row>
    <row r="27" spans="2:22" x14ac:dyDescent="0.25">
      <c r="C27" s="535" t="s">
        <v>288</v>
      </c>
      <c r="D27" s="536"/>
      <c r="E27" s="533"/>
      <c r="F27" s="533"/>
      <c r="G27" s="533"/>
      <c r="H27" s="533"/>
      <c r="I27" s="533"/>
      <c r="J27" s="533"/>
      <c r="K27" s="533"/>
      <c r="L27" s="533"/>
      <c r="M27" s="533"/>
      <c r="N27" s="533"/>
      <c r="O27" s="533"/>
      <c r="P27" s="533"/>
      <c r="Q27" s="533"/>
      <c r="R27" s="541">
        <v>-0.02</v>
      </c>
      <c r="S27" s="533"/>
      <c r="T27" s="533"/>
      <c r="U27" s="533"/>
      <c r="V27" s="533"/>
    </row>
    <row r="28" spans="2:22" x14ac:dyDescent="0.25">
      <c r="C28" s="535" t="s">
        <v>289</v>
      </c>
      <c r="D28" s="536"/>
      <c r="E28" s="533"/>
      <c r="F28" s="533"/>
      <c r="G28" s="533"/>
      <c r="H28" s="533"/>
      <c r="I28" s="533"/>
      <c r="J28" s="533"/>
      <c r="K28" s="533"/>
      <c r="L28" s="533"/>
      <c r="M28" s="533"/>
      <c r="N28" s="533"/>
      <c r="O28" s="533"/>
      <c r="P28" s="533"/>
      <c r="Q28" s="533"/>
      <c r="R28" s="541">
        <v>-0.01</v>
      </c>
      <c r="S28" s="533"/>
      <c r="T28" s="533"/>
      <c r="U28" s="533"/>
      <c r="V28" s="533"/>
    </row>
    <row r="29" spans="2:22" x14ac:dyDescent="0.25">
      <c r="C29" s="535" t="s">
        <v>92</v>
      </c>
      <c r="D29" s="536"/>
      <c r="E29" s="533"/>
      <c r="F29" s="533"/>
      <c r="G29" s="533"/>
      <c r="H29" s="533"/>
      <c r="I29" s="533"/>
      <c r="J29" s="533"/>
      <c r="K29" s="533"/>
      <c r="L29" s="533"/>
      <c r="M29" s="533"/>
      <c r="N29" s="533"/>
      <c r="O29" s="533"/>
      <c r="P29" s="533"/>
      <c r="Q29" s="533"/>
      <c r="R29" s="541">
        <v>0</v>
      </c>
      <c r="S29" s="533"/>
      <c r="T29" s="533"/>
      <c r="U29" s="533"/>
      <c r="V29" s="533"/>
    </row>
    <row r="30" spans="2:22" x14ac:dyDescent="0.25">
      <c r="C30" s="535" t="s">
        <v>93</v>
      </c>
      <c r="D30" s="536"/>
      <c r="E30" s="533"/>
      <c r="F30" s="533"/>
      <c r="G30" s="533"/>
      <c r="I30" s="533"/>
      <c r="J30" s="533"/>
      <c r="K30" s="533"/>
      <c r="L30" s="533"/>
      <c r="M30" s="533"/>
      <c r="N30" s="533"/>
      <c r="O30" s="533"/>
      <c r="P30" s="533"/>
      <c r="Q30" s="533"/>
      <c r="R30" s="541">
        <v>0.01</v>
      </c>
      <c r="S30" s="533"/>
      <c r="T30" s="533"/>
      <c r="U30" s="533"/>
      <c r="V30" s="533"/>
    </row>
    <row r="31" spans="2:22" x14ac:dyDescent="0.25">
      <c r="C31" s="535" t="s">
        <v>290</v>
      </c>
      <c r="D31" s="536"/>
      <c r="E31" s="533"/>
      <c r="F31" s="533"/>
      <c r="G31" s="533"/>
      <c r="I31" s="533"/>
      <c r="J31" s="533"/>
      <c r="K31" s="533"/>
      <c r="L31" s="533"/>
      <c r="M31" s="533"/>
      <c r="N31" s="533"/>
      <c r="O31" s="533"/>
      <c r="P31" s="533"/>
      <c r="Q31" s="533"/>
      <c r="R31" s="541">
        <v>0.02</v>
      </c>
      <c r="S31" s="533"/>
      <c r="T31" s="533"/>
      <c r="U31" s="533"/>
      <c r="V31" s="533"/>
    </row>
    <row r="32" spans="2:22" x14ac:dyDescent="0.25">
      <c r="C32" s="535" t="s">
        <v>207</v>
      </c>
      <c r="D32" s="536"/>
      <c r="E32" s="533"/>
      <c r="F32" s="533"/>
      <c r="G32" s="533"/>
      <c r="I32" s="533"/>
      <c r="J32" s="533"/>
      <c r="K32" s="533"/>
      <c r="L32" s="533"/>
      <c r="M32" s="533"/>
      <c r="N32" s="533"/>
      <c r="O32" s="533"/>
      <c r="P32" s="533"/>
      <c r="Q32" s="533"/>
      <c r="R32" s="541">
        <v>0.03</v>
      </c>
      <c r="S32" s="533"/>
      <c r="T32" s="533"/>
      <c r="U32" s="533"/>
      <c r="V32" s="533"/>
    </row>
    <row r="33" spans="2:22" x14ac:dyDescent="0.25">
      <c r="C33" s="533"/>
      <c r="D33" s="536"/>
      <c r="E33" s="533"/>
      <c r="F33" s="533"/>
      <c r="G33" s="533"/>
      <c r="I33" s="533"/>
      <c r="J33" s="533"/>
      <c r="K33" s="533"/>
      <c r="L33" s="533"/>
      <c r="M33" s="533"/>
      <c r="N33" s="533"/>
      <c r="O33" s="533"/>
      <c r="P33" s="533"/>
      <c r="Q33" s="533"/>
      <c r="R33" s="541">
        <v>0.04</v>
      </c>
      <c r="S33" s="533"/>
      <c r="T33" s="533"/>
      <c r="U33" s="533"/>
      <c r="V33" s="533"/>
    </row>
    <row r="34" spans="2:22" x14ac:dyDescent="0.25">
      <c r="C34" s="533"/>
      <c r="D34" s="536"/>
      <c r="E34" s="533"/>
      <c r="F34" s="533"/>
      <c r="G34" s="533"/>
      <c r="I34" s="533"/>
      <c r="J34" s="533"/>
      <c r="K34" s="533"/>
      <c r="L34" s="533"/>
      <c r="M34" s="533"/>
      <c r="N34" s="533"/>
      <c r="O34" s="533"/>
      <c r="P34" s="533"/>
      <c r="Q34" s="533"/>
      <c r="R34" s="541">
        <v>0.05</v>
      </c>
      <c r="S34" s="533"/>
      <c r="T34" s="533"/>
      <c r="U34" s="533"/>
      <c r="V34" s="533"/>
    </row>
    <row r="35" spans="2:22" x14ac:dyDescent="0.25">
      <c r="C35" s="531" t="s">
        <v>275</v>
      </c>
      <c r="D35" s="536"/>
      <c r="E35" s="533"/>
      <c r="F35" s="533"/>
      <c r="G35" s="533"/>
      <c r="I35" s="533"/>
      <c r="J35" s="533"/>
      <c r="K35" s="533"/>
      <c r="L35" s="533"/>
      <c r="M35" s="533"/>
      <c r="N35" s="533"/>
      <c r="O35" s="533"/>
      <c r="P35" s="533"/>
      <c r="Q35" s="533"/>
      <c r="R35" s="541">
        <v>0.06</v>
      </c>
      <c r="S35" s="533"/>
      <c r="T35" s="533"/>
      <c r="U35" s="533"/>
      <c r="V35" s="533"/>
    </row>
    <row r="36" spans="2:22" x14ac:dyDescent="0.25">
      <c r="C36" s="535" t="s">
        <v>171</v>
      </c>
      <c r="D36" s="536"/>
      <c r="E36" s="533"/>
      <c r="F36" s="533"/>
      <c r="G36" s="533"/>
      <c r="I36" s="533"/>
      <c r="J36" s="533"/>
      <c r="K36" s="533"/>
      <c r="L36" s="533"/>
      <c r="M36" s="533"/>
      <c r="N36" s="533"/>
      <c r="O36" s="533"/>
      <c r="P36" s="533"/>
      <c r="Q36" s="533"/>
      <c r="R36" s="541">
        <v>7.0000000000000007E-2</v>
      </c>
      <c r="S36" s="533"/>
      <c r="T36" s="533"/>
      <c r="U36" s="533"/>
      <c r="V36" s="533"/>
    </row>
    <row r="37" spans="2:22" x14ac:dyDescent="0.25">
      <c r="C37" s="535" t="s">
        <v>173</v>
      </c>
      <c r="D37" s="536"/>
      <c r="E37" s="533"/>
      <c r="F37" s="533"/>
      <c r="G37" s="533"/>
      <c r="I37" s="533"/>
      <c r="J37" s="533"/>
      <c r="K37" s="533"/>
      <c r="L37" s="533"/>
      <c r="M37" s="533"/>
      <c r="N37" s="533"/>
      <c r="O37" s="533"/>
      <c r="P37" s="533"/>
      <c r="Q37" s="533"/>
      <c r="R37" s="541">
        <v>0.08</v>
      </c>
      <c r="S37" s="533"/>
      <c r="T37" s="533"/>
      <c r="U37" s="533"/>
      <c r="V37" s="533"/>
    </row>
    <row r="38" spans="2:22" x14ac:dyDescent="0.25">
      <c r="C38" s="535" t="s">
        <v>174</v>
      </c>
      <c r="D38" s="536"/>
      <c r="E38" s="533"/>
      <c r="F38" s="533"/>
      <c r="G38" s="533"/>
      <c r="H38" s="533"/>
      <c r="I38" s="533"/>
      <c r="J38" s="533"/>
      <c r="K38" s="533"/>
      <c r="L38" s="533"/>
      <c r="M38" s="533"/>
      <c r="N38" s="533"/>
      <c r="O38" s="533"/>
      <c r="P38" s="533"/>
      <c r="Q38" s="533"/>
      <c r="R38" s="541">
        <v>0.09</v>
      </c>
      <c r="S38" s="533"/>
      <c r="T38" s="533"/>
      <c r="U38" s="533"/>
      <c r="V38" s="533"/>
    </row>
    <row r="39" spans="2:22" x14ac:dyDescent="0.25">
      <c r="C39" s="535" t="s">
        <v>90</v>
      </c>
      <c r="D39" s="536"/>
      <c r="E39" s="533"/>
      <c r="F39" s="533"/>
      <c r="G39" s="533"/>
      <c r="H39" s="533"/>
      <c r="I39" s="533"/>
      <c r="J39" s="533"/>
      <c r="K39" s="533"/>
      <c r="L39" s="533"/>
      <c r="M39" s="533"/>
      <c r="N39" s="533"/>
      <c r="O39" s="533"/>
      <c r="P39" s="533"/>
      <c r="Q39" s="533"/>
      <c r="R39" s="541">
        <v>0.1</v>
      </c>
      <c r="S39" s="533"/>
      <c r="T39" s="533"/>
      <c r="U39" s="533"/>
      <c r="V39" s="533"/>
    </row>
    <row r="40" spans="2:22" x14ac:dyDescent="0.25">
      <c r="C40" s="535" t="s">
        <v>291</v>
      </c>
      <c r="D40" s="536"/>
      <c r="E40" s="533"/>
      <c r="F40" s="533"/>
      <c r="G40" s="533"/>
      <c r="H40" s="533"/>
      <c r="I40" s="533"/>
      <c r="J40" s="533"/>
      <c r="K40" s="533"/>
      <c r="L40" s="533"/>
      <c r="M40" s="533"/>
      <c r="N40" s="533"/>
      <c r="O40" s="533"/>
      <c r="P40" s="533"/>
      <c r="Q40" s="533"/>
      <c r="R40" s="541">
        <v>0.11</v>
      </c>
      <c r="S40" s="533"/>
      <c r="T40" s="533"/>
      <c r="U40" s="533"/>
      <c r="V40" s="533"/>
    </row>
    <row r="41" spans="2:22" x14ac:dyDescent="0.25">
      <c r="C41" s="535" t="s">
        <v>292</v>
      </c>
      <c r="D41" s="536"/>
      <c r="E41" s="533"/>
      <c r="F41" s="533"/>
      <c r="G41" s="533"/>
      <c r="H41" s="533"/>
      <c r="I41" s="533"/>
      <c r="J41" s="533"/>
      <c r="K41" s="533"/>
      <c r="L41" s="533"/>
      <c r="M41" s="533"/>
      <c r="N41" s="533"/>
      <c r="O41" s="533"/>
      <c r="P41" s="533"/>
      <c r="Q41" s="533"/>
      <c r="R41" s="541">
        <v>0.12</v>
      </c>
      <c r="S41" s="533"/>
      <c r="T41" s="533"/>
      <c r="U41" s="533"/>
      <c r="V41" s="533"/>
    </row>
    <row r="42" spans="2:22" x14ac:dyDescent="0.25">
      <c r="B42" s="533"/>
      <c r="C42" s="535" t="s">
        <v>293</v>
      </c>
      <c r="D42" s="536"/>
      <c r="E42" s="533"/>
      <c r="F42" s="533"/>
      <c r="G42" s="533"/>
      <c r="H42" s="533"/>
      <c r="I42" s="533"/>
      <c r="J42" s="533"/>
      <c r="K42" s="533"/>
      <c r="L42" s="533"/>
      <c r="M42" s="533"/>
      <c r="N42" s="533"/>
      <c r="O42" s="533"/>
      <c r="P42" s="533"/>
      <c r="Q42" s="533"/>
      <c r="R42" s="541">
        <v>0.13</v>
      </c>
      <c r="S42" s="533"/>
      <c r="T42" s="533"/>
      <c r="U42" s="533"/>
      <c r="V42" s="533"/>
    </row>
    <row r="43" spans="2:22" x14ac:dyDescent="0.25">
      <c r="B43" s="533"/>
      <c r="C43" s="535" t="s">
        <v>294</v>
      </c>
      <c r="D43" s="536"/>
      <c r="E43" s="533"/>
      <c r="F43" s="533"/>
      <c r="G43" s="533"/>
      <c r="H43" s="533"/>
      <c r="I43" s="533"/>
      <c r="J43" s="533"/>
      <c r="K43" s="533"/>
      <c r="L43" s="533"/>
      <c r="M43" s="533"/>
      <c r="N43" s="533"/>
      <c r="O43" s="533"/>
      <c r="P43" s="533"/>
      <c r="Q43" s="533"/>
      <c r="R43" s="541">
        <v>0.14000000000000001</v>
      </c>
      <c r="S43" s="533"/>
      <c r="T43" s="533"/>
      <c r="U43" s="533"/>
      <c r="V43" s="533"/>
    </row>
    <row r="44" spans="2:22" x14ac:dyDescent="0.25">
      <c r="B44" s="533"/>
      <c r="C44" s="535" t="s">
        <v>295</v>
      </c>
      <c r="D44" s="536"/>
      <c r="E44" s="533"/>
      <c r="F44" s="533"/>
      <c r="G44" s="533"/>
      <c r="H44" s="533"/>
      <c r="I44" s="533"/>
      <c r="J44" s="533"/>
      <c r="K44" s="533"/>
      <c r="L44" s="533"/>
      <c r="M44" s="533"/>
      <c r="N44" s="533"/>
      <c r="O44" s="533"/>
      <c r="P44" s="533"/>
      <c r="Q44" s="533"/>
      <c r="R44" s="541">
        <v>0.15</v>
      </c>
      <c r="S44" s="533"/>
      <c r="T44" s="533"/>
      <c r="U44" s="533"/>
      <c r="V44" s="533"/>
    </row>
    <row r="45" spans="2:22" x14ac:dyDescent="0.25">
      <c r="B45" s="533"/>
      <c r="C45" s="535" t="s">
        <v>296</v>
      </c>
      <c r="D45" s="536"/>
      <c r="E45" s="533"/>
      <c r="F45" s="533"/>
      <c r="G45" s="533"/>
      <c r="H45" s="533"/>
      <c r="I45" s="533"/>
      <c r="J45" s="533"/>
      <c r="K45" s="533"/>
      <c r="L45" s="533"/>
      <c r="M45" s="533"/>
      <c r="N45" s="533"/>
      <c r="O45" s="533"/>
      <c r="P45" s="533"/>
      <c r="Q45" s="533"/>
      <c r="R45" s="541">
        <v>0.16</v>
      </c>
      <c r="S45" s="533"/>
      <c r="T45" s="533"/>
      <c r="U45" s="533"/>
      <c r="V45" s="533"/>
    </row>
    <row r="46" spans="2:22" x14ac:dyDescent="0.25">
      <c r="B46" s="533"/>
      <c r="C46" s="535" t="s">
        <v>274</v>
      </c>
      <c r="D46" s="536"/>
      <c r="E46" s="533"/>
      <c r="F46" s="533"/>
      <c r="G46" s="533"/>
      <c r="H46" s="533"/>
      <c r="I46" s="533"/>
      <c r="J46" s="533"/>
      <c r="K46" s="533"/>
      <c r="L46" s="533"/>
      <c r="M46" s="533"/>
      <c r="N46" s="533"/>
      <c r="O46" s="533"/>
      <c r="P46" s="533"/>
      <c r="Q46" s="533"/>
      <c r="R46" s="541">
        <v>0.17</v>
      </c>
      <c r="S46" s="533"/>
      <c r="T46" s="533"/>
      <c r="U46" s="533"/>
      <c r="V46" s="533"/>
    </row>
    <row r="47" spans="2:22" x14ac:dyDescent="0.25">
      <c r="B47" s="533"/>
      <c r="C47" s="533"/>
      <c r="D47" s="536"/>
      <c r="E47" s="533"/>
      <c r="F47" s="533"/>
      <c r="G47" s="533"/>
      <c r="H47" s="533"/>
      <c r="I47" s="533"/>
      <c r="J47" s="533"/>
      <c r="K47" s="533"/>
      <c r="L47" s="533"/>
      <c r="M47" s="533"/>
      <c r="N47" s="533"/>
      <c r="O47" s="533"/>
      <c r="P47" s="533"/>
      <c r="Q47" s="533"/>
      <c r="R47" s="541">
        <v>0.18</v>
      </c>
      <c r="S47" s="533"/>
      <c r="T47" s="533"/>
      <c r="U47" s="533"/>
      <c r="V47" s="533"/>
    </row>
    <row r="48" spans="2:22" x14ac:dyDescent="0.25">
      <c r="B48" s="533"/>
      <c r="C48" s="533"/>
      <c r="D48" s="536"/>
      <c r="E48" s="533"/>
      <c r="F48" s="533"/>
      <c r="G48" s="533"/>
      <c r="H48" s="533"/>
      <c r="I48" s="533"/>
      <c r="J48" s="533"/>
      <c r="K48" s="533"/>
      <c r="L48" s="533"/>
      <c r="M48" s="533"/>
      <c r="N48" s="533"/>
      <c r="O48" s="533"/>
      <c r="P48" s="533"/>
      <c r="Q48" s="533"/>
      <c r="R48" s="541">
        <v>0.19</v>
      </c>
      <c r="S48" s="533"/>
      <c r="T48" s="533"/>
      <c r="U48" s="533"/>
      <c r="V48" s="533"/>
    </row>
    <row r="49" spans="2:22" x14ac:dyDescent="0.25">
      <c r="B49" s="533"/>
      <c r="C49" s="535" t="s">
        <v>679</v>
      </c>
      <c r="D49" s="535" t="s">
        <v>680</v>
      </c>
      <c r="E49" s="533"/>
      <c r="F49" s="533"/>
      <c r="G49" s="533"/>
      <c r="H49" s="533"/>
      <c r="I49" s="533"/>
      <c r="J49" s="533"/>
      <c r="K49" s="533"/>
      <c r="L49" s="533"/>
      <c r="M49" s="533"/>
      <c r="N49" s="533"/>
      <c r="O49" s="533"/>
      <c r="P49" s="533"/>
      <c r="Q49" s="533"/>
      <c r="R49" s="541">
        <v>0.2</v>
      </c>
      <c r="S49" s="533"/>
      <c r="T49" s="533"/>
      <c r="U49" s="533"/>
      <c r="V49" s="533"/>
    </row>
    <row r="50" spans="2:22" x14ac:dyDescent="0.25">
      <c r="B50" s="533"/>
      <c r="C50" s="535" t="s">
        <v>681</v>
      </c>
      <c r="D50" s="535" t="s">
        <v>688</v>
      </c>
      <c r="E50" s="533"/>
      <c r="F50" s="533"/>
      <c r="G50" s="533"/>
      <c r="H50" s="533"/>
      <c r="I50" s="533"/>
      <c r="J50" s="533"/>
      <c r="K50" s="533"/>
      <c r="L50" s="533"/>
      <c r="M50" s="533"/>
      <c r="N50" s="533"/>
      <c r="O50" s="533"/>
      <c r="P50" s="533"/>
      <c r="Q50" s="533"/>
      <c r="R50" s="533"/>
      <c r="S50" s="533"/>
      <c r="T50" s="533"/>
      <c r="U50" s="533"/>
      <c r="V50" s="533"/>
    </row>
    <row r="51" spans="2:22" x14ac:dyDescent="0.25">
      <c r="B51" s="533"/>
      <c r="C51" s="535" t="s">
        <v>682</v>
      </c>
      <c r="D51" s="535" t="s">
        <v>689</v>
      </c>
      <c r="E51" s="533"/>
      <c r="F51" s="533"/>
      <c r="G51" s="533"/>
      <c r="H51" s="533"/>
      <c r="I51" s="533"/>
      <c r="J51" s="533"/>
      <c r="K51" s="533"/>
      <c r="L51" s="533"/>
      <c r="M51" s="533"/>
      <c r="N51" s="533"/>
      <c r="O51" s="533"/>
      <c r="P51" s="533"/>
      <c r="Q51" s="533"/>
      <c r="R51" s="533"/>
      <c r="S51" s="533"/>
      <c r="T51" s="533"/>
      <c r="U51" s="533"/>
      <c r="V51" s="533"/>
    </row>
    <row r="52" spans="2:22" x14ac:dyDescent="0.25">
      <c r="B52" s="533"/>
      <c r="C52" s="535" t="s">
        <v>683</v>
      </c>
      <c r="D52" s="535" t="s">
        <v>690</v>
      </c>
      <c r="F52" s="533"/>
      <c r="G52" s="533"/>
      <c r="H52" s="533"/>
      <c r="I52" s="533"/>
      <c r="J52" s="533"/>
      <c r="K52" s="533"/>
      <c r="L52" s="533"/>
      <c r="M52" s="533"/>
      <c r="N52" s="533"/>
      <c r="O52" s="533"/>
      <c r="P52" s="533"/>
      <c r="Q52" s="533"/>
      <c r="R52" s="533"/>
      <c r="S52" s="533"/>
      <c r="T52" s="533"/>
      <c r="U52" s="533"/>
      <c r="V52" s="533"/>
    </row>
    <row r="53" spans="2:22" x14ac:dyDescent="0.25">
      <c r="B53" s="533"/>
      <c r="C53" s="535" t="s">
        <v>684</v>
      </c>
      <c r="D53" s="535" t="s">
        <v>691</v>
      </c>
      <c r="F53" s="533"/>
      <c r="G53" s="533"/>
      <c r="H53" s="533"/>
      <c r="I53" s="533"/>
      <c r="J53" s="533"/>
      <c r="K53" s="533"/>
      <c r="L53" s="533"/>
      <c r="M53" s="533"/>
      <c r="N53" s="533"/>
      <c r="O53" s="533"/>
      <c r="P53" s="533"/>
      <c r="Q53" s="533"/>
      <c r="R53" s="533"/>
      <c r="S53" s="533"/>
      <c r="T53" s="533"/>
      <c r="U53" s="533"/>
      <c r="V53" s="533"/>
    </row>
    <row r="54" spans="2:22" x14ac:dyDescent="0.25">
      <c r="B54" s="533"/>
      <c r="C54" s="535" t="s">
        <v>685</v>
      </c>
      <c r="D54" s="535" t="s">
        <v>692</v>
      </c>
      <c r="F54" s="533"/>
      <c r="G54" s="533"/>
      <c r="H54" s="533"/>
      <c r="I54" s="533"/>
      <c r="J54" s="533"/>
      <c r="K54" s="533"/>
      <c r="L54" s="533"/>
      <c r="M54" s="533"/>
      <c r="N54" s="533"/>
      <c r="O54" s="533"/>
      <c r="P54" s="533"/>
      <c r="Q54" s="533"/>
      <c r="R54" s="533"/>
      <c r="S54" s="533"/>
      <c r="T54" s="533"/>
      <c r="U54" s="533"/>
      <c r="V54" s="533"/>
    </row>
    <row r="55" spans="2:22" x14ac:dyDescent="0.25">
      <c r="B55" s="533"/>
      <c r="C55" s="535" t="s">
        <v>687</v>
      </c>
      <c r="D55" s="535" t="s">
        <v>693</v>
      </c>
      <c r="F55" s="533"/>
      <c r="G55" s="533"/>
      <c r="H55" s="533"/>
      <c r="I55" s="533"/>
      <c r="J55" s="533"/>
      <c r="K55" s="533"/>
      <c r="L55" s="533"/>
      <c r="M55" s="533"/>
      <c r="N55" s="533"/>
      <c r="O55" s="533"/>
      <c r="P55" s="533"/>
      <c r="Q55" s="533"/>
      <c r="R55" s="533"/>
      <c r="S55" s="533"/>
      <c r="T55" s="533"/>
      <c r="U55" s="533"/>
      <c r="V55" s="533"/>
    </row>
    <row r="56" spans="2:22" x14ac:dyDescent="0.25">
      <c r="B56" s="533"/>
      <c r="C56" s="533"/>
      <c r="D56" s="536"/>
      <c r="F56" s="533"/>
      <c r="G56" s="533"/>
      <c r="H56" s="533"/>
      <c r="I56" s="533"/>
      <c r="J56" s="533"/>
      <c r="K56" s="533"/>
      <c r="L56" s="533"/>
      <c r="M56" s="533"/>
      <c r="N56" s="533"/>
      <c r="O56" s="533"/>
      <c r="P56" s="533"/>
      <c r="Q56" s="533"/>
      <c r="R56" s="533"/>
      <c r="S56" s="533"/>
      <c r="T56" s="533"/>
      <c r="U56" s="533"/>
      <c r="V56" s="533"/>
    </row>
    <row r="57" spans="2:22" x14ac:dyDescent="0.25">
      <c r="B57" s="533"/>
      <c r="C57" s="533"/>
      <c r="D57" s="536"/>
      <c r="F57" s="533"/>
      <c r="G57" s="533"/>
      <c r="H57" s="533"/>
      <c r="I57" s="533"/>
      <c r="J57" s="533"/>
      <c r="K57" s="533"/>
      <c r="L57" s="533"/>
      <c r="M57" s="533"/>
      <c r="N57" s="533"/>
      <c r="O57" s="533"/>
      <c r="P57" s="533"/>
      <c r="Q57" s="533"/>
      <c r="R57" s="533"/>
      <c r="S57" s="533"/>
      <c r="T57" s="533"/>
      <c r="U57" s="533"/>
      <c r="V57" s="533"/>
    </row>
    <row r="58" spans="2:22" x14ac:dyDescent="0.25">
      <c r="B58" s="533"/>
      <c r="C58" s="531" t="s">
        <v>208</v>
      </c>
      <c r="D58" s="536"/>
      <c r="F58" s="533"/>
      <c r="G58" s="533"/>
      <c r="H58" s="533"/>
      <c r="I58" s="533"/>
      <c r="J58" s="533"/>
      <c r="K58" s="533"/>
      <c r="L58" s="533"/>
      <c r="M58" s="533"/>
      <c r="N58" s="533"/>
      <c r="O58" s="533"/>
      <c r="P58" s="533"/>
      <c r="Q58" s="533"/>
      <c r="R58" s="533"/>
      <c r="S58" s="533"/>
      <c r="T58" s="533"/>
      <c r="U58" s="533"/>
      <c r="V58" s="533"/>
    </row>
    <row r="59" spans="2:22" x14ac:dyDescent="0.25">
      <c r="B59" s="533"/>
      <c r="C59" s="535" t="s">
        <v>85</v>
      </c>
      <c r="D59" s="536"/>
      <c r="F59" s="533"/>
      <c r="G59" s="533"/>
      <c r="H59" s="533"/>
      <c r="I59" s="533"/>
      <c r="J59" s="533"/>
      <c r="K59" s="533"/>
      <c r="L59" s="533"/>
      <c r="M59" s="533"/>
      <c r="N59" s="533"/>
      <c r="O59" s="533"/>
      <c r="P59" s="533"/>
      <c r="Q59" s="533"/>
      <c r="R59" s="533"/>
      <c r="S59" s="533"/>
      <c r="T59" s="533"/>
      <c r="U59" s="533"/>
      <c r="V59" s="533"/>
    </row>
    <row r="60" spans="2:22" x14ac:dyDescent="0.25">
      <c r="B60" s="533"/>
      <c r="C60" s="535" t="s">
        <v>209</v>
      </c>
      <c r="D60" s="536"/>
      <c r="F60" s="533"/>
      <c r="G60" s="533"/>
      <c r="H60" s="533"/>
      <c r="I60" s="533"/>
      <c r="J60" s="533"/>
      <c r="K60" s="533"/>
      <c r="L60" s="533"/>
      <c r="M60" s="533"/>
      <c r="N60" s="533"/>
      <c r="O60" s="533"/>
      <c r="P60" s="533"/>
      <c r="Q60" s="533"/>
      <c r="R60" s="533"/>
      <c r="S60" s="533"/>
      <c r="T60" s="533"/>
      <c r="U60" s="533"/>
      <c r="V60" s="533"/>
    </row>
    <row r="61" spans="2:22" x14ac:dyDescent="0.25">
      <c r="B61" s="533"/>
      <c r="C61" s="535" t="s">
        <v>210</v>
      </c>
      <c r="D61" s="536"/>
      <c r="F61" s="533"/>
      <c r="G61" s="533"/>
      <c r="H61" s="533"/>
      <c r="I61" s="533"/>
      <c r="J61" s="533"/>
      <c r="K61" s="533"/>
      <c r="L61" s="533"/>
      <c r="M61" s="533"/>
      <c r="N61" s="533"/>
      <c r="O61" s="533"/>
      <c r="P61" s="533"/>
      <c r="Q61" s="533"/>
      <c r="R61" s="533"/>
      <c r="S61" s="533"/>
      <c r="T61" s="533"/>
      <c r="U61" s="533"/>
      <c r="V61" s="533"/>
    </row>
    <row r="62" spans="2:22" x14ac:dyDescent="0.25">
      <c r="B62" s="533"/>
      <c r="C62" s="535" t="s">
        <v>211</v>
      </c>
      <c r="D62" s="536"/>
      <c r="F62" s="533"/>
      <c r="G62" s="533"/>
      <c r="H62" s="533"/>
      <c r="I62" s="533"/>
      <c r="J62" s="533"/>
      <c r="K62" s="533"/>
      <c r="L62" s="533"/>
      <c r="M62" s="533"/>
      <c r="N62" s="533"/>
      <c r="O62" s="533"/>
      <c r="P62" s="533"/>
      <c r="Q62" s="533"/>
      <c r="R62" s="533"/>
      <c r="S62" s="533"/>
      <c r="T62" s="533"/>
      <c r="U62" s="533"/>
      <c r="V62" s="533"/>
    </row>
    <row r="63" spans="2:22" x14ac:dyDescent="0.25">
      <c r="B63" s="533"/>
      <c r="C63" s="535" t="s">
        <v>212</v>
      </c>
      <c r="D63" s="536"/>
      <c r="F63" s="533"/>
      <c r="G63" s="533"/>
      <c r="H63" s="533"/>
      <c r="I63" s="533"/>
      <c r="J63" s="533"/>
      <c r="K63" s="533"/>
      <c r="L63" s="533"/>
      <c r="M63" s="533"/>
      <c r="N63" s="533"/>
      <c r="O63" s="533"/>
      <c r="P63" s="533"/>
      <c r="Q63" s="533"/>
      <c r="R63" s="533"/>
      <c r="S63" s="533"/>
      <c r="T63" s="533"/>
      <c r="U63" s="533"/>
      <c r="V63" s="533"/>
    </row>
    <row r="64" spans="2:22" x14ac:dyDescent="0.25">
      <c r="B64" s="533"/>
      <c r="C64" s="535" t="s">
        <v>213</v>
      </c>
      <c r="D64" s="536"/>
      <c r="E64" s="533"/>
      <c r="F64" s="533"/>
      <c r="G64" s="533"/>
      <c r="H64" s="533"/>
      <c r="I64" s="533"/>
      <c r="J64" s="533"/>
      <c r="K64" s="533"/>
      <c r="L64" s="533"/>
      <c r="M64" s="533"/>
      <c r="N64" s="533"/>
      <c r="O64" s="533"/>
      <c r="P64" s="533"/>
      <c r="Q64" s="533"/>
      <c r="R64" s="533"/>
      <c r="S64" s="533"/>
      <c r="T64" s="533"/>
      <c r="U64" s="533"/>
      <c r="V64" s="533"/>
    </row>
    <row r="65" spans="2:22" x14ac:dyDescent="0.25">
      <c r="B65" s="533"/>
      <c r="C65" s="535" t="s">
        <v>214</v>
      </c>
      <c r="D65" s="536"/>
      <c r="E65" s="533"/>
      <c r="F65" s="533"/>
      <c r="G65" s="533"/>
      <c r="H65" s="533"/>
      <c r="I65" s="533"/>
      <c r="J65" s="533"/>
      <c r="K65" s="533"/>
      <c r="L65" s="533"/>
      <c r="M65" s="533"/>
      <c r="N65" s="533"/>
      <c r="O65" s="533"/>
      <c r="P65" s="533"/>
      <c r="Q65" s="533"/>
      <c r="R65" s="533"/>
      <c r="S65" s="533"/>
      <c r="T65" s="533"/>
      <c r="U65" s="533"/>
      <c r="V65" s="533"/>
    </row>
    <row r="66" spans="2:22" x14ac:dyDescent="0.25">
      <c r="B66" s="533"/>
      <c r="C66" s="535" t="s">
        <v>216</v>
      </c>
      <c r="D66" s="536"/>
      <c r="E66" s="533"/>
      <c r="F66" s="533"/>
      <c r="G66" s="533"/>
      <c r="H66" s="533"/>
      <c r="I66" s="533"/>
      <c r="J66" s="533"/>
      <c r="K66" s="533"/>
      <c r="L66" s="533"/>
      <c r="M66" s="533"/>
      <c r="N66" s="533"/>
      <c r="O66" s="533"/>
      <c r="P66" s="533"/>
      <c r="Q66" s="533"/>
      <c r="R66" s="533"/>
      <c r="S66" s="533"/>
      <c r="T66" s="533"/>
      <c r="U66" s="533"/>
      <c r="V66" s="533"/>
    </row>
    <row r="67" spans="2:22" x14ac:dyDescent="0.25">
      <c r="B67" s="533"/>
      <c r="C67" s="535" t="s">
        <v>215</v>
      </c>
      <c r="D67" s="536"/>
      <c r="F67" s="533"/>
      <c r="G67" s="533"/>
      <c r="H67" s="533"/>
      <c r="I67" s="533"/>
      <c r="J67" s="533"/>
      <c r="K67" s="533"/>
      <c r="L67" s="533"/>
      <c r="M67" s="533"/>
      <c r="N67" s="533"/>
      <c r="O67" s="533"/>
      <c r="P67" s="533"/>
      <c r="Q67" s="533"/>
      <c r="R67" s="533"/>
      <c r="S67" s="533"/>
      <c r="T67" s="533"/>
      <c r="U67" s="533"/>
      <c r="V67" s="533"/>
    </row>
    <row r="68" spans="2:22" x14ac:dyDescent="0.25">
      <c r="B68" s="533"/>
      <c r="C68" s="535" t="s">
        <v>520</v>
      </c>
      <c r="D68" s="536"/>
      <c r="F68" s="533"/>
      <c r="G68" s="533"/>
      <c r="H68" s="533"/>
      <c r="I68" s="533"/>
      <c r="J68" s="533"/>
      <c r="K68" s="533"/>
      <c r="L68" s="533"/>
      <c r="M68" s="533"/>
      <c r="N68" s="533"/>
      <c r="O68" s="533"/>
      <c r="P68" s="533"/>
      <c r="Q68" s="533"/>
      <c r="R68" s="533"/>
      <c r="S68" s="533"/>
      <c r="T68" s="533"/>
      <c r="U68" s="533"/>
      <c r="V68" s="533"/>
    </row>
    <row r="69" spans="2:22" x14ac:dyDescent="0.25">
      <c r="B69" s="533"/>
      <c r="C69" s="535" t="s">
        <v>217</v>
      </c>
      <c r="D69" s="536"/>
      <c r="F69" s="533"/>
      <c r="G69" s="533"/>
      <c r="H69" s="533"/>
      <c r="I69" s="533"/>
      <c r="J69" s="533"/>
      <c r="K69" s="533"/>
      <c r="L69" s="533"/>
      <c r="M69" s="533"/>
      <c r="N69" s="533"/>
      <c r="O69" s="533"/>
      <c r="P69" s="533"/>
      <c r="Q69" s="533"/>
      <c r="R69" s="533"/>
      <c r="S69" s="533"/>
      <c r="T69" s="533"/>
      <c r="U69" s="533"/>
      <c r="V69" s="533"/>
    </row>
    <row r="70" spans="2:22" x14ac:dyDescent="0.25">
      <c r="B70" s="533"/>
      <c r="C70" s="535" t="s">
        <v>218</v>
      </c>
      <c r="D70" s="536"/>
      <c r="F70" s="533"/>
      <c r="G70" s="533"/>
      <c r="H70" s="533"/>
      <c r="I70" s="533"/>
      <c r="J70" s="533"/>
      <c r="K70" s="533"/>
      <c r="L70" s="533"/>
      <c r="M70" s="533"/>
      <c r="N70" s="533"/>
      <c r="O70" s="533"/>
      <c r="P70" s="533"/>
      <c r="Q70" s="533"/>
      <c r="R70" s="533"/>
      <c r="S70" s="533"/>
      <c r="T70" s="533"/>
      <c r="U70" s="533"/>
      <c r="V70" s="533"/>
    </row>
    <row r="71" spans="2:22" x14ac:dyDescent="0.25">
      <c r="B71" s="533"/>
      <c r="C71" s="535" t="s">
        <v>220</v>
      </c>
      <c r="D71" s="536"/>
      <c r="F71" s="533"/>
      <c r="G71" s="533"/>
      <c r="H71" s="533"/>
      <c r="I71" s="533"/>
      <c r="J71" s="533"/>
      <c r="K71" s="533"/>
      <c r="L71" s="533"/>
      <c r="M71" s="533"/>
      <c r="N71" s="533"/>
      <c r="O71" s="533"/>
      <c r="P71" s="533"/>
      <c r="Q71" s="533"/>
      <c r="R71" s="533"/>
      <c r="S71" s="533"/>
      <c r="T71" s="533"/>
      <c r="U71" s="533"/>
      <c r="V71" s="533"/>
    </row>
    <row r="72" spans="2:22" x14ac:dyDescent="0.25">
      <c r="B72" s="533"/>
      <c r="C72" s="535" t="s">
        <v>221</v>
      </c>
      <c r="D72" s="536"/>
      <c r="F72" s="533"/>
      <c r="G72" s="533"/>
      <c r="H72" s="533"/>
      <c r="I72" s="533"/>
      <c r="J72" s="533"/>
      <c r="K72" s="533"/>
      <c r="L72" s="533"/>
      <c r="M72" s="533"/>
      <c r="N72" s="533"/>
      <c r="O72" s="533"/>
      <c r="P72" s="533"/>
      <c r="Q72" s="533"/>
      <c r="R72" s="533"/>
      <c r="S72" s="533"/>
      <c r="T72" s="533"/>
      <c r="U72" s="533"/>
      <c r="V72" s="533"/>
    </row>
    <row r="73" spans="2:22" x14ac:dyDescent="0.25">
      <c r="B73" s="533"/>
      <c r="C73" s="535" t="s">
        <v>222</v>
      </c>
      <c r="D73" s="536"/>
      <c r="F73" s="533"/>
      <c r="G73" s="533"/>
      <c r="H73" s="533"/>
      <c r="I73" s="533"/>
      <c r="J73" s="533"/>
      <c r="K73" s="533"/>
      <c r="L73" s="533"/>
      <c r="M73" s="533"/>
      <c r="N73" s="533"/>
      <c r="O73" s="533"/>
      <c r="P73" s="533"/>
      <c r="Q73" s="533"/>
      <c r="R73" s="533"/>
      <c r="S73" s="533"/>
      <c r="T73" s="533"/>
      <c r="U73" s="533"/>
      <c r="V73" s="533"/>
    </row>
    <row r="74" spans="2:22" x14ac:dyDescent="0.25">
      <c r="B74" s="533"/>
      <c r="C74" s="535" t="s">
        <v>219</v>
      </c>
      <c r="D74" s="536"/>
      <c r="F74" s="533"/>
      <c r="G74" s="533"/>
      <c r="H74" s="533"/>
      <c r="I74" s="533"/>
      <c r="J74" s="533"/>
      <c r="K74" s="533"/>
      <c r="L74" s="533"/>
      <c r="M74" s="533"/>
      <c r="N74" s="533"/>
      <c r="O74" s="533"/>
      <c r="P74" s="533"/>
      <c r="Q74" s="533"/>
      <c r="R74" s="533"/>
      <c r="S74" s="533"/>
      <c r="T74" s="533"/>
      <c r="U74" s="533"/>
      <c r="V74" s="533"/>
    </row>
    <row r="75" spans="2:22" x14ac:dyDescent="0.25">
      <c r="B75" s="533"/>
      <c r="C75" s="535" t="s">
        <v>223</v>
      </c>
      <c r="D75" s="536"/>
      <c r="E75" s="533"/>
      <c r="F75" s="533"/>
      <c r="G75" s="533"/>
      <c r="H75" s="533"/>
      <c r="I75" s="533"/>
      <c r="J75" s="533"/>
      <c r="K75" s="533"/>
      <c r="L75" s="533"/>
      <c r="M75" s="533"/>
      <c r="N75" s="533"/>
      <c r="O75" s="533"/>
      <c r="P75" s="533"/>
      <c r="Q75" s="533"/>
      <c r="R75" s="533"/>
      <c r="S75" s="533"/>
      <c r="T75" s="533"/>
      <c r="U75" s="533"/>
      <c r="V75" s="533"/>
    </row>
    <row r="76" spans="2:22" x14ac:dyDescent="0.25">
      <c r="B76" s="533"/>
      <c r="C76" s="535" t="s">
        <v>224</v>
      </c>
      <c r="D76" s="536"/>
      <c r="G76" s="533"/>
      <c r="H76" s="533"/>
      <c r="I76" s="533"/>
      <c r="J76" s="533"/>
      <c r="K76" s="533"/>
      <c r="L76" s="533"/>
      <c r="M76" s="533"/>
      <c r="N76" s="533"/>
      <c r="O76" s="533"/>
      <c r="P76" s="533"/>
      <c r="Q76" s="533"/>
      <c r="R76" s="533"/>
      <c r="S76" s="533"/>
      <c r="T76" s="533"/>
      <c r="U76" s="533"/>
      <c r="V76" s="533"/>
    </row>
    <row r="77" spans="2:22" x14ac:dyDescent="0.25">
      <c r="B77" s="533"/>
      <c r="C77" s="535" t="s">
        <v>225</v>
      </c>
      <c r="D77" s="536"/>
      <c r="G77" s="533"/>
      <c r="H77" s="533"/>
      <c r="I77" s="533"/>
      <c r="J77" s="533"/>
      <c r="K77" s="533"/>
      <c r="L77" s="533"/>
      <c r="M77" s="533"/>
      <c r="N77" s="533"/>
      <c r="O77" s="533"/>
      <c r="P77" s="533"/>
      <c r="Q77" s="533"/>
      <c r="R77" s="533"/>
      <c r="S77" s="533"/>
      <c r="T77" s="533"/>
      <c r="U77" s="533"/>
      <c r="V77" s="533"/>
    </row>
    <row r="78" spans="2:22" x14ac:dyDescent="0.25">
      <c r="B78" s="533"/>
      <c r="C78" s="535" t="s">
        <v>226</v>
      </c>
      <c r="D78" s="536"/>
      <c r="G78" s="533"/>
      <c r="H78" s="533"/>
      <c r="I78" s="533"/>
      <c r="J78" s="533"/>
      <c r="K78" s="533"/>
      <c r="L78" s="533"/>
      <c r="M78" s="533"/>
      <c r="N78" s="533"/>
      <c r="O78" s="533"/>
      <c r="P78" s="533"/>
      <c r="Q78" s="533"/>
      <c r="R78" s="533"/>
      <c r="S78" s="533"/>
      <c r="T78" s="533"/>
      <c r="U78" s="533"/>
      <c r="V78" s="533"/>
    </row>
    <row r="79" spans="2:22" x14ac:dyDescent="0.25">
      <c r="B79" s="533"/>
      <c r="C79" s="533"/>
      <c r="D79" s="543"/>
      <c r="G79" s="533"/>
      <c r="H79" s="533"/>
      <c r="I79" s="533"/>
      <c r="J79" s="533"/>
      <c r="K79" s="533"/>
      <c r="L79" s="533"/>
      <c r="M79" s="533"/>
      <c r="N79" s="533"/>
      <c r="O79" s="533"/>
      <c r="P79" s="533"/>
      <c r="Q79" s="533"/>
      <c r="R79" s="533"/>
      <c r="S79" s="533"/>
      <c r="T79" s="533"/>
      <c r="U79" s="533"/>
      <c r="V79" s="533"/>
    </row>
    <row r="80" spans="2:22" x14ac:dyDescent="0.25">
      <c r="B80" s="533"/>
      <c r="C80" s="531" t="s">
        <v>63</v>
      </c>
      <c r="D80" s="543"/>
      <c r="G80" s="533"/>
      <c r="H80" s="533"/>
      <c r="I80" s="533"/>
      <c r="J80" s="533"/>
      <c r="K80" s="533"/>
      <c r="L80" s="533"/>
      <c r="M80" s="533"/>
      <c r="N80" s="533"/>
      <c r="O80" s="533"/>
      <c r="P80" s="533"/>
      <c r="Q80" s="533"/>
      <c r="R80" s="533"/>
      <c r="S80" s="533"/>
      <c r="T80" s="533"/>
      <c r="U80" s="533"/>
      <c r="V80" s="533"/>
    </row>
    <row r="81" spans="2:22" x14ac:dyDescent="0.25">
      <c r="B81" s="533"/>
      <c r="C81" s="535" t="s">
        <v>681</v>
      </c>
      <c r="D81" s="543"/>
      <c r="G81" s="533"/>
      <c r="H81" s="533"/>
      <c r="I81" s="533"/>
      <c r="J81" s="533"/>
      <c r="K81" s="533"/>
      <c r="L81" s="533"/>
      <c r="M81" s="533"/>
      <c r="N81" s="533"/>
      <c r="O81" s="533"/>
      <c r="P81" s="533"/>
      <c r="Q81" s="533"/>
      <c r="R81" s="533"/>
      <c r="S81" s="533"/>
      <c r="T81" s="533"/>
      <c r="U81" s="533"/>
      <c r="V81" s="533"/>
    </row>
    <row r="82" spans="2:22" x14ac:dyDescent="0.25">
      <c r="B82" s="533"/>
      <c r="C82" s="535" t="s">
        <v>682</v>
      </c>
      <c r="D82" s="543"/>
      <c r="G82" s="533"/>
      <c r="H82" s="533"/>
      <c r="I82" s="533"/>
      <c r="J82" s="533"/>
      <c r="K82" s="533"/>
      <c r="L82" s="533"/>
      <c r="M82" s="533"/>
      <c r="N82" s="533"/>
      <c r="O82" s="533"/>
      <c r="P82" s="533"/>
      <c r="Q82" s="533"/>
      <c r="R82" s="533"/>
      <c r="S82" s="533"/>
      <c r="T82" s="533"/>
      <c r="U82" s="533"/>
      <c r="V82" s="533"/>
    </row>
    <row r="83" spans="2:22" x14ac:dyDescent="0.25">
      <c r="B83" s="533"/>
      <c r="C83" s="535" t="s">
        <v>683</v>
      </c>
      <c r="D83" s="543"/>
      <c r="E83" s="533"/>
      <c r="F83" s="533"/>
      <c r="G83" s="533"/>
      <c r="H83" s="533"/>
      <c r="I83" s="533"/>
      <c r="J83" s="533"/>
      <c r="K83" s="533"/>
      <c r="L83" s="533"/>
      <c r="M83" s="533"/>
      <c r="N83" s="533"/>
      <c r="O83" s="533"/>
      <c r="P83" s="533"/>
      <c r="Q83" s="533"/>
      <c r="R83" s="533"/>
      <c r="S83" s="533"/>
      <c r="T83" s="533"/>
      <c r="U83" s="533"/>
      <c r="V83" s="533"/>
    </row>
    <row r="84" spans="2:22" x14ac:dyDescent="0.25">
      <c r="B84" s="533"/>
      <c r="C84" s="535" t="s">
        <v>684</v>
      </c>
      <c r="D84" s="543"/>
      <c r="E84" s="533"/>
      <c r="F84" s="533"/>
      <c r="G84" s="533"/>
      <c r="H84" s="533"/>
      <c r="I84" s="533"/>
      <c r="J84" s="533"/>
      <c r="K84" s="533"/>
      <c r="L84" s="533"/>
      <c r="M84" s="533"/>
      <c r="N84" s="533"/>
      <c r="O84" s="533"/>
      <c r="P84" s="533"/>
      <c r="Q84" s="533"/>
      <c r="R84" s="533"/>
      <c r="S84" s="533"/>
      <c r="T84" s="533"/>
      <c r="U84" s="533"/>
      <c r="V84" s="533"/>
    </row>
    <row r="85" spans="2:22" x14ac:dyDescent="0.25">
      <c r="B85" s="533"/>
      <c r="C85" s="535" t="s">
        <v>685</v>
      </c>
      <c r="D85" s="543"/>
      <c r="E85" s="533"/>
      <c r="F85" s="533"/>
      <c r="G85" s="533"/>
      <c r="H85" s="533"/>
      <c r="I85" s="533"/>
      <c r="J85" s="533"/>
      <c r="K85" s="533"/>
      <c r="L85" s="533"/>
      <c r="M85" s="533"/>
      <c r="N85" s="533"/>
      <c r="O85" s="533"/>
      <c r="P85" s="533"/>
      <c r="Q85" s="533"/>
      <c r="R85" s="533"/>
      <c r="S85" s="533"/>
      <c r="T85" s="533"/>
      <c r="U85" s="533"/>
      <c r="V85" s="533"/>
    </row>
    <row r="86" spans="2:22" x14ac:dyDescent="0.25">
      <c r="B86" s="533"/>
      <c r="C86" s="535" t="s">
        <v>686</v>
      </c>
      <c r="D86" s="543"/>
      <c r="E86" s="533"/>
      <c r="F86" s="533"/>
      <c r="G86" s="533"/>
      <c r="H86" s="533"/>
      <c r="I86" s="533"/>
      <c r="J86" s="533"/>
      <c r="K86" s="533"/>
      <c r="L86" s="533"/>
      <c r="M86" s="533"/>
      <c r="N86" s="533"/>
      <c r="O86" s="533"/>
      <c r="P86" s="533"/>
      <c r="Q86" s="533"/>
      <c r="R86" s="533"/>
      <c r="S86" s="533"/>
      <c r="T86" s="533"/>
      <c r="U86" s="533"/>
      <c r="V86" s="533"/>
    </row>
    <row r="87" spans="2:22" x14ac:dyDescent="0.25">
      <c r="B87" s="533"/>
      <c r="C87" s="535" t="s">
        <v>687</v>
      </c>
      <c r="D87" s="543"/>
      <c r="E87" s="533"/>
      <c r="F87" s="533"/>
      <c r="G87" s="533"/>
      <c r="H87" s="533"/>
      <c r="I87" s="533"/>
      <c r="J87" s="533"/>
      <c r="K87" s="533"/>
      <c r="L87" s="533"/>
      <c r="M87" s="533"/>
      <c r="N87" s="533"/>
      <c r="O87" s="533"/>
      <c r="P87" s="533"/>
      <c r="Q87" s="533"/>
      <c r="R87" s="533"/>
      <c r="S87" s="533"/>
      <c r="T87" s="533"/>
      <c r="U87" s="533"/>
      <c r="V87" s="533"/>
    </row>
    <row r="88" spans="2:22" x14ac:dyDescent="0.25">
      <c r="B88" s="533"/>
      <c r="C88" s="533"/>
      <c r="D88" s="543"/>
      <c r="E88" s="533"/>
      <c r="F88" s="533"/>
      <c r="G88" s="533"/>
      <c r="H88" s="533"/>
      <c r="I88" s="533"/>
      <c r="J88" s="533"/>
      <c r="K88" s="533"/>
      <c r="L88" s="533"/>
      <c r="M88" s="533"/>
      <c r="N88" s="533"/>
      <c r="O88" s="533"/>
      <c r="P88" s="533"/>
      <c r="Q88" s="533"/>
      <c r="R88" s="533"/>
      <c r="S88" s="533"/>
      <c r="T88" s="533"/>
      <c r="U88" s="533"/>
      <c r="V88" s="533"/>
    </row>
    <row r="89" spans="2:22" x14ac:dyDescent="0.25">
      <c r="B89" s="533"/>
      <c r="C89" s="533"/>
      <c r="D89" s="543"/>
      <c r="E89" s="533"/>
      <c r="F89" s="533"/>
      <c r="G89" s="533"/>
      <c r="H89" s="533"/>
      <c r="I89" s="533"/>
      <c r="J89" s="533"/>
      <c r="K89" s="533"/>
      <c r="L89" s="533"/>
      <c r="M89" s="533"/>
      <c r="N89" s="533"/>
      <c r="O89" s="533"/>
      <c r="P89" s="533"/>
      <c r="Q89" s="533"/>
      <c r="R89" s="533"/>
      <c r="S89" s="533"/>
      <c r="T89" s="533"/>
      <c r="U89" s="533"/>
      <c r="V89" s="533"/>
    </row>
    <row r="90" spans="2:22" x14ac:dyDescent="0.25">
      <c r="B90" s="533"/>
      <c r="C90" s="533"/>
      <c r="D90" s="543"/>
      <c r="E90" s="533"/>
      <c r="F90" s="533"/>
      <c r="G90" s="533"/>
      <c r="H90" s="533"/>
      <c r="I90" s="533"/>
      <c r="J90" s="533"/>
      <c r="K90" s="533"/>
      <c r="L90" s="533"/>
      <c r="M90" s="533"/>
      <c r="N90" s="533"/>
      <c r="O90" s="533"/>
      <c r="P90" s="533"/>
      <c r="Q90" s="533"/>
      <c r="R90" s="533"/>
      <c r="S90" s="533"/>
      <c r="T90" s="533"/>
      <c r="U90" s="533"/>
      <c r="V90" s="533"/>
    </row>
    <row r="91" spans="2:22" x14ac:dyDescent="0.25">
      <c r="B91" s="533"/>
      <c r="C91" s="533"/>
      <c r="D91" s="543"/>
      <c r="E91" s="533"/>
      <c r="F91" s="533"/>
      <c r="G91" s="533"/>
      <c r="H91" s="533"/>
      <c r="I91" s="533"/>
      <c r="J91" s="533"/>
      <c r="K91" s="533"/>
      <c r="L91" s="533"/>
      <c r="M91" s="533"/>
      <c r="N91" s="533"/>
      <c r="O91" s="533"/>
      <c r="P91" s="533"/>
      <c r="Q91" s="533"/>
      <c r="R91" s="533"/>
      <c r="S91" s="533"/>
      <c r="T91" s="533"/>
      <c r="U91" s="533"/>
      <c r="V91" s="533"/>
    </row>
    <row r="92" spans="2:22" x14ac:dyDescent="0.25">
      <c r="B92" s="533"/>
      <c r="C92" s="533"/>
      <c r="D92" s="543"/>
      <c r="E92" s="533"/>
      <c r="F92" s="533"/>
      <c r="G92" s="533"/>
      <c r="H92" s="533"/>
      <c r="I92" s="533"/>
      <c r="J92" s="533"/>
      <c r="K92" s="533"/>
      <c r="L92" s="533"/>
      <c r="M92" s="533"/>
      <c r="N92" s="533"/>
      <c r="O92" s="533"/>
      <c r="P92" s="533"/>
      <c r="Q92" s="533"/>
      <c r="R92" s="533"/>
      <c r="S92" s="533"/>
      <c r="T92" s="533"/>
      <c r="U92" s="533"/>
      <c r="V92" s="533"/>
    </row>
    <row r="93" spans="2:22" x14ac:dyDescent="0.25">
      <c r="B93" s="533"/>
      <c r="C93" s="533"/>
      <c r="D93" s="543"/>
      <c r="E93" s="533"/>
      <c r="F93" s="533"/>
      <c r="G93" s="533"/>
      <c r="H93" s="533"/>
      <c r="I93" s="533"/>
      <c r="J93" s="533"/>
      <c r="K93" s="533"/>
      <c r="L93" s="533"/>
      <c r="M93" s="533"/>
      <c r="N93" s="533"/>
      <c r="O93" s="533"/>
      <c r="P93" s="533"/>
      <c r="Q93" s="533"/>
      <c r="R93" s="533"/>
      <c r="S93" s="533"/>
      <c r="T93" s="533"/>
      <c r="U93" s="533"/>
      <c r="V93" s="533"/>
    </row>
    <row r="94" spans="2:22" x14ac:dyDescent="0.25">
      <c r="B94" s="533"/>
      <c r="C94" s="533"/>
      <c r="D94" s="543"/>
      <c r="E94" s="533"/>
      <c r="F94" s="533"/>
      <c r="G94" s="533"/>
      <c r="H94" s="533"/>
      <c r="I94" s="533"/>
      <c r="J94" s="533"/>
      <c r="K94" s="533"/>
      <c r="L94" s="533"/>
      <c r="M94" s="533"/>
      <c r="N94" s="533"/>
      <c r="O94" s="533"/>
      <c r="P94" s="533"/>
      <c r="Q94" s="533"/>
      <c r="R94" s="533"/>
      <c r="S94" s="533"/>
      <c r="T94" s="533"/>
      <c r="U94" s="533"/>
      <c r="V94" s="533"/>
    </row>
    <row r="95" spans="2:22" x14ac:dyDescent="0.25">
      <c r="B95" s="533"/>
      <c r="C95" s="533"/>
      <c r="D95" s="543"/>
      <c r="E95" s="533"/>
      <c r="F95" s="533"/>
      <c r="G95" s="533"/>
      <c r="H95" s="533"/>
      <c r="I95" s="533"/>
      <c r="J95" s="533"/>
      <c r="K95" s="533"/>
      <c r="L95" s="533"/>
      <c r="M95" s="533"/>
      <c r="N95" s="533"/>
      <c r="O95" s="533"/>
      <c r="P95" s="533"/>
      <c r="Q95" s="533"/>
      <c r="R95" s="533"/>
      <c r="S95" s="533"/>
      <c r="T95" s="533"/>
      <c r="U95" s="533"/>
      <c r="V95" s="533"/>
    </row>
    <row r="96" spans="2:22" x14ac:dyDescent="0.25">
      <c r="B96" s="533"/>
      <c r="C96" s="533"/>
      <c r="D96" s="543"/>
      <c r="E96" s="533"/>
      <c r="F96" s="533"/>
      <c r="G96" s="533"/>
      <c r="H96" s="533"/>
      <c r="I96" s="533"/>
      <c r="J96" s="533"/>
      <c r="K96" s="533"/>
      <c r="L96" s="533"/>
      <c r="M96" s="533"/>
      <c r="N96" s="533"/>
      <c r="O96" s="533"/>
      <c r="P96" s="533"/>
      <c r="Q96" s="533"/>
      <c r="R96" s="533"/>
      <c r="S96" s="533"/>
      <c r="T96" s="533"/>
      <c r="U96" s="533"/>
      <c r="V96" s="533"/>
    </row>
    <row r="97" spans="2:22" x14ac:dyDescent="0.25">
      <c r="B97" s="533"/>
      <c r="C97" s="533"/>
      <c r="D97" s="543"/>
      <c r="E97" s="533"/>
      <c r="F97" s="533"/>
      <c r="G97" s="533"/>
      <c r="H97" s="533"/>
      <c r="I97" s="533"/>
      <c r="J97" s="533"/>
      <c r="K97" s="533"/>
      <c r="L97" s="533"/>
      <c r="M97" s="533"/>
      <c r="N97" s="533"/>
      <c r="O97" s="533"/>
      <c r="P97" s="533"/>
      <c r="Q97" s="533"/>
      <c r="R97" s="533"/>
      <c r="S97" s="533"/>
      <c r="T97" s="533"/>
      <c r="U97" s="533"/>
      <c r="V97" s="533"/>
    </row>
    <row r="98" spans="2:22" x14ac:dyDescent="0.25">
      <c r="B98" s="533"/>
      <c r="C98" s="533"/>
      <c r="D98" s="543"/>
      <c r="E98" s="533"/>
      <c r="F98" s="533"/>
      <c r="G98" s="533"/>
      <c r="H98" s="533"/>
      <c r="I98" s="533"/>
      <c r="J98" s="533"/>
      <c r="K98" s="533"/>
      <c r="L98" s="533"/>
      <c r="M98" s="533"/>
      <c r="N98" s="533"/>
      <c r="O98" s="533"/>
      <c r="P98" s="533"/>
      <c r="Q98" s="533"/>
      <c r="R98" s="533"/>
      <c r="S98" s="533"/>
      <c r="T98" s="533"/>
      <c r="U98" s="533"/>
      <c r="V98" s="533"/>
    </row>
    <row r="99" spans="2:22" x14ac:dyDescent="0.25">
      <c r="B99" s="533"/>
      <c r="C99" s="533"/>
      <c r="D99" s="543"/>
      <c r="E99" s="533"/>
      <c r="F99" s="533"/>
      <c r="G99" s="533"/>
      <c r="H99" s="533"/>
      <c r="I99" s="533"/>
      <c r="J99" s="533"/>
      <c r="K99" s="533"/>
      <c r="L99" s="533"/>
      <c r="M99" s="533"/>
      <c r="N99" s="533"/>
      <c r="O99" s="533"/>
      <c r="P99" s="533"/>
      <c r="Q99" s="533"/>
      <c r="R99" s="533"/>
      <c r="S99" s="533"/>
      <c r="T99" s="533"/>
      <c r="U99" s="533"/>
      <c r="V99" s="533"/>
    </row>
    <row r="100" spans="2:22" x14ac:dyDescent="0.25">
      <c r="B100" s="533"/>
      <c r="C100" s="533"/>
      <c r="D100" s="543"/>
      <c r="E100" s="533"/>
      <c r="F100" s="533"/>
      <c r="G100" s="533"/>
      <c r="H100" s="533"/>
      <c r="I100" s="533"/>
      <c r="J100" s="533"/>
      <c r="K100" s="533"/>
      <c r="L100" s="533"/>
      <c r="M100" s="533"/>
      <c r="N100" s="533"/>
      <c r="O100" s="533"/>
      <c r="P100" s="533"/>
      <c r="Q100" s="533"/>
      <c r="R100" s="533"/>
      <c r="S100" s="533"/>
      <c r="T100" s="533"/>
      <c r="U100" s="533"/>
      <c r="V100" s="533"/>
    </row>
    <row r="101" spans="2:22" x14ac:dyDescent="0.25">
      <c r="B101" s="533"/>
      <c r="C101" s="533"/>
      <c r="D101" s="543"/>
      <c r="E101" s="533"/>
      <c r="F101" s="533"/>
      <c r="G101" s="533"/>
      <c r="H101" s="533"/>
      <c r="I101" s="533"/>
      <c r="J101" s="533"/>
      <c r="K101" s="533"/>
      <c r="L101" s="533"/>
      <c r="M101" s="533"/>
      <c r="N101" s="533"/>
      <c r="O101" s="533"/>
      <c r="P101" s="533"/>
      <c r="Q101" s="533"/>
      <c r="R101" s="533"/>
      <c r="S101" s="533"/>
      <c r="T101" s="533"/>
      <c r="U101" s="533"/>
      <c r="V101" s="533"/>
    </row>
    <row r="102" spans="2:22" x14ac:dyDescent="0.25">
      <c r="B102" s="533"/>
      <c r="C102" s="533"/>
      <c r="D102" s="543"/>
      <c r="E102" s="533"/>
      <c r="F102" s="533"/>
      <c r="G102" s="533"/>
      <c r="H102" s="533"/>
      <c r="I102" s="533"/>
      <c r="J102" s="533"/>
      <c r="K102" s="533"/>
      <c r="L102" s="533"/>
      <c r="M102" s="533"/>
      <c r="N102" s="533"/>
      <c r="O102" s="533"/>
      <c r="P102" s="533"/>
      <c r="Q102" s="533"/>
      <c r="R102" s="533"/>
      <c r="S102" s="533"/>
      <c r="T102" s="533"/>
      <c r="U102" s="533"/>
      <c r="V102" s="533"/>
    </row>
    <row r="103" spans="2:22" x14ac:dyDescent="0.25">
      <c r="B103" s="533"/>
      <c r="C103" s="533"/>
      <c r="D103" s="543"/>
      <c r="E103" s="533"/>
      <c r="F103" s="533"/>
      <c r="G103" s="533"/>
      <c r="H103" s="533"/>
      <c r="I103" s="533"/>
      <c r="J103" s="533"/>
      <c r="K103" s="533"/>
      <c r="L103" s="533"/>
      <c r="M103" s="533"/>
      <c r="N103" s="533"/>
      <c r="O103" s="533"/>
      <c r="P103" s="533"/>
      <c r="Q103" s="533"/>
      <c r="R103" s="533"/>
      <c r="S103" s="533"/>
      <c r="T103" s="533"/>
      <c r="U103" s="533"/>
      <c r="V103" s="533"/>
    </row>
    <row r="104" spans="2:22" x14ac:dyDescent="0.25">
      <c r="B104" s="533"/>
      <c r="E104" s="533"/>
      <c r="F104" s="533"/>
      <c r="G104" s="533"/>
    </row>
    <row r="105" spans="2:22" x14ac:dyDescent="0.25">
      <c r="B105" s="533"/>
      <c r="E105" s="533"/>
      <c r="F105" s="533"/>
      <c r="G105" s="533"/>
    </row>
    <row r="106" spans="2:22" x14ac:dyDescent="0.25">
      <c r="B106" s="533"/>
      <c r="E106" s="533"/>
      <c r="F106" s="533"/>
      <c r="G106" s="533"/>
    </row>
    <row r="107" spans="2:22" x14ac:dyDescent="0.25">
      <c r="E107" s="533"/>
      <c r="F107" s="533"/>
    </row>
    <row r="108" spans="2:22" x14ac:dyDescent="0.25">
      <c r="E108" s="533"/>
      <c r="F108" s="533"/>
    </row>
  </sheetData>
  <pageMargins left="0.75" right="0.75" top="1" bottom="1" header="0.3" footer="0.3"/>
  <pageSetup paperSize="9" orientation="portrait" horizontalDpi="4294967292" verticalDpi="4294967292"/>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63CECA"/>
  </sheetPr>
  <dimension ref="A2:Q16"/>
  <sheetViews>
    <sheetView showGridLines="0" topLeftCell="D2" zoomScaleNormal="100" workbookViewId="0">
      <selection activeCell="M19" sqref="M19"/>
    </sheetView>
  </sheetViews>
  <sheetFormatPr defaultColWidth="8.85546875" defaultRowHeight="15" x14ac:dyDescent="0.25"/>
  <cols>
    <col min="1" max="1" width="6.42578125" style="178" customWidth="1"/>
    <col min="2" max="2" width="28.7109375" style="178" customWidth="1"/>
    <col min="3" max="16" width="12" style="178" customWidth="1"/>
    <col min="17" max="17" width="33.28515625" style="178" customWidth="1"/>
    <col min="18" max="16384" width="8.85546875" style="178"/>
  </cols>
  <sheetData>
    <row r="2" spans="1:17" ht="15.75" customHeight="1" x14ac:dyDescent="0.25">
      <c r="A2" s="215" t="s">
        <v>260</v>
      </c>
      <c r="B2" s="224"/>
    </row>
    <row r="3" spans="1:17" ht="15" customHeight="1" x14ac:dyDescent="0.25">
      <c r="B3" s="224"/>
    </row>
    <row r="8" spans="1:17" ht="27" customHeight="1" x14ac:dyDescent="0.25">
      <c r="C8" s="548" t="s">
        <v>338</v>
      </c>
      <c r="D8" s="549"/>
      <c r="E8" s="548" t="s">
        <v>264</v>
      </c>
      <c r="F8" s="549"/>
      <c r="G8" s="548" t="s">
        <v>265</v>
      </c>
      <c r="H8" s="549"/>
      <c r="I8" s="548" t="s">
        <v>266</v>
      </c>
      <c r="J8" s="549"/>
      <c r="K8" s="548" t="s">
        <v>267</v>
      </c>
      <c r="L8" s="549"/>
      <c r="M8" s="546" t="s">
        <v>268</v>
      </c>
      <c r="N8" s="547"/>
      <c r="O8" s="546" t="s">
        <v>11</v>
      </c>
      <c r="P8" s="547"/>
    </row>
    <row r="9" spans="1:17" ht="38.25" customHeight="1" x14ac:dyDescent="0.25">
      <c r="B9" s="420" t="s">
        <v>696</v>
      </c>
      <c r="C9" s="182" t="s">
        <v>31</v>
      </c>
      <c r="D9" s="182" t="s">
        <v>32</v>
      </c>
      <c r="E9" s="182" t="s">
        <v>31</v>
      </c>
      <c r="F9" s="182" t="s">
        <v>32</v>
      </c>
      <c r="G9" s="182" t="s">
        <v>31</v>
      </c>
      <c r="H9" s="182" t="s">
        <v>32</v>
      </c>
      <c r="I9" s="182" t="s">
        <v>31</v>
      </c>
      <c r="J9" s="182" t="s">
        <v>32</v>
      </c>
      <c r="K9" s="182" t="s">
        <v>31</v>
      </c>
      <c r="L9" s="182" t="s">
        <v>32</v>
      </c>
      <c r="M9" s="182" t="s">
        <v>31</v>
      </c>
      <c r="N9" s="182" t="s">
        <v>32</v>
      </c>
      <c r="O9" s="182" t="s">
        <v>31</v>
      </c>
      <c r="P9" s="182" t="s">
        <v>32</v>
      </c>
      <c r="Q9" s="182" t="s">
        <v>23</v>
      </c>
    </row>
    <row r="10" spans="1:17" s="179" customFormat="1" ht="19.5" customHeight="1" x14ac:dyDescent="0.15">
      <c r="B10" s="420" t="s">
        <v>681</v>
      </c>
      <c r="C10" s="138"/>
      <c r="D10" s="138"/>
      <c r="E10" s="138"/>
      <c r="F10" s="138"/>
      <c r="G10" s="138"/>
      <c r="H10" s="138"/>
      <c r="I10" s="138"/>
      <c r="J10" s="138"/>
      <c r="K10" s="138">
        <v>19000</v>
      </c>
      <c r="L10" s="138">
        <v>4000000</v>
      </c>
      <c r="M10" s="138">
        <v>17363</v>
      </c>
      <c r="N10" s="138">
        <v>3376879.406</v>
      </c>
      <c r="O10" s="138">
        <v>20442.615366239999</v>
      </c>
      <c r="P10" s="138">
        <v>3651282.048</v>
      </c>
      <c r="Q10" s="371"/>
    </row>
    <row r="11" spans="1:17" s="179" customFormat="1" ht="19.5" customHeight="1" x14ac:dyDescent="0.15">
      <c r="B11" s="420" t="s">
        <v>682</v>
      </c>
      <c r="C11" s="138"/>
      <c r="D11" s="138"/>
      <c r="E11" s="138"/>
      <c r="F11" s="138"/>
      <c r="G11" s="138"/>
      <c r="H11" s="138"/>
      <c r="I11" s="138"/>
      <c r="J11" s="138"/>
      <c r="K11" s="138">
        <v>25000</v>
      </c>
      <c r="L11" s="138">
        <v>4000000</v>
      </c>
      <c r="M11" s="138">
        <v>24273.407912920004</v>
      </c>
      <c r="N11" s="138">
        <v>3824868.6670000004</v>
      </c>
      <c r="O11" s="138">
        <v>24902.52145832</v>
      </c>
      <c r="P11" s="138">
        <v>3904271.6239999998</v>
      </c>
      <c r="Q11" s="371"/>
    </row>
    <row r="12" spans="1:17" s="179" customFormat="1" ht="19.5" customHeight="1" x14ac:dyDescent="0.15">
      <c r="B12" s="420" t="s">
        <v>683</v>
      </c>
      <c r="C12" s="138"/>
      <c r="D12" s="138"/>
      <c r="E12" s="138"/>
      <c r="F12" s="138"/>
      <c r="G12" s="138"/>
      <c r="H12" s="138"/>
      <c r="I12" s="138"/>
      <c r="J12" s="138"/>
      <c r="K12" s="138"/>
      <c r="L12" s="138"/>
      <c r="M12" s="138"/>
      <c r="N12" s="138"/>
      <c r="O12" s="138"/>
      <c r="P12" s="138"/>
      <c r="Q12" s="371"/>
    </row>
    <row r="13" spans="1:17" s="179" customFormat="1" ht="19.5" customHeight="1" x14ac:dyDescent="0.15">
      <c r="B13" s="420" t="s">
        <v>684</v>
      </c>
      <c r="C13" s="139"/>
      <c r="D13" s="139"/>
      <c r="E13" s="139"/>
      <c r="F13" s="139"/>
      <c r="G13" s="139"/>
      <c r="H13" s="139"/>
      <c r="I13" s="139"/>
      <c r="J13" s="139"/>
      <c r="K13" s="139">
        <v>300</v>
      </c>
      <c r="L13" s="139">
        <v>600000</v>
      </c>
      <c r="M13" s="139">
        <v>326</v>
      </c>
      <c r="N13" s="139">
        <v>665167.03500000003</v>
      </c>
      <c r="O13" s="139">
        <v>324.31132300000002</v>
      </c>
      <c r="P13" s="139">
        <v>671206.74249999993</v>
      </c>
      <c r="Q13" s="371"/>
    </row>
    <row r="14" spans="1:17" s="179" customFormat="1" ht="19.5" customHeight="1" x14ac:dyDescent="0.15">
      <c r="B14" s="420" t="s">
        <v>685</v>
      </c>
      <c r="C14" s="139"/>
      <c r="D14" s="139"/>
      <c r="E14" s="139"/>
      <c r="F14" s="139"/>
      <c r="G14" s="139"/>
      <c r="H14" s="139"/>
      <c r="I14" s="139"/>
      <c r="J14" s="139"/>
      <c r="K14" s="139">
        <v>600</v>
      </c>
      <c r="L14" s="139">
        <v>800000</v>
      </c>
      <c r="M14" s="139">
        <v>633</v>
      </c>
      <c r="N14" s="139">
        <v>825085.94500000007</v>
      </c>
      <c r="O14" s="139">
        <v>79.90164</v>
      </c>
      <c r="P14" s="139">
        <v>235927.05</v>
      </c>
      <c r="Q14" s="371"/>
    </row>
    <row r="15" spans="1:17" s="179" customFormat="1" ht="19.5" customHeight="1" x14ac:dyDescent="0.15">
      <c r="B15" s="420" t="s">
        <v>687</v>
      </c>
      <c r="C15" s="139"/>
      <c r="D15" s="139"/>
      <c r="E15" s="139"/>
      <c r="F15" s="139"/>
      <c r="G15" s="139"/>
      <c r="H15" s="139"/>
      <c r="I15" s="139"/>
      <c r="J15" s="139"/>
      <c r="K15" s="139">
        <v>3000</v>
      </c>
      <c r="L15" s="139">
        <v>5000000</v>
      </c>
      <c r="M15" s="139">
        <v>3298.1501463999998</v>
      </c>
      <c r="N15" s="139">
        <v>5218044.4028037135</v>
      </c>
      <c r="O15" s="139">
        <v>2612.0863248000005</v>
      </c>
      <c r="P15" s="139">
        <v>4758965.9071734538</v>
      </c>
      <c r="Q15" s="371"/>
    </row>
    <row r="16" spans="1:17" s="179" customFormat="1" ht="19.5" customHeight="1" x14ac:dyDescent="0.25">
      <c r="B16" s="183" t="s">
        <v>94</v>
      </c>
      <c r="C16" s="268">
        <f t="shared" ref="C16:P16" si="0">SUM(C10:C15)</f>
        <v>0</v>
      </c>
      <c r="D16" s="268">
        <f t="shared" si="0"/>
        <v>0</v>
      </c>
      <c r="E16" s="268">
        <f t="shared" si="0"/>
        <v>0</v>
      </c>
      <c r="F16" s="268">
        <f t="shared" si="0"/>
        <v>0</v>
      </c>
      <c r="G16" s="268">
        <f t="shared" si="0"/>
        <v>0</v>
      </c>
      <c r="H16" s="268">
        <f t="shared" si="0"/>
        <v>0</v>
      </c>
      <c r="I16" s="268">
        <f t="shared" si="0"/>
        <v>0</v>
      </c>
      <c r="J16" s="268">
        <f t="shared" si="0"/>
        <v>0</v>
      </c>
      <c r="K16" s="268">
        <f t="shared" si="0"/>
        <v>47900</v>
      </c>
      <c r="L16" s="268">
        <f t="shared" si="0"/>
        <v>14400000</v>
      </c>
      <c r="M16" s="268">
        <f t="shared" si="0"/>
        <v>45893.558059320007</v>
      </c>
      <c r="N16" s="268">
        <f t="shared" si="0"/>
        <v>13910045.455803715</v>
      </c>
      <c r="O16" s="268">
        <f t="shared" si="0"/>
        <v>48361.436112360003</v>
      </c>
      <c r="P16" s="268">
        <f t="shared" si="0"/>
        <v>13221653.371673454</v>
      </c>
    </row>
  </sheetData>
  <sheetProtection algorithmName="SHA-512" hashValue="7RRMXhinVNYDRsRXkIPZTdLQaPmg5kfepaIfMJEmB6p4Gm+Vwik4+SA54r2sfRMwV03XSazbbvzlepsMS5R/SQ==" saltValue="VgIUai+k3Rm0t1oVmsgpWw==" spinCount="100000" sheet="1" objects="1" scenarios="1"/>
  <mergeCells count="7">
    <mergeCell ref="O8:P8"/>
    <mergeCell ref="M8:N8"/>
    <mergeCell ref="K8:L8"/>
    <mergeCell ref="C8:D8"/>
    <mergeCell ref="E8:F8"/>
    <mergeCell ref="G8:H8"/>
    <mergeCell ref="I8:J8"/>
  </mergeCells>
  <hyperlinks>
    <hyperlink ref="A2" location="'READ THIS FIRST'!C64" tooltip="Click for help" display="HELP"/>
  </hyperlinks>
  <pageMargins left="0.75" right="0.75" top="1" bottom="1"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63CECA"/>
  </sheetPr>
  <dimension ref="A1:BC555"/>
  <sheetViews>
    <sheetView zoomScaleNormal="100" workbookViewId="0">
      <pane ySplit="9" topLeftCell="A10" activePane="bottomLeft" state="frozen"/>
      <selection pane="bottomLeft" activeCell="J18" sqref="J18"/>
    </sheetView>
  </sheetViews>
  <sheetFormatPr defaultColWidth="9.28515625" defaultRowHeight="15" x14ac:dyDescent="0.25"/>
  <cols>
    <col min="1" max="1" width="6.42578125" style="180" customWidth="1"/>
    <col min="2" max="3" width="21.5703125" style="180" customWidth="1"/>
    <col min="4" max="4" width="24.28515625" style="180" customWidth="1"/>
    <col min="5" max="5" width="19" style="180" bestFit="1" customWidth="1"/>
    <col min="6" max="6" width="21.28515625" style="180" customWidth="1"/>
    <col min="7" max="7" width="21.140625" style="180" customWidth="1"/>
    <col min="8" max="8" width="17" style="180" bestFit="1" customWidth="1"/>
    <col min="9" max="9" width="11.7109375" style="180" bestFit="1" customWidth="1"/>
    <col min="10" max="10" width="16.7109375" style="180" customWidth="1"/>
    <col min="11" max="11" width="11.7109375" style="180" customWidth="1"/>
    <col min="12" max="12" width="28.140625" style="180" bestFit="1" customWidth="1"/>
    <col min="13" max="13" width="10.85546875" style="180" customWidth="1"/>
    <col min="14" max="14" width="43.7109375" style="180" customWidth="1"/>
    <col min="15" max="15" width="23" style="180" customWidth="1"/>
    <col min="16" max="16" width="15" style="180" customWidth="1"/>
    <col min="17" max="17" width="13.7109375" style="180" customWidth="1"/>
    <col min="18" max="18" width="14.28515625" style="180" customWidth="1"/>
    <col min="19" max="20" width="16.42578125" style="180" customWidth="1"/>
    <col min="21" max="21" width="18.42578125" style="180" customWidth="1"/>
    <col min="22" max="54" width="15" style="180" customWidth="1"/>
    <col min="55" max="16384" width="9.28515625" style="180"/>
  </cols>
  <sheetData>
    <row r="1" spans="1:55" s="184" customFormat="1" x14ac:dyDescent="0.25"/>
    <row r="2" spans="1:55" s="184" customFormat="1" ht="15" customHeight="1" x14ac:dyDescent="0.25">
      <c r="A2" s="216" t="s">
        <v>260</v>
      </c>
    </row>
    <row r="3" spans="1:55" s="184" customFormat="1" x14ac:dyDescent="0.25"/>
    <row r="4" spans="1:55" s="184" customFormat="1" x14ac:dyDescent="0.25">
      <c r="S4" s="185"/>
    </row>
    <row r="5" spans="1:55" s="184" customFormat="1" x14ac:dyDescent="0.25"/>
    <row r="6" spans="1:55" s="184" customFormat="1" x14ac:dyDescent="0.25"/>
    <row r="7" spans="1:55" ht="36.75" customHeight="1" x14ac:dyDescent="0.25">
      <c r="B7" s="186" t="s">
        <v>251</v>
      </c>
      <c r="C7" s="186"/>
      <c r="D7" s="187"/>
      <c r="E7" s="187"/>
      <c r="F7" s="187"/>
      <c r="G7" s="187"/>
      <c r="I7" s="188"/>
      <c r="J7" s="187"/>
      <c r="K7" s="188"/>
      <c r="L7" s="189" t="s">
        <v>40</v>
      </c>
      <c r="M7" s="190"/>
      <c r="N7" s="190"/>
      <c r="O7" s="190"/>
      <c r="P7" s="191"/>
      <c r="Q7" s="561" t="s">
        <v>355</v>
      </c>
      <c r="R7" s="562"/>
      <c r="S7" s="563" t="s">
        <v>39</v>
      </c>
      <c r="T7" s="564"/>
      <c r="U7" s="565"/>
      <c r="V7" s="563" t="s">
        <v>442</v>
      </c>
      <c r="W7" s="564"/>
      <c r="X7" s="564"/>
      <c r="Y7" s="564"/>
      <c r="Z7" s="564"/>
      <c r="AA7" s="564"/>
      <c r="AB7" s="564"/>
      <c r="AC7" s="564"/>
      <c r="AD7" s="564"/>
      <c r="AE7" s="564"/>
      <c r="AF7" s="564"/>
      <c r="AG7" s="564"/>
      <c r="AH7" s="564"/>
      <c r="AI7" s="564"/>
      <c r="AJ7" s="564"/>
      <c r="AK7" s="564"/>
      <c r="AL7" s="564"/>
      <c r="AM7" s="564"/>
      <c r="AN7" s="564"/>
      <c r="AO7" s="564"/>
      <c r="AP7" s="564"/>
      <c r="AQ7" s="564"/>
      <c r="AR7" s="564"/>
      <c r="AS7" s="564"/>
      <c r="AT7" s="564"/>
      <c r="AU7" s="564"/>
      <c r="AV7" s="564"/>
      <c r="AW7" s="564"/>
      <c r="AX7" s="564"/>
      <c r="AY7" s="564"/>
      <c r="AZ7" s="564"/>
      <c r="BA7" s="564"/>
      <c r="BB7" s="564"/>
    </row>
    <row r="8" spans="1:55" s="192" customFormat="1" ht="39.75" customHeight="1" x14ac:dyDescent="0.25">
      <c r="B8" s="92" t="s">
        <v>26</v>
      </c>
      <c r="C8" s="92" t="s">
        <v>259</v>
      </c>
      <c r="D8" s="193" t="s">
        <v>41</v>
      </c>
      <c r="E8" s="92" t="s">
        <v>261</v>
      </c>
      <c r="F8" s="92" t="s">
        <v>419</v>
      </c>
      <c r="G8" s="92" t="s">
        <v>42</v>
      </c>
      <c r="H8" s="92" t="s">
        <v>43</v>
      </c>
      <c r="I8" s="92" t="s">
        <v>709</v>
      </c>
      <c r="J8" s="193" t="s">
        <v>705</v>
      </c>
      <c r="K8" s="92" t="s">
        <v>49</v>
      </c>
      <c r="L8" s="92" t="s">
        <v>733</v>
      </c>
      <c r="M8" s="193" t="s">
        <v>340</v>
      </c>
      <c r="N8" s="193" t="s">
        <v>699</v>
      </c>
      <c r="O8" s="193" t="s">
        <v>432</v>
      </c>
      <c r="P8" s="193" t="s">
        <v>44</v>
      </c>
      <c r="Q8" s="558" t="str">
        <f>'READ THIS FIRST'!G6</f>
        <v>2014/15</v>
      </c>
      <c r="R8" s="560"/>
      <c r="S8" s="92" t="s">
        <v>30</v>
      </c>
      <c r="T8" s="92" t="s">
        <v>233</v>
      </c>
      <c r="U8" s="194" t="s">
        <v>234</v>
      </c>
      <c r="V8" s="558" t="s">
        <v>345</v>
      </c>
      <c r="W8" s="559"/>
      <c r="X8" s="560"/>
      <c r="Y8" s="552" t="s">
        <v>346</v>
      </c>
      <c r="Z8" s="553"/>
      <c r="AA8" s="554"/>
      <c r="AB8" s="552" t="s">
        <v>347</v>
      </c>
      <c r="AC8" s="553"/>
      <c r="AD8" s="554"/>
      <c r="AE8" s="552" t="s">
        <v>348</v>
      </c>
      <c r="AF8" s="553"/>
      <c r="AG8" s="554"/>
      <c r="AH8" s="552" t="s">
        <v>349</v>
      </c>
      <c r="AI8" s="553"/>
      <c r="AJ8" s="554"/>
      <c r="AK8" s="552" t="s">
        <v>350</v>
      </c>
      <c r="AL8" s="553"/>
      <c r="AM8" s="554"/>
      <c r="AN8" s="552" t="s">
        <v>351</v>
      </c>
      <c r="AO8" s="553"/>
      <c r="AP8" s="554"/>
      <c r="AQ8" s="552" t="s">
        <v>352</v>
      </c>
      <c r="AR8" s="553"/>
      <c r="AS8" s="554"/>
      <c r="AT8" s="552" t="s">
        <v>353</v>
      </c>
      <c r="AU8" s="553"/>
      <c r="AV8" s="554"/>
      <c r="AW8" s="552" t="s">
        <v>354</v>
      </c>
      <c r="AX8" s="553"/>
      <c r="AY8" s="554"/>
      <c r="AZ8" s="552" t="s">
        <v>356</v>
      </c>
      <c r="BA8" s="553"/>
      <c r="BB8" s="554"/>
      <c r="BC8" s="195"/>
    </row>
    <row r="9" spans="1:55" ht="39.75" customHeight="1" x14ac:dyDescent="0.25">
      <c r="A9" s="196"/>
      <c r="B9" s="197"/>
      <c r="C9" s="197"/>
      <c r="D9" s="197"/>
      <c r="E9" s="197"/>
      <c r="F9" s="197"/>
      <c r="G9" s="197"/>
      <c r="H9" s="197"/>
      <c r="I9" s="197"/>
      <c r="J9" s="197"/>
      <c r="K9" s="197"/>
      <c r="L9" s="197"/>
      <c r="M9" s="197"/>
      <c r="N9" s="197"/>
      <c r="O9" s="197"/>
      <c r="P9" s="197"/>
      <c r="Q9" s="92" t="s">
        <v>31</v>
      </c>
      <c r="R9" s="92" t="s">
        <v>32</v>
      </c>
      <c r="S9" s="92"/>
      <c r="T9" s="92"/>
      <c r="U9" s="92"/>
      <c r="V9" s="92" t="s">
        <v>44</v>
      </c>
      <c r="W9" s="92" t="s">
        <v>31</v>
      </c>
      <c r="X9" s="92" t="s">
        <v>32</v>
      </c>
      <c r="Y9" s="92" t="s">
        <v>44</v>
      </c>
      <c r="Z9" s="92" t="s">
        <v>31</v>
      </c>
      <c r="AA9" s="92" t="s">
        <v>32</v>
      </c>
      <c r="AB9" s="92" t="s">
        <v>44</v>
      </c>
      <c r="AC9" s="92" t="s">
        <v>31</v>
      </c>
      <c r="AD9" s="92" t="s">
        <v>32</v>
      </c>
      <c r="AE9" s="92" t="s">
        <v>44</v>
      </c>
      <c r="AF9" s="92" t="s">
        <v>31</v>
      </c>
      <c r="AG9" s="92" t="s">
        <v>32</v>
      </c>
      <c r="AH9" s="92" t="s">
        <v>44</v>
      </c>
      <c r="AI9" s="92" t="s">
        <v>31</v>
      </c>
      <c r="AJ9" s="92" t="s">
        <v>32</v>
      </c>
      <c r="AK9" s="92" t="s">
        <v>44</v>
      </c>
      <c r="AL9" s="92" t="s">
        <v>31</v>
      </c>
      <c r="AM9" s="92" t="s">
        <v>32</v>
      </c>
      <c r="AN9" s="92" t="s">
        <v>44</v>
      </c>
      <c r="AO9" s="92" t="s">
        <v>31</v>
      </c>
      <c r="AP9" s="92" t="s">
        <v>32</v>
      </c>
      <c r="AQ9" s="92" t="s">
        <v>44</v>
      </c>
      <c r="AR9" s="92" t="s">
        <v>31</v>
      </c>
      <c r="AS9" s="92" t="s">
        <v>32</v>
      </c>
      <c r="AT9" s="92" t="s">
        <v>44</v>
      </c>
      <c r="AU9" s="92" t="s">
        <v>31</v>
      </c>
      <c r="AV9" s="92" t="s">
        <v>32</v>
      </c>
      <c r="AW9" s="92" t="s">
        <v>44</v>
      </c>
      <c r="AX9" s="92" t="s">
        <v>31</v>
      </c>
      <c r="AY9" s="92" t="s">
        <v>32</v>
      </c>
      <c r="AZ9" s="92" t="s">
        <v>44</v>
      </c>
      <c r="BA9" s="92" t="s">
        <v>31</v>
      </c>
      <c r="BB9" s="92" t="s">
        <v>32</v>
      </c>
    </row>
    <row r="10" spans="1:55" s="202" customFormat="1" x14ac:dyDescent="0.25">
      <c r="B10" s="220" t="s">
        <v>96</v>
      </c>
      <c r="C10" s="220"/>
      <c r="D10" s="220"/>
      <c r="E10" s="220"/>
      <c r="F10" s="220"/>
      <c r="G10" s="220"/>
      <c r="H10" s="220"/>
      <c r="I10" s="88">
        <f>SUM(I11:I456)</f>
        <v>525000</v>
      </c>
      <c r="J10" s="220"/>
      <c r="K10" s="220"/>
      <c r="L10" s="220"/>
      <c r="M10" s="220"/>
      <c r="N10" s="220"/>
      <c r="O10" s="220"/>
      <c r="P10" s="220"/>
      <c r="Q10" s="88">
        <f>SUM(Q11:Q456)</f>
        <v>47412.490000000005</v>
      </c>
      <c r="R10" s="88">
        <f>SUM(R11:R456)</f>
        <v>11831186.710359925</v>
      </c>
      <c r="S10" s="220"/>
      <c r="T10" s="220"/>
      <c r="U10" s="220"/>
      <c r="V10" s="220"/>
      <c r="W10" s="88">
        <f t="shared" ref="W10:BB10" si="0">SUM(W11:W456)</f>
        <v>47412.490000000005</v>
      </c>
      <c r="X10" s="88">
        <f t="shared" si="0"/>
        <v>11831186.710359925</v>
      </c>
      <c r="Y10" s="220"/>
      <c r="Z10" s="88">
        <f t="shared" si="0"/>
        <v>46497.159</v>
      </c>
      <c r="AA10" s="88">
        <f t="shared" si="0"/>
        <v>11940045.886259926</v>
      </c>
      <c r="AB10" s="220"/>
      <c r="AC10" s="88">
        <f t="shared" si="0"/>
        <v>47223.778025</v>
      </c>
      <c r="AD10" s="88">
        <f t="shared" si="0"/>
        <v>12878031.491148576</v>
      </c>
      <c r="AE10" s="220"/>
      <c r="AF10" s="88">
        <f t="shared" si="0"/>
        <v>46954.628324375</v>
      </c>
      <c r="AG10" s="88">
        <f t="shared" si="0"/>
        <v>13598166.699608896</v>
      </c>
      <c r="AH10" s="220"/>
      <c r="AI10" s="88">
        <f t="shared" si="0"/>
        <v>46692.207366265633</v>
      </c>
      <c r="AJ10" s="88">
        <f t="shared" si="0"/>
        <v>13578805.05722768</v>
      </c>
      <c r="AK10" s="220"/>
      <c r="AL10" s="88">
        <f t="shared" si="0"/>
        <v>46436.346932108994</v>
      </c>
      <c r="AM10" s="88">
        <f t="shared" si="0"/>
        <v>13590366.720043719</v>
      </c>
      <c r="AN10" s="220"/>
      <c r="AO10" s="88">
        <f t="shared" si="0"/>
        <v>46186.883008806268</v>
      </c>
      <c r="AP10" s="88">
        <f t="shared" si="0"/>
        <v>13928006.835936733</v>
      </c>
      <c r="AQ10" s="220"/>
      <c r="AR10" s="88">
        <f t="shared" si="0"/>
        <v>45943.655683586105</v>
      </c>
      <c r="AS10" s="88">
        <f t="shared" si="0"/>
        <v>14502040.955319269</v>
      </c>
      <c r="AT10" s="220"/>
      <c r="AU10" s="88">
        <f t="shared" si="0"/>
        <v>45706.509041496458</v>
      </c>
      <c r="AV10" s="88">
        <f t="shared" si="0"/>
        <v>14895398.69281264</v>
      </c>
      <c r="AW10" s="220"/>
      <c r="AX10" s="88">
        <f t="shared" si="0"/>
        <v>45475.291065459045</v>
      </c>
      <c r="AY10" s="88">
        <f t="shared" si="0"/>
        <v>15101188.714069281</v>
      </c>
      <c r="AZ10" s="220"/>
      <c r="BA10" s="88">
        <f t="shared" si="0"/>
        <v>45249.853538822565</v>
      </c>
      <c r="BB10" s="88">
        <f t="shared" si="0"/>
        <v>15315022.874114363</v>
      </c>
    </row>
    <row r="11" spans="1:55" x14ac:dyDescent="0.25">
      <c r="A11" s="198"/>
      <c r="B11" s="206" t="s">
        <v>745</v>
      </c>
      <c r="C11" s="207"/>
      <c r="D11" s="206" t="s">
        <v>718</v>
      </c>
      <c r="E11" s="206" t="s">
        <v>217</v>
      </c>
      <c r="F11" s="206" t="s">
        <v>718</v>
      </c>
      <c r="G11" s="206" t="s">
        <v>34</v>
      </c>
      <c r="H11" s="206" t="s">
        <v>36</v>
      </c>
      <c r="I11" s="206">
        <v>125000</v>
      </c>
      <c r="J11" s="206"/>
      <c r="K11" s="206" t="s">
        <v>34</v>
      </c>
      <c r="L11" s="206" t="s">
        <v>681</v>
      </c>
      <c r="M11" s="206" t="s">
        <v>342</v>
      </c>
      <c r="N11" s="206" t="s">
        <v>89</v>
      </c>
      <c r="O11" s="206"/>
      <c r="P11" s="208">
        <v>11500000</v>
      </c>
      <c r="Q11" s="81">
        <f t="shared" ref="Q11:Q74" si="1">IF(OR($G11="No",ISBLANK($N11)),0,IF($N11="Other (tonnes CO2e)","",P11*(INDEX(EmissionFactorsData,MATCH($N11,EmissionFactorsEmissionSource,0),MATCH(Q$8,EmissionFactorsYear,0))/1000)))</f>
        <v>5754.0249999999996</v>
      </c>
      <c r="R11" s="81">
        <f t="shared" ref="R11:R74" si="2">IF(OR($G11="No",ISBLANK($N11)),0,IF($N11="Other (tonnes CO2e)","",P11*INDEX(CostsData,MATCH($N11,CostsEmissionSource,0),MATCH(Q$8,CostsYear,0))+IF($K11="Yes",W11*INDEX(CostsData,MATCH("CRC EES",CostsEmissionSource,0),MATCH(Q$8,CostsYear,0)),0)))</f>
        <v>1170762.79</v>
      </c>
      <c r="S11" s="211" t="s">
        <v>346</v>
      </c>
      <c r="T11" s="212">
        <v>0.05</v>
      </c>
      <c r="U11" s="213" t="s">
        <v>36</v>
      </c>
      <c r="V11" s="81">
        <f>IF($G11="",0,IF(OR(VALUE(LEFT(V$8,4))&gt;IF($U11="N/a",9999,VALUE(LEFT($U11,4))),AND($G11="No",VALUE(LEFT(V$8,4))&lt;IF($H11="N/a",0,VALUE(LEFT($H11,4))))),0,IF(AND(VALUE(LEFT(V$8,4))&gt;=IF($S11="N/a",9999,VALUE(LEFT($S11,4))),$T11&lt;&gt;"N/a"),(1+$T11)*$P11,$P11)))</f>
        <v>11500000</v>
      </c>
      <c r="W11" s="81">
        <f t="shared" ref="W11:W74" si="3">IF($N11=0,0,V11*(INDEX(EmissionFactorsData,MATCH($N11,EmissionFactorsEmissionSource,0),MATCH(V$8,EmissionFactorsYear,0))/1000))</f>
        <v>5754.0249999999996</v>
      </c>
      <c r="X11" s="81">
        <f t="shared" ref="X11:X74" si="4">IF($N11=0,0,V11*INDEX(CostsData,MATCH($N11,CostsEmissionSource,0),MATCH(V$8,CostsYear,0)))+IF($K11="Yes",W11*INDEX(CostsData,MATCH("CRC EES",CostsEmissionSource,0),MATCH(V$8,CostsYear,0)),0)</f>
        <v>1170762.79</v>
      </c>
      <c r="Y11" s="81">
        <f>IF($G11="",0,IF(OR(VALUE(LEFT(Y$8,4))&gt;IF($U11="N/a",9999,VALUE(LEFT($U11,4))),AND($G11="No",VALUE(LEFT(Y$8,4))&lt;IF($H11="N/a",0,VALUE(LEFT($H11,4))))),0,IF(AND(VALUE(LEFT(Y$8,4))&gt;=IF($S11="N/a",9999,VALUE(LEFT($S11,4))),$T11&lt;&gt;"N/a"),(1+$T11)*$P11,$P11)))</f>
        <v>12075000</v>
      </c>
      <c r="Z11" s="81">
        <f t="shared" ref="Z11:Z74" si="5">IF($N11=0,0,Y11*(INDEX(EmissionFactorsData,MATCH($N11,EmissionFactorsEmissionSource,0),MATCH(Y$8,EmissionFactorsYear,0))/1000))</f>
        <v>5425.5389999999998</v>
      </c>
      <c r="AA11" s="81">
        <f t="shared" ref="AA11:AA74" si="6">IF($N11=0,0,Y11*INDEX(CostsData,MATCH($N11,CostsEmissionSource,0),MATCH(Y$8,CostsYear,0)))+IF($K11="Yes",Z11*INDEX(CostsData,MATCH("CRC EES",CostsEmissionSource,0),MATCH(Y$8,CostsYear,0)),0)</f>
        <v>1246551.1779</v>
      </c>
      <c r="AB11" s="81">
        <f>IF($G11="",0,IF(OR(VALUE(LEFT(AB$8,4))&gt;IF($U11="N/a",9999,VALUE(LEFT($U11,4))),AND($G11="No",VALUE(LEFT(AB$8,4))&lt;IF($H11="N/a",0,VALUE(LEFT($H11,4))))),0,IF(AND(VALUE(LEFT(AB$8,4))&gt;=IF($S11="N/a",9999,VALUE(LEFT($S11,4))),$T11&lt;&gt;"N/a"),(1+$T11)*$P11,$P11)))</f>
        <v>12075000</v>
      </c>
      <c r="AC11" s="81">
        <f t="shared" ref="AC11:AC74" si="7">IF($N11=0,0,AB11*(INDEX(EmissionFactorsData,MATCH($N11,EmissionFactorsEmissionSource,0),MATCH(AB$8,EmissionFactorsYear,0))/1000))</f>
        <v>5289.900525</v>
      </c>
      <c r="AD11" s="81">
        <f t="shared" ref="AD11:AD74" si="8">IF($N11=0,0,AB11*INDEX(CostsData,MATCH($N11,CostsEmissionSource,0),MATCH(AB$8,CostsYear,0)))+IF($K11="Yes",AC11*INDEX(CostsData,MATCH("CRC EES",CostsEmissionSource,0),MATCH(AB$8,CostsYear,0)),0)</f>
        <v>1355597.420406075</v>
      </c>
      <c r="AE11" s="81">
        <f>IF($G11="",0,IF(OR(VALUE(LEFT(AE$8,4))&gt;IF($U11="N/a",9999,VALUE(LEFT($U11,4))),AND($G11="No",VALUE(LEFT(AE$8,4))&lt;IF($H11="N/a",0,VALUE(LEFT($H11,4))))),0,IF(AND(VALUE(LEFT(AE$8,4))&gt;=IF($S11="N/a",9999,VALUE(LEFT($S11,4))),$T11&lt;&gt;"N/a"),(1+$T11)*$P11,$P11)))</f>
        <v>12075000</v>
      </c>
      <c r="AF11" s="81">
        <f t="shared" ref="AF11:AF74" si="9">IF($N11=0,0,AE11*(INDEX(EmissionFactorsData,MATCH($N11,EmissionFactorsEmissionSource,0),MATCH(AE$8,EmissionFactorsYear,0))/1000))</f>
        <v>5157.6530118749997</v>
      </c>
      <c r="AG11" s="81">
        <f t="shared" ref="AG11:AG74" si="10">IF($N11=0,0,AE11*INDEX(CostsData,MATCH($N11,CostsEmissionSource,0),MATCH(AE$8,CostsYear,0)))+IF($K11="Yes",AF11*INDEX(CostsData,MATCH("CRC EES",CostsEmissionSource,0),MATCH(AE$8,CostsYear,0)),0)</f>
        <v>1452570.2406928008</v>
      </c>
      <c r="AH11" s="81">
        <f>IF($G11="",0,IF(OR(VALUE(LEFT(AH$8,4))&gt;IF($U11="N/a",9999,VALUE(LEFT($U11,4))),AND($G11="No",VALUE(LEFT(AH$8,4))&lt;IF($H11="N/a",0,VALUE(LEFT($H11,4))))),0,IF(AND(VALUE(LEFT(AH$8,4))&gt;=IF($S11="N/a",9999,VALUE(LEFT($S11,4))),$T11&lt;&gt;"N/a"),(1+$T11)*$P11,$P11)))</f>
        <v>12075000</v>
      </c>
      <c r="AI11" s="81">
        <f t="shared" ref="AI11:AI74" si="11">IF($N11=0,0,AH11*(INDEX(EmissionFactorsData,MATCH($N11,EmissionFactorsEmissionSource,0),MATCH(AH$8,EmissionFactorsYear,0))/1000))</f>
        <v>5028.7116865781254</v>
      </c>
      <c r="AJ11" s="81">
        <f t="shared" ref="AJ11:AJ74" si="12">IF($N11=0,0,AH11*INDEX(CostsData,MATCH($N11,CostsEmissionSource,0),MATCH(AH$8,CostsYear,0)))+IF($K11="Yes",AI11*INDEX(CostsData,MATCH("CRC EES",CostsEmissionSource,0),MATCH(AH$8,CostsYear,0)),0)</f>
        <v>1452944.6454657451</v>
      </c>
      <c r="AK11" s="81">
        <f>IF($G11="",0,IF(OR(VALUE(LEFT(AK$8,4))&gt;IF($U11="N/a",9999,VALUE(LEFT($U11,4))),AND($G11="No",VALUE(LEFT(AK$8,4))&lt;IF($H11="N/a",0,VALUE(LEFT($H11,4))))),0,IF(AND(VALUE(LEFT(AK$8,4))&gt;=IF($S11="N/a",9999,VALUE(LEFT($S11,4))),$T11&lt;&gt;"N/a"),(1+$T11)*$P11,$P11)))</f>
        <v>12075000</v>
      </c>
      <c r="AL11" s="81">
        <f t="shared" ref="AL11:AL74" si="13">IF($N11=0,0,AK11*(INDEX(EmissionFactorsData,MATCH($N11,EmissionFactorsEmissionSource,0),MATCH(AK$8,EmissionFactorsYear,0))/1000))</f>
        <v>4902.993894413672</v>
      </c>
      <c r="AM11" s="81">
        <f t="shared" ref="AM11:AM74" si="14">IF($N11=0,0,AK11*INDEX(CostsData,MATCH($N11,CostsEmissionSource,0),MATCH(AK$8,CostsYear,0)))+IF($K11="Yes",AL11*INDEX(CostsData,MATCH("CRC EES",CostsEmissionSource,0),MATCH(AK$8,CostsYear,0)),0)</f>
        <v>1465395.6414589747</v>
      </c>
      <c r="AN11" s="81">
        <f>IF($G11="",0,IF(OR(VALUE(LEFT(AN$8,4))&gt;IF($U11="N/a",9999,VALUE(LEFT($U11,4))),AND($G11="No",VALUE(LEFT(AN$8,4))&lt;IF($H11="N/a",0,VALUE(LEFT($H11,4))))),0,IF(AND(VALUE(LEFT(AN$8,4))&gt;=IF($S11="N/a",9999,VALUE(LEFT($S11,4))),$T11&lt;&gt;"N/a"),(1+$T11)*$P11,$P11)))</f>
        <v>12075000</v>
      </c>
      <c r="AO11" s="81">
        <f t="shared" ref="AO11:AO74" si="15">IF($N11=0,0,AN11*(INDEX(EmissionFactorsData,MATCH($N11,EmissionFactorsEmissionSource,0),MATCH(AN$8,EmissionFactorsYear,0))/1000))</f>
        <v>4780.4190470533295</v>
      </c>
      <c r="AP11" s="81">
        <f t="shared" ref="AP11:AP74" si="16">IF($N11=0,0,AN11*INDEX(CostsData,MATCH($N11,CostsEmissionSource,0),MATCH(AN$8,CostsYear,0)))+IF($K11="Yes",AO11*INDEX(CostsData,MATCH("CRC EES",CostsEmissionSource,0),MATCH(AN$8,CostsYear,0)),0)</f>
        <v>1634823.2354351752</v>
      </c>
      <c r="AQ11" s="81">
        <f>IF($G11="",0,IF(OR(VALUE(LEFT(AQ$8,4))&gt;IF($U11="N/a",9999,VALUE(LEFT($U11,4))),AND($G11="No",VALUE(LEFT(AQ$8,4))&lt;IF($H11="N/a",0,VALUE(LEFT($H11,4))))),0,IF(AND(VALUE(LEFT(AQ$8,4))&gt;=IF($S11="N/a",9999,VALUE(LEFT($S11,4))),$T11&lt;&gt;"N/a"),(1+$T11)*$P11,$P11)))</f>
        <v>12075000</v>
      </c>
      <c r="AR11" s="81">
        <f t="shared" ref="AR11:AR74" si="17">IF($N11=0,0,AQ11*(INDEX(EmissionFactorsData,MATCH($N11,EmissionFactorsEmissionSource,0),MATCH(AQ$8,EmissionFactorsYear,0))/1000))</f>
        <v>4660.9085708769962</v>
      </c>
      <c r="AS11" s="81">
        <f t="shared" ref="AS11:AS74" si="18">IF($N11=0,0,AQ11*INDEX(CostsData,MATCH($N11,CostsEmissionSource,0),MATCH(AQ$8,CostsYear,0)))+IF($K11="Yes",AR11*INDEX(CostsData,MATCH("CRC EES",CostsEmissionSource,0),MATCH(AQ$8,CostsYear,0)),0)</f>
        <v>1647277.4341857748</v>
      </c>
      <c r="AT11" s="81">
        <f>IF($G11="",0,IF(OR(VALUE(LEFT(AT$8,4))&gt;IF($U11="N/a",9999,VALUE(LEFT($U11,4))),AND($G11="No",VALUE(LEFT(AT$8,4))&lt;IF($H11="N/a",0,VALUE(LEFT($H11,4))))),0,IF(AND(VALUE(LEFT(AT$8,4))&gt;=IF($S11="N/a",9999,VALUE(LEFT($S11,4))),$T11&lt;&gt;"N/a"),(1+$T11)*$P11,$P11)))</f>
        <v>12075000</v>
      </c>
      <c r="AU11" s="81">
        <f t="shared" ref="AU11:AU74" si="19">IF($N11=0,0,AT11*(INDEX(EmissionFactorsData,MATCH($N11,EmissionFactorsEmissionSource,0),MATCH(AT$8,EmissionFactorsYear,0))/1000))</f>
        <v>4544.3858566050712</v>
      </c>
      <c r="AV11" s="81">
        <f t="shared" ref="AV11:AV74" si="20">IF($N11=0,0,AT11*INDEX(CostsData,MATCH($N11,CostsEmissionSource,0),MATCH(AT$8,CostsYear,0)))+IF($K11="Yes",AU11*INDEX(CostsData,MATCH("CRC EES",CostsEmissionSource,0),MATCH(AT$8,CostsYear,0)),0)</f>
        <v>1650357.7418669963</v>
      </c>
      <c r="AW11" s="81">
        <f>IF($G11="",0,IF(OR(VALUE(LEFT(AW$8,4))&gt;IF($U11="N/a",9999,VALUE(LEFT($U11,4))),AND($G11="No",VALUE(LEFT(AW$8,4))&lt;IF($H11="N/a",0,VALUE(LEFT($H11,4))))),0,IF(AND(VALUE(LEFT(AW$8,4))&gt;=IF($S11="N/a",9999,VALUE(LEFT($S11,4))),$T11&lt;&gt;"N/a"),(1+$T11)*$P11,$P11)))</f>
        <v>12075000</v>
      </c>
      <c r="AX11" s="81">
        <f t="shared" ref="AX11:AX74" si="21">IF($N11=0,0,AW11*(INDEX(EmissionFactorsData,MATCH($N11,EmissionFactorsEmissionSource,0),MATCH(AW$8,EmissionFactorsYear,0))/1000))</f>
        <v>4430.7762101899443</v>
      </c>
      <c r="AY11" s="81">
        <f t="shared" ref="AY11:AY74" si="22">IF($N11=0,0,AW11*INDEX(CostsData,MATCH($N11,CostsEmissionSource,0),MATCH(AW$8,CostsYear,0)))+IF($K11="Yes",AX11*INDEX(CostsData,MATCH("CRC EES",CostsEmissionSource,0),MATCH(AW$8,CostsYear,0)),0)</f>
        <v>1650751.643519931</v>
      </c>
      <c r="AZ11" s="81">
        <f>IF($G11="",0,IF(OR(VALUE(LEFT(AZ$8,4))&gt;IF($U11="N/a",9999,VALUE(LEFT($U11,4))),AND($G11="No",VALUE(LEFT(AZ$8,4))&lt;IF($H11="N/a",0,VALUE(LEFT($H11,4))))),0,IF(AND(VALUE(LEFT(AZ$8,4))&gt;=IF($S11="N/a",9999,VALUE(LEFT($S11,4))),$T11&lt;&gt;"N/a"),(1+$T11)*$P11,$P11)))</f>
        <v>12075000</v>
      </c>
      <c r="BA11" s="81">
        <f t="shared" ref="BA11:BA74" si="23">IF($N11=0,0,AZ11*(INDEX(EmissionFactorsData,MATCH($N11,EmissionFactorsEmissionSource,0),MATCH(AZ$8,EmissionFactorsYear,0))/1000))</f>
        <v>4320.0068049351958</v>
      </c>
      <c r="BB11" s="81">
        <f t="shared" ref="BB11:BB74" si="24">IF($N11=0,0,AZ11*INDEX(CostsData,MATCH($N11,CostsEmissionSource,0),MATCH(AZ$8,CostsYear,0)))+IF($K11="Yes",BA11*INDEX(CostsData,MATCH("CRC EES",CostsEmissionSource,0),MATCH(AZ$8,CostsYear,0)),0)</f>
        <v>1651147.2192548907</v>
      </c>
    </row>
    <row r="12" spans="1:55" x14ac:dyDescent="0.25">
      <c r="A12" s="198"/>
      <c r="B12" s="206" t="s">
        <v>745</v>
      </c>
      <c r="C12" s="207"/>
      <c r="D12" s="206" t="s">
        <v>719</v>
      </c>
      <c r="E12" s="206" t="s">
        <v>217</v>
      </c>
      <c r="F12" s="206" t="s">
        <v>719</v>
      </c>
      <c r="G12" s="206" t="s">
        <v>34</v>
      </c>
      <c r="H12" s="206" t="s">
        <v>36</v>
      </c>
      <c r="I12" s="206">
        <v>50000</v>
      </c>
      <c r="J12" s="206"/>
      <c r="K12" s="206" t="s">
        <v>34</v>
      </c>
      <c r="L12" s="206" t="s">
        <v>681</v>
      </c>
      <c r="M12" s="206" t="s">
        <v>342</v>
      </c>
      <c r="N12" s="206" t="s">
        <v>89</v>
      </c>
      <c r="O12" s="206"/>
      <c r="P12" s="208">
        <v>4600000</v>
      </c>
      <c r="Q12" s="81">
        <f t="shared" si="1"/>
        <v>2301.61</v>
      </c>
      <c r="R12" s="81">
        <f t="shared" si="2"/>
        <v>468305.11599999998</v>
      </c>
      <c r="S12" s="211" t="s">
        <v>36</v>
      </c>
      <c r="T12" s="212" t="s">
        <v>36</v>
      </c>
      <c r="U12" s="213" t="s">
        <v>36</v>
      </c>
      <c r="V12" s="81">
        <f t="shared" ref="V12:V69" si="25">IF($G12="",0,IF(OR(VALUE(LEFT(V$8,4))&gt;IF($U12="N/a",9999,VALUE(LEFT($U12,4))),AND($G12="No",VALUE(LEFT(V$8,4))&lt;IF($H12="N/a",0,VALUE(LEFT($H12,4))))),0,IF(AND(VALUE(LEFT(V$8,4))&gt;=IF($S12="N/a",9999,VALUE(LEFT($S12,4))),$T12&lt;&gt;"N/a"),(1+$T12)*$P12,$P12)))</f>
        <v>4600000</v>
      </c>
      <c r="W12" s="81">
        <f t="shared" si="3"/>
        <v>2301.61</v>
      </c>
      <c r="X12" s="81">
        <f t="shared" si="4"/>
        <v>468305.11599999998</v>
      </c>
      <c r="Y12" s="81">
        <f t="shared" ref="Y12:Y69" si="26">IF($G12="",0,IF(OR(VALUE(LEFT(Y$8,4))&gt;IF($U12="N/a",9999,VALUE(LEFT($U12,4))),AND($G12="No",VALUE(LEFT(Y$8,4))&lt;IF($H12="N/a",0,VALUE(LEFT($H12,4))))),0,IF(AND(VALUE(LEFT(Y$8,4))&gt;=IF($S12="N/a",9999,VALUE(LEFT($S12,4))),$T12&lt;&gt;"N/a"),(1+$T12)*$P12,$P12)))</f>
        <v>4600000</v>
      </c>
      <c r="Z12" s="81">
        <f t="shared" si="5"/>
        <v>2066.8719999999998</v>
      </c>
      <c r="AA12" s="81">
        <f t="shared" si="6"/>
        <v>474876.63919999998</v>
      </c>
      <c r="AB12" s="81">
        <f t="shared" ref="AB12:AB69" si="27">IF($G12="",0,IF(OR(VALUE(LEFT(AB$8,4))&gt;IF($U12="N/a",9999,VALUE(LEFT($U12,4))),AND($G12="No",VALUE(LEFT(AB$8,4))&lt;IF($H12="N/a",0,VALUE(LEFT($H12,4))))),0,IF(AND(VALUE(LEFT(AB$8,4))&gt;=IF($S12="N/a",9999,VALUE(LEFT($S12,4))),$T12&lt;&gt;"N/a"),(1+$T12)*$P12,$P12)))</f>
        <v>4600000</v>
      </c>
      <c r="AC12" s="81">
        <f t="shared" si="7"/>
        <v>2015.2002</v>
      </c>
      <c r="AD12" s="81">
        <f t="shared" si="8"/>
        <v>516418.06491660001</v>
      </c>
      <c r="AE12" s="81">
        <f t="shared" ref="AE12:AE69" si="28">IF($G12="",0,IF(OR(VALUE(LEFT(AE$8,4))&gt;IF($U12="N/a",9999,VALUE(LEFT($U12,4))),AND($G12="No",VALUE(LEFT(AE$8,4))&lt;IF($H12="N/a",0,VALUE(LEFT($H12,4))))),0,IF(AND(VALUE(LEFT(AE$8,4))&gt;=IF($S12="N/a",9999,VALUE(LEFT($S12,4))),$T12&lt;&gt;"N/a"),(1+$T12)*$P12,$P12)))</f>
        <v>4600000</v>
      </c>
      <c r="AF12" s="81">
        <f t="shared" si="9"/>
        <v>1964.8201949999998</v>
      </c>
      <c r="AG12" s="81">
        <f t="shared" si="10"/>
        <v>553360.09169249551</v>
      </c>
      <c r="AH12" s="81">
        <f t="shared" ref="AH12:AH69" si="29">IF($G12="",0,IF(OR(VALUE(LEFT(AH$8,4))&gt;IF($U12="N/a",9999,VALUE(LEFT($U12,4))),AND($G12="No",VALUE(LEFT(AH$8,4))&lt;IF($H12="N/a",0,VALUE(LEFT($H12,4))))),0,IF(AND(VALUE(LEFT(AH$8,4))&gt;=IF($S12="N/a",9999,VALUE(LEFT($S12,4))),$T12&lt;&gt;"N/a"),(1+$T12)*$P12,$P12)))</f>
        <v>4600000</v>
      </c>
      <c r="AI12" s="81">
        <f t="shared" si="11"/>
        <v>1915.6996901250002</v>
      </c>
      <c r="AJ12" s="81">
        <f t="shared" si="12"/>
        <v>553502.7220821887</v>
      </c>
      <c r="AK12" s="81">
        <f t="shared" ref="AK12:AK69" si="30">IF($G12="",0,IF(OR(VALUE(LEFT(AK$8,4))&gt;IF($U12="N/a",9999,VALUE(LEFT($U12,4))),AND($G12="No",VALUE(LEFT(AK$8,4))&lt;IF($H12="N/a",0,VALUE(LEFT($H12,4))))),0,IF(AND(VALUE(LEFT(AK$8,4))&gt;=IF($S12="N/a",9999,VALUE(LEFT($S12,4))),$T12&lt;&gt;"N/a"),(1+$T12)*$P12,$P12)))</f>
        <v>4600000</v>
      </c>
      <c r="AL12" s="81">
        <f t="shared" si="13"/>
        <v>1867.8071978718749</v>
      </c>
      <c r="AM12" s="81">
        <f t="shared" si="14"/>
        <v>558245.958651038</v>
      </c>
      <c r="AN12" s="81">
        <f t="shared" ref="AN12:AN69" si="31">IF($G12="",0,IF(OR(VALUE(LEFT(AN$8,4))&gt;IF($U12="N/a",9999,VALUE(LEFT($U12,4))),AND($G12="No",VALUE(LEFT(AN$8,4))&lt;IF($H12="N/a",0,VALUE(LEFT($H12,4))))),0,IF(AND(VALUE(LEFT(AN$8,4))&gt;=IF($S12="N/a",9999,VALUE(LEFT($S12,4))),$T12&lt;&gt;"N/a"),(1+$T12)*$P12,$P12)))</f>
        <v>4600000</v>
      </c>
      <c r="AO12" s="81">
        <f t="shared" si="15"/>
        <v>1821.1120179250779</v>
      </c>
      <c r="AP12" s="81">
        <f t="shared" si="16"/>
        <v>622789.80397530482</v>
      </c>
      <c r="AQ12" s="81">
        <f t="shared" ref="AQ12:AQ69" si="32">IF($G12="",0,IF(OR(VALUE(LEFT(AQ$8,4))&gt;IF($U12="N/a",9999,VALUE(LEFT($U12,4))),AND($G12="No",VALUE(LEFT(AQ$8,4))&lt;IF($H12="N/a",0,VALUE(LEFT($H12,4))))),0,IF(AND(VALUE(LEFT(AQ$8,4))&gt;=IF($S12="N/a",9999,VALUE(LEFT($S12,4))),$T12&lt;&gt;"N/a"),(1+$T12)*$P12,$P12)))</f>
        <v>4600000</v>
      </c>
      <c r="AR12" s="81">
        <f t="shared" si="17"/>
        <v>1775.5842174769509</v>
      </c>
      <c r="AS12" s="81">
        <f t="shared" si="18"/>
        <v>627534.26064219989</v>
      </c>
      <c r="AT12" s="81">
        <f t="shared" ref="AT12:AT69" si="33">IF($G12="",0,IF(OR(VALUE(LEFT(AT$8,4))&gt;IF($U12="N/a",9999,VALUE(LEFT($U12,4))),AND($G12="No",VALUE(LEFT(AT$8,4))&lt;IF($H12="N/a",0,VALUE(LEFT($H12,4))))),0,IF(AND(VALUE(LEFT(AT$8,4))&gt;=IF($S12="N/a",9999,VALUE(LEFT($S12,4))),$T12&lt;&gt;"N/a"),(1+$T12)*$P12,$P12)))</f>
        <v>4600000</v>
      </c>
      <c r="AU12" s="81">
        <f t="shared" si="19"/>
        <v>1731.1946120400271</v>
      </c>
      <c r="AV12" s="81">
        <f t="shared" si="20"/>
        <v>628707.71118742716</v>
      </c>
      <c r="AW12" s="81">
        <f t="shared" ref="AW12:AW69" si="34">IF($G12="",0,IF(OR(VALUE(LEFT(AW$8,4))&gt;IF($U12="N/a",9999,VALUE(LEFT($U12,4))),AND($G12="No",VALUE(LEFT(AW$8,4))&lt;IF($H12="N/a",0,VALUE(LEFT($H12,4))))),0,IF(AND(VALUE(LEFT(AW$8,4))&gt;=IF($S12="N/a",9999,VALUE(LEFT($S12,4))),$T12&lt;&gt;"N/a"),(1+$T12)*$P12,$P12)))</f>
        <v>4600000</v>
      </c>
      <c r="AX12" s="81">
        <f t="shared" si="21"/>
        <v>1687.9147467390264</v>
      </c>
      <c r="AY12" s="81">
        <f t="shared" si="22"/>
        <v>628857.76895997371</v>
      </c>
      <c r="AZ12" s="81">
        <f t="shared" ref="AZ12:AZ69" si="35">IF($G12="",0,IF(OR(VALUE(LEFT(AZ$8,4))&gt;IF($U12="N/a",9999,VALUE(LEFT($U12,4))),AND($G12="No",VALUE(LEFT(AZ$8,4))&lt;IF($H12="N/a",0,VALUE(LEFT($H12,4))))),0,IF(AND(VALUE(LEFT(AZ$8,4))&gt;=IF($S12="N/a",9999,VALUE(LEFT($S12,4))),$T12&lt;&gt;"N/a"),(1+$T12)*$P12,$P12)))</f>
        <v>4600000</v>
      </c>
      <c r="BA12" s="81">
        <f t="shared" si="23"/>
        <v>1645.7168780705506</v>
      </c>
      <c r="BB12" s="81">
        <f t="shared" si="24"/>
        <v>629008.46447805362</v>
      </c>
    </row>
    <row r="13" spans="1:55" x14ac:dyDescent="0.25">
      <c r="A13" s="198"/>
      <c r="B13" s="206" t="s">
        <v>745</v>
      </c>
      <c r="C13" s="207"/>
      <c r="D13" s="206" t="s">
        <v>742</v>
      </c>
      <c r="E13" s="206" t="s">
        <v>217</v>
      </c>
      <c r="F13" s="206" t="s">
        <v>742</v>
      </c>
      <c r="G13" s="206" t="s">
        <v>34</v>
      </c>
      <c r="H13" s="206" t="s">
        <v>36</v>
      </c>
      <c r="I13" s="206">
        <v>50000</v>
      </c>
      <c r="J13" s="206"/>
      <c r="K13" s="206" t="s">
        <v>34</v>
      </c>
      <c r="L13" s="206" t="s">
        <v>681</v>
      </c>
      <c r="M13" s="206" t="s">
        <v>342</v>
      </c>
      <c r="N13" s="206" t="s">
        <v>89</v>
      </c>
      <c r="O13" s="206"/>
      <c r="P13" s="208">
        <v>2300000</v>
      </c>
      <c r="Q13" s="81">
        <f t="shared" si="1"/>
        <v>1150.8050000000001</v>
      </c>
      <c r="R13" s="81">
        <f>IF(OR($G13="No",ISBLANK($N13)),0,IF($N13="Other (tonnes CO2e)","",P13*INDEX(CostsData,MATCH($N13,CostsEmissionSource,0),MATCH(Q$8,CostsYear,0))+IF($K13="Yes",W13*INDEX(CostsData,MATCH("CRC EES",CostsEmissionSource,0),MATCH(Q$8,CostsYear,0)),0)))</f>
        <v>234152.55799999999</v>
      </c>
      <c r="S13" s="211" t="s">
        <v>36</v>
      </c>
      <c r="T13" s="212" t="s">
        <v>36</v>
      </c>
      <c r="U13" s="213" t="s">
        <v>36</v>
      </c>
      <c r="V13" s="81">
        <f t="shared" si="25"/>
        <v>2300000</v>
      </c>
      <c r="W13" s="81">
        <f t="shared" si="3"/>
        <v>1150.8050000000001</v>
      </c>
      <c r="X13" s="81">
        <f t="shared" si="4"/>
        <v>234152.55799999999</v>
      </c>
      <c r="Y13" s="81">
        <f t="shared" si="26"/>
        <v>2300000</v>
      </c>
      <c r="Z13" s="81">
        <f t="shared" si="5"/>
        <v>1033.4359999999999</v>
      </c>
      <c r="AA13" s="81">
        <f t="shared" si="6"/>
        <v>237438.31959999999</v>
      </c>
      <c r="AB13" s="81">
        <f t="shared" si="27"/>
        <v>2300000</v>
      </c>
      <c r="AC13" s="81">
        <f t="shared" si="7"/>
        <v>1007.6001</v>
      </c>
      <c r="AD13" s="81">
        <f t="shared" si="8"/>
        <v>258209.0324583</v>
      </c>
      <c r="AE13" s="81">
        <f t="shared" si="28"/>
        <v>2300000</v>
      </c>
      <c r="AF13" s="81">
        <f t="shared" si="9"/>
        <v>982.41009749999989</v>
      </c>
      <c r="AG13" s="81">
        <f t="shared" si="10"/>
        <v>276680.04584624775</v>
      </c>
      <c r="AH13" s="81">
        <f t="shared" si="29"/>
        <v>2300000</v>
      </c>
      <c r="AI13" s="81">
        <f t="shared" si="11"/>
        <v>957.84984506250009</v>
      </c>
      <c r="AJ13" s="81">
        <f t="shared" si="12"/>
        <v>276751.36104109435</v>
      </c>
      <c r="AK13" s="81">
        <f t="shared" si="30"/>
        <v>2300000</v>
      </c>
      <c r="AL13" s="81">
        <f t="shared" si="13"/>
        <v>933.90359893593745</v>
      </c>
      <c r="AM13" s="81">
        <f t="shared" si="14"/>
        <v>279122.979325519</v>
      </c>
      <c r="AN13" s="81">
        <f t="shared" si="31"/>
        <v>2300000</v>
      </c>
      <c r="AO13" s="81">
        <f t="shared" si="15"/>
        <v>910.55600896253895</v>
      </c>
      <c r="AP13" s="81">
        <f t="shared" si="16"/>
        <v>311394.90198765241</v>
      </c>
      <c r="AQ13" s="81">
        <f t="shared" si="32"/>
        <v>2300000</v>
      </c>
      <c r="AR13" s="81">
        <f t="shared" si="17"/>
        <v>887.79210873847546</v>
      </c>
      <c r="AS13" s="81">
        <f t="shared" si="18"/>
        <v>313767.13032109995</v>
      </c>
      <c r="AT13" s="81">
        <f t="shared" si="33"/>
        <v>2300000</v>
      </c>
      <c r="AU13" s="81">
        <f t="shared" si="19"/>
        <v>865.59730602001355</v>
      </c>
      <c r="AV13" s="81">
        <f t="shared" si="20"/>
        <v>314353.85559371358</v>
      </c>
      <c r="AW13" s="81">
        <f t="shared" si="34"/>
        <v>2300000</v>
      </c>
      <c r="AX13" s="81">
        <f t="shared" si="21"/>
        <v>843.95737336951322</v>
      </c>
      <c r="AY13" s="81">
        <f t="shared" si="22"/>
        <v>314428.88447998685</v>
      </c>
      <c r="AZ13" s="81">
        <f t="shared" si="35"/>
        <v>2300000</v>
      </c>
      <c r="BA13" s="81">
        <f t="shared" si="23"/>
        <v>822.8584390352753</v>
      </c>
      <c r="BB13" s="81">
        <f t="shared" si="24"/>
        <v>314504.23223902681</v>
      </c>
    </row>
    <row r="14" spans="1:55" x14ac:dyDescent="0.25">
      <c r="A14" s="198"/>
      <c r="B14" s="206" t="s">
        <v>745</v>
      </c>
      <c r="C14" s="207"/>
      <c r="D14" s="206" t="s">
        <v>744</v>
      </c>
      <c r="E14" s="206" t="s">
        <v>217</v>
      </c>
      <c r="F14" s="206" t="s">
        <v>744</v>
      </c>
      <c r="G14" s="206" t="s">
        <v>34</v>
      </c>
      <c r="H14" s="206" t="s">
        <v>36</v>
      </c>
      <c r="I14" s="206">
        <v>275000</v>
      </c>
      <c r="J14" s="206"/>
      <c r="K14" s="206" t="s">
        <v>34</v>
      </c>
      <c r="L14" s="206" t="s">
        <v>681</v>
      </c>
      <c r="M14" s="206" t="s">
        <v>342</v>
      </c>
      <c r="N14" s="206" t="s">
        <v>89</v>
      </c>
      <c r="O14" s="206"/>
      <c r="P14" s="208">
        <v>4600000</v>
      </c>
      <c r="Q14" s="81">
        <f t="shared" si="1"/>
        <v>2301.61</v>
      </c>
      <c r="R14" s="81">
        <f t="shared" si="2"/>
        <v>468305.11599999998</v>
      </c>
      <c r="S14" s="211" t="s">
        <v>36</v>
      </c>
      <c r="T14" s="212" t="s">
        <v>36</v>
      </c>
      <c r="U14" s="213" t="s">
        <v>36</v>
      </c>
      <c r="V14" s="81">
        <f t="shared" si="25"/>
        <v>4600000</v>
      </c>
      <c r="W14" s="81">
        <f t="shared" si="3"/>
        <v>2301.61</v>
      </c>
      <c r="X14" s="81">
        <f t="shared" si="4"/>
        <v>468305.11599999998</v>
      </c>
      <c r="Y14" s="81">
        <f t="shared" si="26"/>
        <v>4600000</v>
      </c>
      <c r="Z14" s="81">
        <f t="shared" si="5"/>
        <v>2066.8719999999998</v>
      </c>
      <c r="AA14" s="81">
        <f t="shared" si="6"/>
        <v>474876.63919999998</v>
      </c>
      <c r="AB14" s="81">
        <f t="shared" si="27"/>
        <v>4600000</v>
      </c>
      <c r="AC14" s="81">
        <f t="shared" si="7"/>
        <v>2015.2002</v>
      </c>
      <c r="AD14" s="81">
        <f t="shared" si="8"/>
        <v>516418.06491660001</v>
      </c>
      <c r="AE14" s="81">
        <f t="shared" si="28"/>
        <v>4600000</v>
      </c>
      <c r="AF14" s="81">
        <f t="shared" si="9"/>
        <v>1964.8201949999998</v>
      </c>
      <c r="AG14" s="81">
        <f t="shared" si="10"/>
        <v>553360.09169249551</v>
      </c>
      <c r="AH14" s="81">
        <f t="shared" si="29"/>
        <v>4600000</v>
      </c>
      <c r="AI14" s="81">
        <f t="shared" si="11"/>
        <v>1915.6996901250002</v>
      </c>
      <c r="AJ14" s="81">
        <f t="shared" si="12"/>
        <v>553502.7220821887</v>
      </c>
      <c r="AK14" s="81">
        <f t="shared" si="30"/>
        <v>4600000</v>
      </c>
      <c r="AL14" s="81">
        <f t="shared" si="13"/>
        <v>1867.8071978718749</v>
      </c>
      <c r="AM14" s="81">
        <f t="shared" si="14"/>
        <v>558245.958651038</v>
      </c>
      <c r="AN14" s="81">
        <f t="shared" si="31"/>
        <v>4600000</v>
      </c>
      <c r="AO14" s="81">
        <f t="shared" si="15"/>
        <v>1821.1120179250779</v>
      </c>
      <c r="AP14" s="81">
        <f t="shared" si="16"/>
        <v>622789.80397530482</v>
      </c>
      <c r="AQ14" s="81">
        <f t="shared" si="32"/>
        <v>4600000</v>
      </c>
      <c r="AR14" s="81">
        <f t="shared" si="17"/>
        <v>1775.5842174769509</v>
      </c>
      <c r="AS14" s="81">
        <f t="shared" si="18"/>
        <v>627534.26064219989</v>
      </c>
      <c r="AT14" s="81">
        <f t="shared" si="33"/>
        <v>4600000</v>
      </c>
      <c r="AU14" s="81">
        <f t="shared" si="19"/>
        <v>1731.1946120400271</v>
      </c>
      <c r="AV14" s="81">
        <f t="shared" si="20"/>
        <v>628707.71118742716</v>
      </c>
      <c r="AW14" s="81">
        <f t="shared" si="34"/>
        <v>4600000</v>
      </c>
      <c r="AX14" s="81">
        <f t="shared" si="21"/>
        <v>1687.9147467390264</v>
      </c>
      <c r="AY14" s="81">
        <f t="shared" si="22"/>
        <v>628857.76895997371</v>
      </c>
      <c r="AZ14" s="81">
        <f t="shared" si="35"/>
        <v>4600000</v>
      </c>
      <c r="BA14" s="81">
        <f t="shared" si="23"/>
        <v>1645.7168780705506</v>
      </c>
      <c r="BB14" s="81">
        <f t="shared" si="24"/>
        <v>629008.46447805362</v>
      </c>
    </row>
    <row r="15" spans="1:55" x14ac:dyDescent="0.25">
      <c r="A15" s="198"/>
      <c r="B15" s="206" t="s">
        <v>746</v>
      </c>
      <c r="C15" s="207"/>
      <c r="D15" s="206" t="s">
        <v>718</v>
      </c>
      <c r="E15" s="206" t="s">
        <v>217</v>
      </c>
      <c r="F15" s="206" t="s">
        <v>718</v>
      </c>
      <c r="G15" s="206" t="s">
        <v>34</v>
      </c>
      <c r="H15" s="206" t="s">
        <v>36</v>
      </c>
      <c r="I15" s="206"/>
      <c r="J15" s="206"/>
      <c r="K15" s="206" t="s">
        <v>34</v>
      </c>
      <c r="L15" s="206" t="s">
        <v>682</v>
      </c>
      <c r="M15" s="206" t="s">
        <v>341</v>
      </c>
      <c r="N15" s="206" t="s">
        <v>418</v>
      </c>
      <c r="O15" s="206"/>
      <c r="P15" s="208">
        <v>32000000</v>
      </c>
      <c r="Q15" s="81">
        <f t="shared" si="1"/>
        <v>5902.4000000000005</v>
      </c>
      <c r="R15" s="81">
        <f t="shared" si="2"/>
        <v>1020077.44</v>
      </c>
      <c r="S15" s="211" t="s">
        <v>36</v>
      </c>
      <c r="T15" s="212" t="s">
        <v>36</v>
      </c>
      <c r="U15" s="213" t="s">
        <v>36</v>
      </c>
      <c r="V15" s="81">
        <f t="shared" si="25"/>
        <v>32000000</v>
      </c>
      <c r="W15" s="81">
        <f t="shared" si="3"/>
        <v>5902.4000000000005</v>
      </c>
      <c r="X15" s="81">
        <f t="shared" si="4"/>
        <v>1020077.44</v>
      </c>
      <c r="Y15" s="81">
        <f t="shared" si="26"/>
        <v>32000000</v>
      </c>
      <c r="Z15" s="81">
        <f t="shared" si="5"/>
        <v>5902.4000000000005</v>
      </c>
      <c r="AA15" s="81">
        <f t="shared" si="6"/>
        <v>1023028.64</v>
      </c>
      <c r="AB15" s="81">
        <f t="shared" si="27"/>
        <v>32000000</v>
      </c>
      <c r="AC15" s="81">
        <f t="shared" si="7"/>
        <v>5902.4000000000005</v>
      </c>
      <c r="AD15" s="81">
        <f t="shared" si="8"/>
        <v>1089879.4992</v>
      </c>
      <c r="AE15" s="81">
        <f t="shared" si="28"/>
        <v>32000000</v>
      </c>
      <c r="AF15" s="81">
        <f t="shared" si="9"/>
        <v>5902.4000000000005</v>
      </c>
      <c r="AG15" s="81">
        <f t="shared" si="10"/>
        <v>1156815.884176</v>
      </c>
      <c r="AH15" s="81">
        <f t="shared" si="29"/>
        <v>32000000</v>
      </c>
      <c r="AI15" s="81">
        <f t="shared" si="11"/>
        <v>5902.4000000000005</v>
      </c>
      <c r="AJ15" s="81">
        <f t="shared" si="12"/>
        <v>1127840.3607012799</v>
      </c>
      <c r="AK15" s="81">
        <f t="shared" si="30"/>
        <v>32000000</v>
      </c>
      <c r="AL15" s="81">
        <f t="shared" si="13"/>
        <v>5902.4000000000005</v>
      </c>
      <c r="AM15" s="81">
        <f t="shared" si="14"/>
        <v>1098955.5715223185</v>
      </c>
      <c r="AN15" s="81">
        <f t="shared" si="31"/>
        <v>32000000</v>
      </c>
      <c r="AO15" s="81">
        <f t="shared" si="15"/>
        <v>5902.4000000000005</v>
      </c>
      <c r="AP15" s="81">
        <f t="shared" si="16"/>
        <v>1070164.238667988</v>
      </c>
      <c r="AQ15" s="81">
        <f t="shared" si="32"/>
        <v>32000000</v>
      </c>
      <c r="AR15" s="81">
        <f t="shared" si="17"/>
        <v>5902.4000000000005</v>
      </c>
      <c r="AS15" s="81">
        <f t="shared" si="18"/>
        <v>1137469.1658280275</v>
      </c>
      <c r="AT15" s="81">
        <f t="shared" si="33"/>
        <v>32000000</v>
      </c>
      <c r="AU15" s="81">
        <f t="shared" si="19"/>
        <v>5902.4000000000005</v>
      </c>
      <c r="AV15" s="81">
        <f t="shared" si="20"/>
        <v>1144379.4380269544</v>
      </c>
      <c r="AW15" s="81">
        <f t="shared" si="34"/>
        <v>32000000</v>
      </c>
      <c r="AX15" s="81">
        <f t="shared" si="21"/>
        <v>5902.4000000000005</v>
      </c>
      <c r="AY15" s="81">
        <f t="shared" si="22"/>
        <v>1147990.8211677631</v>
      </c>
      <c r="AZ15" s="81">
        <f t="shared" si="35"/>
        <v>32000000</v>
      </c>
      <c r="BA15" s="81">
        <f t="shared" si="23"/>
        <v>5902.4000000000005</v>
      </c>
      <c r="BB15" s="81">
        <f t="shared" si="24"/>
        <v>1151710.545802796</v>
      </c>
    </row>
    <row r="16" spans="1:55" x14ac:dyDescent="0.25">
      <c r="A16" s="198"/>
      <c r="B16" s="206" t="s">
        <v>746</v>
      </c>
      <c r="C16" s="207"/>
      <c r="D16" s="206" t="s">
        <v>719</v>
      </c>
      <c r="E16" s="206" t="s">
        <v>217</v>
      </c>
      <c r="F16" s="206" t="s">
        <v>719</v>
      </c>
      <c r="G16" s="206" t="s">
        <v>34</v>
      </c>
      <c r="H16" s="206" t="s">
        <v>36</v>
      </c>
      <c r="I16" s="206"/>
      <c r="J16" s="206"/>
      <c r="K16" s="206" t="s">
        <v>34</v>
      </c>
      <c r="L16" s="206" t="s">
        <v>682</v>
      </c>
      <c r="M16" s="206" t="s">
        <v>341</v>
      </c>
      <c r="N16" s="206" t="s">
        <v>418</v>
      </c>
      <c r="O16" s="206"/>
      <c r="P16" s="208">
        <v>16000000</v>
      </c>
      <c r="Q16" s="81">
        <f t="shared" si="1"/>
        <v>2951.2000000000003</v>
      </c>
      <c r="R16" s="81">
        <f t="shared" si="2"/>
        <v>510038.72</v>
      </c>
      <c r="S16" s="211" t="s">
        <v>36</v>
      </c>
      <c r="T16" s="212" t="s">
        <v>36</v>
      </c>
      <c r="U16" s="213" t="s">
        <v>36</v>
      </c>
      <c r="V16" s="81">
        <f t="shared" si="25"/>
        <v>16000000</v>
      </c>
      <c r="W16" s="81">
        <f t="shared" si="3"/>
        <v>2951.2000000000003</v>
      </c>
      <c r="X16" s="81">
        <f t="shared" si="4"/>
        <v>510038.72</v>
      </c>
      <c r="Y16" s="81">
        <f t="shared" si="26"/>
        <v>16000000</v>
      </c>
      <c r="Z16" s="81">
        <f t="shared" si="5"/>
        <v>2951.2000000000003</v>
      </c>
      <c r="AA16" s="81">
        <f t="shared" si="6"/>
        <v>511514.32</v>
      </c>
      <c r="AB16" s="81">
        <f t="shared" si="27"/>
        <v>16000000</v>
      </c>
      <c r="AC16" s="81">
        <f t="shared" si="7"/>
        <v>2951.2000000000003</v>
      </c>
      <c r="AD16" s="81">
        <f t="shared" si="8"/>
        <v>544939.74959999998</v>
      </c>
      <c r="AE16" s="81">
        <f t="shared" si="28"/>
        <v>16000000</v>
      </c>
      <c r="AF16" s="81">
        <f t="shared" si="9"/>
        <v>2951.2000000000003</v>
      </c>
      <c r="AG16" s="81">
        <f t="shared" si="10"/>
        <v>578407.94208800001</v>
      </c>
      <c r="AH16" s="81">
        <f t="shared" si="29"/>
        <v>16000000</v>
      </c>
      <c r="AI16" s="81">
        <f t="shared" si="11"/>
        <v>2951.2000000000003</v>
      </c>
      <c r="AJ16" s="81">
        <f t="shared" si="12"/>
        <v>563920.18035063997</v>
      </c>
      <c r="AK16" s="81">
        <f t="shared" si="30"/>
        <v>16000000</v>
      </c>
      <c r="AL16" s="81">
        <f t="shared" si="13"/>
        <v>2951.2000000000003</v>
      </c>
      <c r="AM16" s="81">
        <f t="shared" si="14"/>
        <v>549477.78576115926</v>
      </c>
      <c r="AN16" s="81">
        <f t="shared" si="31"/>
        <v>16000000</v>
      </c>
      <c r="AO16" s="81">
        <f t="shared" si="15"/>
        <v>2951.2000000000003</v>
      </c>
      <c r="AP16" s="81">
        <f t="shared" si="16"/>
        <v>535082.11933399399</v>
      </c>
      <c r="AQ16" s="81">
        <f t="shared" si="32"/>
        <v>16000000</v>
      </c>
      <c r="AR16" s="81">
        <f t="shared" si="17"/>
        <v>2951.2000000000003</v>
      </c>
      <c r="AS16" s="81">
        <f t="shared" si="18"/>
        <v>568734.58291401376</v>
      </c>
      <c r="AT16" s="81">
        <f t="shared" si="33"/>
        <v>16000000</v>
      </c>
      <c r="AU16" s="81">
        <f t="shared" si="19"/>
        <v>2951.2000000000003</v>
      </c>
      <c r="AV16" s="81">
        <f t="shared" si="20"/>
        <v>572189.71901347721</v>
      </c>
      <c r="AW16" s="81">
        <f t="shared" si="34"/>
        <v>16000000</v>
      </c>
      <c r="AX16" s="81">
        <f t="shared" si="21"/>
        <v>2951.2000000000003</v>
      </c>
      <c r="AY16" s="81">
        <f t="shared" si="22"/>
        <v>573995.41058388154</v>
      </c>
      <c r="AZ16" s="81">
        <f t="shared" si="35"/>
        <v>16000000</v>
      </c>
      <c r="BA16" s="81">
        <f t="shared" si="23"/>
        <v>2951.2000000000003</v>
      </c>
      <c r="BB16" s="81">
        <f t="shared" si="24"/>
        <v>575855.27290139801</v>
      </c>
    </row>
    <row r="17" spans="1:54" x14ac:dyDescent="0.25">
      <c r="A17" s="198"/>
      <c r="B17" s="206" t="s">
        <v>746</v>
      </c>
      <c r="C17" s="207"/>
      <c r="D17" s="206" t="s">
        <v>742</v>
      </c>
      <c r="E17" s="206" t="s">
        <v>217</v>
      </c>
      <c r="F17" s="206" t="s">
        <v>742</v>
      </c>
      <c r="G17" s="206" t="s">
        <v>34</v>
      </c>
      <c r="H17" s="206" t="s">
        <v>36</v>
      </c>
      <c r="I17" s="206"/>
      <c r="J17" s="206"/>
      <c r="K17" s="206" t="s">
        <v>34</v>
      </c>
      <c r="L17" s="206" t="s">
        <v>682</v>
      </c>
      <c r="M17" s="206" t="s">
        <v>341</v>
      </c>
      <c r="N17" s="206" t="s">
        <v>418</v>
      </c>
      <c r="O17" s="206"/>
      <c r="P17" s="208">
        <v>16000000</v>
      </c>
      <c r="Q17" s="81">
        <f t="shared" si="1"/>
        <v>2951.2000000000003</v>
      </c>
      <c r="R17" s="81">
        <f t="shared" si="2"/>
        <v>510038.72</v>
      </c>
      <c r="S17" s="211" t="s">
        <v>36</v>
      </c>
      <c r="T17" s="212" t="s">
        <v>36</v>
      </c>
      <c r="U17" s="213" t="s">
        <v>36</v>
      </c>
      <c r="V17" s="81">
        <f t="shared" si="25"/>
        <v>16000000</v>
      </c>
      <c r="W17" s="81">
        <f t="shared" si="3"/>
        <v>2951.2000000000003</v>
      </c>
      <c r="X17" s="81">
        <f t="shared" si="4"/>
        <v>510038.72</v>
      </c>
      <c r="Y17" s="81">
        <f t="shared" si="26"/>
        <v>16000000</v>
      </c>
      <c r="Z17" s="81">
        <f t="shared" si="5"/>
        <v>2951.2000000000003</v>
      </c>
      <c r="AA17" s="81">
        <f t="shared" si="6"/>
        <v>511514.32</v>
      </c>
      <c r="AB17" s="81">
        <f t="shared" si="27"/>
        <v>16000000</v>
      </c>
      <c r="AC17" s="81">
        <f t="shared" si="7"/>
        <v>2951.2000000000003</v>
      </c>
      <c r="AD17" s="81">
        <f t="shared" si="8"/>
        <v>544939.74959999998</v>
      </c>
      <c r="AE17" s="81">
        <f t="shared" si="28"/>
        <v>16000000</v>
      </c>
      <c r="AF17" s="81">
        <f t="shared" si="9"/>
        <v>2951.2000000000003</v>
      </c>
      <c r="AG17" s="81">
        <f t="shared" si="10"/>
        <v>578407.94208800001</v>
      </c>
      <c r="AH17" s="81">
        <f t="shared" si="29"/>
        <v>16000000</v>
      </c>
      <c r="AI17" s="81">
        <f t="shared" si="11"/>
        <v>2951.2000000000003</v>
      </c>
      <c r="AJ17" s="81">
        <f t="shared" si="12"/>
        <v>563920.18035063997</v>
      </c>
      <c r="AK17" s="81">
        <f t="shared" si="30"/>
        <v>16000000</v>
      </c>
      <c r="AL17" s="81">
        <f t="shared" si="13"/>
        <v>2951.2000000000003</v>
      </c>
      <c r="AM17" s="81">
        <f t="shared" si="14"/>
        <v>549477.78576115926</v>
      </c>
      <c r="AN17" s="81">
        <f t="shared" si="31"/>
        <v>16000000</v>
      </c>
      <c r="AO17" s="81">
        <f t="shared" si="15"/>
        <v>2951.2000000000003</v>
      </c>
      <c r="AP17" s="81">
        <f t="shared" si="16"/>
        <v>535082.11933399399</v>
      </c>
      <c r="AQ17" s="81">
        <f t="shared" si="32"/>
        <v>16000000</v>
      </c>
      <c r="AR17" s="81">
        <f t="shared" si="17"/>
        <v>2951.2000000000003</v>
      </c>
      <c r="AS17" s="81">
        <f t="shared" si="18"/>
        <v>568734.58291401376</v>
      </c>
      <c r="AT17" s="81">
        <f t="shared" si="33"/>
        <v>16000000</v>
      </c>
      <c r="AU17" s="81">
        <f t="shared" si="19"/>
        <v>2951.2000000000003</v>
      </c>
      <c r="AV17" s="81">
        <f t="shared" si="20"/>
        <v>572189.71901347721</v>
      </c>
      <c r="AW17" s="81">
        <f t="shared" si="34"/>
        <v>16000000</v>
      </c>
      <c r="AX17" s="81">
        <f t="shared" si="21"/>
        <v>2951.2000000000003</v>
      </c>
      <c r="AY17" s="81">
        <f t="shared" si="22"/>
        <v>573995.41058388154</v>
      </c>
      <c r="AZ17" s="81">
        <f t="shared" si="35"/>
        <v>16000000</v>
      </c>
      <c r="BA17" s="81">
        <f t="shared" si="23"/>
        <v>2951.2000000000003</v>
      </c>
      <c r="BB17" s="81">
        <f t="shared" si="24"/>
        <v>575855.27290139801</v>
      </c>
    </row>
    <row r="18" spans="1:54" x14ac:dyDescent="0.25">
      <c r="A18" s="198"/>
      <c r="B18" s="206" t="s">
        <v>746</v>
      </c>
      <c r="C18" s="207"/>
      <c r="D18" s="206" t="s">
        <v>744</v>
      </c>
      <c r="E18" s="206" t="s">
        <v>217</v>
      </c>
      <c r="F18" s="206" t="s">
        <v>744</v>
      </c>
      <c r="G18" s="206" t="s">
        <v>34</v>
      </c>
      <c r="H18" s="206" t="s">
        <v>36</v>
      </c>
      <c r="I18" s="206"/>
      <c r="J18" s="206"/>
      <c r="K18" s="206" t="s">
        <v>34</v>
      </c>
      <c r="L18" s="206" t="s">
        <v>682</v>
      </c>
      <c r="M18" s="206" t="s">
        <v>341</v>
      </c>
      <c r="N18" s="206" t="s">
        <v>418</v>
      </c>
      <c r="O18" s="206"/>
      <c r="P18" s="208">
        <v>16000000</v>
      </c>
      <c r="Q18" s="81">
        <f t="shared" si="1"/>
        <v>2951.2000000000003</v>
      </c>
      <c r="R18" s="81">
        <f t="shared" si="2"/>
        <v>510038.72</v>
      </c>
      <c r="S18" s="211" t="s">
        <v>36</v>
      </c>
      <c r="T18" s="212" t="s">
        <v>36</v>
      </c>
      <c r="U18" s="213" t="s">
        <v>36</v>
      </c>
      <c r="V18" s="81">
        <f t="shared" si="25"/>
        <v>16000000</v>
      </c>
      <c r="W18" s="81">
        <f t="shared" si="3"/>
        <v>2951.2000000000003</v>
      </c>
      <c r="X18" s="81">
        <f t="shared" si="4"/>
        <v>510038.72</v>
      </c>
      <c r="Y18" s="81">
        <f t="shared" si="26"/>
        <v>16000000</v>
      </c>
      <c r="Z18" s="81">
        <f t="shared" si="5"/>
        <v>2951.2000000000003</v>
      </c>
      <c r="AA18" s="81">
        <f t="shared" si="6"/>
        <v>511514.32</v>
      </c>
      <c r="AB18" s="81">
        <f t="shared" si="27"/>
        <v>16000000</v>
      </c>
      <c r="AC18" s="81">
        <f t="shared" si="7"/>
        <v>2951.2000000000003</v>
      </c>
      <c r="AD18" s="81">
        <f t="shared" si="8"/>
        <v>544939.74959999998</v>
      </c>
      <c r="AE18" s="81">
        <f t="shared" si="28"/>
        <v>16000000</v>
      </c>
      <c r="AF18" s="81">
        <f t="shared" si="9"/>
        <v>2951.2000000000003</v>
      </c>
      <c r="AG18" s="81">
        <f t="shared" si="10"/>
        <v>578407.94208800001</v>
      </c>
      <c r="AH18" s="81">
        <f t="shared" si="29"/>
        <v>16000000</v>
      </c>
      <c r="AI18" s="81">
        <f t="shared" si="11"/>
        <v>2951.2000000000003</v>
      </c>
      <c r="AJ18" s="81">
        <f t="shared" si="12"/>
        <v>563920.18035063997</v>
      </c>
      <c r="AK18" s="81">
        <f t="shared" si="30"/>
        <v>16000000</v>
      </c>
      <c r="AL18" s="81">
        <f t="shared" si="13"/>
        <v>2951.2000000000003</v>
      </c>
      <c r="AM18" s="81">
        <f t="shared" si="14"/>
        <v>549477.78576115926</v>
      </c>
      <c r="AN18" s="81">
        <f t="shared" si="31"/>
        <v>16000000</v>
      </c>
      <c r="AO18" s="81">
        <f t="shared" si="15"/>
        <v>2951.2000000000003</v>
      </c>
      <c r="AP18" s="81">
        <f t="shared" si="16"/>
        <v>535082.11933399399</v>
      </c>
      <c r="AQ18" s="81">
        <f t="shared" si="32"/>
        <v>16000000</v>
      </c>
      <c r="AR18" s="81">
        <f t="shared" si="17"/>
        <v>2951.2000000000003</v>
      </c>
      <c r="AS18" s="81">
        <f t="shared" si="18"/>
        <v>568734.58291401376</v>
      </c>
      <c r="AT18" s="81">
        <f t="shared" si="33"/>
        <v>16000000</v>
      </c>
      <c r="AU18" s="81">
        <f t="shared" si="19"/>
        <v>2951.2000000000003</v>
      </c>
      <c r="AV18" s="81">
        <f t="shared" si="20"/>
        <v>572189.71901347721</v>
      </c>
      <c r="AW18" s="81">
        <f t="shared" si="34"/>
        <v>16000000</v>
      </c>
      <c r="AX18" s="81">
        <f t="shared" si="21"/>
        <v>2951.2000000000003</v>
      </c>
      <c r="AY18" s="81">
        <f t="shared" si="22"/>
        <v>573995.41058388154</v>
      </c>
      <c r="AZ18" s="81">
        <f t="shared" si="35"/>
        <v>16000000</v>
      </c>
      <c r="BA18" s="81">
        <f t="shared" si="23"/>
        <v>2951.2000000000003</v>
      </c>
      <c r="BB18" s="81">
        <f t="shared" si="24"/>
        <v>575855.27290139801</v>
      </c>
    </row>
    <row r="19" spans="1:54" x14ac:dyDescent="0.25">
      <c r="A19" s="198"/>
      <c r="B19" s="206" t="s">
        <v>747</v>
      </c>
      <c r="C19" s="207"/>
      <c r="D19" s="206" t="s">
        <v>718</v>
      </c>
      <c r="E19" s="206" t="s">
        <v>217</v>
      </c>
      <c r="F19" s="206" t="s">
        <v>718</v>
      </c>
      <c r="G19" s="206" t="s">
        <v>34</v>
      </c>
      <c r="H19" s="206" t="s">
        <v>36</v>
      </c>
      <c r="I19" s="206"/>
      <c r="J19" s="206"/>
      <c r="K19" s="206" t="s">
        <v>34</v>
      </c>
      <c r="L19" s="206" t="s">
        <v>682</v>
      </c>
      <c r="M19" s="206" t="s">
        <v>341</v>
      </c>
      <c r="N19" s="206" t="s">
        <v>417</v>
      </c>
      <c r="O19" s="206"/>
      <c r="P19" s="208">
        <v>60000000</v>
      </c>
      <c r="Q19" s="81">
        <f t="shared" si="1"/>
        <v>11067</v>
      </c>
      <c r="R19" s="81">
        <f t="shared" si="2"/>
        <v>1912645.2</v>
      </c>
      <c r="S19" s="211" t="s">
        <v>36</v>
      </c>
      <c r="T19" s="212" t="s">
        <v>36</v>
      </c>
      <c r="U19" s="213" t="s">
        <v>36</v>
      </c>
      <c r="V19" s="81">
        <f t="shared" si="25"/>
        <v>60000000</v>
      </c>
      <c r="W19" s="81">
        <f t="shared" si="3"/>
        <v>11067</v>
      </c>
      <c r="X19" s="81">
        <f t="shared" si="4"/>
        <v>1912645.2</v>
      </c>
      <c r="Y19" s="81">
        <f t="shared" si="26"/>
        <v>60000000</v>
      </c>
      <c r="Z19" s="81">
        <f t="shared" si="5"/>
        <v>11067</v>
      </c>
      <c r="AA19" s="81">
        <f t="shared" si="6"/>
        <v>1918178.7</v>
      </c>
      <c r="AB19" s="81">
        <f t="shared" si="27"/>
        <v>60000000</v>
      </c>
      <c r="AC19" s="81">
        <f t="shared" si="7"/>
        <v>11067</v>
      </c>
      <c r="AD19" s="81">
        <f t="shared" si="8"/>
        <v>2043524.061</v>
      </c>
      <c r="AE19" s="81">
        <f t="shared" si="28"/>
        <v>60000000</v>
      </c>
      <c r="AF19" s="81">
        <f t="shared" si="9"/>
        <v>11067</v>
      </c>
      <c r="AG19" s="81">
        <f t="shared" si="10"/>
        <v>2169029.7828299999</v>
      </c>
      <c r="AH19" s="81">
        <f t="shared" si="29"/>
        <v>60000000</v>
      </c>
      <c r="AI19" s="81">
        <f t="shared" si="11"/>
        <v>11067</v>
      </c>
      <c r="AJ19" s="81">
        <f t="shared" si="12"/>
        <v>2114700.6763149002</v>
      </c>
      <c r="AK19" s="81">
        <f t="shared" si="30"/>
        <v>60000000</v>
      </c>
      <c r="AL19" s="81">
        <f t="shared" si="13"/>
        <v>11067</v>
      </c>
      <c r="AM19" s="81">
        <f t="shared" si="14"/>
        <v>2060541.6966043471</v>
      </c>
      <c r="AN19" s="81">
        <f t="shared" si="31"/>
        <v>60000000</v>
      </c>
      <c r="AO19" s="81">
        <f t="shared" si="15"/>
        <v>11067</v>
      </c>
      <c r="AP19" s="81">
        <f t="shared" si="16"/>
        <v>2006557.9475024776</v>
      </c>
      <c r="AQ19" s="81">
        <f t="shared" si="32"/>
        <v>60000000</v>
      </c>
      <c r="AR19" s="81">
        <f t="shared" si="17"/>
        <v>11067</v>
      </c>
      <c r="AS19" s="81">
        <f t="shared" si="18"/>
        <v>2132754.6859275517</v>
      </c>
      <c r="AT19" s="81">
        <f t="shared" si="33"/>
        <v>60000000</v>
      </c>
      <c r="AU19" s="81">
        <f t="shared" si="19"/>
        <v>11067</v>
      </c>
      <c r="AV19" s="81">
        <f t="shared" si="20"/>
        <v>2145711.4463005397</v>
      </c>
      <c r="AW19" s="81">
        <f t="shared" si="34"/>
        <v>60000000</v>
      </c>
      <c r="AX19" s="81">
        <f t="shared" si="21"/>
        <v>11067</v>
      </c>
      <c r="AY19" s="81">
        <f t="shared" si="22"/>
        <v>2152482.7896895558</v>
      </c>
      <c r="AZ19" s="81">
        <f t="shared" si="35"/>
        <v>60000000</v>
      </c>
      <c r="BA19" s="81">
        <f t="shared" si="23"/>
        <v>11067</v>
      </c>
      <c r="BB19" s="81">
        <f t="shared" si="24"/>
        <v>2159457.2733802423</v>
      </c>
    </row>
    <row r="20" spans="1:54" x14ac:dyDescent="0.25">
      <c r="A20" s="198"/>
      <c r="B20" s="206" t="s">
        <v>747</v>
      </c>
      <c r="C20" s="207"/>
      <c r="D20" s="206" t="s">
        <v>744</v>
      </c>
      <c r="E20" s="206" t="s">
        <v>217</v>
      </c>
      <c r="F20" s="206" t="s">
        <v>744</v>
      </c>
      <c r="G20" s="206" t="s">
        <v>34</v>
      </c>
      <c r="H20" s="206" t="s">
        <v>36</v>
      </c>
      <c r="I20" s="206"/>
      <c r="J20" s="206"/>
      <c r="K20" s="206" t="s">
        <v>34</v>
      </c>
      <c r="L20" s="206" t="s">
        <v>682</v>
      </c>
      <c r="M20" s="206" t="s">
        <v>341</v>
      </c>
      <c r="N20" s="206" t="s">
        <v>417</v>
      </c>
      <c r="O20" s="206"/>
      <c r="P20" s="208">
        <v>40000000</v>
      </c>
      <c r="Q20" s="81">
        <f t="shared" si="1"/>
        <v>7378</v>
      </c>
      <c r="R20" s="81">
        <f t="shared" si="2"/>
        <v>1275096.8</v>
      </c>
      <c r="S20" s="211" t="s">
        <v>36</v>
      </c>
      <c r="T20" s="212" t="s">
        <v>36</v>
      </c>
      <c r="U20" s="213" t="s">
        <v>36</v>
      </c>
      <c r="V20" s="81">
        <f t="shared" si="25"/>
        <v>40000000</v>
      </c>
      <c r="W20" s="81">
        <f t="shared" si="3"/>
        <v>7378</v>
      </c>
      <c r="X20" s="81">
        <f t="shared" si="4"/>
        <v>1275096.8</v>
      </c>
      <c r="Y20" s="81">
        <f t="shared" si="26"/>
        <v>40000000</v>
      </c>
      <c r="Z20" s="81">
        <f t="shared" si="5"/>
        <v>7378</v>
      </c>
      <c r="AA20" s="81">
        <f t="shared" si="6"/>
        <v>1278785.8</v>
      </c>
      <c r="AB20" s="81">
        <f t="shared" si="27"/>
        <v>40000000</v>
      </c>
      <c r="AC20" s="81">
        <f t="shared" si="7"/>
        <v>7378</v>
      </c>
      <c r="AD20" s="81">
        <f t="shared" si="8"/>
        <v>1362349.3740000001</v>
      </c>
      <c r="AE20" s="81">
        <f t="shared" si="28"/>
        <v>40000000</v>
      </c>
      <c r="AF20" s="81">
        <f t="shared" si="9"/>
        <v>7378</v>
      </c>
      <c r="AG20" s="81">
        <f t="shared" si="10"/>
        <v>1446019.85522</v>
      </c>
      <c r="AH20" s="81">
        <f t="shared" si="29"/>
        <v>40000000</v>
      </c>
      <c r="AI20" s="81">
        <f t="shared" si="11"/>
        <v>7378</v>
      </c>
      <c r="AJ20" s="81">
        <f t="shared" si="12"/>
        <v>1409800.4508766001</v>
      </c>
      <c r="AK20" s="81">
        <f t="shared" si="30"/>
        <v>40000000</v>
      </c>
      <c r="AL20" s="81">
        <f t="shared" si="13"/>
        <v>7378</v>
      </c>
      <c r="AM20" s="81">
        <f t="shared" si="14"/>
        <v>1373694.464402898</v>
      </c>
      <c r="AN20" s="81">
        <f t="shared" si="31"/>
        <v>40000000</v>
      </c>
      <c r="AO20" s="81">
        <f t="shared" si="15"/>
        <v>7378</v>
      </c>
      <c r="AP20" s="81">
        <f t="shared" si="16"/>
        <v>1337705.298334985</v>
      </c>
      <c r="AQ20" s="81">
        <f t="shared" si="32"/>
        <v>40000000</v>
      </c>
      <c r="AR20" s="81">
        <f t="shared" si="17"/>
        <v>7378</v>
      </c>
      <c r="AS20" s="81">
        <f t="shared" si="18"/>
        <v>1421836.4572850345</v>
      </c>
      <c r="AT20" s="81">
        <f t="shared" si="33"/>
        <v>40000000</v>
      </c>
      <c r="AU20" s="81">
        <f t="shared" si="19"/>
        <v>7378</v>
      </c>
      <c r="AV20" s="81">
        <f t="shared" si="20"/>
        <v>1430474.297533693</v>
      </c>
      <c r="AW20" s="81">
        <f t="shared" si="34"/>
        <v>40000000</v>
      </c>
      <c r="AX20" s="81">
        <f t="shared" si="21"/>
        <v>7378</v>
      </c>
      <c r="AY20" s="81">
        <f t="shared" si="22"/>
        <v>1434988.5264597039</v>
      </c>
      <c r="AZ20" s="81">
        <f t="shared" si="35"/>
        <v>40000000</v>
      </c>
      <c r="BA20" s="81">
        <f t="shared" si="23"/>
        <v>7378</v>
      </c>
      <c r="BB20" s="81">
        <f t="shared" si="24"/>
        <v>1439638.1822534951</v>
      </c>
    </row>
    <row r="21" spans="1:54" x14ac:dyDescent="0.25">
      <c r="A21" s="198"/>
      <c r="B21" s="206" t="s">
        <v>749</v>
      </c>
      <c r="C21" s="207"/>
      <c r="D21" s="206" t="s">
        <v>718</v>
      </c>
      <c r="E21" s="206" t="s">
        <v>217</v>
      </c>
      <c r="F21" s="206" t="s">
        <v>718</v>
      </c>
      <c r="G21" s="206" t="s">
        <v>34</v>
      </c>
      <c r="H21" s="206" t="s">
        <v>36</v>
      </c>
      <c r="I21" s="206"/>
      <c r="J21" s="206"/>
      <c r="K21" s="206" t="s">
        <v>34</v>
      </c>
      <c r="L21" s="206" t="s">
        <v>684</v>
      </c>
      <c r="M21" s="206" t="s">
        <v>343</v>
      </c>
      <c r="N21" s="206" t="s">
        <v>238</v>
      </c>
      <c r="O21" s="206"/>
      <c r="P21" s="208">
        <v>20000</v>
      </c>
      <c r="Q21" s="81">
        <f t="shared" si="1"/>
        <v>6.879999999999999</v>
      </c>
      <c r="R21" s="81">
        <f t="shared" si="2"/>
        <v>6107.3280000000004</v>
      </c>
      <c r="S21" s="211" t="s">
        <v>36</v>
      </c>
      <c r="T21" s="212" t="s">
        <v>36</v>
      </c>
      <c r="U21" s="213" t="s">
        <v>36</v>
      </c>
      <c r="V21" s="81">
        <f t="shared" si="25"/>
        <v>20000</v>
      </c>
      <c r="W21" s="81">
        <f t="shared" si="3"/>
        <v>6.879999999999999</v>
      </c>
      <c r="X21" s="81">
        <f t="shared" si="4"/>
        <v>6107.3280000000004</v>
      </c>
      <c r="Y21" s="81">
        <f t="shared" si="26"/>
        <v>20000</v>
      </c>
      <c r="Z21" s="81">
        <f t="shared" si="5"/>
        <v>6.879999999999999</v>
      </c>
      <c r="AA21" s="81">
        <f t="shared" si="6"/>
        <v>6110.768</v>
      </c>
      <c r="AB21" s="81">
        <f t="shared" si="27"/>
        <v>20000</v>
      </c>
      <c r="AC21" s="81">
        <f t="shared" si="7"/>
        <v>6.879999999999999</v>
      </c>
      <c r="AD21" s="81">
        <f t="shared" si="8"/>
        <v>6314.0910400000002</v>
      </c>
      <c r="AE21" s="81">
        <f t="shared" si="28"/>
        <v>20000</v>
      </c>
      <c r="AF21" s="81">
        <f t="shared" si="9"/>
        <v>6.879999999999999</v>
      </c>
      <c r="AG21" s="81">
        <f t="shared" si="10"/>
        <v>6524.1804378666666</v>
      </c>
      <c r="AH21" s="81">
        <f t="shared" si="29"/>
        <v>20000</v>
      </c>
      <c r="AI21" s="81">
        <f t="shared" si="11"/>
        <v>6.879999999999999</v>
      </c>
      <c r="AJ21" s="81">
        <f t="shared" si="12"/>
        <v>6741.2614065582229</v>
      </c>
      <c r="AK21" s="81">
        <f t="shared" si="30"/>
        <v>20000</v>
      </c>
      <c r="AL21" s="81">
        <f t="shared" si="13"/>
        <v>6.879999999999999</v>
      </c>
      <c r="AM21" s="81">
        <f t="shared" si="14"/>
        <v>6965.5666561623766</v>
      </c>
      <c r="AN21" s="81">
        <f t="shared" si="31"/>
        <v>20000</v>
      </c>
      <c r="AO21" s="81">
        <f t="shared" si="15"/>
        <v>6.879999999999999</v>
      </c>
      <c r="AP21" s="81">
        <f t="shared" si="16"/>
        <v>7197.3366435015705</v>
      </c>
      <c r="AQ21" s="81">
        <f t="shared" si="32"/>
        <v>20000</v>
      </c>
      <c r="AR21" s="81">
        <f t="shared" si="17"/>
        <v>6.879999999999999</v>
      </c>
      <c r="AS21" s="81">
        <f t="shared" si="18"/>
        <v>7436.8198300494159</v>
      </c>
      <c r="AT21" s="81">
        <f t="shared" si="33"/>
        <v>20000</v>
      </c>
      <c r="AU21" s="81">
        <f t="shared" si="19"/>
        <v>6.879999999999999</v>
      </c>
      <c r="AV21" s="81">
        <f t="shared" si="20"/>
        <v>7939.961277821878</v>
      </c>
      <c r="AW21" s="81">
        <f t="shared" si="34"/>
        <v>20000</v>
      </c>
      <c r="AX21" s="81">
        <f t="shared" si="21"/>
        <v>6.879999999999999</v>
      </c>
      <c r="AY21" s="81">
        <f t="shared" si="22"/>
        <v>8204.1589284546899</v>
      </c>
      <c r="AZ21" s="81">
        <f t="shared" si="35"/>
        <v>20000</v>
      </c>
      <c r="BA21" s="81">
        <f t="shared" si="23"/>
        <v>6.879999999999999</v>
      </c>
      <c r="BB21" s="81">
        <f t="shared" si="24"/>
        <v>8477.1491356830938</v>
      </c>
    </row>
    <row r="22" spans="1:54" x14ac:dyDescent="0.25">
      <c r="A22" s="198"/>
      <c r="B22" s="206" t="s">
        <v>749</v>
      </c>
      <c r="C22" s="207"/>
      <c r="D22" s="206" t="s">
        <v>719</v>
      </c>
      <c r="E22" s="206" t="s">
        <v>217</v>
      </c>
      <c r="F22" s="206" t="s">
        <v>719</v>
      </c>
      <c r="G22" s="206" t="s">
        <v>34</v>
      </c>
      <c r="H22" s="206" t="s">
        <v>36</v>
      </c>
      <c r="I22" s="206"/>
      <c r="J22" s="206"/>
      <c r="K22" s="206" t="s">
        <v>34</v>
      </c>
      <c r="L22" s="206" t="s">
        <v>684</v>
      </c>
      <c r="M22" s="206" t="s">
        <v>343</v>
      </c>
      <c r="N22" s="206" t="s">
        <v>238</v>
      </c>
      <c r="O22" s="206"/>
      <c r="P22" s="208">
        <v>100000</v>
      </c>
      <c r="Q22" s="81">
        <f t="shared" si="1"/>
        <v>34.4</v>
      </c>
      <c r="R22" s="81">
        <f t="shared" si="2"/>
        <v>30536.639999999999</v>
      </c>
      <c r="S22" s="211" t="s">
        <v>36</v>
      </c>
      <c r="T22" s="212" t="s">
        <v>36</v>
      </c>
      <c r="U22" s="213" t="s">
        <v>36</v>
      </c>
      <c r="V22" s="81">
        <f t="shared" si="25"/>
        <v>100000</v>
      </c>
      <c r="W22" s="81">
        <f t="shared" si="3"/>
        <v>34.4</v>
      </c>
      <c r="X22" s="81">
        <f t="shared" si="4"/>
        <v>30536.639999999999</v>
      </c>
      <c r="Y22" s="81">
        <f t="shared" si="26"/>
        <v>100000</v>
      </c>
      <c r="Z22" s="81">
        <f t="shared" si="5"/>
        <v>34.4</v>
      </c>
      <c r="AA22" s="81">
        <f t="shared" si="6"/>
        <v>30553.84</v>
      </c>
      <c r="AB22" s="81">
        <f t="shared" si="27"/>
        <v>100000</v>
      </c>
      <c r="AC22" s="81">
        <f t="shared" si="7"/>
        <v>34.4</v>
      </c>
      <c r="AD22" s="81">
        <f t="shared" si="8"/>
        <v>31570.4552</v>
      </c>
      <c r="AE22" s="81">
        <f t="shared" si="28"/>
        <v>100000</v>
      </c>
      <c r="AF22" s="81">
        <f t="shared" si="9"/>
        <v>34.4</v>
      </c>
      <c r="AG22" s="81">
        <f t="shared" si="10"/>
        <v>32620.902189333337</v>
      </c>
      <c r="AH22" s="81">
        <f t="shared" si="29"/>
        <v>100000</v>
      </c>
      <c r="AI22" s="81">
        <f t="shared" si="11"/>
        <v>34.4</v>
      </c>
      <c r="AJ22" s="81">
        <f t="shared" si="12"/>
        <v>33706.307032791119</v>
      </c>
      <c r="AK22" s="81">
        <f t="shared" si="30"/>
        <v>100000</v>
      </c>
      <c r="AL22" s="81">
        <f t="shared" si="13"/>
        <v>34.4</v>
      </c>
      <c r="AM22" s="81">
        <f t="shared" si="14"/>
        <v>34827.833280811887</v>
      </c>
      <c r="AN22" s="81">
        <f t="shared" si="31"/>
        <v>100000</v>
      </c>
      <c r="AO22" s="81">
        <f t="shared" si="15"/>
        <v>34.4</v>
      </c>
      <c r="AP22" s="81">
        <f t="shared" si="16"/>
        <v>35986.683217507853</v>
      </c>
      <c r="AQ22" s="81">
        <f t="shared" si="32"/>
        <v>100000</v>
      </c>
      <c r="AR22" s="81">
        <f t="shared" si="17"/>
        <v>34.4</v>
      </c>
      <c r="AS22" s="81">
        <f t="shared" si="18"/>
        <v>37184.099150247079</v>
      </c>
      <c r="AT22" s="81">
        <f t="shared" si="33"/>
        <v>100000</v>
      </c>
      <c r="AU22" s="81">
        <f t="shared" si="19"/>
        <v>34.4</v>
      </c>
      <c r="AV22" s="81">
        <f t="shared" si="20"/>
        <v>39699.806389109392</v>
      </c>
      <c r="AW22" s="81">
        <f t="shared" si="34"/>
        <v>100000</v>
      </c>
      <c r="AX22" s="81">
        <f t="shared" si="21"/>
        <v>34.4</v>
      </c>
      <c r="AY22" s="81">
        <f t="shared" si="22"/>
        <v>41020.794642273453</v>
      </c>
      <c r="AZ22" s="81">
        <f t="shared" si="35"/>
        <v>100000</v>
      </c>
      <c r="BA22" s="81">
        <f t="shared" si="23"/>
        <v>34.4</v>
      </c>
      <c r="BB22" s="81">
        <f t="shared" si="24"/>
        <v>42385.745678415464</v>
      </c>
    </row>
    <row r="23" spans="1:54" x14ac:dyDescent="0.25">
      <c r="A23" s="198"/>
      <c r="B23" s="206" t="s">
        <v>749</v>
      </c>
      <c r="C23" s="207"/>
      <c r="D23" s="206" t="s">
        <v>742</v>
      </c>
      <c r="E23" s="206" t="s">
        <v>217</v>
      </c>
      <c r="F23" s="206" t="s">
        <v>742</v>
      </c>
      <c r="G23" s="206" t="s">
        <v>34</v>
      </c>
      <c r="H23" s="206" t="s">
        <v>36</v>
      </c>
      <c r="I23" s="206"/>
      <c r="J23" s="206"/>
      <c r="K23" s="206" t="s">
        <v>34</v>
      </c>
      <c r="L23" s="206" t="s">
        <v>684</v>
      </c>
      <c r="M23" s="206" t="s">
        <v>343</v>
      </c>
      <c r="N23" s="206" t="s">
        <v>238</v>
      </c>
      <c r="O23" s="206"/>
      <c r="P23" s="208">
        <v>40000</v>
      </c>
      <c r="Q23" s="81">
        <f t="shared" si="1"/>
        <v>13.759999999999998</v>
      </c>
      <c r="R23" s="81">
        <f t="shared" si="2"/>
        <v>12214.656000000001</v>
      </c>
      <c r="S23" s="211" t="s">
        <v>36</v>
      </c>
      <c r="T23" s="212" t="s">
        <v>36</v>
      </c>
      <c r="U23" s="213" t="s">
        <v>36</v>
      </c>
      <c r="V23" s="81">
        <f t="shared" si="25"/>
        <v>40000</v>
      </c>
      <c r="W23" s="81">
        <f t="shared" si="3"/>
        <v>13.759999999999998</v>
      </c>
      <c r="X23" s="81">
        <f t="shared" si="4"/>
        <v>12214.656000000001</v>
      </c>
      <c r="Y23" s="81">
        <f t="shared" si="26"/>
        <v>40000</v>
      </c>
      <c r="Z23" s="81">
        <f t="shared" si="5"/>
        <v>13.759999999999998</v>
      </c>
      <c r="AA23" s="81">
        <f t="shared" si="6"/>
        <v>12221.536</v>
      </c>
      <c r="AB23" s="81">
        <f t="shared" si="27"/>
        <v>40000</v>
      </c>
      <c r="AC23" s="81">
        <f t="shared" si="7"/>
        <v>13.759999999999998</v>
      </c>
      <c r="AD23" s="81">
        <f t="shared" si="8"/>
        <v>12628.18208</v>
      </c>
      <c r="AE23" s="81">
        <f t="shared" si="28"/>
        <v>40000</v>
      </c>
      <c r="AF23" s="81">
        <f t="shared" si="9"/>
        <v>13.759999999999998</v>
      </c>
      <c r="AG23" s="81">
        <f t="shared" si="10"/>
        <v>13048.360875733333</v>
      </c>
      <c r="AH23" s="81">
        <f t="shared" si="29"/>
        <v>40000</v>
      </c>
      <c r="AI23" s="81">
        <f t="shared" si="11"/>
        <v>13.759999999999998</v>
      </c>
      <c r="AJ23" s="81">
        <f t="shared" si="12"/>
        <v>13482.522813116446</v>
      </c>
      <c r="AK23" s="81">
        <f t="shared" si="30"/>
        <v>40000</v>
      </c>
      <c r="AL23" s="81">
        <f t="shared" si="13"/>
        <v>13.759999999999998</v>
      </c>
      <c r="AM23" s="81">
        <f t="shared" si="14"/>
        <v>13931.133312324753</v>
      </c>
      <c r="AN23" s="81">
        <f t="shared" si="31"/>
        <v>40000</v>
      </c>
      <c r="AO23" s="81">
        <f t="shared" si="15"/>
        <v>13.759999999999998</v>
      </c>
      <c r="AP23" s="81">
        <f t="shared" si="16"/>
        <v>14394.673287003141</v>
      </c>
      <c r="AQ23" s="81">
        <f t="shared" si="32"/>
        <v>40000</v>
      </c>
      <c r="AR23" s="81">
        <f t="shared" si="17"/>
        <v>13.759999999999998</v>
      </c>
      <c r="AS23" s="81">
        <f t="shared" si="18"/>
        <v>14873.639660098832</v>
      </c>
      <c r="AT23" s="81">
        <f t="shared" si="33"/>
        <v>40000</v>
      </c>
      <c r="AU23" s="81">
        <f t="shared" si="19"/>
        <v>13.759999999999998</v>
      </c>
      <c r="AV23" s="81">
        <f t="shared" si="20"/>
        <v>15879.922555643756</v>
      </c>
      <c r="AW23" s="81">
        <f t="shared" si="34"/>
        <v>40000</v>
      </c>
      <c r="AX23" s="81">
        <f t="shared" si="21"/>
        <v>13.759999999999998</v>
      </c>
      <c r="AY23" s="81">
        <f t="shared" si="22"/>
        <v>16408.31785690938</v>
      </c>
      <c r="AZ23" s="81">
        <f t="shared" si="35"/>
        <v>40000</v>
      </c>
      <c r="BA23" s="81">
        <f t="shared" si="23"/>
        <v>13.759999999999998</v>
      </c>
      <c r="BB23" s="81">
        <f t="shared" si="24"/>
        <v>16954.298271366188</v>
      </c>
    </row>
    <row r="24" spans="1:54" x14ac:dyDescent="0.25">
      <c r="A24" s="198"/>
      <c r="B24" s="206" t="s">
        <v>749</v>
      </c>
      <c r="C24" s="207"/>
      <c r="D24" s="206" t="s">
        <v>744</v>
      </c>
      <c r="E24" s="206" t="s">
        <v>217</v>
      </c>
      <c r="F24" s="206" t="s">
        <v>744</v>
      </c>
      <c r="G24" s="206" t="s">
        <v>34</v>
      </c>
      <c r="H24" s="206" t="s">
        <v>36</v>
      </c>
      <c r="I24" s="206"/>
      <c r="J24" s="206"/>
      <c r="K24" s="206" t="s">
        <v>34</v>
      </c>
      <c r="L24" s="206" t="s">
        <v>684</v>
      </c>
      <c r="M24" s="206" t="s">
        <v>343</v>
      </c>
      <c r="N24" s="206" t="s">
        <v>238</v>
      </c>
      <c r="O24" s="206"/>
      <c r="P24" s="208">
        <v>40000</v>
      </c>
      <c r="Q24" s="81">
        <f t="shared" si="1"/>
        <v>13.759999999999998</v>
      </c>
      <c r="R24" s="81">
        <f t="shared" si="2"/>
        <v>12214.656000000001</v>
      </c>
      <c r="S24" s="211" t="s">
        <v>36</v>
      </c>
      <c r="T24" s="212" t="s">
        <v>36</v>
      </c>
      <c r="U24" s="213" t="s">
        <v>36</v>
      </c>
      <c r="V24" s="81">
        <f t="shared" si="25"/>
        <v>40000</v>
      </c>
      <c r="W24" s="81">
        <f t="shared" si="3"/>
        <v>13.759999999999998</v>
      </c>
      <c r="X24" s="81">
        <f t="shared" si="4"/>
        <v>12214.656000000001</v>
      </c>
      <c r="Y24" s="81">
        <f t="shared" si="26"/>
        <v>40000</v>
      </c>
      <c r="Z24" s="81">
        <f t="shared" si="5"/>
        <v>13.759999999999998</v>
      </c>
      <c r="AA24" s="81">
        <f t="shared" si="6"/>
        <v>12221.536</v>
      </c>
      <c r="AB24" s="81">
        <f t="shared" si="27"/>
        <v>40000</v>
      </c>
      <c r="AC24" s="81">
        <f t="shared" si="7"/>
        <v>13.759999999999998</v>
      </c>
      <c r="AD24" s="81">
        <f t="shared" si="8"/>
        <v>12628.18208</v>
      </c>
      <c r="AE24" s="81">
        <f t="shared" si="28"/>
        <v>40000</v>
      </c>
      <c r="AF24" s="81">
        <f t="shared" si="9"/>
        <v>13.759999999999998</v>
      </c>
      <c r="AG24" s="81">
        <f t="shared" si="10"/>
        <v>13048.360875733333</v>
      </c>
      <c r="AH24" s="81">
        <f t="shared" si="29"/>
        <v>40000</v>
      </c>
      <c r="AI24" s="81">
        <f t="shared" si="11"/>
        <v>13.759999999999998</v>
      </c>
      <c r="AJ24" s="81">
        <f t="shared" si="12"/>
        <v>13482.522813116446</v>
      </c>
      <c r="AK24" s="81">
        <f t="shared" si="30"/>
        <v>40000</v>
      </c>
      <c r="AL24" s="81">
        <f t="shared" si="13"/>
        <v>13.759999999999998</v>
      </c>
      <c r="AM24" s="81">
        <f t="shared" si="14"/>
        <v>13931.133312324753</v>
      </c>
      <c r="AN24" s="81">
        <f t="shared" si="31"/>
        <v>40000</v>
      </c>
      <c r="AO24" s="81">
        <f t="shared" si="15"/>
        <v>13.759999999999998</v>
      </c>
      <c r="AP24" s="81">
        <f t="shared" si="16"/>
        <v>14394.673287003141</v>
      </c>
      <c r="AQ24" s="81">
        <f t="shared" si="32"/>
        <v>40000</v>
      </c>
      <c r="AR24" s="81">
        <f t="shared" si="17"/>
        <v>13.759999999999998</v>
      </c>
      <c r="AS24" s="81">
        <f t="shared" si="18"/>
        <v>14873.639660098832</v>
      </c>
      <c r="AT24" s="81">
        <f t="shared" si="33"/>
        <v>40000</v>
      </c>
      <c r="AU24" s="81">
        <f t="shared" si="19"/>
        <v>13.759999999999998</v>
      </c>
      <c r="AV24" s="81">
        <f t="shared" si="20"/>
        <v>15879.922555643756</v>
      </c>
      <c r="AW24" s="81">
        <f t="shared" si="34"/>
        <v>40000</v>
      </c>
      <c r="AX24" s="81">
        <f t="shared" si="21"/>
        <v>13.759999999999998</v>
      </c>
      <c r="AY24" s="81">
        <f t="shared" si="22"/>
        <v>16408.31785690938</v>
      </c>
      <c r="AZ24" s="81">
        <f t="shared" si="35"/>
        <v>40000</v>
      </c>
      <c r="BA24" s="81">
        <f t="shared" si="23"/>
        <v>13.759999999999998</v>
      </c>
      <c r="BB24" s="81">
        <f t="shared" si="24"/>
        <v>16954.298271366188</v>
      </c>
    </row>
    <row r="25" spans="1:54" x14ac:dyDescent="0.25">
      <c r="A25" s="198"/>
      <c r="B25" s="206" t="s">
        <v>750</v>
      </c>
      <c r="C25" s="207"/>
      <c r="D25" s="206" t="s">
        <v>718</v>
      </c>
      <c r="E25" s="206" t="s">
        <v>217</v>
      </c>
      <c r="F25" s="206" t="s">
        <v>718</v>
      </c>
      <c r="G25" s="206" t="s">
        <v>34</v>
      </c>
      <c r="H25" s="206" t="s">
        <v>36</v>
      </c>
      <c r="I25" s="206"/>
      <c r="J25" s="206"/>
      <c r="K25" s="206" t="s">
        <v>34</v>
      </c>
      <c r="L25" s="206" t="s">
        <v>684</v>
      </c>
      <c r="M25" s="206" t="s">
        <v>343</v>
      </c>
      <c r="N25" s="206" t="s">
        <v>237</v>
      </c>
      <c r="O25" s="206"/>
      <c r="P25" s="208">
        <v>20000</v>
      </c>
      <c r="Q25" s="81">
        <f t="shared" si="1"/>
        <v>14.16</v>
      </c>
      <c r="R25" s="81">
        <f t="shared" si="2"/>
        <v>14220.896000000001</v>
      </c>
      <c r="S25" s="211" t="s">
        <v>36</v>
      </c>
      <c r="T25" s="212" t="s">
        <v>36</v>
      </c>
      <c r="U25" s="213" t="s">
        <v>36</v>
      </c>
      <c r="V25" s="81">
        <f t="shared" si="25"/>
        <v>20000</v>
      </c>
      <c r="W25" s="81">
        <f t="shared" si="3"/>
        <v>14.16</v>
      </c>
      <c r="X25" s="81">
        <f t="shared" si="4"/>
        <v>14220.896000000001</v>
      </c>
      <c r="Y25" s="81">
        <f t="shared" si="26"/>
        <v>20000</v>
      </c>
      <c r="Z25" s="81">
        <f t="shared" si="5"/>
        <v>14.16</v>
      </c>
      <c r="AA25" s="81">
        <f t="shared" si="6"/>
        <v>14227.976000000001</v>
      </c>
      <c r="AB25" s="81">
        <f t="shared" si="27"/>
        <v>20000</v>
      </c>
      <c r="AC25" s="81">
        <f t="shared" si="7"/>
        <v>14.16</v>
      </c>
      <c r="AD25" s="81">
        <f t="shared" si="8"/>
        <v>14634.815280000001</v>
      </c>
      <c r="AE25" s="81">
        <f t="shared" si="28"/>
        <v>20000</v>
      </c>
      <c r="AF25" s="81">
        <f t="shared" si="9"/>
        <v>14.16</v>
      </c>
      <c r="AG25" s="81">
        <f t="shared" si="10"/>
        <v>15053.288309828573</v>
      </c>
      <c r="AH25" s="81">
        <f t="shared" si="29"/>
        <v>20000</v>
      </c>
      <c r="AI25" s="81">
        <f t="shared" si="11"/>
        <v>14.16</v>
      </c>
      <c r="AJ25" s="81">
        <f t="shared" si="12"/>
        <v>15483.727775449963</v>
      </c>
      <c r="AK25" s="81">
        <f t="shared" si="30"/>
        <v>20000</v>
      </c>
      <c r="AL25" s="81">
        <f t="shared" si="13"/>
        <v>14.16</v>
      </c>
      <c r="AM25" s="81">
        <f t="shared" si="14"/>
        <v>15926.475876935036</v>
      </c>
      <c r="AN25" s="81">
        <f t="shared" si="31"/>
        <v>20000</v>
      </c>
      <c r="AO25" s="81">
        <f t="shared" si="15"/>
        <v>14.16</v>
      </c>
      <c r="AP25" s="81">
        <f t="shared" si="16"/>
        <v>16381.88460055671</v>
      </c>
      <c r="AQ25" s="81">
        <f t="shared" si="32"/>
        <v>20000</v>
      </c>
      <c r="AR25" s="81">
        <f t="shared" si="17"/>
        <v>14.16</v>
      </c>
      <c r="AS25" s="81">
        <f t="shared" si="18"/>
        <v>16850.315998667418</v>
      </c>
      <c r="AT25" s="81">
        <f t="shared" si="33"/>
        <v>20000</v>
      </c>
      <c r="AU25" s="81">
        <f t="shared" si="19"/>
        <v>14.16</v>
      </c>
      <c r="AV25" s="81">
        <f t="shared" si="20"/>
        <v>17827.747093689813</v>
      </c>
      <c r="AW25" s="81">
        <f t="shared" si="34"/>
        <v>20000</v>
      </c>
      <c r="AX25" s="81">
        <f t="shared" si="21"/>
        <v>14.16</v>
      </c>
      <c r="AY25" s="81">
        <f t="shared" si="22"/>
        <v>18337.523858046774</v>
      </c>
      <c r="AZ25" s="81">
        <f t="shared" si="35"/>
        <v>20000</v>
      </c>
      <c r="BA25" s="81">
        <f t="shared" si="23"/>
        <v>14.16</v>
      </c>
      <c r="BB25" s="81">
        <f t="shared" si="24"/>
        <v>18861.878049664338</v>
      </c>
    </row>
    <row r="26" spans="1:54" x14ac:dyDescent="0.25">
      <c r="A26" s="198"/>
      <c r="B26" s="206" t="s">
        <v>750</v>
      </c>
      <c r="C26" s="207"/>
      <c r="D26" s="206" t="s">
        <v>719</v>
      </c>
      <c r="E26" s="206" t="s">
        <v>217</v>
      </c>
      <c r="F26" s="206" t="s">
        <v>719</v>
      </c>
      <c r="G26" s="206" t="s">
        <v>34</v>
      </c>
      <c r="H26" s="206" t="s">
        <v>36</v>
      </c>
      <c r="I26" s="206"/>
      <c r="J26" s="206"/>
      <c r="K26" s="206" t="s">
        <v>35</v>
      </c>
      <c r="L26" s="206" t="s">
        <v>684</v>
      </c>
      <c r="M26" s="206" t="s">
        <v>343</v>
      </c>
      <c r="N26" s="206" t="s">
        <v>237</v>
      </c>
      <c r="O26" s="206"/>
      <c r="P26" s="208">
        <v>100000</v>
      </c>
      <c r="Q26" s="81">
        <f t="shared" si="1"/>
        <v>70.8</v>
      </c>
      <c r="R26" s="81">
        <f t="shared" si="2"/>
        <v>70000</v>
      </c>
      <c r="S26" s="211" t="s">
        <v>36</v>
      </c>
      <c r="T26" s="212" t="s">
        <v>36</v>
      </c>
      <c r="U26" s="213" t="s">
        <v>36</v>
      </c>
      <c r="V26" s="81">
        <f t="shared" si="25"/>
        <v>100000</v>
      </c>
      <c r="W26" s="81">
        <f t="shared" si="3"/>
        <v>70.8</v>
      </c>
      <c r="X26" s="81">
        <f t="shared" si="4"/>
        <v>70000</v>
      </c>
      <c r="Y26" s="81">
        <f t="shared" si="26"/>
        <v>100000</v>
      </c>
      <c r="Z26" s="81">
        <f t="shared" si="5"/>
        <v>70.8</v>
      </c>
      <c r="AA26" s="81">
        <f t="shared" si="6"/>
        <v>70000</v>
      </c>
      <c r="AB26" s="81">
        <f t="shared" si="27"/>
        <v>100000</v>
      </c>
      <c r="AC26" s="81">
        <f t="shared" si="7"/>
        <v>70.8</v>
      </c>
      <c r="AD26" s="81">
        <f t="shared" si="8"/>
        <v>72000</v>
      </c>
      <c r="AE26" s="81">
        <f t="shared" si="28"/>
        <v>100000</v>
      </c>
      <c r="AF26" s="81">
        <f t="shared" si="9"/>
        <v>70.8</v>
      </c>
      <c r="AG26" s="81">
        <f t="shared" si="10"/>
        <v>74057.14285714287</v>
      </c>
      <c r="AH26" s="81">
        <f t="shared" si="29"/>
        <v>100000</v>
      </c>
      <c r="AI26" s="81">
        <f t="shared" si="11"/>
        <v>70.8</v>
      </c>
      <c r="AJ26" s="81">
        <f t="shared" si="12"/>
        <v>76173.061224489808</v>
      </c>
      <c r="AK26" s="81">
        <f t="shared" si="30"/>
        <v>100000</v>
      </c>
      <c r="AL26" s="81">
        <f t="shared" si="13"/>
        <v>70.8</v>
      </c>
      <c r="AM26" s="81">
        <f t="shared" si="14"/>
        <v>78349.434402332379</v>
      </c>
      <c r="AN26" s="81">
        <f t="shared" si="31"/>
        <v>100000</v>
      </c>
      <c r="AO26" s="81">
        <f t="shared" si="15"/>
        <v>70.8</v>
      </c>
      <c r="AP26" s="81">
        <f t="shared" si="16"/>
        <v>80587.989670970463</v>
      </c>
      <c r="AQ26" s="81">
        <f t="shared" si="32"/>
        <v>100000</v>
      </c>
      <c r="AR26" s="81">
        <f t="shared" si="17"/>
        <v>70.8</v>
      </c>
      <c r="AS26" s="81">
        <f t="shared" si="18"/>
        <v>82890.50366156963</v>
      </c>
      <c r="AT26" s="81">
        <f t="shared" si="33"/>
        <v>100000</v>
      </c>
      <c r="AU26" s="81">
        <f t="shared" si="19"/>
        <v>70.8</v>
      </c>
      <c r="AV26" s="81">
        <f t="shared" si="20"/>
        <v>87694.769588076946</v>
      </c>
      <c r="AW26" s="81">
        <f t="shared" si="34"/>
        <v>100000</v>
      </c>
      <c r="AX26" s="81">
        <f t="shared" si="21"/>
        <v>70.8</v>
      </c>
      <c r="AY26" s="81">
        <f t="shared" si="22"/>
        <v>90200.334433450596</v>
      </c>
      <c r="AZ26" s="81">
        <f t="shared" si="35"/>
        <v>100000</v>
      </c>
      <c r="BA26" s="81">
        <f t="shared" si="23"/>
        <v>70.8</v>
      </c>
      <c r="BB26" s="81">
        <f t="shared" si="24"/>
        <v>92777.486845834894</v>
      </c>
    </row>
    <row r="27" spans="1:54" x14ac:dyDescent="0.25">
      <c r="A27" s="198"/>
      <c r="B27" s="206" t="s">
        <v>750</v>
      </c>
      <c r="C27" s="207"/>
      <c r="D27" s="206" t="s">
        <v>742</v>
      </c>
      <c r="E27" s="206" t="s">
        <v>217</v>
      </c>
      <c r="F27" s="206" t="s">
        <v>742</v>
      </c>
      <c r="G27" s="206" t="s">
        <v>34</v>
      </c>
      <c r="H27" s="206" t="s">
        <v>36</v>
      </c>
      <c r="I27" s="206"/>
      <c r="J27" s="206"/>
      <c r="K27" s="206" t="s">
        <v>35</v>
      </c>
      <c r="L27" s="206" t="s">
        <v>684</v>
      </c>
      <c r="M27" s="206" t="s">
        <v>343</v>
      </c>
      <c r="N27" s="206" t="s">
        <v>237</v>
      </c>
      <c r="O27" s="206"/>
      <c r="P27" s="208">
        <v>40000</v>
      </c>
      <c r="Q27" s="81">
        <f t="shared" si="1"/>
        <v>28.32</v>
      </c>
      <c r="R27" s="81">
        <f t="shared" si="2"/>
        <v>28000</v>
      </c>
      <c r="S27" s="211" t="s">
        <v>36</v>
      </c>
      <c r="T27" s="212" t="s">
        <v>36</v>
      </c>
      <c r="U27" s="213" t="s">
        <v>36</v>
      </c>
      <c r="V27" s="81">
        <f t="shared" si="25"/>
        <v>40000</v>
      </c>
      <c r="W27" s="81">
        <f t="shared" si="3"/>
        <v>28.32</v>
      </c>
      <c r="X27" s="81">
        <f t="shared" si="4"/>
        <v>28000</v>
      </c>
      <c r="Y27" s="81">
        <f t="shared" si="26"/>
        <v>40000</v>
      </c>
      <c r="Z27" s="81">
        <f t="shared" si="5"/>
        <v>28.32</v>
      </c>
      <c r="AA27" s="81">
        <f t="shared" si="6"/>
        <v>28000</v>
      </c>
      <c r="AB27" s="81">
        <f t="shared" si="27"/>
        <v>40000</v>
      </c>
      <c r="AC27" s="81">
        <f t="shared" si="7"/>
        <v>28.32</v>
      </c>
      <c r="AD27" s="81">
        <f t="shared" si="8"/>
        <v>28800</v>
      </c>
      <c r="AE27" s="81">
        <f t="shared" si="28"/>
        <v>40000</v>
      </c>
      <c r="AF27" s="81">
        <f t="shared" si="9"/>
        <v>28.32</v>
      </c>
      <c r="AG27" s="81">
        <f t="shared" si="10"/>
        <v>29622.857142857145</v>
      </c>
      <c r="AH27" s="81">
        <f t="shared" si="29"/>
        <v>40000</v>
      </c>
      <c r="AI27" s="81">
        <f t="shared" si="11"/>
        <v>28.32</v>
      </c>
      <c r="AJ27" s="81">
        <f t="shared" si="12"/>
        <v>30469.224489795924</v>
      </c>
      <c r="AK27" s="81">
        <f t="shared" si="30"/>
        <v>40000</v>
      </c>
      <c r="AL27" s="81">
        <f t="shared" si="13"/>
        <v>28.32</v>
      </c>
      <c r="AM27" s="81">
        <f t="shared" si="14"/>
        <v>31339.773760932952</v>
      </c>
      <c r="AN27" s="81">
        <f t="shared" si="31"/>
        <v>40000</v>
      </c>
      <c r="AO27" s="81">
        <f t="shared" si="15"/>
        <v>28.32</v>
      </c>
      <c r="AP27" s="81">
        <f t="shared" si="16"/>
        <v>32235.195868388186</v>
      </c>
      <c r="AQ27" s="81">
        <f t="shared" si="32"/>
        <v>40000</v>
      </c>
      <c r="AR27" s="81">
        <f t="shared" si="17"/>
        <v>28.32</v>
      </c>
      <c r="AS27" s="81">
        <f t="shared" si="18"/>
        <v>33156.201464627848</v>
      </c>
      <c r="AT27" s="81">
        <f t="shared" si="33"/>
        <v>40000</v>
      </c>
      <c r="AU27" s="81">
        <f t="shared" si="19"/>
        <v>28.32</v>
      </c>
      <c r="AV27" s="81">
        <f t="shared" si="20"/>
        <v>35077.907835230777</v>
      </c>
      <c r="AW27" s="81">
        <f t="shared" si="34"/>
        <v>40000</v>
      </c>
      <c r="AX27" s="81">
        <f t="shared" si="21"/>
        <v>28.32</v>
      </c>
      <c r="AY27" s="81">
        <f t="shared" si="22"/>
        <v>36080.133773380236</v>
      </c>
      <c r="AZ27" s="81">
        <f t="shared" si="35"/>
        <v>40000</v>
      </c>
      <c r="BA27" s="81">
        <f t="shared" si="23"/>
        <v>28.32</v>
      </c>
      <c r="BB27" s="81">
        <f t="shared" si="24"/>
        <v>37110.99473833396</v>
      </c>
    </row>
    <row r="28" spans="1:54" x14ac:dyDescent="0.25">
      <c r="A28" s="198"/>
      <c r="B28" s="206" t="s">
        <v>750</v>
      </c>
      <c r="C28" s="207"/>
      <c r="D28" s="206" t="s">
        <v>744</v>
      </c>
      <c r="E28" s="206" t="s">
        <v>217</v>
      </c>
      <c r="F28" s="206" t="s">
        <v>744</v>
      </c>
      <c r="G28" s="206" t="s">
        <v>34</v>
      </c>
      <c r="H28" s="206" t="s">
        <v>36</v>
      </c>
      <c r="I28" s="206"/>
      <c r="J28" s="206"/>
      <c r="K28" s="206" t="s">
        <v>35</v>
      </c>
      <c r="L28" s="206" t="s">
        <v>684</v>
      </c>
      <c r="M28" s="206" t="s">
        <v>343</v>
      </c>
      <c r="N28" s="206" t="s">
        <v>237</v>
      </c>
      <c r="O28" s="206"/>
      <c r="P28" s="208">
        <v>40000</v>
      </c>
      <c r="Q28" s="81">
        <f t="shared" si="1"/>
        <v>28.32</v>
      </c>
      <c r="R28" s="81">
        <f t="shared" si="2"/>
        <v>28000</v>
      </c>
      <c r="S28" s="211" t="s">
        <v>36</v>
      </c>
      <c r="T28" s="212" t="s">
        <v>36</v>
      </c>
      <c r="U28" s="213" t="s">
        <v>36</v>
      </c>
      <c r="V28" s="81">
        <f t="shared" si="25"/>
        <v>40000</v>
      </c>
      <c r="W28" s="81">
        <f t="shared" si="3"/>
        <v>28.32</v>
      </c>
      <c r="X28" s="81">
        <f t="shared" si="4"/>
        <v>28000</v>
      </c>
      <c r="Y28" s="81">
        <f t="shared" si="26"/>
        <v>40000</v>
      </c>
      <c r="Z28" s="81">
        <f t="shared" si="5"/>
        <v>28.32</v>
      </c>
      <c r="AA28" s="81">
        <f t="shared" si="6"/>
        <v>28000</v>
      </c>
      <c r="AB28" s="81">
        <f t="shared" si="27"/>
        <v>40000</v>
      </c>
      <c r="AC28" s="81">
        <f t="shared" si="7"/>
        <v>28.32</v>
      </c>
      <c r="AD28" s="81">
        <f t="shared" si="8"/>
        <v>28800</v>
      </c>
      <c r="AE28" s="81">
        <f t="shared" si="28"/>
        <v>40000</v>
      </c>
      <c r="AF28" s="81">
        <f t="shared" si="9"/>
        <v>28.32</v>
      </c>
      <c r="AG28" s="81">
        <f t="shared" si="10"/>
        <v>29622.857142857145</v>
      </c>
      <c r="AH28" s="81">
        <f t="shared" si="29"/>
        <v>40000</v>
      </c>
      <c r="AI28" s="81">
        <f t="shared" si="11"/>
        <v>28.32</v>
      </c>
      <c r="AJ28" s="81">
        <f t="shared" si="12"/>
        <v>30469.224489795924</v>
      </c>
      <c r="AK28" s="81">
        <f t="shared" si="30"/>
        <v>40000</v>
      </c>
      <c r="AL28" s="81">
        <f t="shared" si="13"/>
        <v>28.32</v>
      </c>
      <c r="AM28" s="81">
        <f t="shared" si="14"/>
        <v>31339.773760932952</v>
      </c>
      <c r="AN28" s="81">
        <f t="shared" si="31"/>
        <v>40000</v>
      </c>
      <c r="AO28" s="81">
        <f t="shared" si="15"/>
        <v>28.32</v>
      </c>
      <c r="AP28" s="81">
        <f t="shared" si="16"/>
        <v>32235.195868388186</v>
      </c>
      <c r="AQ28" s="81">
        <f t="shared" si="32"/>
        <v>40000</v>
      </c>
      <c r="AR28" s="81">
        <f t="shared" si="17"/>
        <v>28.32</v>
      </c>
      <c r="AS28" s="81">
        <f t="shared" si="18"/>
        <v>33156.201464627848</v>
      </c>
      <c r="AT28" s="81">
        <f t="shared" si="33"/>
        <v>40000</v>
      </c>
      <c r="AU28" s="81">
        <f t="shared" si="19"/>
        <v>28.32</v>
      </c>
      <c r="AV28" s="81">
        <f t="shared" si="20"/>
        <v>35077.907835230777</v>
      </c>
      <c r="AW28" s="81">
        <f t="shared" si="34"/>
        <v>40000</v>
      </c>
      <c r="AX28" s="81">
        <f t="shared" si="21"/>
        <v>28.32</v>
      </c>
      <c r="AY28" s="81">
        <f t="shared" si="22"/>
        <v>36080.133773380236</v>
      </c>
      <c r="AZ28" s="81">
        <f t="shared" si="35"/>
        <v>40000</v>
      </c>
      <c r="BA28" s="81">
        <f t="shared" si="23"/>
        <v>28.32</v>
      </c>
      <c r="BB28" s="81">
        <f t="shared" si="24"/>
        <v>37110.99473833396</v>
      </c>
    </row>
    <row r="29" spans="1:54" x14ac:dyDescent="0.25">
      <c r="A29" s="198"/>
      <c r="B29" s="206" t="s">
        <v>4</v>
      </c>
      <c r="C29" s="207"/>
      <c r="D29" s="206" t="s">
        <v>718</v>
      </c>
      <c r="E29" s="206" t="s">
        <v>217</v>
      </c>
      <c r="F29" s="206" t="s">
        <v>718</v>
      </c>
      <c r="G29" s="206" t="s">
        <v>34</v>
      </c>
      <c r="H29" s="206" t="s">
        <v>36</v>
      </c>
      <c r="I29" s="206"/>
      <c r="J29" s="206"/>
      <c r="K29" s="206" t="s">
        <v>35</v>
      </c>
      <c r="L29" s="206" t="s">
        <v>685</v>
      </c>
      <c r="M29" s="206" t="s">
        <v>343</v>
      </c>
      <c r="N29" s="206" t="s">
        <v>196</v>
      </c>
      <c r="O29" s="206"/>
      <c r="P29" s="208">
        <v>500</v>
      </c>
      <c r="Q29" s="81">
        <f t="shared" si="1"/>
        <v>46.5</v>
      </c>
      <c r="R29" s="81">
        <f t="shared" si="2"/>
        <v>58000</v>
      </c>
      <c r="S29" s="211" t="s">
        <v>36</v>
      </c>
      <c r="T29" s="212" t="s">
        <v>36</v>
      </c>
      <c r="U29" s="213" t="s">
        <v>36</v>
      </c>
      <c r="V29" s="81">
        <f t="shared" si="25"/>
        <v>500</v>
      </c>
      <c r="W29" s="81">
        <f t="shared" si="3"/>
        <v>46.5</v>
      </c>
      <c r="X29" s="81">
        <f t="shared" si="4"/>
        <v>58000</v>
      </c>
      <c r="Y29" s="81">
        <f t="shared" si="26"/>
        <v>500</v>
      </c>
      <c r="Z29" s="81">
        <f t="shared" si="5"/>
        <v>46.5</v>
      </c>
      <c r="AA29" s="81">
        <f t="shared" si="6"/>
        <v>58000</v>
      </c>
      <c r="AB29" s="81">
        <f t="shared" si="27"/>
        <v>500</v>
      </c>
      <c r="AC29" s="81">
        <f t="shared" si="7"/>
        <v>46.5</v>
      </c>
      <c r="AD29" s="81">
        <f t="shared" si="8"/>
        <v>58500</v>
      </c>
      <c r="AE29" s="81">
        <f t="shared" si="28"/>
        <v>500</v>
      </c>
      <c r="AF29" s="81">
        <f t="shared" si="9"/>
        <v>46.5</v>
      </c>
      <c r="AG29" s="81">
        <f t="shared" si="10"/>
        <v>59004.310344827587</v>
      </c>
      <c r="AH29" s="81">
        <f t="shared" si="29"/>
        <v>500</v>
      </c>
      <c r="AI29" s="81">
        <f t="shared" si="11"/>
        <v>46.5</v>
      </c>
      <c r="AJ29" s="81">
        <f t="shared" si="12"/>
        <v>59512.968192627821</v>
      </c>
      <c r="AK29" s="81">
        <f t="shared" si="30"/>
        <v>500</v>
      </c>
      <c r="AL29" s="81">
        <f t="shared" si="13"/>
        <v>46.5</v>
      </c>
      <c r="AM29" s="81">
        <f t="shared" si="14"/>
        <v>60026.011021874619</v>
      </c>
      <c r="AN29" s="81">
        <f t="shared" si="31"/>
        <v>500</v>
      </c>
      <c r="AO29" s="81">
        <f t="shared" si="15"/>
        <v>46.5</v>
      </c>
      <c r="AP29" s="81">
        <f t="shared" si="16"/>
        <v>60543.476634132152</v>
      </c>
      <c r="AQ29" s="81">
        <f t="shared" si="32"/>
        <v>500</v>
      </c>
      <c r="AR29" s="81">
        <f t="shared" si="17"/>
        <v>46.5</v>
      </c>
      <c r="AS29" s="81">
        <f t="shared" si="18"/>
        <v>61065.403156840192</v>
      </c>
      <c r="AT29" s="81">
        <f t="shared" si="33"/>
        <v>500</v>
      </c>
      <c r="AU29" s="81">
        <f t="shared" si="19"/>
        <v>46.5</v>
      </c>
      <c r="AV29" s="81">
        <f t="shared" si="20"/>
        <v>62122.793089624349</v>
      </c>
      <c r="AW29" s="81">
        <f t="shared" si="34"/>
        <v>500</v>
      </c>
      <c r="AX29" s="81">
        <f t="shared" si="21"/>
        <v>46.5</v>
      </c>
      <c r="AY29" s="81">
        <f t="shared" si="22"/>
        <v>62658.334409362491</v>
      </c>
      <c r="AZ29" s="81">
        <f t="shared" si="35"/>
        <v>500</v>
      </c>
      <c r="BA29" s="81">
        <f t="shared" si="23"/>
        <v>46.5</v>
      </c>
      <c r="BB29" s="81">
        <f t="shared" si="24"/>
        <v>63198.492464615614</v>
      </c>
    </row>
    <row r="30" spans="1:54" x14ac:dyDescent="0.25">
      <c r="A30" s="198"/>
      <c r="B30" s="206" t="s">
        <v>4</v>
      </c>
      <c r="C30" s="207"/>
      <c r="D30" s="206" t="s">
        <v>719</v>
      </c>
      <c r="E30" s="206" t="s">
        <v>217</v>
      </c>
      <c r="F30" s="206" t="s">
        <v>719</v>
      </c>
      <c r="G30" s="206" t="s">
        <v>34</v>
      </c>
      <c r="H30" s="206" t="s">
        <v>36</v>
      </c>
      <c r="I30" s="206"/>
      <c r="J30" s="206"/>
      <c r="K30" s="206" t="s">
        <v>35</v>
      </c>
      <c r="L30" s="206" t="s">
        <v>685</v>
      </c>
      <c r="M30" s="206" t="s">
        <v>343</v>
      </c>
      <c r="N30" s="206" t="s">
        <v>196</v>
      </c>
      <c r="O30" s="206"/>
      <c r="P30" s="208">
        <v>2500</v>
      </c>
      <c r="Q30" s="81">
        <f t="shared" si="1"/>
        <v>232.5</v>
      </c>
      <c r="R30" s="81">
        <f t="shared" si="2"/>
        <v>290000</v>
      </c>
      <c r="S30" s="211" t="s">
        <v>36</v>
      </c>
      <c r="T30" s="212" t="s">
        <v>36</v>
      </c>
      <c r="U30" s="213" t="s">
        <v>36</v>
      </c>
      <c r="V30" s="81">
        <f t="shared" si="25"/>
        <v>2500</v>
      </c>
      <c r="W30" s="81">
        <f t="shared" si="3"/>
        <v>232.5</v>
      </c>
      <c r="X30" s="81">
        <f t="shared" si="4"/>
        <v>290000</v>
      </c>
      <c r="Y30" s="81">
        <f t="shared" si="26"/>
        <v>2500</v>
      </c>
      <c r="Z30" s="81">
        <f t="shared" si="5"/>
        <v>232.5</v>
      </c>
      <c r="AA30" s="81">
        <f t="shared" si="6"/>
        <v>290000</v>
      </c>
      <c r="AB30" s="81">
        <f t="shared" si="27"/>
        <v>2500</v>
      </c>
      <c r="AC30" s="81">
        <f t="shared" si="7"/>
        <v>232.5</v>
      </c>
      <c r="AD30" s="81">
        <f t="shared" si="8"/>
        <v>292500</v>
      </c>
      <c r="AE30" s="81">
        <f t="shared" si="28"/>
        <v>2500</v>
      </c>
      <c r="AF30" s="81">
        <f t="shared" si="9"/>
        <v>232.5</v>
      </c>
      <c r="AG30" s="81">
        <f t="shared" si="10"/>
        <v>295021.55172413791</v>
      </c>
      <c r="AH30" s="81">
        <f t="shared" si="29"/>
        <v>2500</v>
      </c>
      <c r="AI30" s="81">
        <f t="shared" si="11"/>
        <v>232.5</v>
      </c>
      <c r="AJ30" s="81">
        <f t="shared" si="12"/>
        <v>297564.84096313914</v>
      </c>
      <c r="AK30" s="81">
        <f t="shared" si="30"/>
        <v>2500</v>
      </c>
      <c r="AL30" s="81">
        <f t="shared" si="13"/>
        <v>232.5</v>
      </c>
      <c r="AM30" s="81">
        <f t="shared" si="14"/>
        <v>300130.05510937306</v>
      </c>
      <c r="AN30" s="81">
        <f t="shared" si="31"/>
        <v>2500</v>
      </c>
      <c r="AO30" s="81">
        <f t="shared" si="15"/>
        <v>232.5</v>
      </c>
      <c r="AP30" s="81">
        <f t="shared" si="16"/>
        <v>302717.38317066076</v>
      </c>
      <c r="AQ30" s="81">
        <f t="shared" si="32"/>
        <v>2500</v>
      </c>
      <c r="AR30" s="81">
        <f t="shared" si="17"/>
        <v>232.5</v>
      </c>
      <c r="AS30" s="81">
        <f t="shared" si="18"/>
        <v>305327.01578420098</v>
      </c>
      <c r="AT30" s="81">
        <f t="shared" si="33"/>
        <v>2500</v>
      </c>
      <c r="AU30" s="81">
        <f t="shared" si="19"/>
        <v>232.5</v>
      </c>
      <c r="AV30" s="81">
        <f t="shared" si="20"/>
        <v>310613.96544812177</v>
      </c>
      <c r="AW30" s="81">
        <f t="shared" si="34"/>
        <v>2500</v>
      </c>
      <c r="AX30" s="81">
        <f t="shared" si="21"/>
        <v>232.5</v>
      </c>
      <c r="AY30" s="81">
        <f t="shared" si="22"/>
        <v>313291.67204681243</v>
      </c>
      <c r="AZ30" s="81">
        <f t="shared" si="35"/>
        <v>2500</v>
      </c>
      <c r="BA30" s="81">
        <f t="shared" si="23"/>
        <v>232.5</v>
      </c>
      <c r="BB30" s="81">
        <f t="shared" si="24"/>
        <v>315992.46232307807</v>
      </c>
    </row>
    <row r="31" spans="1:54" x14ac:dyDescent="0.25">
      <c r="A31" s="198"/>
      <c r="B31" s="206" t="s">
        <v>4</v>
      </c>
      <c r="C31" s="207"/>
      <c r="D31" s="206" t="s">
        <v>742</v>
      </c>
      <c r="E31" s="206" t="s">
        <v>217</v>
      </c>
      <c r="F31" s="206" t="s">
        <v>742</v>
      </c>
      <c r="G31" s="206" t="s">
        <v>34</v>
      </c>
      <c r="H31" s="206" t="s">
        <v>36</v>
      </c>
      <c r="I31" s="206"/>
      <c r="J31" s="206"/>
      <c r="K31" s="206" t="s">
        <v>35</v>
      </c>
      <c r="L31" s="206" t="s">
        <v>685</v>
      </c>
      <c r="M31" s="206" t="s">
        <v>343</v>
      </c>
      <c r="N31" s="206" t="s">
        <v>196</v>
      </c>
      <c r="O31" s="206"/>
      <c r="P31" s="208">
        <v>1000</v>
      </c>
      <c r="Q31" s="81">
        <f t="shared" si="1"/>
        <v>93</v>
      </c>
      <c r="R31" s="81">
        <f t="shared" si="2"/>
        <v>116000</v>
      </c>
      <c r="S31" s="211" t="s">
        <v>36</v>
      </c>
      <c r="T31" s="212" t="s">
        <v>36</v>
      </c>
      <c r="U31" s="213" t="s">
        <v>36</v>
      </c>
      <c r="V31" s="81">
        <f t="shared" si="25"/>
        <v>1000</v>
      </c>
      <c r="W31" s="81">
        <f t="shared" si="3"/>
        <v>93</v>
      </c>
      <c r="X31" s="81">
        <f t="shared" si="4"/>
        <v>116000</v>
      </c>
      <c r="Y31" s="81">
        <f t="shared" si="26"/>
        <v>1000</v>
      </c>
      <c r="Z31" s="81">
        <f t="shared" si="5"/>
        <v>93</v>
      </c>
      <c r="AA31" s="81">
        <f t="shared" si="6"/>
        <v>116000</v>
      </c>
      <c r="AB31" s="81">
        <f t="shared" si="27"/>
        <v>1000</v>
      </c>
      <c r="AC31" s="81">
        <f t="shared" si="7"/>
        <v>93</v>
      </c>
      <c r="AD31" s="81">
        <f t="shared" si="8"/>
        <v>117000</v>
      </c>
      <c r="AE31" s="81">
        <f t="shared" si="28"/>
        <v>1000</v>
      </c>
      <c r="AF31" s="81">
        <f t="shared" si="9"/>
        <v>93</v>
      </c>
      <c r="AG31" s="81">
        <f t="shared" si="10"/>
        <v>118008.62068965517</v>
      </c>
      <c r="AH31" s="81">
        <f t="shared" si="29"/>
        <v>1000</v>
      </c>
      <c r="AI31" s="81">
        <f t="shared" si="11"/>
        <v>93</v>
      </c>
      <c r="AJ31" s="81">
        <f t="shared" si="12"/>
        <v>119025.93638525564</v>
      </c>
      <c r="AK31" s="81">
        <f t="shared" si="30"/>
        <v>1000</v>
      </c>
      <c r="AL31" s="81">
        <f t="shared" si="13"/>
        <v>93</v>
      </c>
      <c r="AM31" s="81">
        <f t="shared" si="14"/>
        <v>120052.02204374924</v>
      </c>
      <c r="AN31" s="81">
        <f t="shared" si="31"/>
        <v>1000</v>
      </c>
      <c r="AO31" s="81">
        <f t="shared" si="15"/>
        <v>93</v>
      </c>
      <c r="AP31" s="81">
        <f t="shared" si="16"/>
        <v>121086.9532682643</v>
      </c>
      <c r="AQ31" s="81">
        <f t="shared" si="32"/>
        <v>1000</v>
      </c>
      <c r="AR31" s="81">
        <f t="shared" si="17"/>
        <v>93</v>
      </c>
      <c r="AS31" s="81">
        <f t="shared" si="18"/>
        <v>122130.80631368038</v>
      </c>
      <c r="AT31" s="81">
        <f t="shared" si="33"/>
        <v>1000</v>
      </c>
      <c r="AU31" s="81">
        <f t="shared" si="19"/>
        <v>93</v>
      </c>
      <c r="AV31" s="81">
        <f t="shared" si="20"/>
        <v>124245.5861792487</v>
      </c>
      <c r="AW31" s="81">
        <f t="shared" si="34"/>
        <v>1000</v>
      </c>
      <c r="AX31" s="81">
        <f t="shared" si="21"/>
        <v>93</v>
      </c>
      <c r="AY31" s="81">
        <f t="shared" si="22"/>
        <v>125316.66881872498</v>
      </c>
      <c r="AZ31" s="81">
        <f t="shared" si="35"/>
        <v>1000</v>
      </c>
      <c r="BA31" s="81">
        <f t="shared" si="23"/>
        <v>93</v>
      </c>
      <c r="BB31" s="81">
        <f t="shared" si="24"/>
        <v>126396.98492923123</v>
      </c>
    </row>
    <row r="32" spans="1:54" x14ac:dyDescent="0.25">
      <c r="A32" s="198"/>
      <c r="B32" s="206" t="s">
        <v>4</v>
      </c>
      <c r="C32" s="207"/>
      <c r="D32" s="206" t="s">
        <v>744</v>
      </c>
      <c r="E32" s="206" t="s">
        <v>217</v>
      </c>
      <c r="F32" s="206" t="s">
        <v>744</v>
      </c>
      <c r="G32" s="206" t="s">
        <v>34</v>
      </c>
      <c r="H32" s="206" t="s">
        <v>36</v>
      </c>
      <c r="I32" s="206"/>
      <c r="J32" s="206"/>
      <c r="K32" s="206" t="s">
        <v>35</v>
      </c>
      <c r="L32" s="206" t="s">
        <v>685</v>
      </c>
      <c r="M32" s="206" t="s">
        <v>343</v>
      </c>
      <c r="N32" s="206" t="s">
        <v>196</v>
      </c>
      <c r="O32" s="206"/>
      <c r="P32" s="208">
        <v>1000</v>
      </c>
      <c r="Q32" s="81">
        <f t="shared" si="1"/>
        <v>93</v>
      </c>
      <c r="R32" s="81">
        <f t="shared" si="2"/>
        <v>116000</v>
      </c>
      <c r="S32" s="211" t="s">
        <v>36</v>
      </c>
      <c r="T32" s="212" t="s">
        <v>36</v>
      </c>
      <c r="U32" s="213" t="s">
        <v>36</v>
      </c>
      <c r="V32" s="81">
        <f t="shared" si="25"/>
        <v>1000</v>
      </c>
      <c r="W32" s="81">
        <f t="shared" si="3"/>
        <v>93</v>
      </c>
      <c r="X32" s="81">
        <f t="shared" si="4"/>
        <v>116000</v>
      </c>
      <c r="Y32" s="81">
        <f t="shared" si="26"/>
        <v>1000</v>
      </c>
      <c r="Z32" s="81">
        <f t="shared" si="5"/>
        <v>93</v>
      </c>
      <c r="AA32" s="81">
        <f t="shared" si="6"/>
        <v>116000</v>
      </c>
      <c r="AB32" s="81">
        <f t="shared" si="27"/>
        <v>1000</v>
      </c>
      <c r="AC32" s="81">
        <f t="shared" si="7"/>
        <v>93</v>
      </c>
      <c r="AD32" s="81">
        <f t="shared" si="8"/>
        <v>117000</v>
      </c>
      <c r="AE32" s="81">
        <f t="shared" si="28"/>
        <v>1000</v>
      </c>
      <c r="AF32" s="81">
        <f t="shared" si="9"/>
        <v>93</v>
      </c>
      <c r="AG32" s="81">
        <f t="shared" si="10"/>
        <v>118008.62068965517</v>
      </c>
      <c r="AH32" s="81">
        <f t="shared" si="29"/>
        <v>1000</v>
      </c>
      <c r="AI32" s="81">
        <f t="shared" si="11"/>
        <v>93</v>
      </c>
      <c r="AJ32" s="81">
        <f t="shared" si="12"/>
        <v>119025.93638525564</v>
      </c>
      <c r="AK32" s="81">
        <f t="shared" si="30"/>
        <v>1000</v>
      </c>
      <c r="AL32" s="81">
        <f t="shared" si="13"/>
        <v>93</v>
      </c>
      <c r="AM32" s="81">
        <f t="shared" si="14"/>
        <v>120052.02204374924</v>
      </c>
      <c r="AN32" s="81">
        <f t="shared" si="31"/>
        <v>1000</v>
      </c>
      <c r="AO32" s="81">
        <f t="shared" si="15"/>
        <v>93</v>
      </c>
      <c r="AP32" s="81">
        <f t="shared" si="16"/>
        <v>121086.9532682643</v>
      </c>
      <c r="AQ32" s="81">
        <f t="shared" si="32"/>
        <v>1000</v>
      </c>
      <c r="AR32" s="81">
        <f t="shared" si="17"/>
        <v>93</v>
      </c>
      <c r="AS32" s="81">
        <f t="shared" si="18"/>
        <v>122130.80631368038</v>
      </c>
      <c r="AT32" s="81">
        <f t="shared" si="33"/>
        <v>1000</v>
      </c>
      <c r="AU32" s="81">
        <f t="shared" si="19"/>
        <v>93</v>
      </c>
      <c r="AV32" s="81">
        <f t="shared" si="20"/>
        <v>124245.5861792487</v>
      </c>
      <c r="AW32" s="81">
        <f t="shared" si="34"/>
        <v>1000</v>
      </c>
      <c r="AX32" s="81">
        <f t="shared" si="21"/>
        <v>93</v>
      </c>
      <c r="AY32" s="81">
        <f t="shared" si="22"/>
        <v>125316.66881872498</v>
      </c>
      <c r="AZ32" s="81">
        <f t="shared" si="35"/>
        <v>1000</v>
      </c>
      <c r="BA32" s="81">
        <f t="shared" si="23"/>
        <v>93</v>
      </c>
      <c r="BB32" s="81">
        <f t="shared" si="24"/>
        <v>126396.98492923123</v>
      </c>
    </row>
    <row r="33" spans="1:54" x14ac:dyDescent="0.25">
      <c r="A33" s="198"/>
      <c r="B33" s="206" t="s">
        <v>687</v>
      </c>
      <c r="C33" s="207"/>
      <c r="D33" s="206" t="s">
        <v>718</v>
      </c>
      <c r="E33" s="206" t="s">
        <v>217</v>
      </c>
      <c r="F33" s="206" t="s">
        <v>718</v>
      </c>
      <c r="G33" s="206" t="s">
        <v>34</v>
      </c>
      <c r="H33" s="206" t="s">
        <v>36</v>
      </c>
      <c r="I33" s="206"/>
      <c r="J33" s="206"/>
      <c r="K33" s="206" t="s">
        <v>35</v>
      </c>
      <c r="L33" s="206" t="s">
        <v>687</v>
      </c>
      <c r="M33" s="206" t="s">
        <v>343</v>
      </c>
      <c r="N33" s="206" t="s">
        <v>288</v>
      </c>
      <c r="O33" s="206"/>
      <c r="P33" s="208">
        <v>1000000</v>
      </c>
      <c r="Q33" s="81">
        <f t="shared" si="1"/>
        <v>182.32</v>
      </c>
      <c r="R33" s="81">
        <f t="shared" si="2"/>
        <v>93749.999999999985</v>
      </c>
      <c r="S33" s="211" t="s">
        <v>36</v>
      </c>
      <c r="T33" s="212" t="s">
        <v>36</v>
      </c>
      <c r="U33" s="213" t="s">
        <v>36</v>
      </c>
      <c r="V33" s="81">
        <f t="shared" si="25"/>
        <v>1000000</v>
      </c>
      <c r="W33" s="81">
        <f t="shared" si="3"/>
        <v>182.32</v>
      </c>
      <c r="X33" s="81">
        <f t="shared" si="4"/>
        <v>93749.999999999985</v>
      </c>
      <c r="Y33" s="81">
        <f t="shared" si="26"/>
        <v>1000000</v>
      </c>
      <c r="Z33" s="81">
        <f t="shared" si="5"/>
        <v>182.32</v>
      </c>
      <c r="AA33" s="81">
        <f t="shared" si="6"/>
        <v>93749.999999999985</v>
      </c>
      <c r="AB33" s="81">
        <f t="shared" si="27"/>
        <v>1000000</v>
      </c>
      <c r="AC33" s="81">
        <f t="shared" si="7"/>
        <v>182.32</v>
      </c>
      <c r="AD33" s="81">
        <f t="shared" si="8"/>
        <v>97000</v>
      </c>
      <c r="AE33" s="81">
        <f t="shared" si="28"/>
        <v>1000000</v>
      </c>
      <c r="AF33" s="81">
        <f t="shared" si="9"/>
        <v>182.32</v>
      </c>
      <c r="AG33" s="81">
        <f t="shared" si="10"/>
        <v>100362.66666666669</v>
      </c>
      <c r="AH33" s="81">
        <f t="shared" si="29"/>
        <v>1000000</v>
      </c>
      <c r="AI33" s="81">
        <f t="shared" si="11"/>
        <v>182.32</v>
      </c>
      <c r="AJ33" s="81">
        <f t="shared" si="12"/>
        <v>103841.90577777781</v>
      </c>
      <c r="AK33" s="81">
        <f t="shared" si="30"/>
        <v>1000000</v>
      </c>
      <c r="AL33" s="81">
        <f t="shared" si="13"/>
        <v>182.32</v>
      </c>
      <c r="AM33" s="81">
        <f t="shared" si="14"/>
        <v>107441.75851140746</v>
      </c>
      <c r="AN33" s="81">
        <f t="shared" si="31"/>
        <v>1000000</v>
      </c>
      <c r="AO33" s="81">
        <f t="shared" si="15"/>
        <v>182.32</v>
      </c>
      <c r="AP33" s="81">
        <f t="shared" si="16"/>
        <v>111166.40613980293</v>
      </c>
      <c r="AQ33" s="81">
        <f t="shared" si="32"/>
        <v>1000000</v>
      </c>
      <c r="AR33" s="81">
        <f t="shared" si="17"/>
        <v>182.32</v>
      </c>
      <c r="AS33" s="81">
        <f t="shared" si="18"/>
        <v>115020.17488598279</v>
      </c>
      <c r="AT33" s="81">
        <f t="shared" si="33"/>
        <v>1000000</v>
      </c>
      <c r="AU33" s="81">
        <f t="shared" si="19"/>
        <v>182.32</v>
      </c>
      <c r="AV33" s="81">
        <f t="shared" si="20"/>
        <v>123133.13570158505</v>
      </c>
      <c r="AW33" s="81">
        <f t="shared" si="34"/>
        <v>1000000</v>
      </c>
      <c r="AX33" s="81">
        <f t="shared" si="21"/>
        <v>182.32</v>
      </c>
      <c r="AY33" s="81">
        <f t="shared" si="22"/>
        <v>127401.75107257337</v>
      </c>
      <c r="AZ33" s="81">
        <f t="shared" si="35"/>
        <v>1000000</v>
      </c>
      <c r="BA33" s="81">
        <f t="shared" si="23"/>
        <v>182.32</v>
      </c>
      <c r="BB33" s="81">
        <f t="shared" si="24"/>
        <v>131818.34510975593</v>
      </c>
    </row>
    <row r="34" spans="1:54" x14ac:dyDescent="0.25">
      <c r="A34" s="198"/>
      <c r="B34" s="206" t="s">
        <v>687</v>
      </c>
      <c r="C34" s="207"/>
      <c r="D34" s="206" t="s">
        <v>719</v>
      </c>
      <c r="E34" s="206" t="s">
        <v>217</v>
      </c>
      <c r="F34" s="206" t="s">
        <v>719</v>
      </c>
      <c r="G34" s="206" t="s">
        <v>34</v>
      </c>
      <c r="H34" s="206" t="s">
        <v>36</v>
      </c>
      <c r="I34" s="206"/>
      <c r="J34" s="206"/>
      <c r="K34" s="206" t="s">
        <v>35</v>
      </c>
      <c r="L34" s="206" t="s">
        <v>687</v>
      </c>
      <c r="M34" s="206" t="s">
        <v>343</v>
      </c>
      <c r="N34" s="206" t="s">
        <v>288</v>
      </c>
      <c r="O34" s="206"/>
      <c r="P34" s="208">
        <v>200000</v>
      </c>
      <c r="Q34" s="81">
        <f t="shared" si="1"/>
        <v>36.463999999999999</v>
      </c>
      <c r="R34" s="81">
        <f t="shared" si="2"/>
        <v>18749.999999999996</v>
      </c>
      <c r="S34" s="211" t="s">
        <v>36</v>
      </c>
      <c r="T34" s="212" t="s">
        <v>36</v>
      </c>
      <c r="U34" s="213" t="s">
        <v>36</v>
      </c>
      <c r="V34" s="81">
        <f t="shared" si="25"/>
        <v>200000</v>
      </c>
      <c r="W34" s="81">
        <f t="shared" si="3"/>
        <v>36.463999999999999</v>
      </c>
      <c r="X34" s="81">
        <f t="shared" si="4"/>
        <v>18749.999999999996</v>
      </c>
      <c r="Y34" s="81">
        <f t="shared" si="26"/>
        <v>200000</v>
      </c>
      <c r="Z34" s="81">
        <f t="shared" si="5"/>
        <v>36.463999999999999</v>
      </c>
      <c r="AA34" s="81">
        <f t="shared" si="6"/>
        <v>18749.999999999996</v>
      </c>
      <c r="AB34" s="81">
        <f t="shared" si="27"/>
        <v>200000</v>
      </c>
      <c r="AC34" s="81">
        <f t="shared" si="7"/>
        <v>36.463999999999999</v>
      </c>
      <c r="AD34" s="81">
        <f t="shared" si="8"/>
        <v>19400</v>
      </c>
      <c r="AE34" s="81">
        <f t="shared" si="28"/>
        <v>200000</v>
      </c>
      <c r="AF34" s="81">
        <f t="shared" si="9"/>
        <v>36.463999999999999</v>
      </c>
      <c r="AG34" s="81">
        <f t="shared" si="10"/>
        <v>20072.533333333336</v>
      </c>
      <c r="AH34" s="81">
        <f t="shared" si="29"/>
        <v>200000</v>
      </c>
      <c r="AI34" s="81">
        <f t="shared" si="11"/>
        <v>36.463999999999999</v>
      </c>
      <c r="AJ34" s="81">
        <f t="shared" si="12"/>
        <v>20768.381155555562</v>
      </c>
      <c r="AK34" s="81">
        <f t="shared" si="30"/>
        <v>200000</v>
      </c>
      <c r="AL34" s="81">
        <f t="shared" si="13"/>
        <v>36.463999999999999</v>
      </c>
      <c r="AM34" s="81">
        <f t="shared" si="14"/>
        <v>21488.351702281492</v>
      </c>
      <c r="AN34" s="81">
        <f t="shared" si="31"/>
        <v>200000</v>
      </c>
      <c r="AO34" s="81">
        <f t="shared" si="15"/>
        <v>36.463999999999999</v>
      </c>
      <c r="AP34" s="81">
        <f t="shared" si="16"/>
        <v>22233.281227960586</v>
      </c>
      <c r="AQ34" s="81">
        <f t="shared" si="32"/>
        <v>200000</v>
      </c>
      <c r="AR34" s="81">
        <f t="shared" si="17"/>
        <v>36.463999999999999</v>
      </c>
      <c r="AS34" s="81">
        <f t="shared" si="18"/>
        <v>23004.034977196559</v>
      </c>
      <c r="AT34" s="81">
        <f t="shared" si="33"/>
        <v>200000</v>
      </c>
      <c r="AU34" s="81">
        <f t="shared" si="19"/>
        <v>36.463999999999999</v>
      </c>
      <c r="AV34" s="81">
        <f t="shared" si="20"/>
        <v>24626.62714031701</v>
      </c>
      <c r="AW34" s="81">
        <f t="shared" si="34"/>
        <v>200000</v>
      </c>
      <c r="AX34" s="81">
        <f t="shared" si="21"/>
        <v>36.463999999999999</v>
      </c>
      <c r="AY34" s="81">
        <f t="shared" si="22"/>
        <v>25480.350214514674</v>
      </c>
      <c r="AZ34" s="81">
        <f t="shared" si="35"/>
        <v>200000</v>
      </c>
      <c r="BA34" s="81">
        <f t="shared" si="23"/>
        <v>36.463999999999999</v>
      </c>
      <c r="BB34" s="81">
        <f t="shared" si="24"/>
        <v>26363.669021951187</v>
      </c>
    </row>
    <row r="35" spans="1:54" x14ac:dyDescent="0.25">
      <c r="A35" s="198"/>
      <c r="B35" s="206" t="s">
        <v>687</v>
      </c>
      <c r="C35" s="207"/>
      <c r="D35" s="206" t="s">
        <v>742</v>
      </c>
      <c r="E35" s="206" t="s">
        <v>217</v>
      </c>
      <c r="F35" s="206" t="s">
        <v>742</v>
      </c>
      <c r="G35" s="206" t="s">
        <v>34</v>
      </c>
      <c r="H35" s="206" t="s">
        <v>36</v>
      </c>
      <c r="I35" s="206"/>
      <c r="J35" s="206"/>
      <c r="K35" s="206" t="s">
        <v>35</v>
      </c>
      <c r="L35" s="206" t="s">
        <v>687</v>
      </c>
      <c r="M35" s="206" t="s">
        <v>343</v>
      </c>
      <c r="N35" s="206" t="s">
        <v>288</v>
      </c>
      <c r="O35" s="206"/>
      <c r="P35" s="208">
        <v>400000</v>
      </c>
      <c r="Q35" s="81">
        <f t="shared" si="1"/>
        <v>72.927999999999997</v>
      </c>
      <c r="R35" s="81">
        <f t="shared" si="2"/>
        <v>37499.999999999993</v>
      </c>
      <c r="S35" s="211" t="s">
        <v>36</v>
      </c>
      <c r="T35" s="212" t="s">
        <v>36</v>
      </c>
      <c r="U35" s="213" t="s">
        <v>36</v>
      </c>
      <c r="V35" s="81">
        <f t="shared" si="25"/>
        <v>400000</v>
      </c>
      <c r="W35" s="81">
        <f t="shared" si="3"/>
        <v>72.927999999999997</v>
      </c>
      <c r="X35" s="81">
        <f t="shared" si="4"/>
        <v>37499.999999999993</v>
      </c>
      <c r="Y35" s="81">
        <f t="shared" si="26"/>
        <v>400000</v>
      </c>
      <c r="Z35" s="81">
        <f t="shared" si="5"/>
        <v>72.927999999999997</v>
      </c>
      <c r="AA35" s="81">
        <f t="shared" si="6"/>
        <v>37499.999999999993</v>
      </c>
      <c r="AB35" s="81">
        <f t="shared" si="27"/>
        <v>400000</v>
      </c>
      <c r="AC35" s="81">
        <f t="shared" si="7"/>
        <v>72.927999999999997</v>
      </c>
      <c r="AD35" s="81">
        <f t="shared" si="8"/>
        <v>38800</v>
      </c>
      <c r="AE35" s="81">
        <f t="shared" si="28"/>
        <v>400000</v>
      </c>
      <c r="AF35" s="81">
        <f t="shared" si="9"/>
        <v>72.927999999999997</v>
      </c>
      <c r="AG35" s="81">
        <f t="shared" si="10"/>
        <v>40145.066666666673</v>
      </c>
      <c r="AH35" s="81">
        <f t="shared" si="29"/>
        <v>400000</v>
      </c>
      <c r="AI35" s="81">
        <f t="shared" si="11"/>
        <v>72.927999999999997</v>
      </c>
      <c r="AJ35" s="81">
        <f t="shared" si="12"/>
        <v>41536.762311111124</v>
      </c>
      <c r="AK35" s="81">
        <f t="shared" si="30"/>
        <v>400000</v>
      </c>
      <c r="AL35" s="81">
        <f t="shared" si="13"/>
        <v>72.927999999999997</v>
      </c>
      <c r="AM35" s="81">
        <f t="shared" si="14"/>
        <v>42976.703404562984</v>
      </c>
      <c r="AN35" s="81">
        <f t="shared" si="31"/>
        <v>400000</v>
      </c>
      <c r="AO35" s="81">
        <f t="shared" si="15"/>
        <v>72.927999999999997</v>
      </c>
      <c r="AP35" s="81">
        <f t="shared" si="16"/>
        <v>44466.562455921172</v>
      </c>
      <c r="AQ35" s="81">
        <f t="shared" si="32"/>
        <v>400000</v>
      </c>
      <c r="AR35" s="81">
        <f t="shared" si="17"/>
        <v>72.927999999999997</v>
      </c>
      <c r="AS35" s="81">
        <f t="shared" si="18"/>
        <v>46008.069954393119</v>
      </c>
      <c r="AT35" s="81">
        <f t="shared" si="33"/>
        <v>400000</v>
      </c>
      <c r="AU35" s="81">
        <f t="shared" si="19"/>
        <v>72.927999999999997</v>
      </c>
      <c r="AV35" s="81">
        <f t="shared" si="20"/>
        <v>49253.254280634021</v>
      </c>
      <c r="AW35" s="81">
        <f t="shared" si="34"/>
        <v>400000</v>
      </c>
      <c r="AX35" s="81">
        <f t="shared" si="21"/>
        <v>72.927999999999997</v>
      </c>
      <c r="AY35" s="81">
        <f t="shared" si="22"/>
        <v>50960.700429029348</v>
      </c>
      <c r="AZ35" s="81">
        <f t="shared" si="35"/>
        <v>400000</v>
      </c>
      <c r="BA35" s="81">
        <f t="shared" si="23"/>
        <v>72.927999999999997</v>
      </c>
      <c r="BB35" s="81">
        <f t="shared" si="24"/>
        <v>52727.338043902375</v>
      </c>
    </row>
    <row r="36" spans="1:54" x14ac:dyDescent="0.25">
      <c r="A36" s="198"/>
      <c r="B36" s="206" t="s">
        <v>687</v>
      </c>
      <c r="C36" s="207"/>
      <c r="D36" s="206" t="s">
        <v>744</v>
      </c>
      <c r="E36" s="206" t="s">
        <v>217</v>
      </c>
      <c r="F36" s="206" t="s">
        <v>744</v>
      </c>
      <c r="G36" s="206" t="s">
        <v>34</v>
      </c>
      <c r="H36" s="206" t="s">
        <v>36</v>
      </c>
      <c r="I36" s="206"/>
      <c r="J36" s="206"/>
      <c r="K36" s="206" t="s">
        <v>35</v>
      </c>
      <c r="L36" s="206" t="s">
        <v>687</v>
      </c>
      <c r="M36" s="206" t="s">
        <v>343</v>
      </c>
      <c r="N36" s="206" t="s">
        <v>288</v>
      </c>
      <c r="O36" s="206"/>
      <c r="P36" s="208">
        <v>400000</v>
      </c>
      <c r="Q36" s="81">
        <f t="shared" si="1"/>
        <v>72.927999999999997</v>
      </c>
      <c r="R36" s="81">
        <f t="shared" si="2"/>
        <v>37499.999999999993</v>
      </c>
      <c r="S36" s="211" t="s">
        <v>36</v>
      </c>
      <c r="T36" s="212" t="s">
        <v>36</v>
      </c>
      <c r="U36" s="213" t="s">
        <v>36</v>
      </c>
      <c r="V36" s="81">
        <f t="shared" si="25"/>
        <v>400000</v>
      </c>
      <c r="W36" s="81">
        <f t="shared" si="3"/>
        <v>72.927999999999997</v>
      </c>
      <c r="X36" s="81">
        <f t="shared" si="4"/>
        <v>37499.999999999993</v>
      </c>
      <c r="Y36" s="81">
        <f t="shared" si="26"/>
        <v>400000</v>
      </c>
      <c r="Z36" s="81">
        <f t="shared" si="5"/>
        <v>72.927999999999997</v>
      </c>
      <c r="AA36" s="81">
        <f t="shared" si="6"/>
        <v>37499.999999999993</v>
      </c>
      <c r="AB36" s="81">
        <f t="shared" si="27"/>
        <v>400000</v>
      </c>
      <c r="AC36" s="81">
        <f t="shared" si="7"/>
        <v>72.927999999999997</v>
      </c>
      <c r="AD36" s="81">
        <f t="shared" si="8"/>
        <v>38800</v>
      </c>
      <c r="AE36" s="81">
        <f t="shared" si="28"/>
        <v>400000</v>
      </c>
      <c r="AF36" s="81">
        <f t="shared" si="9"/>
        <v>72.927999999999997</v>
      </c>
      <c r="AG36" s="81">
        <f t="shared" si="10"/>
        <v>40145.066666666673</v>
      </c>
      <c r="AH36" s="81">
        <f t="shared" si="29"/>
        <v>400000</v>
      </c>
      <c r="AI36" s="81">
        <f t="shared" si="11"/>
        <v>72.927999999999997</v>
      </c>
      <c r="AJ36" s="81">
        <f t="shared" si="12"/>
        <v>41536.762311111124</v>
      </c>
      <c r="AK36" s="81">
        <f t="shared" si="30"/>
        <v>400000</v>
      </c>
      <c r="AL36" s="81">
        <f t="shared" si="13"/>
        <v>72.927999999999997</v>
      </c>
      <c r="AM36" s="81">
        <f t="shared" si="14"/>
        <v>42976.703404562984</v>
      </c>
      <c r="AN36" s="81">
        <f t="shared" si="31"/>
        <v>400000</v>
      </c>
      <c r="AO36" s="81">
        <f t="shared" si="15"/>
        <v>72.927999999999997</v>
      </c>
      <c r="AP36" s="81">
        <f t="shared" si="16"/>
        <v>44466.562455921172</v>
      </c>
      <c r="AQ36" s="81">
        <f t="shared" si="32"/>
        <v>400000</v>
      </c>
      <c r="AR36" s="81">
        <f t="shared" si="17"/>
        <v>72.927999999999997</v>
      </c>
      <c r="AS36" s="81">
        <f t="shared" si="18"/>
        <v>46008.069954393119</v>
      </c>
      <c r="AT36" s="81">
        <f t="shared" si="33"/>
        <v>400000</v>
      </c>
      <c r="AU36" s="81">
        <f t="shared" si="19"/>
        <v>72.927999999999997</v>
      </c>
      <c r="AV36" s="81">
        <f t="shared" si="20"/>
        <v>49253.254280634021</v>
      </c>
      <c r="AW36" s="81">
        <f t="shared" si="34"/>
        <v>400000</v>
      </c>
      <c r="AX36" s="81">
        <f t="shared" si="21"/>
        <v>72.927999999999997</v>
      </c>
      <c r="AY36" s="81">
        <f t="shared" si="22"/>
        <v>50960.700429029348</v>
      </c>
      <c r="AZ36" s="81">
        <f t="shared" si="35"/>
        <v>400000</v>
      </c>
      <c r="BA36" s="81">
        <f t="shared" si="23"/>
        <v>72.927999999999997</v>
      </c>
      <c r="BB36" s="81">
        <f t="shared" si="24"/>
        <v>52727.338043902375</v>
      </c>
    </row>
    <row r="37" spans="1:54" x14ac:dyDescent="0.25">
      <c r="A37" s="198"/>
      <c r="B37" s="206" t="s">
        <v>687</v>
      </c>
      <c r="C37" s="207"/>
      <c r="D37" s="206" t="s">
        <v>718</v>
      </c>
      <c r="E37" s="206" t="s">
        <v>217</v>
      </c>
      <c r="F37" s="206" t="s">
        <v>718</v>
      </c>
      <c r="G37" s="206" t="s">
        <v>34</v>
      </c>
      <c r="H37" s="206" t="s">
        <v>36</v>
      </c>
      <c r="I37" s="206"/>
      <c r="J37" s="206"/>
      <c r="K37" s="206" t="s">
        <v>35</v>
      </c>
      <c r="L37" s="206" t="s">
        <v>687</v>
      </c>
      <c r="M37" s="206" t="s">
        <v>343</v>
      </c>
      <c r="N37" s="206" t="s">
        <v>285</v>
      </c>
      <c r="O37" s="206"/>
      <c r="P37" s="208">
        <v>5000000</v>
      </c>
      <c r="Q37" s="81">
        <f t="shared" si="1"/>
        <v>831.69999999999993</v>
      </c>
      <c r="R37" s="81">
        <f t="shared" si="2"/>
        <v>1391465.6771799631</v>
      </c>
      <c r="S37" s="211" t="s">
        <v>36</v>
      </c>
      <c r="T37" s="212" t="s">
        <v>36</v>
      </c>
      <c r="U37" s="213" t="s">
        <v>36</v>
      </c>
      <c r="V37" s="81">
        <f t="shared" si="25"/>
        <v>5000000</v>
      </c>
      <c r="W37" s="81">
        <f t="shared" si="3"/>
        <v>831.69999999999993</v>
      </c>
      <c r="X37" s="81">
        <f t="shared" si="4"/>
        <v>1391465.6771799631</v>
      </c>
      <c r="Y37" s="81">
        <f t="shared" si="26"/>
        <v>5000000</v>
      </c>
      <c r="Z37" s="81">
        <f t="shared" si="5"/>
        <v>831.69999999999993</v>
      </c>
      <c r="AA37" s="81">
        <f t="shared" si="6"/>
        <v>1391465.6771799631</v>
      </c>
      <c r="AB37" s="81">
        <f t="shared" si="27"/>
        <v>5000000</v>
      </c>
      <c r="AC37" s="81">
        <f t="shared" si="7"/>
        <v>831.69999999999993</v>
      </c>
      <c r="AD37" s="81">
        <f t="shared" si="8"/>
        <v>1450000</v>
      </c>
      <c r="AE37" s="81">
        <f t="shared" si="28"/>
        <v>5000000</v>
      </c>
      <c r="AF37" s="81">
        <f t="shared" si="9"/>
        <v>831.69999999999993</v>
      </c>
      <c r="AG37" s="81">
        <f t="shared" si="10"/>
        <v>1510996.6666666663</v>
      </c>
      <c r="AH37" s="81">
        <f t="shared" si="29"/>
        <v>5000000</v>
      </c>
      <c r="AI37" s="81">
        <f t="shared" si="11"/>
        <v>831.69999999999993</v>
      </c>
      <c r="AJ37" s="81">
        <f t="shared" si="12"/>
        <v>1574559.2597777771</v>
      </c>
      <c r="AK37" s="81">
        <f t="shared" si="30"/>
        <v>5000000</v>
      </c>
      <c r="AL37" s="81">
        <f t="shared" si="13"/>
        <v>831.69999999999993</v>
      </c>
      <c r="AM37" s="81">
        <f t="shared" si="14"/>
        <v>1640795.7193057621</v>
      </c>
      <c r="AN37" s="81">
        <f t="shared" si="31"/>
        <v>5000000</v>
      </c>
      <c r="AO37" s="81">
        <f t="shared" si="15"/>
        <v>831.69999999999993</v>
      </c>
      <c r="AP37" s="81">
        <f t="shared" si="16"/>
        <v>1709818.5258978908</v>
      </c>
      <c r="AQ37" s="81">
        <f t="shared" si="32"/>
        <v>5000000</v>
      </c>
      <c r="AR37" s="81">
        <f t="shared" si="17"/>
        <v>831.69999999999993</v>
      </c>
      <c r="AS37" s="81">
        <f t="shared" si="18"/>
        <v>1781744.8918873284</v>
      </c>
      <c r="AT37" s="81">
        <f t="shared" si="33"/>
        <v>5000000</v>
      </c>
      <c r="AU37" s="81">
        <f t="shared" si="19"/>
        <v>831.69999999999993</v>
      </c>
      <c r="AV37" s="81">
        <f t="shared" si="20"/>
        <v>1934802.0124709981</v>
      </c>
      <c r="AW37" s="81">
        <f t="shared" si="34"/>
        <v>5000000</v>
      </c>
      <c r="AX37" s="81">
        <f t="shared" si="21"/>
        <v>831.69999999999993</v>
      </c>
      <c r="AY37" s="81">
        <f t="shared" si="22"/>
        <v>2016192.6837956109</v>
      </c>
      <c r="AZ37" s="81">
        <f t="shared" si="35"/>
        <v>5000000</v>
      </c>
      <c r="BA37" s="81">
        <f t="shared" si="23"/>
        <v>831.69999999999993</v>
      </c>
      <c r="BB37" s="81">
        <f t="shared" si="24"/>
        <v>2101007.1893606125</v>
      </c>
    </row>
    <row r="38" spans="1:54" x14ac:dyDescent="0.25">
      <c r="A38" s="198"/>
      <c r="B38" s="206" t="s">
        <v>687</v>
      </c>
      <c r="C38" s="207"/>
      <c r="D38" s="206" t="s">
        <v>719</v>
      </c>
      <c r="E38" s="206" t="s">
        <v>217</v>
      </c>
      <c r="F38" s="206" t="s">
        <v>719</v>
      </c>
      <c r="G38" s="206" t="s">
        <v>34</v>
      </c>
      <c r="H38" s="206" t="s">
        <v>36</v>
      </c>
      <c r="I38" s="206"/>
      <c r="J38" s="206"/>
      <c r="K38" s="206" t="s">
        <v>35</v>
      </c>
      <c r="L38" s="206" t="s">
        <v>687</v>
      </c>
      <c r="M38" s="206" t="s">
        <v>343</v>
      </c>
      <c r="N38" s="206" t="s">
        <v>285</v>
      </c>
      <c r="O38" s="206"/>
      <c r="P38" s="208">
        <v>1000000</v>
      </c>
      <c r="Q38" s="81">
        <f t="shared" si="1"/>
        <v>166.33999999999997</v>
      </c>
      <c r="R38" s="81">
        <f t="shared" si="2"/>
        <v>278293.13543599262</v>
      </c>
      <c r="S38" s="211" t="s">
        <v>36</v>
      </c>
      <c r="T38" s="212" t="s">
        <v>36</v>
      </c>
      <c r="U38" s="213" t="s">
        <v>36</v>
      </c>
      <c r="V38" s="81">
        <f t="shared" si="25"/>
        <v>1000000</v>
      </c>
      <c r="W38" s="81">
        <f t="shared" si="3"/>
        <v>166.33999999999997</v>
      </c>
      <c r="X38" s="81">
        <f t="shared" si="4"/>
        <v>278293.13543599262</v>
      </c>
      <c r="Y38" s="81">
        <f t="shared" si="26"/>
        <v>1000000</v>
      </c>
      <c r="Z38" s="81">
        <f t="shared" si="5"/>
        <v>166.33999999999997</v>
      </c>
      <c r="AA38" s="81">
        <f t="shared" si="6"/>
        <v>278293.13543599262</v>
      </c>
      <c r="AB38" s="81">
        <f t="shared" si="27"/>
        <v>1000000</v>
      </c>
      <c r="AC38" s="81">
        <f t="shared" si="7"/>
        <v>166.33999999999997</v>
      </c>
      <c r="AD38" s="81">
        <f t="shared" si="8"/>
        <v>290000</v>
      </c>
      <c r="AE38" s="81">
        <f t="shared" si="28"/>
        <v>1000000</v>
      </c>
      <c r="AF38" s="81">
        <f t="shared" si="9"/>
        <v>166.33999999999997</v>
      </c>
      <c r="AG38" s="81">
        <f t="shared" si="10"/>
        <v>302199.33333333326</v>
      </c>
      <c r="AH38" s="81">
        <f t="shared" si="29"/>
        <v>1000000</v>
      </c>
      <c r="AI38" s="81">
        <f t="shared" si="11"/>
        <v>166.33999999999997</v>
      </c>
      <c r="AJ38" s="81">
        <f t="shared" si="12"/>
        <v>314911.85195555544</v>
      </c>
      <c r="AK38" s="81">
        <f t="shared" si="30"/>
        <v>1000000</v>
      </c>
      <c r="AL38" s="81">
        <f t="shared" si="13"/>
        <v>166.33999999999997</v>
      </c>
      <c r="AM38" s="81">
        <f t="shared" si="14"/>
        <v>328159.14386115241</v>
      </c>
      <c r="AN38" s="81">
        <f t="shared" si="31"/>
        <v>1000000</v>
      </c>
      <c r="AO38" s="81">
        <f t="shared" si="15"/>
        <v>166.33999999999997</v>
      </c>
      <c r="AP38" s="81">
        <f t="shared" si="16"/>
        <v>341963.70517957816</v>
      </c>
      <c r="AQ38" s="81">
        <f t="shared" si="32"/>
        <v>1000000</v>
      </c>
      <c r="AR38" s="81">
        <f t="shared" si="17"/>
        <v>166.33999999999997</v>
      </c>
      <c r="AS38" s="81">
        <f t="shared" si="18"/>
        <v>356348.97837746562</v>
      </c>
      <c r="AT38" s="81">
        <f t="shared" si="33"/>
        <v>1000000</v>
      </c>
      <c r="AU38" s="81">
        <f t="shared" si="19"/>
        <v>166.33999999999997</v>
      </c>
      <c r="AV38" s="81">
        <f t="shared" si="20"/>
        <v>386960.40249419963</v>
      </c>
      <c r="AW38" s="81">
        <f t="shared" si="34"/>
        <v>1000000</v>
      </c>
      <c r="AX38" s="81">
        <f t="shared" si="21"/>
        <v>166.33999999999997</v>
      </c>
      <c r="AY38" s="81">
        <f t="shared" si="22"/>
        <v>403238.53675912222</v>
      </c>
      <c r="AZ38" s="81">
        <f t="shared" si="35"/>
        <v>1000000</v>
      </c>
      <c r="BA38" s="81">
        <f t="shared" si="23"/>
        <v>166.33999999999997</v>
      </c>
      <c r="BB38" s="81">
        <f t="shared" si="24"/>
        <v>420201.43787212251</v>
      </c>
    </row>
    <row r="39" spans="1:54" x14ac:dyDescent="0.25">
      <c r="A39" s="198"/>
      <c r="B39" s="206" t="s">
        <v>687</v>
      </c>
      <c r="C39" s="207"/>
      <c r="D39" s="206" t="s">
        <v>742</v>
      </c>
      <c r="E39" s="206" t="s">
        <v>217</v>
      </c>
      <c r="F39" s="206" t="s">
        <v>742</v>
      </c>
      <c r="G39" s="206" t="s">
        <v>34</v>
      </c>
      <c r="H39" s="206" t="s">
        <v>36</v>
      </c>
      <c r="I39" s="206"/>
      <c r="J39" s="206"/>
      <c r="K39" s="206" t="s">
        <v>35</v>
      </c>
      <c r="L39" s="206" t="s">
        <v>687</v>
      </c>
      <c r="M39" s="206" t="s">
        <v>343</v>
      </c>
      <c r="N39" s="206" t="s">
        <v>285</v>
      </c>
      <c r="O39" s="206"/>
      <c r="P39" s="208">
        <v>2000000</v>
      </c>
      <c r="Q39" s="81">
        <f t="shared" si="1"/>
        <v>332.67999999999995</v>
      </c>
      <c r="R39" s="81">
        <f t="shared" si="2"/>
        <v>556586.27087198524</v>
      </c>
      <c r="S39" s="211" t="s">
        <v>36</v>
      </c>
      <c r="T39" s="212" t="s">
        <v>36</v>
      </c>
      <c r="U39" s="213" t="s">
        <v>36</v>
      </c>
      <c r="V39" s="81">
        <f t="shared" si="25"/>
        <v>2000000</v>
      </c>
      <c r="W39" s="81">
        <f t="shared" si="3"/>
        <v>332.67999999999995</v>
      </c>
      <c r="X39" s="81">
        <f t="shared" si="4"/>
        <v>556586.27087198524</v>
      </c>
      <c r="Y39" s="81">
        <f t="shared" si="26"/>
        <v>2000000</v>
      </c>
      <c r="Z39" s="81">
        <f t="shared" si="5"/>
        <v>332.67999999999995</v>
      </c>
      <c r="AA39" s="81">
        <f t="shared" si="6"/>
        <v>556586.27087198524</v>
      </c>
      <c r="AB39" s="81">
        <f t="shared" si="27"/>
        <v>2000000</v>
      </c>
      <c r="AC39" s="81">
        <f t="shared" si="7"/>
        <v>332.67999999999995</v>
      </c>
      <c r="AD39" s="81">
        <f t="shared" si="8"/>
        <v>580000</v>
      </c>
      <c r="AE39" s="81">
        <f t="shared" si="28"/>
        <v>2000000</v>
      </c>
      <c r="AF39" s="81">
        <f t="shared" si="9"/>
        <v>332.67999999999995</v>
      </c>
      <c r="AG39" s="81">
        <f t="shared" si="10"/>
        <v>604398.66666666651</v>
      </c>
      <c r="AH39" s="81">
        <f t="shared" si="29"/>
        <v>2000000</v>
      </c>
      <c r="AI39" s="81">
        <f t="shared" si="11"/>
        <v>332.67999999999995</v>
      </c>
      <c r="AJ39" s="81">
        <f t="shared" si="12"/>
        <v>629823.70391111088</v>
      </c>
      <c r="AK39" s="81">
        <f t="shared" si="30"/>
        <v>2000000</v>
      </c>
      <c r="AL39" s="81">
        <f t="shared" si="13"/>
        <v>332.67999999999995</v>
      </c>
      <c r="AM39" s="81">
        <f t="shared" si="14"/>
        <v>656318.28772230481</v>
      </c>
      <c r="AN39" s="81">
        <f t="shared" si="31"/>
        <v>2000000</v>
      </c>
      <c r="AO39" s="81">
        <f t="shared" si="15"/>
        <v>332.67999999999995</v>
      </c>
      <c r="AP39" s="81">
        <f t="shared" si="16"/>
        <v>683927.41035915632</v>
      </c>
      <c r="AQ39" s="81">
        <f t="shared" si="32"/>
        <v>2000000</v>
      </c>
      <c r="AR39" s="81">
        <f t="shared" si="17"/>
        <v>332.67999999999995</v>
      </c>
      <c r="AS39" s="81">
        <f t="shared" si="18"/>
        <v>712697.95675493125</v>
      </c>
      <c r="AT39" s="81">
        <f t="shared" si="33"/>
        <v>2000000</v>
      </c>
      <c r="AU39" s="81">
        <f t="shared" si="19"/>
        <v>332.67999999999995</v>
      </c>
      <c r="AV39" s="81">
        <f t="shared" si="20"/>
        <v>773920.80498839926</v>
      </c>
      <c r="AW39" s="81">
        <f t="shared" si="34"/>
        <v>2000000</v>
      </c>
      <c r="AX39" s="81">
        <f t="shared" si="21"/>
        <v>332.67999999999995</v>
      </c>
      <c r="AY39" s="81">
        <f t="shared" si="22"/>
        <v>806477.07351824443</v>
      </c>
      <c r="AZ39" s="81">
        <f t="shared" si="35"/>
        <v>2000000</v>
      </c>
      <c r="BA39" s="81">
        <f t="shared" si="23"/>
        <v>332.67999999999995</v>
      </c>
      <c r="BB39" s="81">
        <f t="shared" si="24"/>
        <v>840402.87574424502</v>
      </c>
    </row>
    <row r="40" spans="1:54" x14ac:dyDescent="0.25">
      <c r="A40" s="198"/>
      <c r="B40" s="206" t="s">
        <v>687</v>
      </c>
      <c r="C40" s="207"/>
      <c r="D40" s="206" t="s">
        <v>744</v>
      </c>
      <c r="E40" s="206" t="s">
        <v>217</v>
      </c>
      <c r="F40" s="206" t="s">
        <v>744</v>
      </c>
      <c r="G40" s="206" t="s">
        <v>34</v>
      </c>
      <c r="H40" s="206" t="s">
        <v>36</v>
      </c>
      <c r="I40" s="206"/>
      <c r="J40" s="206"/>
      <c r="K40" s="206" t="s">
        <v>35</v>
      </c>
      <c r="L40" s="206" t="s">
        <v>687</v>
      </c>
      <c r="M40" s="206" t="s">
        <v>343</v>
      </c>
      <c r="N40" s="206" t="s">
        <v>285</v>
      </c>
      <c r="O40" s="206"/>
      <c r="P40" s="208">
        <v>2000000</v>
      </c>
      <c r="Q40" s="81">
        <f t="shared" si="1"/>
        <v>332.67999999999995</v>
      </c>
      <c r="R40" s="81">
        <f t="shared" si="2"/>
        <v>556586.27087198524</v>
      </c>
      <c r="S40" s="211" t="s">
        <v>36</v>
      </c>
      <c r="T40" s="212" t="s">
        <v>36</v>
      </c>
      <c r="U40" s="213" t="s">
        <v>36</v>
      </c>
      <c r="V40" s="81">
        <f t="shared" si="25"/>
        <v>2000000</v>
      </c>
      <c r="W40" s="81">
        <f t="shared" si="3"/>
        <v>332.67999999999995</v>
      </c>
      <c r="X40" s="81">
        <f t="shared" si="4"/>
        <v>556586.27087198524</v>
      </c>
      <c r="Y40" s="81">
        <f t="shared" si="26"/>
        <v>2000000</v>
      </c>
      <c r="Z40" s="81">
        <f t="shared" si="5"/>
        <v>332.67999999999995</v>
      </c>
      <c r="AA40" s="81">
        <f t="shared" si="6"/>
        <v>556586.27087198524</v>
      </c>
      <c r="AB40" s="81">
        <f t="shared" si="27"/>
        <v>2000000</v>
      </c>
      <c r="AC40" s="81">
        <f t="shared" si="7"/>
        <v>332.67999999999995</v>
      </c>
      <c r="AD40" s="81">
        <f t="shared" si="8"/>
        <v>580000</v>
      </c>
      <c r="AE40" s="81">
        <f t="shared" si="28"/>
        <v>2000000</v>
      </c>
      <c r="AF40" s="81">
        <f t="shared" si="9"/>
        <v>332.67999999999995</v>
      </c>
      <c r="AG40" s="81">
        <f t="shared" si="10"/>
        <v>604398.66666666651</v>
      </c>
      <c r="AH40" s="81">
        <f t="shared" si="29"/>
        <v>2000000</v>
      </c>
      <c r="AI40" s="81">
        <f t="shared" si="11"/>
        <v>332.67999999999995</v>
      </c>
      <c r="AJ40" s="81">
        <f t="shared" si="12"/>
        <v>629823.70391111088</v>
      </c>
      <c r="AK40" s="81">
        <f t="shared" si="30"/>
        <v>2000000</v>
      </c>
      <c r="AL40" s="81">
        <f t="shared" si="13"/>
        <v>332.67999999999995</v>
      </c>
      <c r="AM40" s="81">
        <f t="shared" si="14"/>
        <v>656318.28772230481</v>
      </c>
      <c r="AN40" s="81">
        <f t="shared" si="31"/>
        <v>2000000</v>
      </c>
      <c r="AO40" s="81">
        <f t="shared" si="15"/>
        <v>332.67999999999995</v>
      </c>
      <c r="AP40" s="81">
        <f t="shared" si="16"/>
        <v>683927.41035915632</v>
      </c>
      <c r="AQ40" s="81">
        <f t="shared" si="32"/>
        <v>2000000</v>
      </c>
      <c r="AR40" s="81">
        <f t="shared" si="17"/>
        <v>332.67999999999995</v>
      </c>
      <c r="AS40" s="81">
        <f t="shared" si="18"/>
        <v>712697.95675493125</v>
      </c>
      <c r="AT40" s="81">
        <f t="shared" si="33"/>
        <v>2000000</v>
      </c>
      <c r="AU40" s="81">
        <f t="shared" si="19"/>
        <v>332.67999999999995</v>
      </c>
      <c r="AV40" s="81">
        <f t="shared" si="20"/>
        <v>773920.80498839926</v>
      </c>
      <c r="AW40" s="81">
        <f t="shared" si="34"/>
        <v>2000000</v>
      </c>
      <c r="AX40" s="81">
        <f t="shared" si="21"/>
        <v>332.67999999999995</v>
      </c>
      <c r="AY40" s="81">
        <f t="shared" si="22"/>
        <v>806477.07351824443</v>
      </c>
      <c r="AZ40" s="81">
        <f t="shared" si="35"/>
        <v>2000000</v>
      </c>
      <c r="BA40" s="81">
        <f t="shared" si="23"/>
        <v>332.67999999999995</v>
      </c>
      <c r="BB40" s="81">
        <f t="shared" si="24"/>
        <v>840402.87574424502</v>
      </c>
    </row>
    <row r="41" spans="1:54" x14ac:dyDescent="0.25">
      <c r="A41" s="198"/>
      <c r="B41" s="206" t="s">
        <v>745</v>
      </c>
      <c r="C41" s="207"/>
      <c r="D41" s="206" t="s">
        <v>751</v>
      </c>
      <c r="E41" s="206" t="s">
        <v>217</v>
      </c>
      <c r="F41" s="206" t="s">
        <v>718</v>
      </c>
      <c r="G41" s="206" t="s">
        <v>35</v>
      </c>
      <c r="H41" s="206" t="s">
        <v>347</v>
      </c>
      <c r="I41" s="206">
        <v>25000</v>
      </c>
      <c r="J41" s="206"/>
      <c r="K41" s="206" t="s">
        <v>34</v>
      </c>
      <c r="L41" s="206" t="s">
        <v>681</v>
      </c>
      <c r="M41" s="206" t="s">
        <v>342</v>
      </c>
      <c r="N41" s="206" t="s">
        <v>89</v>
      </c>
      <c r="O41" s="206"/>
      <c r="P41" s="208">
        <v>1000000</v>
      </c>
      <c r="Q41" s="81">
        <f t="shared" si="1"/>
        <v>0</v>
      </c>
      <c r="R41" s="81">
        <f t="shared" si="2"/>
        <v>0</v>
      </c>
      <c r="S41" s="211" t="s">
        <v>36</v>
      </c>
      <c r="T41" s="212" t="s">
        <v>36</v>
      </c>
      <c r="U41" s="213" t="s">
        <v>36</v>
      </c>
      <c r="V41" s="81">
        <f t="shared" si="25"/>
        <v>0</v>
      </c>
      <c r="W41" s="81">
        <f t="shared" si="3"/>
        <v>0</v>
      </c>
      <c r="X41" s="81">
        <f t="shared" si="4"/>
        <v>0</v>
      </c>
      <c r="Y41" s="81">
        <f t="shared" si="26"/>
        <v>0</v>
      </c>
      <c r="Z41" s="81">
        <f t="shared" si="5"/>
        <v>0</v>
      </c>
      <c r="AA41" s="81">
        <f t="shared" si="6"/>
        <v>0</v>
      </c>
      <c r="AB41" s="81">
        <f t="shared" si="27"/>
        <v>1000000</v>
      </c>
      <c r="AC41" s="81">
        <f t="shared" si="7"/>
        <v>438.08699999999999</v>
      </c>
      <c r="AD41" s="81">
        <f t="shared" si="8"/>
        <v>112264.79672100001</v>
      </c>
      <c r="AE41" s="81">
        <f t="shared" si="28"/>
        <v>1000000</v>
      </c>
      <c r="AF41" s="81">
        <f t="shared" si="9"/>
        <v>427.13482499999998</v>
      </c>
      <c r="AG41" s="81">
        <f t="shared" si="10"/>
        <v>120295.67210706425</v>
      </c>
      <c r="AH41" s="81">
        <f t="shared" si="29"/>
        <v>1000000</v>
      </c>
      <c r="AI41" s="81">
        <f t="shared" si="11"/>
        <v>416.45645437500002</v>
      </c>
      <c r="AJ41" s="81">
        <f t="shared" si="12"/>
        <v>120326.67871351927</v>
      </c>
      <c r="AK41" s="81">
        <f t="shared" si="30"/>
        <v>1000000</v>
      </c>
      <c r="AL41" s="81">
        <f t="shared" si="13"/>
        <v>406.04504301562497</v>
      </c>
      <c r="AM41" s="81">
        <f t="shared" si="14"/>
        <v>121357.81709805173</v>
      </c>
      <c r="AN41" s="81">
        <f t="shared" si="31"/>
        <v>1000000</v>
      </c>
      <c r="AO41" s="81">
        <f t="shared" si="15"/>
        <v>395.89391694023431</v>
      </c>
      <c r="AP41" s="81">
        <f t="shared" si="16"/>
        <v>135389.08782071844</v>
      </c>
      <c r="AQ41" s="81">
        <f t="shared" si="32"/>
        <v>1000000</v>
      </c>
      <c r="AR41" s="81">
        <f t="shared" si="17"/>
        <v>385.99656901672847</v>
      </c>
      <c r="AS41" s="81">
        <f t="shared" si="18"/>
        <v>136420.4914439565</v>
      </c>
      <c r="AT41" s="81">
        <f t="shared" si="33"/>
        <v>1000000</v>
      </c>
      <c r="AU41" s="81">
        <f t="shared" si="19"/>
        <v>376.34665479131024</v>
      </c>
      <c r="AV41" s="81">
        <f t="shared" si="20"/>
        <v>136675.58938857113</v>
      </c>
      <c r="AW41" s="81">
        <f t="shared" si="34"/>
        <v>1000000</v>
      </c>
      <c r="AX41" s="81">
        <f t="shared" si="21"/>
        <v>366.93798842152745</v>
      </c>
      <c r="AY41" s="81">
        <f t="shared" si="22"/>
        <v>136708.21064347256</v>
      </c>
      <c r="AZ41" s="81">
        <f t="shared" si="35"/>
        <v>1000000</v>
      </c>
      <c r="BA41" s="81">
        <f t="shared" si="23"/>
        <v>357.76453871098926</v>
      </c>
      <c r="BB41" s="81">
        <f t="shared" si="24"/>
        <v>136740.9705387073</v>
      </c>
    </row>
    <row r="42" spans="1:54" x14ac:dyDescent="0.25">
      <c r="A42" s="198"/>
      <c r="B42" s="206" t="s">
        <v>746</v>
      </c>
      <c r="C42" s="207"/>
      <c r="D42" s="206" t="s">
        <v>751</v>
      </c>
      <c r="E42" s="206" t="s">
        <v>217</v>
      </c>
      <c r="F42" s="206" t="s">
        <v>718</v>
      </c>
      <c r="G42" s="206" t="s">
        <v>35</v>
      </c>
      <c r="H42" s="206" t="s">
        <v>347</v>
      </c>
      <c r="I42" s="206"/>
      <c r="J42" s="206"/>
      <c r="K42" s="206" t="s">
        <v>34</v>
      </c>
      <c r="L42" s="206" t="s">
        <v>682</v>
      </c>
      <c r="M42" s="206" t="s">
        <v>342</v>
      </c>
      <c r="N42" s="206" t="s">
        <v>418</v>
      </c>
      <c r="O42" s="206"/>
      <c r="P42" s="208">
        <v>3000000</v>
      </c>
      <c r="Q42" s="81">
        <f t="shared" si="1"/>
        <v>0</v>
      </c>
      <c r="R42" s="81">
        <f t="shared" si="2"/>
        <v>0</v>
      </c>
      <c r="S42" s="211" t="s">
        <v>36</v>
      </c>
      <c r="T42" s="212" t="s">
        <v>36</v>
      </c>
      <c r="U42" s="213" t="s">
        <v>36</v>
      </c>
      <c r="V42" s="81">
        <f t="shared" si="25"/>
        <v>0</v>
      </c>
      <c r="W42" s="81">
        <f t="shared" si="3"/>
        <v>0</v>
      </c>
      <c r="X42" s="81">
        <f t="shared" si="4"/>
        <v>0</v>
      </c>
      <c r="Y42" s="81">
        <f t="shared" si="26"/>
        <v>0</v>
      </c>
      <c r="Z42" s="81">
        <f t="shared" si="5"/>
        <v>0</v>
      </c>
      <c r="AA42" s="81">
        <f t="shared" si="6"/>
        <v>0</v>
      </c>
      <c r="AB42" s="81">
        <f t="shared" si="27"/>
        <v>3000000</v>
      </c>
      <c r="AC42" s="81">
        <f t="shared" si="7"/>
        <v>553.35</v>
      </c>
      <c r="AD42" s="81">
        <f t="shared" si="8"/>
        <v>102176.20305</v>
      </c>
      <c r="AE42" s="81">
        <f t="shared" si="28"/>
        <v>3000000</v>
      </c>
      <c r="AF42" s="81">
        <f t="shared" si="9"/>
        <v>553.35</v>
      </c>
      <c r="AG42" s="81">
        <f t="shared" si="10"/>
        <v>108451.4891415</v>
      </c>
      <c r="AH42" s="81">
        <f t="shared" si="29"/>
        <v>3000000</v>
      </c>
      <c r="AI42" s="81">
        <f t="shared" si="11"/>
        <v>553.35</v>
      </c>
      <c r="AJ42" s="81">
        <f t="shared" si="12"/>
        <v>105735.033815745</v>
      </c>
      <c r="AK42" s="81">
        <f t="shared" si="30"/>
        <v>3000000</v>
      </c>
      <c r="AL42" s="81">
        <f t="shared" si="13"/>
        <v>553.35</v>
      </c>
      <c r="AM42" s="81">
        <f t="shared" si="14"/>
        <v>103027.08483021735</v>
      </c>
      <c r="AN42" s="81">
        <f t="shared" si="31"/>
        <v>3000000</v>
      </c>
      <c r="AO42" s="81">
        <f t="shared" si="15"/>
        <v>553.35</v>
      </c>
      <c r="AP42" s="81">
        <f t="shared" si="16"/>
        <v>100327.89737512387</v>
      </c>
      <c r="AQ42" s="81">
        <f t="shared" si="32"/>
        <v>3000000</v>
      </c>
      <c r="AR42" s="81">
        <f t="shared" si="17"/>
        <v>553.35</v>
      </c>
      <c r="AS42" s="81">
        <f t="shared" si="18"/>
        <v>106637.73429637759</v>
      </c>
      <c r="AT42" s="81">
        <f t="shared" si="33"/>
        <v>3000000</v>
      </c>
      <c r="AU42" s="81">
        <f t="shared" si="19"/>
        <v>553.35</v>
      </c>
      <c r="AV42" s="81">
        <f t="shared" si="20"/>
        <v>107285.57231502698</v>
      </c>
      <c r="AW42" s="81">
        <f t="shared" si="34"/>
        <v>3000000</v>
      </c>
      <c r="AX42" s="81">
        <f t="shared" si="21"/>
        <v>553.35</v>
      </c>
      <c r="AY42" s="81">
        <f t="shared" si="22"/>
        <v>107624.1394844778</v>
      </c>
      <c r="AZ42" s="81">
        <f t="shared" si="35"/>
        <v>3000000</v>
      </c>
      <c r="BA42" s="81">
        <f t="shared" si="23"/>
        <v>553.35</v>
      </c>
      <c r="BB42" s="81">
        <f t="shared" si="24"/>
        <v>107972.86366901212</v>
      </c>
    </row>
    <row r="43" spans="1:54" x14ac:dyDescent="0.25">
      <c r="A43" s="198"/>
      <c r="B43" s="206"/>
      <c r="C43" s="207"/>
      <c r="D43" s="206"/>
      <c r="E43" s="206"/>
      <c r="F43" s="206"/>
      <c r="G43" s="206"/>
      <c r="H43" s="206"/>
      <c r="I43" s="206"/>
      <c r="J43" s="206"/>
      <c r="K43" s="206"/>
      <c r="L43" s="206"/>
      <c r="M43" s="206"/>
      <c r="N43" s="206"/>
      <c r="O43" s="206"/>
      <c r="P43" s="208"/>
      <c r="Q43" s="81">
        <f t="shared" si="1"/>
        <v>0</v>
      </c>
      <c r="R43" s="81">
        <f t="shared" si="2"/>
        <v>0</v>
      </c>
      <c r="S43" s="211" t="s">
        <v>36</v>
      </c>
      <c r="T43" s="212" t="s">
        <v>36</v>
      </c>
      <c r="U43" s="213" t="s">
        <v>36</v>
      </c>
      <c r="V43" s="81">
        <f t="shared" si="25"/>
        <v>0</v>
      </c>
      <c r="W43" s="81">
        <f t="shared" si="3"/>
        <v>0</v>
      </c>
      <c r="X43" s="81">
        <f t="shared" si="4"/>
        <v>0</v>
      </c>
      <c r="Y43" s="81">
        <f t="shared" si="26"/>
        <v>0</v>
      </c>
      <c r="Z43" s="81">
        <f t="shared" si="5"/>
        <v>0</v>
      </c>
      <c r="AA43" s="81">
        <f t="shared" si="6"/>
        <v>0</v>
      </c>
      <c r="AB43" s="81">
        <f t="shared" si="27"/>
        <v>0</v>
      </c>
      <c r="AC43" s="81">
        <f t="shared" si="7"/>
        <v>0</v>
      </c>
      <c r="AD43" s="81">
        <f t="shared" si="8"/>
        <v>0</v>
      </c>
      <c r="AE43" s="81">
        <f t="shared" si="28"/>
        <v>0</v>
      </c>
      <c r="AF43" s="81">
        <f t="shared" si="9"/>
        <v>0</v>
      </c>
      <c r="AG43" s="81">
        <f t="shared" si="10"/>
        <v>0</v>
      </c>
      <c r="AH43" s="81">
        <f t="shared" si="29"/>
        <v>0</v>
      </c>
      <c r="AI43" s="81">
        <f t="shared" si="11"/>
        <v>0</v>
      </c>
      <c r="AJ43" s="81">
        <f t="shared" si="12"/>
        <v>0</v>
      </c>
      <c r="AK43" s="81">
        <f t="shared" si="30"/>
        <v>0</v>
      </c>
      <c r="AL43" s="81">
        <f t="shared" si="13"/>
        <v>0</v>
      </c>
      <c r="AM43" s="81">
        <f t="shared" si="14"/>
        <v>0</v>
      </c>
      <c r="AN43" s="81">
        <f t="shared" si="31"/>
        <v>0</v>
      </c>
      <c r="AO43" s="81">
        <f t="shared" si="15"/>
        <v>0</v>
      </c>
      <c r="AP43" s="81">
        <f t="shared" si="16"/>
        <v>0</v>
      </c>
      <c r="AQ43" s="81">
        <f t="shared" si="32"/>
        <v>0</v>
      </c>
      <c r="AR43" s="81">
        <f t="shared" si="17"/>
        <v>0</v>
      </c>
      <c r="AS43" s="81">
        <f t="shared" si="18"/>
        <v>0</v>
      </c>
      <c r="AT43" s="81">
        <f t="shared" si="33"/>
        <v>0</v>
      </c>
      <c r="AU43" s="81">
        <f t="shared" si="19"/>
        <v>0</v>
      </c>
      <c r="AV43" s="81">
        <f t="shared" si="20"/>
        <v>0</v>
      </c>
      <c r="AW43" s="81">
        <f t="shared" si="34"/>
        <v>0</v>
      </c>
      <c r="AX43" s="81">
        <f t="shared" si="21"/>
        <v>0</v>
      </c>
      <c r="AY43" s="81">
        <f t="shared" si="22"/>
        <v>0</v>
      </c>
      <c r="AZ43" s="81">
        <f t="shared" si="35"/>
        <v>0</v>
      </c>
      <c r="BA43" s="81">
        <f t="shared" si="23"/>
        <v>0</v>
      </c>
      <c r="BB43" s="81">
        <f t="shared" si="24"/>
        <v>0</v>
      </c>
    </row>
    <row r="44" spans="1:54" x14ac:dyDescent="0.25">
      <c r="A44" s="198"/>
      <c r="B44" s="206"/>
      <c r="C44" s="207"/>
      <c r="D44" s="206"/>
      <c r="E44" s="206"/>
      <c r="F44" s="206"/>
      <c r="G44" s="206"/>
      <c r="H44" s="206"/>
      <c r="I44" s="206"/>
      <c r="J44" s="206"/>
      <c r="K44" s="206"/>
      <c r="L44" s="206"/>
      <c r="M44" s="206"/>
      <c r="N44" s="206"/>
      <c r="O44" s="206"/>
      <c r="P44" s="208"/>
      <c r="Q44" s="81">
        <f t="shared" si="1"/>
        <v>0</v>
      </c>
      <c r="R44" s="81">
        <f t="shared" si="2"/>
        <v>0</v>
      </c>
      <c r="S44" s="211" t="s">
        <v>36</v>
      </c>
      <c r="T44" s="212" t="s">
        <v>36</v>
      </c>
      <c r="U44" s="213" t="s">
        <v>36</v>
      </c>
      <c r="V44" s="81">
        <f t="shared" si="25"/>
        <v>0</v>
      </c>
      <c r="W44" s="81">
        <f t="shared" si="3"/>
        <v>0</v>
      </c>
      <c r="X44" s="81">
        <f t="shared" si="4"/>
        <v>0</v>
      </c>
      <c r="Y44" s="81">
        <f t="shared" si="26"/>
        <v>0</v>
      </c>
      <c r="Z44" s="81">
        <f t="shared" si="5"/>
        <v>0</v>
      </c>
      <c r="AA44" s="81">
        <f t="shared" si="6"/>
        <v>0</v>
      </c>
      <c r="AB44" s="81">
        <f t="shared" si="27"/>
        <v>0</v>
      </c>
      <c r="AC44" s="81">
        <f t="shared" si="7"/>
        <v>0</v>
      </c>
      <c r="AD44" s="81">
        <f t="shared" si="8"/>
        <v>0</v>
      </c>
      <c r="AE44" s="81">
        <f t="shared" si="28"/>
        <v>0</v>
      </c>
      <c r="AF44" s="81">
        <f t="shared" si="9"/>
        <v>0</v>
      </c>
      <c r="AG44" s="81">
        <f t="shared" si="10"/>
        <v>0</v>
      </c>
      <c r="AH44" s="81">
        <f t="shared" si="29"/>
        <v>0</v>
      </c>
      <c r="AI44" s="81">
        <f t="shared" si="11"/>
        <v>0</v>
      </c>
      <c r="AJ44" s="81">
        <f t="shared" si="12"/>
        <v>0</v>
      </c>
      <c r="AK44" s="81">
        <f t="shared" si="30"/>
        <v>0</v>
      </c>
      <c r="AL44" s="81">
        <f t="shared" si="13"/>
        <v>0</v>
      </c>
      <c r="AM44" s="81">
        <f t="shared" si="14"/>
        <v>0</v>
      </c>
      <c r="AN44" s="81">
        <f t="shared" si="31"/>
        <v>0</v>
      </c>
      <c r="AO44" s="81">
        <f t="shared" si="15"/>
        <v>0</v>
      </c>
      <c r="AP44" s="81">
        <f t="shared" si="16"/>
        <v>0</v>
      </c>
      <c r="AQ44" s="81">
        <f t="shared" si="32"/>
        <v>0</v>
      </c>
      <c r="AR44" s="81">
        <f t="shared" si="17"/>
        <v>0</v>
      </c>
      <c r="AS44" s="81">
        <f t="shared" si="18"/>
        <v>0</v>
      </c>
      <c r="AT44" s="81">
        <f t="shared" si="33"/>
        <v>0</v>
      </c>
      <c r="AU44" s="81">
        <f t="shared" si="19"/>
        <v>0</v>
      </c>
      <c r="AV44" s="81">
        <f t="shared" si="20"/>
        <v>0</v>
      </c>
      <c r="AW44" s="81">
        <f t="shared" si="34"/>
        <v>0</v>
      </c>
      <c r="AX44" s="81">
        <f t="shared" si="21"/>
        <v>0</v>
      </c>
      <c r="AY44" s="81">
        <f t="shared" si="22"/>
        <v>0</v>
      </c>
      <c r="AZ44" s="81">
        <f t="shared" si="35"/>
        <v>0</v>
      </c>
      <c r="BA44" s="81">
        <f t="shared" si="23"/>
        <v>0</v>
      </c>
      <c r="BB44" s="81">
        <f t="shared" si="24"/>
        <v>0</v>
      </c>
    </row>
    <row r="45" spans="1:54" x14ac:dyDescent="0.25">
      <c r="A45" s="198"/>
      <c r="B45" s="206"/>
      <c r="C45" s="207"/>
      <c r="D45" s="206"/>
      <c r="E45" s="206"/>
      <c r="F45" s="206"/>
      <c r="G45" s="206"/>
      <c r="H45" s="206"/>
      <c r="I45" s="206"/>
      <c r="J45" s="206"/>
      <c r="K45" s="206"/>
      <c r="L45" s="206"/>
      <c r="M45" s="206"/>
      <c r="N45" s="206"/>
      <c r="O45" s="206"/>
      <c r="P45" s="208"/>
      <c r="Q45" s="81">
        <f t="shared" si="1"/>
        <v>0</v>
      </c>
      <c r="R45" s="81">
        <f t="shared" si="2"/>
        <v>0</v>
      </c>
      <c r="S45" s="211" t="s">
        <v>36</v>
      </c>
      <c r="T45" s="212" t="s">
        <v>36</v>
      </c>
      <c r="U45" s="213" t="s">
        <v>36</v>
      </c>
      <c r="V45" s="81">
        <f t="shared" si="25"/>
        <v>0</v>
      </c>
      <c r="W45" s="81">
        <f t="shared" si="3"/>
        <v>0</v>
      </c>
      <c r="X45" s="81">
        <f t="shared" si="4"/>
        <v>0</v>
      </c>
      <c r="Y45" s="81">
        <f t="shared" si="26"/>
        <v>0</v>
      </c>
      <c r="Z45" s="81">
        <f t="shared" si="5"/>
        <v>0</v>
      </c>
      <c r="AA45" s="81">
        <f t="shared" si="6"/>
        <v>0</v>
      </c>
      <c r="AB45" s="81">
        <f t="shared" si="27"/>
        <v>0</v>
      </c>
      <c r="AC45" s="81">
        <f t="shared" si="7"/>
        <v>0</v>
      </c>
      <c r="AD45" s="81">
        <f t="shared" si="8"/>
        <v>0</v>
      </c>
      <c r="AE45" s="81">
        <f t="shared" si="28"/>
        <v>0</v>
      </c>
      <c r="AF45" s="81">
        <f t="shared" si="9"/>
        <v>0</v>
      </c>
      <c r="AG45" s="81">
        <f t="shared" si="10"/>
        <v>0</v>
      </c>
      <c r="AH45" s="81">
        <f t="shared" si="29"/>
        <v>0</v>
      </c>
      <c r="AI45" s="81">
        <f t="shared" si="11"/>
        <v>0</v>
      </c>
      <c r="AJ45" s="81">
        <f t="shared" si="12"/>
        <v>0</v>
      </c>
      <c r="AK45" s="81">
        <f t="shared" si="30"/>
        <v>0</v>
      </c>
      <c r="AL45" s="81">
        <f t="shared" si="13"/>
        <v>0</v>
      </c>
      <c r="AM45" s="81">
        <f t="shared" si="14"/>
        <v>0</v>
      </c>
      <c r="AN45" s="81">
        <f t="shared" si="31"/>
        <v>0</v>
      </c>
      <c r="AO45" s="81">
        <f t="shared" si="15"/>
        <v>0</v>
      </c>
      <c r="AP45" s="81">
        <f t="shared" si="16"/>
        <v>0</v>
      </c>
      <c r="AQ45" s="81">
        <f t="shared" si="32"/>
        <v>0</v>
      </c>
      <c r="AR45" s="81">
        <f t="shared" si="17"/>
        <v>0</v>
      </c>
      <c r="AS45" s="81">
        <f t="shared" si="18"/>
        <v>0</v>
      </c>
      <c r="AT45" s="81">
        <f t="shared" si="33"/>
        <v>0</v>
      </c>
      <c r="AU45" s="81">
        <f t="shared" si="19"/>
        <v>0</v>
      </c>
      <c r="AV45" s="81">
        <f t="shared" si="20"/>
        <v>0</v>
      </c>
      <c r="AW45" s="81">
        <f t="shared" si="34"/>
        <v>0</v>
      </c>
      <c r="AX45" s="81">
        <f t="shared" si="21"/>
        <v>0</v>
      </c>
      <c r="AY45" s="81">
        <f t="shared" si="22"/>
        <v>0</v>
      </c>
      <c r="AZ45" s="81">
        <f t="shared" si="35"/>
        <v>0</v>
      </c>
      <c r="BA45" s="81">
        <f t="shared" si="23"/>
        <v>0</v>
      </c>
      <c r="BB45" s="81">
        <f t="shared" si="24"/>
        <v>0</v>
      </c>
    </row>
    <row r="46" spans="1:54" x14ac:dyDescent="0.25">
      <c r="A46" s="198"/>
      <c r="B46" s="206"/>
      <c r="C46" s="207"/>
      <c r="D46" s="206"/>
      <c r="E46" s="206"/>
      <c r="F46" s="206"/>
      <c r="G46" s="206"/>
      <c r="H46" s="206"/>
      <c r="I46" s="206"/>
      <c r="J46" s="206"/>
      <c r="K46" s="206"/>
      <c r="L46" s="206"/>
      <c r="M46" s="206"/>
      <c r="N46" s="206"/>
      <c r="O46" s="206"/>
      <c r="P46" s="208"/>
      <c r="Q46" s="81">
        <f t="shared" si="1"/>
        <v>0</v>
      </c>
      <c r="R46" s="81">
        <f t="shared" si="2"/>
        <v>0</v>
      </c>
      <c r="S46" s="211" t="s">
        <v>36</v>
      </c>
      <c r="T46" s="212" t="s">
        <v>36</v>
      </c>
      <c r="U46" s="213" t="s">
        <v>36</v>
      </c>
      <c r="V46" s="81">
        <f t="shared" si="25"/>
        <v>0</v>
      </c>
      <c r="W46" s="81">
        <f t="shared" si="3"/>
        <v>0</v>
      </c>
      <c r="X46" s="81">
        <f t="shared" si="4"/>
        <v>0</v>
      </c>
      <c r="Y46" s="81">
        <f t="shared" si="26"/>
        <v>0</v>
      </c>
      <c r="Z46" s="81">
        <f t="shared" si="5"/>
        <v>0</v>
      </c>
      <c r="AA46" s="81">
        <f t="shared" si="6"/>
        <v>0</v>
      </c>
      <c r="AB46" s="81">
        <f t="shared" si="27"/>
        <v>0</v>
      </c>
      <c r="AC46" s="81">
        <f t="shared" si="7"/>
        <v>0</v>
      </c>
      <c r="AD46" s="81">
        <f t="shared" si="8"/>
        <v>0</v>
      </c>
      <c r="AE46" s="81">
        <f t="shared" si="28"/>
        <v>0</v>
      </c>
      <c r="AF46" s="81">
        <f t="shared" si="9"/>
        <v>0</v>
      </c>
      <c r="AG46" s="81">
        <f t="shared" si="10"/>
        <v>0</v>
      </c>
      <c r="AH46" s="81">
        <f t="shared" si="29"/>
        <v>0</v>
      </c>
      <c r="AI46" s="81">
        <f t="shared" si="11"/>
        <v>0</v>
      </c>
      <c r="AJ46" s="81">
        <f t="shared" si="12"/>
        <v>0</v>
      </c>
      <c r="AK46" s="81">
        <f t="shared" si="30"/>
        <v>0</v>
      </c>
      <c r="AL46" s="81">
        <f t="shared" si="13"/>
        <v>0</v>
      </c>
      <c r="AM46" s="81">
        <f t="shared" si="14"/>
        <v>0</v>
      </c>
      <c r="AN46" s="81">
        <f t="shared" si="31"/>
        <v>0</v>
      </c>
      <c r="AO46" s="81">
        <f t="shared" si="15"/>
        <v>0</v>
      </c>
      <c r="AP46" s="81">
        <f t="shared" si="16"/>
        <v>0</v>
      </c>
      <c r="AQ46" s="81">
        <f t="shared" si="32"/>
        <v>0</v>
      </c>
      <c r="AR46" s="81">
        <f t="shared" si="17"/>
        <v>0</v>
      </c>
      <c r="AS46" s="81">
        <f t="shared" si="18"/>
        <v>0</v>
      </c>
      <c r="AT46" s="81">
        <f t="shared" si="33"/>
        <v>0</v>
      </c>
      <c r="AU46" s="81">
        <f t="shared" si="19"/>
        <v>0</v>
      </c>
      <c r="AV46" s="81">
        <f t="shared" si="20"/>
        <v>0</v>
      </c>
      <c r="AW46" s="81">
        <f t="shared" si="34"/>
        <v>0</v>
      </c>
      <c r="AX46" s="81">
        <f t="shared" si="21"/>
        <v>0</v>
      </c>
      <c r="AY46" s="81">
        <f t="shared" si="22"/>
        <v>0</v>
      </c>
      <c r="AZ46" s="81">
        <f t="shared" si="35"/>
        <v>0</v>
      </c>
      <c r="BA46" s="81">
        <f t="shared" si="23"/>
        <v>0</v>
      </c>
      <c r="BB46" s="81">
        <f t="shared" si="24"/>
        <v>0</v>
      </c>
    </row>
    <row r="47" spans="1:54" x14ac:dyDescent="0.25">
      <c r="A47" s="198"/>
      <c r="B47" s="206"/>
      <c r="C47" s="207"/>
      <c r="D47" s="206"/>
      <c r="E47" s="206"/>
      <c r="F47" s="206"/>
      <c r="G47" s="206"/>
      <c r="H47" s="206"/>
      <c r="I47" s="206"/>
      <c r="J47" s="206"/>
      <c r="K47" s="206"/>
      <c r="L47" s="206"/>
      <c r="M47" s="206"/>
      <c r="N47" s="206"/>
      <c r="O47" s="206"/>
      <c r="P47" s="208"/>
      <c r="Q47" s="81">
        <f t="shared" si="1"/>
        <v>0</v>
      </c>
      <c r="R47" s="81">
        <f t="shared" si="2"/>
        <v>0</v>
      </c>
      <c r="S47" s="211" t="s">
        <v>36</v>
      </c>
      <c r="T47" s="212" t="s">
        <v>36</v>
      </c>
      <c r="U47" s="213" t="s">
        <v>36</v>
      </c>
      <c r="V47" s="81">
        <f t="shared" si="25"/>
        <v>0</v>
      </c>
      <c r="W47" s="81">
        <f t="shared" si="3"/>
        <v>0</v>
      </c>
      <c r="X47" s="81">
        <f t="shared" si="4"/>
        <v>0</v>
      </c>
      <c r="Y47" s="81">
        <f t="shared" si="26"/>
        <v>0</v>
      </c>
      <c r="Z47" s="81">
        <f t="shared" si="5"/>
        <v>0</v>
      </c>
      <c r="AA47" s="81">
        <f t="shared" si="6"/>
        <v>0</v>
      </c>
      <c r="AB47" s="81">
        <f t="shared" si="27"/>
        <v>0</v>
      </c>
      <c r="AC47" s="81">
        <f t="shared" si="7"/>
        <v>0</v>
      </c>
      <c r="AD47" s="81">
        <f t="shared" si="8"/>
        <v>0</v>
      </c>
      <c r="AE47" s="81">
        <f t="shared" si="28"/>
        <v>0</v>
      </c>
      <c r="AF47" s="81">
        <f t="shared" si="9"/>
        <v>0</v>
      </c>
      <c r="AG47" s="81">
        <f t="shared" si="10"/>
        <v>0</v>
      </c>
      <c r="AH47" s="81">
        <f t="shared" si="29"/>
        <v>0</v>
      </c>
      <c r="AI47" s="81">
        <f t="shared" si="11"/>
        <v>0</v>
      </c>
      <c r="AJ47" s="81">
        <f t="shared" si="12"/>
        <v>0</v>
      </c>
      <c r="AK47" s="81">
        <f t="shared" si="30"/>
        <v>0</v>
      </c>
      <c r="AL47" s="81">
        <f t="shared" si="13"/>
        <v>0</v>
      </c>
      <c r="AM47" s="81">
        <f t="shared" si="14"/>
        <v>0</v>
      </c>
      <c r="AN47" s="81">
        <f t="shared" si="31"/>
        <v>0</v>
      </c>
      <c r="AO47" s="81">
        <f t="shared" si="15"/>
        <v>0</v>
      </c>
      <c r="AP47" s="81">
        <f t="shared" si="16"/>
        <v>0</v>
      </c>
      <c r="AQ47" s="81">
        <f t="shared" si="32"/>
        <v>0</v>
      </c>
      <c r="AR47" s="81">
        <f t="shared" si="17"/>
        <v>0</v>
      </c>
      <c r="AS47" s="81">
        <f t="shared" si="18"/>
        <v>0</v>
      </c>
      <c r="AT47" s="81">
        <f t="shared" si="33"/>
        <v>0</v>
      </c>
      <c r="AU47" s="81">
        <f t="shared" si="19"/>
        <v>0</v>
      </c>
      <c r="AV47" s="81">
        <f t="shared" si="20"/>
        <v>0</v>
      </c>
      <c r="AW47" s="81">
        <f t="shared" si="34"/>
        <v>0</v>
      </c>
      <c r="AX47" s="81">
        <f t="shared" si="21"/>
        <v>0</v>
      </c>
      <c r="AY47" s="81">
        <f t="shared" si="22"/>
        <v>0</v>
      </c>
      <c r="AZ47" s="81">
        <f t="shared" si="35"/>
        <v>0</v>
      </c>
      <c r="BA47" s="81">
        <f t="shared" si="23"/>
        <v>0</v>
      </c>
      <c r="BB47" s="81">
        <f t="shared" si="24"/>
        <v>0</v>
      </c>
    </row>
    <row r="48" spans="1:54" x14ac:dyDescent="0.25">
      <c r="A48" s="198"/>
      <c r="B48" s="206"/>
      <c r="C48" s="207"/>
      <c r="D48" s="206"/>
      <c r="E48" s="206"/>
      <c r="F48" s="206"/>
      <c r="G48" s="206"/>
      <c r="H48" s="206"/>
      <c r="I48" s="206"/>
      <c r="J48" s="206"/>
      <c r="K48" s="206"/>
      <c r="L48" s="206"/>
      <c r="M48" s="206"/>
      <c r="N48" s="206"/>
      <c r="O48" s="206"/>
      <c r="P48" s="208"/>
      <c r="Q48" s="81">
        <f t="shared" si="1"/>
        <v>0</v>
      </c>
      <c r="R48" s="81">
        <f t="shared" si="2"/>
        <v>0</v>
      </c>
      <c r="S48" s="211" t="s">
        <v>36</v>
      </c>
      <c r="T48" s="212" t="s">
        <v>36</v>
      </c>
      <c r="U48" s="213" t="s">
        <v>36</v>
      </c>
      <c r="V48" s="81">
        <f t="shared" si="25"/>
        <v>0</v>
      </c>
      <c r="W48" s="81">
        <f t="shared" si="3"/>
        <v>0</v>
      </c>
      <c r="X48" s="81">
        <f t="shared" si="4"/>
        <v>0</v>
      </c>
      <c r="Y48" s="81">
        <f t="shared" si="26"/>
        <v>0</v>
      </c>
      <c r="Z48" s="81">
        <f t="shared" si="5"/>
        <v>0</v>
      </c>
      <c r="AA48" s="81">
        <f t="shared" si="6"/>
        <v>0</v>
      </c>
      <c r="AB48" s="81">
        <f t="shared" si="27"/>
        <v>0</v>
      </c>
      <c r="AC48" s="81">
        <f t="shared" si="7"/>
        <v>0</v>
      </c>
      <c r="AD48" s="81">
        <f t="shared" si="8"/>
        <v>0</v>
      </c>
      <c r="AE48" s="81">
        <f t="shared" si="28"/>
        <v>0</v>
      </c>
      <c r="AF48" s="81">
        <f t="shared" si="9"/>
        <v>0</v>
      </c>
      <c r="AG48" s="81">
        <f t="shared" si="10"/>
        <v>0</v>
      </c>
      <c r="AH48" s="81">
        <f t="shared" si="29"/>
        <v>0</v>
      </c>
      <c r="AI48" s="81">
        <f t="shared" si="11"/>
        <v>0</v>
      </c>
      <c r="AJ48" s="81">
        <f t="shared" si="12"/>
        <v>0</v>
      </c>
      <c r="AK48" s="81">
        <f t="shared" si="30"/>
        <v>0</v>
      </c>
      <c r="AL48" s="81">
        <f t="shared" si="13"/>
        <v>0</v>
      </c>
      <c r="AM48" s="81">
        <f t="shared" si="14"/>
        <v>0</v>
      </c>
      <c r="AN48" s="81">
        <f t="shared" si="31"/>
        <v>0</v>
      </c>
      <c r="AO48" s="81">
        <f t="shared" si="15"/>
        <v>0</v>
      </c>
      <c r="AP48" s="81">
        <f t="shared" si="16"/>
        <v>0</v>
      </c>
      <c r="AQ48" s="81">
        <f t="shared" si="32"/>
        <v>0</v>
      </c>
      <c r="AR48" s="81">
        <f t="shared" si="17"/>
        <v>0</v>
      </c>
      <c r="AS48" s="81">
        <f t="shared" si="18"/>
        <v>0</v>
      </c>
      <c r="AT48" s="81">
        <f t="shared" si="33"/>
        <v>0</v>
      </c>
      <c r="AU48" s="81">
        <f t="shared" si="19"/>
        <v>0</v>
      </c>
      <c r="AV48" s="81">
        <f t="shared" si="20"/>
        <v>0</v>
      </c>
      <c r="AW48" s="81">
        <f t="shared" si="34"/>
        <v>0</v>
      </c>
      <c r="AX48" s="81">
        <f t="shared" si="21"/>
        <v>0</v>
      </c>
      <c r="AY48" s="81">
        <f t="shared" si="22"/>
        <v>0</v>
      </c>
      <c r="AZ48" s="81">
        <f t="shared" si="35"/>
        <v>0</v>
      </c>
      <c r="BA48" s="81">
        <f t="shared" si="23"/>
        <v>0</v>
      </c>
      <c r="BB48" s="81">
        <f t="shared" si="24"/>
        <v>0</v>
      </c>
    </row>
    <row r="49" spans="1:54" x14ac:dyDescent="0.25">
      <c r="A49" s="198"/>
      <c r="B49" s="206"/>
      <c r="C49" s="207"/>
      <c r="D49" s="206"/>
      <c r="E49" s="206"/>
      <c r="F49" s="206"/>
      <c r="G49" s="206"/>
      <c r="H49" s="206"/>
      <c r="I49" s="206"/>
      <c r="J49" s="206"/>
      <c r="K49" s="206"/>
      <c r="L49" s="206"/>
      <c r="M49" s="206"/>
      <c r="N49" s="206"/>
      <c r="O49" s="206"/>
      <c r="P49" s="208"/>
      <c r="Q49" s="81">
        <f t="shared" si="1"/>
        <v>0</v>
      </c>
      <c r="R49" s="81">
        <f t="shared" si="2"/>
        <v>0</v>
      </c>
      <c r="S49" s="211" t="s">
        <v>36</v>
      </c>
      <c r="T49" s="212" t="s">
        <v>36</v>
      </c>
      <c r="U49" s="213" t="s">
        <v>36</v>
      </c>
      <c r="V49" s="81">
        <f t="shared" si="25"/>
        <v>0</v>
      </c>
      <c r="W49" s="81">
        <f t="shared" si="3"/>
        <v>0</v>
      </c>
      <c r="X49" s="81">
        <f t="shared" si="4"/>
        <v>0</v>
      </c>
      <c r="Y49" s="81">
        <f t="shared" si="26"/>
        <v>0</v>
      </c>
      <c r="Z49" s="81">
        <f t="shared" si="5"/>
        <v>0</v>
      </c>
      <c r="AA49" s="81">
        <f t="shared" si="6"/>
        <v>0</v>
      </c>
      <c r="AB49" s="81">
        <f t="shared" si="27"/>
        <v>0</v>
      </c>
      <c r="AC49" s="81">
        <f t="shared" si="7"/>
        <v>0</v>
      </c>
      <c r="AD49" s="81">
        <f t="shared" si="8"/>
        <v>0</v>
      </c>
      <c r="AE49" s="81">
        <f t="shared" si="28"/>
        <v>0</v>
      </c>
      <c r="AF49" s="81">
        <f t="shared" si="9"/>
        <v>0</v>
      </c>
      <c r="AG49" s="81">
        <f t="shared" si="10"/>
        <v>0</v>
      </c>
      <c r="AH49" s="81">
        <f t="shared" si="29"/>
        <v>0</v>
      </c>
      <c r="AI49" s="81">
        <f t="shared" si="11"/>
        <v>0</v>
      </c>
      <c r="AJ49" s="81">
        <f t="shared" si="12"/>
        <v>0</v>
      </c>
      <c r="AK49" s="81">
        <f t="shared" si="30"/>
        <v>0</v>
      </c>
      <c r="AL49" s="81">
        <f t="shared" si="13"/>
        <v>0</v>
      </c>
      <c r="AM49" s="81">
        <f t="shared" si="14"/>
        <v>0</v>
      </c>
      <c r="AN49" s="81">
        <f t="shared" si="31"/>
        <v>0</v>
      </c>
      <c r="AO49" s="81">
        <f t="shared" si="15"/>
        <v>0</v>
      </c>
      <c r="AP49" s="81">
        <f t="shared" si="16"/>
        <v>0</v>
      </c>
      <c r="AQ49" s="81">
        <f t="shared" si="32"/>
        <v>0</v>
      </c>
      <c r="AR49" s="81">
        <f t="shared" si="17"/>
        <v>0</v>
      </c>
      <c r="AS49" s="81">
        <f t="shared" si="18"/>
        <v>0</v>
      </c>
      <c r="AT49" s="81">
        <f t="shared" si="33"/>
        <v>0</v>
      </c>
      <c r="AU49" s="81">
        <f t="shared" si="19"/>
        <v>0</v>
      </c>
      <c r="AV49" s="81">
        <f t="shared" si="20"/>
        <v>0</v>
      </c>
      <c r="AW49" s="81">
        <f t="shared" si="34"/>
        <v>0</v>
      </c>
      <c r="AX49" s="81">
        <f t="shared" si="21"/>
        <v>0</v>
      </c>
      <c r="AY49" s="81">
        <f t="shared" si="22"/>
        <v>0</v>
      </c>
      <c r="AZ49" s="81">
        <f t="shared" si="35"/>
        <v>0</v>
      </c>
      <c r="BA49" s="81">
        <f t="shared" si="23"/>
        <v>0</v>
      </c>
      <c r="BB49" s="81">
        <f t="shared" si="24"/>
        <v>0</v>
      </c>
    </row>
    <row r="50" spans="1:54" x14ac:dyDescent="0.25">
      <c r="A50" s="198"/>
      <c r="B50" s="206"/>
      <c r="C50" s="207"/>
      <c r="D50" s="206"/>
      <c r="E50" s="206"/>
      <c r="F50" s="206"/>
      <c r="G50" s="206"/>
      <c r="H50" s="206"/>
      <c r="I50" s="206"/>
      <c r="J50" s="206"/>
      <c r="K50" s="206"/>
      <c r="L50" s="206"/>
      <c r="M50" s="206"/>
      <c r="N50" s="206"/>
      <c r="O50" s="206"/>
      <c r="P50" s="208"/>
      <c r="Q50" s="81">
        <f t="shared" si="1"/>
        <v>0</v>
      </c>
      <c r="R50" s="81">
        <f t="shared" si="2"/>
        <v>0</v>
      </c>
      <c r="S50" s="211" t="s">
        <v>36</v>
      </c>
      <c r="T50" s="212" t="s">
        <v>36</v>
      </c>
      <c r="U50" s="213" t="s">
        <v>36</v>
      </c>
      <c r="V50" s="81">
        <f t="shared" si="25"/>
        <v>0</v>
      </c>
      <c r="W50" s="81">
        <f t="shared" si="3"/>
        <v>0</v>
      </c>
      <c r="X50" s="81">
        <f t="shared" si="4"/>
        <v>0</v>
      </c>
      <c r="Y50" s="81">
        <f t="shared" si="26"/>
        <v>0</v>
      </c>
      <c r="Z50" s="81">
        <f t="shared" si="5"/>
        <v>0</v>
      </c>
      <c r="AA50" s="81">
        <f t="shared" si="6"/>
        <v>0</v>
      </c>
      <c r="AB50" s="81">
        <f t="shared" si="27"/>
        <v>0</v>
      </c>
      <c r="AC50" s="81">
        <f t="shared" si="7"/>
        <v>0</v>
      </c>
      <c r="AD50" s="81">
        <f t="shared" si="8"/>
        <v>0</v>
      </c>
      <c r="AE50" s="81">
        <f t="shared" si="28"/>
        <v>0</v>
      </c>
      <c r="AF50" s="81">
        <f t="shared" si="9"/>
        <v>0</v>
      </c>
      <c r="AG50" s="81">
        <f t="shared" si="10"/>
        <v>0</v>
      </c>
      <c r="AH50" s="81">
        <f t="shared" si="29"/>
        <v>0</v>
      </c>
      <c r="AI50" s="81">
        <f t="shared" si="11"/>
        <v>0</v>
      </c>
      <c r="AJ50" s="81">
        <f t="shared" si="12"/>
        <v>0</v>
      </c>
      <c r="AK50" s="81">
        <f t="shared" si="30"/>
        <v>0</v>
      </c>
      <c r="AL50" s="81">
        <f t="shared" si="13"/>
        <v>0</v>
      </c>
      <c r="AM50" s="81">
        <f t="shared" si="14"/>
        <v>0</v>
      </c>
      <c r="AN50" s="81">
        <f t="shared" si="31"/>
        <v>0</v>
      </c>
      <c r="AO50" s="81">
        <f t="shared" si="15"/>
        <v>0</v>
      </c>
      <c r="AP50" s="81">
        <f t="shared" si="16"/>
        <v>0</v>
      </c>
      <c r="AQ50" s="81">
        <f t="shared" si="32"/>
        <v>0</v>
      </c>
      <c r="AR50" s="81">
        <f t="shared" si="17"/>
        <v>0</v>
      </c>
      <c r="AS50" s="81">
        <f t="shared" si="18"/>
        <v>0</v>
      </c>
      <c r="AT50" s="81">
        <f t="shared" si="33"/>
        <v>0</v>
      </c>
      <c r="AU50" s="81">
        <f t="shared" si="19"/>
        <v>0</v>
      </c>
      <c r="AV50" s="81">
        <f t="shared" si="20"/>
        <v>0</v>
      </c>
      <c r="AW50" s="81">
        <f t="shared" si="34"/>
        <v>0</v>
      </c>
      <c r="AX50" s="81">
        <f t="shared" si="21"/>
        <v>0</v>
      </c>
      <c r="AY50" s="81">
        <f t="shared" si="22"/>
        <v>0</v>
      </c>
      <c r="AZ50" s="81">
        <f t="shared" si="35"/>
        <v>0</v>
      </c>
      <c r="BA50" s="81">
        <f t="shared" si="23"/>
        <v>0</v>
      </c>
      <c r="BB50" s="81">
        <f t="shared" si="24"/>
        <v>0</v>
      </c>
    </row>
    <row r="51" spans="1:54" x14ac:dyDescent="0.25">
      <c r="A51" s="198"/>
      <c r="B51" s="206"/>
      <c r="C51" s="207"/>
      <c r="D51" s="206"/>
      <c r="E51" s="206"/>
      <c r="F51" s="206"/>
      <c r="G51" s="206"/>
      <c r="H51" s="206"/>
      <c r="I51" s="206"/>
      <c r="J51" s="206"/>
      <c r="K51" s="206"/>
      <c r="L51" s="206"/>
      <c r="M51" s="206"/>
      <c r="N51" s="206"/>
      <c r="O51" s="206"/>
      <c r="P51" s="208"/>
      <c r="Q51" s="81">
        <f t="shared" si="1"/>
        <v>0</v>
      </c>
      <c r="R51" s="81">
        <f t="shared" si="2"/>
        <v>0</v>
      </c>
      <c r="S51" s="211" t="s">
        <v>36</v>
      </c>
      <c r="T51" s="212" t="s">
        <v>36</v>
      </c>
      <c r="U51" s="213" t="s">
        <v>36</v>
      </c>
      <c r="V51" s="81">
        <f t="shared" si="25"/>
        <v>0</v>
      </c>
      <c r="W51" s="81">
        <f t="shared" si="3"/>
        <v>0</v>
      </c>
      <c r="X51" s="81">
        <f t="shared" si="4"/>
        <v>0</v>
      </c>
      <c r="Y51" s="81">
        <f t="shared" si="26"/>
        <v>0</v>
      </c>
      <c r="Z51" s="81">
        <f t="shared" si="5"/>
        <v>0</v>
      </c>
      <c r="AA51" s="81">
        <f t="shared" si="6"/>
        <v>0</v>
      </c>
      <c r="AB51" s="81">
        <f t="shared" si="27"/>
        <v>0</v>
      </c>
      <c r="AC51" s="81">
        <f t="shared" si="7"/>
        <v>0</v>
      </c>
      <c r="AD51" s="81">
        <f t="shared" si="8"/>
        <v>0</v>
      </c>
      <c r="AE51" s="81">
        <f t="shared" si="28"/>
        <v>0</v>
      </c>
      <c r="AF51" s="81">
        <f t="shared" si="9"/>
        <v>0</v>
      </c>
      <c r="AG51" s="81">
        <f t="shared" si="10"/>
        <v>0</v>
      </c>
      <c r="AH51" s="81">
        <f t="shared" si="29"/>
        <v>0</v>
      </c>
      <c r="AI51" s="81">
        <f t="shared" si="11"/>
        <v>0</v>
      </c>
      <c r="AJ51" s="81">
        <f t="shared" si="12"/>
        <v>0</v>
      </c>
      <c r="AK51" s="81">
        <f t="shared" si="30"/>
        <v>0</v>
      </c>
      <c r="AL51" s="81">
        <f t="shared" si="13"/>
        <v>0</v>
      </c>
      <c r="AM51" s="81">
        <f t="shared" si="14"/>
        <v>0</v>
      </c>
      <c r="AN51" s="81">
        <f t="shared" si="31"/>
        <v>0</v>
      </c>
      <c r="AO51" s="81">
        <f t="shared" si="15"/>
        <v>0</v>
      </c>
      <c r="AP51" s="81">
        <f t="shared" si="16"/>
        <v>0</v>
      </c>
      <c r="AQ51" s="81">
        <f t="shared" si="32"/>
        <v>0</v>
      </c>
      <c r="AR51" s="81">
        <f t="shared" si="17"/>
        <v>0</v>
      </c>
      <c r="AS51" s="81">
        <f t="shared" si="18"/>
        <v>0</v>
      </c>
      <c r="AT51" s="81">
        <f t="shared" si="33"/>
        <v>0</v>
      </c>
      <c r="AU51" s="81">
        <f t="shared" si="19"/>
        <v>0</v>
      </c>
      <c r="AV51" s="81">
        <f t="shared" si="20"/>
        <v>0</v>
      </c>
      <c r="AW51" s="81">
        <f t="shared" si="34"/>
        <v>0</v>
      </c>
      <c r="AX51" s="81">
        <f t="shared" si="21"/>
        <v>0</v>
      </c>
      <c r="AY51" s="81">
        <f t="shared" si="22"/>
        <v>0</v>
      </c>
      <c r="AZ51" s="81">
        <f t="shared" si="35"/>
        <v>0</v>
      </c>
      <c r="BA51" s="81">
        <f t="shared" si="23"/>
        <v>0</v>
      </c>
      <c r="BB51" s="81">
        <f t="shared" si="24"/>
        <v>0</v>
      </c>
    </row>
    <row r="52" spans="1:54" x14ac:dyDescent="0.25">
      <c r="A52" s="198"/>
      <c r="B52" s="206"/>
      <c r="C52" s="207"/>
      <c r="D52" s="206"/>
      <c r="E52" s="206"/>
      <c r="F52" s="206"/>
      <c r="G52" s="206"/>
      <c r="H52" s="206"/>
      <c r="I52" s="206"/>
      <c r="J52" s="206"/>
      <c r="K52" s="206"/>
      <c r="L52" s="206"/>
      <c r="M52" s="206"/>
      <c r="N52" s="206"/>
      <c r="O52" s="206"/>
      <c r="P52" s="208"/>
      <c r="Q52" s="81">
        <f t="shared" si="1"/>
        <v>0</v>
      </c>
      <c r="R52" s="81">
        <f t="shared" si="2"/>
        <v>0</v>
      </c>
      <c r="S52" s="211" t="s">
        <v>36</v>
      </c>
      <c r="T52" s="212" t="s">
        <v>36</v>
      </c>
      <c r="U52" s="213" t="s">
        <v>36</v>
      </c>
      <c r="V52" s="81">
        <f t="shared" si="25"/>
        <v>0</v>
      </c>
      <c r="W52" s="81">
        <f t="shared" si="3"/>
        <v>0</v>
      </c>
      <c r="X52" s="81">
        <f t="shared" si="4"/>
        <v>0</v>
      </c>
      <c r="Y52" s="81">
        <f t="shared" si="26"/>
        <v>0</v>
      </c>
      <c r="Z52" s="81">
        <f t="shared" si="5"/>
        <v>0</v>
      </c>
      <c r="AA52" s="81">
        <f t="shared" si="6"/>
        <v>0</v>
      </c>
      <c r="AB52" s="81">
        <f t="shared" si="27"/>
        <v>0</v>
      </c>
      <c r="AC52" s="81">
        <f t="shared" si="7"/>
        <v>0</v>
      </c>
      <c r="AD52" s="81">
        <f t="shared" si="8"/>
        <v>0</v>
      </c>
      <c r="AE52" s="81">
        <f t="shared" si="28"/>
        <v>0</v>
      </c>
      <c r="AF52" s="81">
        <f t="shared" si="9"/>
        <v>0</v>
      </c>
      <c r="AG52" s="81">
        <f t="shared" si="10"/>
        <v>0</v>
      </c>
      <c r="AH52" s="81">
        <f t="shared" si="29"/>
        <v>0</v>
      </c>
      <c r="AI52" s="81">
        <f t="shared" si="11"/>
        <v>0</v>
      </c>
      <c r="AJ52" s="81">
        <f t="shared" si="12"/>
        <v>0</v>
      </c>
      <c r="AK52" s="81">
        <f t="shared" si="30"/>
        <v>0</v>
      </c>
      <c r="AL52" s="81">
        <f t="shared" si="13"/>
        <v>0</v>
      </c>
      <c r="AM52" s="81">
        <f t="shared" si="14"/>
        <v>0</v>
      </c>
      <c r="AN52" s="81">
        <f t="shared" si="31"/>
        <v>0</v>
      </c>
      <c r="AO52" s="81">
        <f t="shared" si="15"/>
        <v>0</v>
      </c>
      <c r="AP52" s="81">
        <f t="shared" si="16"/>
        <v>0</v>
      </c>
      <c r="AQ52" s="81">
        <f t="shared" si="32"/>
        <v>0</v>
      </c>
      <c r="AR52" s="81">
        <f t="shared" si="17"/>
        <v>0</v>
      </c>
      <c r="AS52" s="81">
        <f t="shared" si="18"/>
        <v>0</v>
      </c>
      <c r="AT52" s="81">
        <f t="shared" si="33"/>
        <v>0</v>
      </c>
      <c r="AU52" s="81">
        <f t="shared" si="19"/>
        <v>0</v>
      </c>
      <c r="AV52" s="81">
        <f t="shared" si="20"/>
        <v>0</v>
      </c>
      <c r="AW52" s="81">
        <f t="shared" si="34"/>
        <v>0</v>
      </c>
      <c r="AX52" s="81">
        <f t="shared" si="21"/>
        <v>0</v>
      </c>
      <c r="AY52" s="81">
        <f t="shared" si="22"/>
        <v>0</v>
      </c>
      <c r="AZ52" s="81">
        <f t="shared" si="35"/>
        <v>0</v>
      </c>
      <c r="BA52" s="81">
        <f t="shared" si="23"/>
        <v>0</v>
      </c>
      <c r="BB52" s="81">
        <f t="shared" si="24"/>
        <v>0</v>
      </c>
    </row>
    <row r="53" spans="1:54" x14ac:dyDescent="0.25">
      <c r="A53" s="198"/>
      <c r="B53" s="206"/>
      <c r="C53" s="207"/>
      <c r="D53" s="206"/>
      <c r="E53" s="206"/>
      <c r="F53" s="206"/>
      <c r="G53" s="206"/>
      <c r="H53" s="206"/>
      <c r="I53" s="206"/>
      <c r="J53" s="206"/>
      <c r="K53" s="206"/>
      <c r="L53" s="206"/>
      <c r="M53" s="206"/>
      <c r="N53" s="206"/>
      <c r="O53" s="206"/>
      <c r="P53" s="208"/>
      <c r="Q53" s="81">
        <f t="shared" si="1"/>
        <v>0</v>
      </c>
      <c r="R53" s="81">
        <f t="shared" si="2"/>
        <v>0</v>
      </c>
      <c r="S53" s="211" t="s">
        <v>36</v>
      </c>
      <c r="T53" s="212" t="s">
        <v>36</v>
      </c>
      <c r="U53" s="213" t="s">
        <v>36</v>
      </c>
      <c r="V53" s="81">
        <f t="shared" si="25"/>
        <v>0</v>
      </c>
      <c r="W53" s="81">
        <f t="shared" si="3"/>
        <v>0</v>
      </c>
      <c r="X53" s="81">
        <f t="shared" si="4"/>
        <v>0</v>
      </c>
      <c r="Y53" s="81">
        <f t="shared" si="26"/>
        <v>0</v>
      </c>
      <c r="Z53" s="81">
        <f t="shared" si="5"/>
        <v>0</v>
      </c>
      <c r="AA53" s="81">
        <f t="shared" si="6"/>
        <v>0</v>
      </c>
      <c r="AB53" s="81">
        <f t="shared" si="27"/>
        <v>0</v>
      </c>
      <c r="AC53" s="81">
        <f t="shared" si="7"/>
        <v>0</v>
      </c>
      <c r="AD53" s="81">
        <f t="shared" si="8"/>
        <v>0</v>
      </c>
      <c r="AE53" s="81">
        <f t="shared" si="28"/>
        <v>0</v>
      </c>
      <c r="AF53" s="81">
        <f t="shared" si="9"/>
        <v>0</v>
      </c>
      <c r="AG53" s="81">
        <f t="shared" si="10"/>
        <v>0</v>
      </c>
      <c r="AH53" s="81">
        <f t="shared" si="29"/>
        <v>0</v>
      </c>
      <c r="AI53" s="81">
        <f t="shared" si="11"/>
        <v>0</v>
      </c>
      <c r="AJ53" s="81">
        <f t="shared" si="12"/>
        <v>0</v>
      </c>
      <c r="AK53" s="81">
        <f t="shared" si="30"/>
        <v>0</v>
      </c>
      <c r="AL53" s="81">
        <f t="shared" si="13"/>
        <v>0</v>
      </c>
      <c r="AM53" s="81">
        <f t="shared" si="14"/>
        <v>0</v>
      </c>
      <c r="AN53" s="81">
        <f t="shared" si="31"/>
        <v>0</v>
      </c>
      <c r="AO53" s="81">
        <f t="shared" si="15"/>
        <v>0</v>
      </c>
      <c r="AP53" s="81">
        <f t="shared" si="16"/>
        <v>0</v>
      </c>
      <c r="AQ53" s="81">
        <f t="shared" si="32"/>
        <v>0</v>
      </c>
      <c r="AR53" s="81">
        <f t="shared" si="17"/>
        <v>0</v>
      </c>
      <c r="AS53" s="81">
        <f t="shared" si="18"/>
        <v>0</v>
      </c>
      <c r="AT53" s="81">
        <f t="shared" si="33"/>
        <v>0</v>
      </c>
      <c r="AU53" s="81">
        <f t="shared" si="19"/>
        <v>0</v>
      </c>
      <c r="AV53" s="81">
        <f t="shared" si="20"/>
        <v>0</v>
      </c>
      <c r="AW53" s="81">
        <f t="shared" si="34"/>
        <v>0</v>
      </c>
      <c r="AX53" s="81">
        <f t="shared" si="21"/>
        <v>0</v>
      </c>
      <c r="AY53" s="81">
        <f t="shared" si="22"/>
        <v>0</v>
      </c>
      <c r="AZ53" s="81">
        <f t="shared" si="35"/>
        <v>0</v>
      </c>
      <c r="BA53" s="81">
        <f t="shared" si="23"/>
        <v>0</v>
      </c>
      <c r="BB53" s="81">
        <f t="shared" si="24"/>
        <v>0</v>
      </c>
    </row>
    <row r="54" spans="1:54" x14ac:dyDescent="0.25">
      <c r="A54" s="198"/>
      <c r="B54" s="206"/>
      <c r="C54" s="207"/>
      <c r="D54" s="206"/>
      <c r="E54" s="206"/>
      <c r="F54" s="206"/>
      <c r="G54" s="206"/>
      <c r="H54" s="206"/>
      <c r="I54" s="206"/>
      <c r="J54" s="206"/>
      <c r="K54" s="206"/>
      <c r="L54" s="206"/>
      <c r="M54" s="206"/>
      <c r="N54" s="206"/>
      <c r="O54" s="206"/>
      <c r="P54" s="208"/>
      <c r="Q54" s="81">
        <f t="shared" si="1"/>
        <v>0</v>
      </c>
      <c r="R54" s="81">
        <f t="shared" si="2"/>
        <v>0</v>
      </c>
      <c r="S54" s="211" t="s">
        <v>36</v>
      </c>
      <c r="T54" s="212" t="s">
        <v>36</v>
      </c>
      <c r="U54" s="213" t="s">
        <v>36</v>
      </c>
      <c r="V54" s="81">
        <f t="shared" si="25"/>
        <v>0</v>
      </c>
      <c r="W54" s="81">
        <f t="shared" si="3"/>
        <v>0</v>
      </c>
      <c r="X54" s="81">
        <f t="shared" si="4"/>
        <v>0</v>
      </c>
      <c r="Y54" s="81">
        <f t="shared" si="26"/>
        <v>0</v>
      </c>
      <c r="Z54" s="81">
        <f t="shared" si="5"/>
        <v>0</v>
      </c>
      <c r="AA54" s="81">
        <f t="shared" si="6"/>
        <v>0</v>
      </c>
      <c r="AB54" s="81">
        <f t="shared" si="27"/>
        <v>0</v>
      </c>
      <c r="AC54" s="81">
        <f t="shared" si="7"/>
        <v>0</v>
      </c>
      <c r="AD54" s="81">
        <f t="shared" si="8"/>
        <v>0</v>
      </c>
      <c r="AE54" s="81">
        <f t="shared" si="28"/>
        <v>0</v>
      </c>
      <c r="AF54" s="81">
        <f t="shared" si="9"/>
        <v>0</v>
      </c>
      <c r="AG54" s="81">
        <f t="shared" si="10"/>
        <v>0</v>
      </c>
      <c r="AH54" s="81">
        <f t="shared" si="29"/>
        <v>0</v>
      </c>
      <c r="AI54" s="81">
        <f t="shared" si="11"/>
        <v>0</v>
      </c>
      <c r="AJ54" s="81">
        <f t="shared" si="12"/>
        <v>0</v>
      </c>
      <c r="AK54" s="81">
        <f t="shared" si="30"/>
        <v>0</v>
      </c>
      <c r="AL54" s="81">
        <f t="shared" si="13"/>
        <v>0</v>
      </c>
      <c r="AM54" s="81">
        <f t="shared" si="14"/>
        <v>0</v>
      </c>
      <c r="AN54" s="81">
        <f t="shared" si="31"/>
        <v>0</v>
      </c>
      <c r="AO54" s="81">
        <f t="shared" si="15"/>
        <v>0</v>
      </c>
      <c r="AP54" s="81">
        <f t="shared" si="16"/>
        <v>0</v>
      </c>
      <c r="AQ54" s="81">
        <f t="shared" si="32"/>
        <v>0</v>
      </c>
      <c r="AR54" s="81">
        <f t="shared" si="17"/>
        <v>0</v>
      </c>
      <c r="AS54" s="81">
        <f t="shared" si="18"/>
        <v>0</v>
      </c>
      <c r="AT54" s="81">
        <f t="shared" si="33"/>
        <v>0</v>
      </c>
      <c r="AU54" s="81">
        <f t="shared" si="19"/>
        <v>0</v>
      </c>
      <c r="AV54" s="81">
        <f t="shared" si="20"/>
        <v>0</v>
      </c>
      <c r="AW54" s="81">
        <f t="shared" si="34"/>
        <v>0</v>
      </c>
      <c r="AX54" s="81">
        <f t="shared" si="21"/>
        <v>0</v>
      </c>
      <c r="AY54" s="81">
        <f t="shared" si="22"/>
        <v>0</v>
      </c>
      <c r="AZ54" s="81">
        <f t="shared" si="35"/>
        <v>0</v>
      </c>
      <c r="BA54" s="81">
        <f t="shared" si="23"/>
        <v>0</v>
      </c>
      <c r="BB54" s="81">
        <f t="shared" si="24"/>
        <v>0</v>
      </c>
    </row>
    <row r="55" spans="1:54" x14ac:dyDescent="0.25">
      <c r="A55" s="198"/>
      <c r="B55" s="206"/>
      <c r="C55" s="207"/>
      <c r="D55" s="206"/>
      <c r="E55" s="206"/>
      <c r="F55" s="206"/>
      <c r="G55" s="206"/>
      <c r="H55" s="206"/>
      <c r="I55" s="206"/>
      <c r="J55" s="206"/>
      <c r="K55" s="206"/>
      <c r="L55" s="206"/>
      <c r="M55" s="206"/>
      <c r="N55" s="206"/>
      <c r="O55" s="206"/>
      <c r="P55" s="208"/>
      <c r="Q55" s="81">
        <f t="shared" si="1"/>
        <v>0</v>
      </c>
      <c r="R55" s="81">
        <f t="shared" si="2"/>
        <v>0</v>
      </c>
      <c r="S55" s="211" t="s">
        <v>36</v>
      </c>
      <c r="T55" s="212" t="s">
        <v>36</v>
      </c>
      <c r="U55" s="213" t="s">
        <v>36</v>
      </c>
      <c r="V55" s="81">
        <f t="shared" si="25"/>
        <v>0</v>
      </c>
      <c r="W55" s="81">
        <f t="shared" si="3"/>
        <v>0</v>
      </c>
      <c r="X55" s="81">
        <f t="shared" si="4"/>
        <v>0</v>
      </c>
      <c r="Y55" s="81">
        <f t="shared" si="26"/>
        <v>0</v>
      </c>
      <c r="Z55" s="81">
        <f t="shared" si="5"/>
        <v>0</v>
      </c>
      <c r="AA55" s="81">
        <f t="shared" si="6"/>
        <v>0</v>
      </c>
      <c r="AB55" s="81">
        <f t="shared" si="27"/>
        <v>0</v>
      </c>
      <c r="AC55" s="81">
        <f t="shared" si="7"/>
        <v>0</v>
      </c>
      <c r="AD55" s="81">
        <f t="shared" si="8"/>
        <v>0</v>
      </c>
      <c r="AE55" s="81">
        <f t="shared" si="28"/>
        <v>0</v>
      </c>
      <c r="AF55" s="81">
        <f t="shared" si="9"/>
        <v>0</v>
      </c>
      <c r="AG55" s="81">
        <f t="shared" si="10"/>
        <v>0</v>
      </c>
      <c r="AH55" s="81">
        <f t="shared" si="29"/>
        <v>0</v>
      </c>
      <c r="AI55" s="81">
        <f t="shared" si="11"/>
        <v>0</v>
      </c>
      <c r="AJ55" s="81">
        <f t="shared" si="12"/>
        <v>0</v>
      </c>
      <c r="AK55" s="81">
        <f t="shared" si="30"/>
        <v>0</v>
      </c>
      <c r="AL55" s="81">
        <f t="shared" si="13"/>
        <v>0</v>
      </c>
      <c r="AM55" s="81">
        <f t="shared" si="14"/>
        <v>0</v>
      </c>
      <c r="AN55" s="81">
        <f t="shared" si="31"/>
        <v>0</v>
      </c>
      <c r="AO55" s="81">
        <f t="shared" si="15"/>
        <v>0</v>
      </c>
      <c r="AP55" s="81">
        <f t="shared" si="16"/>
        <v>0</v>
      </c>
      <c r="AQ55" s="81">
        <f t="shared" si="32"/>
        <v>0</v>
      </c>
      <c r="AR55" s="81">
        <f t="shared" si="17"/>
        <v>0</v>
      </c>
      <c r="AS55" s="81">
        <f t="shared" si="18"/>
        <v>0</v>
      </c>
      <c r="AT55" s="81">
        <f t="shared" si="33"/>
        <v>0</v>
      </c>
      <c r="AU55" s="81">
        <f t="shared" si="19"/>
        <v>0</v>
      </c>
      <c r="AV55" s="81">
        <f t="shared" si="20"/>
        <v>0</v>
      </c>
      <c r="AW55" s="81">
        <f t="shared" si="34"/>
        <v>0</v>
      </c>
      <c r="AX55" s="81">
        <f t="shared" si="21"/>
        <v>0</v>
      </c>
      <c r="AY55" s="81">
        <f t="shared" si="22"/>
        <v>0</v>
      </c>
      <c r="AZ55" s="81">
        <f t="shared" si="35"/>
        <v>0</v>
      </c>
      <c r="BA55" s="81">
        <f t="shared" si="23"/>
        <v>0</v>
      </c>
      <c r="BB55" s="81">
        <f t="shared" si="24"/>
        <v>0</v>
      </c>
    </row>
    <row r="56" spans="1:54" x14ac:dyDescent="0.25">
      <c r="A56" s="198"/>
      <c r="B56" s="206"/>
      <c r="C56" s="207"/>
      <c r="D56" s="206"/>
      <c r="E56" s="206"/>
      <c r="F56" s="206"/>
      <c r="G56" s="206"/>
      <c r="H56" s="206"/>
      <c r="I56" s="206"/>
      <c r="J56" s="206"/>
      <c r="K56" s="206"/>
      <c r="L56" s="206"/>
      <c r="M56" s="206"/>
      <c r="N56" s="206"/>
      <c r="O56" s="206"/>
      <c r="P56" s="208"/>
      <c r="Q56" s="81">
        <f t="shared" si="1"/>
        <v>0</v>
      </c>
      <c r="R56" s="81">
        <f t="shared" si="2"/>
        <v>0</v>
      </c>
      <c r="S56" s="211" t="s">
        <v>36</v>
      </c>
      <c r="T56" s="212" t="s">
        <v>36</v>
      </c>
      <c r="U56" s="213" t="s">
        <v>36</v>
      </c>
      <c r="V56" s="81">
        <f t="shared" si="25"/>
        <v>0</v>
      </c>
      <c r="W56" s="81">
        <f t="shared" si="3"/>
        <v>0</v>
      </c>
      <c r="X56" s="81">
        <f t="shared" si="4"/>
        <v>0</v>
      </c>
      <c r="Y56" s="81">
        <f t="shared" si="26"/>
        <v>0</v>
      </c>
      <c r="Z56" s="81">
        <f t="shared" si="5"/>
        <v>0</v>
      </c>
      <c r="AA56" s="81">
        <f t="shared" si="6"/>
        <v>0</v>
      </c>
      <c r="AB56" s="81">
        <f t="shared" si="27"/>
        <v>0</v>
      </c>
      <c r="AC56" s="81">
        <f t="shared" si="7"/>
        <v>0</v>
      </c>
      <c r="AD56" s="81">
        <f t="shared" si="8"/>
        <v>0</v>
      </c>
      <c r="AE56" s="81">
        <f t="shared" si="28"/>
        <v>0</v>
      </c>
      <c r="AF56" s="81">
        <f t="shared" si="9"/>
        <v>0</v>
      </c>
      <c r="AG56" s="81">
        <f t="shared" si="10"/>
        <v>0</v>
      </c>
      <c r="AH56" s="81">
        <f t="shared" si="29"/>
        <v>0</v>
      </c>
      <c r="AI56" s="81">
        <f t="shared" si="11"/>
        <v>0</v>
      </c>
      <c r="AJ56" s="81">
        <f t="shared" si="12"/>
        <v>0</v>
      </c>
      <c r="AK56" s="81">
        <f t="shared" si="30"/>
        <v>0</v>
      </c>
      <c r="AL56" s="81">
        <f t="shared" si="13"/>
        <v>0</v>
      </c>
      <c r="AM56" s="81">
        <f t="shared" si="14"/>
        <v>0</v>
      </c>
      <c r="AN56" s="81">
        <f t="shared" si="31"/>
        <v>0</v>
      </c>
      <c r="AO56" s="81">
        <f t="shared" si="15"/>
        <v>0</v>
      </c>
      <c r="AP56" s="81">
        <f t="shared" si="16"/>
        <v>0</v>
      </c>
      <c r="AQ56" s="81">
        <f t="shared" si="32"/>
        <v>0</v>
      </c>
      <c r="AR56" s="81">
        <f t="shared" si="17"/>
        <v>0</v>
      </c>
      <c r="AS56" s="81">
        <f t="shared" si="18"/>
        <v>0</v>
      </c>
      <c r="AT56" s="81">
        <f t="shared" si="33"/>
        <v>0</v>
      </c>
      <c r="AU56" s="81">
        <f t="shared" si="19"/>
        <v>0</v>
      </c>
      <c r="AV56" s="81">
        <f t="shared" si="20"/>
        <v>0</v>
      </c>
      <c r="AW56" s="81">
        <f t="shared" si="34"/>
        <v>0</v>
      </c>
      <c r="AX56" s="81">
        <f t="shared" si="21"/>
        <v>0</v>
      </c>
      <c r="AY56" s="81">
        <f t="shared" si="22"/>
        <v>0</v>
      </c>
      <c r="AZ56" s="81">
        <f t="shared" si="35"/>
        <v>0</v>
      </c>
      <c r="BA56" s="81">
        <f t="shared" si="23"/>
        <v>0</v>
      </c>
      <c r="BB56" s="81">
        <f t="shared" si="24"/>
        <v>0</v>
      </c>
    </row>
    <row r="57" spans="1:54" x14ac:dyDescent="0.25">
      <c r="A57" s="198"/>
      <c r="B57" s="206"/>
      <c r="C57" s="207"/>
      <c r="D57" s="206"/>
      <c r="E57" s="206"/>
      <c r="F57" s="206"/>
      <c r="G57" s="206"/>
      <c r="H57" s="206"/>
      <c r="I57" s="206"/>
      <c r="J57" s="206"/>
      <c r="K57" s="206"/>
      <c r="L57" s="206"/>
      <c r="M57" s="206"/>
      <c r="N57" s="206"/>
      <c r="O57" s="206"/>
      <c r="P57" s="208"/>
      <c r="Q57" s="81">
        <f t="shared" si="1"/>
        <v>0</v>
      </c>
      <c r="R57" s="81">
        <f t="shared" si="2"/>
        <v>0</v>
      </c>
      <c r="S57" s="211" t="s">
        <v>36</v>
      </c>
      <c r="T57" s="212" t="s">
        <v>36</v>
      </c>
      <c r="U57" s="213" t="s">
        <v>36</v>
      </c>
      <c r="V57" s="81">
        <f t="shared" si="25"/>
        <v>0</v>
      </c>
      <c r="W57" s="81">
        <f t="shared" si="3"/>
        <v>0</v>
      </c>
      <c r="X57" s="81">
        <f t="shared" si="4"/>
        <v>0</v>
      </c>
      <c r="Y57" s="81">
        <f t="shared" si="26"/>
        <v>0</v>
      </c>
      <c r="Z57" s="81">
        <f t="shared" si="5"/>
        <v>0</v>
      </c>
      <c r="AA57" s="81">
        <f t="shared" si="6"/>
        <v>0</v>
      </c>
      <c r="AB57" s="81">
        <f t="shared" si="27"/>
        <v>0</v>
      </c>
      <c r="AC57" s="81">
        <f t="shared" si="7"/>
        <v>0</v>
      </c>
      <c r="AD57" s="81">
        <f t="shared" si="8"/>
        <v>0</v>
      </c>
      <c r="AE57" s="81">
        <f t="shared" si="28"/>
        <v>0</v>
      </c>
      <c r="AF57" s="81">
        <f t="shared" si="9"/>
        <v>0</v>
      </c>
      <c r="AG57" s="81">
        <f t="shared" si="10"/>
        <v>0</v>
      </c>
      <c r="AH57" s="81">
        <f t="shared" si="29"/>
        <v>0</v>
      </c>
      <c r="AI57" s="81">
        <f t="shared" si="11"/>
        <v>0</v>
      </c>
      <c r="AJ57" s="81">
        <f t="shared" si="12"/>
        <v>0</v>
      </c>
      <c r="AK57" s="81">
        <f t="shared" si="30"/>
        <v>0</v>
      </c>
      <c r="AL57" s="81">
        <f t="shared" si="13"/>
        <v>0</v>
      </c>
      <c r="AM57" s="81">
        <f t="shared" si="14"/>
        <v>0</v>
      </c>
      <c r="AN57" s="81">
        <f t="shared" si="31"/>
        <v>0</v>
      </c>
      <c r="AO57" s="81">
        <f t="shared" si="15"/>
        <v>0</v>
      </c>
      <c r="AP57" s="81">
        <f t="shared" si="16"/>
        <v>0</v>
      </c>
      <c r="AQ57" s="81">
        <f t="shared" si="32"/>
        <v>0</v>
      </c>
      <c r="AR57" s="81">
        <f t="shared" si="17"/>
        <v>0</v>
      </c>
      <c r="AS57" s="81">
        <f t="shared" si="18"/>
        <v>0</v>
      </c>
      <c r="AT57" s="81">
        <f t="shared" si="33"/>
        <v>0</v>
      </c>
      <c r="AU57" s="81">
        <f t="shared" si="19"/>
        <v>0</v>
      </c>
      <c r="AV57" s="81">
        <f t="shared" si="20"/>
        <v>0</v>
      </c>
      <c r="AW57" s="81">
        <f t="shared" si="34"/>
        <v>0</v>
      </c>
      <c r="AX57" s="81">
        <f t="shared" si="21"/>
        <v>0</v>
      </c>
      <c r="AY57" s="81">
        <f t="shared" si="22"/>
        <v>0</v>
      </c>
      <c r="AZ57" s="81">
        <f t="shared" si="35"/>
        <v>0</v>
      </c>
      <c r="BA57" s="81">
        <f t="shared" si="23"/>
        <v>0</v>
      </c>
      <c r="BB57" s="81">
        <f t="shared" si="24"/>
        <v>0</v>
      </c>
    </row>
    <row r="58" spans="1:54" x14ac:dyDescent="0.25">
      <c r="A58" s="198"/>
      <c r="B58" s="206"/>
      <c r="C58" s="207"/>
      <c r="D58" s="206"/>
      <c r="E58" s="206"/>
      <c r="F58" s="206"/>
      <c r="G58" s="206"/>
      <c r="H58" s="206"/>
      <c r="I58" s="206"/>
      <c r="J58" s="206"/>
      <c r="K58" s="206"/>
      <c r="L58" s="206"/>
      <c r="M58" s="206"/>
      <c r="N58" s="206"/>
      <c r="O58" s="206"/>
      <c r="P58" s="208"/>
      <c r="Q58" s="81">
        <f t="shared" si="1"/>
        <v>0</v>
      </c>
      <c r="R58" s="81">
        <f t="shared" si="2"/>
        <v>0</v>
      </c>
      <c r="S58" s="211" t="s">
        <v>36</v>
      </c>
      <c r="T58" s="212" t="s">
        <v>36</v>
      </c>
      <c r="U58" s="213" t="s">
        <v>36</v>
      </c>
      <c r="V58" s="81">
        <f t="shared" si="25"/>
        <v>0</v>
      </c>
      <c r="W58" s="81">
        <f t="shared" si="3"/>
        <v>0</v>
      </c>
      <c r="X58" s="81">
        <f t="shared" si="4"/>
        <v>0</v>
      </c>
      <c r="Y58" s="81">
        <f t="shared" si="26"/>
        <v>0</v>
      </c>
      <c r="Z58" s="81">
        <f t="shared" si="5"/>
        <v>0</v>
      </c>
      <c r="AA58" s="81">
        <f t="shared" si="6"/>
        <v>0</v>
      </c>
      <c r="AB58" s="81">
        <f t="shared" si="27"/>
        <v>0</v>
      </c>
      <c r="AC58" s="81">
        <f t="shared" si="7"/>
        <v>0</v>
      </c>
      <c r="AD58" s="81">
        <f t="shared" si="8"/>
        <v>0</v>
      </c>
      <c r="AE58" s="81">
        <f t="shared" si="28"/>
        <v>0</v>
      </c>
      <c r="AF58" s="81">
        <f t="shared" si="9"/>
        <v>0</v>
      </c>
      <c r="AG58" s="81">
        <f t="shared" si="10"/>
        <v>0</v>
      </c>
      <c r="AH58" s="81">
        <f t="shared" si="29"/>
        <v>0</v>
      </c>
      <c r="AI58" s="81">
        <f t="shared" si="11"/>
        <v>0</v>
      </c>
      <c r="AJ58" s="81">
        <f t="shared" si="12"/>
        <v>0</v>
      </c>
      <c r="AK58" s="81">
        <f t="shared" si="30"/>
        <v>0</v>
      </c>
      <c r="AL58" s="81">
        <f t="shared" si="13"/>
        <v>0</v>
      </c>
      <c r="AM58" s="81">
        <f t="shared" si="14"/>
        <v>0</v>
      </c>
      <c r="AN58" s="81">
        <f t="shared" si="31"/>
        <v>0</v>
      </c>
      <c r="AO58" s="81">
        <f t="shared" si="15"/>
        <v>0</v>
      </c>
      <c r="AP58" s="81">
        <f t="shared" si="16"/>
        <v>0</v>
      </c>
      <c r="AQ58" s="81">
        <f t="shared" si="32"/>
        <v>0</v>
      </c>
      <c r="AR58" s="81">
        <f t="shared" si="17"/>
        <v>0</v>
      </c>
      <c r="AS58" s="81">
        <f t="shared" si="18"/>
        <v>0</v>
      </c>
      <c r="AT58" s="81">
        <f t="shared" si="33"/>
        <v>0</v>
      </c>
      <c r="AU58" s="81">
        <f t="shared" si="19"/>
        <v>0</v>
      </c>
      <c r="AV58" s="81">
        <f t="shared" si="20"/>
        <v>0</v>
      </c>
      <c r="AW58" s="81">
        <f t="shared" si="34"/>
        <v>0</v>
      </c>
      <c r="AX58" s="81">
        <f t="shared" si="21"/>
        <v>0</v>
      </c>
      <c r="AY58" s="81">
        <f t="shared" si="22"/>
        <v>0</v>
      </c>
      <c r="AZ58" s="81">
        <f t="shared" si="35"/>
        <v>0</v>
      </c>
      <c r="BA58" s="81">
        <f t="shared" si="23"/>
        <v>0</v>
      </c>
      <c r="BB58" s="81">
        <f t="shared" si="24"/>
        <v>0</v>
      </c>
    </row>
    <row r="59" spans="1:54" x14ac:dyDescent="0.25">
      <c r="A59" s="198"/>
      <c r="B59" s="206"/>
      <c r="C59" s="207"/>
      <c r="D59" s="206"/>
      <c r="E59" s="206"/>
      <c r="F59" s="206"/>
      <c r="G59" s="206"/>
      <c r="H59" s="206"/>
      <c r="I59" s="206"/>
      <c r="J59" s="206"/>
      <c r="K59" s="206"/>
      <c r="L59" s="206"/>
      <c r="M59" s="206"/>
      <c r="N59" s="206"/>
      <c r="O59" s="206"/>
      <c r="P59" s="208"/>
      <c r="Q59" s="81">
        <f t="shared" si="1"/>
        <v>0</v>
      </c>
      <c r="R59" s="81">
        <f t="shared" si="2"/>
        <v>0</v>
      </c>
      <c r="S59" s="211" t="s">
        <v>36</v>
      </c>
      <c r="T59" s="212" t="s">
        <v>36</v>
      </c>
      <c r="U59" s="213" t="s">
        <v>36</v>
      </c>
      <c r="V59" s="81">
        <f t="shared" si="25"/>
        <v>0</v>
      </c>
      <c r="W59" s="81">
        <f t="shared" si="3"/>
        <v>0</v>
      </c>
      <c r="X59" s="81">
        <f t="shared" si="4"/>
        <v>0</v>
      </c>
      <c r="Y59" s="81">
        <f t="shared" si="26"/>
        <v>0</v>
      </c>
      <c r="Z59" s="81">
        <f t="shared" si="5"/>
        <v>0</v>
      </c>
      <c r="AA59" s="81">
        <f t="shared" si="6"/>
        <v>0</v>
      </c>
      <c r="AB59" s="81">
        <f t="shared" si="27"/>
        <v>0</v>
      </c>
      <c r="AC59" s="81">
        <f t="shared" si="7"/>
        <v>0</v>
      </c>
      <c r="AD59" s="81">
        <f t="shared" si="8"/>
        <v>0</v>
      </c>
      <c r="AE59" s="81">
        <f t="shared" si="28"/>
        <v>0</v>
      </c>
      <c r="AF59" s="81">
        <f t="shared" si="9"/>
        <v>0</v>
      </c>
      <c r="AG59" s="81">
        <f t="shared" si="10"/>
        <v>0</v>
      </c>
      <c r="AH59" s="81">
        <f t="shared" si="29"/>
        <v>0</v>
      </c>
      <c r="AI59" s="81">
        <f t="shared" si="11"/>
        <v>0</v>
      </c>
      <c r="AJ59" s="81">
        <f t="shared" si="12"/>
        <v>0</v>
      </c>
      <c r="AK59" s="81">
        <f t="shared" si="30"/>
        <v>0</v>
      </c>
      <c r="AL59" s="81">
        <f t="shared" si="13"/>
        <v>0</v>
      </c>
      <c r="AM59" s="81">
        <f t="shared" si="14"/>
        <v>0</v>
      </c>
      <c r="AN59" s="81">
        <f t="shared" si="31"/>
        <v>0</v>
      </c>
      <c r="AO59" s="81">
        <f t="shared" si="15"/>
        <v>0</v>
      </c>
      <c r="AP59" s="81">
        <f t="shared" si="16"/>
        <v>0</v>
      </c>
      <c r="AQ59" s="81">
        <f t="shared" si="32"/>
        <v>0</v>
      </c>
      <c r="AR59" s="81">
        <f t="shared" si="17"/>
        <v>0</v>
      </c>
      <c r="AS59" s="81">
        <f t="shared" si="18"/>
        <v>0</v>
      </c>
      <c r="AT59" s="81">
        <f t="shared" si="33"/>
        <v>0</v>
      </c>
      <c r="AU59" s="81">
        <f t="shared" si="19"/>
        <v>0</v>
      </c>
      <c r="AV59" s="81">
        <f t="shared" si="20"/>
        <v>0</v>
      </c>
      <c r="AW59" s="81">
        <f t="shared" si="34"/>
        <v>0</v>
      </c>
      <c r="AX59" s="81">
        <f t="shared" si="21"/>
        <v>0</v>
      </c>
      <c r="AY59" s="81">
        <f t="shared" si="22"/>
        <v>0</v>
      </c>
      <c r="AZ59" s="81">
        <f t="shared" si="35"/>
        <v>0</v>
      </c>
      <c r="BA59" s="81">
        <f t="shared" si="23"/>
        <v>0</v>
      </c>
      <c r="BB59" s="81">
        <f t="shared" si="24"/>
        <v>0</v>
      </c>
    </row>
    <row r="60" spans="1:54" x14ac:dyDescent="0.25">
      <c r="A60" s="198"/>
      <c r="B60" s="206"/>
      <c r="C60" s="207"/>
      <c r="D60" s="206"/>
      <c r="E60" s="206"/>
      <c r="F60" s="206"/>
      <c r="G60" s="206"/>
      <c r="H60" s="206"/>
      <c r="I60" s="206"/>
      <c r="J60" s="206"/>
      <c r="K60" s="206"/>
      <c r="L60" s="206"/>
      <c r="M60" s="206"/>
      <c r="N60" s="206"/>
      <c r="O60" s="206"/>
      <c r="P60" s="208"/>
      <c r="Q60" s="81">
        <f t="shared" si="1"/>
        <v>0</v>
      </c>
      <c r="R60" s="81">
        <f t="shared" si="2"/>
        <v>0</v>
      </c>
      <c r="S60" s="211" t="s">
        <v>36</v>
      </c>
      <c r="T60" s="212" t="s">
        <v>36</v>
      </c>
      <c r="U60" s="213" t="s">
        <v>36</v>
      </c>
      <c r="V60" s="81">
        <f t="shared" si="25"/>
        <v>0</v>
      </c>
      <c r="W60" s="81">
        <f t="shared" si="3"/>
        <v>0</v>
      </c>
      <c r="X60" s="81">
        <f t="shared" si="4"/>
        <v>0</v>
      </c>
      <c r="Y60" s="81">
        <f t="shared" si="26"/>
        <v>0</v>
      </c>
      <c r="Z60" s="81">
        <f t="shared" si="5"/>
        <v>0</v>
      </c>
      <c r="AA60" s="81">
        <f t="shared" si="6"/>
        <v>0</v>
      </c>
      <c r="AB60" s="81">
        <f t="shared" si="27"/>
        <v>0</v>
      </c>
      <c r="AC60" s="81">
        <f t="shared" si="7"/>
        <v>0</v>
      </c>
      <c r="AD60" s="81">
        <f t="shared" si="8"/>
        <v>0</v>
      </c>
      <c r="AE60" s="81">
        <f t="shared" si="28"/>
        <v>0</v>
      </c>
      <c r="AF60" s="81">
        <f t="shared" si="9"/>
        <v>0</v>
      </c>
      <c r="AG60" s="81">
        <f t="shared" si="10"/>
        <v>0</v>
      </c>
      <c r="AH60" s="81">
        <f t="shared" si="29"/>
        <v>0</v>
      </c>
      <c r="AI60" s="81">
        <f t="shared" si="11"/>
        <v>0</v>
      </c>
      <c r="AJ60" s="81">
        <f t="shared" si="12"/>
        <v>0</v>
      </c>
      <c r="AK60" s="81">
        <f t="shared" si="30"/>
        <v>0</v>
      </c>
      <c r="AL60" s="81">
        <f t="shared" si="13"/>
        <v>0</v>
      </c>
      <c r="AM60" s="81">
        <f t="shared" si="14"/>
        <v>0</v>
      </c>
      <c r="AN60" s="81">
        <f t="shared" si="31"/>
        <v>0</v>
      </c>
      <c r="AO60" s="81">
        <f t="shared" si="15"/>
        <v>0</v>
      </c>
      <c r="AP60" s="81">
        <f t="shared" si="16"/>
        <v>0</v>
      </c>
      <c r="AQ60" s="81">
        <f t="shared" si="32"/>
        <v>0</v>
      </c>
      <c r="AR60" s="81">
        <f t="shared" si="17"/>
        <v>0</v>
      </c>
      <c r="AS60" s="81">
        <f t="shared" si="18"/>
        <v>0</v>
      </c>
      <c r="AT60" s="81">
        <f t="shared" si="33"/>
        <v>0</v>
      </c>
      <c r="AU60" s="81">
        <f t="shared" si="19"/>
        <v>0</v>
      </c>
      <c r="AV60" s="81">
        <f t="shared" si="20"/>
        <v>0</v>
      </c>
      <c r="AW60" s="81">
        <f t="shared" si="34"/>
        <v>0</v>
      </c>
      <c r="AX60" s="81">
        <f t="shared" si="21"/>
        <v>0</v>
      </c>
      <c r="AY60" s="81">
        <f t="shared" si="22"/>
        <v>0</v>
      </c>
      <c r="AZ60" s="81">
        <f t="shared" si="35"/>
        <v>0</v>
      </c>
      <c r="BA60" s="81">
        <f t="shared" si="23"/>
        <v>0</v>
      </c>
      <c r="BB60" s="81">
        <f t="shared" si="24"/>
        <v>0</v>
      </c>
    </row>
    <row r="61" spans="1:54" x14ac:dyDescent="0.25">
      <c r="A61" s="198"/>
      <c r="B61" s="206"/>
      <c r="C61" s="207"/>
      <c r="D61" s="206"/>
      <c r="E61" s="206"/>
      <c r="F61" s="206"/>
      <c r="G61" s="206"/>
      <c r="H61" s="206"/>
      <c r="I61" s="206"/>
      <c r="J61" s="206"/>
      <c r="K61" s="206"/>
      <c r="L61" s="206"/>
      <c r="M61" s="206"/>
      <c r="N61" s="206"/>
      <c r="O61" s="206"/>
      <c r="P61" s="208"/>
      <c r="Q61" s="81">
        <f t="shared" si="1"/>
        <v>0</v>
      </c>
      <c r="R61" s="81">
        <f t="shared" si="2"/>
        <v>0</v>
      </c>
      <c r="S61" s="211" t="s">
        <v>36</v>
      </c>
      <c r="T61" s="212" t="s">
        <v>36</v>
      </c>
      <c r="U61" s="213" t="s">
        <v>36</v>
      </c>
      <c r="V61" s="81">
        <f t="shared" si="25"/>
        <v>0</v>
      </c>
      <c r="W61" s="81">
        <f t="shared" si="3"/>
        <v>0</v>
      </c>
      <c r="X61" s="81">
        <f t="shared" si="4"/>
        <v>0</v>
      </c>
      <c r="Y61" s="81">
        <f t="shared" si="26"/>
        <v>0</v>
      </c>
      <c r="Z61" s="81">
        <f t="shared" si="5"/>
        <v>0</v>
      </c>
      <c r="AA61" s="81">
        <f t="shared" si="6"/>
        <v>0</v>
      </c>
      <c r="AB61" s="81">
        <f t="shared" si="27"/>
        <v>0</v>
      </c>
      <c r="AC61" s="81">
        <f t="shared" si="7"/>
        <v>0</v>
      </c>
      <c r="AD61" s="81">
        <f t="shared" si="8"/>
        <v>0</v>
      </c>
      <c r="AE61" s="81">
        <f t="shared" si="28"/>
        <v>0</v>
      </c>
      <c r="AF61" s="81">
        <f t="shared" si="9"/>
        <v>0</v>
      </c>
      <c r="AG61" s="81">
        <f t="shared" si="10"/>
        <v>0</v>
      </c>
      <c r="AH61" s="81">
        <f t="shared" si="29"/>
        <v>0</v>
      </c>
      <c r="AI61" s="81">
        <f t="shared" si="11"/>
        <v>0</v>
      </c>
      <c r="AJ61" s="81">
        <f t="shared" si="12"/>
        <v>0</v>
      </c>
      <c r="AK61" s="81">
        <f t="shared" si="30"/>
        <v>0</v>
      </c>
      <c r="AL61" s="81">
        <f t="shared" si="13"/>
        <v>0</v>
      </c>
      <c r="AM61" s="81">
        <f t="shared" si="14"/>
        <v>0</v>
      </c>
      <c r="AN61" s="81">
        <f t="shared" si="31"/>
        <v>0</v>
      </c>
      <c r="AO61" s="81">
        <f t="shared" si="15"/>
        <v>0</v>
      </c>
      <c r="AP61" s="81">
        <f t="shared" si="16"/>
        <v>0</v>
      </c>
      <c r="AQ61" s="81">
        <f t="shared" si="32"/>
        <v>0</v>
      </c>
      <c r="AR61" s="81">
        <f t="shared" si="17"/>
        <v>0</v>
      </c>
      <c r="AS61" s="81">
        <f t="shared" si="18"/>
        <v>0</v>
      </c>
      <c r="AT61" s="81">
        <f t="shared" si="33"/>
        <v>0</v>
      </c>
      <c r="AU61" s="81">
        <f t="shared" si="19"/>
        <v>0</v>
      </c>
      <c r="AV61" s="81">
        <f t="shared" si="20"/>
        <v>0</v>
      </c>
      <c r="AW61" s="81">
        <f t="shared" si="34"/>
        <v>0</v>
      </c>
      <c r="AX61" s="81">
        <f t="shared" si="21"/>
        <v>0</v>
      </c>
      <c r="AY61" s="81">
        <f t="shared" si="22"/>
        <v>0</v>
      </c>
      <c r="AZ61" s="81">
        <f t="shared" si="35"/>
        <v>0</v>
      </c>
      <c r="BA61" s="81">
        <f t="shared" si="23"/>
        <v>0</v>
      </c>
      <c r="BB61" s="81">
        <f t="shared" si="24"/>
        <v>0</v>
      </c>
    </row>
    <row r="62" spans="1:54" x14ac:dyDescent="0.25">
      <c r="A62" s="198"/>
      <c r="B62" s="206"/>
      <c r="C62" s="207"/>
      <c r="D62" s="206"/>
      <c r="E62" s="206"/>
      <c r="F62" s="206"/>
      <c r="G62" s="206"/>
      <c r="H62" s="206"/>
      <c r="I62" s="206"/>
      <c r="J62" s="206"/>
      <c r="K62" s="206"/>
      <c r="L62" s="206"/>
      <c r="M62" s="206"/>
      <c r="N62" s="206"/>
      <c r="O62" s="206"/>
      <c r="P62" s="208"/>
      <c r="Q62" s="81">
        <f t="shared" si="1"/>
        <v>0</v>
      </c>
      <c r="R62" s="81">
        <f t="shared" si="2"/>
        <v>0</v>
      </c>
      <c r="S62" s="211" t="s">
        <v>36</v>
      </c>
      <c r="T62" s="212" t="s">
        <v>36</v>
      </c>
      <c r="U62" s="213" t="s">
        <v>36</v>
      </c>
      <c r="V62" s="81">
        <f t="shared" si="25"/>
        <v>0</v>
      </c>
      <c r="W62" s="81">
        <f t="shared" si="3"/>
        <v>0</v>
      </c>
      <c r="X62" s="81">
        <f t="shared" si="4"/>
        <v>0</v>
      </c>
      <c r="Y62" s="81">
        <f t="shared" si="26"/>
        <v>0</v>
      </c>
      <c r="Z62" s="81">
        <f t="shared" si="5"/>
        <v>0</v>
      </c>
      <c r="AA62" s="81">
        <f t="shared" si="6"/>
        <v>0</v>
      </c>
      <c r="AB62" s="81">
        <f t="shared" si="27"/>
        <v>0</v>
      </c>
      <c r="AC62" s="81">
        <f t="shared" si="7"/>
        <v>0</v>
      </c>
      <c r="AD62" s="81">
        <f t="shared" si="8"/>
        <v>0</v>
      </c>
      <c r="AE62" s="81">
        <f t="shared" si="28"/>
        <v>0</v>
      </c>
      <c r="AF62" s="81">
        <f t="shared" si="9"/>
        <v>0</v>
      </c>
      <c r="AG62" s="81">
        <f t="shared" si="10"/>
        <v>0</v>
      </c>
      <c r="AH62" s="81">
        <f t="shared" si="29"/>
        <v>0</v>
      </c>
      <c r="AI62" s="81">
        <f t="shared" si="11"/>
        <v>0</v>
      </c>
      <c r="AJ62" s="81">
        <f t="shared" si="12"/>
        <v>0</v>
      </c>
      <c r="AK62" s="81">
        <f t="shared" si="30"/>
        <v>0</v>
      </c>
      <c r="AL62" s="81">
        <f t="shared" si="13"/>
        <v>0</v>
      </c>
      <c r="AM62" s="81">
        <f t="shared" si="14"/>
        <v>0</v>
      </c>
      <c r="AN62" s="81">
        <f t="shared" si="31"/>
        <v>0</v>
      </c>
      <c r="AO62" s="81">
        <f t="shared" si="15"/>
        <v>0</v>
      </c>
      <c r="AP62" s="81">
        <f t="shared" si="16"/>
        <v>0</v>
      </c>
      <c r="AQ62" s="81">
        <f t="shared" si="32"/>
        <v>0</v>
      </c>
      <c r="AR62" s="81">
        <f t="shared" si="17"/>
        <v>0</v>
      </c>
      <c r="AS62" s="81">
        <f t="shared" si="18"/>
        <v>0</v>
      </c>
      <c r="AT62" s="81">
        <f t="shared" si="33"/>
        <v>0</v>
      </c>
      <c r="AU62" s="81">
        <f t="shared" si="19"/>
        <v>0</v>
      </c>
      <c r="AV62" s="81">
        <f t="shared" si="20"/>
        <v>0</v>
      </c>
      <c r="AW62" s="81">
        <f t="shared" si="34"/>
        <v>0</v>
      </c>
      <c r="AX62" s="81">
        <f t="shared" si="21"/>
        <v>0</v>
      </c>
      <c r="AY62" s="81">
        <f t="shared" si="22"/>
        <v>0</v>
      </c>
      <c r="AZ62" s="81">
        <f t="shared" si="35"/>
        <v>0</v>
      </c>
      <c r="BA62" s="81">
        <f t="shared" si="23"/>
        <v>0</v>
      </c>
      <c r="BB62" s="81">
        <f t="shared" si="24"/>
        <v>0</v>
      </c>
    </row>
    <row r="63" spans="1:54" x14ac:dyDescent="0.25">
      <c r="A63" s="198"/>
      <c r="B63" s="206"/>
      <c r="C63" s="207"/>
      <c r="D63" s="206"/>
      <c r="E63" s="206"/>
      <c r="F63" s="206"/>
      <c r="G63" s="206"/>
      <c r="H63" s="206"/>
      <c r="I63" s="206"/>
      <c r="J63" s="206"/>
      <c r="K63" s="206"/>
      <c r="L63" s="206"/>
      <c r="M63" s="206"/>
      <c r="N63" s="206"/>
      <c r="O63" s="206"/>
      <c r="P63" s="208"/>
      <c r="Q63" s="81">
        <f t="shared" si="1"/>
        <v>0</v>
      </c>
      <c r="R63" s="81">
        <f t="shared" si="2"/>
        <v>0</v>
      </c>
      <c r="S63" s="211" t="s">
        <v>36</v>
      </c>
      <c r="T63" s="212" t="s">
        <v>36</v>
      </c>
      <c r="U63" s="213" t="s">
        <v>36</v>
      </c>
      <c r="V63" s="81">
        <f t="shared" si="25"/>
        <v>0</v>
      </c>
      <c r="W63" s="81">
        <f t="shared" si="3"/>
        <v>0</v>
      </c>
      <c r="X63" s="81">
        <f t="shared" si="4"/>
        <v>0</v>
      </c>
      <c r="Y63" s="81">
        <f t="shared" si="26"/>
        <v>0</v>
      </c>
      <c r="Z63" s="81">
        <f t="shared" si="5"/>
        <v>0</v>
      </c>
      <c r="AA63" s="81">
        <f t="shared" si="6"/>
        <v>0</v>
      </c>
      <c r="AB63" s="81">
        <f t="shared" si="27"/>
        <v>0</v>
      </c>
      <c r="AC63" s="81">
        <f t="shared" si="7"/>
        <v>0</v>
      </c>
      <c r="AD63" s="81">
        <f t="shared" si="8"/>
        <v>0</v>
      </c>
      <c r="AE63" s="81">
        <f t="shared" si="28"/>
        <v>0</v>
      </c>
      <c r="AF63" s="81">
        <f t="shared" si="9"/>
        <v>0</v>
      </c>
      <c r="AG63" s="81">
        <f t="shared" si="10"/>
        <v>0</v>
      </c>
      <c r="AH63" s="81">
        <f t="shared" si="29"/>
        <v>0</v>
      </c>
      <c r="AI63" s="81">
        <f t="shared" si="11"/>
        <v>0</v>
      </c>
      <c r="AJ63" s="81">
        <f t="shared" si="12"/>
        <v>0</v>
      </c>
      <c r="AK63" s="81">
        <f t="shared" si="30"/>
        <v>0</v>
      </c>
      <c r="AL63" s="81">
        <f t="shared" si="13"/>
        <v>0</v>
      </c>
      <c r="AM63" s="81">
        <f t="shared" si="14"/>
        <v>0</v>
      </c>
      <c r="AN63" s="81">
        <f t="shared" si="31"/>
        <v>0</v>
      </c>
      <c r="AO63" s="81">
        <f t="shared" si="15"/>
        <v>0</v>
      </c>
      <c r="AP63" s="81">
        <f t="shared" si="16"/>
        <v>0</v>
      </c>
      <c r="AQ63" s="81">
        <f t="shared" si="32"/>
        <v>0</v>
      </c>
      <c r="AR63" s="81">
        <f t="shared" si="17"/>
        <v>0</v>
      </c>
      <c r="AS63" s="81">
        <f t="shared" si="18"/>
        <v>0</v>
      </c>
      <c r="AT63" s="81">
        <f t="shared" si="33"/>
        <v>0</v>
      </c>
      <c r="AU63" s="81">
        <f t="shared" si="19"/>
        <v>0</v>
      </c>
      <c r="AV63" s="81">
        <f t="shared" si="20"/>
        <v>0</v>
      </c>
      <c r="AW63" s="81">
        <f t="shared" si="34"/>
        <v>0</v>
      </c>
      <c r="AX63" s="81">
        <f t="shared" si="21"/>
        <v>0</v>
      </c>
      <c r="AY63" s="81">
        <f t="shared" si="22"/>
        <v>0</v>
      </c>
      <c r="AZ63" s="81">
        <f t="shared" si="35"/>
        <v>0</v>
      </c>
      <c r="BA63" s="81">
        <f t="shared" si="23"/>
        <v>0</v>
      </c>
      <c r="BB63" s="81">
        <f t="shared" si="24"/>
        <v>0</v>
      </c>
    </row>
    <row r="64" spans="1:54" x14ac:dyDescent="0.25">
      <c r="A64" s="198"/>
      <c r="B64" s="206"/>
      <c r="C64" s="207"/>
      <c r="D64" s="206"/>
      <c r="E64" s="206"/>
      <c r="F64" s="206"/>
      <c r="G64" s="206"/>
      <c r="H64" s="206"/>
      <c r="I64" s="206"/>
      <c r="J64" s="206"/>
      <c r="K64" s="206"/>
      <c r="L64" s="206"/>
      <c r="M64" s="206"/>
      <c r="N64" s="206"/>
      <c r="O64" s="206"/>
      <c r="P64" s="208"/>
      <c r="Q64" s="81">
        <f t="shared" si="1"/>
        <v>0</v>
      </c>
      <c r="R64" s="81">
        <f t="shared" si="2"/>
        <v>0</v>
      </c>
      <c r="S64" s="211" t="s">
        <v>36</v>
      </c>
      <c r="T64" s="212" t="s">
        <v>36</v>
      </c>
      <c r="U64" s="213" t="s">
        <v>36</v>
      </c>
      <c r="V64" s="81">
        <f t="shared" si="25"/>
        <v>0</v>
      </c>
      <c r="W64" s="81">
        <f t="shared" si="3"/>
        <v>0</v>
      </c>
      <c r="X64" s="81">
        <f t="shared" si="4"/>
        <v>0</v>
      </c>
      <c r="Y64" s="81">
        <f t="shared" si="26"/>
        <v>0</v>
      </c>
      <c r="Z64" s="81">
        <f t="shared" si="5"/>
        <v>0</v>
      </c>
      <c r="AA64" s="81">
        <f t="shared" si="6"/>
        <v>0</v>
      </c>
      <c r="AB64" s="81">
        <f t="shared" si="27"/>
        <v>0</v>
      </c>
      <c r="AC64" s="81">
        <f t="shared" si="7"/>
        <v>0</v>
      </c>
      <c r="AD64" s="81">
        <f t="shared" si="8"/>
        <v>0</v>
      </c>
      <c r="AE64" s="81">
        <f t="shared" si="28"/>
        <v>0</v>
      </c>
      <c r="AF64" s="81">
        <f t="shared" si="9"/>
        <v>0</v>
      </c>
      <c r="AG64" s="81">
        <f t="shared" si="10"/>
        <v>0</v>
      </c>
      <c r="AH64" s="81">
        <f t="shared" si="29"/>
        <v>0</v>
      </c>
      <c r="AI64" s="81">
        <f t="shared" si="11"/>
        <v>0</v>
      </c>
      <c r="AJ64" s="81">
        <f t="shared" si="12"/>
        <v>0</v>
      </c>
      <c r="AK64" s="81">
        <f t="shared" si="30"/>
        <v>0</v>
      </c>
      <c r="AL64" s="81">
        <f t="shared" si="13"/>
        <v>0</v>
      </c>
      <c r="AM64" s="81">
        <f t="shared" si="14"/>
        <v>0</v>
      </c>
      <c r="AN64" s="81">
        <f t="shared" si="31"/>
        <v>0</v>
      </c>
      <c r="AO64" s="81">
        <f t="shared" si="15"/>
        <v>0</v>
      </c>
      <c r="AP64" s="81">
        <f t="shared" si="16"/>
        <v>0</v>
      </c>
      <c r="AQ64" s="81">
        <f t="shared" si="32"/>
        <v>0</v>
      </c>
      <c r="AR64" s="81">
        <f t="shared" si="17"/>
        <v>0</v>
      </c>
      <c r="AS64" s="81">
        <f t="shared" si="18"/>
        <v>0</v>
      </c>
      <c r="AT64" s="81">
        <f t="shared" si="33"/>
        <v>0</v>
      </c>
      <c r="AU64" s="81">
        <f t="shared" si="19"/>
        <v>0</v>
      </c>
      <c r="AV64" s="81">
        <f t="shared" si="20"/>
        <v>0</v>
      </c>
      <c r="AW64" s="81">
        <f t="shared" si="34"/>
        <v>0</v>
      </c>
      <c r="AX64" s="81">
        <f t="shared" si="21"/>
        <v>0</v>
      </c>
      <c r="AY64" s="81">
        <f t="shared" si="22"/>
        <v>0</v>
      </c>
      <c r="AZ64" s="81">
        <f t="shared" si="35"/>
        <v>0</v>
      </c>
      <c r="BA64" s="81">
        <f t="shared" si="23"/>
        <v>0</v>
      </c>
      <c r="BB64" s="81">
        <f t="shared" si="24"/>
        <v>0</v>
      </c>
    </row>
    <row r="65" spans="1:54" x14ac:dyDescent="0.25">
      <c r="A65" s="198"/>
      <c r="B65" s="206"/>
      <c r="C65" s="207"/>
      <c r="D65" s="206"/>
      <c r="E65" s="206"/>
      <c r="F65" s="206"/>
      <c r="G65" s="206"/>
      <c r="H65" s="206"/>
      <c r="I65" s="206"/>
      <c r="J65" s="206"/>
      <c r="K65" s="206"/>
      <c r="L65" s="206"/>
      <c r="M65" s="206"/>
      <c r="N65" s="206"/>
      <c r="O65" s="206"/>
      <c r="P65" s="208"/>
      <c r="Q65" s="81">
        <f t="shared" si="1"/>
        <v>0</v>
      </c>
      <c r="R65" s="81">
        <f t="shared" si="2"/>
        <v>0</v>
      </c>
      <c r="S65" s="211" t="s">
        <v>36</v>
      </c>
      <c r="T65" s="212" t="s">
        <v>36</v>
      </c>
      <c r="U65" s="213" t="s">
        <v>36</v>
      </c>
      <c r="V65" s="81">
        <f t="shared" si="25"/>
        <v>0</v>
      </c>
      <c r="W65" s="81">
        <f t="shared" si="3"/>
        <v>0</v>
      </c>
      <c r="X65" s="81">
        <f t="shared" si="4"/>
        <v>0</v>
      </c>
      <c r="Y65" s="81">
        <f t="shared" si="26"/>
        <v>0</v>
      </c>
      <c r="Z65" s="81">
        <f t="shared" si="5"/>
        <v>0</v>
      </c>
      <c r="AA65" s="81">
        <f t="shared" si="6"/>
        <v>0</v>
      </c>
      <c r="AB65" s="81">
        <f t="shared" si="27"/>
        <v>0</v>
      </c>
      <c r="AC65" s="81">
        <f t="shared" si="7"/>
        <v>0</v>
      </c>
      <c r="AD65" s="81">
        <f t="shared" si="8"/>
        <v>0</v>
      </c>
      <c r="AE65" s="81">
        <f t="shared" si="28"/>
        <v>0</v>
      </c>
      <c r="AF65" s="81">
        <f t="shared" si="9"/>
        <v>0</v>
      </c>
      <c r="AG65" s="81">
        <f t="shared" si="10"/>
        <v>0</v>
      </c>
      <c r="AH65" s="81">
        <f t="shared" si="29"/>
        <v>0</v>
      </c>
      <c r="AI65" s="81">
        <f t="shared" si="11"/>
        <v>0</v>
      </c>
      <c r="AJ65" s="81">
        <f t="shared" si="12"/>
        <v>0</v>
      </c>
      <c r="AK65" s="81">
        <f t="shared" si="30"/>
        <v>0</v>
      </c>
      <c r="AL65" s="81">
        <f t="shared" si="13"/>
        <v>0</v>
      </c>
      <c r="AM65" s="81">
        <f t="shared" si="14"/>
        <v>0</v>
      </c>
      <c r="AN65" s="81">
        <f t="shared" si="31"/>
        <v>0</v>
      </c>
      <c r="AO65" s="81">
        <f t="shared" si="15"/>
        <v>0</v>
      </c>
      <c r="AP65" s="81">
        <f t="shared" si="16"/>
        <v>0</v>
      </c>
      <c r="AQ65" s="81">
        <f t="shared" si="32"/>
        <v>0</v>
      </c>
      <c r="AR65" s="81">
        <f t="shared" si="17"/>
        <v>0</v>
      </c>
      <c r="AS65" s="81">
        <f t="shared" si="18"/>
        <v>0</v>
      </c>
      <c r="AT65" s="81">
        <f t="shared" si="33"/>
        <v>0</v>
      </c>
      <c r="AU65" s="81">
        <f t="shared" si="19"/>
        <v>0</v>
      </c>
      <c r="AV65" s="81">
        <f t="shared" si="20"/>
        <v>0</v>
      </c>
      <c r="AW65" s="81">
        <f t="shared" si="34"/>
        <v>0</v>
      </c>
      <c r="AX65" s="81">
        <f t="shared" si="21"/>
        <v>0</v>
      </c>
      <c r="AY65" s="81">
        <f t="shared" si="22"/>
        <v>0</v>
      </c>
      <c r="AZ65" s="81">
        <f t="shared" si="35"/>
        <v>0</v>
      </c>
      <c r="BA65" s="81">
        <f t="shared" si="23"/>
        <v>0</v>
      </c>
      <c r="BB65" s="81">
        <f t="shared" si="24"/>
        <v>0</v>
      </c>
    </row>
    <row r="66" spans="1:54" x14ac:dyDescent="0.25">
      <c r="A66" s="198"/>
      <c r="B66" s="206"/>
      <c r="C66" s="207"/>
      <c r="D66" s="206"/>
      <c r="E66" s="206"/>
      <c r="F66" s="206"/>
      <c r="G66" s="206"/>
      <c r="H66" s="206"/>
      <c r="I66" s="206"/>
      <c r="J66" s="206"/>
      <c r="K66" s="206"/>
      <c r="L66" s="206"/>
      <c r="M66" s="206"/>
      <c r="N66" s="206"/>
      <c r="O66" s="206"/>
      <c r="P66" s="208"/>
      <c r="Q66" s="81">
        <f t="shared" si="1"/>
        <v>0</v>
      </c>
      <c r="R66" s="81">
        <f t="shared" si="2"/>
        <v>0</v>
      </c>
      <c r="S66" s="211" t="s">
        <v>36</v>
      </c>
      <c r="T66" s="212" t="s">
        <v>36</v>
      </c>
      <c r="U66" s="213" t="s">
        <v>36</v>
      </c>
      <c r="V66" s="81">
        <f t="shared" si="25"/>
        <v>0</v>
      </c>
      <c r="W66" s="81">
        <f t="shared" si="3"/>
        <v>0</v>
      </c>
      <c r="X66" s="81">
        <f t="shared" si="4"/>
        <v>0</v>
      </c>
      <c r="Y66" s="81">
        <f t="shared" si="26"/>
        <v>0</v>
      </c>
      <c r="Z66" s="81">
        <f t="shared" si="5"/>
        <v>0</v>
      </c>
      <c r="AA66" s="81">
        <f t="shared" si="6"/>
        <v>0</v>
      </c>
      <c r="AB66" s="81">
        <f t="shared" si="27"/>
        <v>0</v>
      </c>
      <c r="AC66" s="81">
        <f t="shared" si="7"/>
        <v>0</v>
      </c>
      <c r="AD66" s="81">
        <f t="shared" si="8"/>
        <v>0</v>
      </c>
      <c r="AE66" s="81">
        <f t="shared" si="28"/>
        <v>0</v>
      </c>
      <c r="AF66" s="81">
        <f t="shared" si="9"/>
        <v>0</v>
      </c>
      <c r="AG66" s="81">
        <f t="shared" si="10"/>
        <v>0</v>
      </c>
      <c r="AH66" s="81">
        <f t="shared" si="29"/>
        <v>0</v>
      </c>
      <c r="AI66" s="81">
        <f t="shared" si="11"/>
        <v>0</v>
      </c>
      <c r="AJ66" s="81">
        <f t="shared" si="12"/>
        <v>0</v>
      </c>
      <c r="AK66" s="81">
        <f t="shared" si="30"/>
        <v>0</v>
      </c>
      <c r="AL66" s="81">
        <f t="shared" si="13"/>
        <v>0</v>
      </c>
      <c r="AM66" s="81">
        <f t="shared" si="14"/>
        <v>0</v>
      </c>
      <c r="AN66" s="81">
        <f t="shared" si="31"/>
        <v>0</v>
      </c>
      <c r="AO66" s="81">
        <f t="shared" si="15"/>
        <v>0</v>
      </c>
      <c r="AP66" s="81">
        <f t="shared" si="16"/>
        <v>0</v>
      </c>
      <c r="AQ66" s="81">
        <f t="shared" si="32"/>
        <v>0</v>
      </c>
      <c r="AR66" s="81">
        <f t="shared" si="17"/>
        <v>0</v>
      </c>
      <c r="AS66" s="81">
        <f t="shared" si="18"/>
        <v>0</v>
      </c>
      <c r="AT66" s="81">
        <f t="shared" si="33"/>
        <v>0</v>
      </c>
      <c r="AU66" s="81">
        <f t="shared" si="19"/>
        <v>0</v>
      </c>
      <c r="AV66" s="81">
        <f t="shared" si="20"/>
        <v>0</v>
      </c>
      <c r="AW66" s="81">
        <f t="shared" si="34"/>
        <v>0</v>
      </c>
      <c r="AX66" s="81">
        <f t="shared" si="21"/>
        <v>0</v>
      </c>
      <c r="AY66" s="81">
        <f t="shared" si="22"/>
        <v>0</v>
      </c>
      <c r="AZ66" s="81">
        <f t="shared" si="35"/>
        <v>0</v>
      </c>
      <c r="BA66" s="81">
        <f t="shared" si="23"/>
        <v>0</v>
      </c>
      <c r="BB66" s="81">
        <f t="shared" si="24"/>
        <v>0</v>
      </c>
    </row>
    <row r="67" spans="1:54" x14ac:dyDescent="0.25">
      <c r="A67" s="198"/>
      <c r="B67" s="206"/>
      <c r="C67" s="207"/>
      <c r="D67" s="206"/>
      <c r="E67" s="206"/>
      <c r="F67" s="206"/>
      <c r="G67" s="206"/>
      <c r="H67" s="206"/>
      <c r="I67" s="206"/>
      <c r="J67" s="206"/>
      <c r="K67" s="206"/>
      <c r="L67" s="206"/>
      <c r="M67" s="206"/>
      <c r="N67" s="206"/>
      <c r="O67" s="206"/>
      <c r="P67" s="208"/>
      <c r="Q67" s="81">
        <f t="shared" si="1"/>
        <v>0</v>
      </c>
      <c r="R67" s="81">
        <f t="shared" si="2"/>
        <v>0</v>
      </c>
      <c r="S67" s="211" t="s">
        <v>36</v>
      </c>
      <c r="T67" s="212" t="s">
        <v>36</v>
      </c>
      <c r="U67" s="213" t="s">
        <v>36</v>
      </c>
      <c r="V67" s="81">
        <f t="shared" si="25"/>
        <v>0</v>
      </c>
      <c r="W67" s="81">
        <f t="shared" si="3"/>
        <v>0</v>
      </c>
      <c r="X67" s="81">
        <f t="shared" si="4"/>
        <v>0</v>
      </c>
      <c r="Y67" s="81">
        <f t="shared" si="26"/>
        <v>0</v>
      </c>
      <c r="Z67" s="81">
        <f t="shared" si="5"/>
        <v>0</v>
      </c>
      <c r="AA67" s="81">
        <f t="shared" si="6"/>
        <v>0</v>
      </c>
      <c r="AB67" s="81">
        <f t="shared" si="27"/>
        <v>0</v>
      </c>
      <c r="AC67" s="81">
        <f t="shared" si="7"/>
        <v>0</v>
      </c>
      <c r="AD67" s="81">
        <f t="shared" si="8"/>
        <v>0</v>
      </c>
      <c r="AE67" s="81">
        <f t="shared" si="28"/>
        <v>0</v>
      </c>
      <c r="AF67" s="81">
        <f t="shared" si="9"/>
        <v>0</v>
      </c>
      <c r="AG67" s="81">
        <f t="shared" si="10"/>
        <v>0</v>
      </c>
      <c r="AH67" s="81">
        <f t="shared" si="29"/>
        <v>0</v>
      </c>
      <c r="AI67" s="81">
        <f t="shared" si="11"/>
        <v>0</v>
      </c>
      <c r="AJ67" s="81">
        <f t="shared" si="12"/>
        <v>0</v>
      </c>
      <c r="AK67" s="81">
        <f t="shared" si="30"/>
        <v>0</v>
      </c>
      <c r="AL67" s="81">
        <f t="shared" si="13"/>
        <v>0</v>
      </c>
      <c r="AM67" s="81">
        <f t="shared" si="14"/>
        <v>0</v>
      </c>
      <c r="AN67" s="81">
        <f t="shared" si="31"/>
        <v>0</v>
      </c>
      <c r="AO67" s="81">
        <f t="shared" si="15"/>
        <v>0</v>
      </c>
      <c r="AP67" s="81">
        <f t="shared" si="16"/>
        <v>0</v>
      </c>
      <c r="AQ67" s="81">
        <f t="shared" si="32"/>
        <v>0</v>
      </c>
      <c r="AR67" s="81">
        <f t="shared" si="17"/>
        <v>0</v>
      </c>
      <c r="AS67" s="81">
        <f t="shared" si="18"/>
        <v>0</v>
      </c>
      <c r="AT67" s="81">
        <f t="shared" si="33"/>
        <v>0</v>
      </c>
      <c r="AU67" s="81">
        <f t="shared" si="19"/>
        <v>0</v>
      </c>
      <c r="AV67" s="81">
        <f t="shared" si="20"/>
        <v>0</v>
      </c>
      <c r="AW67" s="81">
        <f t="shared" si="34"/>
        <v>0</v>
      </c>
      <c r="AX67" s="81">
        <f t="shared" si="21"/>
        <v>0</v>
      </c>
      <c r="AY67" s="81">
        <f t="shared" si="22"/>
        <v>0</v>
      </c>
      <c r="AZ67" s="81">
        <f t="shared" si="35"/>
        <v>0</v>
      </c>
      <c r="BA67" s="81">
        <f t="shared" si="23"/>
        <v>0</v>
      </c>
      <c r="BB67" s="81">
        <f t="shared" si="24"/>
        <v>0</v>
      </c>
    </row>
    <row r="68" spans="1:54" x14ac:dyDescent="0.25">
      <c r="A68" s="198"/>
      <c r="B68" s="206"/>
      <c r="C68" s="207"/>
      <c r="D68" s="206"/>
      <c r="E68" s="206"/>
      <c r="F68" s="206"/>
      <c r="G68" s="206"/>
      <c r="H68" s="206"/>
      <c r="I68" s="206"/>
      <c r="J68" s="206"/>
      <c r="K68" s="206"/>
      <c r="L68" s="206"/>
      <c r="M68" s="206"/>
      <c r="N68" s="206"/>
      <c r="O68" s="206"/>
      <c r="P68" s="208"/>
      <c r="Q68" s="81">
        <f t="shared" si="1"/>
        <v>0</v>
      </c>
      <c r="R68" s="81">
        <f t="shared" si="2"/>
        <v>0</v>
      </c>
      <c r="S68" s="211" t="s">
        <v>36</v>
      </c>
      <c r="T68" s="212" t="s">
        <v>36</v>
      </c>
      <c r="U68" s="213" t="s">
        <v>36</v>
      </c>
      <c r="V68" s="81">
        <f t="shared" si="25"/>
        <v>0</v>
      </c>
      <c r="W68" s="81">
        <f t="shared" si="3"/>
        <v>0</v>
      </c>
      <c r="X68" s="81">
        <f t="shared" si="4"/>
        <v>0</v>
      </c>
      <c r="Y68" s="81">
        <f t="shared" si="26"/>
        <v>0</v>
      </c>
      <c r="Z68" s="81">
        <f t="shared" si="5"/>
        <v>0</v>
      </c>
      <c r="AA68" s="81">
        <f t="shared" si="6"/>
        <v>0</v>
      </c>
      <c r="AB68" s="81">
        <f t="shared" si="27"/>
        <v>0</v>
      </c>
      <c r="AC68" s="81">
        <f t="shared" si="7"/>
        <v>0</v>
      </c>
      <c r="AD68" s="81">
        <f t="shared" si="8"/>
        <v>0</v>
      </c>
      <c r="AE68" s="81">
        <f t="shared" si="28"/>
        <v>0</v>
      </c>
      <c r="AF68" s="81">
        <f t="shared" si="9"/>
        <v>0</v>
      </c>
      <c r="AG68" s="81">
        <f t="shared" si="10"/>
        <v>0</v>
      </c>
      <c r="AH68" s="81">
        <f t="shared" si="29"/>
        <v>0</v>
      </c>
      <c r="AI68" s="81">
        <f t="shared" si="11"/>
        <v>0</v>
      </c>
      <c r="AJ68" s="81">
        <f t="shared" si="12"/>
        <v>0</v>
      </c>
      <c r="AK68" s="81">
        <f t="shared" si="30"/>
        <v>0</v>
      </c>
      <c r="AL68" s="81">
        <f t="shared" si="13"/>
        <v>0</v>
      </c>
      <c r="AM68" s="81">
        <f t="shared" si="14"/>
        <v>0</v>
      </c>
      <c r="AN68" s="81">
        <f t="shared" si="31"/>
        <v>0</v>
      </c>
      <c r="AO68" s="81">
        <f t="shared" si="15"/>
        <v>0</v>
      </c>
      <c r="AP68" s="81">
        <f t="shared" si="16"/>
        <v>0</v>
      </c>
      <c r="AQ68" s="81">
        <f t="shared" si="32"/>
        <v>0</v>
      </c>
      <c r="AR68" s="81">
        <f t="shared" si="17"/>
        <v>0</v>
      </c>
      <c r="AS68" s="81">
        <f t="shared" si="18"/>
        <v>0</v>
      </c>
      <c r="AT68" s="81">
        <f t="shared" si="33"/>
        <v>0</v>
      </c>
      <c r="AU68" s="81">
        <f t="shared" si="19"/>
        <v>0</v>
      </c>
      <c r="AV68" s="81">
        <f t="shared" si="20"/>
        <v>0</v>
      </c>
      <c r="AW68" s="81">
        <f t="shared" si="34"/>
        <v>0</v>
      </c>
      <c r="AX68" s="81">
        <f t="shared" si="21"/>
        <v>0</v>
      </c>
      <c r="AY68" s="81">
        <f t="shared" si="22"/>
        <v>0</v>
      </c>
      <c r="AZ68" s="81">
        <f t="shared" si="35"/>
        <v>0</v>
      </c>
      <c r="BA68" s="81">
        <f t="shared" si="23"/>
        <v>0</v>
      </c>
      <c r="BB68" s="81">
        <f t="shared" si="24"/>
        <v>0</v>
      </c>
    </row>
    <row r="69" spans="1:54" x14ac:dyDescent="0.25">
      <c r="A69" s="198"/>
      <c r="B69" s="206"/>
      <c r="C69" s="207"/>
      <c r="D69" s="206"/>
      <c r="E69" s="206"/>
      <c r="F69" s="206"/>
      <c r="G69" s="206"/>
      <c r="H69" s="206"/>
      <c r="I69" s="206"/>
      <c r="J69" s="206"/>
      <c r="K69" s="206"/>
      <c r="L69" s="206"/>
      <c r="M69" s="206"/>
      <c r="N69" s="206"/>
      <c r="O69" s="206"/>
      <c r="P69" s="208"/>
      <c r="Q69" s="81">
        <f t="shared" si="1"/>
        <v>0</v>
      </c>
      <c r="R69" s="81">
        <f t="shared" si="2"/>
        <v>0</v>
      </c>
      <c r="S69" s="211" t="s">
        <v>36</v>
      </c>
      <c r="T69" s="212" t="s">
        <v>36</v>
      </c>
      <c r="U69" s="213" t="s">
        <v>36</v>
      </c>
      <c r="V69" s="81">
        <f t="shared" si="25"/>
        <v>0</v>
      </c>
      <c r="W69" s="81">
        <f t="shared" si="3"/>
        <v>0</v>
      </c>
      <c r="X69" s="81">
        <f t="shared" si="4"/>
        <v>0</v>
      </c>
      <c r="Y69" s="81">
        <f t="shared" si="26"/>
        <v>0</v>
      </c>
      <c r="Z69" s="81">
        <f t="shared" si="5"/>
        <v>0</v>
      </c>
      <c r="AA69" s="81">
        <f t="shared" si="6"/>
        <v>0</v>
      </c>
      <c r="AB69" s="81">
        <f t="shared" si="27"/>
        <v>0</v>
      </c>
      <c r="AC69" s="81">
        <f t="shared" si="7"/>
        <v>0</v>
      </c>
      <c r="AD69" s="81">
        <f t="shared" si="8"/>
        <v>0</v>
      </c>
      <c r="AE69" s="81">
        <f t="shared" si="28"/>
        <v>0</v>
      </c>
      <c r="AF69" s="81">
        <f t="shared" si="9"/>
        <v>0</v>
      </c>
      <c r="AG69" s="81">
        <f t="shared" si="10"/>
        <v>0</v>
      </c>
      <c r="AH69" s="81">
        <f t="shared" si="29"/>
        <v>0</v>
      </c>
      <c r="AI69" s="81">
        <f t="shared" si="11"/>
        <v>0</v>
      </c>
      <c r="AJ69" s="81">
        <f t="shared" si="12"/>
        <v>0</v>
      </c>
      <c r="AK69" s="81">
        <f t="shared" si="30"/>
        <v>0</v>
      </c>
      <c r="AL69" s="81">
        <f t="shared" si="13"/>
        <v>0</v>
      </c>
      <c r="AM69" s="81">
        <f t="shared" si="14"/>
        <v>0</v>
      </c>
      <c r="AN69" s="81">
        <f t="shared" si="31"/>
        <v>0</v>
      </c>
      <c r="AO69" s="81">
        <f t="shared" si="15"/>
        <v>0</v>
      </c>
      <c r="AP69" s="81">
        <f t="shared" si="16"/>
        <v>0</v>
      </c>
      <c r="AQ69" s="81">
        <f t="shared" si="32"/>
        <v>0</v>
      </c>
      <c r="AR69" s="81">
        <f t="shared" si="17"/>
        <v>0</v>
      </c>
      <c r="AS69" s="81">
        <f t="shared" si="18"/>
        <v>0</v>
      </c>
      <c r="AT69" s="81">
        <f t="shared" si="33"/>
        <v>0</v>
      </c>
      <c r="AU69" s="81">
        <f t="shared" si="19"/>
        <v>0</v>
      </c>
      <c r="AV69" s="81">
        <f t="shared" si="20"/>
        <v>0</v>
      </c>
      <c r="AW69" s="81">
        <f t="shared" si="34"/>
        <v>0</v>
      </c>
      <c r="AX69" s="81">
        <f t="shared" si="21"/>
        <v>0</v>
      </c>
      <c r="AY69" s="81">
        <f t="shared" si="22"/>
        <v>0</v>
      </c>
      <c r="AZ69" s="81">
        <f t="shared" si="35"/>
        <v>0</v>
      </c>
      <c r="BA69" s="81">
        <f t="shared" si="23"/>
        <v>0</v>
      </c>
      <c r="BB69" s="81">
        <f t="shared" si="24"/>
        <v>0</v>
      </c>
    </row>
    <row r="70" spans="1:54" x14ac:dyDescent="0.25">
      <c r="A70" s="198"/>
      <c r="B70" s="206"/>
      <c r="C70" s="207"/>
      <c r="D70" s="206"/>
      <c r="E70" s="206"/>
      <c r="F70" s="206"/>
      <c r="G70" s="206"/>
      <c r="H70" s="206"/>
      <c r="I70" s="206"/>
      <c r="J70" s="206"/>
      <c r="K70" s="206"/>
      <c r="L70" s="206"/>
      <c r="M70" s="206"/>
      <c r="N70" s="206"/>
      <c r="O70" s="206"/>
      <c r="P70" s="208"/>
      <c r="Q70" s="81">
        <f t="shared" si="1"/>
        <v>0</v>
      </c>
      <c r="R70" s="81">
        <f t="shared" si="2"/>
        <v>0</v>
      </c>
      <c r="S70" s="211" t="s">
        <v>36</v>
      </c>
      <c r="T70" s="212" t="s">
        <v>36</v>
      </c>
      <c r="U70" s="213" t="s">
        <v>36</v>
      </c>
      <c r="V70" s="81">
        <f t="shared" ref="V70:V77" si="36">IF($G70="",0,IF(OR(VALUE(LEFT(V$8,4))&gt;IF($U70="N/a",9999,VALUE(LEFT($U70,4))),AND($G70="No",VALUE(LEFT(V$8,4))&lt;IF($H70="N/a",0,VALUE(LEFT($H70,4))))),0,IF(AND(VALUE(LEFT(V$8,4))&gt;=IF($S70="N/a",9999,VALUE(LEFT($S70,4))),$T70&lt;&gt;"N/a"),(1+$T70)*$P70,$P70)))</f>
        <v>0</v>
      </c>
      <c r="W70" s="81">
        <f t="shared" si="3"/>
        <v>0</v>
      </c>
      <c r="X70" s="81">
        <f t="shared" si="4"/>
        <v>0</v>
      </c>
      <c r="Y70" s="81">
        <f t="shared" ref="Y70:Y77" si="37">IF($G70="",0,IF(OR(VALUE(LEFT(Y$8,4))&gt;IF($U70="N/a",9999,VALUE(LEFT($U70,4))),AND($G70="No",VALUE(LEFT(Y$8,4))&lt;IF($H70="N/a",0,VALUE(LEFT($H70,4))))),0,IF(AND(VALUE(LEFT(Y$8,4))&gt;=IF($S70="N/a",9999,VALUE(LEFT($S70,4))),$T70&lt;&gt;"N/a"),(1+$T70)*$P70,$P70)))</f>
        <v>0</v>
      </c>
      <c r="Z70" s="81">
        <f t="shared" si="5"/>
        <v>0</v>
      </c>
      <c r="AA70" s="81">
        <f t="shared" si="6"/>
        <v>0</v>
      </c>
      <c r="AB70" s="81">
        <f t="shared" ref="AB70:AB77" si="38">IF($G70="",0,IF(OR(VALUE(LEFT(AB$8,4))&gt;IF($U70="N/a",9999,VALUE(LEFT($U70,4))),AND($G70="No",VALUE(LEFT(AB$8,4))&lt;IF($H70="N/a",0,VALUE(LEFT($H70,4))))),0,IF(AND(VALUE(LEFT(AB$8,4))&gt;=IF($S70="N/a",9999,VALUE(LEFT($S70,4))),$T70&lt;&gt;"N/a"),(1+$T70)*$P70,$P70)))</f>
        <v>0</v>
      </c>
      <c r="AC70" s="81">
        <f t="shared" si="7"/>
        <v>0</v>
      </c>
      <c r="AD70" s="81">
        <f t="shared" si="8"/>
        <v>0</v>
      </c>
      <c r="AE70" s="81">
        <f t="shared" ref="AE70:AE77" si="39">IF($G70="",0,IF(OR(VALUE(LEFT(AE$8,4))&gt;IF($U70="N/a",9999,VALUE(LEFT($U70,4))),AND($G70="No",VALUE(LEFT(AE$8,4))&lt;IF($H70="N/a",0,VALUE(LEFT($H70,4))))),0,IF(AND(VALUE(LEFT(AE$8,4))&gt;=IF($S70="N/a",9999,VALUE(LEFT($S70,4))),$T70&lt;&gt;"N/a"),(1+$T70)*$P70,$P70)))</f>
        <v>0</v>
      </c>
      <c r="AF70" s="81">
        <f t="shared" si="9"/>
        <v>0</v>
      </c>
      <c r="AG70" s="81">
        <f t="shared" si="10"/>
        <v>0</v>
      </c>
      <c r="AH70" s="81">
        <f t="shared" ref="AH70:AH77" si="40">IF($G70="",0,IF(OR(VALUE(LEFT(AH$8,4))&gt;IF($U70="N/a",9999,VALUE(LEFT($U70,4))),AND($G70="No",VALUE(LEFT(AH$8,4))&lt;IF($H70="N/a",0,VALUE(LEFT($H70,4))))),0,IF(AND(VALUE(LEFT(AH$8,4))&gt;=IF($S70="N/a",9999,VALUE(LEFT($S70,4))),$T70&lt;&gt;"N/a"),(1+$T70)*$P70,$P70)))</f>
        <v>0</v>
      </c>
      <c r="AI70" s="81">
        <f t="shared" si="11"/>
        <v>0</v>
      </c>
      <c r="AJ70" s="81">
        <f t="shared" si="12"/>
        <v>0</v>
      </c>
      <c r="AK70" s="81">
        <f t="shared" ref="AK70:AK77" si="41">IF($G70="",0,IF(OR(VALUE(LEFT(AK$8,4))&gt;IF($U70="N/a",9999,VALUE(LEFT($U70,4))),AND($G70="No",VALUE(LEFT(AK$8,4))&lt;IF($H70="N/a",0,VALUE(LEFT($H70,4))))),0,IF(AND(VALUE(LEFT(AK$8,4))&gt;=IF($S70="N/a",9999,VALUE(LEFT($S70,4))),$T70&lt;&gt;"N/a"),(1+$T70)*$P70,$P70)))</f>
        <v>0</v>
      </c>
      <c r="AL70" s="81">
        <f t="shared" si="13"/>
        <v>0</v>
      </c>
      <c r="AM70" s="81">
        <f t="shared" si="14"/>
        <v>0</v>
      </c>
      <c r="AN70" s="81">
        <f t="shared" ref="AN70:AN77" si="42">IF($G70="",0,IF(OR(VALUE(LEFT(AN$8,4))&gt;IF($U70="N/a",9999,VALUE(LEFT($U70,4))),AND($G70="No",VALUE(LEFT(AN$8,4))&lt;IF($H70="N/a",0,VALUE(LEFT($H70,4))))),0,IF(AND(VALUE(LEFT(AN$8,4))&gt;=IF($S70="N/a",9999,VALUE(LEFT($S70,4))),$T70&lt;&gt;"N/a"),(1+$T70)*$P70,$P70)))</f>
        <v>0</v>
      </c>
      <c r="AO70" s="81">
        <f t="shared" si="15"/>
        <v>0</v>
      </c>
      <c r="AP70" s="81">
        <f t="shared" si="16"/>
        <v>0</v>
      </c>
      <c r="AQ70" s="81">
        <f t="shared" ref="AQ70:AQ133" si="43">IF($G70="",0,IF(OR(VALUE(LEFT(AQ$8,4))&gt;IF($U70="N/a",9999,VALUE(LEFT($U70,4))),AND($G70="No",VALUE(LEFT(AQ$8,4))&lt;IF($H70="N/a",0,VALUE(LEFT($H70,4))))),0,IF(AND(VALUE(LEFT(AQ$8,4))&gt;=IF($S70="N/a",9999,VALUE(LEFT($S70,4))),$T70&lt;&gt;"N/a"),(1+$T70)*$P70,$P70)))</f>
        <v>0</v>
      </c>
      <c r="AR70" s="81">
        <f t="shared" si="17"/>
        <v>0</v>
      </c>
      <c r="AS70" s="81">
        <f t="shared" si="18"/>
        <v>0</v>
      </c>
      <c r="AT70" s="81">
        <f t="shared" ref="AT70:AT133" si="44">IF($G70="",0,IF(OR(VALUE(LEFT(AT$8,4))&gt;IF($U70="N/a",9999,VALUE(LEFT($U70,4))),AND($G70="No",VALUE(LEFT(AT$8,4))&lt;IF($H70="N/a",0,VALUE(LEFT($H70,4))))),0,IF(AND(VALUE(LEFT(AT$8,4))&gt;=IF($S70="N/a",9999,VALUE(LEFT($S70,4))),$T70&lt;&gt;"N/a"),(1+$T70)*$P70,$P70)))</f>
        <v>0</v>
      </c>
      <c r="AU70" s="81">
        <f t="shared" si="19"/>
        <v>0</v>
      </c>
      <c r="AV70" s="81">
        <f t="shared" si="20"/>
        <v>0</v>
      </c>
      <c r="AW70" s="81">
        <f t="shared" ref="AW70:AW133" si="45">IF($G70="",0,IF(OR(VALUE(LEFT(AW$8,4))&gt;IF($U70="N/a",9999,VALUE(LEFT($U70,4))),AND($G70="No",VALUE(LEFT(AW$8,4))&lt;IF($H70="N/a",0,VALUE(LEFT($H70,4))))),0,IF(AND(VALUE(LEFT(AW$8,4))&gt;=IF($S70="N/a",9999,VALUE(LEFT($S70,4))),$T70&lt;&gt;"N/a"),(1+$T70)*$P70,$P70)))</f>
        <v>0</v>
      </c>
      <c r="AX70" s="81">
        <f t="shared" si="21"/>
        <v>0</v>
      </c>
      <c r="AY70" s="81">
        <f t="shared" si="22"/>
        <v>0</v>
      </c>
      <c r="AZ70" s="81">
        <f t="shared" ref="AZ70:AZ133" si="46">IF($G70="",0,IF(OR(VALUE(LEFT(AZ$8,4))&gt;IF($U70="N/a",9999,VALUE(LEFT($U70,4))),AND($G70="No",VALUE(LEFT(AZ$8,4))&lt;IF($H70="N/a",0,VALUE(LEFT($H70,4))))),0,IF(AND(VALUE(LEFT(AZ$8,4))&gt;=IF($S70="N/a",9999,VALUE(LEFT($S70,4))),$T70&lt;&gt;"N/a"),(1+$T70)*$P70,$P70)))</f>
        <v>0</v>
      </c>
      <c r="BA70" s="81">
        <f t="shared" si="23"/>
        <v>0</v>
      </c>
      <c r="BB70" s="81">
        <f t="shared" si="24"/>
        <v>0</v>
      </c>
    </row>
    <row r="71" spans="1:54" x14ac:dyDescent="0.25">
      <c r="A71" s="198"/>
      <c r="B71" s="206"/>
      <c r="C71" s="207"/>
      <c r="D71" s="206"/>
      <c r="E71" s="206"/>
      <c r="F71" s="206"/>
      <c r="G71" s="206"/>
      <c r="H71" s="206"/>
      <c r="I71" s="206"/>
      <c r="J71" s="206"/>
      <c r="K71" s="206"/>
      <c r="L71" s="206"/>
      <c r="M71" s="206"/>
      <c r="N71" s="206"/>
      <c r="O71" s="206"/>
      <c r="P71" s="208"/>
      <c r="Q71" s="81">
        <f t="shared" si="1"/>
        <v>0</v>
      </c>
      <c r="R71" s="81">
        <f t="shared" si="2"/>
        <v>0</v>
      </c>
      <c r="S71" s="211" t="s">
        <v>36</v>
      </c>
      <c r="T71" s="212" t="s">
        <v>36</v>
      </c>
      <c r="U71" s="213" t="s">
        <v>36</v>
      </c>
      <c r="V71" s="81">
        <f t="shared" si="36"/>
        <v>0</v>
      </c>
      <c r="W71" s="81">
        <f t="shared" si="3"/>
        <v>0</v>
      </c>
      <c r="X71" s="81">
        <f t="shared" si="4"/>
        <v>0</v>
      </c>
      <c r="Y71" s="81">
        <f t="shared" si="37"/>
        <v>0</v>
      </c>
      <c r="Z71" s="81">
        <f t="shared" si="5"/>
        <v>0</v>
      </c>
      <c r="AA71" s="81">
        <f t="shared" si="6"/>
        <v>0</v>
      </c>
      <c r="AB71" s="81">
        <f t="shared" si="38"/>
        <v>0</v>
      </c>
      <c r="AC71" s="81">
        <f t="shared" si="7"/>
        <v>0</v>
      </c>
      <c r="AD71" s="81">
        <f t="shared" si="8"/>
        <v>0</v>
      </c>
      <c r="AE71" s="81">
        <f t="shared" si="39"/>
        <v>0</v>
      </c>
      <c r="AF71" s="81">
        <f t="shared" si="9"/>
        <v>0</v>
      </c>
      <c r="AG71" s="81">
        <f t="shared" si="10"/>
        <v>0</v>
      </c>
      <c r="AH71" s="81">
        <f t="shared" si="40"/>
        <v>0</v>
      </c>
      <c r="AI71" s="81">
        <f t="shared" si="11"/>
        <v>0</v>
      </c>
      <c r="AJ71" s="81">
        <f t="shared" si="12"/>
        <v>0</v>
      </c>
      <c r="AK71" s="81">
        <f t="shared" si="41"/>
        <v>0</v>
      </c>
      <c r="AL71" s="81">
        <f t="shared" si="13"/>
        <v>0</v>
      </c>
      <c r="AM71" s="81">
        <f t="shared" si="14"/>
        <v>0</v>
      </c>
      <c r="AN71" s="81">
        <f t="shared" si="42"/>
        <v>0</v>
      </c>
      <c r="AO71" s="81">
        <f t="shared" si="15"/>
        <v>0</v>
      </c>
      <c r="AP71" s="81">
        <f t="shared" si="16"/>
        <v>0</v>
      </c>
      <c r="AQ71" s="81">
        <f t="shared" si="43"/>
        <v>0</v>
      </c>
      <c r="AR71" s="81">
        <f t="shared" si="17"/>
        <v>0</v>
      </c>
      <c r="AS71" s="81">
        <f t="shared" si="18"/>
        <v>0</v>
      </c>
      <c r="AT71" s="81">
        <f t="shared" si="44"/>
        <v>0</v>
      </c>
      <c r="AU71" s="81">
        <f t="shared" si="19"/>
        <v>0</v>
      </c>
      <c r="AV71" s="81">
        <f t="shared" si="20"/>
        <v>0</v>
      </c>
      <c r="AW71" s="81">
        <f t="shared" si="45"/>
        <v>0</v>
      </c>
      <c r="AX71" s="81">
        <f t="shared" si="21"/>
        <v>0</v>
      </c>
      <c r="AY71" s="81">
        <f t="shared" si="22"/>
        <v>0</v>
      </c>
      <c r="AZ71" s="81">
        <f t="shared" si="46"/>
        <v>0</v>
      </c>
      <c r="BA71" s="81">
        <f t="shared" si="23"/>
        <v>0</v>
      </c>
      <c r="BB71" s="81">
        <f t="shared" si="24"/>
        <v>0</v>
      </c>
    </row>
    <row r="72" spans="1:54" x14ac:dyDescent="0.25">
      <c r="A72" s="198"/>
      <c r="B72" s="206"/>
      <c r="C72" s="207"/>
      <c r="D72" s="206"/>
      <c r="E72" s="206"/>
      <c r="F72" s="206"/>
      <c r="G72" s="206"/>
      <c r="H72" s="206"/>
      <c r="I72" s="206"/>
      <c r="J72" s="206"/>
      <c r="K72" s="206"/>
      <c r="L72" s="206"/>
      <c r="M72" s="206"/>
      <c r="N72" s="206"/>
      <c r="O72" s="206"/>
      <c r="P72" s="208"/>
      <c r="Q72" s="81">
        <f t="shared" si="1"/>
        <v>0</v>
      </c>
      <c r="R72" s="81">
        <f t="shared" si="2"/>
        <v>0</v>
      </c>
      <c r="S72" s="211" t="s">
        <v>36</v>
      </c>
      <c r="T72" s="212" t="s">
        <v>36</v>
      </c>
      <c r="U72" s="213" t="s">
        <v>36</v>
      </c>
      <c r="V72" s="81">
        <f t="shared" si="36"/>
        <v>0</v>
      </c>
      <c r="W72" s="81">
        <f t="shared" si="3"/>
        <v>0</v>
      </c>
      <c r="X72" s="81">
        <f t="shared" si="4"/>
        <v>0</v>
      </c>
      <c r="Y72" s="81">
        <f t="shared" si="37"/>
        <v>0</v>
      </c>
      <c r="Z72" s="81">
        <f t="shared" si="5"/>
        <v>0</v>
      </c>
      <c r="AA72" s="81">
        <f t="shared" si="6"/>
        <v>0</v>
      </c>
      <c r="AB72" s="81">
        <f t="shared" si="38"/>
        <v>0</v>
      </c>
      <c r="AC72" s="81">
        <f t="shared" si="7"/>
        <v>0</v>
      </c>
      <c r="AD72" s="81">
        <f t="shared" si="8"/>
        <v>0</v>
      </c>
      <c r="AE72" s="81">
        <f t="shared" si="39"/>
        <v>0</v>
      </c>
      <c r="AF72" s="81">
        <f t="shared" si="9"/>
        <v>0</v>
      </c>
      <c r="AG72" s="81">
        <f t="shared" si="10"/>
        <v>0</v>
      </c>
      <c r="AH72" s="81">
        <f t="shared" si="40"/>
        <v>0</v>
      </c>
      <c r="AI72" s="81">
        <f t="shared" si="11"/>
        <v>0</v>
      </c>
      <c r="AJ72" s="81">
        <f t="shared" si="12"/>
        <v>0</v>
      </c>
      <c r="AK72" s="81">
        <f t="shared" si="41"/>
        <v>0</v>
      </c>
      <c r="AL72" s="81">
        <f t="shared" si="13"/>
        <v>0</v>
      </c>
      <c r="AM72" s="81">
        <f t="shared" si="14"/>
        <v>0</v>
      </c>
      <c r="AN72" s="81">
        <f t="shared" si="42"/>
        <v>0</v>
      </c>
      <c r="AO72" s="81">
        <f t="shared" si="15"/>
        <v>0</v>
      </c>
      <c r="AP72" s="81">
        <f t="shared" si="16"/>
        <v>0</v>
      </c>
      <c r="AQ72" s="81">
        <f t="shared" si="43"/>
        <v>0</v>
      </c>
      <c r="AR72" s="81">
        <f t="shared" si="17"/>
        <v>0</v>
      </c>
      <c r="AS72" s="81">
        <f t="shared" si="18"/>
        <v>0</v>
      </c>
      <c r="AT72" s="81">
        <f t="shared" si="44"/>
        <v>0</v>
      </c>
      <c r="AU72" s="81">
        <f t="shared" si="19"/>
        <v>0</v>
      </c>
      <c r="AV72" s="81">
        <f t="shared" si="20"/>
        <v>0</v>
      </c>
      <c r="AW72" s="81">
        <f t="shared" si="45"/>
        <v>0</v>
      </c>
      <c r="AX72" s="81">
        <f t="shared" si="21"/>
        <v>0</v>
      </c>
      <c r="AY72" s="81">
        <f t="shared" si="22"/>
        <v>0</v>
      </c>
      <c r="AZ72" s="81">
        <f t="shared" si="46"/>
        <v>0</v>
      </c>
      <c r="BA72" s="81">
        <f t="shared" si="23"/>
        <v>0</v>
      </c>
      <c r="BB72" s="81">
        <f t="shared" si="24"/>
        <v>0</v>
      </c>
    </row>
    <row r="73" spans="1:54" x14ac:dyDescent="0.25">
      <c r="A73" s="198"/>
      <c r="B73" s="206"/>
      <c r="C73" s="207"/>
      <c r="D73" s="206"/>
      <c r="E73" s="206"/>
      <c r="F73" s="206"/>
      <c r="G73" s="206"/>
      <c r="H73" s="206"/>
      <c r="I73" s="206"/>
      <c r="J73" s="206"/>
      <c r="K73" s="206"/>
      <c r="L73" s="206"/>
      <c r="M73" s="206"/>
      <c r="N73" s="206"/>
      <c r="O73" s="206"/>
      <c r="P73" s="208"/>
      <c r="Q73" s="81">
        <f t="shared" si="1"/>
        <v>0</v>
      </c>
      <c r="R73" s="81">
        <f t="shared" si="2"/>
        <v>0</v>
      </c>
      <c r="S73" s="211" t="s">
        <v>36</v>
      </c>
      <c r="T73" s="212" t="s">
        <v>36</v>
      </c>
      <c r="U73" s="213" t="s">
        <v>36</v>
      </c>
      <c r="V73" s="81">
        <f t="shared" si="36"/>
        <v>0</v>
      </c>
      <c r="W73" s="81">
        <f t="shared" si="3"/>
        <v>0</v>
      </c>
      <c r="X73" s="81">
        <f t="shared" si="4"/>
        <v>0</v>
      </c>
      <c r="Y73" s="81">
        <f t="shared" si="37"/>
        <v>0</v>
      </c>
      <c r="Z73" s="81">
        <f t="shared" si="5"/>
        <v>0</v>
      </c>
      <c r="AA73" s="81">
        <f t="shared" si="6"/>
        <v>0</v>
      </c>
      <c r="AB73" s="81">
        <f t="shared" si="38"/>
        <v>0</v>
      </c>
      <c r="AC73" s="81">
        <f t="shared" si="7"/>
        <v>0</v>
      </c>
      <c r="AD73" s="81">
        <f t="shared" si="8"/>
        <v>0</v>
      </c>
      <c r="AE73" s="81">
        <f t="shared" si="39"/>
        <v>0</v>
      </c>
      <c r="AF73" s="81">
        <f t="shared" si="9"/>
        <v>0</v>
      </c>
      <c r="AG73" s="81">
        <f t="shared" si="10"/>
        <v>0</v>
      </c>
      <c r="AH73" s="81">
        <f t="shared" si="40"/>
        <v>0</v>
      </c>
      <c r="AI73" s="81">
        <f t="shared" si="11"/>
        <v>0</v>
      </c>
      <c r="AJ73" s="81">
        <f t="shared" si="12"/>
        <v>0</v>
      </c>
      <c r="AK73" s="81">
        <f t="shared" si="41"/>
        <v>0</v>
      </c>
      <c r="AL73" s="81">
        <f t="shared" si="13"/>
        <v>0</v>
      </c>
      <c r="AM73" s="81">
        <f t="shared" si="14"/>
        <v>0</v>
      </c>
      <c r="AN73" s="81">
        <f t="shared" si="42"/>
        <v>0</v>
      </c>
      <c r="AO73" s="81">
        <f t="shared" si="15"/>
        <v>0</v>
      </c>
      <c r="AP73" s="81">
        <f t="shared" si="16"/>
        <v>0</v>
      </c>
      <c r="AQ73" s="81">
        <f t="shared" si="43"/>
        <v>0</v>
      </c>
      <c r="AR73" s="81">
        <f t="shared" si="17"/>
        <v>0</v>
      </c>
      <c r="AS73" s="81">
        <f t="shared" si="18"/>
        <v>0</v>
      </c>
      <c r="AT73" s="81">
        <f t="shared" si="44"/>
        <v>0</v>
      </c>
      <c r="AU73" s="81">
        <f t="shared" si="19"/>
        <v>0</v>
      </c>
      <c r="AV73" s="81">
        <f t="shared" si="20"/>
        <v>0</v>
      </c>
      <c r="AW73" s="81">
        <f t="shared" si="45"/>
        <v>0</v>
      </c>
      <c r="AX73" s="81">
        <f t="shared" si="21"/>
        <v>0</v>
      </c>
      <c r="AY73" s="81">
        <f t="shared" si="22"/>
        <v>0</v>
      </c>
      <c r="AZ73" s="81">
        <f t="shared" si="46"/>
        <v>0</v>
      </c>
      <c r="BA73" s="81">
        <f t="shared" si="23"/>
        <v>0</v>
      </c>
      <c r="BB73" s="81">
        <f t="shared" si="24"/>
        <v>0</v>
      </c>
    </row>
    <row r="74" spans="1:54" x14ac:dyDescent="0.25">
      <c r="A74" s="198"/>
      <c r="B74" s="206"/>
      <c r="C74" s="207"/>
      <c r="D74" s="206"/>
      <c r="E74" s="206"/>
      <c r="F74" s="206"/>
      <c r="G74" s="206"/>
      <c r="H74" s="206"/>
      <c r="I74" s="206"/>
      <c r="J74" s="206"/>
      <c r="K74" s="206"/>
      <c r="L74" s="206"/>
      <c r="M74" s="206"/>
      <c r="N74" s="206"/>
      <c r="O74" s="206"/>
      <c r="P74" s="208"/>
      <c r="Q74" s="81">
        <f t="shared" si="1"/>
        <v>0</v>
      </c>
      <c r="R74" s="81">
        <f t="shared" si="2"/>
        <v>0</v>
      </c>
      <c r="S74" s="211" t="s">
        <v>36</v>
      </c>
      <c r="T74" s="212" t="s">
        <v>36</v>
      </c>
      <c r="U74" s="213" t="s">
        <v>36</v>
      </c>
      <c r="V74" s="81">
        <f t="shared" si="36"/>
        <v>0</v>
      </c>
      <c r="W74" s="81">
        <f t="shared" si="3"/>
        <v>0</v>
      </c>
      <c r="X74" s="81">
        <f t="shared" si="4"/>
        <v>0</v>
      </c>
      <c r="Y74" s="81">
        <f t="shared" si="37"/>
        <v>0</v>
      </c>
      <c r="Z74" s="81">
        <f t="shared" si="5"/>
        <v>0</v>
      </c>
      <c r="AA74" s="81">
        <f t="shared" si="6"/>
        <v>0</v>
      </c>
      <c r="AB74" s="81">
        <f t="shared" si="38"/>
        <v>0</v>
      </c>
      <c r="AC74" s="81">
        <f t="shared" si="7"/>
        <v>0</v>
      </c>
      <c r="AD74" s="81">
        <f t="shared" si="8"/>
        <v>0</v>
      </c>
      <c r="AE74" s="81">
        <f t="shared" si="39"/>
        <v>0</v>
      </c>
      <c r="AF74" s="81">
        <f t="shared" si="9"/>
        <v>0</v>
      </c>
      <c r="AG74" s="81">
        <f t="shared" si="10"/>
        <v>0</v>
      </c>
      <c r="AH74" s="81">
        <f t="shared" si="40"/>
        <v>0</v>
      </c>
      <c r="AI74" s="81">
        <f t="shared" si="11"/>
        <v>0</v>
      </c>
      <c r="AJ74" s="81">
        <f t="shared" si="12"/>
        <v>0</v>
      </c>
      <c r="AK74" s="81">
        <f t="shared" si="41"/>
        <v>0</v>
      </c>
      <c r="AL74" s="81">
        <f t="shared" si="13"/>
        <v>0</v>
      </c>
      <c r="AM74" s="81">
        <f t="shared" si="14"/>
        <v>0</v>
      </c>
      <c r="AN74" s="81">
        <f t="shared" si="42"/>
        <v>0</v>
      </c>
      <c r="AO74" s="81">
        <f t="shared" si="15"/>
        <v>0</v>
      </c>
      <c r="AP74" s="81">
        <f t="shared" si="16"/>
        <v>0</v>
      </c>
      <c r="AQ74" s="81">
        <f t="shared" si="43"/>
        <v>0</v>
      </c>
      <c r="AR74" s="81">
        <f t="shared" si="17"/>
        <v>0</v>
      </c>
      <c r="AS74" s="81">
        <f t="shared" si="18"/>
        <v>0</v>
      </c>
      <c r="AT74" s="81">
        <f t="shared" si="44"/>
        <v>0</v>
      </c>
      <c r="AU74" s="81">
        <f t="shared" si="19"/>
        <v>0</v>
      </c>
      <c r="AV74" s="81">
        <f t="shared" si="20"/>
        <v>0</v>
      </c>
      <c r="AW74" s="81">
        <f t="shared" si="45"/>
        <v>0</v>
      </c>
      <c r="AX74" s="81">
        <f t="shared" si="21"/>
        <v>0</v>
      </c>
      <c r="AY74" s="81">
        <f t="shared" si="22"/>
        <v>0</v>
      </c>
      <c r="AZ74" s="81">
        <f t="shared" si="46"/>
        <v>0</v>
      </c>
      <c r="BA74" s="81">
        <f t="shared" si="23"/>
        <v>0</v>
      </c>
      <c r="BB74" s="81">
        <f t="shared" si="24"/>
        <v>0</v>
      </c>
    </row>
    <row r="75" spans="1:54" x14ac:dyDescent="0.25">
      <c r="A75" s="198"/>
      <c r="B75" s="206"/>
      <c r="C75" s="207"/>
      <c r="D75" s="206"/>
      <c r="E75" s="206"/>
      <c r="F75" s="206"/>
      <c r="G75" s="206"/>
      <c r="H75" s="206"/>
      <c r="I75" s="206"/>
      <c r="J75" s="206"/>
      <c r="K75" s="206"/>
      <c r="L75" s="206"/>
      <c r="M75" s="206"/>
      <c r="N75" s="206"/>
      <c r="O75" s="206"/>
      <c r="P75" s="208"/>
      <c r="Q75" s="81">
        <f t="shared" ref="Q75:Q136" si="47">IF(OR($G75="No",ISBLANK($N75)),0,IF($N75="Other (tonnes CO2e)","",P75*(INDEX(EmissionFactorsData,MATCH($N75,EmissionFactorsEmissionSource,0),MATCH(Q$8,EmissionFactorsYear,0))/1000)))</f>
        <v>0</v>
      </c>
      <c r="R75" s="81">
        <f t="shared" ref="R75:R136" si="48">IF(OR($G75="No",ISBLANK($N75)),0,IF($N75="Other (tonnes CO2e)","",P75*INDEX(CostsData,MATCH($N75,CostsEmissionSource,0),MATCH(Q$8,CostsYear,0))+IF($K75="Yes",W75*INDEX(CostsData,MATCH("CRC EES",CostsEmissionSource,0),MATCH(Q$8,CostsYear,0)),0)))</f>
        <v>0</v>
      </c>
      <c r="S75" s="211" t="s">
        <v>36</v>
      </c>
      <c r="T75" s="212" t="s">
        <v>36</v>
      </c>
      <c r="U75" s="213" t="s">
        <v>36</v>
      </c>
      <c r="V75" s="81">
        <f t="shared" si="36"/>
        <v>0</v>
      </c>
      <c r="W75" s="81">
        <f t="shared" ref="W75:W136" si="49">IF($N75=0,0,V75*(INDEX(EmissionFactorsData,MATCH($N75,EmissionFactorsEmissionSource,0),MATCH(V$8,EmissionFactorsYear,0))/1000))</f>
        <v>0</v>
      </c>
      <c r="X75" s="81">
        <f t="shared" ref="X75:X136" si="50">IF($N75=0,0,V75*INDEX(CostsData,MATCH($N75,CostsEmissionSource,0),MATCH(V$8,CostsYear,0)))+IF($K75="Yes",W75*INDEX(CostsData,MATCH("CRC EES",CostsEmissionSource,0),MATCH(V$8,CostsYear,0)),0)</f>
        <v>0</v>
      </c>
      <c r="Y75" s="81">
        <f t="shared" si="37"/>
        <v>0</v>
      </c>
      <c r="Z75" s="81">
        <f t="shared" ref="Z75:Z136" si="51">IF($N75=0,0,Y75*(INDEX(EmissionFactorsData,MATCH($N75,EmissionFactorsEmissionSource,0),MATCH(Y$8,EmissionFactorsYear,0))/1000))</f>
        <v>0</v>
      </c>
      <c r="AA75" s="81">
        <f t="shared" ref="AA75:AA136" si="52">IF($N75=0,0,Y75*INDEX(CostsData,MATCH($N75,CostsEmissionSource,0),MATCH(Y$8,CostsYear,0)))+IF($K75="Yes",Z75*INDEX(CostsData,MATCH("CRC EES",CostsEmissionSource,0),MATCH(Y$8,CostsYear,0)),0)</f>
        <v>0</v>
      </c>
      <c r="AB75" s="81">
        <f t="shared" si="38"/>
        <v>0</v>
      </c>
      <c r="AC75" s="81">
        <f t="shared" ref="AC75:AC136" si="53">IF($N75=0,0,AB75*(INDEX(EmissionFactorsData,MATCH($N75,EmissionFactorsEmissionSource,0),MATCH(AB$8,EmissionFactorsYear,0))/1000))</f>
        <v>0</v>
      </c>
      <c r="AD75" s="81">
        <f t="shared" ref="AD75:AD136" si="54">IF($N75=0,0,AB75*INDEX(CostsData,MATCH($N75,CostsEmissionSource,0),MATCH(AB$8,CostsYear,0)))+IF($K75="Yes",AC75*INDEX(CostsData,MATCH("CRC EES",CostsEmissionSource,0),MATCH(AB$8,CostsYear,0)),0)</f>
        <v>0</v>
      </c>
      <c r="AE75" s="81">
        <f t="shared" si="39"/>
        <v>0</v>
      </c>
      <c r="AF75" s="81">
        <f t="shared" ref="AF75:AF136" si="55">IF($N75=0,0,AE75*(INDEX(EmissionFactorsData,MATCH($N75,EmissionFactorsEmissionSource,0),MATCH(AE$8,EmissionFactorsYear,0))/1000))</f>
        <v>0</v>
      </c>
      <c r="AG75" s="81">
        <f t="shared" ref="AG75:AG136" si="56">IF($N75=0,0,AE75*INDEX(CostsData,MATCH($N75,CostsEmissionSource,0),MATCH(AE$8,CostsYear,0)))+IF($K75="Yes",AF75*INDEX(CostsData,MATCH("CRC EES",CostsEmissionSource,0),MATCH(AE$8,CostsYear,0)),0)</f>
        <v>0</v>
      </c>
      <c r="AH75" s="81">
        <f t="shared" si="40"/>
        <v>0</v>
      </c>
      <c r="AI75" s="81">
        <f t="shared" ref="AI75:AI136" si="57">IF($N75=0,0,AH75*(INDEX(EmissionFactorsData,MATCH($N75,EmissionFactorsEmissionSource,0),MATCH(AH$8,EmissionFactorsYear,0))/1000))</f>
        <v>0</v>
      </c>
      <c r="AJ75" s="81">
        <f t="shared" ref="AJ75:AJ136" si="58">IF($N75=0,0,AH75*INDEX(CostsData,MATCH($N75,CostsEmissionSource,0),MATCH(AH$8,CostsYear,0)))+IF($K75="Yes",AI75*INDEX(CostsData,MATCH("CRC EES",CostsEmissionSource,0),MATCH(AH$8,CostsYear,0)),0)</f>
        <v>0</v>
      </c>
      <c r="AK75" s="81">
        <f t="shared" si="41"/>
        <v>0</v>
      </c>
      <c r="AL75" s="81">
        <f t="shared" ref="AL75:AL136" si="59">IF($N75=0,0,AK75*(INDEX(EmissionFactorsData,MATCH($N75,EmissionFactorsEmissionSource,0),MATCH(AK$8,EmissionFactorsYear,0))/1000))</f>
        <v>0</v>
      </c>
      <c r="AM75" s="81">
        <f t="shared" ref="AM75:AM136" si="60">IF($N75=0,0,AK75*INDEX(CostsData,MATCH($N75,CostsEmissionSource,0),MATCH(AK$8,CostsYear,0)))+IF($K75="Yes",AL75*INDEX(CostsData,MATCH("CRC EES",CostsEmissionSource,0),MATCH(AK$8,CostsYear,0)),0)</f>
        <v>0</v>
      </c>
      <c r="AN75" s="81">
        <f t="shared" si="42"/>
        <v>0</v>
      </c>
      <c r="AO75" s="81">
        <f t="shared" ref="AO75:AO136" si="61">IF($N75=0,0,AN75*(INDEX(EmissionFactorsData,MATCH($N75,EmissionFactorsEmissionSource,0),MATCH(AN$8,EmissionFactorsYear,0))/1000))</f>
        <v>0</v>
      </c>
      <c r="AP75" s="81">
        <f t="shared" ref="AP75:AP136" si="62">IF($N75=0,0,AN75*INDEX(CostsData,MATCH($N75,CostsEmissionSource,0),MATCH(AN$8,CostsYear,0)))+IF($K75="Yes",AO75*INDEX(CostsData,MATCH("CRC EES",CostsEmissionSource,0),MATCH(AN$8,CostsYear,0)),0)</f>
        <v>0</v>
      </c>
      <c r="AQ75" s="81">
        <f t="shared" si="43"/>
        <v>0</v>
      </c>
      <c r="AR75" s="81">
        <f t="shared" ref="AR75:AR136" si="63">IF($N75=0,0,AQ75*(INDEX(EmissionFactorsData,MATCH($N75,EmissionFactorsEmissionSource,0),MATCH(AQ$8,EmissionFactorsYear,0))/1000))</f>
        <v>0</v>
      </c>
      <c r="AS75" s="81">
        <f t="shared" ref="AS75:AS136" si="64">IF($N75=0,0,AQ75*INDEX(CostsData,MATCH($N75,CostsEmissionSource,0),MATCH(AQ$8,CostsYear,0)))+IF($K75="Yes",AR75*INDEX(CostsData,MATCH("CRC EES",CostsEmissionSource,0),MATCH(AQ$8,CostsYear,0)),0)</f>
        <v>0</v>
      </c>
      <c r="AT75" s="81">
        <f t="shared" si="44"/>
        <v>0</v>
      </c>
      <c r="AU75" s="81">
        <f t="shared" ref="AU75:AU136" si="65">IF($N75=0,0,AT75*(INDEX(EmissionFactorsData,MATCH($N75,EmissionFactorsEmissionSource,0),MATCH(AT$8,EmissionFactorsYear,0))/1000))</f>
        <v>0</v>
      </c>
      <c r="AV75" s="81">
        <f t="shared" ref="AV75:AV136" si="66">IF($N75=0,0,AT75*INDEX(CostsData,MATCH($N75,CostsEmissionSource,0),MATCH(AT$8,CostsYear,0)))+IF($K75="Yes",AU75*INDEX(CostsData,MATCH("CRC EES",CostsEmissionSource,0),MATCH(AT$8,CostsYear,0)),0)</f>
        <v>0</v>
      </c>
      <c r="AW75" s="81">
        <f t="shared" si="45"/>
        <v>0</v>
      </c>
      <c r="AX75" s="81">
        <f t="shared" ref="AX75:AX136" si="67">IF($N75=0,0,AW75*(INDEX(EmissionFactorsData,MATCH($N75,EmissionFactorsEmissionSource,0),MATCH(AW$8,EmissionFactorsYear,0))/1000))</f>
        <v>0</v>
      </c>
      <c r="AY75" s="81">
        <f t="shared" ref="AY75:AY136" si="68">IF($N75=0,0,AW75*INDEX(CostsData,MATCH($N75,CostsEmissionSource,0),MATCH(AW$8,CostsYear,0)))+IF($K75="Yes",AX75*INDEX(CostsData,MATCH("CRC EES",CostsEmissionSource,0),MATCH(AW$8,CostsYear,0)),0)</f>
        <v>0</v>
      </c>
      <c r="AZ75" s="81">
        <f t="shared" si="46"/>
        <v>0</v>
      </c>
      <c r="BA75" s="81">
        <f t="shared" ref="BA75:BA136" si="69">IF($N75=0,0,AZ75*(INDEX(EmissionFactorsData,MATCH($N75,EmissionFactorsEmissionSource,0),MATCH(AZ$8,EmissionFactorsYear,0))/1000))</f>
        <v>0</v>
      </c>
      <c r="BB75" s="81">
        <f t="shared" ref="BB75:BB136" si="70">IF($N75=0,0,AZ75*INDEX(CostsData,MATCH($N75,CostsEmissionSource,0),MATCH(AZ$8,CostsYear,0)))+IF($K75="Yes",BA75*INDEX(CostsData,MATCH("CRC EES",CostsEmissionSource,0),MATCH(AZ$8,CostsYear,0)),0)</f>
        <v>0</v>
      </c>
    </row>
    <row r="76" spans="1:54" x14ac:dyDescent="0.25">
      <c r="A76" s="198"/>
      <c r="B76" s="206"/>
      <c r="C76" s="207"/>
      <c r="D76" s="206"/>
      <c r="E76" s="206"/>
      <c r="F76" s="206"/>
      <c r="G76" s="206"/>
      <c r="H76" s="206"/>
      <c r="I76" s="206"/>
      <c r="J76" s="206"/>
      <c r="K76" s="206"/>
      <c r="L76" s="206"/>
      <c r="M76" s="206"/>
      <c r="N76" s="206"/>
      <c r="O76" s="206"/>
      <c r="P76" s="208"/>
      <c r="Q76" s="81">
        <f t="shared" si="47"/>
        <v>0</v>
      </c>
      <c r="R76" s="81">
        <f t="shared" si="48"/>
        <v>0</v>
      </c>
      <c r="S76" s="211" t="s">
        <v>36</v>
      </c>
      <c r="T76" s="212" t="s">
        <v>36</v>
      </c>
      <c r="U76" s="213" t="s">
        <v>36</v>
      </c>
      <c r="V76" s="81">
        <f t="shared" si="36"/>
        <v>0</v>
      </c>
      <c r="W76" s="81">
        <f t="shared" si="49"/>
        <v>0</v>
      </c>
      <c r="X76" s="81">
        <f t="shared" si="50"/>
        <v>0</v>
      </c>
      <c r="Y76" s="81">
        <f t="shared" si="37"/>
        <v>0</v>
      </c>
      <c r="Z76" s="81">
        <f t="shared" si="51"/>
        <v>0</v>
      </c>
      <c r="AA76" s="81">
        <f t="shared" si="52"/>
        <v>0</v>
      </c>
      <c r="AB76" s="81">
        <f t="shared" si="38"/>
        <v>0</v>
      </c>
      <c r="AC76" s="81">
        <f t="shared" si="53"/>
        <v>0</v>
      </c>
      <c r="AD76" s="81">
        <f t="shared" si="54"/>
        <v>0</v>
      </c>
      <c r="AE76" s="81">
        <f t="shared" si="39"/>
        <v>0</v>
      </c>
      <c r="AF76" s="81">
        <f t="shared" si="55"/>
        <v>0</v>
      </c>
      <c r="AG76" s="81">
        <f t="shared" si="56"/>
        <v>0</v>
      </c>
      <c r="AH76" s="81">
        <f t="shared" si="40"/>
        <v>0</v>
      </c>
      <c r="AI76" s="81">
        <f t="shared" si="57"/>
        <v>0</v>
      </c>
      <c r="AJ76" s="81">
        <f t="shared" si="58"/>
        <v>0</v>
      </c>
      <c r="AK76" s="81">
        <f t="shared" si="41"/>
        <v>0</v>
      </c>
      <c r="AL76" s="81">
        <f t="shared" si="59"/>
        <v>0</v>
      </c>
      <c r="AM76" s="81">
        <f t="shared" si="60"/>
        <v>0</v>
      </c>
      <c r="AN76" s="81">
        <f t="shared" si="42"/>
        <v>0</v>
      </c>
      <c r="AO76" s="81">
        <f t="shared" si="61"/>
        <v>0</v>
      </c>
      <c r="AP76" s="81">
        <f t="shared" si="62"/>
        <v>0</v>
      </c>
      <c r="AQ76" s="81">
        <f t="shared" si="43"/>
        <v>0</v>
      </c>
      <c r="AR76" s="81">
        <f t="shared" si="63"/>
        <v>0</v>
      </c>
      <c r="AS76" s="81">
        <f t="shared" si="64"/>
        <v>0</v>
      </c>
      <c r="AT76" s="81">
        <f t="shared" si="44"/>
        <v>0</v>
      </c>
      <c r="AU76" s="81">
        <f t="shared" si="65"/>
        <v>0</v>
      </c>
      <c r="AV76" s="81">
        <f t="shared" si="66"/>
        <v>0</v>
      </c>
      <c r="AW76" s="81">
        <f t="shared" si="45"/>
        <v>0</v>
      </c>
      <c r="AX76" s="81">
        <f t="shared" si="67"/>
        <v>0</v>
      </c>
      <c r="AY76" s="81">
        <f t="shared" si="68"/>
        <v>0</v>
      </c>
      <c r="AZ76" s="81">
        <f t="shared" si="46"/>
        <v>0</v>
      </c>
      <c r="BA76" s="81">
        <f t="shared" si="69"/>
        <v>0</v>
      </c>
      <c r="BB76" s="81">
        <f t="shared" si="70"/>
        <v>0</v>
      </c>
    </row>
    <row r="77" spans="1:54" x14ac:dyDescent="0.25">
      <c r="A77" s="198"/>
      <c r="B77" s="206"/>
      <c r="C77" s="207"/>
      <c r="D77" s="206"/>
      <c r="E77" s="206"/>
      <c r="F77" s="206"/>
      <c r="G77" s="206"/>
      <c r="H77" s="206"/>
      <c r="I77" s="206"/>
      <c r="J77" s="206"/>
      <c r="K77" s="206"/>
      <c r="L77" s="206"/>
      <c r="M77" s="206"/>
      <c r="N77" s="206"/>
      <c r="O77" s="206"/>
      <c r="P77" s="208"/>
      <c r="Q77" s="81">
        <f t="shared" si="47"/>
        <v>0</v>
      </c>
      <c r="R77" s="81">
        <f t="shared" si="48"/>
        <v>0</v>
      </c>
      <c r="S77" s="211" t="s">
        <v>36</v>
      </c>
      <c r="T77" s="212" t="s">
        <v>36</v>
      </c>
      <c r="U77" s="213" t="s">
        <v>36</v>
      </c>
      <c r="V77" s="81">
        <f t="shared" si="36"/>
        <v>0</v>
      </c>
      <c r="W77" s="81">
        <f t="shared" si="49"/>
        <v>0</v>
      </c>
      <c r="X77" s="81">
        <f t="shared" si="50"/>
        <v>0</v>
      </c>
      <c r="Y77" s="81">
        <f t="shared" si="37"/>
        <v>0</v>
      </c>
      <c r="Z77" s="81">
        <f t="shared" si="51"/>
        <v>0</v>
      </c>
      <c r="AA77" s="81">
        <f t="shared" si="52"/>
        <v>0</v>
      </c>
      <c r="AB77" s="81">
        <f t="shared" si="38"/>
        <v>0</v>
      </c>
      <c r="AC77" s="81">
        <f t="shared" si="53"/>
        <v>0</v>
      </c>
      <c r="AD77" s="81">
        <f t="shared" si="54"/>
        <v>0</v>
      </c>
      <c r="AE77" s="81">
        <f t="shared" si="39"/>
        <v>0</v>
      </c>
      <c r="AF77" s="81">
        <f t="shared" si="55"/>
        <v>0</v>
      </c>
      <c r="AG77" s="81">
        <f t="shared" si="56"/>
        <v>0</v>
      </c>
      <c r="AH77" s="81">
        <f t="shared" si="40"/>
        <v>0</v>
      </c>
      <c r="AI77" s="81">
        <f t="shared" si="57"/>
        <v>0</v>
      </c>
      <c r="AJ77" s="81">
        <f t="shared" si="58"/>
        <v>0</v>
      </c>
      <c r="AK77" s="81">
        <f t="shared" si="41"/>
        <v>0</v>
      </c>
      <c r="AL77" s="81">
        <f t="shared" si="59"/>
        <v>0</v>
      </c>
      <c r="AM77" s="81">
        <f t="shared" si="60"/>
        <v>0</v>
      </c>
      <c r="AN77" s="81">
        <f t="shared" si="42"/>
        <v>0</v>
      </c>
      <c r="AO77" s="81">
        <f t="shared" si="61"/>
        <v>0</v>
      </c>
      <c r="AP77" s="81">
        <f t="shared" si="62"/>
        <v>0</v>
      </c>
      <c r="AQ77" s="81">
        <f t="shared" si="43"/>
        <v>0</v>
      </c>
      <c r="AR77" s="81">
        <f t="shared" si="63"/>
        <v>0</v>
      </c>
      <c r="AS77" s="81">
        <f t="shared" si="64"/>
        <v>0</v>
      </c>
      <c r="AT77" s="81">
        <f t="shared" si="44"/>
        <v>0</v>
      </c>
      <c r="AU77" s="81">
        <f t="shared" si="65"/>
        <v>0</v>
      </c>
      <c r="AV77" s="81">
        <f t="shared" si="66"/>
        <v>0</v>
      </c>
      <c r="AW77" s="81">
        <f t="shared" si="45"/>
        <v>0</v>
      </c>
      <c r="AX77" s="81">
        <f t="shared" si="67"/>
        <v>0</v>
      </c>
      <c r="AY77" s="81">
        <f t="shared" si="68"/>
        <v>0</v>
      </c>
      <c r="AZ77" s="81">
        <f t="shared" si="46"/>
        <v>0</v>
      </c>
      <c r="BA77" s="81">
        <f t="shared" si="69"/>
        <v>0</v>
      </c>
      <c r="BB77" s="81">
        <f t="shared" si="70"/>
        <v>0</v>
      </c>
    </row>
    <row r="78" spans="1:54" x14ac:dyDescent="0.25">
      <c r="A78" s="198"/>
      <c r="B78" s="206"/>
      <c r="C78" s="207"/>
      <c r="D78" s="206"/>
      <c r="E78" s="206"/>
      <c r="F78" s="206"/>
      <c r="G78" s="206"/>
      <c r="H78" s="206"/>
      <c r="I78" s="206"/>
      <c r="J78" s="206"/>
      <c r="K78" s="206"/>
      <c r="L78" s="206"/>
      <c r="M78" s="206"/>
      <c r="N78" s="206"/>
      <c r="O78" s="206"/>
      <c r="P78" s="208"/>
      <c r="Q78" s="81">
        <f t="shared" si="47"/>
        <v>0</v>
      </c>
      <c r="R78" s="81">
        <f t="shared" si="48"/>
        <v>0</v>
      </c>
      <c r="S78" s="211" t="s">
        <v>36</v>
      </c>
      <c r="T78" s="212" t="s">
        <v>36</v>
      </c>
      <c r="U78" s="213" t="s">
        <v>36</v>
      </c>
      <c r="V78" s="81">
        <f t="shared" ref="V78:V109" si="71">IF($G78="",0,IF(OR(VALUE(LEFT(V$8,4))&gt;IF($U78="N/a",9999,VALUE(LEFT($U78,4))),AND($G78="No",VALUE(LEFT(V$8,4))&lt;IF($H78="N/a",0,VALUE(LEFT($H78,4))))),0,IF(AND(VALUE(LEFT(V$8,4))&gt;=IF($S78="N/a",9999,VALUE(LEFT($S78,4))),$T78&lt;&gt;"N/a"),(1+$T78)*$P78,$P78)))</f>
        <v>0</v>
      </c>
      <c r="W78" s="81">
        <f t="shared" si="49"/>
        <v>0</v>
      </c>
      <c r="X78" s="81">
        <f t="shared" si="50"/>
        <v>0</v>
      </c>
      <c r="Y78" s="81">
        <f t="shared" ref="Y78:Y109" si="72">IF($G78="",0,IF(OR(VALUE(LEFT(Y$8,4))&gt;IF($U78="N/a",9999,VALUE(LEFT($U78,4))),AND($G78="No",VALUE(LEFT(Y$8,4))&lt;IF($H78="N/a",0,VALUE(LEFT($H78,4))))),0,IF(AND(VALUE(LEFT(Y$8,4))&gt;=IF($S78="N/a",9999,VALUE(LEFT($S78,4))),$T78&lt;&gt;"N/a"),(1+$T78)*$P78,$P78)))</f>
        <v>0</v>
      </c>
      <c r="Z78" s="81">
        <f t="shared" si="51"/>
        <v>0</v>
      </c>
      <c r="AA78" s="81">
        <f t="shared" si="52"/>
        <v>0</v>
      </c>
      <c r="AB78" s="81">
        <f t="shared" ref="AB78:AB109" si="73">IF($G78="",0,IF(OR(VALUE(LEFT(AB$8,4))&gt;IF($U78="N/a",9999,VALUE(LEFT($U78,4))),AND($G78="No",VALUE(LEFT(AB$8,4))&lt;IF($H78="N/a",0,VALUE(LEFT($H78,4))))),0,IF(AND(VALUE(LEFT(AB$8,4))&gt;=IF($S78="N/a",9999,VALUE(LEFT($S78,4))),$T78&lt;&gt;"N/a"),(1+$T78)*$P78,$P78)))</f>
        <v>0</v>
      </c>
      <c r="AC78" s="81">
        <f t="shared" si="53"/>
        <v>0</v>
      </c>
      <c r="AD78" s="81">
        <f t="shared" si="54"/>
        <v>0</v>
      </c>
      <c r="AE78" s="81">
        <f t="shared" ref="AE78:AE109" si="74">IF($G78="",0,IF(OR(VALUE(LEFT(AE$8,4))&gt;IF($U78="N/a",9999,VALUE(LEFT($U78,4))),AND($G78="No",VALUE(LEFT(AE$8,4))&lt;IF($H78="N/a",0,VALUE(LEFT($H78,4))))),0,IF(AND(VALUE(LEFT(AE$8,4))&gt;=IF($S78="N/a",9999,VALUE(LEFT($S78,4))),$T78&lt;&gt;"N/a"),(1+$T78)*$P78,$P78)))</f>
        <v>0</v>
      </c>
      <c r="AF78" s="81">
        <f t="shared" si="55"/>
        <v>0</v>
      </c>
      <c r="AG78" s="81">
        <f t="shared" si="56"/>
        <v>0</v>
      </c>
      <c r="AH78" s="81">
        <f t="shared" ref="AH78:AH109" si="75">IF($G78="",0,IF(OR(VALUE(LEFT(AH$8,4))&gt;IF($U78="N/a",9999,VALUE(LEFT($U78,4))),AND($G78="No",VALUE(LEFT(AH$8,4))&lt;IF($H78="N/a",0,VALUE(LEFT($H78,4))))),0,IF(AND(VALUE(LEFT(AH$8,4))&gt;=IF($S78="N/a",9999,VALUE(LEFT($S78,4))),$T78&lt;&gt;"N/a"),(1+$T78)*$P78,$P78)))</f>
        <v>0</v>
      </c>
      <c r="AI78" s="81">
        <f t="shared" si="57"/>
        <v>0</v>
      </c>
      <c r="AJ78" s="81">
        <f t="shared" si="58"/>
        <v>0</v>
      </c>
      <c r="AK78" s="81">
        <f t="shared" ref="AK78:AK109" si="76">IF($G78="",0,IF(OR(VALUE(LEFT(AK$8,4))&gt;IF($U78="N/a",9999,VALUE(LEFT($U78,4))),AND($G78="No",VALUE(LEFT(AK$8,4))&lt;IF($H78="N/a",0,VALUE(LEFT($H78,4))))),0,IF(AND(VALUE(LEFT(AK$8,4))&gt;=IF($S78="N/a",9999,VALUE(LEFT($S78,4))),$T78&lt;&gt;"N/a"),(1+$T78)*$P78,$P78)))</f>
        <v>0</v>
      </c>
      <c r="AL78" s="81">
        <f t="shared" si="59"/>
        <v>0</v>
      </c>
      <c r="AM78" s="81">
        <f t="shared" si="60"/>
        <v>0</v>
      </c>
      <c r="AN78" s="81">
        <f t="shared" ref="AN78:AN109" si="77">IF($G78="",0,IF(OR(VALUE(LEFT(AN$8,4))&gt;IF($U78="N/a",9999,VALUE(LEFT($U78,4))),AND($G78="No",VALUE(LEFT(AN$8,4))&lt;IF($H78="N/a",0,VALUE(LEFT($H78,4))))),0,IF(AND(VALUE(LEFT(AN$8,4))&gt;=IF($S78="N/a",9999,VALUE(LEFT($S78,4))),$T78&lt;&gt;"N/a"),(1+$T78)*$P78,$P78)))</f>
        <v>0</v>
      </c>
      <c r="AO78" s="81">
        <f t="shared" si="61"/>
        <v>0</v>
      </c>
      <c r="AP78" s="81">
        <f t="shared" si="62"/>
        <v>0</v>
      </c>
      <c r="AQ78" s="81">
        <f t="shared" si="43"/>
        <v>0</v>
      </c>
      <c r="AR78" s="81">
        <f t="shared" si="63"/>
        <v>0</v>
      </c>
      <c r="AS78" s="81">
        <f t="shared" si="64"/>
        <v>0</v>
      </c>
      <c r="AT78" s="81">
        <f t="shared" si="44"/>
        <v>0</v>
      </c>
      <c r="AU78" s="81">
        <f t="shared" si="65"/>
        <v>0</v>
      </c>
      <c r="AV78" s="81">
        <f t="shared" si="66"/>
        <v>0</v>
      </c>
      <c r="AW78" s="81">
        <f t="shared" si="45"/>
        <v>0</v>
      </c>
      <c r="AX78" s="81">
        <f t="shared" si="67"/>
        <v>0</v>
      </c>
      <c r="AY78" s="81">
        <f t="shared" si="68"/>
        <v>0</v>
      </c>
      <c r="AZ78" s="81">
        <f t="shared" si="46"/>
        <v>0</v>
      </c>
      <c r="BA78" s="81">
        <f t="shared" si="69"/>
        <v>0</v>
      </c>
      <c r="BB78" s="81">
        <f t="shared" si="70"/>
        <v>0</v>
      </c>
    </row>
    <row r="79" spans="1:54" x14ac:dyDescent="0.25">
      <c r="A79" s="198"/>
      <c r="B79" s="206"/>
      <c r="C79" s="207"/>
      <c r="D79" s="206"/>
      <c r="E79" s="206"/>
      <c r="F79" s="206"/>
      <c r="G79" s="206"/>
      <c r="H79" s="206"/>
      <c r="I79" s="206"/>
      <c r="J79" s="206"/>
      <c r="K79" s="206"/>
      <c r="L79" s="206"/>
      <c r="M79" s="206"/>
      <c r="N79" s="206"/>
      <c r="O79" s="206"/>
      <c r="P79" s="208"/>
      <c r="Q79" s="81">
        <f t="shared" si="47"/>
        <v>0</v>
      </c>
      <c r="R79" s="81">
        <f t="shared" si="48"/>
        <v>0</v>
      </c>
      <c r="S79" s="211" t="s">
        <v>36</v>
      </c>
      <c r="T79" s="212" t="s">
        <v>36</v>
      </c>
      <c r="U79" s="213" t="s">
        <v>36</v>
      </c>
      <c r="V79" s="81">
        <f t="shared" si="71"/>
        <v>0</v>
      </c>
      <c r="W79" s="81">
        <f t="shared" si="49"/>
        <v>0</v>
      </c>
      <c r="X79" s="81">
        <f t="shared" si="50"/>
        <v>0</v>
      </c>
      <c r="Y79" s="81">
        <f t="shared" si="72"/>
        <v>0</v>
      </c>
      <c r="Z79" s="81">
        <f t="shared" si="51"/>
        <v>0</v>
      </c>
      <c r="AA79" s="81">
        <f t="shared" si="52"/>
        <v>0</v>
      </c>
      <c r="AB79" s="81">
        <f t="shared" si="73"/>
        <v>0</v>
      </c>
      <c r="AC79" s="81">
        <f t="shared" si="53"/>
        <v>0</v>
      </c>
      <c r="AD79" s="81">
        <f t="shared" si="54"/>
        <v>0</v>
      </c>
      <c r="AE79" s="81">
        <f t="shared" si="74"/>
        <v>0</v>
      </c>
      <c r="AF79" s="81">
        <f t="shared" si="55"/>
        <v>0</v>
      </c>
      <c r="AG79" s="81">
        <f t="shared" si="56"/>
        <v>0</v>
      </c>
      <c r="AH79" s="81">
        <f t="shared" si="75"/>
        <v>0</v>
      </c>
      <c r="AI79" s="81">
        <f t="shared" si="57"/>
        <v>0</v>
      </c>
      <c r="AJ79" s="81">
        <f t="shared" si="58"/>
        <v>0</v>
      </c>
      <c r="AK79" s="81">
        <f t="shared" si="76"/>
        <v>0</v>
      </c>
      <c r="AL79" s="81">
        <f t="shared" si="59"/>
        <v>0</v>
      </c>
      <c r="AM79" s="81">
        <f t="shared" si="60"/>
        <v>0</v>
      </c>
      <c r="AN79" s="81">
        <f t="shared" si="77"/>
        <v>0</v>
      </c>
      <c r="AO79" s="81">
        <f t="shared" si="61"/>
        <v>0</v>
      </c>
      <c r="AP79" s="81">
        <f t="shared" si="62"/>
        <v>0</v>
      </c>
      <c r="AQ79" s="81">
        <f t="shared" si="43"/>
        <v>0</v>
      </c>
      <c r="AR79" s="81">
        <f t="shared" si="63"/>
        <v>0</v>
      </c>
      <c r="AS79" s="81">
        <f t="shared" si="64"/>
        <v>0</v>
      </c>
      <c r="AT79" s="81">
        <f t="shared" si="44"/>
        <v>0</v>
      </c>
      <c r="AU79" s="81">
        <f t="shared" si="65"/>
        <v>0</v>
      </c>
      <c r="AV79" s="81">
        <f t="shared" si="66"/>
        <v>0</v>
      </c>
      <c r="AW79" s="81">
        <f t="shared" si="45"/>
        <v>0</v>
      </c>
      <c r="AX79" s="81">
        <f t="shared" si="67"/>
        <v>0</v>
      </c>
      <c r="AY79" s="81">
        <f t="shared" si="68"/>
        <v>0</v>
      </c>
      <c r="AZ79" s="81">
        <f t="shared" si="46"/>
        <v>0</v>
      </c>
      <c r="BA79" s="81">
        <f t="shared" si="69"/>
        <v>0</v>
      </c>
      <c r="BB79" s="81">
        <f t="shared" si="70"/>
        <v>0</v>
      </c>
    </row>
    <row r="80" spans="1:54" x14ac:dyDescent="0.25">
      <c r="A80" s="198"/>
      <c r="B80" s="206"/>
      <c r="C80" s="207"/>
      <c r="D80" s="206"/>
      <c r="E80" s="206"/>
      <c r="F80" s="206"/>
      <c r="G80" s="206"/>
      <c r="H80" s="206"/>
      <c r="I80" s="206"/>
      <c r="J80" s="206"/>
      <c r="K80" s="206"/>
      <c r="L80" s="206"/>
      <c r="M80" s="206"/>
      <c r="N80" s="206"/>
      <c r="O80" s="206"/>
      <c r="P80" s="208"/>
      <c r="Q80" s="81">
        <f t="shared" si="47"/>
        <v>0</v>
      </c>
      <c r="R80" s="81">
        <f t="shared" si="48"/>
        <v>0</v>
      </c>
      <c r="S80" s="211" t="s">
        <v>36</v>
      </c>
      <c r="T80" s="212" t="s">
        <v>36</v>
      </c>
      <c r="U80" s="213" t="s">
        <v>36</v>
      </c>
      <c r="V80" s="81">
        <f t="shared" si="71"/>
        <v>0</v>
      </c>
      <c r="W80" s="81">
        <f t="shared" si="49"/>
        <v>0</v>
      </c>
      <c r="X80" s="81">
        <f t="shared" si="50"/>
        <v>0</v>
      </c>
      <c r="Y80" s="81">
        <f t="shared" si="72"/>
        <v>0</v>
      </c>
      <c r="Z80" s="81">
        <f t="shared" si="51"/>
        <v>0</v>
      </c>
      <c r="AA80" s="81">
        <f t="shared" si="52"/>
        <v>0</v>
      </c>
      <c r="AB80" s="81">
        <f t="shared" si="73"/>
        <v>0</v>
      </c>
      <c r="AC80" s="81">
        <f t="shared" si="53"/>
        <v>0</v>
      </c>
      <c r="AD80" s="81">
        <f t="shared" si="54"/>
        <v>0</v>
      </c>
      <c r="AE80" s="81">
        <f t="shared" si="74"/>
        <v>0</v>
      </c>
      <c r="AF80" s="81">
        <f t="shared" si="55"/>
        <v>0</v>
      </c>
      <c r="AG80" s="81">
        <f t="shared" si="56"/>
        <v>0</v>
      </c>
      <c r="AH80" s="81">
        <f t="shared" si="75"/>
        <v>0</v>
      </c>
      <c r="AI80" s="81">
        <f t="shared" si="57"/>
        <v>0</v>
      </c>
      <c r="AJ80" s="81">
        <f t="shared" si="58"/>
        <v>0</v>
      </c>
      <c r="AK80" s="81">
        <f t="shared" si="76"/>
        <v>0</v>
      </c>
      <c r="AL80" s="81">
        <f t="shared" si="59"/>
        <v>0</v>
      </c>
      <c r="AM80" s="81">
        <f t="shared" si="60"/>
        <v>0</v>
      </c>
      <c r="AN80" s="81">
        <f t="shared" si="77"/>
        <v>0</v>
      </c>
      <c r="AO80" s="81">
        <f t="shared" si="61"/>
        <v>0</v>
      </c>
      <c r="AP80" s="81">
        <f t="shared" si="62"/>
        <v>0</v>
      </c>
      <c r="AQ80" s="81">
        <f t="shared" si="43"/>
        <v>0</v>
      </c>
      <c r="AR80" s="81">
        <f t="shared" si="63"/>
        <v>0</v>
      </c>
      <c r="AS80" s="81">
        <f t="shared" si="64"/>
        <v>0</v>
      </c>
      <c r="AT80" s="81">
        <f t="shared" si="44"/>
        <v>0</v>
      </c>
      <c r="AU80" s="81">
        <f t="shared" si="65"/>
        <v>0</v>
      </c>
      <c r="AV80" s="81">
        <f t="shared" si="66"/>
        <v>0</v>
      </c>
      <c r="AW80" s="81">
        <f t="shared" si="45"/>
        <v>0</v>
      </c>
      <c r="AX80" s="81">
        <f t="shared" si="67"/>
        <v>0</v>
      </c>
      <c r="AY80" s="81">
        <f t="shared" si="68"/>
        <v>0</v>
      </c>
      <c r="AZ80" s="81">
        <f t="shared" si="46"/>
        <v>0</v>
      </c>
      <c r="BA80" s="81">
        <f t="shared" si="69"/>
        <v>0</v>
      </c>
      <c r="BB80" s="81">
        <f t="shared" si="70"/>
        <v>0</v>
      </c>
    </row>
    <row r="81" spans="1:54" x14ac:dyDescent="0.25">
      <c r="A81" s="198"/>
      <c r="B81" s="206"/>
      <c r="C81" s="207"/>
      <c r="D81" s="206"/>
      <c r="E81" s="206"/>
      <c r="F81" s="206"/>
      <c r="G81" s="206"/>
      <c r="H81" s="206"/>
      <c r="I81" s="206"/>
      <c r="J81" s="206"/>
      <c r="K81" s="206"/>
      <c r="L81" s="206"/>
      <c r="M81" s="206"/>
      <c r="N81" s="206"/>
      <c r="O81" s="206"/>
      <c r="P81" s="208"/>
      <c r="Q81" s="81">
        <f t="shared" si="47"/>
        <v>0</v>
      </c>
      <c r="R81" s="81">
        <f t="shared" si="48"/>
        <v>0</v>
      </c>
      <c r="S81" s="211" t="s">
        <v>36</v>
      </c>
      <c r="T81" s="212" t="s">
        <v>36</v>
      </c>
      <c r="U81" s="213" t="s">
        <v>36</v>
      </c>
      <c r="V81" s="81">
        <f t="shared" si="71"/>
        <v>0</v>
      </c>
      <c r="W81" s="81">
        <f t="shared" si="49"/>
        <v>0</v>
      </c>
      <c r="X81" s="81">
        <f t="shared" si="50"/>
        <v>0</v>
      </c>
      <c r="Y81" s="81">
        <f t="shared" si="72"/>
        <v>0</v>
      </c>
      <c r="Z81" s="81">
        <f t="shared" si="51"/>
        <v>0</v>
      </c>
      <c r="AA81" s="81">
        <f t="shared" si="52"/>
        <v>0</v>
      </c>
      <c r="AB81" s="81">
        <f t="shared" si="73"/>
        <v>0</v>
      </c>
      <c r="AC81" s="81">
        <f t="shared" si="53"/>
        <v>0</v>
      </c>
      <c r="AD81" s="81">
        <f t="shared" si="54"/>
        <v>0</v>
      </c>
      <c r="AE81" s="81">
        <f t="shared" si="74"/>
        <v>0</v>
      </c>
      <c r="AF81" s="81">
        <f t="shared" si="55"/>
        <v>0</v>
      </c>
      <c r="AG81" s="81">
        <f t="shared" si="56"/>
        <v>0</v>
      </c>
      <c r="AH81" s="81">
        <f t="shared" si="75"/>
        <v>0</v>
      </c>
      <c r="AI81" s="81">
        <f t="shared" si="57"/>
        <v>0</v>
      </c>
      <c r="AJ81" s="81">
        <f t="shared" si="58"/>
        <v>0</v>
      </c>
      <c r="AK81" s="81">
        <f t="shared" si="76"/>
        <v>0</v>
      </c>
      <c r="AL81" s="81">
        <f t="shared" si="59"/>
        <v>0</v>
      </c>
      <c r="AM81" s="81">
        <f t="shared" si="60"/>
        <v>0</v>
      </c>
      <c r="AN81" s="81">
        <f t="shared" si="77"/>
        <v>0</v>
      </c>
      <c r="AO81" s="81">
        <f t="shared" si="61"/>
        <v>0</v>
      </c>
      <c r="AP81" s="81">
        <f t="shared" si="62"/>
        <v>0</v>
      </c>
      <c r="AQ81" s="81">
        <f t="shared" si="43"/>
        <v>0</v>
      </c>
      <c r="AR81" s="81">
        <f t="shared" si="63"/>
        <v>0</v>
      </c>
      <c r="AS81" s="81">
        <f t="shared" si="64"/>
        <v>0</v>
      </c>
      <c r="AT81" s="81">
        <f t="shared" si="44"/>
        <v>0</v>
      </c>
      <c r="AU81" s="81">
        <f t="shared" si="65"/>
        <v>0</v>
      </c>
      <c r="AV81" s="81">
        <f t="shared" si="66"/>
        <v>0</v>
      </c>
      <c r="AW81" s="81">
        <f t="shared" si="45"/>
        <v>0</v>
      </c>
      <c r="AX81" s="81">
        <f t="shared" si="67"/>
        <v>0</v>
      </c>
      <c r="AY81" s="81">
        <f t="shared" si="68"/>
        <v>0</v>
      </c>
      <c r="AZ81" s="81">
        <f t="shared" si="46"/>
        <v>0</v>
      </c>
      <c r="BA81" s="81">
        <f t="shared" si="69"/>
        <v>0</v>
      </c>
      <c r="BB81" s="81">
        <f t="shared" si="70"/>
        <v>0</v>
      </c>
    </row>
    <row r="82" spans="1:54" x14ac:dyDescent="0.25">
      <c r="A82" s="198"/>
      <c r="B82" s="206"/>
      <c r="C82" s="207"/>
      <c r="D82" s="206"/>
      <c r="E82" s="206"/>
      <c r="F82" s="206"/>
      <c r="G82" s="206"/>
      <c r="H82" s="206"/>
      <c r="I82" s="206"/>
      <c r="J82" s="206"/>
      <c r="K82" s="206"/>
      <c r="L82" s="206"/>
      <c r="M82" s="206"/>
      <c r="N82" s="206"/>
      <c r="O82" s="206"/>
      <c r="P82" s="208"/>
      <c r="Q82" s="81">
        <f t="shared" si="47"/>
        <v>0</v>
      </c>
      <c r="R82" s="81">
        <f t="shared" si="48"/>
        <v>0</v>
      </c>
      <c r="S82" s="211" t="s">
        <v>36</v>
      </c>
      <c r="T82" s="212" t="s">
        <v>36</v>
      </c>
      <c r="U82" s="213" t="s">
        <v>36</v>
      </c>
      <c r="V82" s="81">
        <f t="shared" si="71"/>
        <v>0</v>
      </c>
      <c r="W82" s="81">
        <f t="shared" si="49"/>
        <v>0</v>
      </c>
      <c r="X82" s="81">
        <f t="shared" si="50"/>
        <v>0</v>
      </c>
      <c r="Y82" s="81">
        <f t="shared" si="72"/>
        <v>0</v>
      </c>
      <c r="Z82" s="81">
        <f t="shared" si="51"/>
        <v>0</v>
      </c>
      <c r="AA82" s="81">
        <f t="shared" si="52"/>
        <v>0</v>
      </c>
      <c r="AB82" s="81">
        <f t="shared" si="73"/>
        <v>0</v>
      </c>
      <c r="AC82" s="81">
        <f t="shared" si="53"/>
        <v>0</v>
      </c>
      <c r="AD82" s="81">
        <f t="shared" si="54"/>
        <v>0</v>
      </c>
      <c r="AE82" s="81">
        <f t="shared" si="74"/>
        <v>0</v>
      </c>
      <c r="AF82" s="81">
        <f t="shared" si="55"/>
        <v>0</v>
      </c>
      <c r="AG82" s="81">
        <f t="shared" si="56"/>
        <v>0</v>
      </c>
      <c r="AH82" s="81">
        <f t="shared" si="75"/>
        <v>0</v>
      </c>
      <c r="AI82" s="81">
        <f t="shared" si="57"/>
        <v>0</v>
      </c>
      <c r="AJ82" s="81">
        <f t="shared" si="58"/>
        <v>0</v>
      </c>
      <c r="AK82" s="81">
        <f t="shared" si="76"/>
        <v>0</v>
      </c>
      <c r="AL82" s="81">
        <f t="shared" si="59"/>
        <v>0</v>
      </c>
      <c r="AM82" s="81">
        <f t="shared" si="60"/>
        <v>0</v>
      </c>
      <c r="AN82" s="81">
        <f t="shared" si="77"/>
        <v>0</v>
      </c>
      <c r="AO82" s="81">
        <f t="shared" si="61"/>
        <v>0</v>
      </c>
      <c r="AP82" s="81">
        <f t="shared" si="62"/>
        <v>0</v>
      </c>
      <c r="AQ82" s="81">
        <f t="shared" si="43"/>
        <v>0</v>
      </c>
      <c r="AR82" s="81">
        <f t="shared" si="63"/>
        <v>0</v>
      </c>
      <c r="AS82" s="81">
        <f t="shared" si="64"/>
        <v>0</v>
      </c>
      <c r="AT82" s="81">
        <f t="shared" si="44"/>
        <v>0</v>
      </c>
      <c r="AU82" s="81">
        <f t="shared" si="65"/>
        <v>0</v>
      </c>
      <c r="AV82" s="81">
        <f t="shared" si="66"/>
        <v>0</v>
      </c>
      <c r="AW82" s="81">
        <f t="shared" si="45"/>
        <v>0</v>
      </c>
      <c r="AX82" s="81">
        <f t="shared" si="67"/>
        <v>0</v>
      </c>
      <c r="AY82" s="81">
        <f t="shared" si="68"/>
        <v>0</v>
      </c>
      <c r="AZ82" s="81">
        <f t="shared" si="46"/>
        <v>0</v>
      </c>
      <c r="BA82" s="81">
        <f t="shared" si="69"/>
        <v>0</v>
      </c>
      <c r="BB82" s="81">
        <f t="shared" si="70"/>
        <v>0</v>
      </c>
    </row>
    <row r="83" spans="1:54" x14ac:dyDescent="0.25">
      <c r="A83" s="198"/>
      <c r="B83" s="206"/>
      <c r="C83" s="207"/>
      <c r="D83" s="206"/>
      <c r="E83" s="206"/>
      <c r="F83" s="206"/>
      <c r="G83" s="206"/>
      <c r="H83" s="206"/>
      <c r="I83" s="206"/>
      <c r="J83" s="206"/>
      <c r="K83" s="206"/>
      <c r="L83" s="206"/>
      <c r="M83" s="206"/>
      <c r="N83" s="206"/>
      <c r="O83" s="206"/>
      <c r="P83" s="208"/>
      <c r="Q83" s="81">
        <f t="shared" si="47"/>
        <v>0</v>
      </c>
      <c r="R83" s="81">
        <f t="shared" si="48"/>
        <v>0</v>
      </c>
      <c r="S83" s="211" t="s">
        <v>36</v>
      </c>
      <c r="T83" s="212" t="s">
        <v>36</v>
      </c>
      <c r="U83" s="213" t="s">
        <v>36</v>
      </c>
      <c r="V83" s="81">
        <f t="shared" si="71"/>
        <v>0</v>
      </c>
      <c r="W83" s="81">
        <f t="shared" si="49"/>
        <v>0</v>
      </c>
      <c r="X83" s="81">
        <f t="shared" si="50"/>
        <v>0</v>
      </c>
      <c r="Y83" s="81">
        <f t="shared" si="72"/>
        <v>0</v>
      </c>
      <c r="Z83" s="81">
        <f t="shared" si="51"/>
        <v>0</v>
      </c>
      <c r="AA83" s="81">
        <f t="shared" si="52"/>
        <v>0</v>
      </c>
      <c r="AB83" s="81">
        <f t="shared" si="73"/>
        <v>0</v>
      </c>
      <c r="AC83" s="81">
        <f t="shared" si="53"/>
        <v>0</v>
      </c>
      <c r="AD83" s="81">
        <f t="shared" si="54"/>
        <v>0</v>
      </c>
      <c r="AE83" s="81">
        <f t="shared" si="74"/>
        <v>0</v>
      </c>
      <c r="AF83" s="81">
        <f t="shared" si="55"/>
        <v>0</v>
      </c>
      <c r="AG83" s="81">
        <f t="shared" si="56"/>
        <v>0</v>
      </c>
      <c r="AH83" s="81">
        <f t="shared" si="75"/>
        <v>0</v>
      </c>
      <c r="AI83" s="81">
        <f t="shared" si="57"/>
        <v>0</v>
      </c>
      <c r="AJ83" s="81">
        <f t="shared" si="58"/>
        <v>0</v>
      </c>
      <c r="AK83" s="81">
        <f t="shared" si="76"/>
        <v>0</v>
      </c>
      <c r="AL83" s="81">
        <f t="shared" si="59"/>
        <v>0</v>
      </c>
      <c r="AM83" s="81">
        <f t="shared" si="60"/>
        <v>0</v>
      </c>
      <c r="AN83" s="81">
        <f t="shared" si="77"/>
        <v>0</v>
      </c>
      <c r="AO83" s="81">
        <f t="shared" si="61"/>
        <v>0</v>
      </c>
      <c r="AP83" s="81">
        <f t="shared" si="62"/>
        <v>0</v>
      </c>
      <c r="AQ83" s="81">
        <f t="shared" si="43"/>
        <v>0</v>
      </c>
      <c r="AR83" s="81">
        <f t="shared" si="63"/>
        <v>0</v>
      </c>
      <c r="AS83" s="81">
        <f t="shared" si="64"/>
        <v>0</v>
      </c>
      <c r="AT83" s="81">
        <f t="shared" si="44"/>
        <v>0</v>
      </c>
      <c r="AU83" s="81">
        <f t="shared" si="65"/>
        <v>0</v>
      </c>
      <c r="AV83" s="81">
        <f t="shared" si="66"/>
        <v>0</v>
      </c>
      <c r="AW83" s="81">
        <f t="shared" si="45"/>
        <v>0</v>
      </c>
      <c r="AX83" s="81">
        <f t="shared" si="67"/>
        <v>0</v>
      </c>
      <c r="AY83" s="81">
        <f t="shared" si="68"/>
        <v>0</v>
      </c>
      <c r="AZ83" s="81">
        <f t="shared" si="46"/>
        <v>0</v>
      </c>
      <c r="BA83" s="81">
        <f t="shared" si="69"/>
        <v>0</v>
      </c>
      <c r="BB83" s="81">
        <f t="shared" si="70"/>
        <v>0</v>
      </c>
    </row>
    <row r="84" spans="1:54" x14ac:dyDescent="0.25">
      <c r="A84" s="198"/>
      <c r="B84" s="206"/>
      <c r="C84" s="207"/>
      <c r="D84" s="206"/>
      <c r="E84" s="206"/>
      <c r="F84" s="206"/>
      <c r="G84" s="206"/>
      <c r="H84" s="206"/>
      <c r="I84" s="206"/>
      <c r="J84" s="206"/>
      <c r="K84" s="206"/>
      <c r="L84" s="206"/>
      <c r="M84" s="206"/>
      <c r="N84" s="206"/>
      <c r="O84" s="206"/>
      <c r="P84" s="208"/>
      <c r="Q84" s="81">
        <f t="shared" si="47"/>
        <v>0</v>
      </c>
      <c r="R84" s="81">
        <f t="shared" si="48"/>
        <v>0</v>
      </c>
      <c r="S84" s="211" t="s">
        <v>36</v>
      </c>
      <c r="T84" s="212" t="s">
        <v>36</v>
      </c>
      <c r="U84" s="213" t="s">
        <v>36</v>
      </c>
      <c r="V84" s="81">
        <f t="shared" si="71"/>
        <v>0</v>
      </c>
      <c r="W84" s="81">
        <f t="shared" si="49"/>
        <v>0</v>
      </c>
      <c r="X84" s="81">
        <f t="shared" si="50"/>
        <v>0</v>
      </c>
      <c r="Y84" s="81">
        <f t="shared" si="72"/>
        <v>0</v>
      </c>
      <c r="Z84" s="81">
        <f t="shared" si="51"/>
        <v>0</v>
      </c>
      <c r="AA84" s="81">
        <f t="shared" si="52"/>
        <v>0</v>
      </c>
      <c r="AB84" s="81">
        <f t="shared" si="73"/>
        <v>0</v>
      </c>
      <c r="AC84" s="81">
        <f t="shared" si="53"/>
        <v>0</v>
      </c>
      <c r="AD84" s="81">
        <f t="shared" si="54"/>
        <v>0</v>
      </c>
      <c r="AE84" s="81">
        <f t="shared" si="74"/>
        <v>0</v>
      </c>
      <c r="AF84" s="81">
        <f t="shared" si="55"/>
        <v>0</v>
      </c>
      <c r="AG84" s="81">
        <f t="shared" si="56"/>
        <v>0</v>
      </c>
      <c r="AH84" s="81">
        <f t="shared" si="75"/>
        <v>0</v>
      </c>
      <c r="AI84" s="81">
        <f t="shared" si="57"/>
        <v>0</v>
      </c>
      <c r="AJ84" s="81">
        <f t="shared" si="58"/>
        <v>0</v>
      </c>
      <c r="AK84" s="81">
        <f t="shared" si="76"/>
        <v>0</v>
      </c>
      <c r="AL84" s="81">
        <f t="shared" si="59"/>
        <v>0</v>
      </c>
      <c r="AM84" s="81">
        <f t="shared" si="60"/>
        <v>0</v>
      </c>
      <c r="AN84" s="81">
        <f t="shared" si="77"/>
        <v>0</v>
      </c>
      <c r="AO84" s="81">
        <f t="shared" si="61"/>
        <v>0</v>
      </c>
      <c r="AP84" s="81">
        <f t="shared" si="62"/>
        <v>0</v>
      </c>
      <c r="AQ84" s="81">
        <f t="shared" si="43"/>
        <v>0</v>
      </c>
      <c r="AR84" s="81">
        <f t="shared" si="63"/>
        <v>0</v>
      </c>
      <c r="AS84" s="81">
        <f t="shared" si="64"/>
        <v>0</v>
      </c>
      <c r="AT84" s="81">
        <f t="shared" si="44"/>
        <v>0</v>
      </c>
      <c r="AU84" s="81">
        <f t="shared" si="65"/>
        <v>0</v>
      </c>
      <c r="AV84" s="81">
        <f t="shared" si="66"/>
        <v>0</v>
      </c>
      <c r="AW84" s="81">
        <f t="shared" si="45"/>
        <v>0</v>
      </c>
      <c r="AX84" s="81">
        <f t="shared" si="67"/>
        <v>0</v>
      </c>
      <c r="AY84" s="81">
        <f t="shared" si="68"/>
        <v>0</v>
      </c>
      <c r="AZ84" s="81">
        <f t="shared" si="46"/>
        <v>0</v>
      </c>
      <c r="BA84" s="81">
        <f t="shared" si="69"/>
        <v>0</v>
      </c>
      <c r="BB84" s="81">
        <f t="shared" si="70"/>
        <v>0</v>
      </c>
    </row>
    <row r="85" spans="1:54" x14ac:dyDescent="0.25">
      <c r="A85" s="198"/>
      <c r="B85" s="206"/>
      <c r="C85" s="207"/>
      <c r="D85" s="206"/>
      <c r="E85" s="206"/>
      <c r="F85" s="206"/>
      <c r="G85" s="206"/>
      <c r="H85" s="206"/>
      <c r="I85" s="206"/>
      <c r="J85" s="206"/>
      <c r="K85" s="206"/>
      <c r="L85" s="206"/>
      <c r="M85" s="206"/>
      <c r="N85" s="206"/>
      <c r="O85" s="206"/>
      <c r="P85" s="208"/>
      <c r="Q85" s="81">
        <f t="shared" si="47"/>
        <v>0</v>
      </c>
      <c r="R85" s="81">
        <f t="shared" si="48"/>
        <v>0</v>
      </c>
      <c r="S85" s="211" t="s">
        <v>36</v>
      </c>
      <c r="T85" s="212" t="s">
        <v>36</v>
      </c>
      <c r="U85" s="213" t="s">
        <v>36</v>
      </c>
      <c r="V85" s="81">
        <f t="shared" si="71"/>
        <v>0</v>
      </c>
      <c r="W85" s="81">
        <f t="shared" si="49"/>
        <v>0</v>
      </c>
      <c r="X85" s="81">
        <f t="shared" si="50"/>
        <v>0</v>
      </c>
      <c r="Y85" s="81">
        <f t="shared" si="72"/>
        <v>0</v>
      </c>
      <c r="Z85" s="81">
        <f t="shared" si="51"/>
        <v>0</v>
      </c>
      <c r="AA85" s="81">
        <f t="shared" si="52"/>
        <v>0</v>
      </c>
      <c r="AB85" s="81">
        <f t="shared" si="73"/>
        <v>0</v>
      </c>
      <c r="AC85" s="81">
        <f t="shared" si="53"/>
        <v>0</v>
      </c>
      <c r="AD85" s="81">
        <f t="shared" si="54"/>
        <v>0</v>
      </c>
      <c r="AE85" s="81">
        <f t="shared" si="74"/>
        <v>0</v>
      </c>
      <c r="AF85" s="81">
        <f t="shared" si="55"/>
        <v>0</v>
      </c>
      <c r="AG85" s="81">
        <f t="shared" si="56"/>
        <v>0</v>
      </c>
      <c r="AH85" s="81">
        <f t="shared" si="75"/>
        <v>0</v>
      </c>
      <c r="AI85" s="81">
        <f t="shared" si="57"/>
        <v>0</v>
      </c>
      <c r="AJ85" s="81">
        <f t="shared" si="58"/>
        <v>0</v>
      </c>
      <c r="AK85" s="81">
        <f t="shared" si="76"/>
        <v>0</v>
      </c>
      <c r="AL85" s="81">
        <f t="shared" si="59"/>
        <v>0</v>
      </c>
      <c r="AM85" s="81">
        <f t="shared" si="60"/>
        <v>0</v>
      </c>
      <c r="AN85" s="81">
        <f t="shared" si="77"/>
        <v>0</v>
      </c>
      <c r="AO85" s="81">
        <f t="shared" si="61"/>
        <v>0</v>
      </c>
      <c r="AP85" s="81">
        <f t="shared" si="62"/>
        <v>0</v>
      </c>
      <c r="AQ85" s="81">
        <f t="shared" si="43"/>
        <v>0</v>
      </c>
      <c r="AR85" s="81">
        <f t="shared" si="63"/>
        <v>0</v>
      </c>
      <c r="AS85" s="81">
        <f t="shared" si="64"/>
        <v>0</v>
      </c>
      <c r="AT85" s="81">
        <f t="shared" si="44"/>
        <v>0</v>
      </c>
      <c r="AU85" s="81">
        <f t="shared" si="65"/>
        <v>0</v>
      </c>
      <c r="AV85" s="81">
        <f t="shared" si="66"/>
        <v>0</v>
      </c>
      <c r="AW85" s="81">
        <f t="shared" si="45"/>
        <v>0</v>
      </c>
      <c r="AX85" s="81">
        <f t="shared" si="67"/>
        <v>0</v>
      </c>
      <c r="AY85" s="81">
        <f t="shared" si="68"/>
        <v>0</v>
      </c>
      <c r="AZ85" s="81">
        <f t="shared" si="46"/>
        <v>0</v>
      </c>
      <c r="BA85" s="81">
        <f t="shared" si="69"/>
        <v>0</v>
      </c>
      <c r="BB85" s="81">
        <f t="shared" si="70"/>
        <v>0</v>
      </c>
    </row>
    <row r="86" spans="1:54" x14ac:dyDescent="0.25">
      <c r="A86" s="198"/>
      <c r="B86" s="206"/>
      <c r="C86" s="207"/>
      <c r="D86" s="206"/>
      <c r="E86" s="206"/>
      <c r="F86" s="206"/>
      <c r="G86" s="206"/>
      <c r="H86" s="206"/>
      <c r="I86" s="206"/>
      <c r="J86" s="206"/>
      <c r="K86" s="206"/>
      <c r="L86" s="206"/>
      <c r="M86" s="206"/>
      <c r="N86" s="206"/>
      <c r="O86" s="206"/>
      <c r="P86" s="208"/>
      <c r="Q86" s="81">
        <f t="shared" si="47"/>
        <v>0</v>
      </c>
      <c r="R86" s="81">
        <f t="shared" si="48"/>
        <v>0</v>
      </c>
      <c r="S86" s="211" t="s">
        <v>36</v>
      </c>
      <c r="T86" s="212" t="s">
        <v>36</v>
      </c>
      <c r="U86" s="213" t="s">
        <v>36</v>
      </c>
      <c r="V86" s="81">
        <f t="shared" si="71"/>
        <v>0</v>
      </c>
      <c r="W86" s="81">
        <f t="shared" si="49"/>
        <v>0</v>
      </c>
      <c r="X86" s="81">
        <f t="shared" si="50"/>
        <v>0</v>
      </c>
      <c r="Y86" s="81">
        <f t="shared" si="72"/>
        <v>0</v>
      </c>
      <c r="Z86" s="81">
        <f t="shared" si="51"/>
        <v>0</v>
      </c>
      <c r="AA86" s="81">
        <f t="shared" si="52"/>
        <v>0</v>
      </c>
      <c r="AB86" s="81">
        <f t="shared" si="73"/>
        <v>0</v>
      </c>
      <c r="AC86" s="81">
        <f t="shared" si="53"/>
        <v>0</v>
      </c>
      <c r="AD86" s="81">
        <f t="shared" si="54"/>
        <v>0</v>
      </c>
      <c r="AE86" s="81">
        <f t="shared" si="74"/>
        <v>0</v>
      </c>
      <c r="AF86" s="81">
        <f t="shared" si="55"/>
        <v>0</v>
      </c>
      <c r="AG86" s="81">
        <f t="shared" si="56"/>
        <v>0</v>
      </c>
      <c r="AH86" s="81">
        <f t="shared" si="75"/>
        <v>0</v>
      </c>
      <c r="AI86" s="81">
        <f t="shared" si="57"/>
        <v>0</v>
      </c>
      <c r="AJ86" s="81">
        <f t="shared" si="58"/>
        <v>0</v>
      </c>
      <c r="AK86" s="81">
        <f t="shared" si="76"/>
        <v>0</v>
      </c>
      <c r="AL86" s="81">
        <f t="shared" si="59"/>
        <v>0</v>
      </c>
      <c r="AM86" s="81">
        <f t="shared" si="60"/>
        <v>0</v>
      </c>
      <c r="AN86" s="81">
        <f t="shared" si="77"/>
        <v>0</v>
      </c>
      <c r="AO86" s="81">
        <f t="shared" si="61"/>
        <v>0</v>
      </c>
      <c r="AP86" s="81">
        <f t="shared" si="62"/>
        <v>0</v>
      </c>
      <c r="AQ86" s="81">
        <f t="shared" si="43"/>
        <v>0</v>
      </c>
      <c r="AR86" s="81">
        <f t="shared" si="63"/>
        <v>0</v>
      </c>
      <c r="AS86" s="81">
        <f t="shared" si="64"/>
        <v>0</v>
      </c>
      <c r="AT86" s="81">
        <f t="shared" si="44"/>
        <v>0</v>
      </c>
      <c r="AU86" s="81">
        <f t="shared" si="65"/>
        <v>0</v>
      </c>
      <c r="AV86" s="81">
        <f t="shared" si="66"/>
        <v>0</v>
      </c>
      <c r="AW86" s="81">
        <f t="shared" si="45"/>
        <v>0</v>
      </c>
      <c r="AX86" s="81">
        <f t="shared" si="67"/>
        <v>0</v>
      </c>
      <c r="AY86" s="81">
        <f t="shared" si="68"/>
        <v>0</v>
      </c>
      <c r="AZ86" s="81">
        <f t="shared" si="46"/>
        <v>0</v>
      </c>
      <c r="BA86" s="81">
        <f t="shared" si="69"/>
        <v>0</v>
      </c>
      <c r="BB86" s="81">
        <f t="shared" si="70"/>
        <v>0</v>
      </c>
    </row>
    <row r="87" spans="1:54" x14ac:dyDescent="0.25">
      <c r="A87" s="198"/>
      <c r="B87" s="206"/>
      <c r="C87" s="207"/>
      <c r="D87" s="206"/>
      <c r="E87" s="206"/>
      <c r="F87" s="206"/>
      <c r="G87" s="206"/>
      <c r="H87" s="206"/>
      <c r="I87" s="206"/>
      <c r="J87" s="206"/>
      <c r="K87" s="206"/>
      <c r="L87" s="206"/>
      <c r="M87" s="206"/>
      <c r="N87" s="206"/>
      <c r="O87" s="206"/>
      <c r="P87" s="208"/>
      <c r="Q87" s="81">
        <f t="shared" si="47"/>
        <v>0</v>
      </c>
      <c r="R87" s="81">
        <f t="shared" si="48"/>
        <v>0</v>
      </c>
      <c r="S87" s="211" t="s">
        <v>36</v>
      </c>
      <c r="T87" s="212" t="s">
        <v>36</v>
      </c>
      <c r="U87" s="213" t="s">
        <v>36</v>
      </c>
      <c r="V87" s="81">
        <f t="shared" si="71"/>
        <v>0</v>
      </c>
      <c r="W87" s="81">
        <f t="shared" si="49"/>
        <v>0</v>
      </c>
      <c r="X87" s="81">
        <f t="shared" si="50"/>
        <v>0</v>
      </c>
      <c r="Y87" s="81">
        <f t="shared" si="72"/>
        <v>0</v>
      </c>
      <c r="Z87" s="81">
        <f t="shared" si="51"/>
        <v>0</v>
      </c>
      <c r="AA87" s="81">
        <f t="shared" si="52"/>
        <v>0</v>
      </c>
      <c r="AB87" s="81">
        <f t="shared" si="73"/>
        <v>0</v>
      </c>
      <c r="AC87" s="81">
        <f t="shared" si="53"/>
        <v>0</v>
      </c>
      <c r="AD87" s="81">
        <f t="shared" si="54"/>
        <v>0</v>
      </c>
      <c r="AE87" s="81">
        <f t="shared" si="74"/>
        <v>0</v>
      </c>
      <c r="AF87" s="81">
        <f t="shared" si="55"/>
        <v>0</v>
      </c>
      <c r="AG87" s="81">
        <f t="shared" si="56"/>
        <v>0</v>
      </c>
      <c r="AH87" s="81">
        <f t="shared" si="75"/>
        <v>0</v>
      </c>
      <c r="AI87" s="81">
        <f t="shared" si="57"/>
        <v>0</v>
      </c>
      <c r="AJ87" s="81">
        <f t="shared" si="58"/>
        <v>0</v>
      </c>
      <c r="AK87" s="81">
        <f t="shared" si="76"/>
        <v>0</v>
      </c>
      <c r="AL87" s="81">
        <f t="shared" si="59"/>
        <v>0</v>
      </c>
      <c r="AM87" s="81">
        <f t="shared" si="60"/>
        <v>0</v>
      </c>
      <c r="AN87" s="81">
        <f t="shared" si="77"/>
        <v>0</v>
      </c>
      <c r="AO87" s="81">
        <f t="shared" si="61"/>
        <v>0</v>
      </c>
      <c r="AP87" s="81">
        <f t="shared" si="62"/>
        <v>0</v>
      </c>
      <c r="AQ87" s="81">
        <f t="shared" si="43"/>
        <v>0</v>
      </c>
      <c r="AR87" s="81">
        <f t="shared" si="63"/>
        <v>0</v>
      </c>
      <c r="AS87" s="81">
        <f t="shared" si="64"/>
        <v>0</v>
      </c>
      <c r="AT87" s="81">
        <f t="shared" si="44"/>
        <v>0</v>
      </c>
      <c r="AU87" s="81">
        <f t="shared" si="65"/>
        <v>0</v>
      </c>
      <c r="AV87" s="81">
        <f t="shared" si="66"/>
        <v>0</v>
      </c>
      <c r="AW87" s="81">
        <f t="shared" si="45"/>
        <v>0</v>
      </c>
      <c r="AX87" s="81">
        <f t="shared" si="67"/>
        <v>0</v>
      </c>
      <c r="AY87" s="81">
        <f t="shared" si="68"/>
        <v>0</v>
      </c>
      <c r="AZ87" s="81">
        <f t="shared" si="46"/>
        <v>0</v>
      </c>
      <c r="BA87" s="81">
        <f t="shared" si="69"/>
        <v>0</v>
      </c>
      <c r="BB87" s="81">
        <f t="shared" si="70"/>
        <v>0</v>
      </c>
    </row>
    <row r="88" spans="1:54" x14ac:dyDescent="0.25">
      <c r="A88" s="198"/>
      <c r="B88" s="206"/>
      <c r="C88" s="207"/>
      <c r="D88" s="206"/>
      <c r="E88" s="206"/>
      <c r="F88" s="206"/>
      <c r="G88" s="206"/>
      <c r="H88" s="206"/>
      <c r="I88" s="206"/>
      <c r="J88" s="206"/>
      <c r="K88" s="206"/>
      <c r="L88" s="206"/>
      <c r="M88" s="206"/>
      <c r="N88" s="206"/>
      <c r="O88" s="206"/>
      <c r="P88" s="208"/>
      <c r="Q88" s="81">
        <f t="shared" si="47"/>
        <v>0</v>
      </c>
      <c r="R88" s="81">
        <f t="shared" si="48"/>
        <v>0</v>
      </c>
      <c r="S88" s="211" t="s">
        <v>36</v>
      </c>
      <c r="T88" s="212" t="s">
        <v>36</v>
      </c>
      <c r="U88" s="213" t="s">
        <v>36</v>
      </c>
      <c r="V88" s="81">
        <f t="shared" si="71"/>
        <v>0</v>
      </c>
      <c r="W88" s="81">
        <f t="shared" si="49"/>
        <v>0</v>
      </c>
      <c r="X88" s="81">
        <f t="shared" si="50"/>
        <v>0</v>
      </c>
      <c r="Y88" s="81">
        <f t="shared" si="72"/>
        <v>0</v>
      </c>
      <c r="Z88" s="81">
        <f t="shared" si="51"/>
        <v>0</v>
      </c>
      <c r="AA88" s="81">
        <f t="shared" si="52"/>
        <v>0</v>
      </c>
      <c r="AB88" s="81">
        <f t="shared" si="73"/>
        <v>0</v>
      </c>
      <c r="AC88" s="81">
        <f t="shared" si="53"/>
        <v>0</v>
      </c>
      <c r="AD88" s="81">
        <f t="shared" si="54"/>
        <v>0</v>
      </c>
      <c r="AE88" s="81">
        <f t="shared" si="74"/>
        <v>0</v>
      </c>
      <c r="AF88" s="81">
        <f t="shared" si="55"/>
        <v>0</v>
      </c>
      <c r="AG88" s="81">
        <f t="shared" si="56"/>
        <v>0</v>
      </c>
      <c r="AH88" s="81">
        <f t="shared" si="75"/>
        <v>0</v>
      </c>
      <c r="AI88" s="81">
        <f t="shared" si="57"/>
        <v>0</v>
      </c>
      <c r="AJ88" s="81">
        <f t="shared" si="58"/>
        <v>0</v>
      </c>
      <c r="AK88" s="81">
        <f t="shared" si="76"/>
        <v>0</v>
      </c>
      <c r="AL88" s="81">
        <f t="shared" si="59"/>
        <v>0</v>
      </c>
      <c r="AM88" s="81">
        <f t="shared" si="60"/>
        <v>0</v>
      </c>
      <c r="AN88" s="81">
        <f t="shared" si="77"/>
        <v>0</v>
      </c>
      <c r="AO88" s="81">
        <f t="shared" si="61"/>
        <v>0</v>
      </c>
      <c r="AP88" s="81">
        <f t="shared" si="62"/>
        <v>0</v>
      </c>
      <c r="AQ88" s="81">
        <f t="shared" si="43"/>
        <v>0</v>
      </c>
      <c r="AR88" s="81">
        <f t="shared" si="63"/>
        <v>0</v>
      </c>
      <c r="AS88" s="81">
        <f t="shared" si="64"/>
        <v>0</v>
      </c>
      <c r="AT88" s="81">
        <f t="shared" si="44"/>
        <v>0</v>
      </c>
      <c r="AU88" s="81">
        <f t="shared" si="65"/>
        <v>0</v>
      </c>
      <c r="AV88" s="81">
        <f t="shared" si="66"/>
        <v>0</v>
      </c>
      <c r="AW88" s="81">
        <f t="shared" si="45"/>
        <v>0</v>
      </c>
      <c r="AX88" s="81">
        <f t="shared" si="67"/>
        <v>0</v>
      </c>
      <c r="AY88" s="81">
        <f t="shared" si="68"/>
        <v>0</v>
      </c>
      <c r="AZ88" s="81">
        <f t="shared" si="46"/>
        <v>0</v>
      </c>
      <c r="BA88" s="81">
        <f t="shared" si="69"/>
        <v>0</v>
      </c>
      <c r="BB88" s="81">
        <f t="shared" si="70"/>
        <v>0</v>
      </c>
    </row>
    <row r="89" spans="1:54" x14ac:dyDescent="0.25">
      <c r="A89" s="198"/>
      <c r="B89" s="206"/>
      <c r="C89" s="207"/>
      <c r="D89" s="206"/>
      <c r="E89" s="206"/>
      <c r="F89" s="206"/>
      <c r="G89" s="206"/>
      <c r="H89" s="206"/>
      <c r="I89" s="206"/>
      <c r="J89" s="206"/>
      <c r="K89" s="206"/>
      <c r="L89" s="206"/>
      <c r="M89" s="206"/>
      <c r="N89" s="206"/>
      <c r="O89" s="206"/>
      <c r="P89" s="208"/>
      <c r="Q89" s="81">
        <f t="shared" si="47"/>
        <v>0</v>
      </c>
      <c r="R89" s="81">
        <f t="shared" si="48"/>
        <v>0</v>
      </c>
      <c r="S89" s="211" t="s">
        <v>36</v>
      </c>
      <c r="T89" s="212" t="s">
        <v>36</v>
      </c>
      <c r="U89" s="213" t="s">
        <v>36</v>
      </c>
      <c r="V89" s="81">
        <f t="shared" si="71"/>
        <v>0</v>
      </c>
      <c r="W89" s="81">
        <f t="shared" si="49"/>
        <v>0</v>
      </c>
      <c r="X89" s="81">
        <f t="shared" si="50"/>
        <v>0</v>
      </c>
      <c r="Y89" s="81">
        <f t="shared" si="72"/>
        <v>0</v>
      </c>
      <c r="Z89" s="81">
        <f t="shared" si="51"/>
        <v>0</v>
      </c>
      <c r="AA89" s="81">
        <f t="shared" si="52"/>
        <v>0</v>
      </c>
      <c r="AB89" s="81">
        <f t="shared" si="73"/>
        <v>0</v>
      </c>
      <c r="AC89" s="81">
        <f t="shared" si="53"/>
        <v>0</v>
      </c>
      <c r="AD89" s="81">
        <f t="shared" si="54"/>
        <v>0</v>
      </c>
      <c r="AE89" s="81">
        <f t="shared" si="74"/>
        <v>0</v>
      </c>
      <c r="AF89" s="81">
        <f t="shared" si="55"/>
        <v>0</v>
      </c>
      <c r="AG89" s="81">
        <f t="shared" si="56"/>
        <v>0</v>
      </c>
      <c r="AH89" s="81">
        <f t="shared" si="75"/>
        <v>0</v>
      </c>
      <c r="AI89" s="81">
        <f t="shared" si="57"/>
        <v>0</v>
      </c>
      <c r="AJ89" s="81">
        <f t="shared" si="58"/>
        <v>0</v>
      </c>
      <c r="AK89" s="81">
        <f t="shared" si="76"/>
        <v>0</v>
      </c>
      <c r="AL89" s="81">
        <f t="shared" si="59"/>
        <v>0</v>
      </c>
      <c r="AM89" s="81">
        <f t="shared" si="60"/>
        <v>0</v>
      </c>
      <c r="AN89" s="81">
        <f t="shared" si="77"/>
        <v>0</v>
      </c>
      <c r="AO89" s="81">
        <f t="shared" si="61"/>
        <v>0</v>
      </c>
      <c r="AP89" s="81">
        <f t="shared" si="62"/>
        <v>0</v>
      </c>
      <c r="AQ89" s="81">
        <f t="shared" si="43"/>
        <v>0</v>
      </c>
      <c r="AR89" s="81">
        <f t="shared" si="63"/>
        <v>0</v>
      </c>
      <c r="AS89" s="81">
        <f t="shared" si="64"/>
        <v>0</v>
      </c>
      <c r="AT89" s="81">
        <f t="shared" si="44"/>
        <v>0</v>
      </c>
      <c r="AU89" s="81">
        <f t="shared" si="65"/>
        <v>0</v>
      </c>
      <c r="AV89" s="81">
        <f t="shared" si="66"/>
        <v>0</v>
      </c>
      <c r="AW89" s="81">
        <f t="shared" si="45"/>
        <v>0</v>
      </c>
      <c r="AX89" s="81">
        <f t="shared" si="67"/>
        <v>0</v>
      </c>
      <c r="AY89" s="81">
        <f t="shared" si="68"/>
        <v>0</v>
      </c>
      <c r="AZ89" s="81">
        <f t="shared" si="46"/>
        <v>0</v>
      </c>
      <c r="BA89" s="81">
        <f t="shared" si="69"/>
        <v>0</v>
      </c>
      <c r="BB89" s="81">
        <f t="shared" si="70"/>
        <v>0</v>
      </c>
    </row>
    <row r="90" spans="1:54" x14ac:dyDescent="0.25">
      <c r="A90" s="198"/>
      <c r="B90" s="206"/>
      <c r="C90" s="207"/>
      <c r="D90" s="206"/>
      <c r="E90" s="206"/>
      <c r="F90" s="206"/>
      <c r="G90" s="206"/>
      <c r="H90" s="206"/>
      <c r="I90" s="206"/>
      <c r="J90" s="206"/>
      <c r="K90" s="206"/>
      <c r="L90" s="206"/>
      <c r="M90" s="206"/>
      <c r="N90" s="206"/>
      <c r="O90" s="206"/>
      <c r="P90" s="208"/>
      <c r="Q90" s="81">
        <f t="shared" si="47"/>
        <v>0</v>
      </c>
      <c r="R90" s="81">
        <f t="shared" si="48"/>
        <v>0</v>
      </c>
      <c r="S90" s="211" t="s">
        <v>36</v>
      </c>
      <c r="T90" s="212" t="s">
        <v>36</v>
      </c>
      <c r="U90" s="213" t="s">
        <v>36</v>
      </c>
      <c r="V90" s="81">
        <f t="shared" si="71"/>
        <v>0</v>
      </c>
      <c r="W90" s="81">
        <f t="shared" si="49"/>
        <v>0</v>
      </c>
      <c r="X90" s="81">
        <f t="shared" si="50"/>
        <v>0</v>
      </c>
      <c r="Y90" s="81">
        <f t="shared" si="72"/>
        <v>0</v>
      </c>
      <c r="Z90" s="81">
        <f t="shared" si="51"/>
        <v>0</v>
      </c>
      <c r="AA90" s="81">
        <f t="shared" si="52"/>
        <v>0</v>
      </c>
      <c r="AB90" s="81">
        <f t="shared" si="73"/>
        <v>0</v>
      </c>
      <c r="AC90" s="81">
        <f t="shared" si="53"/>
        <v>0</v>
      </c>
      <c r="AD90" s="81">
        <f t="shared" si="54"/>
        <v>0</v>
      </c>
      <c r="AE90" s="81">
        <f t="shared" si="74"/>
        <v>0</v>
      </c>
      <c r="AF90" s="81">
        <f t="shared" si="55"/>
        <v>0</v>
      </c>
      <c r="AG90" s="81">
        <f t="shared" si="56"/>
        <v>0</v>
      </c>
      <c r="AH90" s="81">
        <f t="shared" si="75"/>
        <v>0</v>
      </c>
      <c r="AI90" s="81">
        <f t="shared" si="57"/>
        <v>0</v>
      </c>
      <c r="AJ90" s="81">
        <f t="shared" si="58"/>
        <v>0</v>
      </c>
      <c r="AK90" s="81">
        <f t="shared" si="76"/>
        <v>0</v>
      </c>
      <c r="AL90" s="81">
        <f t="shared" si="59"/>
        <v>0</v>
      </c>
      <c r="AM90" s="81">
        <f t="shared" si="60"/>
        <v>0</v>
      </c>
      <c r="AN90" s="81">
        <f t="shared" si="77"/>
        <v>0</v>
      </c>
      <c r="AO90" s="81">
        <f t="shared" si="61"/>
        <v>0</v>
      </c>
      <c r="AP90" s="81">
        <f t="shared" si="62"/>
        <v>0</v>
      </c>
      <c r="AQ90" s="81">
        <f t="shared" si="43"/>
        <v>0</v>
      </c>
      <c r="AR90" s="81">
        <f t="shared" si="63"/>
        <v>0</v>
      </c>
      <c r="AS90" s="81">
        <f t="shared" si="64"/>
        <v>0</v>
      </c>
      <c r="AT90" s="81">
        <f t="shared" si="44"/>
        <v>0</v>
      </c>
      <c r="AU90" s="81">
        <f t="shared" si="65"/>
        <v>0</v>
      </c>
      <c r="AV90" s="81">
        <f t="shared" si="66"/>
        <v>0</v>
      </c>
      <c r="AW90" s="81">
        <f t="shared" si="45"/>
        <v>0</v>
      </c>
      <c r="AX90" s="81">
        <f t="shared" si="67"/>
        <v>0</v>
      </c>
      <c r="AY90" s="81">
        <f t="shared" si="68"/>
        <v>0</v>
      </c>
      <c r="AZ90" s="81">
        <f t="shared" si="46"/>
        <v>0</v>
      </c>
      <c r="BA90" s="81">
        <f t="shared" si="69"/>
        <v>0</v>
      </c>
      <c r="BB90" s="81">
        <f t="shared" si="70"/>
        <v>0</v>
      </c>
    </row>
    <row r="91" spans="1:54" x14ac:dyDescent="0.25">
      <c r="A91" s="198"/>
      <c r="B91" s="206"/>
      <c r="C91" s="207"/>
      <c r="D91" s="206"/>
      <c r="E91" s="206"/>
      <c r="F91" s="206"/>
      <c r="G91" s="206"/>
      <c r="H91" s="206"/>
      <c r="I91" s="206"/>
      <c r="J91" s="206"/>
      <c r="K91" s="206"/>
      <c r="L91" s="206"/>
      <c r="M91" s="206"/>
      <c r="N91" s="206"/>
      <c r="O91" s="206"/>
      <c r="P91" s="208"/>
      <c r="Q91" s="81">
        <f t="shared" si="47"/>
        <v>0</v>
      </c>
      <c r="R91" s="81">
        <f t="shared" si="48"/>
        <v>0</v>
      </c>
      <c r="S91" s="211" t="s">
        <v>36</v>
      </c>
      <c r="T91" s="212" t="s">
        <v>36</v>
      </c>
      <c r="U91" s="213" t="s">
        <v>36</v>
      </c>
      <c r="V91" s="81">
        <f t="shared" si="71"/>
        <v>0</v>
      </c>
      <c r="W91" s="81">
        <f t="shared" si="49"/>
        <v>0</v>
      </c>
      <c r="X91" s="81">
        <f t="shared" si="50"/>
        <v>0</v>
      </c>
      <c r="Y91" s="81">
        <f t="shared" si="72"/>
        <v>0</v>
      </c>
      <c r="Z91" s="81">
        <f t="shared" si="51"/>
        <v>0</v>
      </c>
      <c r="AA91" s="81">
        <f t="shared" si="52"/>
        <v>0</v>
      </c>
      <c r="AB91" s="81">
        <f t="shared" si="73"/>
        <v>0</v>
      </c>
      <c r="AC91" s="81">
        <f t="shared" si="53"/>
        <v>0</v>
      </c>
      <c r="AD91" s="81">
        <f t="shared" si="54"/>
        <v>0</v>
      </c>
      <c r="AE91" s="81">
        <f t="shared" si="74"/>
        <v>0</v>
      </c>
      <c r="AF91" s="81">
        <f t="shared" si="55"/>
        <v>0</v>
      </c>
      <c r="AG91" s="81">
        <f t="shared" si="56"/>
        <v>0</v>
      </c>
      <c r="AH91" s="81">
        <f t="shared" si="75"/>
        <v>0</v>
      </c>
      <c r="AI91" s="81">
        <f t="shared" si="57"/>
        <v>0</v>
      </c>
      <c r="AJ91" s="81">
        <f t="shared" si="58"/>
        <v>0</v>
      </c>
      <c r="AK91" s="81">
        <f t="shared" si="76"/>
        <v>0</v>
      </c>
      <c r="AL91" s="81">
        <f t="shared" si="59"/>
        <v>0</v>
      </c>
      <c r="AM91" s="81">
        <f t="shared" si="60"/>
        <v>0</v>
      </c>
      <c r="AN91" s="81">
        <f t="shared" si="77"/>
        <v>0</v>
      </c>
      <c r="AO91" s="81">
        <f t="shared" si="61"/>
        <v>0</v>
      </c>
      <c r="AP91" s="81">
        <f t="shared" si="62"/>
        <v>0</v>
      </c>
      <c r="AQ91" s="81">
        <f t="shared" si="43"/>
        <v>0</v>
      </c>
      <c r="AR91" s="81">
        <f t="shared" si="63"/>
        <v>0</v>
      </c>
      <c r="AS91" s="81">
        <f t="shared" si="64"/>
        <v>0</v>
      </c>
      <c r="AT91" s="81">
        <f t="shared" si="44"/>
        <v>0</v>
      </c>
      <c r="AU91" s="81">
        <f t="shared" si="65"/>
        <v>0</v>
      </c>
      <c r="AV91" s="81">
        <f t="shared" si="66"/>
        <v>0</v>
      </c>
      <c r="AW91" s="81">
        <f t="shared" si="45"/>
        <v>0</v>
      </c>
      <c r="AX91" s="81">
        <f t="shared" si="67"/>
        <v>0</v>
      </c>
      <c r="AY91" s="81">
        <f t="shared" si="68"/>
        <v>0</v>
      </c>
      <c r="AZ91" s="81">
        <f t="shared" si="46"/>
        <v>0</v>
      </c>
      <c r="BA91" s="81">
        <f t="shared" si="69"/>
        <v>0</v>
      </c>
      <c r="BB91" s="81">
        <f t="shared" si="70"/>
        <v>0</v>
      </c>
    </row>
    <row r="92" spans="1:54" x14ac:dyDescent="0.25">
      <c r="A92" s="198"/>
      <c r="B92" s="206"/>
      <c r="C92" s="207"/>
      <c r="D92" s="206"/>
      <c r="E92" s="206"/>
      <c r="F92" s="206"/>
      <c r="G92" s="206"/>
      <c r="H92" s="206"/>
      <c r="I92" s="206"/>
      <c r="J92" s="206"/>
      <c r="K92" s="206"/>
      <c r="L92" s="206"/>
      <c r="M92" s="206"/>
      <c r="N92" s="206"/>
      <c r="O92" s="206"/>
      <c r="P92" s="208"/>
      <c r="Q92" s="81">
        <f t="shared" si="47"/>
        <v>0</v>
      </c>
      <c r="R92" s="81">
        <f t="shared" si="48"/>
        <v>0</v>
      </c>
      <c r="S92" s="211" t="s">
        <v>36</v>
      </c>
      <c r="T92" s="212" t="s">
        <v>36</v>
      </c>
      <c r="U92" s="213" t="s">
        <v>36</v>
      </c>
      <c r="V92" s="81">
        <f t="shared" si="71"/>
        <v>0</v>
      </c>
      <c r="W92" s="81">
        <f t="shared" si="49"/>
        <v>0</v>
      </c>
      <c r="X92" s="81">
        <f t="shared" si="50"/>
        <v>0</v>
      </c>
      <c r="Y92" s="81">
        <f t="shared" si="72"/>
        <v>0</v>
      </c>
      <c r="Z92" s="81">
        <f t="shared" si="51"/>
        <v>0</v>
      </c>
      <c r="AA92" s="81">
        <f t="shared" si="52"/>
        <v>0</v>
      </c>
      <c r="AB92" s="81">
        <f t="shared" si="73"/>
        <v>0</v>
      </c>
      <c r="AC92" s="81">
        <f t="shared" si="53"/>
        <v>0</v>
      </c>
      <c r="AD92" s="81">
        <f t="shared" si="54"/>
        <v>0</v>
      </c>
      <c r="AE92" s="81">
        <f t="shared" si="74"/>
        <v>0</v>
      </c>
      <c r="AF92" s="81">
        <f t="shared" si="55"/>
        <v>0</v>
      </c>
      <c r="AG92" s="81">
        <f t="shared" si="56"/>
        <v>0</v>
      </c>
      <c r="AH92" s="81">
        <f t="shared" si="75"/>
        <v>0</v>
      </c>
      <c r="AI92" s="81">
        <f t="shared" si="57"/>
        <v>0</v>
      </c>
      <c r="AJ92" s="81">
        <f t="shared" si="58"/>
        <v>0</v>
      </c>
      <c r="AK92" s="81">
        <f t="shared" si="76"/>
        <v>0</v>
      </c>
      <c r="AL92" s="81">
        <f t="shared" si="59"/>
        <v>0</v>
      </c>
      <c r="AM92" s="81">
        <f t="shared" si="60"/>
        <v>0</v>
      </c>
      <c r="AN92" s="81">
        <f t="shared" si="77"/>
        <v>0</v>
      </c>
      <c r="AO92" s="81">
        <f t="shared" si="61"/>
        <v>0</v>
      </c>
      <c r="AP92" s="81">
        <f t="shared" si="62"/>
        <v>0</v>
      </c>
      <c r="AQ92" s="81">
        <f t="shared" si="43"/>
        <v>0</v>
      </c>
      <c r="AR92" s="81">
        <f t="shared" si="63"/>
        <v>0</v>
      </c>
      <c r="AS92" s="81">
        <f t="shared" si="64"/>
        <v>0</v>
      </c>
      <c r="AT92" s="81">
        <f t="shared" si="44"/>
        <v>0</v>
      </c>
      <c r="AU92" s="81">
        <f t="shared" si="65"/>
        <v>0</v>
      </c>
      <c r="AV92" s="81">
        <f t="shared" si="66"/>
        <v>0</v>
      </c>
      <c r="AW92" s="81">
        <f t="shared" si="45"/>
        <v>0</v>
      </c>
      <c r="AX92" s="81">
        <f t="shared" si="67"/>
        <v>0</v>
      </c>
      <c r="AY92" s="81">
        <f t="shared" si="68"/>
        <v>0</v>
      </c>
      <c r="AZ92" s="81">
        <f t="shared" si="46"/>
        <v>0</v>
      </c>
      <c r="BA92" s="81">
        <f t="shared" si="69"/>
        <v>0</v>
      </c>
      <c r="BB92" s="81">
        <f t="shared" si="70"/>
        <v>0</v>
      </c>
    </row>
    <row r="93" spans="1:54" x14ac:dyDescent="0.25">
      <c r="A93" s="198"/>
      <c r="B93" s="206"/>
      <c r="C93" s="207"/>
      <c r="D93" s="206"/>
      <c r="E93" s="206"/>
      <c r="F93" s="206"/>
      <c r="G93" s="206"/>
      <c r="H93" s="206"/>
      <c r="I93" s="206"/>
      <c r="J93" s="206"/>
      <c r="K93" s="206"/>
      <c r="L93" s="206"/>
      <c r="M93" s="206"/>
      <c r="N93" s="206"/>
      <c r="O93" s="206"/>
      <c r="P93" s="208"/>
      <c r="Q93" s="81">
        <f t="shared" si="47"/>
        <v>0</v>
      </c>
      <c r="R93" s="81">
        <f t="shared" si="48"/>
        <v>0</v>
      </c>
      <c r="S93" s="211" t="s">
        <v>36</v>
      </c>
      <c r="T93" s="212" t="s">
        <v>36</v>
      </c>
      <c r="U93" s="213" t="s">
        <v>36</v>
      </c>
      <c r="V93" s="81">
        <f t="shared" si="71"/>
        <v>0</v>
      </c>
      <c r="W93" s="81">
        <f t="shared" si="49"/>
        <v>0</v>
      </c>
      <c r="X93" s="81">
        <f t="shared" si="50"/>
        <v>0</v>
      </c>
      <c r="Y93" s="81">
        <f t="shared" si="72"/>
        <v>0</v>
      </c>
      <c r="Z93" s="81">
        <f t="shared" si="51"/>
        <v>0</v>
      </c>
      <c r="AA93" s="81">
        <f t="shared" si="52"/>
        <v>0</v>
      </c>
      <c r="AB93" s="81">
        <f t="shared" si="73"/>
        <v>0</v>
      </c>
      <c r="AC93" s="81">
        <f t="shared" si="53"/>
        <v>0</v>
      </c>
      <c r="AD93" s="81">
        <f t="shared" si="54"/>
        <v>0</v>
      </c>
      <c r="AE93" s="81">
        <f t="shared" si="74"/>
        <v>0</v>
      </c>
      <c r="AF93" s="81">
        <f t="shared" si="55"/>
        <v>0</v>
      </c>
      <c r="AG93" s="81">
        <f t="shared" si="56"/>
        <v>0</v>
      </c>
      <c r="AH93" s="81">
        <f t="shared" si="75"/>
        <v>0</v>
      </c>
      <c r="AI93" s="81">
        <f t="shared" si="57"/>
        <v>0</v>
      </c>
      <c r="AJ93" s="81">
        <f t="shared" si="58"/>
        <v>0</v>
      </c>
      <c r="AK93" s="81">
        <f t="shared" si="76"/>
        <v>0</v>
      </c>
      <c r="AL93" s="81">
        <f t="shared" si="59"/>
        <v>0</v>
      </c>
      <c r="AM93" s="81">
        <f t="shared" si="60"/>
        <v>0</v>
      </c>
      <c r="AN93" s="81">
        <f t="shared" si="77"/>
        <v>0</v>
      </c>
      <c r="AO93" s="81">
        <f t="shared" si="61"/>
        <v>0</v>
      </c>
      <c r="AP93" s="81">
        <f t="shared" si="62"/>
        <v>0</v>
      </c>
      <c r="AQ93" s="81">
        <f t="shared" si="43"/>
        <v>0</v>
      </c>
      <c r="AR93" s="81">
        <f t="shared" si="63"/>
        <v>0</v>
      </c>
      <c r="AS93" s="81">
        <f t="shared" si="64"/>
        <v>0</v>
      </c>
      <c r="AT93" s="81">
        <f t="shared" si="44"/>
        <v>0</v>
      </c>
      <c r="AU93" s="81">
        <f t="shared" si="65"/>
        <v>0</v>
      </c>
      <c r="AV93" s="81">
        <f t="shared" si="66"/>
        <v>0</v>
      </c>
      <c r="AW93" s="81">
        <f t="shared" si="45"/>
        <v>0</v>
      </c>
      <c r="AX93" s="81">
        <f t="shared" si="67"/>
        <v>0</v>
      </c>
      <c r="AY93" s="81">
        <f t="shared" si="68"/>
        <v>0</v>
      </c>
      <c r="AZ93" s="81">
        <f t="shared" si="46"/>
        <v>0</v>
      </c>
      <c r="BA93" s="81">
        <f t="shared" si="69"/>
        <v>0</v>
      </c>
      <c r="BB93" s="81">
        <f t="shared" si="70"/>
        <v>0</v>
      </c>
    </row>
    <row r="94" spans="1:54" x14ac:dyDescent="0.25">
      <c r="A94" s="198"/>
      <c r="B94" s="206"/>
      <c r="C94" s="207"/>
      <c r="D94" s="206"/>
      <c r="E94" s="206"/>
      <c r="F94" s="206"/>
      <c r="G94" s="206"/>
      <c r="H94" s="206"/>
      <c r="I94" s="206"/>
      <c r="J94" s="206"/>
      <c r="K94" s="206"/>
      <c r="L94" s="206"/>
      <c r="M94" s="206"/>
      <c r="N94" s="206"/>
      <c r="O94" s="206"/>
      <c r="P94" s="208"/>
      <c r="Q94" s="81">
        <f t="shared" si="47"/>
        <v>0</v>
      </c>
      <c r="R94" s="81">
        <f t="shared" si="48"/>
        <v>0</v>
      </c>
      <c r="S94" s="211" t="s">
        <v>36</v>
      </c>
      <c r="T94" s="212" t="s">
        <v>36</v>
      </c>
      <c r="U94" s="213" t="s">
        <v>36</v>
      </c>
      <c r="V94" s="81">
        <f t="shared" si="71"/>
        <v>0</v>
      </c>
      <c r="W94" s="81">
        <f t="shared" si="49"/>
        <v>0</v>
      </c>
      <c r="X94" s="81">
        <f t="shared" si="50"/>
        <v>0</v>
      </c>
      <c r="Y94" s="81">
        <f t="shared" si="72"/>
        <v>0</v>
      </c>
      <c r="Z94" s="81">
        <f t="shared" si="51"/>
        <v>0</v>
      </c>
      <c r="AA94" s="81">
        <f t="shared" si="52"/>
        <v>0</v>
      </c>
      <c r="AB94" s="81">
        <f t="shared" si="73"/>
        <v>0</v>
      </c>
      <c r="AC94" s="81">
        <f t="shared" si="53"/>
        <v>0</v>
      </c>
      <c r="AD94" s="81">
        <f t="shared" si="54"/>
        <v>0</v>
      </c>
      <c r="AE94" s="81">
        <f t="shared" si="74"/>
        <v>0</v>
      </c>
      <c r="AF94" s="81">
        <f t="shared" si="55"/>
        <v>0</v>
      </c>
      <c r="AG94" s="81">
        <f t="shared" si="56"/>
        <v>0</v>
      </c>
      <c r="AH94" s="81">
        <f t="shared" si="75"/>
        <v>0</v>
      </c>
      <c r="AI94" s="81">
        <f t="shared" si="57"/>
        <v>0</v>
      </c>
      <c r="AJ94" s="81">
        <f t="shared" si="58"/>
        <v>0</v>
      </c>
      <c r="AK94" s="81">
        <f t="shared" si="76"/>
        <v>0</v>
      </c>
      <c r="AL94" s="81">
        <f t="shared" si="59"/>
        <v>0</v>
      </c>
      <c r="AM94" s="81">
        <f t="shared" si="60"/>
        <v>0</v>
      </c>
      <c r="AN94" s="81">
        <f t="shared" si="77"/>
        <v>0</v>
      </c>
      <c r="AO94" s="81">
        <f t="shared" si="61"/>
        <v>0</v>
      </c>
      <c r="AP94" s="81">
        <f t="shared" si="62"/>
        <v>0</v>
      </c>
      <c r="AQ94" s="81">
        <f t="shared" si="43"/>
        <v>0</v>
      </c>
      <c r="AR94" s="81">
        <f t="shared" si="63"/>
        <v>0</v>
      </c>
      <c r="AS94" s="81">
        <f t="shared" si="64"/>
        <v>0</v>
      </c>
      <c r="AT94" s="81">
        <f t="shared" si="44"/>
        <v>0</v>
      </c>
      <c r="AU94" s="81">
        <f t="shared" si="65"/>
        <v>0</v>
      </c>
      <c r="AV94" s="81">
        <f t="shared" si="66"/>
        <v>0</v>
      </c>
      <c r="AW94" s="81">
        <f t="shared" si="45"/>
        <v>0</v>
      </c>
      <c r="AX94" s="81">
        <f t="shared" si="67"/>
        <v>0</v>
      </c>
      <c r="AY94" s="81">
        <f t="shared" si="68"/>
        <v>0</v>
      </c>
      <c r="AZ94" s="81">
        <f t="shared" si="46"/>
        <v>0</v>
      </c>
      <c r="BA94" s="81">
        <f t="shared" si="69"/>
        <v>0</v>
      </c>
      <c r="BB94" s="81">
        <f t="shared" si="70"/>
        <v>0</v>
      </c>
    </row>
    <row r="95" spans="1:54" x14ac:dyDescent="0.25">
      <c r="A95" s="198"/>
      <c r="B95" s="206"/>
      <c r="C95" s="207"/>
      <c r="D95" s="206"/>
      <c r="E95" s="206"/>
      <c r="F95" s="206"/>
      <c r="G95" s="206"/>
      <c r="H95" s="206"/>
      <c r="I95" s="206"/>
      <c r="J95" s="206"/>
      <c r="K95" s="206"/>
      <c r="L95" s="206"/>
      <c r="M95" s="206"/>
      <c r="N95" s="206"/>
      <c r="O95" s="206"/>
      <c r="P95" s="208"/>
      <c r="Q95" s="81">
        <f t="shared" si="47"/>
        <v>0</v>
      </c>
      <c r="R95" s="81">
        <f t="shared" si="48"/>
        <v>0</v>
      </c>
      <c r="S95" s="211" t="s">
        <v>36</v>
      </c>
      <c r="T95" s="212" t="s">
        <v>36</v>
      </c>
      <c r="U95" s="213" t="s">
        <v>36</v>
      </c>
      <c r="V95" s="81">
        <f t="shared" si="71"/>
        <v>0</v>
      </c>
      <c r="W95" s="81">
        <f t="shared" si="49"/>
        <v>0</v>
      </c>
      <c r="X95" s="81">
        <f t="shared" si="50"/>
        <v>0</v>
      </c>
      <c r="Y95" s="81">
        <f t="shared" si="72"/>
        <v>0</v>
      </c>
      <c r="Z95" s="81">
        <f t="shared" si="51"/>
        <v>0</v>
      </c>
      <c r="AA95" s="81">
        <f t="shared" si="52"/>
        <v>0</v>
      </c>
      <c r="AB95" s="81">
        <f t="shared" si="73"/>
        <v>0</v>
      </c>
      <c r="AC95" s="81">
        <f t="shared" si="53"/>
        <v>0</v>
      </c>
      <c r="AD95" s="81">
        <f t="shared" si="54"/>
        <v>0</v>
      </c>
      <c r="AE95" s="81">
        <f t="shared" si="74"/>
        <v>0</v>
      </c>
      <c r="AF95" s="81">
        <f t="shared" si="55"/>
        <v>0</v>
      </c>
      <c r="AG95" s="81">
        <f t="shared" si="56"/>
        <v>0</v>
      </c>
      <c r="AH95" s="81">
        <f t="shared" si="75"/>
        <v>0</v>
      </c>
      <c r="AI95" s="81">
        <f t="shared" si="57"/>
        <v>0</v>
      </c>
      <c r="AJ95" s="81">
        <f t="shared" si="58"/>
        <v>0</v>
      </c>
      <c r="AK95" s="81">
        <f t="shared" si="76"/>
        <v>0</v>
      </c>
      <c r="AL95" s="81">
        <f t="shared" si="59"/>
        <v>0</v>
      </c>
      <c r="AM95" s="81">
        <f t="shared" si="60"/>
        <v>0</v>
      </c>
      <c r="AN95" s="81">
        <f t="shared" si="77"/>
        <v>0</v>
      </c>
      <c r="AO95" s="81">
        <f t="shared" si="61"/>
        <v>0</v>
      </c>
      <c r="AP95" s="81">
        <f t="shared" si="62"/>
        <v>0</v>
      </c>
      <c r="AQ95" s="81">
        <f t="shared" si="43"/>
        <v>0</v>
      </c>
      <c r="AR95" s="81">
        <f t="shared" si="63"/>
        <v>0</v>
      </c>
      <c r="AS95" s="81">
        <f t="shared" si="64"/>
        <v>0</v>
      </c>
      <c r="AT95" s="81">
        <f t="shared" si="44"/>
        <v>0</v>
      </c>
      <c r="AU95" s="81">
        <f t="shared" si="65"/>
        <v>0</v>
      </c>
      <c r="AV95" s="81">
        <f t="shared" si="66"/>
        <v>0</v>
      </c>
      <c r="AW95" s="81">
        <f t="shared" si="45"/>
        <v>0</v>
      </c>
      <c r="AX95" s="81">
        <f t="shared" si="67"/>
        <v>0</v>
      </c>
      <c r="AY95" s="81">
        <f t="shared" si="68"/>
        <v>0</v>
      </c>
      <c r="AZ95" s="81">
        <f t="shared" si="46"/>
        <v>0</v>
      </c>
      <c r="BA95" s="81">
        <f t="shared" si="69"/>
        <v>0</v>
      </c>
      <c r="BB95" s="81">
        <f t="shared" si="70"/>
        <v>0</v>
      </c>
    </row>
    <row r="96" spans="1:54" x14ac:dyDescent="0.25">
      <c r="A96" s="198"/>
      <c r="B96" s="206"/>
      <c r="C96" s="207"/>
      <c r="D96" s="206"/>
      <c r="E96" s="206"/>
      <c r="F96" s="206"/>
      <c r="G96" s="206"/>
      <c r="H96" s="206"/>
      <c r="I96" s="206"/>
      <c r="J96" s="206"/>
      <c r="K96" s="206"/>
      <c r="L96" s="206"/>
      <c r="M96" s="206"/>
      <c r="N96" s="206"/>
      <c r="O96" s="206"/>
      <c r="P96" s="208"/>
      <c r="Q96" s="81">
        <f t="shared" si="47"/>
        <v>0</v>
      </c>
      <c r="R96" s="81">
        <f t="shared" si="48"/>
        <v>0</v>
      </c>
      <c r="S96" s="211" t="s">
        <v>36</v>
      </c>
      <c r="T96" s="212" t="s">
        <v>36</v>
      </c>
      <c r="U96" s="213" t="s">
        <v>36</v>
      </c>
      <c r="V96" s="81">
        <f t="shared" si="71"/>
        <v>0</v>
      </c>
      <c r="W96" s="81">
        <f t="shared" si="49"/>
        <v>0</v>
      </c>
      <c r="X96" s="81">
        <f t="shared" si="50"/>
        <v>0</v>
      </c>
      <c r="Y96" s="81">
        <f t="shared" si="72"/>
        <v>0</v>
      </c>
      <c r="Z96" s="81">
        <f t="shared" si="51"/>
        <v>0</v>
      </c>
      <c r="AA96" s="81">
        <f t="shared" si="52"/>
        <v>0</v>
      </c>
      <c r="AB96" s="81">
        <f t="shared" si="73"/>
        <v>0</v>
      </c>
      <c r="AC96" s="81">
        <f t="shared" si="53"/>
        <v>0</v>
      </c>
      <c r="AD96" s="81">
        <f t="shared" si="54"/>
        <v>0</v>
      </c>
      <c r="AE96" s="81">
        <f t="shared" si="74"/>
        <v>0</v>
      </c>
      <c r="AF96" s="81">
        <f t="shared" si="55"/>
        <v>0</v>
      </c>
      <c r="AG96" s="81">
        <f t="shared" si="56"/>
        <v>0</v>
      </c>
      <c r="AH96" s="81">
        <f t="shared" si="75"/>
        <v>0</v>
      </c>
      <c r="AI96" s="81">
        <f t="shared" si="57"/>
        <v>0</v>
      </c>
      <c r="AJ96" s="81">
        <f t="shared" si="58"/>
        <v>0</v>
      </c>
      <c r="AK96" s="81">
        <f t="shared" si="76"/>
        <v>0</v>
      </c>
      <c r="AL96" s="81">
        <f t="shared" si="59"/>
        <v>0</v>
      </c>
      <c r="AM96" s="81">
        <f t="shared" si="60"/>
        <v>0</v>
      </c>
      <c r="AN96" s="81">
        <f t="shared" si="77"/>
        <v>0</v>
      </c>
      <c r="AO96" s="81">
        <f t="shared" si="61"/>
        <v>0</v>
      </c>
      <c r="AP96" s="81">
        <f t="shared" si="62"/>
        <v>0</v>
      </c>
      <c r="AQ96" s="81">
        <f t="shared" si="43"/>
        <v>0</v>
      </c>
      <c r="AR96" s="81">
        <f t="shared" si="63"/>
        <v>0</v>
      </c>
      <c r="AS96" s="81">
        <f t="shared" si="64"/>
        <v>0</v>
      </c>
      <c r="AT96" s="81">
        <f t="shared" si="44"/>
        <v>0</v>
      </c>
      <c r="AU96" s="81">
        <f t="shared" si="65"/>
        <v>0</v>
      </c>
      <c r="AV96" s="81">
        <f t="shared" si="66"/>
        <v>0</v>
      </c>
      <c r="AW96" s="81">
        <f t="shared" si="45"/>
        <v>0</v>
      </c>
      <c r="AX96" s="81">
        <f t="shared" si="67"/>
        <v>0</v>
      </c>
      <c r="AY96" s="81">
        <f t="shared" si="68"/>
        <v>0</v>
      </c>
      <c r="AZ96" s="81">
        <f t="shared" si="46"/>
        <v>0</v>
      </c>
      <c r="BA96" s="81">
        <f t="shared" si="69"/>
        <v>0</v>
      </c>
      <c r="BB96" s="81">
        <f t="shared" si="70"/>
        <v>0</v>
      </c>
    </row>
    <row r="97" spans="1:54" x14ac:dyDescent="0.25">
      <c r="A97" s="198"/>
      <c r="B97" s="206"/>
      <c r="C97" s="207"/>
      <c r="D97" s="206"/>
      <c r="E97" s="206"/>
      <c r="F97" s="206"/>
      <c r="G97" s="206"/>
      <c r="H97" s="206"/>
      <c r="I97" s="206"/>
      <c r="J97" s="206"/>
      <c r="K97" s="206"/>
      <c r="L97" s="206"/>
      <c r="M97" s="206"/>
      <c r="N97" s="206"/>
      <c r="O97" s="206"/>
      <c r="P97" s="208"/>
      <c r="Q97" s="81">
        <f t="shared" si="47"/>
        <v>0</v>
      </c>
      <c r="R97" s="81">
        <f t="shared" si="48"/>
        <v>0</v>
      </c>
      <c r="S97" s="211" t="s">
        <v>36</v>
      </c>
      <c r="T97" s="212" t="s">
        <v>36</v>
      </c>
      <c r="U97" s="213" t="s">
        <v>36</v>
      </c>
      <c r="V97" s="81">
        <f t="shared" si="71"/>
        <v>0</v>
      </c>
      <c r="W97" s="81">
        <f t="shared" si="49"/>
        <v>0</v>
      </c>
      <c r="X97" s="81">
        <f t="shared" si="50"/>
        <v>0</v>
      </c>
      <c r="Y97" s="81">
        <f t="shared" si="72"/>
        <v>0</v>
      </c>
      <c r="Z97" s="81">
        <f t="shared" si="51"/>
        <v>0</v>
      </c>
      <c r="AA97" s="81">
        <f t="shared" si="52"/>
        <v>0</v>
      </c>
      <c r="AB97" s="81">
        <f t="shared" si="73"/>
        <v>0</v>
      </c>
      <c r="AC97" s="81">
        <f t="shared" si="53"/>
        <v>0</v>
      </c>
      <c r="AD97" s="81">
        <f t="shared" si="54"/>
        <v>0</v>
      </c>
      <c r="AE97" s="81">
        <f t="shared" si="74"/>
        <v>0</v>
      </c>
      <c r="AF97" s="81">
        <f t="shared" si="55"/>
        <v>0</v>
      </c>
      <c r="AG97" s="81">
        <f t="shared" si="56"/>
        <v>0</v>
      </c>
      <c r="AH97" s="81">
        <f t="shared" si="75"/>
        <v>0</v>
      </c>
      <c r="AI97" s="81">
        <f t="shared" si="57"/>
        <v>0</v>
      </c>
      <c r="AJ97" s="81">
        <f t="shared" si="58"/>
        <v>0</v>
      </c>
      <c r="AK97" s="81">
        <f t="shared" si="76"/>
        <v>0</v>
      </c>
      <c r="AL97" s="81">
        <f t="shared" si="59"/>
        <v>0</v>
      </c>
      <c r="AM97" s="81">
        <f t="shared" si="60"/>
        <v>0</v>
      </c>
      <c r="AN97" s="81">
        <f t="shared" si="77"/>
        <v>0</v>
      </c>
      <c r="AO97" s="81">
        <f t="shared" si="61"/>
        <v>0</v>
      </c>
      <c r="AP97" s="81">
        <f t="shared" si="62"/>
        <v>0</v>
      </c>
      <c r="AQ97" s="81">
        <f t="shared" si="43"/>
        <v>0</v>
      </c>
      <c r="AR97" s="81">
        <f t="shared" si="63"/>
        <v>0</v>
      </c>
      <c r="AS97" s="81">
        <f t="shared" si="64"/>
        <v>0</v>
      </c>
      <c r="AT97" s="81">
        <f t="shared" si="44"/>
        <v>0</v>
      </c>
      <c r="AU97" s="81">
        <f t="shared" si="65"/>
        <v>0</v>
      </c>
      <c r="AV97" s="81">
        <f t="shared" si="66"/>
        <v>0</v>
      </c>
      <c r="AW97" s="81">
        <f t="shared" si="45"/>
        <v>0</v>
      </c>
      <c r="AX97" s="81">
        <f t="shared" si="67"/>
        <v>0</v>
      </c>
      <c r="AY97" s="81">
        <f t="shared" si="68"/>
        <v>0</v>
      </c>
      <c r="AZ97" s="81">
        <f t="shared" si="46"/>
        <v>0</v>
      </c>
      <c r="BA97" s="81">
        <f t="shared" si="69"/>
        <v>0</v>
      </c>
      <c r="BB97" s="81">
        <f t="shared" si="70"/>
        <v>0</v>
      </c>
    </row>
    <row r="98" spans="1:54" x14ac:dyDescent="0.25">
      <c r="A98" s="198"/>
      <c r="B98" s="206"/>
      <c r="C98" s="207"/>
      <c r="D98" s="206"/>
      <c r="E98" s="206"/>
      <c r="F98" s="206"/>
      <c r="G98" s="206"/>
      <c r="H98" s="206"/>
      <c r="I98" s="206"/>
      <c r="J98" s="206"/>
      <c r="K98" s="206"/>
      <c r="L98" s="206"/>
      <c r="M98" s="206"/>
      <c r="N98" s="206"/>
      <c r="O98" s="206"/>
      <c r="P98" s="208"/>
      <c r="Q98" s="81">
        <f t="shared" si="47"/>
        <v>0</v>
      </c>
      <c r="R98" s="81">
        <f t="shared" si="48"/>
        <v>0</v>
      </c>
      <c r="S98" s="211" t="s">
        <v>36</v>
      </c>
      <c r="T98" s="212" t="s">
        <v>36</v>
      </c>
      <c r="U98" s="213" t="s">
        <v>36</v>
      </c>
      <c r="V98" s="81">
        <f t="shared" si="71"/>
        <v>0</v>
      </c>
      <c r="W98" s="81">
        <f t="shared" si="49"/>
        <v>0</v>
      </c>
      <c r="X98" s="81">
        <f t="shared" si="50"/>
        <v>0</v>
      </c>
      <c r="Y98" s="81">
        <f t="shared" si="72"/>
        <v>0</v>
      </c>
      <c r="Z98" s="81">
        <f t="shared" si="51"/>
        <v>0</v>
      </c>
      <c r="AA98" s="81">
        <f t="shared" si="52"/>
        <v>0</v>
      </c>
      <c r="AB98" s="81">
        <f t="shared" si="73"/>
        <v>0</v>
      </c>
      <c r="AC98" s="81">
        <f t="shared" si="53"/>
        <v>0</v>
      </c>
      <c r="AD98" s="81">
        <f t="shared" si="54"/>
        <v>0</v>
      </c>
      <c r="AE98" s="81">
        <f t="shared" si="74"/>
        <v>0</v>
      </c>
      <c r="AF98" s="81">
        <f t="shared" si="55"/>
        <v>0</v>
      </c>
      <c r="AG98" s="81">
        <f t="shared" si="56"/>
        <v>0</v>
      </c>
      <c r="AH98" s="81">
        <f t="shared" si="75"/>
        <v>0</v>
      </c>
      <c r="AI98" s="81">
        <f t="shared" si="57"/>
        <v>0</v>
      </c>
      <c r="AJ98" s="81">
        <f t="shared" si="58"/>
        <v>0</v>
      </c>
      <c r="AK98" s="81">
        <f t="shared" si="76"/>
        <v>0</v>
      </c>
      <c r="AL98" s="81">
        <f t="shared" si="59"/>
        <v>0</v>
      </c>
      <c r="AM98" s="81">
        <f t="shared" si="60"/>
        <v>0</v>
      </c>
      <c r="AN98" s="81">
        <f t="shared" si="77"/>
        <v>0</v>
      </c>
      <c r="AO98" s="81">
        <f t="shared" si="61"/>
        <v>0</v>
      </c>
      <c r="AP98" s="81">
        <f t="shared" si="62"/>
        <v>0</v>
      </c>
      <c r="AQ98" s="81">
        <f t="shared" si="43"/>
        <v>0</v>
      </c>
      <c r="AR98" s="81">
        <f t="shared" si="63"/>
        <v>0</v>
      </c>
      <c r="AS98" s="81">
        <f t="shared" si="64"/>
        <v>0</v>
      </c>
      <c r="AT98" s="81">
        <f t="shared" si="44"/>
        <v>0</v>
      </c>
      <c r="AU98" s="81">
        <f t="shared" si="65"/>
        <v>0</v>
      </c>
      <c r="AV98" s="81">
        <f t="shared" si="66"/>
        <v>0</v>
      </c>
      <c r="AW98" s="81">
        <f t="shared" si="45"/>
        <v>0</v>
      </c>
      <c r="AX98" s="81">
        <f t="shared" si="67"/>
        <v>0</v>
      </c>
      <c r="AY98" s="81">
        <f t="shared" si="68"/>
        <v>0</v>
      </c>
      <c r="AZ98" s="81">
        <f t="shared" si="46"/>
        <v>0</v>
      </c>
      <c r="BA98" s="81">
        <f t="shared" si="69"/>
        <v>0</v>
      </c>
      <c r="BB98" s="81">
        <f t="shared" si="70"/>
        <v>0</v>
      </c>
    </row>
    <row r="99" spans="1:54" x14ac:dyDescent="0.25">
      <c r="A99" s="198"/>
      <c r="B99" s="206"/>
      <c r="C99" s="207"/>
      <c r="D99" s="206"/>
      <c r="E99" s="206"/>
      <c r="F99" s="206"/>
      <c r="G99" s="206"/>
      <c r="H99" s="206"/>
      <c r="I99" s="206"/>
      <c r="J99" s="206"/>
      <c r="K99" s="206"/>
      <c r="L99" s="206"/>
      <c r="M99" s="206"/>
      <c r="N99" s="206"/>
      <c r="O99" s="206"/>
      <c r="P99" s="208"/>
      <c r="Q99" s="81">
        <f t="shared" si="47"/>
        <v>0</v>
      </c>
      <c r="R99" s="81">
        <f t="shared" si="48"/>
        <v>0</v>
      </c>
      <c r="S99" s="211" t="s">
        <v>36</v>
      </c>
      <c r="T99" s="212" t="s">
        <v>36</v>
      </c>
      <c r="U99" s="213" t="s">
        <v>36</v>
      </c>
      <c r="V99" s="81">
        <f t="shared" si="71"/>
        <v>0</v>
      </c>
      <c r="W99" s="81">
        <f t="shared" si="49"/>
        <v>0</v>
      </c>
      <c r="X99" s="81">
        <f t="shared" si="50"/>
        <v>0</v>
      </c>
      <c r="Y99" s="81">
        <f t="shared" si="72"/>
        <v>0</v>
      </c>
      <c r="Z99" s="81">
        <f t="shared" si="51"/>
        <v>0</v>
      </c>
      <c r="AA99" s="81">
        <f t="shared" si="52"/>
        <v>0</v>
      </c>
      <c r="AB99" s="81">
        <f t="shared" si="73"/>
        <v>0</v>
      </c>
      <c r="AC99" s="81">
        <f t="shared" si="53"/>
        <v>0</v>
      </c>
      <c r="AD99" s="81">
        <f t="shared" si="54"/>
        <v>0</v>
      </c>
      <c r="AE99" s="81">
        <f t="shared" si="74"/>
        <v>0</v>
      </c>
      <c r="AF99" s="81">
        <f t="shared" si="55"/>
        <v>0</v>
      </c>
      <c r="AG99" s="81">
        <f t="shared" si="56"/>
        <v>0</v>
      </c>
      <c r="AH99" s="81">
        <f t="shared" si="75"/>
        <v>0</v>
      </c>
      <c r="AI99" s="81">
        <f t="shared" si="57"/>
        <v>0</v>
      </c>
      <c r="AJ99" s="81">
        <f t="shared" si="58"/>
        <v>0</v>
      </c>
      <c r="AK99" s="81">
        <f t="shared" si="76"/>
        <v>0</v>
      </c>
      <c r="AL99" s="81">
        <f t="shared" si="59"/>
        <v>0</v>
      </c>
      <c r="AM99" s="81">
        <f t="shared" si="60"/>
        <v>0</v>
      </c>
      <c r="AN99" s="81">
        <f t="shared" si="77"/>
        <v>0</v>
      </c>
      <c r="AO99" s="81">
        <f t="shared" si="61"/>
        <v>0</v>
      </c>
      <c r="AP99" s="81">
        <f t="shared" si="62"/>
        <v>0</v>
      </c>
      <c r="AQ99" s="81">
        <f t="shared" si="43"/>
        <v>0</v>
      </c>
      <c r="AR99" s="81">
        <f t="shared" si="63"/>
        <v>0</v>
      </c>
      <c r="AS99" s="81">
        <f t="shared" si="64"/>
        <v>0</v>
      </c>
      <c r="AT99" s="81">
        <f t="shared" si="44"/>
        <v>0</v>
      </c>
      <c r="AU99" s="81">
        <f t="shared" si="65"/>
        <v>0</v>
      </c>
      <c r="AV99" s="81">
        <f t="shared" si="66"/>
        <v>0</v>
      </c>
      <c r="AW99" s="81">
        <f t="shared" si="45"/>
        <v>0</v>
      </c>
      <c r="AX99" s="81">
        <f t="shared" si="67"/>
        <v>0</v>
      </c>
      <c r="AY99" s="81">
        <f t="shared" si="68"/>
        <v>0</v>
      </c>
      <c r="AZ99" s="81">
        <f t="shared" si="46"/>
        <v>0</v>
      </c>
      <c r="BA99" s="81">
        <f t="shared" si="69"/>
        <v>0</v>
      </c>
      <c r="BB99" s="81">
        <f t="shared" si="70"/>
        <v>0</v>
      </c>
    </row>
    <row r="100" spans="1:54" x14ac:dyDescent="0.25">
      <c r="A100" s="198"/>
      <c r="B100" s="206"/>
      <c r="C100" s="207"/>
      <c r="D100" s="206"/>
      <c r="E100" s="206"/>
      <c r="F100" s="206"/>
      <c r="G100" s="206"/>
      <c r="H100" s="206"/>
      <c r="I100" s="206"/>
      <c r="J100" s="206"/>
      <c r="K100" s="206"/>
      <c r="L100" s="206"/>
      <c r="M100" s="206"/>
      <c r="N100" s="206"/>
      <c r="O100" s="206"/>
      <c r="P100" s="208"/>
      <c r="Q100" s="81">
        <f t="shared" si="47"/>
        <v>0</v>
      </c>
      <c r="R100" s="81">
        <f t="shared" si="48"/>
        <v>0</v>
      </c>
      <c r="S100" s="211" t="s">
        <v>36</v>
      </c>
      <c r="T100" s="212" t="s">
        <v>36</v>
      </c>
      <c r="U100" s="213" t="s">
        <v>36</v>
      </c>
      <c r="V100" s="81">
        <f t="shared" si="71"/>
        <v>0</v>
      </c>
      <c r="W100" s="81">
        <f t="shared" si="49"/>
        <v>0</v>
      </c>
      <c r="X100" s="81">
        <f t="shared" si="50"/>
        <v>0</v>
      </c>
      <c r="Y100" s="81">
        <f t="shared" si="72"/>
        <v>0</v>
      </c>
      <c r="Z100" s="81">
        <f t="shared" si="51"/>
        <v>0</v>
      </c>
      <c r="AA100" s="81">
        <f t="shared" si="52"/>
        <v>0</v>
      </c>
      <c r="AB100" s="81">
        <f t="shared" si="73"/>
        <v>0</v>
      </c>
      <c r="AC100" s="81">
        <f t="shared" si="53"/>
        <v>0</v>
      </c>
      <c r="AD100" s="81">
        <f t="shared" si="54"/>
        <v>0</v>
      </c>
      <c r="AE100" s="81">
        <f t="shared" si="74"/>
        <v>0</v>
      </c>
      <c r="AF100" s="81">
        <f t="shared" si="55"/>
        <v>0</v>
      </c>
      <c r="AG100" s="81">
        <f t="shared" si="56"/>
        <v>0</v>
      </c>
      <c r="AH100" s="81">
        <f t="shared" si="75"/>
        <v>0</v>
      </c>
      <c r="AI100" s="81">
        <f t="shared" si="57"/>
        <v>0</v>
      </c>
      <c r="AJ100" s="81">
        <f t="shared" si="58"/>
        <v>0</v>
      </c>
      <c r="AK100" s="81">
        <f t="shared" si="76"/>
        <v>0</v>
      </c>
      <c r="AL100" s="81">
        <f t="shared" si="59"/>
        <v>0</v>
      </c>
      <c r="AM100" s="81">
        <f t="shared" si="60"/>
        <v>0</v>
      </c>
      <c r="AN100" s="81">
        <f t="shared" si="77"/>
        <v>0</v>
      </c>
      <c r="AO100" s="81">
        <f t="shared" si="61"/>
        <v>0</v>
      </c>
      <c r="AP100" s="81">
        <f t="shared" si="62"/>
        <v>0</v>
      </c>
      <c r="AQ100" s="81">
        <f t="shared" si="43"/>
        <v>0</v>
      </c>
      <c r="AR100" s="81">
        <f t="shared" si="63"/>
        <v>0</v>
      </c>
      <c r="AS100" s="81">
        <f t="shared" si="64"/>
        <v>0</v>
      </c>
      <c r="AT100" s="81">
        <f t="shared" si="44"/>
        <v>0</v>
      </c>
      <c r="AU100" s="81">
        <f t="shared" si="65"/>
        <v>0</v>
      </c>
      <c r="AV100" s="81">
        <f t="shared" si="66"/>
        <v>0</v>
      </c>
      <c r="AW100" s="81">
        <f t="shared" si="45"/>
        <v>0</v>
      </c>
      <c r="AX100" s="81">
        <f t="shared" si="67"/>
        <v>0</v>
      </c>
      <c r="AY100" s="81">
        <f t="shared" si="68"/>
        <v>0</v>
      </c>
      <c r="AZ100" s="81">
        <f t="shared" si="46"/>
        <v>0</v>
      </c>
      <c r="BA100" s="81">
        <f t="shared" si="69"/>
        <v>0</v>
      </c>
      <c r="BB100" s="81">
        <f t="shared" si="70"/>
        <v>0</v>
      </c>
    </row>
    <row r="101" spans="1:54" x14ac:dyDescent="0.25">
      <c r="A101" s="198"/>
      <c r="B101" s="206"/>
      <c r="C101" s="207"/>
      <c r="D101" s="206"/>
      <c r="E101" s="206"/>
      <c r="F101" s="206"/>
      <c r="G101" s="206"/>
      <c r="H101" s="206"/>
      <c r="I101" s="206"/>
      <c r="J101" s="206"/>
      <c r="K101" s="206"/>
      <c r="L101" s="206"/>
      <c r="M101" s="206"/>
      <c r="N101" s="206"/>
      <c r="O101" s="206"/>
      <c r="P101" s="208"/>
      <c r="Q101" s="81">
        <f t="shared" si="47"/>
        <v>0</v>
      </c>
      <c r="R101" s="81">
        <f t="shared" si="48"/>
        <v>0</v>
      </c>
      <c r="S101" s="211" t="s">
        <v>36</v>
      </c>
      <c r="T101" s="212" t="s">
        <v>36</v>
      </c>
      <c r="U101" s="213" t="s">
        <v>36</v>
      </c>
      <c r="V101" s="81">
        <f t="shared" si="71"/>
        <v>0</v>
      </c>
      <c r="W101" s="81">
        <f t="shared" si="49"/>
        <v>0</v>
      </c>
      <c r="X101" s="81">
        <f t="shared" si="50"/>
        <v>0</v>
      </c>
      <c r="Y101" s="81">
        <f t="shared" si="72"/>
        <v>0</v>
      </c>
      <c r="Z101" s="81">
        <f t="shared" si="51"/>
        <v>0</v>
      </c>
      <c r="AA101" s="81">
        <f t="shared" si="52"/>
        <v>0</v>
      </c>
      <c r="AB101" s="81">
        <f t="shared" si="73"/>
        <v>0</v>
      </c>
      <c r="AC101" s="81">
        <f t="shared" si="53"/>
        <v>0</v>
      </c>
      <c r="AD101" s="81">
        <f t="shared" si="54"/>
        <v>0</v>
      </c>
      <c r="AE101" s="81">
        <f t="shared" si="74"/>
        <v>0</v>
      </c>
      <c r="AF101" s="81">
        <f t="shared" si="55"/>
        <v>0</v>
      </c>
      <c r="AG101" s="81">
        <f t="shared" si="56"/>
        <v>0</v>
      </c>
      <c r="AH101" s="81">
        <f t="shared" si="75"/>
        <v>0</v>
      </c>
      <c r="AI101" s="81">
        <f t="shared" si="57"/>
        <v>0</v>
      </c>
      <c r="AJ101" s="81">
        <f t="shared" si="58"/>
        <v>0</v>
      </c>
      <c r="AK101" s="81">
        <f t="shared" si="76"/>
        <v>0</v>
      </c>
      <c r="AL101" s="81">
        <f t="shared" si="59"/>
        <v>0</v>
      </c>
      <c r="AM101" s="81">
        <f t="shared" si="60"/>
        <v>0</v>
      </c>
      <c r="AN101" s="81">
        <f t="shared" si="77"/>
        <v>0</v>
      </c>
      <c r="AO101" s="81">
        <f t="shared" si="61"/>
        <v>0</v>
      </c>
      <c r="AP101" s="81">
        <f t="shared" si="62"/>
        <v>0</v>
      </c>
      <c r="AQ101" s="81">
        <f t="shared" si="43"/>
        <v>0</v>
      </c>
      <c r="AR101" s="81">
        <f t="shared" si="63"/>
        <v>0</v>
      </c>
      <c r="AS101" s="81">
        <f t="shared" si="64"/>
        <v>0</v>
      </c>
      <c r="AT101" s="81">
        <f t="shared" si="44"/>
        <v>0</v>
      </c>
      <c r="AU101" s="81">
        <f t="shared" si="65"/>
        <v>0</v>
      </c>
      <c r="AV101" s="81">
        <f t="shared" si="66"/>
        <v>0</v>
      </c>
      <c r="AW101" s="81">
        <f t="shared" si="45"/>
        <v>0</v>
      </c>
      <c r="AX101" s="81">
        <f t="shared" si="67"/>
        <v>0</v>
      </c>
      <c r="AY101" s="81">
        <f t="shared" si="68"/>
        <v>0</v>
      </c>
      <c r="AZ101" s="81">
        <f t="shared" si="46"/>
        <v>0</v>
      </c>
      <c r="BA101" s="81">
        <f t="shared" si="69"/>
        <v>0</v>
      </c>
      <c r="BB101" s="81">
        <f t="shared" si="70"/>
        <v>0</v>
      </c>
    </row>
    <row r="102" spans="1:54" x14ac:dyDescent="0.25">
      <c r="A102" s="198"/>
      <c r="B102" s="206"/>
      <c r="C102" s="207"/>
      <c r="D102" s="206"/>
      <c r="E102" s="206"/>
      <c r="F102" s="206"/>
      <c r="G102" s="206"/>
      <c r="H102" s="206"/>
      <c r="I102" s="206"/>
      <c r="J102" s="206"/>
      <c r="K102" s="206"/>
      <c r="L102" s="206"/>
      <c r="M102" s="206"/>
      <c r="N102" s="206"/>
      <c r="O102" s="206"/>
      <c r="P102" s="208"/>
      <c r="Q102" s="81">
        <f t="shared" si="47"/>
        <v>0</v>
      </c>
      <c r="R102" s="81">
        <f t="shared" si="48"/>
        <v>0</v>
      </c>
      <c r="S102" s="211" t="s">
        <v>36</v>
      </c>
      <c r="T102" s="212" t="s">
        <v>36</v>
      </c>
      <c r="U102" s="213" t="s">
        <v>36</v>
      </c>
      <c r="V102" s="81">
        <f t="shared" si="71"/>
        <v>0</v>
      </c>
      <c r="W102" s="81">
        <f t="shared" si="49"/>
        <v>0</v>
      </c>
      <c r="X102" s="81">
        <f t="shared" si="50"/>
        <v>0</v>
      </c>
      <c r="Y102" s="81">
        <f t="shared" si="72"/>
        <v>0</v>
      </c>
      <c r="Z102" s="81">
        <f t="shared" si="51"/>
        <v>0</v>
      </c>
      <c r="AA102" s="81">
        <f t="shared" si="52"/>
        <v>0</v>
      </c>
      <c r="AB102" s="81">
        <f t="shared" si="73"/>
        <v>0</v>
      </c>
      <c r="AC102" s="81">
        <f t="shared" si="53"/>
        <v>0</v>
      </c>
      <c r="AD102" s="81">
        <f t="shared" si="54"/>
        <v>0</v>
      </c>
      <c r="AE102" s="81">
        <f t="shared" si="74"/>
        <v>0</v>
      </c>
      <c r="AF102" s="81">
        <f t="shared" si="55"/>
        <v>0</v>
      </c>
      <c r="AG102" s="81">
        <f t="shared" si="56"/>
        <v>0</v>
      </c>
      <c r="AH102" s="81">
        <f t="shared" si="75"/>
        <v>0</v>
      </c>
      <c r="AI102" s="81">
        <f t="shared" si="57"/>
        <v>0</v>
      </c>
      <c r="AJ102" s="81">
        <f t="shared" si="58"/>
        <v>0</v>
      </c>
      <c r="AK102" s="81">
        <f t="shared" si="76"/>
        <v>0</v>
      </c>
      <c r="AL102" s="81">
        <f t="shared" si="59"/>
        <v>0</v>
      </c>
      <c r="AM102" s="81">
        <f t="shared" si="60"/>
        <v>0</v>
      </c>
      <c r="AN102" s="81">
        <f t="shared" si="77"/>
        <v>0</v>
      </c>
      <c r="AO102" s="81">
        <f t="shared" si="61"/>
        <v>0</v>
      </c>
      <c r="AP102" s="81">
        <f t="shared" si="62"/>
        <v>0</v>
      </c>
      <c r="AQ102" s="81">
        <f t="shared" si="43"/>
        <v>0</v>
      </c>
      <c r="AR102" s="81">
        <f t="shared" si="63"/>
        <v>0</v>
      </c>
      <c r="AS102" s="81">
        <f t="shared" si="64"/>
        <v>0</v>
      </c>
      <c r="AT102" s="81">
        <f t="shared" si="44"/>
        <v>0</v>
      </c>
      <c r="AU102" s="81">
        <f t="shared" si="65"/>
        <v>0</v>
      </c>
      <c r="AV102" s="81">
        <f t="shared" si="66"/>
        <v>0</v>
      </c>
      <c r="AW102" s="81">
        <f t="shared" si="45"/>
        <v>0</v>
      </c>
      <c r="AX102" s="81">
        <f t="shared" si="67"/>
        <v>0</v>
      </c>
      <c r="AY102" s="81">
        <f t="shared" si="68"/>
        <v>0</v>
      </c>
      <c r="AZ102" s="81">
        <f t="shared" si="46"/>
        <v>0</v>
      </c>
      <c r="BA102" s="81">
        <f t="shared" si="69"/>
        <v>0</v>
      </c>
      <c r="BB102" s="81">
        <f t="shared" si="70"/>
        <v>0</v>
      </c>
    </row>
    <row r="103" spans="1:54" x14ac:dyDescent="0.25">
      <c r="A103" s="198"/>
      <c r="B103" s="206"/>
      <c r="C103" s="207"/>
      <c r="D103" s="206"/>
      <c r="E103" s="206"/>
      <c r="F103" s="206"/>
      <c r="G103" s="206"/>
      <c r="H103" s="206"/>
      <c r="I103" s="206"/>
      <c r="J103" s="206"/>
      <c r="K103" s="206"/>
      <c r="L103" s="206"/>
      <c r="M103" s="206"/>
      <c r="N103" s="206"/>
      <c r="O103" s="206"/>
      <c r="P103" s="208"/>
      <c r="Q103" s="81">
        <f t="shared" si="47"/>
        <v>0</v>
      </c>
      <c r="R103" s="81">
        <f t="shared" si="48"/>
        <v>0</v>
      </c>
      <c r="S103" s="211" t="s">
        <v>36</v>
      </c>
      <c r="T103" s="212" t="s">
        <v>36</v>
      </c>
      <c r="U103" s="213" t="s">
        <v>36</v>
      </c>
      <c r="V103" s="81">
        <f t="shared" si="71"/>
        <v>0</v>
      </c>
      <c r="W103" s="81">
        <f t="shared" si="49"/>
        <v>0</v>
      </c>
      <c r="X103" s="81">
        <f t="shared" si="50"/>
        <v>0</v>
      </c>
      <c r="Y103" s="81">
        <f t="shared" si="72"/>
        <v>0</v>
      </c>
      <c r="Z103" s="81">
        <f t="shared" si="51"/>
        <v>0</v>
      </c>
      <c r="AA103" s="81">
        <f t="shared" si="52"/>
        <v>0</v>
      </c>
      <c r="AB103" s="81">
        <f t="shared" si="73"/>
        <v>0</v>
      </c>
      <c r="AC103" s="81">
        <f t="shared" si="53"/>
        <v>0</v>
      </c>
      <c r="AD103" s="81">
        <f t="shared" si="54"/>
        <v>0</v>
      </c>
      <c r="AE103" s="81">
        <f t="shared" si="74"/>
        <v>0</v>
      </c>
      <c r="AF103" s="81">
        <f t="shared" si="55"/>
        <v>0</v>
      </c>
      <c r="AG103" s="81">
        <f t="shared" si="56"/>
        <v>0</v>
      </c>
      <c r="AH103" s="81">
        <f t="shared" si="75"/>
        <v>0</v>
      </c>
      <c r="AI103" s="81">
        <f t="shared" si="57"/>
        <v>0</v>
      </c>
      <c r="AJ103" s="81">
        <f t="shared" si="58"/>
        <v>0</v>
      </c>
      <c r="AK103" s="81">
        <f t="shared" si="76"/>
        <v>0</v>
      </c>
      <c r="AL103" s="81">
        <f t="shared" si="59"/>
        <v>0</v>
      </c>
      <c r="AM103" s="81">
        <f t="shared" si="60"/>
        <v>0</v>
      </c>
      <c r="AN103" s="81">
        <f t="shared" si="77"/>
        <v>0</v>
      </c>
      <c r="AO103" s="81">
        <f t="shared" si="61"/>
        <v>0</v>
      </c>
      <c r="AP103" s="81">
        <f t="shared" si="62"/>
        <v>0</v>
      </c>
      <c r="AQ103" s="81">
        <f t="shared" si="43"/>
        <v>0</v>
      </c>
      <c r="AR103" s="81">
        <f t="shared" si="63"/>
        <v>0</v>
      </c>
      <c r="AS103" s="81">
        <f t="shared" si="64"/>
        <v>0</v>
      </c>
      <c r="AT103" s="81">
        <f t="shared" si="44"/>
        <v>0</v>
      </c>
      <c r="AU103" s="81">
        <f t="shared" si="65"/>
        <v>0</v>
      </c>
      <c r="AV103" s="81">
        <f t="shared" si="66"/>
        <v>0</v>
      </c>
      <c r="AW103" s="81">
        <f t="shared" si="45"/>
        <v>0</v>
      </c>
      <c r="AX103" s="81">
        <f t="shared" si="67"/>
        <v>0</v>
      </c>
      <c r="AY103" s="81">
        <f t="shared" si="68"/>
        <v>0</v>
      </c>
      <c r="AZ103" s="81">
        <f t="shared" si="46"/>
        <v>0</v>
      </c>
      <c r="BA103" s="81">
        <f t="shared" si="69"/>
        <v>0</v>
      </c>
      <c r="BB103" s="81">
        <f t="shared" si="70"/>
        <v>0</v>
      </c>
    </row>
    <row r="104" spans="1:54" x14ac:dyDescent="0.25">
      <c r="A104" s="198"/>
      <c r="B104" s="206"/>
      <c r="C104" s="207"/>
      <c r="D104" s="206"/>
      <c r="E104" s="206"/>
      <c r="F104" s="206"/>
      <c r="G104" s="206"/>
      <c r="H104" s="206"/>
      <c r="I104" s="206"/>
      <c r="J104" s="206"/>
      <c r="K104" s="206"/>
      <c r="L104" s="206"/>
      <c r="M104" s="206"/>
      <c r="N104" s="206"/>
      <c r="O104" s="206"/>
      <c r="P104" s="208"/>
      <c r="Q104" s="81">
        <f t="shared" si="47"/>
        <v>0</v>
      </c>
      <c r="R104" s="81">
        <f t="shared" si="48"/>
        <v>0</v>
      </c>
      <c r="S104" s="211" t="s">
        <v>36</v>
      </c>
      <c r="T104" s="212" t="s">
        <v>36</v>
      </c>
      <c r="U104" s="213" t="s">
        <v>36</v>
      </c>
      <c r="V104" s="81">
        <f t="shared" si="71"/>
        <v>0</v>
      </c>
      <c r="W104" s="81">
        <f t="shared" si="49"/>
        <v>0</v>
      </c>
      <c r="X104" s="81">
        <f t="shared" si="50"/>
        <v>0</v>
      </c>
      <c r="Y104" s="81">
        <f t="shared" si="72"/>
        <v>0</v>
      </c>
      <c r="Z104" s="81">
        <f t="shared" si="51"/>
        <v>0</v>
      </c>
      <c r="AA104" s="81">
        <f t="shared" si="52"/>
        <v>0</v>
      </c>
      <c r="AB104" s="81">
        <f t="shared" si="73"/>
        <v>0</v>
      </c>
      <c r="AC104" s="81">
        <f t="shared" si="53"/>
        <v>0</v>
      </c>
      <c r="AD104" s="81">
        <f t="shared" si="54"/>
        <v>0</v>
      </c>
      <c r="AE104" s="81">
        <f t="shared" si="74"/>
        <v>0</v>
      </c>
      <c r="AF104" s="81">
        <f t="shared" si="55"/>
        <v>0</v>
      </c>
      <c r="AG104" s="81">
        <f t="shared" si="56"/>
        <v>0</v>
      </c>
      <c r="AH104" s="81">
        <f t="shared" si="75"/>
        <v>0</v>
      </c>
      <c r="AI104" s="81">
        <f t="shared" si="57"/>
        <v>0</v>
      </c>
      <c r="AJ104" s="81">
        <f t="shared" si="58"/>
        <v>0</v>
      </c>
      <c r="AK104" s="81">
        <f t="shared" si="76"/>
        <v>0</v>
      </c>
      <c r="AL104" s="81">
        <f t="shared" si="59"/>
        <v>0</v>
      </c>
      <c r="AM104" s="81">
        <f t="shared" si="60"/>
        <v>0</v>
      </c>
      <c r="AN104" s="81">
        <f t="shared" si="77"/>
        <v>0</v>
      </c>
      <c r="AO104" s="81">
        <f t="shared" si="61"/>
        <v>0</v>
      </c>
      <c r="AP104" s="81">
        <f t="shared" si="62"/>
        <v>0</v>
      </c>
      <c r="AQ104" s="81">
        <f t="shared" si="43"/>
        <v>0</v>
      </c>
      <c r="AR104" s="81">
        <f t="shared" si="63"/>
        <v>0</v>
      </c>
      <c r="AS104" s="81">
        <f t="shared" si="64"/>
        <v>0</v>
      </c>
      <c r="AT104" s="81">
        <f t="shared" si="44"/>
        <v>0</v>
      </c>
      <c r="AU104" s="81">
        <f t="shared" si="65"/>
        <v>0</v>
      </c>
      <c r="AV104" s="81">
        <f t="shared" si="66"/>
        <v>0</v>
      </c>
      <c r="AW104" s="81">
        <f t="shared" si="45"/>
        <v>0</v>
      </c>
      <c r="AX104" s="81">
        <f t="shared" si="67"/>
        <v>0</v>
      </c>
      <c r="AY104" s="81">
        <f t="shared" si="68"/>
        <v>0</v>
      </c>
      <c r="AZ104" s="81">
        <f t="shared" si="46"/>
        <v>0</v>
      </c>
      <c r="BA104" s="81">
        <f t="shared" si="69"/>
        <v>0</v>
      </c>
      <c r="BB104" s="81">
        <f t="shared" si="70"/>
        <v>0</v>
      </c>
    </row>
    <row r="105" spans="1:54" x14ac:dyDescent="0.25">
      <c r="A105" s="198"/>
      <c r="B105" s="206"/>
      <c r="C105" s="207"/>
      <c r="D105" s="206"/>
      <c r="E105" s="206"/>
      <c r="F105" s="206"/>
      <c r="G105" s="206"/>
      <c r="H105" s="206"/>
      <c r="I105" s="206"/>
      <c r="J105" s="206"/>
      <c r="K105" s="206"/>
      <c r="L105" s="206"/>
      <c r="M105" s="206"/>
      <c r="N105" s="206"/>
      <c r="O105" s="206"/>
      <c r="P105" s="208"/>
      <c r="Q105" s="81">
        <f t="shared" si="47"/>
        <v>0</v>
      </c>
      <c r="R105" s="81">
        <f t="shared" si="48"/>
        <v>0</v>
      </c>
      <c r="S105" s="211" t="s">
        <v>36</v>
      </c>
      <c r="T105" s="212" t="s">
        <v>36</v>
      </c>
      <c r="U105" s="213" t="s">
        <v>36</v>
      </c>
      <c r="V105" s="81">
        <f t="shared" si="71"/>
        <v>0</v>
      </c>
      <c r="W105" s="81">
        <f t="shared" si="49"/>
        <v>0</v>
      </c>
      <c r="X105" s="81">
        <f t="shared" si="50"/>
        <v>0</v>
      </c>
      <c r="Y105" s="81">
        <f t="shared" si="72"/>
        <v>0</v>
      </c>
      <c r="Z105" s="81">
        <f t="shared" si="51"/>
        <v>0</v>
      </c>
      <c r="AA105" s="81">
        <f t="shared" si="52"/>
        <v>0</v>
      </c>
      <c r="AB105" s="81">
        <f t="shared" si="73"/>
        <v>0</v>
      </c>
      <c r="AC105" s="81">
        <f t="shared" si="53"/>
        <v>0</v>
      </c>
      <c r="AD105" s="81">
        <f t="shared" si="54"/>
        <v>0</v>
      </c>
      <c r="AE105" s="81">
        <f t="shared" si="74"/>
        <v>0</v>
      </c>
      <c r="AF105" s="81">
        <f t="shared" si="55"/>
        <v>0</v>
      </c>
      <c r="AG105" s="81">
        <f t="shared" si="56"/>
        <v>0</v>
      </c>
      <c r="AH105" s="81">
        <f t="shared" si="75"/>
        <v>0</v>
      </c>
      <c r="AI105" s="81">
        <f t="shared" si="57"/>
        <v>0</v>
      </c>
      <c r="AJ105" s="81">
        <f t="shared" si="58"/>
        <v>0</v>
      </c>
      <c r="AK105" s="81">
        <f t="shared" si="76"/>
        <v>0</v>
      </c>
      <c r="AL105" s="81">
        <f t="shared" si="59"/>
        <v>0</v>
      </c>
      <c r="AM105" s="81">
        <f t="shared" si="60"/>
        <v>0</v>
      </c>
      <c r="AN105" s="81">
        <f t="shared" si="77"/>
        <v>0</v>
      </c>
      <c r="AO105" s="81">
        <f t="shared" si="61"/>
        <v>0</v>
      </c>
      <c r="AP105" s="81">
        <f t="shared" si="62"/>
        <v>0</v>
      </c>
      <c r="AQ105" s="81">
        <f t="shared" si="43"/>
        <v>0</v>
      </c>
      <c r="AR105" s="81">
        <f t="shared" si="63"/>
        <v>0</v>
      </c>
      <c r="AS105" s="81">
        <f t="shared" si="64"/>
        <v>0</v>
      </c>
      <c r="AT105" s="81">
        <f t="shared" si="44"/>
        <v>0</v>
      </c>
      <c r="AU105" s="81">
        <f t="shared" si="65"/>
        <v>0</v>
      </c>
      <c r="AV105" s="81">
        <f t="shared" si="66"/>
        <v>0</v>
      </c>
      <c r="AW105" s="81">
        <f t="shared" si="45"/>
        <v>0</v>
      </c>
      <c r="AX105" s="81">
        <f t="shared" si="67"/>
        <v>0</v>
      </c>
      <c r="AY105" s="81">
        <f t="shared" si="68"/>
        <v>0</v>
      </c>
      <c r="AZ105" s="81">
        <f t="shared" si="46"/>
        <v>0</v>
      </c>
      <c r="BA105" s="81">
        <f t="shared" si="69"/>
        <v>0</v>
      </c>
      <c r="BB105" s="81">
        <f t="shared" si="70"/>
        <v>0</v>
      </c>
    </row>
    <row r="106" spans="1:54" x14ac:dyDescent="0.25">
      <c r="A106" s="198"/>
      <c r="B106" s="206"/>
      <c r="C106" s="207"/>
      <c r="D106" s="206"/>
      <c r="E106" s="206"/>
      <c r="F106" s="206"/>
      <c r="G106" s="206"/>
      <c r="H106" s="206"/>
      <c r="I106" s="206"/>
      <c r="J106" s="206"/>
      <c r="K106" s="206"/>
      <c r="L106" s="206"/>
      <c r="M106" s="206"/>
      <c r="N106" s="206"/>
      <c r="O106" s="206"/>
      <c r="P106" s="208"/>
      <c r="Q106" s="81">
        <f t="shared" si="47"/>
        <v>0</v>
      </c>
      <c r="R106" s="81">
        <f t="shared" si="48"/>
        <v>0</v>
      </c>
      <c r="S106" s="211" t="s">
        <v>36</v>
      </c>
      <c r="T106" s="212" t="s">
        <v>36</v>
      </c>
      <c r="U106" s="213" t="s">
        <v>36</v>
      </c>
      <c r="V106" s="81">
        <f t="shared" si="71"/>
        <v>0</v>
      </c>
      <c r="W106" s="81">
        <f t="shared" si="49"/>
        <v>0</v>
      </c>
      <c r="X106" s="81">
        <f t="shared" si="50"/>
        <v>0</v>
      </c>
      <c r="Y106" s="81">
        <f t="shared" si="72"/>
        <v>0</v>
      </c>
      <c r="Z106" s="81">
        <f t="shared" si="51"/>
        <v>0</v>
      </c>
      <c r="AA106" s="81">
        <f t="shared" si="52"/>
        <v>0</v>
      </c>
      <c r="AB106" s="81">
        <f t="shared" si="73"/>
        <v>0</v>
      </c>
      <c r="AC106" s="81">
        <f t="shared" si="53"/>
        <v>0</v>
      </c>
      <c r="AD106" s="81">
        <f t="shared" si="54"/>
        <v>0</v>
      </c>
      <c r="AE106" s="81">
        <f t="shared" si="74"/>
        <v>0</v>
      </c>
      <c r="AF106" s="81">
        <f t="shared" si="55"/>
        <v>0</v>
      </c>
      <c r="AG106" s="81">
        <f t="shared" si="56"/>
        <v>0</v>
      </c>
      <c r="AH106" s="81">
        <f t="shared" si="75"/>
        <v>0</v>
      </c>
      <c r="AI106" s="81">
        <f t="shared" si="57"/>
        <v>0</v>
      </c>
      <c r="AJ106" s="81">
        <f t="shared" si="58"/>
        <v>0</v>
      </c>
      <c r="AK106" s="81">
        <f t="shared" si="76"/>
        <v>0</v>
      </c>
      <c r="AL106" s="81">
        <f t="shared" si="59"/>
        <v>0</v>
      </c>
      <c r="AM106" s="81">
        <f t="shared" si="60"/>
        <v>0</v>
      </c>
      <c r="AN106" s="81">
        <f t="shared" si="77"/>
        <v>0</v>
      </c>
      <c r="AO106" s="81">
        <f t="shared" si="61"/>
        <v>0</v>
      </c>
      <c r="AP106" s="81">
        <f t="shared" si="62"/>
        <v>0</v>
      </c>
      <c r="AQ106" s="81">
        <f t="shared" si="43"/>
        <v>0</v>
      </c>
      <c r="AR106" s="81">
        <f t="shared" si="63"/>
        <v>0</v>
      </c>
      <c r="AS106" s="81">
        <f t="shared" si="64"/>
        <v>0</v>
      </c>
      <c r="AT106" s="81">
        <f t="shared" si="44"/>
        <v>0</v>
      </c>
      <c r="AU106" s="81">
        <f t="shared" si="65"/>
        <v>0</v>
      </c>
      <c r="AV106" s="81">
        <f t="shared" si="66"/>
        <v>0</v>
      </c>
      <c r="AW106" s="81">
        <f t="shared" si="45"/>
        <v>0</v>
      </c>
      <c r="AX106" s="81">
        <f t="shared" si="67"/>
        <v>0</v>
      </c>
      <c r="AY106" s="81">
        <f t="shared" si="68"/>
        <v>0</v>
      </c>
      <c r="AZ106" s="81">
        <f t="shared" si="46"/>
        <v>0</v>
      </c>
      <c r="BA106" s="81">
        <f t="shared" si="69"/>
        <v>0</v>
      </c>
      <c r="BB106" s="81">
        <f t="shared" si="70"/>
        <v>0</v>
      </c>
    </row>
    <row r="107" spans="1:54" x14ac:dyDescent="0.25">
      <c r="A107" s="198"/>
      <c r="B107" s="206"/>
      <c r="C107" s="207"/>
      <c r="D107" s="206"/>
      <c r="E107" s="206"/>
      <c r="F107" s="206"/>
      <c r="G107" s="206"/>
      <c r="H107" s="206"/>
      <c r="I107" s="206"/>
      <c r="J107" s="206"/>
      <c r="K107" s="206"/>
      <c r="L107" s="206"/>
      <c r="M107" s="206"/>
      <c r="N107" s="206"/>
      <c r="O107" s="206"/>
      <c r="P107" s="208"/>
      <c r="Q107" s="81">
        <f t="shared" si="47"/>
        <v>0</v>
      </c>
      <c r="R107" s="81">
        <f t="shared" si="48"/>
        <v>0</v>
      </c>
      <c r="S107" s="211" t="s">
        <v>36</v>
      </c>
      <c r="T107" s="212" t="s">
        <v>36</v>
      </c>
      <c r="U107" s="213" t="s">
        <v>36</v>
      </c>
      <c r="V107" s="81">
        <f t="shared" si="71"/>
        <v>0</v>
      </c>
      <c r="W107" s="81">
        <f t="shared" si="49"/>
        <v>0</v>
      </c>
      <c r="X107" s="81">
        <f t="shared" si="50"/>
        <v>0</v>
      </c>
      <c r="Y107" s="81">
        <f t="shared" si="72"/>
        <v>0</v>
      </c>
      <c r="Z107" s="81">
        <f t="shared" si="51"/>
        <v>0</v>
      </c>
      <c r="AA107" s="81">
        <f t="shared" si="52"/>
        <v>0</v>
      </c>
      <c r="AB107" s="81">
        <f t="shared" si="73"/>
        <v>0</v>
      </c>
      <c r="AC107" s="81">
        <f t="shared" si="53"/>
        <v>0</v>
      </c>
      <c r="AD107" s="81">
        <f t="shared" si="54"/>
        <v>0</v>
      </c>
      <c r="AE107" s="81">
        <f t="shared" si="74"/>
        <v>0</v>
      </c>
      <c r="AF107" s="81">
        <f t="shared" si="55"/>
        <v>0</v>
      </c>
      <c r="AG107" s="81">
        <f t="shared" si="56"/>
        <v>0</v>
      </c>
      <c r="AH107" s="81">
        <f t="shared" si="75"/>
        <v>0</v>
      </c>
      <c r="AI107" s="81">
        <f t="shared" si="57"/>
        <v>0</v>
      </c>
      <c r="AJ107" s="81">
        <f t="shared" si="58"/>
        <v>0</v>
      </c>
      <c r="AK107" s="81">
        <f t="shared" si="76"/>
        <v>0</v>
      </c>
      <c r="AL107" s="81">
        <f t="shared" si="59"/>
        <v>0</v>
      </c>
      <c r="AM107" s="81">
        <f t="shared" si="60"/>
        <v>0</v>
      </c>
      <c r="AN107" s="81">
        <f t="shared" si="77"/>
        <v>0</v>
      </c>
      <c r="AO107" s="81">
        <f t="shared" si="61"/>
        <v>0</v>
      </c>
      <c r="AP107" s="81">
        <f t="shared" si="62"/>
        <v>0</v>
      </c>
      <c r="AQ107" s="81">
        <f t="shared" si="43"/>
        <v>0</v>
      </c>
      <c r="AR107" s="81">
        <f t="shared" si="63"/>
        <v>0</v>
      </c>
      <c r="AS107" s="81">
        <f t="shared" si="64"/>
        <v>0</v>
      </c>
      <c r="AT107" s="81">
        <f t="shared" si="44"/>
        <v>0</v>
      </c>
      <c r="AU107" s="81">
        <f t="shared" si="65"/>
        <v>0</v>
      </c>
      <c r="AV107" s="81">
        <f t="shared" si="66"/>
        <v>0</v>
      </c>
      <c r="AW107" s="81">
        <f t="shared" si="45"/>
        <v>0</v>
      </c>
      <c r="AX107" s="81">
        <f t="shared" si="67"/>
        <v>0</v>
      </c>
      <c r="AY107" s="81">
        <f t="shared" si="68"/>
        <v>0</v>
      </c>
      <c r="AZ107" s="81">
        <f t="shared" si="46"/>
        <v>0</v>
      </c>
      <c r="BA107" s="81">
        <f t="shared" si="69"/>
        <v>0</v>
      </c>
      <c r="BB107" s="81">
        <f t="shared" si="70"/>
        <v>0</v>
      </c>
    </row>
    <row r="108" spans="1:54" x14ac:dyDescent="0.25">
      <c r="A108" s="198"/>
      <c r="B108" s="206"/>
      <c r="C108" s="207"/>
      <c r="D108" s="206"/>
      <c r="E108" s="206"/>
      <c r="F108" s="206"/>
      <c r="G108" s="206"/>
      <c r="H108" s="206"/>
      <c r="I108" s="206"/>
      <c r="J108" s="206"/>
      <c r="K108" s="206"/>
      <c r="L108" s="206"/>
      <c r="M108" s="206"/>
      <c r="N108" s="206"/>
      <c r="O108" s="206"/>
      <c r="P108" s="208"/>
      <c r="Q108" s="81">
        <f t="shared" si="47"/>
        <v>0</v>
      </c>
      <c r="R108" s="81">
        <f t="shared" si="48"/>
        <v>0</v>
      </c>
      <c r="S108" s="211" t="s">
        <v>36</v>
      </c>
      <c r="T108" s="212" t="s">
        <v>36</v>
      </c>
      <c r="U108" s="213" t="s">
        <v>36</v>
      </c>
      <c r="V108" s="81">
        <f t="shared" si="71"/>
        <v>0</v>
      </c>
      <c r="W108" s="81">
        <f t="shared" si="49"/>
        <v>0</v>
      </c>
      <c r="X108" s="81">
        <f t="shared" si="50"/>
        <v>0</v>
      </c>
      <c r="Y108" s="81">
        <f t="shared" si="72"/>
        <v>0</v>
      </c>
      <c r="Z108" s="81">
        <f t="shared" si="51"/>
        <v>0</v>
      </c>
      <c r="AA108" s="81">
        <f t="shared" si="52"/>
        <v>0</v>
      </c>
      <c r="AB108" s="81">
        <f t="shared" si="73"/>
        <v>0</v>
      </c>
      <c r="AC108" s="81">
        <f t="shared" si="53"/>
        <v>0</v>
      </c>
      <c r="AD108" s="81">
        <f t="shared" si="54"/>
        <v>0</v>
      </c>
      <c r="AE108" s="81">
        <f t="shared" si="74"/>
        <v>0</v>
      </c>
      <c r="AF108" s="81">
        <f t="shared" si="55"/>
        <v>0</v>
      </c>
      <c r="AG108" s="81">
        <f t="shared" si="56"/>
        <v>0</v>
      </c>
      <c r="AH108" s="81">
        <f t="shared" si="75"/>
        <v>0</v>
      </c>
      <c r="AI108" s="81">
        <f t="shared" si="57"/>
        <v>0</v>
      </c>
      <c r="AJ108" s="81">
        <f t="shared" si="58"/>
        <v>0</v>
      </c>
      <c r="AK108" s="81">
        <f t="shared" si="76"/>
        <v>0</v>
      </c>
      <c r="AL108" s="81">
        <f t="shared" si="59"/>
        <v>0</v>
      </c>
      <c r="AM108" s="81">
        <f t="shared" si="60"/>
        <v>0</v>
      </c>
      <c r="AN108" s="81">
        <f t="shared" si="77"/>
        <v>0</v>
      </c>
      <c r="AO108" s="81">
        <f t="shared" si="61"/>
        <v>0</v>
      </c>
      <c r="AP108" s="81">
        <f t="shared" si="62"/>
        <v>0</v>
      </c>
      <c r="AQ108" s="81">
        <f t="shared" si="43"/>
        <v>0</v>
      </c>
      <c r="AR108" s="81">
        <f t="shared" si="63"/>
        <v>0</v>
      </c>
      <c r="AS108" s="81">
        <f t="shared" si="64"/>
        <v>0</v>
      </c>
      <c r="AT108" s="81">
        <f t="shared" si="44"/>
        <v>0</v>
      </c>
      <c r="AU108" s="81">
        <f t="shared" si="65"/>
        <v>0</v>
      </c>
      <c r="AV108" s="81">
        <f t="shared" si="66"/>
        <v>0</v>
      </c>
      <c r="AW108" s="81">
        <f t="shared" si="45"/>
        <v>0</v>
      </c>
      <c r="AX108" s="81">
        <f t="shared" si="67"/>
        <v>0</v>
      </c>
      <c r="AY108" s="81">
        <f t="shared" si="68"/>
        <v>0</v>
      </c>
      <c r="AZ108" s="81">
        <f t="shared" si="46"/>
        <v>0</v>
      </c>
      <c r="BA108" s="81">
        <f t="shared" si="69"/>
        <v>0</v>
      </c>
      <c r="BB108" s="81">
        <f t="shared" si="70"/>
        <v>0</v>
      </c>
    </row>
    <row r="109" spans="1:54" x14ac:dyDescent="0.25">
      <c r="A109" s="198"/>
      <c r="B109" s="206"/>
      <c r="C109" s="207"/>
      <c r="D109" s="206"/>
      <c r="E109" s="206"/>
      <c r="F109" s="206"/>
      <c r="G109" s="206"/>
      <c r="H109" s="206"/>
      <c r="I109" s="206"/>
      <c r="J109" s="206"/>
      <c r="K109" s="206"/>
      <c r="L109" s="206"/>
      <c r="M109" s="206"/>
      <c r="N109" s="206"/>
      <c r="O109" s="206"/>
      <c r="P109" s="208"/>
      <c r="Q109" s="81">
        <f t="shared" si="47"/>
        <v>0</v>
      </c>
      <c r="R109" s="81">
        <f t="shared" si="48"/>
        <v>0</v>
      </c>
      <c r="S109" s="211" t="s">
        <v>36</v>
      </c>
      <c r="T109" s="212" t="s">
        <v>36</v>
      </c>
      <c r="U109" s="213" t="s">
        <v>36</v>
      </c>
      <c r="V109" s="81">
        <f t="shared" si="71"/>
        <v>0</v>
      </c>
      <c r="W109" s="81">
        <f t="shared" si="49"/>
        <v>0</v>
      </c>
      <c r="X109" s="81">
        <f t="shared" si="50"/>
        <v>0</v>
      </c>
      <c r="Y109" s="81">
        <f t="shared" si="72"/>
        <v>0</v>
      </c>
      <c r="Z109" s="81">
        <f t="shared" si="51"/>
        <v>0</v>
      </c>
      <c r="AA109" s="81">
        <f t="shared" si="52"/>
        <v>0</v>
      </c>
      <c r="AB109" s="81">
        <f t="shared" si="73"/>
        <v>0</v>
      </c>
      <c r="AC109" s="81">
        <f t="shared" si="53"/>
        <v>0</v>
      </c>
      <c r="AD109" s="81">
        <f t="shared" si="54"/>
        <v>0</v>
      </c>
      <c r="AE109" s="81">
        <f t="shared" si="74"/>
        <v>0</v>
      </c>
      <c r="AF109" s="81">
        <f t="shared" si="55"/>
        <v>0</v>
      </c>
      <c r="AG109" s="81">
        <f t="shared" si="56"/>
        <v>0</v>
      </c>
      <c r="AH109" s="81">
        <f t="shared" si="75"/>
        <v>0</v>
      </c>
      <c r="AI109" s="81">
        <f t="shared" si="57"/>
        <v>0</v>
      </c>
      <c r="AJ109" s="81">
        <f t="shared" si="58"/>
        <v>0</v>
      </c>
      <c r="AK109" s="81">
        <f t="shared" si="76"/>
        <v>0</v>
      </c>
      <c r="AL109" s="81">
        <f t="shared" si="59"/>
        <v>0</v>
      </c>
      <c r="AM109" s="81">
        <f t="shared" si="60"/>
        <v>0</v>
      </c>
      <c r="AN109" s="81">
        <f t="shared" si="77"/>
        <v>0</v>
      </c>
      <c r="AO109" s="81">
        <f t="shared" si="61"/>
        <v>0</v>
      </c>
      <c r="AP109" s="81">
        <f t="shared" si="62"/>
        <v>0</v>
      </c>
      <c r="AQ109" s="81">
        <f t="shared" si="43"/>
        <v>0</v>
      </c>
      <c r="AR109" s="81">
        <f t="shared" si="63"/>
        <v>0</v>
      </c>
      <c r="AS109" s="81">
        <f t="shared" si="64"/>
        <v>0</v>
      </c>
      <c r="AT109" s="81">
        <f t="shared" si="44"/>
        <v>0</v>
      </c>
      <c r="AU109" s="81">
        <f t="shared" si="65"/>
        <v>0</v>
      </c>
      <c r="AV109" s="81">
        <f t="shared" si="66"/>
        <v>0</v>
      </c>
      <c r="AW109" s="81">
        <f t="shared" si="45"/>
        <v>0</v>
      </c>
      <c r="AX109" s="81">
        <f t="shared" si="67"/>
        <v>0</v>
      </c>
      <c r="AY109" s="81">
        <f t="shared" si="68"/>
        <v>0</v>
      </c>
      <c r="AZ109" s="81">
        <f t="shared" si="46"/>
        <v>0</v>
      </c>
      <c r="BA109" s="81">
        <f t="shared" si="69"/>
        <v>0</v>
      </c>
      <c r="BB109" s="81">
        <f t="shared" si="70"/>
        <v>0</v>
      </c>
    </row>
    <row r="110" spans="1:54" x14ac:dyDescent="0.25">
      <c r="A110" s="198"/>
      <c r="B110" s="206"/>
      <c r="C110" s="207"/>
      <c r="D110" s="206"/>
      <c r="E110" s="206"/>
      <c r="F110" s="206"/>
      <c r="G110" s="206"/>
      <c r="H110" s="206"/>
      <c r="I110" s="206"/>
      <c r="J110" s="206"/>
      <c r="K110" s="206"/>
      <c r="L110" s="206"/>
      <c r="M110" s="206"/>
      <c r="N110" s="206"/>
      <c r="O110" s="206"/>
      <c r="P110" s="208"/>
      <c r="Q110" s="81">
        <f t="shared" si="47"/>
        <v>0</v>
      </c>
      <c r="R110" s="81">
        <f t="shared" si="48"/>
        <v>0</v>
      </c>
      <c r="S110" s="211" t="s">
        <v>36</v>
      </c>
      <c r="T110" s="212" t="s">
        <v>36</v>
      </c>
      <c r="U110" s="213" t="s">
        <v>36</v>
      </c>
      <c r="V110" s="81">
        <f t="shared" ref="V110:V136" si="78">IF($G110="",0,IF(OR(VALUE(LEFT(V$8,4))&gt;IF($U110="N/a",9999,VALUE(LEFT($U110,4))),AND($G110="No",VALUE(LEFT(V$8,4))&lt;IF($H110="N/a",0,VALUE(LEFT($H110,4))))),0,IF(AND(VALUE(LEFT(V$8,4))&gt;=IF($S110="N/a",9999,VALUE(LEFT($S110,4))),$T110&lt;&gt;"N/a"),(1+$T110)*$P110,$P110)))</f>
        <v>0</v>
      </c>
      <c r="W110" s="81">
        <f t="shared" si="49"/>
        <v>0</v>
      </c>
      <c r="X110" s="81">
        <f t="shared" si="50"/>
        <v>0</v>
      </c>
      <c r="Y110" s="81">
        <f t="shared" ref="Y110:Y136" si="79">IF($G110="",0,IF(OR(VALUE(LEFT(Y$8,4))&gt;IF($U110="N/a",9999,VALUE(LEFT($U110,4))),AND($G110="No",VALUE(LEFT(Y$8,4))&lt;IF($H110="N/a",0,VALUE(LEFT($H110,4))))),0,IF(AND(VALUE(LEFT(Y$8,4))&gt;=IF($S110="N/a",9999,VALUE(LEFT($S110,4))),$T110&lt;&gt;"N/a"),(1+$T110)*$P110,$P110)))</f>
        <v>0</v>
      </c>
      <c r="Z110" s="81">
        <f t="shared" si="51"/>
        <v>0</v>
      </c>
      <c r="AA110" s="81">
        <f t="shared" si="52"/>
        <v>0</v>
      </c>
      <c r="AB110" s="81">
        <f t="shared" ref="AB110:AB136" si="80">IF($G110="",0,IF(OR(VALUE(LEFT(AB$8,4))&gt;IF($U110="N/a",9999,VALUE(LEFT($U110,4))),AND($G110="No",VALUE(LEFT(AB$8,4))&lt;IF($H110="N/a",0,VALUE(LEFT($H110,4))))),0,IF(AND(VALUE(LEFT(AB$8,4))&gt;=IF($S110="N/a",9999,VALUE(LEFT($S110,4))),$T110&lt;&gt;"N/a"),(1+$T110)*$P110,$P110)))</f>
        <v>0</v>
      </c>
      <c r="AC110" s="81">
        <f t="shared" si="53"/>
        <v>0</v>
      </c>
      <c r="AD110" s="81">
        <f t="shared" si="54"/>
        <v>0</v>
      </c>
      <c r="AE110" s="81">
        <f t="shared" ref="AE110:AE136" si="81">IF($G110="",0,IF(OR(VALUE(LEFT(AE$8,4))&gt;IF($U110="N/a",9999,VALUE(LEFT($U110,4))),AND($G110="No",VALUE(LEFT(AE$8,4))&lt;IF($H110="N/a",0,VALUE(LEFT($H110,4))))),0,IF(AND(VALUE(LEFT(AE$8,4))&gt;=IF($S110="N/a",9999,VALUE(LEFT($S110,4))),$T110&lt;&gt;"N/a"),(1+$T110)*$P110,$P110)))</f>
        <v>0</v>
      </c>
      <c r="AF110" s="81">
        <f t="shared" si="55"/>
        <v>0</v>
      </c>
      <c r="AG110" s="81">
        <f t="shared" si="56"/>
        <v>0</v>
      </c>
      <c r="AH110" s="81">
        <f t="shared" ref="AH110:AH136" si="82">IF($G110="",0,IF(OR(VALUE(LEFT(AH$8,4))&gt;IF($U110="N/a",9999,VALUE(LEFT($U110,4))),AND($G110="No",VALUE(LEFT(AH$8,4))&lt;IF($H110="N/a",0,VALUE(LEFT($H110,4))))),0,IF(AND(VALUE(LEFT(AH$8,4))&gt;=IF($S110="N/a",9999,VALUE(LEFT($S110,4))),$T110&lt;&gt;"N/a"),(1+$T110)*$P110,$P110)))</f>
        <v>0</v>
      </c>
      <c r="AI110" s="81">
        <f t="shared" si="57"/>
        <v>0</v>
      </c>
      <c r="AJ110" s="81">
        <f t="shared" si="58"/>
        <v>0</v>
      </c>
      <c r="AK110" s="81">
        <f t="shared" ref="AK110:AK136" si="83">IF($G110="",0,IF(OR(VALUE(LEFT(AK$8,4))&gt;IF($U110="N/a",9999,VALUE(LEFT($U110,4))),AND($G110="No",VALUE(LEFT(AK$8,4))&lt;IF($H110="N/a",0,VALUE(LEFT($H110,4))))),0,IF(AND(VALUE(LEFT(AK$8,4))&gt;=IF($S110="N/a",9999,VALUE(LEFT($S110,4))),$T110&lt;&gt;"N/a"),(1+$T110)*$P110,$P110)))</f>
        <v>0</v>
      </c>
      <c r="AL110" s="81">
        <f t="shared" si="59"/>
        <v>0</v>
      </c>
      <c r="AM110" s="81">
        <f t="shared" si="60"/>
        <v>0</v>
      </c>
      <c r="AN110" s="81">
        <f t="shared" ref="AN110:AN136" si="84">IF($G110="",0,IF(OR(VALUE(LEFT(AN$8,4))&gt;IF($U110="N/a",9999,VALUE(LEFT($U110,4))),AND($G110="No",VALUE(LEFT(AN$8,4))&lt;IF($H110="N/a",0,VALUE(LEFT($H110,4))))),0,IF(AND(VALUE(LEFT(AN$8,4))&gt;=IF($S110="N/a",9999,VALUE(LEFT($S110,4))),$T110&lt;&gt;"N/a"),(1+$T110)*$P110,$P110)))</f>
        <v>0</v>
      </c>
      <c r="AO110" s="81">
        <f t="shared" si="61"/>
        <v>0</v>
      </c>
      <c r="AP110" s="81">
        <f t="shared" si="62"/>
        <v>0</v>
      </c>
      <c r="AQ110" s="81">
        <f t="shared" si="43"/>
        <v>0</v>
      </c>
      <c r="AR110" s="81">
        <f t="shared" si="63"/>
        <v>0</v>
      </c>
      <c r="AS110" s="81">
        <f t="shared" si="64"/>
        <v>0</v>
      </c>
      <c r="AT110" s="81">
        <f t="shared" si="44"/>
        <v>0</v>
      </c>
      <c r="AU110" s="81">
        <f t="shared" si="65"/>
        <v>0</v>
      </c>
      <c r="AV110" s="81">
        <f t="shared" si="66"/>
        <v>0</v>
      </c>
      <c r="AW110" s="81">
        <f t="shared" si="45"/>
        <v>0</v>
      </c>
      <c r="AX110" s="81">
        <f t="shared" si="67"/>
        <v>0</v>
      </c>
      <c r="AY110" s="81">
        <f t="shared" si="68"/>
        <v>0</v>
      </c>
      <c r="AZ110" s="81">
        <f t="shared" si="46"/>
        <v>0</v>
      </c>
      <c r="BA110" s="81">
        <f t="shared" si="69"/>
        <v>0</v>
      </c>
      <c r="BB110" s="81">
        <f t="shared" si="70"/>
        <v>0</v>
      </c>
    </row>
    <row r="111" spans="1:54" x14ac:dyDescent="0.25">
      <c r="A111" s="198"/>
      <c r="B111" s="206"/>
      <c r="C111" s="207"/>
      <c r="D111" s="206"/>
      <c r="E111" s="206"/>
      <c r="F111" s="206"/>
      <c r="G111" s="206"/>
      <c r="H111" s="206"/>
      <c r="I111" s="206"/>
      <c r="J111" s="206"/>
      <c r="K111" s="206"/>
      <c r="L111" s="206"/>
      <c r="M111" s="206"/>
      <c r="N111" s="206"/>
      <c r="O111" s="206"/>
      <c r="P111" s="208"/>
      <c r="Q111" s="81">
        <f t="shared" si="47"/>
        <v>0</v>
      </c>
      <c r="R111" s="81">
        <f t="shared" si="48"/>
        <v>0</v>
      </c>
      <c r="S111" s="211" t="s">
        <v>36</v>
      </c>
      <c r="T111" s="212" t="s">
        <v>36</v>
      </c>
      <c r="U111" s="213" t="s">
        <v>36</v>
      </c>
      <c r="V111" s="81">
        <f t="shared" si="78"/>
        <v>0</v>
      </c>
      <c r="W111" s="81">
        <f t="shared" si="49"/>
        <v>0</v>
      </c>
      <c r="X111" s="81">
        <f t="shared" si="50"/>
        <v>0</v>
      </c>
      <c r="Y111" s="81">
        <f t="shared" si="79"/>
        <v>0</v>
      </c>
      <c r="Z111" s="81">
        <f t="shared" si="51"/>
        <v>0</v>
      </c>
      <c r="AA111" s="81">
        <f t="shared" si="52"/>
        <v>0</v>
      </c>
      <c r="AB111" s="81">
        <f t="shared" si="80"/>
        <v>0</v>
      </c>
      <c r="AC111" s="81">
        <f t="shared" si="53"/>
        <v>0</v>
      </c>
      <c r="AD111" s="81">
        <f t="shared" si="54"/>
        <v>0</v>
      </c>
      <c r="AE111" s="81">
        <f t="shared" si="81"/>
        <v>0</v>
      </c>
      <c r="AF111" s="81">
        <f t="shared" si="55"/>
        <v>0</v>
      </c>
      <c r="AG111" s="81">
        <f t="shared" si="56"/>
        <v>0</v>
      </c>
      <c r="AH111" s="81">
        <f t="shared" si="82"/>
        <v>0</v>
      </c>
      <c r="AI111" s="81">
        <f t="shared" si="57"/>
        <v>0</v>
      </c>
      <c r="AJ111" s="81">
        <f t="shared" si="58"/>
        <v>0</v>
      </c>
      <c r="AK111" s="81">
        <f t="shared" si="83"/>
        <v>0</v>
      </c>
      <c r="AL111" s="81">
        <f t="shared" si="59"/>
        <v>0</v>
      </c>
      <c r="AM111" s="81">
        <f t="shared" si="60"/>
        <v>0</v>
      </c>
      <c r="AN111" s="81">
        <f t="shared" si="84"/>
        <v>0</v>
      </c>
      <c r="AO111" s="81">
        <f t="shared" si="61"/>
        <v>0</v>
      </c>
      <c r="AP111" s="81">
        <f t="shared" si="62"/>
        <v>0</v>
      </c>
      <c r="AQ111" s="81">
        <f t="shared" si="43"/>
        <v>0</v>
      </c>
      <c r="AR111" s="81">
        <f t="shared" si="63"/>
        <v>0</v>
      </c>
      <c r="AS111" s="81">
        <f t="shared" si="64"/>
        <v>0</v>
      </c>
      <c r="AT111" s="81">
        <f t="shared" si="44"/>
        <v>0</v>
      </c>
      <c r="AU111" s="81">
        <f t="shared" si="65"/>
        <v>0</v>
      </c>
      <c r="AV111" s="81">
        <f t="shared" si="66"/>
        <v>0</v>
      </c>
      <c r="AW111" s="81">
        <f t="shared" si="45"/>
        <v>0</v>
      </c>
      <c r="AX111" s="81">
        <f t="shared" si="67"/>
        <v>0</v>
      </c>
      <c r="AY111" s="81">
        <f t="shared" si="68"/>
        <v>0</v>
      </c>
      <c r="AZ111" s="81">
        <f t="shared" si="46"/>
        <v>0</v>
      </c>
      <c r="BA111" s="81">
        <f t="shared" si="69"/>
        <v>0</v>
      </c>
      <c r="BB111" s="81">
        <f t="shared" si="70"/>
        <v>0</v>
      </c>
    </row>
    <row r="112" spans="1:54" x14ac:dyDescent="0.25">
      <c r="A112" s="198"/>
      <c r="B112" s="206"/>
      <c r="C112" s="207"/>
      <c r="D112" s="206"/>
      <c r="E112" s="206"/>
      <c r="F112" s="206"/>
      <c r="G112" s="206"/>
      <c r="H112" s="206"/>
      <c r="I112" s="206"/>
      <c r="J112" s="206"/>
      <c r="K112" s="206"/>
      <c r="L112" s="206"/>
      <c r="M112" s="206"/>
      <c r="N112" s="206"/>
      <c r="O112" s="206"/>
      <c r="P112" s="208"/>
      <c r="Q112" s="81">
        <f t="shared" si="47"/>
        <v>0</v>
      </c>
      <c r="R112" s="81">
        <f t="shared" si="48"/>
        <v>0</v>
      </c>
      <c r="S112" s="211" t="s">
        <v>36</v>
      </c>
      <c r="T112" s="212" t="s">
        <v>36</v>
      </c>
      <c r="U112" s="213" t="s">
        <v>36</v>
      </c>
      <c r="V112" s="81">
        <f t="shared" si="78"/>
        <v>0</v>
      </c>
      <c r="W112" s="81">
        <f t="shared" si="49"/>
        <v>0</v>
      </c>
      <c r="X112" s="81">
        <f t="shared" si="50"/>
        <v>0</v>
      </c>
      <c r="Y112" s="81">
        <f t="shared" si="79"/>
        <v>0</v>
      </c>
      <c r="Z112" s="81">
        <f t="shared" si="51"/>
        <v>0</v>
      </c>
      <c r="AA112" s="81">
        <f t="shared" si="52"/>
        <v>0</v>
      </c>
      <c r="AB112" s="81">
        <f t="shared" si="80"/>
        <v>0</v>
      </c>
      <c r="AC112" s="81">
        <f t="shared" si="53"/>
        <v>0</v>
      </c>
      <c r="AD112" s="81">
        <f t="shared" si="54"/>
        <v>0</v>
      </c>
      <c r="AE112" s="81">
        <f t="shared" si="81"/>
        <v>0</v>
      </c>
      <c r="AF112" s="81">
        <f t="shared" si="55"/>
        <v>0</v>
      </c>
      <c r="AG112" s="81">
        <f t="shared" si="56"/>
        <v>0</v>
      </c>
      <c r="AH112" s="81">
        <f t="shared" si="82"/>
        <v>0</v>
      </c>
      <c r="AI112" s="81">
        <f t="shared" si="57"/>
        <v>0</v>
      </c>
      <c r="AJ112" s="81">
        <f t="shared" si="58"/>
        <v>0</v>
      </c>
      <c r="AK112" s="81">
        <f t="shared" si="83"/>
        <v>0</v>
      </c>
      <c r="AL112" s="81">
        <f t="shared" si="59"/>
        <v>0</v>
      </c>
      <c r="AM112" s="81">
        <f t="shared" si="60"/>
        <v>0</v>
      </c>
      <c r="AN112" s="81">
        <f t="shared" si="84"/>
        <v>0</v>
      </c>
      <c r="AO112" s="81">
        <f t="shared" si="61"/>
        <v>0</v>
      </c>
      <c r="AP112" s="81">
        <f t="shared" si="62"/>
        <v>0</v>
      </c>
      <c r="AQ112" s="81">
        <f t="shared" si="43"/>
        <v>0</v>
      </c>
      <c r="AR112" s="81">
        <f t="shared" si="63"/>
        <v>0</v>
      </c>
      <c r="AS112" s="81">
        <f t="shared" si="64"/>
        <v>0</v>
      </c>
      <c r="AT112" s="81">
        <f t="shared" si="44"/>
        <v>0</v>
      </c>
      <c r="AU112" s="81">
        <f t="shared" si="65"/>
        <v>0</v>
      </c>
      <c r="AV112" s="81">
        <f t="shared" si="66"/>
        <v>0</v>
      </c>
      <c r="AW112" s="81">
        <f t="shared" si="45"/>
        <v>0</v>
      </c>
      <c r="AX112" s="81">
        <f t="shared" si="67"/>
        <v>0</v>
      </c>
      <c r="AY112" s="81">
        <f t="shared" si="68"/>
        <v>0</v>
      </c>
      <c r="AZ112" s="81">
        <f t="shared" si="46"/>
        <v>0</v>
      </c>
      <c r="BA112" s="81">
        <f t="shared" si="69"/>
        <v>0</v>
      </c>
      <c r="BB112" s="81">
        <f t="shared" si="70"/>
        <v>0</v>
      </c>
    </row>
    <row r="113" spans="1:54" x14ac:dyDescent="0.25">
      <c r="A113" s="198"/>
      <c r="B113" s="206"/>
      <c r="C113" s="207"/>
      <c r="D113" s="206"/>
      <c r="E113" s="206"/>
      <c r="F113" s="206"/>
      <c r="G113" s="206"/>
      <c r="H113" s="206"/>
      <c r="I113" s="206"/>
      <c r="J113" s="206"/>
      <c r="K113" s="206"/>
      <c r="L113" s="206"/>
      <c r="M113" s="206"/>
      <c r="N113" s="206"/>
      <c r="O113" s="206"/>
      <c r="P113" s="208"/>
      <c r="Q113" s="81">
        <f t="shared" si="47"/>
        <v>0</v>
      </c>
      <c r="R113" s="81">
        <f t="shared" si="48"/>
        <v>0</v>
      </c>
      <c r="S113" s="211" t="s">
        <v>36</v>
      </c>
      <c r="T113" s="212" t="s">
        <v>36</v>
      </c>
      <c r="U113" s="213" t="s">
        <v>36</v>
      </c>
      <c r="V113" s="81">
        <f t="shared" si="78"/>
        <v>0</v>
      </c>
      <c r="W113" s="81">
        <f t="shared" si="49"/>
        <v>0</v>
      </c>
      <c r="X113" s="81">
        <f t="shared" si="50"/>
        <v>0</v>
      </c>
      <c r="Y113" s="81">
        <f t="shared" si="79"/>
        <v>0</v>
      </c>
      <c r="Z113" s="81">
        <f t="shared" si="51"/>
        <v>0</v>
      </c>
      <c r="AA113" s="81">
        <f t="shared" si="52"/>
        <v>0</v>
      </c>
      <c r="AB113" s="81">
        <f t="shared" si="80"/>
        <v>0</v>
      </c>
      <c r="AC113" s="81">
        <f t="shared" si="53"/>
        <v>0</v>
      </c>
      <c r="AD113" s="81">
        <f t="shared" si="54"/>
        <v>0</v>
      </c>
      <c r="AE113" s="81">
        <f t="shared" si="81"/>
        <v>0</v>
      </c>
      <c r="AF113" s="81">
        <f t="shared" si="55"/>
        <v>0</v>
      </c>
      <c r="AG113" s="81">
        <f t="shared" si="56"/>
        <v>0</v>
      </c>
      <c r="AH113" s="81">
        <f t="shared" si="82"/>
        <v>0</v>
      </c>
      <c r="AI113" s="81">
        <f t="shared" si="57"/>
        <v>0</v>
      </c>
      <c r="AJ113" s="81">
        <f t="shared" si="58"/>
        <v>0</v>
      </c>
      <c r="AK113" s="81">
        <f t="shared" si="83"/>
        <v>0</v>
      </c>
      <c r="AL113" s="81">
        <f t="shared" si="59"/>
        <v>0</v>
      </c>
      <c r="AM113" s="81">
        <f t="shared" si="60"/>
        <v>0</v>
      </c>
      <c r="AN113" s="81">
        <f t="shared" si="84"/>
        <v>0</v>
      </c>
      <c r="AO113" s="81">
        <f t="shared" si="61"/>
        <v>0</v>
      </c>
      <c r="AP113" s="81">
        <f t="shared" si="62"/>
        <v>0</v>
      </c>
      <c r="AQ113" s="81">
        <f t="shared" si="43"/>
        <v>0</v>
      </c>
      <c r="AR113" s="81">
        <f t="shared" si="63"/>
        <v>0</v>
      </c>
      <c r="AS113" s="81">
        <f t="shared" si="64"/>
        <v>0</v>
      </c>
      <c r="AT113" s="81">
        <f t="shared" si="44"/>
        <v>0</v>
      </c>
      <c r="AU113" s="81">
        <f t="shared" si="65"/>
        <v>0</v>
      </c>
      <c r="AV113" s="81">
        <f t="shared" si="66"/>
        <v>0</v>
      </c>
      <c r="AW113" s="81">
        <f t="shared" si="45"/>
        <v>0</v>
      </c>
      <c r="AX113" s="81">
        <f t="shared" si="67"/>
        <v>0</v>
      </c>
      <c r="AY113" s="81">
        <f t="shared" si="68"/>
        <v>0</v>
      </c>
      <c r="AZ113" s="81">
        <f t="shared" si="46"/>
        <v>0</v>
      </c>
      <c r="BA113" s="81">
        <f t="shared" si="69"/>
        <v>0</v>
      </c>
      <c r="BB113" s="81">
        <f t="shared" si="70"/>
        <v>0</v>
      </c>
    </row>
    <row r="114" spans="1:54" x14ac:dyDescent="0.25">
      <c r="A114" s="198"/>
      <c r="B114" s="206"/>
      <c r="C114" s="207"/>
      <c r="D114" s="206"/>
      <c r="E114" s="206"/>
      <c r="F114" s="206"/>
      <c r="G114" s="206"/>
      <c r="H114" s="206"/>
      <c r="I114" s="206"/>
      <c r="J114" s="206"/>
      <c r="K114" s="206"/>
      <c r="L114" s="206"/>
      <c r="M114" s="206"/>
      <c r="N114" s="206"/>
      <c r="O114" s="206"/>
      <c r="P114" s="208"/>
      <c r="Q114" s="81">
        <f t="shared" si="47"/>
        <v>0</v>
      </c>
      <c r="R114" s="81">
        <f t="shared" si="48"/>
        <v>0</v>
      </c>
      <c r="S114" s="211" t="s">
        <v>36</v>
      </c>
      <c r="T114" s="212" t="s">
        <v>36</v>
      </c>
      <c r="U114" s="213" t="s">
        <v>36</v>
      </c>
      <c r="V114" s="81">
        <f t="shared" si="78"/>
        <v>0</v>
      </c>
      <c r="W114" s="81">
        <f t="shared" si="49"/>
        <v>0</v>
      </c>
      <c r="X114" s="81">
        <f t="shared" si="50"/>
        <v>0</v>
      </c>
      <c r="Y114" s="81">
        <f t="shared" si="79"/>
        <v>0</v>
      </c>
      <c r="Z114" s="81">
        <f t="shared" si="51"/>
        <v>0</v>
      </c>
      <c r="AA114" s="81">
        <f t="shared" si="52"/>
        <v>0</v>
      </c>
      <c r="AB114" s="81">
        <f t="shared" si="80"/>
        <v>0</v>
      </c>
      <c r="AC114" s="81">
        <f t="shared" si="53"/>
        <v>0</v>
      </c>
      <c r="AD114" s="81">
        <f t="shared" si="54"/>
        <v>0</v>
      </c>
      <c r="AE114" s="81">
        <f t="shared" si="81"/>
        <v>0</v>
      </c>
      <c r="AF114" s="81">
        <f t="shared" si="55"/>
        <v>0</v>
      </c>
      <c r="AG114" s="81">
        <f t="shared" si="56"/>
        <v>0</v>
      </c>
      <c r="AH114" s="81">
        <f t="shared" si="82"/>
        <v>0</v>
      </c>
      <c r="AI114" s="81">
        <f t="shared" si="57"/>
        <v>0</v>
      </c>
      <c r="AJ114" s="81">
        <f t="shared" si="58"/>
        <v>0</v>
      </c>
      <c r="AK114" s="81">
        <f t="shared" si="83"/>
        <v>0</v>
      </c>
      <c r="AL114" s="81">
        <f t="shared" si="59"/>
        <v>0</v>
      </c>
      <c r="AM114" s="81">
        <f t="shared" si="60"/>
        <v>0</v>
      </c>
      <c r="AN114" s="81">
        <f t="shared" si="84"/>
        <v>0</v>
      </c>
      <c r="AO114" s="81">
        <f t="shared" si="61"/>
        <v>0</v>
      </c>
      <c r="AP114" s="81">
        <f t="shared" si="62"/>
        <v>0</v>
      </c>
      <c r="AQ114" s="81">
        <f t="shared" si="43"/>
        <v>0</v>
      </c>
      <c r="AR114" s="81">
        <f t="shared" si="63"/>
        <v>0</v>
      </c>
      <c r="AS114" s="81">
        <f t="shared" si="64"/>
        <v>0</v>
      </c>
      <c r="AT114" s="81">
        <f t="shared" si="44"/>
        <v>0</v>
      </c>
      <c r="AU114" s="81">
        <f t="shared" si="65"/>
        <v>0</v>
      </c>
      <c r="AV114" s="81">
        <f t="shared" si="66"/>
        <v>0</v>
      </c>
      <c r="AW114" s="81">
        <f t="shared" si="45"/>
        <v>0</v>
      </c>
      <c r="AX114" s="81">
        <f t="shared" si="67"/>
        <v>0</v>
      </c>
      <c r="AY114" s="81">
        <f t="shared" si="68"/>
        <v>0</v>
      </c>
      <c r="AZ114" s="81">
        <f t="shared" si="46"/>
        <v>0</v>
      </c>
      <c r="BA114" s="81">
        <f t="shared" si="69"/>
        <v>0</v>
      </c>
      <c r="BB114" s="81">
        <f t="shared" si="70"/>
        <v>0</v>
      </c>
    </row>
    <row r="115" spans="1:54" x14ac:dyDescent="0.25">
      <c r="A115" s="198"/>
      <c r="B115" s="206"/>
      <c r="C115" s="207"/>
      <c r="D115" s="206"/>
      <c r="E115" s="206"/>
      <c r="F115" s="206"/>
      <c r="G115" s="206"/>
      <c r="H115" s="206"/>
      <c r="I115" s="206"/>
      <c r="J115" s="206"/>
      <c r="K115" s="206"/>
      <c r="L115" s="206"/>
      <c r="M115" s="206"/>
      <c r="N115" s="206"/>
      <c r="O115" s="206"/>
      <c r="P115" s="208"/>
      <c r="Q115" s="81">
        <f t="shared" si="47"/>
        <v>0</v>
      </c>
      <c r="R115" s="81">
        <f t="shared" si="48"/>
        <v>0</v>
      </c>
      <c r="S115" s="211" t="s">
        <v>36</v>
      </c>
      <c r="T115" s="212" t="s">
        <v>36</v>
      </c>
      <c r="U115" s="213" t="s">
        <v>36</v>
      </c>
      <c r="V115" s="81">
        <f t="shared" si="78"/>
        <v>0</v>
      </c>
      <c r="W115" s="81">
        <f t="shared" si="49"/>
        <v>0</v>
      </c>
      <c r="X115" s="81">
        <f t="shared" si="50"/>
        <v>0</v>
      </c>
      <c r="Y115" s="81">
        <f t="shared" si="79"/>
        <v>0</v>
      </c>
      <c r="Z115" s="81">
        <f t="shared" si="51"/>
        <v>0</v>
      </c>
      <c r="AA115" s="81">
        <f t="shared" si="52"/>
        <v>0</v>
      </c>
      <c r="AB115" s="81">
        <f t="shared" si="80"/>
        <v>0</v>
      </c>
      <c r="AC115" s="81">
        <f t="shared" si="53"/>
        <v>0</v>
      </c>
      <c r="AD115" s="81">
        <f t="shared" si="54"/>
        <v>0</v>
      </c>
      <c r="AE115" s="81">
        <f t="shared" si="81"/>
        <v>0</v>
      </c>
      <c r="AF115" s="81">
        <f t="shared" si="55"/>
        <v>0</v>
      </c>
      <c r="AG115" s="81">
        <f t="shared" si="56"/>
        <v>0</v>
      </c>
      <c r="AH115" s="81">
        <f t="shared" si="82"/>
        <v>0</v>
      </c>
      <c r="AI115" s="81">
        <f t="shared" si="57"/>
        <v>0</v>
      </c>
      <c r="AJ115" s="81">
        <f t="shared" si="58"/>
        <v>0</v>
      </c>
      <c r="AK115" s="81">
        <f t="shared" si="83"/>
        <v>0</v>
      </c>
      <c r="AL115" s="81">
        <f t="shared" si="59"/>
        <v>0</v>
      </c>
      <c r="AM115" s="81">
        <f t="shared" si="60"/>
        <v>0</v>
      </c>
      <c r="AN115" s="81">
        <f t="shared" si="84"/>
        <v>0</v>
      </c>
      <c r="AO115" s="81">
        <f t="shared" si="61"/>
        <v>0</v>
      </c>
      <c r="AP115" s="81">
        <f t="shared" si="62"/>
        <v>0</v>
      </c>
      <c r="AQ115" s="81">
        <f t="shared" si="43"/>
        <v>0</v>
      </c>
      <c r="AR115" s="81">
        <f t="shared" si="63"/>
        <v>0</v>
      </c>
      <c r="AS115" s="81">
        <f t="shared" si="64"/>
        <v>0</v>
      </c>
      <c r="AT115" s="81">
        <f t="shared" si="44"/>
        <v>0</v>
      </c>
      <c r="AU115" s="81">
        <f t="shared" si="65"/>
        <v>0</v>
      </c>
      <c r="AV115" s="81">
        <f t="shared" si="66"/>
        <v>0</v>
      </c>
      <c r="AW115" s="81">
        <f t="shared" si="45"/>
        <v>0</v>
      </c>
      <c r="AX115" s="81">
        <f t="shared" si="67"/>
        <v>0</v>
      </c>
      <c r="AY115" s="81">
        <f t="shared" si="68"/>
        <v>0</v>
      </c>
      <c r="AZ115" s="81">
        <f t="shared" si="46"/>
        <v>0</v>
      </c>
      <c r="BA115" s="81">
        <f t="shared" si="69"/>
        <v>0</v>
      </c>
      <c r="BB115" s="81">
        <f t="shared" si="70"/>
        <v>0</v>
      </c>
    </row>
    <row r="116" spans="1:54" x14ac:dyDescent="0.25">
      <c r="A116" s="198"/>
      <c r="B116" s="206"/>
      <c r="C116" s="207"/>
      <c r="D116" s="206"/>
      <c r="E116" s="206"/>
      <c r="F116" s="206"/>
      <c r="G116" s="206"/>
      <c r="H116" s="206"/>
      <c r="I116" s="206"/>
      <c r="J116" s="206"/>
      <c r="K116" s="206"/>
      <c r="L116" s="206"/>
      <c r="M116" s="206"/>
      <c r="N116" s="206"/>
      <c r="O116" s="206"/>
      <c r="P116" s="208"/>
      <c r="Q116" s="81">
        <f t="shared" si="47"/>
        <v>0</v>
      </c>
      <c r="R116" s="81">
        <f t="shared" si="48"/>
        <v>0</v>
      </c>
      <c r="S116" s="211" t="s">
        <v>36</v>
      </c>
      <c r="T116" s="212" t="s">
        <v>36</v>
      </c>
      <c r="U116" s="213" t="s">
        <v>36</v>
      </c>
      <c r="V116" s="81">
        <f t="shared" si="78"/>
        <v>0</v>
      </c>
      <c r="W116" s="81">
        <f t="shared" si="49"/>
        <v>0</v>
      </c>
      <c r="X116" s="81">
        <f t="shared" si="50"/>
        <v>0</v>
      </c>
      <c r="Y116" s="81">
        <f t="shared" si="79"/>
        <v>0</v>
      </c>
      <c r="Z116" s="81">
        <f t="shared" si="51"/>
        <v>0</v>
      </c>
      <c r="AA116" s="81">
        <f t="shared" si="52"/>
        <v>0</v>
      </c>
      <c r="AB116" s="81">
        <f t="shared" si="80"/>
        <v>0</v>
      </c>
      <c r="AC116" s="81">
        <f t="shared" si="53"/>
        <v>0</v>
      </c>
      <c r="AD116" s="81">
        <f t="shared" si="54"/>
        <v>0</v>
      </c>
      <c r="AE116" s="81">
        <f t="shared" si="81"/>
        <v>0</v>
      </c>
      <c r="AF116" s="81">
        <f t="shared" si="55"/>
        <v>0</v>
      </c>
      <c r="AG116" s="81">
        <f t="shared" si="56"/>
        <v>0</v>
      </c>
      <c r="AH116" s="81">
        <f t="shared" si="82"/>
        <v>0</v>
      </c>
      <c r="AI116" s="81">
        <f t="shared" si="57"/>
        <v>0</v>
      </c>
      <c r="AJ116" s="81">
        <f t="shared" si="58"/>
        <v>0</v>
      </c>
      <c r="AK116" s="81">
        <f t="shared" si="83"/>
        <v>0</v>
      </c>
      <c r="AL116" s="81">
        <f t="shared" si="59"/>
        <v>0</v>
      </c>
      <c r="AM116" s="81">
        <f t="shared" si="60"/>
        <v>0</v>
      </c>
      <c r="AN116" s="81">
        <f t="shared" si="84"/>
        <v>0</v>
      </c>
      <c r="AO116" s="81">
        <f t="shared" si="61"/>
        <v>0</v>
      </c>
      <c r="AP116" s="81">
        <f t="shared" si="62"/>
        <v>0</v>
      </c>
      <c r="AQ116" s="81">
        <f t="shared" si="43"/>
        <v>0</v>
      </c>
      <c r="AR116" s="81">
        <f t="shared" si="63"/>
        <v>0</v>
      </c>
      <c r="AS116" s="81">
        <f t="shared" si="64"/>
        <v>0</v>
      </c>
      <c r="AT116" s="81">
        <f t="shared" si="44"/>
        <v>0</v>
      </c>
      <c r="AU116" s="81">
        <f t="shared" si="65"/>
        <v>0</v>
      </c>
      <c r="AV116" s="81">
        <f t="shared" si="66"/>
        <v>0</v>
      </c>
      <c r="AW116" s="81">
        <f t="shared" si="45"/>
        <v>0</v>
      </c>
      <c r="AX116" s="81">
        <f t="shared" si="67"/>
        <v>0</v>
      </c>
      <c r="AY116" s="81">
        <f t="shared" si="68"/>
        <v>0</v>
      </c>
      <c r="AZ116" s="81">
        <f t="shared" si="46"/>
        <v>0</v>
      </c>
      <c r="BA116" s="81">
        <f t="shared" si="69"/>
        <v>0</v>
      </c>
      <c r="BB116" s="81">
        <f t="shared" si="70"/>
        <v>0</v>
      </c>
    </row>
    <row r="117" spans="1:54" x14ac:dyDescent="0.25">
      <c r="A117" s="198"/>
      <c r="B117" s="206"/>
      <c r="C117" s="207"/>
      <c r="D117" s="206"/>
      <c r="E117" s="206"/>
      <c r="F117" s="206"/>
      <c r="G117" s="206"/>
      <c r="H117" s="206"/>
      <c r="I117" s="206"/>
      <c r="J117" s="206"/>
      <c r="K117" s="206"/>
      <c r="L117" s="206"/>
      <c r="M117" s="206"/>
      <c r="N117" s="206"/>
      <c r="O117" s="206"/>
      <c r="P117" s="208"/>
      <c r="Q117" s="81">
        <f t="shared" si="47"/>
        <v>0</v>
      </c>
      <c r="R117" s="81">
        <f t="shared" si="48"/>
        <v>0</v>
      </c>
      <c r="S117" s="211" t="s">
        <v>36</v>
      </c>
      <c r="T117" s="212" t="s">
        <v>36</v>
      </c>
      <c r="U117" s="213" t="s">
        <v>36</v>
      </c>
      <c r="V117" s="81">
        <f t="shared" si="78"/>
        <v>0</v>
      </c>
      <c r="W117" s="81">
        <f t="shared" si="49"/>
        <v>0</v>
      </c>
      <c r="X117" s="81">
        <f t="shared" si="50"/>
        <v>0</v>
      </c>
      <c r="Y117" s="81">
        <f t="shared" si="79"/>
        <v>0</v>
      </c>
      <c r="Z117" s="81">
        <f t="shared" si="51"/>
        <v>0</v>
      </c>
      <c r="AA117" s="81">
        <f t="shared" si="52"/>
        <v>0</v>
      </c>
      <c r="AB117" s="81">
        <f t="shared" si="80"/>
        <v>0</v>
      </c>
      <c r="AC117" s="81">
        <f t="shared" si="53"/>
        <v>0</v>
      </c>
      <c r="AD117" s="81">
        <f t="shared" si="54"/>
        <v>0</v>
      </c>
      <c r="AE117" s="81">
        <f t="shared" si="81"/>
        <v>0</v>
      </c>
      <c r="AF117" s="81">
        <f t="shared" si="55"/>
        <v>0</v>
      </c>
      <c r="AG117" s="81">
        <f t="shared" si="56"/>
        <v>0</v>
      </c>
      <c r="AH117" s="81">
        <f t="shared" si="82"/>
        <v>0</v>
      </c>
      <c r="AI117" s="81">
        <f t="shared" si="57"/>
        <v>0</v>
      </c>
      <c r="AJ117" s="81">
        <f t="shared" si="58"/>
        <v>0</v>
      </c>
      <c r="AK117" s="81">
        <f t="shared" si="83"/>
        <v>0</v>
      </c>
      <c r="AL117" s="81">
        <f t="shared" si="59"/>
        <v>0</v>
      </c>
      <c r="AM117" s="81">
        <f t="shared" si="60"/>
        <v>0</v>
      </c>
      <c r="AN117" s="81">
        <f t="shared" si="84"/>
        <v>0</v>
      </c>
      <c r="AO117" s="81">
        <f t="shared" si="61"/>
        <v>0</v>
      </c>
      <c r="AP117" s="81">
        <f t="shared" si="62"/>
        <v>0</v>
      </c>
      <c r="AQ117" s="81">
        <f t="shared" si="43"/>
        <v>0</v>
      </c>
      <c r="AR117" s="81">
        <f t="shared" si="63"/>
        <v>0</v>
      </c>
      <c r="AS117" s="81">
        <f t="shared" si="64"/>
        <v>0</v>
      </c>
      <c r="AT117" s="81">
        <f t="shared" si="44"/>
        <v>0</v>
      </c>
      <c r="AU117" s="81">
        <f t="shared" si="65"/>
        <v>0</v>
      </c>
      <c r="AV117" s="81">
        <f t="shared" si="66"/>
        <v>0</v>
      </c>
      <c r="AW117" s="81">
        <f t="shared" si="45"/>
        <v>0</v>
      </c>
      <c r="AX117" s="81">
        <f t="shared" si="67"/>
        <v>0</v>
      </c>
      <c r="AY117" s="81">
        <f t="shared" si="68"/>
        <v>0</v>
      </c>
      <c r="AZ117" s="81">
        <f t="shared" si="46"/>
        <v>0</v>
      </c>
      <c r="BA117" s="81">
        <f t="shared" si="69"/>
        <v>0</v>
      </c>
      <c r="BB117" s="81">
        <f t="shared" si="70"/>
        <v>0</v>
      </c>
    </row>
    <row r="118" spans="1:54" x14ac:dyDescent="0.25">
      <c r="A118" s="198"/>
      <c r="B118" s="206"/>
      <c r="C118" s="207"/>
      <c r="D118" s="206"/>
      <c r="E118" s="206"/>
      <c r="F118" s="206"/>
      <c r="G118" s="206"/>
      <c r="H118" s="206"/>
      <c r="I118" s="206"/>
      <c r="J118" s="206"/>
      <c r="K118" s="206"/>
      <c r="L118" s="206"/>
      <c r="M118" s="206"/>
      <c r="N118" s="206"/>
      <c r="O118" s="206"/>
      <c r="P118" s="208"/>
      <c r="Q118" s="81">
        <f t="shared" si="47"/>
        <v>0</v>
      </c>
      <c r="R118" s="81">
        <f t="shared" si="48"/>
        <v>0</v>
      </c>
      <c r="S118" s="211" t="s">
        <v>36</v>
      </c>
      <c r="T118" s="212" t="s">
        <v>36</v>
      </c>
      <c r="U118" s="213" t="s">
        <v>36</v>
      </c>
      <c r="V118" s="81">
        <f t="shared" si="78"/>
        <v>0</v>
      </c>
      <c r="W118" s="81">
        <f t="shared" si="49"/>
        <v>0</v>
      </c>
      <c r="X118" s="81">
        <f t="shared" si="50"/>
        <v>0</v>
      </c>
      <c r="Y118" s="81">
        <f t="shared" si="79"/>
        <v>0</v>
      </c>
      <c r="Z118" s="81">
        <f t="shared" si="51"/>
        <v>0</v>
      </c>
      <c r="AA118" s="81">
        <f t="shared" si="52"/>
        <v>0</v>
      </c>
      <c r="AB118" s="81">
        <f t="shared" si="80"/>
        <v>0</v>
      </c>
      <c r="AC118" s="81">
        <f t="shared" si="53"/>
        <v>0</v>
      </c>
      <c r="AD118" s="81">
        <f t="shared" si="54"/>
        <v>0</v>
      </c>
      <c r="AE118" s="81">
        <f t="shared" si="81"/>
        <v>0</v>
      </c>
      <c r="AF118" s="81">
        <f t="shared" si="55"/>
        <v>0</v>
      </c>
      <c r="AG118" s="81">
        <f t="shared" si="56"/>
        <v>0</v>
      </c>
      <c r="AH118" s="81">
        <f t="shared" si="82"/>
        <v>0</v>
      </c>
      <c r="AI118" s="81">
        <f t="shared" si="57"/>
        <v>0</v>
      </c>
      <c r="AJ118" s="81">
        <f t="shared" si="58"/>
        <v>0</v>
      </c>
      <c r="AK118" s="81">
        <f t="shared" si="83"/>
        <v>0</v>
      </c>
      <c r="AL118" s="81">
        <f t="shared" si="59"/>
        <v>0</v>
      </c>
      <c r="AM118" s="81">
        <f t="shared" si="60"/>
        <v>0</v>
      </c>
      <c r="AN118" s="81">
        <f t="shared" si="84"/>
        <v>0</v>
      </c>
      <c r="AO118" s="81">
        <f t="shared" si="61"/>
        <v>0</v>
      </c>
      <c r="AP118" s="81">
        <f t="shared" si="62"/>
        <v>0</v>
      </c>
      <c r="AQ118" s="81">
        <f t="shared" si="43"/>
        <v>0</v>
      </c>
      <c r="AR118" s="81">
        <f t="shared" si="63"/>
        <v>0</v>
      </c>
      <c r="AS118" s="81">
        <f t="shared" si="64"/>
        <v>0</v>
      </c>
      <c r="AT118" s="81">
        <f t="shared" si="44"/>
        <v>0</v>
      </c>
      <c r="AU118" s="81">
        <f t="shared" si="65"/>
        <v>0</v>
      </c>
      <c r="AV118" s="81">
        <f t="shared" si="66"/>
        <v>0</v>
      </c>
      <c r="AW118" s="81">
        <f t="shared" si="45"/>
        <v>0</v>
      </c>
      <c r="AX118" s="81">
        <f t="shared" si="67"/>
        <v>0</v>
      </c>
      <c r="AY118" s="81">
        <f t="shared" si="68"/>
        <v>0</v>
      </c>
      <c r="AZ118" s="81">
        <f t="shared" si="46"/>
        <v>0</v>
      </c>
      <c r="BA118" s="81">
        <f t="shared" si="69"/>
        <v>0</v>
      </c>
      <c r="BB118" s="81">
        <f t="shared" si="70"/>
        <v>0</v>
      </c>
    </row>
    <row r="119" spans="1:54" x14ac:dyDescent="0.25">
      <c r="A119" s="198"/>
      <c r="B119" s="206"/>
      <c r="C119" s="207"/>
      <c r="D119" s="206"/>
      <c r="E119" s="206"/>
      <c r="F119" s="206"/>
      <c r="G119" s="206"/>
      <c r="H119" s="206"/>
      <c r="I119" s="206"/>
      <c r="J119" s="206"/>
      <c r="K119" s="206"/>
      <c r="L119" s="206"/>
      <c r="M119" s="206"/>
      <c r="N119" s="206"/>
      <c r="O119" s="206"/>
      <c r="P119" s="208"/>
      <c r="Q119" s="81">
        <f t="shared" si="47"/>
        <v>0</v>
      </c>
      <c r="R119" s="81">
        <f t="shared" si="48"/>
        <v>0</v>
      </c>
      <c r="S119" s="211" t="s">
        <v>36</v>
      </c>
      <c r="T119" s="212" t="s">
        <v>36</v>
      </c>
      <c r="U119" s="213" t="s">
        <v>36</v>
      </c>
      <c r="V119" s="81">
        <f t="shared" si="78"/>
        <v>0</v>
      </c>
      <c r="W119" s="81">
        <f t="shared" si="49"/>
        <v>0</v>
      </c>
      <c r="X119" s="81">
        <f t="shared" si="50"/>
        <v>0</v>
      </c>
      <c r="Y119" s="81">
        <f t="shared" si="79"/>
        <v>0</v>
      </c>
      <c r="Z119" s="81">
        <f t="shared" si="51"/>
        <v>0</v>
      </c>
      <c r="AA119" s="81">
        <f t="shared" si="52"/>
        <v>0</v>
      </c>
      <c r="AB119" s="81">
        <f t="shared" si="80"/>
        <v>0</v>
      </c>
      <c r="AC119" s="81">
        <f t="shared" si="53"/>
        <v>0</v>
      </c>
      <c r="AD119" s="81">
        <f t="shared" si="54"/>
        <v>0</v>
      </c>
      <c r="AE119" s="81">
        <f t="shared" si="81"/>
        <v>0</v>
      </c>
      <c r="AF119" s="81">
        <f t="shared" si="55"/>
        <v>0</v>
      </c>
      <c r="AG119" s="81">
        <f t="shared" si="56"/>
        <v>0</v>
      </c>
      <c r="AH119" s="81">
        <f t="shared" si="82"/>
        <v>0</v>
      </c>
      <c r="AI119" s="81">
        <f t="shared" si="57"/>
        <v>0</v>
      </c>
      <c r="AJ119" s="81">
        <f t="shared" si="58"/>
        <v>0</v>
      </c>
      <c r="AK119" s="81">
        <f t="shared" si="83"/>
        <v>0</v>
      </c>
      <c r="AL119" s="81">
        <f t="shared" si="59"/>
        <v>0</v>
      </c>
      <c r="AM119" s="81">
        <f t="shared" si="60"/>
        <v>0</v>
      </c>
      <c r="AN119" s="81">
        <f t="shared" si="84"/>
        <v>0</v>
      </c>
      <c r="AO119" s="81">
        <f t="shared" si="61"/>
        <v>0</v>
      </c>
      <c r="AP119" s="81">
        <f t="shared" si="62"/>
        <v>0</v>
      </c>
      <c r="AQ119" s="81">
        <f t="shared" si="43"/>
        <v>0</v>
      </c>
      <c r="AR119" s="81">
        <f t="shared" si="63"/>
        <v>0</v>
      </c>
      <c r="AS119" s="81">
        <f t="shared" si="64"/>
        <v>0</v>
      </c>
      <c r="AT119" s="81">
        <f t="shared" si="44"/>
        <v>0</v>
      </c>
      <c r="AU119" s="81">
        <f t="shared" si="65"/>
        <v>0</v>
      </c>
      <c r="AV119" s="81">
        <f t="shared" si="66"/>
        <v>0</v>
      </c>
      <c r="AW119" s="81">
        <f t="shared" si="45"/>
        <v>0</v>
      </c>
      <c r="AX119" s="81">
        <f t="shared" si="67"/>
        <v>0</v>
      </c>
      <c r="AY119" s="81">
        <f t="shared" si="68"/>
        <v>0</v>
      </c>
      <c r="AZ119" s="81">
        <f t="shared" si="46"/>
        <v>0</v>
      </c>
      <c r="BA119" s="81">
        <f t="shared" si="69"/>
        <v>0</v>
      </c>
      <c r="BB119" s="81">
        <f t="shared" si="70"/>
        <v>0</v>
      </c>
    </row>
    <row r="120" spans="1:54" x14ac:dyDescent="0.25">
      <c r="A120" s="198"/>
      <c r="B120" s="206"/>
      <c r="C120" s="207"/>
      <c r="D120" s="206"/>
      <c r="E120" s="206"/>
      <c r="F120" s="206"/>
      <c r="G120" s="206"/>
      <c r="H120" s="206"/>
      <c r="I120" s="206"/>
      <c r="J120" s="206"/>
      <c r="K120" s="206"/>
      <c r="L120" s="206"/>
      <c r="M120" s="206"/>
      <c r="N120" s="206"/>
      <c r="O120" s="206"/>
      <c r="P120" s="208"/>
      <c r="Q120" s="81">
        <f t="shared" si="47"/>
        <v>0</v>
      </c>
      <c r="R120" s="81">
        <f t="shared" si="48"/>
        <v>0</v>
      </c>
      <c r="S120" s="211" t="s">
        <v>36</v>
      </c>
      <c r="T120" s="212" t="s">
        <v>36</v>
      </c>
      <c r="U120" s="213" t="s">
        <v>36</v>
      </c>
      <c r="V120" s="81">
        <f t="shared" si="78"/>
        <v>0</v>
      </c>
      <c r="W120" s="81">
        <f t="shared" si="49"/>
        <v>0</v>
      </c>
      <c r="X120" s="81">
        <f t="shared" si="50"/>
        <v>0</v>
      </c>
      <c r="Y120" s="81">
        <f t="shared" si="79"/>
        <v>0</v>
      </c>
      <c r="Z120" s="81">
        <f t="shared" si="51"/>
        <v>0</v>
      </c>
      <c r="AA120" s="81">
        <f t="shared" si="52"/>
        <v>0</v>
      </c>
      <c r="AB120" s="81">
        <f t="shared" si="80"/>
        <v>0</v>
      </c>
      <c r="AC120" s="81">
        <f t="shared" si="53"/>
        <v>0</v>
      </c>
      <c r="AD120" s="81">
        <f t="shared" si="54"/>
        <v>0</v>
      </c>
      <c r="AE120" s="81">
        <f t="shared" si="81"/>
        <v>0</v>
      </c>
      <c r="AF120" s="81">
        <f t="shared" si="55"/>
        <v>0</v>
      </c>
      <c r="AG120" s="81">
        <f t="shared" si="56"/>
        <v>0</v>
      </c>
      <c r="AH120" s="81">
        <f t="shared" si="82"/>
        <v>0</v>
      </c>
      <c r="AI120" s="81">
        <f t="shared" si="57"/>
        <v>0</v>
      </c>
      <c r="AJ120" s="81">
        <f t="shared" si="58"/>
        <v>0</v>
      </c>
      <c r="AK120" s="81">
        <f t="shared" si="83"/>
        <v>0</v>
      </c>
      <c r="AL120" s="81">
        <f t="shared" si="59"/>
        <v>0</v>
      </c>
      <c r="AM120" s="81">
        <f t="shared" si="60"/>
        <v>0</v>
      </c>
      <c r="AN120" s="81">
        <f t="shared" si="84"/>
        <v>0</v>
      </c>
      <c r="AO120" s="81">
        <f t="shared" si="61"/>
        <v>0</v>
      </c>
      <c r="AP120" s="81">
        <f t="shared" si="62"/>
        <v>0</v>
      </c>
      <c r="AQ120" s="81">
        <f t="shared" si="43"/>
        <v>0</v>
      </c>
      <c r="AR120" s="81">
        <f t="shared" si="63"/>
        <v>0</v>
      </c>
      <c r="AS120" s="81">
        <f t="shared" si="64"/>
        <v>0</v>
      </c>
      <c r="AT120" s="81">
        <f t="shared" si="44"/>
        <v>0</v>
      </c>
      <c r="AU120" s="81">
        <f t="shared" si="65"/>
        <v>0</v>
      </c>
      <c r="AV120" s="81">
        <f t="shared" si="66"/>
        <v>0</v>
      </c>
      <c r="AW120" s="81">
        <f t="shared" si="45"/>
        <v>0</v>
      </c>
      <c r="AX120" s="81">
        <f t="shared" si="67"/>
        <v>0</v>
      </c>
      <c r="AY120" s="81">
        <f t="shared" si="68"/>
        <v>0</v>
      </c>
      <c r="AZ120" s="81">
        <f t="shared" si="46"/>
        <v>0</v>
      </c>
      <c r="BA120" s="81">
        <f t="shared" si="69"/>
        <v>0</v>
      </c>
      <c r="BB120" s="81">
        <f t="shared" si="70"/>
        <v>0</v>
      </c>
    </row>
    <row r="121" spans="1:54" x14ac:dyDescent="0.25">
      <c r="A121" s="198"/>
      <c r="B121" s="206"/>
      <c r="C121" s="207"/>
      <c r="D121" s="206"/>
      <c r="E121" s="206"/>
      <c r="F121" s="206"/>
      <c r="G121" s="206"/>
      <c r="H121" s="206"/>
      <c r="I121" s="206"/>
      <c r="J121" s="206"/>
      <c r="K121" s="206"/>
      <c r="L121" s="206"/>
      <c r="M121" s="206"/>
      <c r="N121" s="206"/>
      <c r="O121" s="206"/>
      <c r="P121" s="208"/>
      <c r="Q121" s="81">
        <f t="shared" si="47"/>
        <v>0</v>
      </c>
      <c r="R121" s="81">
        <f t="shared" si="48"/>
        <v>0</v>
      </c>
      <c r="S121" s="211" t="s">
        <v>36</v>
      </c>
      <c r="T121" s="212" t="s">
        <v>36</v>
      </c>
      <c r="U121" s="213" t="s">
        <v>36</v>
      </c>
      <c r="V121" s="81">
        <f t="shared" si="78"/>
        <v>0</v>
      </c>
      <c r="W121" s="81">
        <f t="shared" si="49"/>
        <v>0</v>
      </c>
      <c r="X121" s="81">
        <f t="shared" si="50"/>
        <v>0</v>
      </c>
      <c r="Y121" s="81">
        <f t="shared" si="79"/>
        <v>0</v>
      </c>
      <c r="Z121" s="81">
        <f t="shared" si="51"/>
        <v>0</v>
      </c>
      <c r="AA121" s="81">
        <f t="shared" si="52"/>
        <v>0</v>
      </c>
      <c r="AB121" s="81">
        <f t="shared" si="80"/>
        <v>0</v>
      </c>
      <c r="AC121" s="81">
        <f t="shared" si="53"/>
        <v>0</v>
      </c>
      <c r="AD121" s="81">
        <f t="shared" si="54"/>
        <v>0</v>
      </c>
      <c r="AE121" s="81">
        <f t="shared" si="81"/>
        <v>0</v>
      </c>
      <c r="AF121" s="81">
        <f t="shared" si="55"/>
        <v>0</v>
      </c>
      <c r="AG121" s="81">
        <f t="shared" si="56"/>
        <v>0</v>
      </c>
      <c r="AH121" s="81">
        <f t="shared" si="82"/>
        <v>0</v>
      </c>
      <c r="AI121" s="81">
        <f t="shared" si="57"/>
        <v>0</v>
      </c>
      <c r="AJ121" s="81">
        <f t="shared" si="58"/>
        <v>0</v>
      </c>
      <c r="AK121" s="81">
        <f t="shared" si="83"/>
        <v>0</v>
      </c>
      <c r="AL121" s="81">
        <f t="shared" si="59"/>
        <v>0</v>
      </c>
      <c r="AM121" s="81">
        <f t="shared" si="60"/>
        <v>0</v>
      </c>
      <c r="AN121" s="81">
        <f t="shared" si="84"/>
        <v>0</v>
      </c>
      <c r="AO121" s="81">
        <f t="shared" si="61"/>
        <v>0</v>
      </c>
      <c r="AP121" s="81">
        <f t="shared" si="62"/>
        <v>0</v>
      </c>
      <c r="AQ121" s="81">
        <f t="shared" si="43"/>
        <v>0</v>
      </c>
      <c r="AR121" s="81">
        <f t="shared" si="63"/>
        <v>0</v>
      </c>
      <c r="AS121" s="81">
        <f t="shared" si="64"/>
        <v>0</v>
      </c>
      <c r="AT121" s="81">
        <f t="shared" si="44"/>
        <v>0</v>
      </c>
      <c r="AU121" s="81">
        <f t="shared" si="65"/>
        <v>0</v>
      </c>
      <c r="AV121" s="81">
        <f t="shared" si="66"/>
        <v>0</v>
      </c>
      <c r="AW121" s="81">
        <f t="shared" si="45"/>
        <v>0</v>
      </c>
      <c r="AX121" s="81">
        <f t="shared" si="67"/>
        <v>0</v>
      </c>
      <c r="AY121" s="81">
        <f t="shared" si="68"/>
        <v>0</v>
      </c>
      <c r="AZ121" s="81">
        <f t="shared" si="46"/>
        <v>0</v>
      </c>
      <c r="BA121" s="81">
        <f t="shared" si="69"/>
        <v>0</v>
      </c>
      <c r="BB121" s="81">
        <f t="shared" si="70"/>
        <v>0</v>
      </c>
    </row>
    <row r="122" spans="1:54" x14ac:dyDescent="0.25">
      <c r="A122" s="198"/>
      <c r="B122" s="206"/>
      <c r="C122" s="207"/>
      <c r="D122" s="206"/>
      <c r="E122" s="206"/>
      <c r="F122" s="206"/>
      <c r="G122" s="206"/>
      <c r="H122" s="206"/>
      <c r="I122" s="206"/>
      <c r="J122" s="206"/>
      <c r="K122" s="206"/>
      <c r="L122" s="206"/>
      <c r="M122" s="206"/>
      <c r="N122" s="206"/>
      <c r="O122" s="206"/>
      <c r="P122" s="208"/>
      <c r="Q122" s="81">
        <f t="shared" si="47"/>
        <v>0</v>
      </c>
      <c r="R122" s="81">
        <f t="shared" si="48"/>
        <v>0</v>
      </c>
      <c r="S122" s="211" t="s">
        <v>36</v>
      </c>
      <c r="T122" s="212" t="s">
        <v>36</v>
      </c>
      <c r="U122" s="213" t="s">
        <v>36</v>
      </c>
      <c r="V122" s="81">
        <f t="shared" si="78"/>
        <v>0</v>
      </c>
      <c r="W122" s="81">
        <f t="shared" si="49"/>
        <v>0</v>
      </c>
      <c r="X122" s="81">
        <f t="shared" si="50"/>
        <v>0</v>
      </c>
      <c r="Y122" s="81">
        <f t="shared" si="79"/>
        <v>0</v>
      </c>
      <c r="Z122" s="81">
        <f t="shared" si="51"/>
        <v>0</v>
      </c>
      <c r="AA122" s="81">
        <f t="shared" si="52"/>
        <v>0</v>
      </c>
      <c r="AB122" s="81">
        <f t="shared" si="80"/>
        <v>0</v>
      </c>
      <c r="AC122" s="81">
        <f t="shared" si="53"/>
        <v>0</v>
      </c>
      <c r="AD122" s="81">
        <f t="shared" si="54"/>
        <v>0</v>
      </c>
      <c r="AE122" s="81">
        <f t="shared" si="81"/>
        <v>0</v>
      </c>
      <c r="AF122" s="81">
        <f t="shared" si="55"/>
        <v>0</v>
      </c>
      <c r="AG122" s="81">
        <f t="shared" si="56"/>
        <v>0</v>
      </c>
      <c r="AH122" s="81">
        <f t="shared" si="82"/>
        <v>0</v>
      </c>
      <c r="AI122" s="81">
        <f t="shared" si="57"/>
        <v>0</v>
      </c>
      <c r="AJ122" s="81">
        <f t="shared" si="58"/>
        <v>0</v>
      </c>
      <c r="AK122" s="81">
        <f t="shared" si="83"/>
        <v>0</v>
      </c>
      <c r="AL122" s="81">
        <f t="shared" si="59"/>
        <v>0</v>
      </c>
      <c r="AM122" s="81">
        <f t="shared" si="60"/>
        <v>0</v>
      </c>
      <c r="AN122" s="81">
        <f t="shared" si="84"/>
        <v>0</v>
      </c>
      <c r="AO122" s="81">
        <f t="shared" si="61"/>
        <v>0</v>
      </c>
      <c r="AP122" s="81">
        <f t="shared" si="62"/>
        <v>0</v>
      </c>
      <c r="AQ122" s="81">
        <f t="shared" si="43"/>
        <v>0</v>
      </c>
      <c r="AR122" s="81">
        <f t="shared" si="63"/>
        <v>0</v>
      </c>
      <c r="AS122" s="81">
        <f t="shared" si="64"/>
        <v>0</v>
      </c>
      <c r="AT122" s="81">
        <f t="shared" si="44"/>
        <v>0</v>
      </c>
      <c r="AU122" s="81">
        <f t="shared" si="65"/>
        <v>0</v>
      </c>
      <c r="AV122" s="81">
        <f t="shared" si="66"/>
        <v>0</v>
      </c>
      <c r="AW122" s="81">
        <f t="shared" si="45"/>
        <v>0</v>
      </c>
      <c r="AX122" s="81">
        <f t="shared" si="67"/>
        <v>0</v>
      </c>
      <c r="AY122" s="81">
        <f t="shared" si="68"/>
        <v>0</v>
      </c>
      <c r="AZ122" s="81">
        <f t="shared" si="46"/>
        <v>0</v>
      </c>
      <c r="BA122" s="81">
        <f t="shared" si="69"/>
        <v>0</v>
      </c>
      <c r="BB122" s="81">
        <f t="shared" si="70"/>
        <v>0</v>
      </c>
    </row>
    <row r="123" spans="1:54" x14ac:dyDescent="0.25">
      <c r="A123" s="198"/>
      <c r="B123" s="206"/>
      <c r="C123" s="207"/>
      <c r="D123" s="206"/>
      <c r="E123" s="206"/>
      <c r="F123" s="206"/>
      <c r="G123" s="206"/>
      <c r="H123" s="206"/>
      <c r="I123" s="206"/>
      <c r="J123" s="206"/>
      <c r="K123" s="206"/>
      <c r="L123" s="206"/>
      <c r="M123" s="206"/>
      <c r="N123" s="206"/>
      <c r="O123" s="206"/>
      <c r="P123" s="208"/>
      <c r="Q123" s="81">
        <f t="shared" si="47"/>
        <v>0</v>
      </c>
      <c r="R123" s="81">
        <f t="shared" si="48"/>
        <v>0</v>
      </c>
      <c r="S123" s="211" t="s">
        <v>36</v>
      </c>
      <c r="T123" s="212" t="s">
        <v>36</v>
      </c>
      <c r="U123" s="213" t="s">
        <v>36</v>
      </c>
      <c r="V123" s="81">
        <f t="shared" si="78"/>
        <v>0</v>
      </c>
      <c r="W123" s="81">
        <f t="shared" si="49"/>
        <v>0</v>
      </c>
      <c r="X123" s="81">
        <f t="shared" si="50"/>
        <v>0</v>
      </c>
      <c r="Y123" s="81">
        <f t="shared" si="79"/>
        <v>0</v>
      </c>
      <c r="Z123" s="81">
        <f t="shared" si="51"/>
        <v>0</v>
      </c>
      <c r="AA123" s="81">
        <f t="shared" si="52"/>
        <v>0</v>
      </c>
      <c r="AB123" s="81">
        <f t="shared" si="80"/>
        <v>0</v>
      </c>
      <c r="AC123" s="81">
        <f t="shared" si="53"/>
        <v>0</v>
      </c>
      <c r="AD123" s="81">
        <f t="shared" si="54"/>
        <v>0</v>
      </c>
      <c r="AE123" s="81">
        <f t="shared" si="81"/>
        <v>0</v>
      </c>
      <c r="AF123" s="81">
        <f t="shared" si="55"/>
        <v>0</v>
      </c>
      <c r="AG123" s="81">
        <f t="shared" si="56"/>
        <v>0</v>
      </c>
      <c r="AH123" s="81">
        <f t="shared" si="82"/>
        <v>0</v>
      </c>
      <c r="AI123" s="81">
        <f t="shared" si="57"/>
        <v>0</v>
      </c>
      <c r="AJ123" s="81">
        <f t="shared" si="58"/>
        <v>0</v>
      </c>
      <c r="AK123" s="81">
        <f t="shared" si="83"/>
        <v>0</v>
      </c>
      <c r="AL123" s="81">
        <f t="shared" si="59"/>
        <v>0</v>
      </c>
      <c r="AM123" s="81">
        <f t="shared" si="60"/>
        <v>0</v>
      </c>
      <c r="AN123" s="81">
        <f t="shared" si="84"/>
        <v>0</v>
      </c>
      <c r="AO123" s="81">
        <f t="shared" si="61"/>
        <v>0</v>
      </c>
      <c r="AP123" s="81">
        <f t="shared" si="62"/>
        <v>0</v>
      </c>
      <c r="AQ123" s="81">
        <f t="shared" si="43"/>
        <v>0</v>
      </c>
      <c r="AR123" s="81">
        <f t="shared" si="63"/>
        <v>0</v>
      </c>
      <c r="AS123" s="81">
        <f t="shared" si="64"/>
        <v>0</v>
      </c>
      <c r="AT123" s="81">
        <f t="shared" si="44"/>
        <v>0</v>
      </c>
      <c r="AU123" s="81">
        <f t="shared" si="65"/>
        <v>0</v>
      </c>
      <c r="AV123" s="81">
        <f t="shared" si="66"/>
        <v>0</v>
      </c>
      <c r="AW123" s="81">
        <f t="shared" si="45"/>
        <v>0</v>
      </c>
      <c r="AX123" s="81">
        <f t="shared" si="67"/>
        <v>0</v>
      </c>
      <c r="AY123" s="81">
        <f t="shared" si="68"/>
        <v>0</v>
      </c>
      <c r="AZ123" s="81">
        <f t="shared" si="46"/>
        <v>0</v>
      </c>
      <c r="BA123" s="81">
        <f t="shared" si="69"/>
        <v>0</v>
      </c>
      <c r="BB123" s="81">
        <f t="shared" si="70"/>
        <v>0</v>
      </c>
    </row>
    <row r="124" spans="1:54" x14ac:dyDescent="0.25">
      <c r="A124" s="198"/>
      <c r="B124" s="206"/>
      <c r="C124" s="207"/>
      <c r="D124" s="206"/>
      <c r="E124" s="206"/>
      <c r="F124" s="206"/>
      <c r="G124" s="206"/>
      <c r="H124" s="206"/>
      <c r="I124" s="206"/>
      <c r="J124" s="206"/>
      <c r="K124" s="206"/>
      <c r="L124" s="206"/>
      <c r="M124" s="206"/>
      <c r="N124" s="206"/>
      <c r="O124" s="206"/>
      <c r="P124" s="208"/>
      <c r="Q124" s="81">
        <f t="shared" si="47"/>
        <v>0</v>
      </c>
      <c r="R124" s="81">
        <f t="shared" si="48"/>
        <v>0</v>
      </c>
      <c r="S124" s="211" t="s">
        <v>36</v>
      </c>
      <c r="T124" s="212" t="s">
        <v>36</v>
      </c>
      <c r="U124" s="213" t="s">
        <v>36</v>
      </c>
      <c r="V124" s="81">
        <f t="shared" si="78"/>
        <v>0</v>
      </c>
      <c r="W124" s="81">
        <f t="shared" si="49"/>
        <v>0</v>
      </c>
      <c r="X124" s="81">
        <f t="shared" si="50"/>
        <v>0</v>
      </c>
      <c r="Y124" s="81">
        <f t="shared" si="79"/>
        <v>0</v>
      </c>
      <c r="Z124" s="81">
        <f t="shared" si="51"/>
        <v>0</v>
      </c>
      <c r="AA124" s="81">
        <f t="shared" si="52"/>
        <v>0</v>
      </c>
      <c r="AB124" s="81">
        <f t="shared" si="80"/>
        <v>0</v>
      </c>
      <c r="AC124" s="81">
        <f t="shared" si="53"/>
        <v>0</v>
      </c>
      <c r="AD124" s="81">
        <f t="shared" si="54"/>
        <v>0</v>
      </c>
      <c r="AE124" s="81">
        <f t="shared" si="81"/>
        <v>0</v>
      </c>
      <c r="AF124" s="81">
        <f t="shared" si="55"/>
        <v>0</v>
      </c>
      <c r="AG124" s="81">
        <f t="shared" si="56"/>
        <v>0</v>
      </c>
      <c r="AH124" s="81">
        <f t="shared" si="82"/>
        <v>0</v>
      </c>
      <c r="AI124" s="81">
        <f t="shared" si="57"/>
        <v>0</v>
      </c>
      <c r="AJ124" s="81">
        <f t="shared" si="58"/>
        <v>0</v>
      </c>
      <c r="AK124" s="81">
        <f t="shared" si="83"/>
        <v>0</v>
      </c>
      <c r="AL124" s="81">
        <f t="shared" si="59"/>
        <v>0</v>
      </c>
      <c r="AM124" s="81">
        <f t="shared" si="60"/>
        <v>0</v>
      </c>
      <c r="AN124" s="81">
        <f t="shared" si="84"/>
        <v>0</v>
      </c>
      <c r="AO124" s="81">
        <f t="shared" si="61"/>
        <v>0</v>
      </c>
      <c r="AP124" s="81">
        <f t="shared" si="62"/>
        <v>0</v>
      </c>
      <c r="AQ124" s="81">
        <f t="shared" si="43"/>
        <v>0</v>
      </c>
      <c r="AR124" s="81">
        <f t="shared" si="63"/>
        <v>0</v>
      </c>
      <c r="AS124" s="81">
        <f t="shared" si="64"/>
        <v>0</v>
      </c>
      <c r="AT124" s="81">
        <f t="shared" si="44"/>
        <v>0</v>
      </c>
      <c r="AU124" s="81">
        <f t="shared" si="65"/>
        <v>0</v>
      </c>
      <c r="AV124" s="81">
        <f t="shared" si="66"/>
        <v>0</v>
      </c>
      <c r="AW124" s="81">
        <f t="shared" si="45"/>
        <v>0</v>
      </c>
      <c r="AX124" s="81">
        <f t="shared" si="67"/>
        <v>0</v>
      </c>
      <c r="AY124" s="81">
        <f t="shared" si="68"/>
        <v>0</v>
      </c>
      <c r="AZ124" s="81">
        <f t="shared" si="46"/>
        <v>0</v>
      </c>
      <c r="BA124" s="81">
        <f t="shared" si="69"/>
        <v>0</v>
      </c>
      <c r="BB124" s="81">
        <f t="shared" si="70"/>
        <v>0</v>
      </c>
    </row>
    <row r="125" spans="1:54" x14ac:dyDescent="0.25">
      <c r="A125" s="198"/>
      <c r="B125" s="206"/>
      <c r="C125" s="207"/>
      <c r="D125" s="206"/>
      <c r="E125" s="206"/>
      <c r="F125" s="206"/>
      <c r="G125" s="206"/>
      <c r="H125" s="206"/>
      <c r="I125" s="206"/>
      <c r="J125" s="206"/>
      <c r="K125" s="206"/>
      <c r="L125" s="206"/>
      <c r="M125" s="206"/>
      <c r="N125" s="206"/>
      <c r="O125" s="206"/>
      <c r="P125" s="208"/>
      <c r="Q125" s="81">
        <f t="shared" si="47"/>
        <v>0</v>
      </c>
      <c r="R125" s="81">
        <f t="shared" si="48"/>
        <v>0</v>
      </c>
      <c r="S125" s="211" t="s">
        <v>36</v>
      </c>
      <c r="T125" s="212" t="s">
        <v>36</v>
      </c>
      <c r="U125" s="213" t="s">
        <v>36</v>
      </c>
      <c r="V125" s="81">
        <f t="shared" si="78"/>
        <v>0</v>
      </c>
      <c r="W125" s="81">
        <f t="shared" si="49"/>
        <v>0</v>
      </c>
      <c r="X125" s="81">
        <f t="shared" si="50"/>
        <v>0</v>
      </c>
      <c r="Y125" s="81">
        <f t="shared" si="79"/>
        <v>0</v>
      </c>
      <c r="Z125" s="81">
        <f t="shared" si="51"/>
        <v>0</v>
      </c>
      <c r="AA125" s="81">
        <f t="shared" si="52"/>
        <v>0</v>
      </c>
      <c r="AB125" s="81">
        <f t="shared" si="80"/>
        <v>0</v>
      </c>
      <c r="AC125" s="81">
        <f t="shared" si="53"/>
        <v>0</v>
      </c>
      <c r="AD125" s="81">
        <f t="shared" si="54"/>
        <v>0</v>
      </c>
      <c r="AE125" s="81">
        <f t="shared" si="81"/>
        <v>0</v>
      </c>
      <c r="AF125" s="81">
        <f t="shared" si="55"/>
        <v>0</v>
      </c>
      <c r="AG125" s="81">
        <f t="shared" si="56"/>
        <v>0</v>
      </c>
      <c r="AH125" s="81">
        <f t="shared" si="82"/>
        <v>0</v>
      </c>
      <c r="AI125" s="81">
        <f t="shared" si="57"/>
        <v>0</v>
      </c>
      <c r="AJ125" s="81">
        <f t="shared" si="58"/>
        <v>0</v>
      </c>
      <c r="AK125" s="81">
        <f t="shared" si="83"/>
        <v>0</v>
      </c>
      <c r="AL125" s="81">
        <f t="shared" si="59"/>
        <v>0</v>
      </c>
      <c r="AM125" s="81">
        <f t="shared" si="60"/>
        <v>0</v>
      </c>
      <c r="AN125" s="81">
        <f t="shared" si="84"/>
        <v>0</v>
      </c>
      <c r="AO125" s="81">
        <f t="shared" si="61"/>
        <v>0</v>
      </c>
      <c r="AP125" s="81">
        <f t="shared" si="62"/>
        <v>0</v>
      </c>
      <c r="AQ125" s="81">
        <f t="shared" si="43"/>
        <v>0</v>
      </c>
      <c r="AR125" s="81">
        <f t="shared" si="63"/>
        <v>0</v>
      </c>
      <c r="AS125" s="81">
        <f t="shared" si="64"/>
        <v>0</v>
      </c>
      <c r="AT125" s="81">
        <f t="shared" si="44"/>
        <v>0</v>
      </c>
      <c r="AU125" s="81">
        <f t="shared" si="65"/>
        <v>0</v>
      </c>
      <c r="AV125" s="81">
        <f t="shared" si="66"/>
        <v>0</v>
      </c>
      <c r="AW125" s="81">
        <f t="shared" si="45"/>
        <v>0</v>
      </c>
      <c r="AX125" s="81">
        <f t="shared" si="67"/>
        <v>0</v>
      </c>
      <c r="AY125" s="81">
        <f t="shared" si="68"/>
        <v>0</v>
      </c>
      <c r="AZ125" s="81">
        <f t="shared" si="46"/>
        <v>0</v>
      </c>
      <c r="BA125" s="81">
        <f t="shared" si="69"/>
        <v>0</v>
      </c>
      <c r="BB125" s="81">
        <f t="shared" si="70"/>
        <v>0</v>
      </c>
    </row>
    <row r="126" spans="1:54" x14ac:dyDescent="0.25">
      <c r="A126" s="198"/>
      <c r="B126" s="206"/>
      <c r="C126" s="207"/>
      <c r="D126" s="206"/>
      <c r="E126" s="206"/>
      <c r="F126" s="206"/>
      <c r="G126" s="206"/>
      <c r="H126" s="206"/>
      <c r="I126" s="206"/>
      <c r="J126" s="206"/>
      <c r="K126" s="206"/>
      <c r="L126" s="206"/>
      <c r="M126" s="206"/>
      <c r="N126" s="206"/>
      <c r="O126" s="206"/>
      <c r="P126" s="208"/>
      <c r="Q126" s="81">
        <f t="shared" si="47"/>
        <v>0</v>
      </c>
      <c r="R126" s="81">
        <f t="shared" si="48"/>
        <v>0</v>
      </c>
      <c r="S126" s="211" t="s">
        <v>36</v>
      </c>
      <c r="T126" s="212" t="s">
        <v>36</v>
      </c>
      <c r="U126" s="213" t="s">
        <v>36</v>
      </c>
      <c r="V126" s="81">
        <f t="shared" si="78"/>
        <v>0</v>
      </c>
      <c r="W126" s="81">
        <f t="shared" si="49"/>
        <v>0</v>
      </c>
      <c r="X126" s="81">
        <f t="shared" si="50"/>
        <v>0</v>
      </c>
      <c r="Y126" s="81">
        <f t="shared" si="79"/>
        <v>0</v>
      </c>
      <c r="Z126" s="81">
        <f t="shared" si="51"/>
        <v>0</v>
      </c>
      <c r="AA126" s="81">
        <f t="shared" si="52"/>
        <v>0</v>
      </c>
      <c r="AB126" s="81">
        <f t="shared" si="80"/>
        <v>0</v>
      </c>
      <c r="AC126" s="81">
        <f t="shared" si="53"/>
        <v>0</v>
      </c>
      <c r="AD126" s="81">
        <f t="shared" si="54"/>
        <v>0</v>
      </c>
      <c r="AE126" s="81">
        <f t="shared" si="81"/>
        <v>0</v>
      </c>
      <c r="AF126" s="81">
        <f t="shared" si="55"/>
        <v>0</v>
      </c>
      <c r="AG126" s="81">
        <f t="shared" si="56"/>
        <v>0</v>
      </c>
      <c r="AH126" s="81">
        <f t="shared" si="82"/>
        <v>0</v>
      </c>
      <c r="AI126" s="81">
        <f t="shared" si="57"/>
        <v>0</v>
      </c>
      <c r="AJ126" s="81">
        <f t="shared" si="58"/>
        <v>0</v>
      </c>
      <c r="AK126" s="81">
        <f t="shared" si="83"/>
        <v>0</v>
      </c>
      <c r="AL126" s="81">
        <f t="shared" si="59"/>
        <v>0</v>
      </c>
      <c r="AM126" s="81">
        <f t="shared" si="60"/>
        <v>0</v>
      </c>
      <c r="AN126" s="81">
        <f t="shared" si="84"/>
        <v>0</v>
      </c>
      <c r="AO126" s="81">
        <f t="shared" si="61"/>
        <v>0</v>
      </c>
      <c r="AP126" s="81">
        <f t="shared" si="62"/>
        <v>0</v>
      </c>
      <c r="AQ126" s="81">
        <f t="shared" si="43"/>
        <v>0</v>
      </c>
      <c r="AR126" s="81">
        <f t="shared" si="63"/>
        <v>0</v>
      </c>
      <c r="AS126" s="81">
        <f t="shared" si="64"/>
        <v>0</v>
      </c>
      <c r="AT126" s="81">
        <f t="shared" si="44"/>
        <v>0</v>
      </c>
      <c r="AU126" s="81">
        <f t="shared" si="65"/>
        <v>0</v>
      </c>
      <c r="AV126" s="81">
        <f t="shared" si="66"/>
        <v>0</v>
      </c>
      <c r="AW126" s="81">
        <f t="shared" si="45"/>
        <v>0</v>
      </c>
      <c r="AX126" s="81">
        <f t="shared" si="67"/>
        <v>0</v>
      </c>
      <c r="AY126" s="81">
        <f t="shared" si="68"/>
        <v>0</v>
      </c>
      <c r="AZ126" s="81">
        <f t="shared" si="46"/>
        <v>0</v>
      </c>
      <c r="BA126" s="81">
        <f t="shared" si="69"/>
        <v>0</v>
      </c>
      <c r="BB126" s="81">
        <f t="shared" si="70"/>
        <v>0</v>
      </c>
    </row>
    <row r="127" spans="1:54" x14ac:dyDescent="0.25">
      <c r="A127" s="198"/>
      <c r="B127" s="206"/>
      <c r="C127" s="207"/>
      <c r="D127" s="206"/>
      <c r="E127" s="206"/>
      <c r="F127" s="206"/>
      <c r="G127" s="206"/>
      <c r="H127" s="206"/>
      <c r="I127" s="206"/>
      <c r="J127" s="206"/>
      <c r="K127" s="206"/>
      <c r="L127" s="206"/>
      <c r="M127" s="206"/>
      <c r="N127" s="206"/>
      <c r="O127" s="206"/>
      <c r="P127" s="208"/>
      <c r="Q127" s="81">
        <f t="shared" si="47"/>
        <v>0</v>
      </c>
      <c r="R127" s="81">
        <f t="shared" si="48"/>
        <v>0</v>
      </c>
      <c r="S127" s="211" t="s">
        <v>36</v>
      </c>
      <c r="T127" s="212" t="s">
        <v>36</v>
      </c>
      <c r="U127" s="213" t="s">
        <v>36</v>
      </c>
      <c r="V127" s="81">
        <f t="shared" si="78"/>
        <v>0</v>
      </c>
      <c r="W127" s="81">
        <f t="shared" si="49"/>
        <v>0</v>
      </c>
      <c r="X127" s="81">
        <f t="shared" si="50"/>
        <v>0</v>
      </c>
      <c r="Y127" s="81">
        <f t="shared" si="79"/>
        <v>0</v>
      </c>
      <c r="Z127" s="81">
        <f t="shared" si="51"/>
        <v>0</v>
      </c>
      <c r="AA127" s="81">
        <f t="shared" si="52"/>
        <v>0</v>
      </c>
      <c r="AB127" s="81">
        <f t="shared" si="80"/>
        <v>0</v>
      </c>
      <c r="AC127" s="81">
        <f t="shared" si="53"/>
        <v>0</v>
      </c>
      <c r="AD127" s="81">
        <f t="shared" si="54"/>
        <v>0</v>
      </c>
      <c r="AE127" s="81">
        <f t="shared" si="81"/>
        <v>0</v>
      </c>
      <c r="AF127" s="81">
        <f t="shared" si="55"/>
        <v>0</v>
      </c>
      <c r="AG127" s="81">
        <f t="shared" si="56"/>
        <v>0</v>
      </c>
      <c r="AH127" s="81">
        <f t="shared" si="82"/>
        <v>0</v>
      </c>
      <c r="AI127" s="81">
        <f t="shared" si="57"/>
        <v>0</v>
      </c>
      <c r="AJ127" s="81">
        <f t="shared" si="58"/>
        <v>0</v>
      </c>
      <c r="AK127" s="81">
        <f t="shared" si="83"/>
        <v>0</v>
      </c>
      <c r="AL127" s="81">
        <f t="shared" si="59"/>
        <v>0</v>
      </c>
      <c r="AM127" s="81">
        <f t="shared" si="60"/>
        <v>0</v>
      </c>
      <c r="AN127" s="81">
        <f t="shared" si="84"/>
        <v>0</v>
      </c>
      <c r="AO127" s="81">
        <f t="shared" si="61"/>
        <v>0</v>
      </c>
      <c r="AP127" s="81">
        <f t="shared" si="62"/>
        <v>0</v>
      </c>
      <c r="AQ127" s="81">
        <f t="shared" si="43"/>
        <v>0</v>
      </c>
      <c r="AR127" s="81">
        <f t="shared" si="63"/>
        <v>0</v>
      </c>
      <c r="AS127" s="81">
        <f t="shared" si="64"/>
        <v>0</v>
      </c>
      <c r="AT127" s="81">
        <f t="shared" si="44"/>
        <v>0</v>
      </c>
      <c r="AU127" s="81">
        <f t="shared" si="65"/>
        <v>0</v>
      </c>
      <c r="AV127" s="81">
        <f t="shared" si="66"/>
        <v>0</v>
      </c>
      <c r="AW127" s="81">
        <f t="shared" si="45"/>
        <v>0</v>
      </c>
      <c r="AX127" s="81">
        <f t="shared" si="67"/>
        <v>0</v>
      </c>
      <c r="AY127" s="81">
        <f t="shared" si="68"/>
        <v>0</v>
      </c>
      <c r="AZ127" s="81">
        <f t="shared" si="46"/>
        <v>0</v>
      </c>
      <c r="BA127" s="81">
        <f t="shared" si="69"/>
        <v>0</v>
      </c>
      <c r="BB127" s="81">
        <f t="shared" si="70"/>
        <v>0</v>
      </c>
    </row>
    <row r="128" spans="1:54" x14ac:dyDescent="0.25">
      <c r="A128" s="198"/>
      <c r="B128" s="206"/>
      <c r="C128" s="207"/>
      <c r="D128" s="206"/>
      <c r="E128" s="206"/>
      <c r="F128" s="206"/>
      <c r="G128" s="206"/>
      <c r="H128" s="206"/>
      <c r="I128" s="206"/>
      <c r="J128" s="206"/>
      <c r="K128" s="206"/>
      <c r="L128" s="206"/>
      <c r="M128" s="206"/>
      <c r="N128" s="206"/>
      <c r="O128" s="206"/>
      <c r="P128" s="208"/>
      <c r="Q128" s="81">
        <f t="shared" si="47"/>
        <v>0</v>
      </c>
      <c r="R128" s="81">
        <f t="shared" si="48"/>
        <v>0</v>
      </c>
      <c r="S128" s="211" t="s">
        <v>36</v>
      </c>
      <c r="T128" s="212" t="s">
        <v>36</v>
      </c>
      <c r="U128" s="213" t="s">
        <v>36</v>
      </c>
      <c r="V128" s="81">
        <f t="shared" si="78"/>
        <v>0</v>
      </c>
      <c r="W128" s="81">
        <f t="shared" si="49"/>
        <v>0</v>
      </c>
      <c r="X128" s="81">
        <f t="shared" si="50"/>
        <v>0</v>
      </c>
      <c r="Y128" s="81">
        <f t="shared" si="79"/>
        <v>0</v>
      </c>
      <c r="Z128" s="81">
        <f t="shared" si="51"/>
        <v>0</v>
      </c>
      <c r="AA128" s="81">
        <f t="shared" si="52"/>
        <v>0</v>
      </c>
      <c r="AB128" s="81">
        <f t="shared" si="80"/>
        <v>0</v>
      </c>
      <c r="AC128" s="81">
        <f t="shared" si="53"/>
        <v>0</v>
      </c>
      <c r="AD128" s="81">
        <f t="shared" si="54"/>
        <v>0</v>
      </c>
      <c r="AE128" s="81">
        <f t="shared" si="81"/>
        <v>0</v>
      </c>
      <c r="AF128" s="81">
        <f t="shared" si="55"/>
        <v>0</v>
      </c>
      <c r="AG128" s="81">
        <f t="shared" si="56"/>
        <v>0</v>
      </c>
      <c r="AH128" s="81">
        <f t="shared" si="82"/>
        <v>0</v>
      </c>
      <c r="AI128" s="81">
        <f t="shared" si="57"/>
        <v>0</v>
      </c>
      <c r="AJ128" s="81">
        <f t="shared" si="58"/>
        <v>0</v>
      </c>
      <c r="AK128" s="81">
        <f t="shared" si="83"/>
        <v>0</v>
      </c>
      <c r="AL128" s="81">
        <f t="shared" si="59"/>
        <v>0</v>
      </c>
      <c r="AM128" s="81">
        <f t="shared" si="60"/>
        <v>0</v>
      </c>
      <c r="AN128" s="81">
        <f t="shared" si="84"/>
        <v>0</v>
      </c>
      <c r="AO128" s="81">
        <f t="shared" si="61"/>
        <v>0</v>
      </c>
      <c r="AP128" s="81">
        <f t="shared" si="62"/>
        <v>0</v>
      </c>
      <c r="AQ128" s="81">
        <f t="shared" si="43"/>
        <v>0</v>
      </c>
      <c r="AR128" s="81">
        <f t="shared" si="63"/>
        <v>0</v>
      </c>
      <c r="AS128" s="81">
        <f t="shared" si="64"/>
        <v>0</v>
      </c>
      <c r="AT128" s="81">
        <f t="shared" si="44"/>
        <v>0</v>
      </c>
      <c r="AU128" s="81">
        <f t="shared" si="65"/>
        <v>0</v>
      </c>
      <c r="AV128" s="81">
        <f t="shared" si="66"/>
        <v>0</v>
      </c>
      <c r="AW128" s="81">
        <f t="shared" si="45"/>
        <v>0</v>
      </c>
      <c r="AX128" s="81">
        <f t="shared" si="67"/>
        <v>0</v>
      </c>
      <c r="AY128" s="81">
        <f t="shared" si="68"/>
        <v>0</v>
      </c>
      <c r="AZ128" s="81">
        <f t="shared" si="46"/>
        <v>0</v>
      </c>
      <c r="BA128" s="81">
        <f t="shared" si="69"/>
        <v>0</v>
      </c>
      <c r="BB128" s="81">
        <f t="shared" si="70"/>
        <v>0</v>
      </c>
    </row>
    <row r="129" spans="1:54" x14ac:dyDescent="0.25">
      <c r="A129" s="198"/>
      <c r="B129" s="206"/>
      <c r="C129" s="207"/>
      <c r="D129" s="206"/>
      <c r="E129" s="206"/>
      <c r="F129" s="206"/>
      <c r="G129" s="206"/>
      <c r="H129" s="206"/>
      <c r="I129" s="206"/>
      <c r="J129" s="206"/>
      <c r="K129" s="206"/>
      <c r="L129" s="206"/>
      <c r="M129" s="206"/>
      <c r="N129" s="206"/>
      <c r="O129" s="206"/>
      <c r="P129" s="208"/>
      <c r="Q129" s="81">
        <f t="shared" si="47"/>
        <v>0</v>
      </c>
      <c r="R129" s="81">
        <f t="shared" si="48"/>
        <v>0</v>
      </c>
      <c r="S129" s="211" t="s">
        <v>36</v>
      </c>
      <c r="T129" s="212" t="s">
        <v>36</v>
      </c>
      <c r="U129" s="213" t="s">
        <v>36</v>
      </c>
      <c r="V129" s="81">
        <f t="shared" si="78"/>
        <v>0</v>
      </c>
      <c r="W129" s="81">
        <f t="shared" si="49"/>
        <v>0</v>
      </c>
      <c r="X129" s="81">
        <f t="shared" si="50"/>
        <v>0</v>
      </c>
      <c r="Y129" s="81">
        <f t="shared" si="79"/>
        <v>0</v>
      </c>
      <c r="Z129" s="81">
        <f t="shared" si="51"/>
        <v>0</v>
      </c>
      <c r="AA129" s="81">
        <f t="shared" si="52"/>
        <v>0</v>
      </c>
      <c r="AB129" s="81">
        <f t="shared" si="80"/>
        <v>0</v>
      </c>
      <c r="AC129" s="81">
        <f t="shared" si="53"/>
        <v>0</v>
      </c>
      <c r="AD129" s="81">
        <f t="shared" si="54"/>
        <v>0</v>
      </c>
      <c r="AE129" s="81">
        <f t="shared" si="81"/>
        <v>0</v>
      </c>
      <c r="AF129" s="81">
        <f t="shared" si="55"/>
        <v>0</v>
      </c>
      <c r="AG129" s="81">
        <f t="shared" si="56"/>
        <v>0</v>
      </c>
      <c r="AH129" s="81">
        <f t="shared" si="82"/>
        <v>0</v>
      </c>
      <c r="AI129" s="81">
        <f t="shared" si="57"/>
        <v>0</v>
      </c>
      <c r="AJ129" s="81">
        <f t="shared" si="58"/>
        <v>0</v>
      </c>
      <c r="AK129" s="81">
        <f t="shared" si="83"/>
        <v>0</v>
      </c>
      <c r="AL129" s="81">
        <f t="shared" si="59"/>
        <v>0</v>
      </c>
      <c r="AM129" s="81">
        <f t="shared" si="60"/>
        <v>0</v>
      </c>
      <c r="AN129" s="81">
        <f t="shared" si="84"/>
        <v>0</v>
      </c>
      <c r="AO129" s="81">
        <f t="shared" si="61"/>
        <v>0</v>
      </c>
      <c r="AP129" s="81">
        <f t="shared" si="62"/>
        <v>0</v>
      </c>
      <c r="AQ129" s="81">
        <f t="shared" si="43"/>
        <v>0</v>
      </c>
      <c r="AR129" s="81">
        <f t="shared" si="63"/>
        <v>0</v>
      </c>
      <c r="AS129" s="81">
        <f t="shared" si="64"/>
        <v>0</v>
      </c>
      <c r="AT129" s="81">
        <f t="shared" si="44"/>
        <v>0</v>
      </c>
      <c r="AU129" s="81">
        <f t="shared" si="65"/>
        <v>0</v>
      </c>
      <c r="AV129" s="81">
        <f t="shared" si="66"/>
        <v>0</v>
      </c>
      <c r="AW129" s="81">
        <f t="shared" si="45"/>
        <v>0</v>
      </c>
      <c r="AX129" s="81">
        <f t="shared" si="67"/>
        <v>0</v>
      </c>
      <c r="AY129" s="81">
        <f t="shared" si="68"/>
        <v>0</v>
      </c>
      <c r="AZ129" s="81">
        <f t="shared" si="46"/>
        <v>0</v>
      </c>
      <c r="BA129" s="81">
        <f t="shared" si="69"/>
        <v>0</v>
      </c>
      <c r="BB129" s="81">
        <f t="shared" si="70"/>
        <v>0</v>
      </c>
    </row>
    <row r="130" spans="1:54" x14ac:dyDescent="0.25">
      <c r="A130" s="198"/>
      <c r="B130" s="206"/>
      <c r="C130" s="207"/>
      <c r="D130" s="206"/>
      <c r="E130" s="206"/>
      <c r="F130" s="206"/>
      <c r="G130" s="206"/>
      <c r="H130" s="206"/>
      <c r="I130" s="206"/>
      <c r="J130" s="206"/>
      <c r="K130" s="206"/>
      <c r="L130" s="206"/>
      <c r="M130" s="206"/>
      <c r="N130" s="206"/>
      <c r="O130" s="206"/>
      <c r="P130" s="208"/>
      <c r="Q130" s="81">
        <f t="shared" si="47"/>
        <v>0</v>
      </c>
      <c r="R130" s="81">
        <f t="shared" si="48"/>
        <v>0</v>
      </c>
      <c r="S130" s="211" t="s">
        <v>36</v>
      </c>
      <c r="T130" s="212" t="s">
        <v>36</v>
      </c>
      <c r="U130" s="213" t="s">
        <v>36</v>
      </c>
      <c r="V130" s="81">
        <f t="shared" si="78"/>
        <v>0</v>
      </c>
      <c r="W130" s="81">
        <f t="shared" si="49"/>
        <v>0</v>
      </c>
      <c r="X130" s="81">
        <f t="shared" si="50"/>
        <v>0</v>
      </c>
      <c r="Y130" s="81">
        <f t="shared" si="79"/>
        <v>0</v>
      </c>
      <c r="Z130" s="81">
        <f t="shared" si="51"/>
        <v>0</v>
      </c>
      <c r="AA130" s="81">
        <f t="shared" si="52"/>
        <v>0</v>
      </c>
      <c r="AB130" s="81">
        <f t="shared" si="80"/>
        <v>0</v>
      </c>
      <c r="AC130" s="81">
        <f t="shared" si="53"/>
        <v>0</v>
      </c>
      <c r="AD130" s="81">
        <f t="shared" si="54"/>
        <v>0</v>
      </c>
      <c r="AE130" s="81">
        <f t="shared" si="81"/>
        <v>0</v>
      </c>
      <c r="AF130" s="81">
        <f t="shared" si="55"/>
        <v>0</v>
      </c>
      <c r="AG130" s="81">
        <f t="shared" si="56"/>
        <v>0</v>
      </c>
      <c r="AH130" s="81">
        <f t="shared" si="82"/>
        <v>0</v>
      </c>
      <c r="AI130" s="81">
        <f t="shared" si="57"/>
        <v>0</v>
      </c>
      <c r="AJ130" s="81">
        <f t="shared" si="58"/>
        <v>0</v>
      </c>
      <c r="AK130" s="81">
        <f t="shared" si="83"/>
        <v>0</v>
      </c>
      <c r="AL130" s="81">
        <f t="shared" si="59"/>
        <v>0</v>
      </c>
      <c r="AM130" s="81">
        <f t="shared" si="60"/>
        <v>0</v>
      </c>
      <c r="AN130" s="81">
        <f t="shared" si="84"/>
        <v>0</v>
      </c>
      <c r="AO130" s="81">
        <f t="shared" si="61"/>
        <v>0</v>
      </c>
      <c r="AP130" s="81">
        <f t="shared" si="62"/>
        <v>0</v>
      </c>
      <c r="AQ130" s="81">
        <f t="shared" si="43"/>
        <v>0</v>
      </c>
      <c r="AR130" s="81">
        <f t="shared" si="63"/>
        <v>0</v>
      </c>
      <c r="AS130" s="81">
        <f t="shared" si="64"/>
        <v>0</v>
      </c>
      <c r="AT130" s="81">
        <f t="shared" si="44"/>
        <v>0</v>
      </c>
      <c r="AU130" s="81">
        <f t="shared" si="65"/>
        <v>0</v>
      </c>
      <c r="AV130" s="81">
        <f t="shared" si="66"/>
        <v>0</v>
      </c>
      <c r="AW130" s="81">
        <f t="shared" si="45"/>
        <v>0</v>
      </c>
      <c r="AX130" s="81">
        <f t="shared" si="67"/>
        <v>0</v>
      </c>
      <c r="AY130" s="81">
        <f t="shared" si="68"/>
        <v>0</v>
      </c>
      <c r="AZ130" s="81">
        <f t="shared" si="46"/>
        <v>0</v>
      </c>
      <c r="BA130" s="81">
        <f t="shared" si="69"/>
        <v>0</v>
      </c>
      <c r="BB130" s="81">
        <f t="shared" si="70"/>
        <v>0</v>
      </c>
    </row>
    <row r="131" spans="1:54" x14ac:dyDescent="0.25">
      <c r="A131" s="198"/>
      <c r="B131" s="206"/>
      <c r="C131" s="207"/>
      <c r="D131" s="206"/>
      <c r="E131" s="206"/>
      <c r="F131" s="206"/>
      <c r="G131" s="206"/>
      <c r="H131" s="206"/>
      <c r="I131" s="206"/>
      <c r="J131" s="206"/>
      <c r="K131" s="206"/>
      <c r="L131" s="206"/>
      <c r="M131" s="206"/>
      <c r="N131" s="206"/>
      <c r="O131" s="206"/>
      <c r="P131" s="208"/>
      <c r="Q131" s="81">
        <f t="shared" si="47"/>
        <v>0</v>
      </c>
      <c r="R131" s="81">
        <f t="shared" si="48"/>
        <v>0</v>
      </c>
      <c r="S131" s="211" t="s">
        <v>36</v>
      </c>
      <c r="T131" s="212" t="s">
        <v>36</v>
      </c>
      <c r="U131" s="213" t="s">
        <v>36</v>
      </c>
      <c r="V131" s="81">
        <f t="shared" si="78"/>
        <v>0</v>
      </c>
      <c r="W131" s="81">
        <f t="shared" si="49"/>
        <v>0</v>
      </c>
      <c r="X131" s="81">
        <f t="shared" si="50"/>
        <v>0</v>
      </c>
      <c r="Y131" s="81">
        <f t="shared" si="79"/>
        <v>0</v>
      </c>
      <c r="Z131" s="81">
        <f t="shared" si="51"/>
        <v>0</v>
      </c>
      <c r="AA131" s="81">
        <f t="shared" si="52"/>
        <v>0</v>
      </c>
      <c r="AB131" s="81">
        <f t="shared" si="80"/>
        <v>0</v>
      </c>
      <c r="AC131" s="81">
        <f t="shared" si="53"/>
        <v>0</v>
      </c>
      <c r="AD131" s="81">
        <f t="shared" si="54"/>
        <v>0</v>
      </c>
      <c r="AE131" s="81">
        <f t="shared" si="81"/>
        <v>0</v>
      </c>
      <c r="AF131" s="81">
        <f t="shared" si="55"/>
        <v>0</v>
      </c>
      <c r="AG131" s="81">
        <f t="shared" si="56"/>
        <v>0</v>
      </c>
      <c r="AH131" s="81">
        <f t="shared" si="82"/>
        <v>0</v>
      </c>
      <c r="AI131" s="81">
        <f t="shared" si="57"/>
        <v>0</v>
      </c>
      <c r="AJ131" s="81">
        <f t="shared" si="58"/>
        <v>0</v>
      </c>
      <c r="AK131" s="81">
        <f t="shared" si="83"/>
        <v>0</v>
      </c>
      <c r="AL131" s="81">
        <f t="shared" si="59"/>
        <v>0</v>
      </c>
      <c r="AM131" s="81">
        <f t="shared" si="60"/>
        <v>0</v>
      </c>
      <c r="AN131" s="81">
        <f t="shared" si="84"/>
        <v>0</v>
      </c>
      <c r="AO131" s="81">
        <f t="shared" si="61"/>
        <v>0</v>
      </c>
      <c r="AP131" s="81">
        <f t="shared" si="62"/>
        <v>0</v>
      </c>
      <c r="AQ131" s="81">
        <f t="shared" si="43"/>
        <v>0</v>
      </c>
      <c r="AR131" s="81">
        <f t="shared" si="63"/>
        <v>0</v>
      </c>
      <c r="AS131" s="81">
        <f t="shared" si="64"/>
        <v>0</v>
      </c>
      <c r="AT131" s="81">
        <f t="shared" si="44"/>
        <v>0</v>
      </c>
      <c r="AU131" s="81">
        <f t="shared" si="65"/>
        <v>0</v>
      </c>
      <c r="AV131" s="81">
        <f t="shared" si="66"/>
        <v>0</v>
      </c>
      <c r="AW131" s="81">
        <f t="shared" si="45"/>
        <v>0</v>
      </c>
      <c r="AX131" s="81">
        <f t="shared" si="67"/>
        <v>0</v>
      </c>
      <c r="AY131" s="81">
        <f t="shared" si="68"/>
        <v>0</v>
      </c>
      <c r="AZ131" s="81">
        <f t="shared" si="46"/>
        <v>0</v>
      </c>
      <c r="BA131" s="81">
        <f t="shared" si="69"/>
        <v>0</v>
      </c>
      <c r="BB131" s="81">
        <f t="shared" si="70"/>
        <v>0</v>
      </c>
    </row>
    <row r="132" spans="1:54" x14ac:dyDescent="0.25">
      <c r="A132" s="198"/>
      <c r="B132" s="206"/>
      <c r="C132" s="207"/>
      <c r="D132" s="206"/>
      <c r="E132" s="206"/>
      <c r="F132" s="206"/>
      <c r="G132" s="206"/>
      <c r="H132" s="206"/>
      <c r="I132" s="206"/>
      <c r="J132" s="206"/>
      <c r="K132" s="206"/>
      <c r="L132" s="206"/>
      <c r="M132" s="206"/>
      <c r="N132" s="206"/>
      <c r="O132" s="206"/>
      <c r="P132" s="208"/>
      <c r="Q132" s="81">
        <f t="shared" si="47"/>
        <v>0</v>
      </c>
      <c r="R132" s="81">
        <f t="shared" si="48"/>
        <v>0</v>
      </c>
      <c r="S132" s="211" t="s">
        <v>36</v>
      </c>
      <c r="T132" s="212" t="s">
        <v>36</v>
      </c>
      <c r="U132" s="213" t="s">
        <v>36</v>
      </c>
      <c r="V132" s="81">
        <f t="shared" si="78"/>
        <v>0</v>
      </c>
      <c r="W132" s="81">
        <f t="shared" si="49"/>
        <v>0</v>
      </c>
      <c r="X132" s="81">
        <f t="shared" si="50"/>
        <v>0</v>
      </c>
      <c r="Y132" s="81">
        <f t="shared" si="79"/>
        <v>0</v>
      </c>
      <c r="Z132" s="81">
        <f t="shared" si="51"/>
        <v>0</v>
      </c>
      <c r="AA132" s="81">
        <f t="shared" si="52"/>
        <v>0</v>
      </c>
      <c r="AB132" s="81">
        <f t="shared" si="80"/>
        <v>0</v>
      </c>
      <c r="AC132" s="81">
        <f t="shared" si="53"/>
        <v>0</v>
      </c>
      <c r="AD132" s="81">
        <f t="shared" si="54"/>
        <v>0</v>
      </c>
      <c r="AE132" s="81">
        <f t="shared" si="81"/>
        <v>0</v>
      </c>
      <c r="AF132" s="81">
        <f t="shared" si="55"/>
        <v>0</v>
      </c>
      <c r="AG132" s="81">
        <f t="shared" si="56"/>
        <v>0</v>
      </c>
      <c r="AH132" s="81">
        <f t="shared" si="82"/>
        <v>0</v>
      </c>
      <c r="AI132" s="81">
        <f t="shared" si="57"/>
        <v>0</v>
      </c>
      <c r="AJ132" s="81">
        <f t="shared" si="58"/>
        <v>0</v>
      </c>
      <c r="AK132" s="81">
        <f t="shared" si="83"/>
        <v>0</v>
      </c>
      <c r="AL132" s="81">
        <f t="shared" si="59"/>
        <v>0</v>
      </c>
      <c r="AM132" s="81">
        <f t="shared" si="60"/>
        <v>0</v>
      </c>
      <c r="AN132" s="81">
        <f t="shared" si="84"/>
        <v>0</v>
      </c>
      <c r="AO132" s="81">
        <f t="shared" si="61"/>
        <v>0</v>
      </c>
      <c r="AP132" s="81">
        <f t="shared" si="62"/>
        <v>0</v>
      </c>
      <c r="AQ132" s="81">
        <f t="shared" si="43"/>
        <v>0</v>
      </c>
      <c r="AR132" s="81">
        <f t="shared" si="63"/>
        <v>0</v>
      </c>
      <c r="AS132" s="81">
        <f t="shared" si="64"/>
        <v>0</v>
      </c>
      <c r="AT132" s="81">
        <f t="shared" si="44"/>
        <v>0</v>
      </c>
      <c r="AU132" s="81">
        <f t="shared" si="65"/>
        <v>0</v>
      </c>
      <c r="AV132" s="81">
        <f t="shared" si="66"/>
        <v>0</v>
      </c>
      <c r="AW132" s="81">
        <f t="shared" si="45"/>
        <v>0</v>
      </c>
      <c r="AX132" s="81">
        <f t="shared" si="67"/>
        <v>0</v>
      </c>
      <c r="AY132" s="81">
        <f t="shared" si="68"/>
        <v>0</v>
      </c>
      <c r="AZ132" s="81">
        <f t="shared" si="46"/>
        <v>0</v>
      </c>
      <c r="BA132" s="81">
        <f t="shared" si="69"/>
        <v>0</v>
      </c>
      <c r="BB132" s="81">
        <f t="shared" si="70"/>
        <v>0</v>
      </c>
    </row>
    <row r="133" spans="1:54" x14ac:dyDescent="0.25">
      <c r="A133" s="198"/>
      <c r="B133" s="206"/>
      <c r="C133" s="207"/>
      <c r="D133" s="206"/>
      <c r="E133" s="206"/>
      <c r="F133" s="206"/>
      <c r="G133" s="206"/>
      <c r="H133" s="206"/>
      <c r="I133" s="206"/>
      <c r="J133" s="206"/>
      <c r="K133" s="206"/>
      <c r="L133" s="206"/>
      <c r="M133" s="206"/>
      <c r="N133" s="206"/>
      <c r="O133" s="206"/>
      <c r="P133" s="208"/>
      <c r="Q133" s="81">
        <f t="shared" si="47"/>
        <v>0</v>
      </c>
      <c r="R133" s="81">
        <f t="shared" si="48"/>
        <v>0</v>
      </c>
      <c r="S133" s="211" t="s">
        <v>36</v>
      </c>
      <c r="T133" s="212" t="s">
        <v>36</v>
      </c>
      <c r="U133" s="213" t="s">
        <v>36</v>
      </c>
      <c r="V133" s="81">
        <f t="shared" si="78"/>
        <v>0</v>
      </c>
      <c r="W133" s="81">
        <f t="shared" si="49"/>
        <v>0</v>
      </c>
      <c r="X133" s="81">
        <f t="shared" si="50"/>
        <v>0</v>
      </c>
      <c r="Y133" s="81">
        <f t="shared" si="79"/>
        <v>0</v>
      </c>
      <c r="Z133" s="81">
        <f t="shared" si="51"/>
        <v>0</v>
      </c>
      <c r="AA133" s="81">
        <f t="shared" si="52"/>
        <v>0</v>
      </c>
      <c r="AB133" s="81">
        <f t="shared" si="80"/>
        <v>0</v>
      </c>
      <c r="AC133" s="81">
        <f t="shared" si="53"/>
        <v>0</v>
      </c>
      <c r="AD133" s="81">
        <f t="shared" si="54"/>
        <v>0</v>
      </c>
      <c r="AE133" s="81">
        <f t="shared" si="81"/>
        <v>0</v>
      </c>
      <c r="AF133" s="81">
        <f t="shared" si="55"/>
        <v>0</v>
      </c>
      <c r="AG133" s="81">
        <f t="shared" si="56"/>
        <v>0</v>
      </c>
      <c r="AH133" s="81">
        <f t="shared" si="82"/>
        <v>0</v>
      </c>
      <c r="AI133" s="81">
        <f t="shared" si="57"/>
        <v>0</v>
      </c>
      <c r="AJ133" s="81">
        <f t="shared" si="58"/>
        <v>0</v>
      </c>
      <c r="AK133" s="81">
        <f t="shared" si="83"/>
        <v>0</v>
      </c>
      <c r="AL133" s="81">
        <f t="shared" si="59"/>
        <v>0</v>
      </c>
      <c r="AM133" s="81">
        <f t="shared" si="60"/>
        <v>0</v>
      </c>
      <c r="AN133" s="81">
        <f t="shared" si="84"/>
        <v>0</v>
      </c>
      <c r="AO133" s="81">
        <f t="shared" si="61"/>
        <v>0</v>
      </c>
      <c r="AP133" s="81">
        <f t="shared" si="62"/>
        <v>0</v>
      </c>
      <c r="AQ133" s="81">
        <f t="shared" si="43"/>
        <v>0</v>
      </c>
      <c r="AR133" s="81">
        <f t="shared" si="63"/>
        <v>0</v>
      </c>
      <c r="AS133" s="81">
        <f t="shared" si="64"/>
        <v>0</v>
      </c>
      <c r="AT133" s="81">
        <f t="shared" si="44"/>
        <v>0</v>
      </c>
      <c r="AU133" s="81">
        <f t="shared" si="65"/>
        <v>0</v>
      </c>
      <c r="AV133" s="81">
        <f t="shared" si="66"/>
        <v>0</v>
      </c>
      <c r="AW133" s="81">
        <f t="shared" si="45"/>
        <v>0</v>
      </c>
      <c r="AX133" s="81">
        <f t="shared" si="67"/>
        <v>0</v>
      </c>
      <c r="AY133" s="81">
        <f t="shared" si="68"/>
        <v>0</v>
      </c>
      <c r="AZ133" s="81">
        <f t="shared" si="46"/>
        <v>0</v>
      </c>
      <c r="BA133" s="81">
        <f t="shared" si="69"/>
        <v>0</v>
      </c>
      <c r="BB133" s="81">
        <f t="shared" si="70"/>
        <v>0</v>
      </c>
    </row>
    <row r="134" spans="1:54" x14ac:dyDescent="0.25">
      <c r="A134" s="198"/>
      <c r="B134" s="206"/>
      <c r="C134" s="207"/>
      <c r="D134" s="206"/>
      <c r="E134" s="206"/>
      <c r="F134" s="206"/>
      <c r="G134" s="206"/>
      <c r="H134" s="206"/>
      <c r="I134" s="206"/>
      <c r="J134" s="206"/>
      <c r="K134" s="206"/>
      <c r="L134" s="206"/>
      <c r="M134" s="206"/>
      <c r="N134" s="206"/>
      <c r="O134" s="206"/>
      <c r="P134" s="208"/>
      <c r="Q134" s="81">
        <f t="shared" si="47"/>
        <v>0</v>
      </c>
      <c r="R134" s="81">
        <f t="shared" si="48"/>
        <v>0</v>
      </c>
      <c r="S134" s="211" t="s">
        <v>36</v>
      </c>
      <c r="T134" s="212" t="s">
        <v>36</v>
      </c>
      <c r="U134" s="213" t="s">
        <v>36</v>
      </c>
      <c r="V134" s="81">
        <f t="shared" si="78"/>
        <v>0</v>
      </c>
      <c r="W134" s="81">
        <f t="shared" si="49"/>
        <v>0</v>
      </c>
      <c r="X134" s="81">
        <f t="shared" si="50"/>
        <v>0</v>
      </c>
      <c r="Y134" s="81">
        <f t="shared" si="79"/>
        <v>0</v>
      </c>
      <c r="Z134" s="81">
        <f t="shared" si="51"/>
        <v>0</v>
      </c>
      <c r="AA134" s="81">
        <f t="shared" si="52"/>
        <v>0</v>
      </c>
      <c r="AB134" s="81">
        <f t="shared" si="80"/>
        <v>0</v>
      </c>
      <c r="AC134" s="81">
        <f t="shared" si="53"/>
        <v>0</v>
      </c>
      <c r="AD134" s="81">
        <f t="shared" si="54"/>
        <v>0</v>
      </c>
      <c r="AE134" s="81">
        <f t="shared" si="81"/>
        <v>0</v>
      </c>
      <c r="AF134" s="81">
        <f t="shared" si="55"/>
        <v>0</v>
      </c>
      <c r="AG134" s="81">
        <f t="shared" si="56"/>
        <v>0</v>
      </c>
      <c r="AH134" s="81">
        <f t="shared" si="82"/>
        <v>0</v>
      </c>
      <c r="AI134" s="81">
        <f t="shared" si="57"/>
        <v>0</v>
      </c>
      <c r="AJ134" s="81">
        <f t="shared" si="58"/>
        <v>0</v>
      </c>
      <c r="AK134" s="81">
        <f t="shared" si="83"/>
        <v>0</v>
      </c>
      <c r="AL134" s="81">
        <f t="shared" si="59"/>
        <v>0</v>
      </c>
      <c r="AM134" s="81">
        <f t="shared" si="60"/>
        <v>0</v>
      </c>
      <c r="AN134" s="81">
        <f t="shared" si="84"/>
        <v>0</v>
      </c>
      <c r="AO134" s="81">
        <f t="shared" si="61"/>
        <v>0</v>
      </c>
      <c r="AP134" s="81">
        <f t="shared" si="62"/>
        <v>0</v>
      </c>
      <c r="AQ134" s="81">
        <f>IF($G134="",0,IF(OR(VALUE(LEFT(AQ$8,4))&gt;IF($U134="N/a",9999,VALUE(LEFT($U134,4))),AND($G134="No",VALUE(LEFT(AQ$8,4))&lt;IF($H134="N/a",0,VALUE(LEFT($H134,4))))),0,IF(AND(VALUE(LEFT(AQ$8,4))&gt;=IF($S134="N/a",9999,VALUE(LEFT($S134,4))),$T134&lt;&gt;"N/a"),(1+$T134)*$P134,$P134)))</f>
        <v>0</v>
      </c>
      <c r="AR134" s="81">
        <f t="shared" si="63"/>
        <v>0</v>
      </c>
      <c r="AS134" s="81">
        <f t="shared" si="64"/>
        <v>0</v>
      </c>
      <c r="AT134" s="81">
        <f>IF($G134="",0,IF(OR(VALUE(LEFT(AT$8,4))&gt;IF($U134="N/a",9999,VALUE(LEFT($U134,4))),AND($G134="No",VALUE(LEFT(AT$8,4))&lt;IF($H134="N/a",0,VALUE(LEFT($H134,4))))),0,IF(AND(VALUE(LEFT(AT$8,4))&gt;=IF($S134="N/a",9999,VALUE(LEFT($S134,4))),$T134&lt;&gt;"N/a"),(1+$T134)*$P134,$P134)))</f>
        <v>0</v>
      </c>
      <c r="AU134" s="81">
        <f t="shared" si="65"/>
        <v>0</v>
      </c>
      <c r="AV134" s="81">
        <f t="shared" si="66"/>
        <v>0</v>
      </c>
      <c r="AW134" s="81">
        <f>IF($G134="",0,IF(OR(VALUE(LEFT(AW$8,4))&gt;IF($U134="N/a",9999,VALUE(LEFT($U134,4))),AND($G134="No",VALUE(LEFT(AW$8,4))&lt;IF($H134="N/a",0,VALUE(LEFT($H134,4))))),0,IF(AND(VALUE(LEFT(AW$8,4))&gt;=IF($S134="N/a",9999,VALUE(LEFT($S134,4))),$T134&lt;&gt;"N/a"),(1+$T134)*$P134,$P134)))</f>
        <v>0</v>
      </c>
      <c r="AX134" s="81">
        <f t="shared" si="67"/>
        <v>0</v>
      </c>
      <c r="AY134" s="81">
        <f t="shared" si="68"/>
        <v>0</v>
      </c>
      <c r="AZ134" s="81">
        <f>IF($G134="",0,IF(OR(VALUE(LEFT(AZ$8,4))&gt;IF($U134="N/a",9999,VALUE(LEFT($U134,4))),AND($G134="No",VALUE(LEFT(AZ$8,4))&lt;IF($H134="N/a",0,VALUE(LEFT($H134,4))))),0,IF(AND(VALUE(LEFT(AZ$8,4))&gt;=IF($S134="N/a",9999,VALUE(LEFT($S134,4))),$T134&lt;&gt;"N/a"),(1+$T134)*$P134,$P134)))</f>
        <v>0</v>
      </c>
      <c r="BA134" s="81">
        <f t="shared" si="69"/>
        <v>0</v>
      </c>
      <c r="BB134" s="81">
        <f t="shared" si="70"/>
        <v>0</v>
      </c>
    </row>
    <row r="135" spans="1:54" x14ac:dyDescent="0.25">
      <c r="A135" s="198"/>
      <c r="B135" s="206"/>
      <c r="C135" s="207"/>
      <c r="D135" s="206"/>
      <c r="E135" s="206"/>
      <c r="F135" s="206"/>
      <c r="G135" s="206"/>
      <c r="H135" s="206"/>
      <c r="I135" s="206"/>
      <c r="J135" s="206"/>
      <c r="K135" s="206"/>
      <c r="L135" s="206"/>
      <c r="M135" s="206"/>
      <c r="N135" s="206"/>
      <c r="O135" s="206"/>
      <c r="P135" s="208"/>
      <c r="Q135" s="81">
        <f t="shared" si="47"/>
        <v>0</v>
      </c>
      <c r="R135" s="81">
        <f t="shared" si="48"/>
        <v>0</v>
      </c>
      <c r="S135" s="211" t="s">
        <v>36</v>
      </c>
      <c r="T135" s="212" t="s">
        <v>36</v>
      </c>
      <c r="U135" s="213" t="s">
        <v>36</v>
      </c>
      <c r="V135" s="81">
        <f t="shared" si="78"/>
        <v>0</v>
      </c>
      <c r="W135" s="81">
        <f t="shared" si="49"/>
        <v>0</v>
      </c>
      <c r="X135" s="81">
        <f t="shared" si="50"/>
        <v>0</v>
      </c>
      <c r="Y135" s="81">
        <f t="shared" si="79"/>
        <v>0</v>
      </c>
      <c r="Z135" s="81">
        <f t="shared" si="51"/>
        <v>0</v>
      </c>
      <c r="AA135" s="81">
        <f t="shared" si="52"/>
        <v>0</v>
      </c>
      <c r="AB135" s="81">
        <f t="shared" si="80"/>
        <v>0</v>
      </c>
      <c r="AC135" s="81">
        <f t="shared" si="53"/>
        <v>0</v>
      </c>
      <c r="AD135" s="81">
        <f t="shared" si="54"/>
        <v>0</v>
      </c>
      <c r="AE135" s="81">
        <f t="shared" si="81"/>
        <v>0</v>
      </c>
      <c r="AF135" s="81">
        <f t="shared" si="55"/>
        <v>0</v>
      </c>
      <c r="AG135" s="81">
        <f t="shared" si="56"/>
        <v>0</v>
      </c>
      <c r="AH135" s="81">
        <f t="shared" si="82"/>
        <v>0</v>
      </c>
      <c r="AI135" s="81">
        <f t="shared" si="57"/>
        <v>0</v>
      </c>
      <c r="AJ135" s="81">
        <f t="shared" si="58"/>
        <v>0</v>
      </c>
      <c r="AK135" s="81">
        <f t="shared" si="83"/>
        <v>0</v>
      </c>
      <c r="AL135" s="81">
        <f t="shared" si="59"/>
        <v>0</v>
      </c>
      <c r="AM135" s="81">
        <f t="shared" si="60"/>
        <v>0</v>
      </c>
      <c r="AN135" s="81">
        <f t="shared" si="84"/>
        <v>0</v>
      </c>
      <c r="AO135" s="81">
        <f t="shared" si="61"/>
        <v>0</v>
      </c>
      <c r="AP135" s="81">
        <f t="shared" si="62"/>
        <v>0</v>
      </c>
      <c r="AQ135" s="81">
        <f>IF($G135="",0,IF(OR(VALUE(LEFT(AQ$8,4))&gt;IF($U135="N/a",9999,VALUE(LEFT($U135,4))),AND($G135="No",VALUE(LEFT(AQ$8,4))&lt;IF($H135="N/a",0,VALUE(LEFT($H135,4))))),0,IF(AND(VALUE(LEFT(AQ$8,4))&gt;=IF($S135="N/a",9999,VALUE(LEFT($S135,4))),$T135&lt;&gt;"N/a"),(1+$T135)*$P135,$P135)))</f>
        <v>0</v>
      </c>
      <c r="AR135" s="81">
        <f t="shared" si="63"/>
        <v>0</v>
      </c>
      <c r="AS135" s="81">
        <f t="shared" si="64"/>
        <v>0</v>
      </c>
      <c r="AT135" s="81">
        <f>IF($G135="",0,IF(OR(VALUE(LEFT(AT$8,4))&gt;IF($U135="N/a",9999,VALUE(LEFT($U135,4))),AND($G135="No",VALUE(LEFT(AT$8,4))&lt;IF($H135="N/a",0,VALUE(LEFT($H135,4))))),0,IF(AND(VALUE(LEFT(AT$8,4))&gt;=IF($S135="N/a",9999,VALUE(LEFT($S135,4))),$T135&lt;&gt;"N/a"),(1+$T135)*$P135,$P135)))</f>
        <v>0</v>
      </c>
      <c r="AU135" s="81">
        <f t="shared" si="65"/>
        <v>0</v>
      </c>
      <c r="AV135" s="81">
        <f t="shared" si="66"/>
        <v>0</v>
      </c>
      <c r="AW135" s="81">
        <f>IF($G135="",0,IF(OR(VALUE(LEFT(AW$8,4))&gt;IF($U135="N/a",9999,VALUE(LEFT($U135,4))),AND($G135="No",VALUE(LEFT(AW$8,4))&lt;IF($H135="N/a",0,VALUE(LEFT($H135,4))))),0,IF(AND(VALUE(LEFT(AW$8,4))&gt;=IF($S135="N/a",9999,VALUE(LEFT($S135,4))),$T135&lt;&gt;"N/a"),(1+$T135)*$P135,$P135)))</f>
        <v>0</v>
      </c>
      <c r="AX135" s="81">
        <f t="shared" si="67"/>
        <v>0</v>
      </c>
      <c r="AY135" s="81">
        <f t="shared" si="68"/>
        <v>0</v>
      </c>
      <c r="AZ135" s="81">
        <f>IF($G135="",0,IF(OR(VALUE(LEFT(AZ$8,4))&gt;IF($U135="N/a",9999,VALUE(LEFT($U135,4))),AND($G135="No",VALUE(LEFT(AZ$8,4))&lt;IF($H135="N/a",0,VALUE(LEFT($H135,4))))),0,IF(AND(VALUE(LEFT(AZ$8,4))&gt;=IF($S135="N/a",9999,VALUE(LEFT($S135,4))),$T135&lt;&gt;"N/a"),(1+$T135)*$P135,$P135)))</f>
        <v>0</v>
      </c>
      <c r="BA135" s="81">
        <f t="shared" si="69"/>
        <v>0</v>
      </c>
      <c r="BB135" s="81">
        <f t="shared" si="70"/>
        <v>0</v>
      </c>
    </row>
    <row r="136" spans="1:54" x14ac:dyDescent="0.25">
      <c r="A136" s="198"/>
      <c r="B136" s="206"/>
      <c r="C136" s="207"/>
      <c r="D136" s="206"/>
      <c r="E136" s="206"/>
      <c r="F136" s="206"/>
      <c r="G136" s="206"/>
      <c r="H136" s="206"/>
      <c r="I136" s="206"/>
      <c r="J136" s="206"/>
      <c r="K136" s="206"/>
      <c r="L136" s="206"/>
      <c r="M136" s="206"/>
      <c r="N136" s="206"/>
      <c r="O136" s="206"/>
      <c r="P136" s="208"/>
      <c r="Q136" s="81">
        <f t="shared" si="47"/>
        <v>0</v>
      </c>
      <c r="R136" s="81">
        <f t="shared" si="48"/>
        <v>0</v>
      </c>
      <c r="S136" s="211" t="s">
        <v>36</v>
      </c>
      <c r="T136" s="212" t="s">
        <v>36</v>
      </c>
      <c r="U136" s="213" t="s">
        <v>36</v>
      </c>
      <c r="V136" s="81">
        <f t="shared" si="78"/>
        <v>0</v>
      </c>
      <c r="W136" s="81">
        <f t="shared" si="49"/>
        <v>0</v>
      </c>
      <c r="X136" s="81">
        <f t="shared" si="50"/>
        <v>0</v>
      </c>
      <c r="Y136" s="81">
        <f t="shared" si="79"/>
        <v>0</v>
      </c>
      <c r="Z136" s="81">
        <f t="shared" si="51"/>
        <v>0</v>
      </c>
      <c r="AA136" s="81">
        <f t="shared" si="52"/>
        <v>0</v>
      </c>
      <c r="AB136" s="81">
        <f t="shared" si="80"/>
        <v>0</v>
      </c>
      <c r="AC136" s="81">
        <f t="shared" si="53"/>
        <v>0</v>
      </c>
      <c r="AD136" s="81">
        <f t="shared" si="54"/>
        <v>0</v>
      </c>
      <c r="AE136" s="81">
        <f t="shared" si="81"/>
        <v>0</v>
      </c>
      <c r="AF136" s="81">
        <f t="shared" si="55"/>
        <v>0</v>
      </c>
      <c r="AG136" s="81">
        <f t="shared" si="56"/>
        <v>0</v>
      </c>
      <c r="AH136" s="81">
        <f t="shared" si="82"/>
        <v>0</v>
      </c>
      <c r="AI136" s="81">
        <f t="shared" si="57"/>
        <v>0</v>
      </c>
      <c r="AJ136" s="81">
        <f t="shared" si="58"/>
        <v>0</v>
      </c>
      <c r="AK136" s="81">
        <f t="shared" si="83"/>
        <v>0</v>
      </c>
      <c r="AL136" s="81">
        <f t="shared" si="59"/>
        <v>0</v>
      </c>
      <c r="AM136" s="81">
        <f t="shared" si="60"/>
        <v>0</v>
      </c>
      <c r="AN136" s="81">
        <f t="shared" si="84"/>
        <v>0</v>
      </c>
      <c r="AO136" s="81">
        <f t="shared" si="61"/>
        <v>0</v>
      </c>
      <c r="AP136" s="81">
        <f t="shared" si="62"/>
        <v>0</v>
      </c>
      <c r="AQ136" s="81">
        <f>IF($G136="",0,IF(OR(VALUE(LEFT(AQ$8,4))&gt;IF($U136="N/a",9999,VALUE(LEFT($U136,4))),AND($G136="No",VALUE(LEFT(AQ$8,4))&lt;IF($H136="N/a",0,VALUE(LEFT($H136,4))))),0,IF(AND(VALUE(LEFT(AQ$8,4))&gt;=IF($S136="N/a",9999,VALUE(LEFT($S136,4))),$T136&lt;&gt;"N/a"),(1+$T136)*$P136,$P136)))</f>
        <v>0</v>
      </c>
      <c r="AR136" s="81">
        <f t="shared" si="63"/>
        <v>0</v>
      </c>
      <c r="AS136" s="81">
        <f t="shared" si="64"/>
        <v>0</v>
      </c>
      <c r="AT136" s="81">
        <f>IF($G136="",0,IF(OR(VALUE(LEFT(AT$8,4))&gt;IF($U136="N/a",9999,VALUE(LEFT($U136,4))),AND($G136="No",VALUE(LEFT(AT$8,4))&lt;IF($H136="N/a",0,VALUE(LEFT($H136,4))))),0,IF(AND(VALUE(LEFT(AT$8,4))&gt;=IF($S136="N/a",9999,VALUE(LEFT($S136,4))),$T136&lt;&gt;"N/a"),(1+$T136)*$P136,$P136)))</f>
        <v>0</v>
      </c>
      <c r="AU136" s="81">
        <f t="shared" si="65"/>
        <v>0</v>
      </c>
      <c r="AV136" s="81">
        <f t="shared" si="66"/>
        <v>0</v>
      </c>
      <c r="AW136" s="81">
        <f>IF($G136="",0,IF(OR(VALUE(LEFT(AW$8,4))&gt;IF($U136="N/a",9999,VALUE(LEFT($U136,4))),AND($G136="No",VALUE(LEFT(AW$8,4))&lt;IF($H136="N/a",0,VALUE(LEFT($H136,4))))),0,IF(AND(VALUE(LEFT(AW$8,4))&gt;=IF($S136="N/a",9999,VALUE(LEFT($S136,4))),$T136&lt;&gt;"N/a"),(1+$T136)*$P136,$P136)))</f>
        <v>0</v>
      </c>
      <c r="AX136" s="81">
        <f t="shared" si="67"/>
        <v>0</v>
      </c>
      <c r="AY136" s="81">
        <f t="shared" si="68"/>
        <v>0</v>
      </c>
      <c r="AZ136" s="81">
        <f>IF($G136="",0,IF(OR(VALUE(LEFT(AZ$8,4))&gt;IF($U136="N/a",9999,VALUE(LEFT($U136,4))),AND($G136="No",VALUE(LEFT(AZ$8,4))&lt;IF($H136="N/a",0,VALUE(LEFT($H136,4))))),0,IF(AND(VALUE(LEFT(AZ$8,4))&gt;=IF($S136="N/a",9999,VALUE(LEFT($S136,4))),$T136&lt;&gt;"N/a"),(1+$T136)*$P136,$P136)))</f>
        <v>0</v>
      </c>
      <c r="BA136" s="81">
        <f t="shared" si="69"/>
        <v>0</v>
      </c>
      <c r="BB136" s="81">
        <f t="shared" si="70"/>
        <v>0</v>
      </c>
    </row>
    <row r="137" spans="1:54" x14ac:dyDescent="0.25">
      <c r="A137" s="198"/>
      <c r="B137" s="206"/>
      <c r="C137" s="207"/>
      <c r="D137" s="206"/>
      <c r="E137" s="206"/>
      <c r="F137" s="206"/>
      <c r="G137" s="206"/>
      <c r="H137" s="206"/>
      <c r="I137" s="206"/>
      <c r="J137" s="206"/>
      <c r="K137" s="206"/>
      <c r="L137" s="206"/>
      <c r="M137" s="206"/>
      <c r="N137" s="206"/>
      <c r="O137" s="206"/>
      <c r="P137" s="208"/>
      <c r="Q137" s="81">
        <f t="shared" ref="Q137:Q200" si="85">IF(OR($G137="No",ISBLANK($N137)),0,IF($N137="Other (tonnes CO2e)","",P137*(INDEX(EmissionFactorsData,MATCH($N137,EmissionFactorsEmissionSource,0),MATCH(Q$8,EmissionFactorsYear,0))/1000)))</f>
        <v>0</v>
      </c>
      <c r="R137" s="81">
        <f t="shared" ref="R137:R200" si="86">IF(OR($G137="No",ISBLANK($N137)),0,IF($N137="Other (tonnes CO2e)","",P137*INDEX(CostsData,MATCH($N137,CostsEmissionSource,0),MATCH(Q$8,CostsYear,0))+IF($K137="Yes",W137*INDEX(CostsData,MATCH("CRC EES",CostsEmissionSource,0),MATCH(Q$8,CostsYear,0)),0)))</f>
        <v>0</v>
      </c>
      <c r="S137" s="211" t="s">
        <v>36</v>
      </c>
      <c r="T137" s="212" t="s">
        <v>36</v>
      </c>
      <c r="U137" s="213" t="s">
        <v>36</v>
      </c>
      <c r="V137" s="81">
        <f>IF($G137="",0,IF(OR(VALUE(LEFT(V$8,4))&gt;IF($U137="N/a",9999,VALUE(LEFT($U137,4))),AND($G137="No",VALUE(LEFT(V$8,4))&lt;IF($H137="N/a",0,VALUE(LEFT($H137,4))))),0,IF(AND(VALUE(LEFT(V$8,4))&gt;=IF($S137="N/a",9999,VALUE(LEFT($S137,4))),$T137&lt;&gt;"N/a"),(1+$T137)*$P137,$P137)))</f>
        <v>0</v>
      </c>
      <c r="W137" s="81">
        <f t="shared" ref="W137:W200" si="87">IF($N137=0,0,V137*(INDEX(EmissionFactorsData,MATCH($N137,EmissionFactorsEmissionSource,0),MATCH(V$8,EmissionFactorsYear,0))/1000))</f>
        <v>0</v>
      </c>
      <c r="X137" s="81">
        <f t="shared" ref="X137:X200" si="88">IF($N137=0,0,V137*INDEX(CostsData,MATCH($N137,CostsEmissionSource,0),MATCH(V$8,CostsYear,0)))+IF($K137="Yes",W137*INDEX(CostsData,MATCH("CRC EES",CostsEmissionSource,0),MATCH(V$8,CostsYear,0)),0)</f>
        <v>0</v>
      </c>
      <c r="Y137" s="81">
        <f>IF($G137="",0,IF(OR(VALUE(LEFT(Y$8,4))&gt;IF($U137="N/a",9999,VALUE(LEFT($U137,4))),AND($G137="No",VALUE(LEFT(Y$8,4))&lt;IF($H137="N/a",0,VALUE(LEFT($H137,4))))),0,IF(AND(VALUE(LEFT(Y$8,4))&gt;=IF($S137="N/a",9999,VALUE(LEFT($S137,4))),$T137&lt;&gt;"N/a"),(1+$T137)*$P137,$P137)))</f>
        <v>0</v>
      </c>
      <c r="Z137" s="81">
        <f t="shared" ref="Z137:Z200" si="89">IF($N137=0,0,Y137*(INDEX(EmissionFactorsData,MATCH($N137,EmissionFactorsEmissionSource,0),MATCH(Y$8,EmissionFactorsYear,0))/1000))</f>
        <v>0</v>
      </c>
      <c r="AA137" s="81">
        <f t="shared" ref="AA137:AA200" si="90">IF($N137=0,0,Y137*INDEX(CostsData,MATCH($N137,CostsEmissionSource,0),MATCH(Y$8,CostsYear,0)))+IF($K137="Yes",Z137*INDEX(CostsData,MATCH("CRC EES",CostsEmissionSource,0),MATCH(Y$8,CostsYear,0)),0)</f>
        <v>0</v>
      </c>
      <c r="AB137" s="81">
        <f>IF($G137="",0,IF(OR(VALUE(LEFT(AB$8,4))&gt;IF($U137="N/a",9999,VALUE(LEFT($U137,4))),AND($G137="No",VALUE(LEFT(AB$8,4))&lt;IF($H137="N/a",0,VALUE(LEFT($H137,4))))),0,IF(AND(VALUE(LEFT(AB$8,4))&gt;=IF($S137="N/a",9999,VALUE(LEFT($S137,4))),$T137&lt;&gt;"N/a"),(1+$T137)*$P137,$P137)))</f>
        <v>0</v>
      </c>
      <c r="AC137" s="81">
        <f t="shared" ref="AC137:AC200" si="91">IF($N137=0,0,AB137*(INDEX(EmissionFactorsData,MATCH($N137,EmissionFactorsEmissionSource,0),MATCH(AB$8,EmissionFactorsYear,0))/1000))</f>
        <v>0</v>
      </c>
      <c r="AD137" s="81">
        <f t="shared" ref="AD137:AD200" si="92">IF($N137=0,0,AB137*INDEX(CostsData,MATCH($N137,CostsEmissionSource,0),MATCH(AB$8,CostsYear,0)))+IF($K137="Yes",AC137*INDEX(CostsData,MATCH("CRC EES",CostsEmissionSource,0),MATCH(AB$8,CostsYear,0)),0)</f>
        <v>0</v>
      </c>
      <c r="AE137" s="81">
        <f>IF($G137="",0,IF(OR(VALUE(LEFT(AE$8,4))&gt;IF($U137="N/a",9999,VALUE(LEFT($U137,4))),AND($G137="No",VALUE(LEFT(AE$8,4))&lt;IF($H137="N/a",0,VALUE(LEFT($H137,4))))),0,IF(AND(VALUE(LEFT(AE$8,4))&gt;=IF($S137="N/a",9999,VALUE(LEFT($S137,4))),$T137&lt;&gt;"N/a"),(1+$T137)*$P137,$P137)))</f>
        <v>0</v>
      </c>
      <c r="AF137" s="81">
        <f t="shared" ref="AF137:AF200" si="93">IF($N137=0,0,AE137*(INDEX(EmissionFactorsData,MATCH($N137,EmissionFactorsEmissionSource,0),MATCH(AE$8,EmissionFactorsYear,0))/1000))</f>
        <v>0</v>
      </c>
      <c r="AG137" s="81">
        <f t="shared" ref="AG137:AG200" si="94">IF($N137=0,0,AE137*INDEX(CostsData,MATCH($N137,CostsEmissionSource,0),MATCH(AE$8,CostsYear,0)))+IF($K137="Yes",AF137*INDEX(CostsData,MATCH("CRC EES",CostsEmissionSource,0),MATCH(AE$8,CostsYear,0)),0)</f>
        <v>0</v>
      </c>
      <c r="AH137" s="81">
        <f>IF($G137="",0,IF(OR(VALUE(LEFT(AH$8,4))&gt;IF($U137="N/a",9999,VALUE(LEFT($U137,4))),AND($G137="No",VALUE(LEFT(AH$8,4))&lt;IF($H137="N/a",0,VALUE(LEFT($H137,4))))),0,IF(AND(VALUE(LEFT(AH$8,4))&gt;=IF($S137="N/a",9999,VALUE(LEFT($S137,4))),$T137&lt;&gt;"N/a"),(1+$T137)*$P137,$P137)))</f>
        <v>0</v>
      </c>
      <c r="AI137" s="81">
        <f t="shared" ref="AI137:AI200" si="95">IF($N137=0,0,AH137*(INDEX(EmissionFactorsData,MATCH($N137,EmissionFactorsEmissionSource,0),MATCH(AH$8,EmissionFactorsYear,0))/1000))</f>
        <v>0</v>
      </c>
      <c r="AJ137" s="81">
        <f t="shared" ref="AJ137:AJ200" si="96">IF($N137=0,0,AH137*INDEX(CostsData,MATCH($N137,CostsEmissionSource,0),MATCH(AH$8,CostsYear,0)))+IF($K137="Yes",AI137*INDEX(CostsData,MATCH("CRC EES",CostsEmissionSource,0),MATCH(AH$8,CostsYear,0)),0)</f>
        <v>0</v>
      </c>
      <c r="AK137" s="81">
        <f>IF($G137="",0,IF(OR(VALUE(LEFT(AK$8,4))&gt;IF($U137="N/a",9999,VALUE(LEFT($U137,4))),AND($G137="No",VALUE(LEFT(AK$8,4))&lt;IF($H137="N/a",0,VALUE(LEFT($H137,4))))),0,IF(AND(VALUE(LEFT(AK$8,4))&gt;=IF($S137="N/a",9999,VALUE(LEFT($S137,4))),$T137&lt;&gt;"N/a"),(1+$T137)*$P137,$P137)))</f>
        <v>0</v>
      </c>
      <c r="AL137" s="81">
        <f t="shared" ref="AL137:AL200" si="97">IF($N137=0,0,AK137*(INDEX(EmissionFactorsData,MATCH($N137,EmissionFactorsEmissionSource,0),MATCH(AK$8,EmissionFactorsYear,0))/1000))</f>
        <v>0</v>
      </c>
      <c r="AM137" s="81">
        <f t="shared" ref="AM137:AM200" si="98">IF($N137=0,0,AK137*INDEX(CostsData,MATCH($N137,CostsEmissionSource,0),MATCH(AK$8,CostsYear,0)))+IF($K137="Yes",AL137*INDEX(CostsData,MATCH("CRC EES",CostsEmissionSource,0),MATCH(AK$8,CostsYear,0)),0)</f>
        <v>0</v>
      </c>
      <c r="AN137" s="81">
        <f>IF($G137="",0,IF(OR(VALUE(LEFT(AN$8,4))&gt;IF($U137="N/a",9999,VALUE(LEFT($U137,4))),AND($G137="No",VALUE(LEFT(AN$8,4))&lt;IF($H137="N/a",0,VALUE(LEFT($H137,4))))),0,IF(AND(VALUE(LEFT(AN$8,4))&gt;=IF($S137="N/a",9999,VALUE(LEFT($S137,4))),$T137&lt;&gt;"N/a"),(1+$T137)*$P137,$P137)))</f>
        <v>0</v>
      </c>
      <c r="AO137" s="81">
        <f t="shared" ref="AO137:AO200" si="99">IF($N137=0,0,AN137*(INDEX(EmissionFactorsData,MATCH($N137,EmissionFactorsEmissionSource,0),MATCH(AN$8,EmissionFactorsYear,0))/1000))</f>
        <v>0</v>
      </c>
      <c r="AP137" s="81">
        <f t="shared" ref="AP137:AP200" si="100">IF($N137=0,0,AN137*INDEX(CostsData,MATCH($N137,CostsEmissionSource,0),MATCH(AN$8,CostsYear,0)))+IF($K137="Yes",AO137*INDEX(CostsData,MATCH("CRC EES",CostsEmissionSource,0),MATCH(AN$8,CostsYear,0)),0)</f>
        <v>0</v>
      </c>
      <c r="AQ137" s="81">
        <f t="shared" ref="AQ137:AQ242" si="101">IF($G137="",0,IF(OR(VALUE(LEFT(AQ$8,4))&gt;IF($U137="N/a",9999,VALUE(LEFT($U137,4))),AND($G137="No",VALUE(LEFT(AQ$8,4))&lt;IF($H137="N/a",0,VALUE(LEFT($H137,4))))),0,IF(AND(VALUE(LEFT(AQ$8,4))&gt;=IF($S137="N/a",9999,VALUE(LEFT($S137,4))),$T137&lt;&gt;"N/a"),(1+$T137)*$P137,$P137)))</f>
        <v>0</v>
      </c>
      <c r="AR137" s="81">
        <f t="shared" ref="AR137:AR200" si="102">IF($N137=0,0,AQ137*(INDEX(EmissionFactorsData,MATCH($N137,EmissionFactorsEmissionSource,0),MATCH(AQ$8,EmissionFactorsYear,0))/1000))</f>
        <v>0</v>
      </c>
      <c r="AS137" s="81">
        <f t="shared" ref="AS137:AS200" si="103">IF($N137=0,0,AQ137*INDEX(CostsData,MATCH($N137,CostsEmissionSource,0),MATCH(AQ$8,CostsYear,0)))+IF($K137="Yes",AR137*INDEX(CostsData,MATCH("CRC EES",CostsEmissionSource,0),MATCH(AQ$8,CostsYear,0)),0)</f>
        <v>0</v>
      </c>
      <c r="AT137" s="81">
        <f t="shared" ref="AT137:AT242" si="104">IF($G137="",0,IF(OR(VALUE(LEFT(AT$8,4))&gt;IF($U137="N/a",9999,VALUE(LEFT($U137,4))),AND($G137="No",VALUE(LEFT(AT$8,4))&lt;IF($H137="N/a",0,VALUE(LEFT($H137,4))))),0,IF(AND(VALUE(LEFT(AT$8,4))&gt;=IF($S137="N/a",9999,VALUE(LEFT($S137,4))),$T137&lt;&gt;"N/a"),(1+$T137)*$P137,$P137)))</f>
        <v>0</v>
      </c>
      <c r="AU137" s="81">
        <f t="shared" ref="AU137:AU200" si="105">IF($N137=0,0,AT137*(INDEX(EmissionFactorsData,MATCH($N137,EmissionFactorsEmissionSource,0),MATCH(AT$8,EmissionFactorsYear,0))/1000))</f>
        <v>0</v>
      </c>
      <c r="AV137" s="81">
        <f t="shared" ref="AV137:AV200" si="106">IF($N137=0,0,AT137*INDEX(CostsData,MATCH($N137,CostsEmissionSource,0),MATCH(AT$8,CostsYear,0)))+IF($K137="Yes",AU137*INDEX(CostsData,MATCH("CRC EES",CostsEmissionSource,0),MATCH(AT$8,CostsYear,0)),0)</f>
        <v>0</v>
      </c>
      <c r="AW137" s="81">
        <f t="shared" ref="AW137:AW242" si="107">IF($G137="",0,IF(OR(VALUE(LEFT(AW$8,4))&gt;IF($U137="N/a",9999,VALUE(LEFT($U137,4))),AND($G137="No",VALUE(LEFT(AW$8,4))&lt;IF($H137="N/a",0,VALUE(LEFT($H137,4))))),0,IF(AND(VALUE(LEFT(AW$8,4))&gt;=IF($S137="N/a",9999,VALUE(LEFT($S137,4))),$T137&lt;&gt;"N/a"),(1+$T137)*$P137,$P137)))</f>
        <v>0</v>
      </c>
      <c r="AX137" s="81">
        <f t="shared" ref="AX137:AX200" si="108">IF($N137=0,0,AW137*(INDEX(EmissionFactorsData,MATCH($N137,EmissionFactorsEmissionSource,0),MATCH(AW$8,EmissionFactorsYear,0))/1000))</f>
        <v>0</v>
      </c>
      <c r="AY137" s="81">
        <f t="shared" ref="AY137:AY200" si="109">IF($N137=0,0,AW137*INDEX(CostsData,MATCH($N137,CostsEmissionSource,0),MATCH(AW$8,CostsYear,0)))+IF($K137="Yes",AX137*INDEX(CostsData,MATCH("CRC EES",CostsEmissionSource,0),MATCH(AW$8,CostsYear,0)),0)</f>
        <v>0</v>
      </c>
      <c r="AZ137" s="81">
        <f t="shared" ref="AZ137:AZ242" si="110">IF($G137="",0,IF(OR(VALUE(LEFT(AZ$8,4))&gt;IF($U137="N/a",9999,VALUE(LEFT($U137,4))),AND($G137="No",VALUE(LEFT(AZ$8,4))&lt;IF($H137="N/a",0,VALUE(LEFT($H137,4))))),0,IF(AND(VALUE(LEFT(AZ$8,4))&gt;=IF($S137="N/a",9999,VALUE(LEFT($S137,4))),$T137&lt;&gt;"N/a"),(1+$T137)*$P137,$P137)))</f>
        <v>0</v>
      </c>
      <c r="BA137" s="81">
        <f t="shared" ref="BA137:BA200" si="111">IF($N137=0,0,AZ137*(INDEX(EmissionFactorsData,MATCH($N137,EmissionFactorsEmissionSource,0),MATCH(AZ$8,EmissionFactorsYear,0))/1000))</f>
        <v>0</v>
      </c>
      <c r="BB137" s="81">
        <f t="shared" ref="BB137:BB200" si="112">IF($N137=0,0,AZ137*INDEX(CostsData,MATCH($N137,CostsEmissionSource,0),MATCH(AZ$8,CostsYear,0)))+IF($K137="Yes",BA137*INDEX(CostsData,MATCH("CRC EES",CostsEmissionSource,0),MATCH(AZ$8,CostsYear,0)),0)</f>
        <v>0</v>
      </c>
    </row>
    <row r="138" spans="1:54" x14ac:dyDescent="0.25">
      <c r="A138" s="198"/>
      <c r="B138" s="206"/>
      <c r="C138" s="207"/>
      <c r="D138" s="206"/>
      <c r="E138" s="206"/>
      <c r="F138" s="206"/>
      <c r="G138" s="206"/>
      <c r="H138" s="206"/>
      <c r="I138" s="206"/>
      <c r="J138" s="206"/>
      <c r="K138" s="206"/>
      <c r="L138" s="206"/>
      <c r="M138" s="206"/>
      <c r="N138" s="206"/>
      <c r="O138" s="206"/>
      <c r="P138" s="208"/>
      <c r="Q138" s="81">
        <f t="shared" si="85"/>
        <v>0</v>
      </c>
      <c r="R138" s="81">
        <f t="shared" si="86"/>
        <v>0</v>
      </c>
      <c r="S138" s="211" t="s">
        <v>36</v>
      </c>
      <c r="T138" s="212" t="s">
        <v>36</v>
      </c>
      <c r="U138" s="213" t="s">
        <v>36</v>
      </c>
      <c r="V138" s="81">
        <f>IF($G138="",0,IF(OR(VALUE(LEFT(V$8,4))&gt;IF($U138="N/a",9999,VALUE(LEFT($U138,4))),AND($G138="No",VALUE(LEFT(V$8,4))&lt;IF($H138="N/a",0,VALUE(LEFT($H138,4))))),0,IF(AND(VALUE(LEFT(V$8,4))&gt;=IF($S138="N/a",9999,VALUE(LEFT($S138,4))),$T138&lt;&gt;"N/a"),(1+$T138)*$P138,$P138)))</f>
        <v>0</v>
      </c>
      <c r="W138" s="81">
        <f t="shared" si="87"/>
        <v>0</v>
      </c>
      <c r="X138" s="81">
        <f t="shared" si="88"/>
        <v>0</v>
      </c>
      <c r="Y138" s="81">
        <f>IF($G138="",0,IF(OR(VALUE(LEFT(Y$8,4))&gt;IF($U138="N/a",9999,VALUE(LEFT($U138,4))),AND($G138="No",VALUE(LEFT(Y$8,4))&lt;IF($H138="N/a",0,VALUE(LEFT($H138,4))))),0,IF(AND(VALUE(LEFT(Y$8,4))&gt;=IF($S138="N/a",9999,VALUE(LEFT($S138,4))),$T138&lt;&gt;"N/a"),(1+$T138)*$P138,$P138)))</f>
        <v>0</v>
      </c>
      <c r="Z138" s="81">
        <f t="shared" si="89"/>
        <v>0</v>
      </c>
      <c r="AA138" s="81">
        <f t="shared" si="90"/>
        <v>0</v>
      </c>
      <c r="AB138" s="81">
        <f>IF($G138="",0,IF(OR(VALUE(LEFT(AB$8,4))&gt;IF($U138="N/a",9999,VALUE(LEFT($U138,4))),AND($G138="No",VALUE(LEFT(AB$8,4))&lt;IF($H138="N/a",0,VALUE(LEFT($H138,4))))),0,IF(AND(VALUE(LEFT(AB$8,4))&gt;=IF($S138="N/a",9999,VALUE(LEFT($S138,4))),$T138&lt;&gt;"N/a"),(1+$T138)*$P138,$P138)))</f>
        <v>0</v>
      </c>
      <c r="AC138" s="81">
        <f t="shared" si="91"/>
        <v>0</v>
      </c>
      <c r="AD138" s="81">
        <f t="shared" si="92"/>
        <v>0</v>
      </c>
      <c r="AE138" s="81">
        <f>IF($G138="",0,IF(OR(VALUE(LEFT(AE$8,4))&gt;IF($U138="N/a",9999,VALUE(LEFT($U138,4))),AND($G138="No",VALUE(LEFT(AE$8,4))&lt;IF($H138="N/a",0,VALUE(LEFT($H138,4))))),0,IF(AND(VALUE(LEFT(AE$8,4))&gt;=IF($S138="N/a",9999,VALUE(LEFT($S138,4))),$T138&lt;&gt;"N/a"),(1+$T138)*$P138,$P138)))</f>
        <v>0</v>
      </c>
      <c r="AF138" s="81">
        <f t="shared" si="93"/>
        <v>0</v>
      </c>
      <c r="AG138" s="81">
        <f t="shared" si="94"/>
        <v>0</v>
      </c>
      <c r="AH138" s="81">
        <f>IF($G138="",0,IF(OR(VALUE(LEFT(AH$8,4))&gt;IF($U138="N/a",9999,VALUE(LEFT($U138,4))),AND($G138="No",VALUE(LEFT(AH$8,4))&lt;IF($H138="N/a",0,VALUE(LEFT($H138,4))))),0,IF(AND(VALUE(LEFT(AH$8,4))&gt;=IF($S138="N/a",9999,VALUE(LEFT($S138,4))),$T138&lt;&gt;"N/a"),(1+$T138)*$P138,$P138)))</f>
        <v>0</v>
      </c>
      <c r="AI138" s="81">
        <f t="shared" si="95"/>
        <v>0</v>
      </c>
      <c r="AJ138" s="81">
        <f t="shared" si="96"/>
        <v>0</v>
      </c>
      <c r="AK138" s="81">
        <f>IF($G138="",0,IF(OR(VALUE(LEFT(AK$8,4))&gt;IF($U138="N/a",9999,VALUE(LEFT($U138,4))),AND($G138="No",VALUE(LEFT(AK$8,4))&lt;IF($H138="N/a",0,VALUE(LEFT($H138,4))))),0,IF(AND(VALUE(LEFT(AK$8,4))&gt;=IF($S138="N/a",9999,VALUE(LEFT($S138,4))),$T138&lt;&gt;"N/a"),(1+$T138)*$P138,$P138)))</f>
        <v>0</v>
      </c>
      <c r="AL138" s="81">
        <f t="shared" si="97"/>
        <v>0</v>
      </c>
      <c r="AM138" s="81">
        <f t="shared" si="98"/>
        <v>0</v>
      </c>
      <c r="AN138" s="81">
        <f>IF($G138="",0,IF(OR(VALUE(LEFT(AN$8,4))&gt;IF($U138="N/a",9999,VALUE(LEFT($U138,4))),AND($G138="No",VALUE(LEFT(AN$8,4))&lt;IF($H138="N/a",0,VALUE(LEFT($H138,4))))),0,IF(AND(VALUE(LEFT(AN$8,4))&gt;=IF($S138="N/a",9999,VALUE(LEFT($S138,4))),$T138&lt;&gt;"N/a"),(1+$T138)*$P138,$P138)))</f>
        <v>0</v>
      </c>
      <c r="AO138" s="81">
        <f t="shared" si="99"/>
        <v>0</v>
      </c>
      <c r="AP138" s="81">
        <f t="shared" si="100"/>
        <v>0</v>
      </c>
      <c r="AQ138" s="81">
        <f t="shared" si="101"/>
        <v>0</v>
      </c>
      <c r="AR138" s="81">
        <f t="shared" si="102"/>
        <v>0</v>
      </c>
      <c r="AS138" s="81">
        <f t="shared" si="103"/>
        <v>0</v>
      </c>
      <c r="AT138" s="81">
        <f t="shared" si="104"/>
        <v>0</v>
      </c>
      <c r="AU138" s="81">
        <f t="shared" si="105"/>
        <v>0</v>
      </c>
      <c r="AV138" s="81">
        <f t="shared" si="106"/>
        <v>0</v>
      </c>
      <c r="AW138" s="81">
        <f t="shared" si="107"/>
        <v>0</v>
      </c>
      <c r="AX138" s="81">
        <f t="shared" si="108"/>
        <v>0</v>
      </c>
      <c r="AY138" s="81">
        <f t="shared" si="109"/>
        <v>0</v>
      </c>
      <c r="AZ138" s="81">
        <f t="shared" si="110"/>
        <v>0</v>
      </c>
      <c r="BA138" s="81">
        <f t="shared" si="111"/>
        <v>0</v>
      </c>
      <c r="BB138" s="81">
        <f t="shared" si="112"/>
        <v>0</v>
      </c>
    </row>
    <row r="139" spans="1:54" x14ac:dyDescent="0.25">
      <c r="A139" s="198"/>
      <c r="B139" s="206"/>
      <c r="C139" s="207"/>
      <c r="D139" s="206"/>
      <c r="E139" s="206"/>
      <c r="F139" s="206"/>
      <c r="G139" s="206"/>
      <c r="H139" s="206"/>
      <c r="I139" s="206"/>
      <c r="J139" s="206"/>
      <c r="K139" s="206"/>
      <c r="L139" s="206"/>
      <c r="M139" s="206"/>
      <c r="N139" s="206"/>
      <c r="O139" s="206"/>
      <c r="P139" s="208"/>
      <c r="Q139" s="81">
        <f t="shared" si="85"/>
        <v>0</v>
      </c>
      <c r="R139" s="81">
        <f t="shared" si="86"/>
        <v>0</v>
      </c>
      <c r="S139" s="211" t="s">
        <v>36</v>
      </c>
      <c r="T139" s="212" t="s">
        <v>36</v>
      </c>
      <c r="U139" s="213" t="s">
        <v>36</v>
      </c>
      <c r="V139" s="81">
        <f>IF($G139="",0,IF(OR(VALUE(LEFT(V$8,4))&gt;IF($U139="N/a",9999,VALUE(LEFT($U139,4))),AND($G139="No",VALUE(LEFT(V$8,4))&lt;IF($H139="N/a",0,VALUE(LEFT($H139,4))))),0,IF(AND(VALUE(LEFT(V$8,4))&gt;=IF($S139="N/a",9999,VALUE(LEFT($S139,4))),$T139&lt;&gt;"N/a"),(1+$T139)*$P139,$P139)))</f>
        <v>0</v>
      </c>
      <c r="W139" s="81">
        <f t="shared" si="87"/>
        <v>0</v>
      </c>
      <c r="X139" s="81">
        <f t="shared" si="88"/>
        <v>0</v>
      </c>
      <c r="Y139" s="81">
        <f>IF($G139="",0,IF(OR(VALUE(LEFT(Y$8,4))&gt;IF($U139="N/a",9999,VALUE(LEFT($U139,4))),AND($G139="No",VALUE(LEFT(Y$8,4))&lt;IF($H139="N/a",0,VALUE(LEFT($H139,4))))),0,IF(AND(VALUE(LEFT(Y$8,4))&gt;=IF($S139="N/a",9999,VALUE(LEFT($S139,4))),$T139&lt;&gt;"N/a"),(1+$T139)*$P139,$P139)))</f>
        <v>0</v>
      </c>
      <c r="Z139" s="81">
        <f t="shared" si="89"/>
        <v>0</v>
      </c>
      <c r="AA139" s="81">
        <f t="shared" si="90"/>
        <v>0</v>
      </c>
      <c r="AB139" s="81">
        <f>IF($G139="",0,IF(OR(VALUE(LEFT(AB$8,4))&gt;IF($U139="N/a",9999,VALUE(LEFT($U139,4))),AND($G139="No",VALUE(LEFT(AB$8,4))&lt;IF($H139="N/a",0,VALUE(LEFT($H139,4))))),0,IF(AND(VALUE(LEFT(AB$8,4))&gt;=IF($S139="N/a",9999,VALUE(LEFT($S139,4))),$T139&lt;&gt;"N/a"),(1+$T139)*$P139,$P139)))</f>
        <v>0</v>
      </c>
      <c r="AC139" s="81">
        <f t="shared" si="91"/>
        <v>0</v>
      </c>
      <c r="AD139" s="81">
        <f t="shared" si="92"/>
        <v>0</v>
      </c>
      <c r="AE139" s="81">
        <f>IF($G139="",0,IF(OR(VALUE(LEFT(AE$8,4))&gt;IF($U139="N/a",9999,VALUE(LEFT($U139,4))),AND($G139="No",VALUE(LEFT(AE$8,4))&lt;IF($H139="N/a",0,VALUE(LEFT($H139,4))))),0,IF(AND(VALUE(LEFT(AE$8,4))&gt;=IF($S139="N/a",9999,VALUE(LEFT($S139,4))),$T139&lt;&gt;"N/a"),(1+$T139)*$P139,$P139)))</f>
        <v>0</v>
      </c>
      <c r="AF139" s="81">
        <f t="shared" si="93"/>
        <v>0</v>
      </c>
      <c r="AG139" s="81">
        <f t="shared" si="94"/>
        <v>0</v>
      </c>
      <c r="AH139" s="81">
        <f>IF($G139="",0,IF(OR(VALUE(LEFT(AH$8,4))&gt;IF($U139="N/a",9999,VALUE(LEFT($U139,4))),AND($G139="No",VALUE(LEFT(AH$8,4))&lt;IF($H139="N/a",0,VALUE(LEFT($H139,4))))),0,IF(AND(VALUE(LEFT(AH$8,4))&gt;=IF($S139="N/a",9999,VALUE(LEFT($S139,4))),$T139&lt;&gt;"N/a"),(1+$T139)*$P139,$P139)))</f>
        <v>0</v>
      </c>
      <c r="AI139" s="81">
        <f t="shared" si="95"/>
        <v>0</v>
      </c>
      <c r="AJ139" s="81">
        <f t="shared" si="96"/>
        <v>0</v>
      </c>
      <c r="AK139" s="81">
        <f>IF($G139="",0,IF(OR(VALUE(LEFT(AK$8,4))&gt;IF($U139="N/a",9999,VALUE(LEFT($U139,4))),AND($G139="No",VALUE(LEFT(AK$8,4))&lt;IF($H139="N/a",0,VALUE(LEFT($H139,4))))),0,IF(AND(VALUE(LEFT(AK$8,4))&gt;=IF($S139="N/a",9999,VALUE(LEFT($S139,4))),$T139&lt;&gt;"N/a"),(1+$T139)*$P139,$P139)))</f>
        <v>0</v>
      </c>
      <c r="AL139" s="81">
        <f t="shared" si="97"/>
        <v>0</v>
      </c>
      <c r="AM139" s="81">
        <f t="shared" si="98"/>
        <v>0</v>
      </c>
      <c r="AN139" s="81">
        <f>IF($G139="",0,IF(OR(VALUE(LEFT(AN$8,4))&gt;IF($U139="N/a",9999,VALUE(LEFT($U139,4))),AND($G139="No",VALUE(LEFT(AN$8,4))&lt;IF($H139="N/a",0,VALUE(LEFT($H139,4))))),0,IF(AND(VALUE(LEFT(AN$8,4))&gt;=IF($S139="N/a",9999,VALUE(LEFT($S139,4))),$T139&lt;&gt;"N/a"),(1+$T139)*$P139,$P139)))</f>
        <v>0</v>
      </c>
      <c r="AO139" s="81">
        <f t="shared" si="99"/>
        <v>0</v>
      </c>
      <c r="AP139" s="81">
        <f t="shared" si="100"/>
        <v>0</v>
      </c>
      <c r="AQ139" s="81">
        <f t="shared" si="101"/>
        <v>0</v>
      </c>
      <c r="AR139" s="81">
        <f t="shared" si="102"/>
        <v>0</v>
      </c>
      <c r="AS139" s="81">
        <f t="shared" si="103"/>
        <v>0</v>
      </c>
      <c r="AT139" s="81">
        <f t="shared" si="104"/>
        <v>0</v>
      </c>
      <c r="AU139" s="81">
        <f t="shared" si="105"/>
        <v>0</v>
      </c>
      <c r="AV139" s="81">
        <f t="shared" si="106"/>
        <v>0</v>
      </c>
      <c r="AW139" s="81">
        <f t="shared" si="107"/>
        <v>0</v>
      </c>
      <c r="AX139" s="81">
        <f t="shared" si="108"/>
        <v>0</v>
      </c>
      <c r="AY139" s="81">
        <f t="shared" si="109"/>
        <v>0</v>
      </c>
      <c r="AZ139" s="81">
        <f t="shared" si="110"/>
        <v>0</v>
      </c>
      <c r="BA139" s="81">
        <f t="shared" si="111"/>
        <v>0</v>
      </c>
      <c r="BB139" s="81">
        <f t="shared" si="112"/>
        <v>0</v>
      </c>
    </row>
    <row r="140" spans="1:54" x14ac:dyDescent="0.25">
      <c r="A140" s="198"/>
      <c r="B140" s="206"/>
      <c r="C140" s="207"/>
      <c r="D140" s="206"/>
      <c r="E140" s="206"/>
      <c r="F140" s="206"/>
      <c r="G140" s="206"/>
      <c r="H140" s="206"/>
      <c r="I140" s="206"/>
      <c r="J140" s="206"/>
      <c r="K140" s="206"/>
      <c r="L140" s="206"/>
      <c r="M140" s="206"/>
      <c r="N140" s="206"/>
      <c r="O140" s="206"/>
      <c r="P140" s="208"/>
      <c r="Q140" s="81">
        <f t="shared" si="85"/>
        <v>0</v>
      </c>
      <c r="R140" s="81">
        <f t="shared" si="86"/>
        <v>0</v>
      </c>
      <c r="S140" s="211" t="s">
        <v>36</v>
      </c>
      <c r="T140" s="212" t="s">
        <v>36</v>
      </c>
      <c r="U140" s="213" t="s">
        <v>36</v>
      </c>
      <c r="V140" s="81">
        <f>IF($G140="",0,IF(OR(VALUE(LEFT(V$8,4))&gt;IF($U140="N/a",9999,VALUE(LEFT($U140,4))),AND($G140="No",VALUE(LEFT(V$8,4))&lt;IF($H140="N/a",0,VALUE(LEFT($H140,4))))),0,IF(AND(VALUE(LEFT(V$8,4))&gt;=IF($S140="N/a",9999,VALUE(LEFT($S140,4))),$T140&lt;&gt;"N/a"),(1+$T140)*$P140,$P140)))</f>
        <v>0</v>
      </c>
      <c r="W140" s="81">
        <f t="shared" si="87"/>
        <v>0</v>
      </c>
      <c r="X140" s="81">
        <f t="shared" si="88"/>
        <v>0</v>
      </c>
      <c r="Y140" s="81">
        <f>IF($G140="",0,IF(OR(VALUE(LEFT(Y$8,4))&gt;IF($U140="N/a",9999,VALUE(LEFT($U140,4))),AND($G140="No",VALUE(LEFT(Y$8,4))&lt;IF($H140="N/a",0,VALUE(LEFT($H140,4))))),0,IF(AND(VALUE(LEFT(Y$8,4))&gt;=IF($S140="N/a",9999,VALUE(LEFT($S140,4))),$T140&lt;&gt;"N/a"),(1+$T140)*$P140,$P140)))</f>
        <v>0</v>
      </c>
      <c r="Z140" s="81">
        <f t="shared" si="89"/>
        <v>0</v>
      </c>
      <c r="AA140" s="81">
        <f t="shared" si="90"/>
        <v>0</v>
      </c>
      <c r="AB140" s="81">
        <f>IF($G140="",0,IF(OR(VALUE(LEFT(AB$8,4))&gt;IF($U140="N/a",9999,VALUE(LEFT($U140,4))),AND($G140="No",VALUE(LEFT(AB$8,4))&lt;IF($H140="N/a",0,VALUE(LEFT($H140,4))))),0,IF(AND(VALUE(LEFT(AB$8,4))&gt;=IF($S140="N/a",9999,VALUE(LEFT($S140,4))),$T140&lt;&gt;"N/a"),(1+$T140)*$P140,$P140)))</f>
        <v>0</v>
      </c>
      <c r="AC140" s="81">
        <f t="shared" si="91"/>
        <v>0</v>
      </c>
      <c r="AD140" s="81">
        <f t="shared" si="92"/>
        <v>0</v>
      </c>
      <c r="AE140" s="81">
        <f>IF($G140="",0,IF(OR(VALUE(LEFT(AE$8,4))&gt;IF($U140="N/a",9999,VALUE(LEFT($U140,4))),AND($G140="No",VALUE(LEFT(AE$8,4))&lt;IF($H140="N/a",0,VALUE(LEFT($H140,4))))),0,IF(AND(VALUE(LEFT(AE$8,4))&gt;=IF($S140="N/a",9999,VALUE(LEFT($S140,4))),$T140&lt;&gt;"N/a"),(1+$T140)*$P140,$P140)))</f>
        <v>0</v>
      </c>
      <c r="AF140" s="81">
        <f t="shared" si="93"/>
        <v>0</v>
      </c>
      <c r="AG140" s="81">
        <f t="shared" si="94"/>
        <v>0</v>
      </c>
      <c r="AH140" s="81">
        <f>IF($G140="",0,IF(OR(VALUE(LEFT(AH$8,4))&gt;IF($U140="N/a",9999,VALUE(LEFT($U140,4))),AND($G140="No",VALUE(LEFT(AH$8,4))&lt;IF($H140="N/a",0,VALUE(LEFT($H140,4))))),0,IF(AND(VALUE(LEFT(AH$8,4))&gt;=IF($S140="N/a",9999,VALUE(LEFT($S140,4))),$T140&lt;&gt;"N/a"),(1+$T140)*$P140,$P140)))</f>
        <v>0</v>
      </c>
      <c r="AI140" s="81">
        <f t="shared" si="95"/>
        <v>0</v>
      </c>
      <c r="AJ140" s="81">
        <f t="shared" si="96"/>
        <v>0</v>
      </c>
      <c r="AK140" s="81">
        <f>IF($G140="",0,IF(OR(VALUE(LEFT(AK$8,4))&gt;IF($U140="N/a",9999,VALUE(LEFT($U140,4))),AND($G140="No",VALUE(LEFT(AK$8,4))&lt;IF($H140="N/a",0,VALUE(LEFT($H140,4))))),0,IF(AND(VALUE(LEFT(AK$8,4))&gt;=IF($S140="N/a",9999,VALUE(LEFT($S140,4))),$T140&lt;&gt;"N/a"),(1+$T140)*$P140,$P140)))</f>
        <v>0</v>
      </c>
      <c r="AL140" s="81">
        <f t="shared" si="97"/>
        <v>0</v>
      </c>
      <c r="AM140" s="81">
        <f t="shared" si="98"/>
        <v>0</v>
      </c>
      <c r="AN140" s="81">
        <f>IF($G140="",0,IF(OR(VALUE(LEFT(AN$8,4))&gt;IF($U140="N/a",9999,VALUE(LEFT($U140,4))),AND($G140="No",VALUE(LEFT(AN$8,4))&lt;IF($H140="N/a",0,VALUE(LEFT($H140,4))))),0,IF(AND(VALUE(LEFT(AN$8,4))&gt;=IF($S140="N/a",9999,VALUE(LEFT($S140,4))),$T140&lt;&gt;"N/a"),(1+$T140)*$P140,$P140)))</f>
        <v>0</v>
      </c>
      <c r="AO140" s="81">
        <f t="shared" si="99"/>
        <v>0</v>
      </c>
      <c r="AP140" s="81">
        <f t="shared" si="100"/>
        <v>0</v>
      </c>
      <c r="AQ140" s="81">
        <f t="shared" si="101"/>
        <v>0</v>
      </c>
      <c r="AR140" s="81">
        <f t="shared" si="102"/>
        <v>0</v>
      </c>
      <c r="AS140" s="81">
        <f t="shared" si="103"/>
        <v>0</v>
      </c>
      <c r="AT140" s="81">
        <f t="shared" si="104"/>
        <v>0</v>
      </c>
      <c r="AU140" s="81">
        <f t="shared" si="105"/>
        <v>0</v>
      </c>
      <c r="AV140" s="81">
        <f t="shared" si="106"/>
        <v>0</v>
      </c>
      <c r="AW140" s="81">
        <f t="shared" si="107"/>
        <v>0</v>
      </c>
      <c r="AX140" s="81">
        <f t="shared" si="108"/>
        <v>0</v>
      </c>
      <c r="AY140" s="81">
        <f t="shared" si="109"/>
        <v>0</v>
      </c>
      <c r="AZ140" s="81">
        <f t="shared" si="110"/>
        <v>0</v>
      </c>
      <c r="BA140" s="81">
        <f t="shared" si="111"/>
        <v>0</v>
      </c>
      <c r="BB140" s="81">
        <f t="shared" si="112"/>
        <v>0</v>
      </c>
    </row>
    <row r="141" spans="1:54" x14ac:dyDescent="0.25">
      <c r="A141" s="198"/>
      <c r="B141" s="206"/>
      <c r="C141" s="207"/>
      <c r="D141" s="206"/>
      <c r="E141" s="206"/>
      <c r="F141" s="206"/>
      <c r="G141" s="206"/>
      <c r="H141" s="206"/>
      <c r="I141" s="206"/>
      <c r="J141" s="206"/>
      <c r="K141" s="206"/>
      <c r="L141" s="206"/>
      <c r="M141" s="206"/>
      <c r="N141" s="206"/>
      <c r="O141" s="206"/>
      <c r="P141" s="208"/>
      <c r="Q141" s="81">
        <f t="shared" si="85"/>
        <v>0</v>
      </c>
      <c r="R141" s="81">
        <f t="shared" si="86"/>
        <v>0</v>
      </c>
      <c r="S141" s="211" t="s">
        <v>36</v>
      </c>
      <c r="T141" s="212" t="s">
        <v>36</v>
      </c>
      <c r="U141" s="213" t="s">
        <v>36</v>
      </c>
      <c r="V141" s="81">
        <f>IF($G141="",0,IF(OR(VALUE(LEFT(V$8,4))&gt;IF($U141="N/a",9999,VALUE(LEFT($U141,4))),AND($G141="No",VALUE(LEFT(V$8,4))&lt;IF($H141="N/a",0,VALUE(LEFT($H141,4))))),0,IF(AND(VALUE(LEFT(V$8,4))&gt;=IF($S141="N/a",9999,VALUE(LEFT($S141,4))),$T141&lt;&gt;"N/a"),(1+$T141)*$P141,$P141)))</f>
        <v>0</v>
      </c>
      <c r="W141" s="81">
        <f t="shared" si="87"/>
        <v>0</v>
      </c>
      <c r="X141" s="81">
        <f t="shared" si="88"/>
        <v>0</v>
      </c>
      <c r="Y141" s="81">
        <f>IF($G141="",0,IF(OR(VALUE(LEFT(Y$8,4))&gt;IF($U141="N/a",9999,VALUE(LEFT($U141,4))),AND($G141="No",VALUE(LEFT(Y$8,4))&lt;IF($H141="N/a",0,VALUE(LEFT($H141,4))))),0,IF(AND(VALUE(LEFT(Y$8,4))&gt;=IF($S141="N/a",9999,VALUE(LEFT($S141,4))),$T141&lt;&gt;"N/a"),(1+$T141)*$P141,$P141)))</f>
        <v>0</v>
      </c>
      <c r="Z141" s="81">
        <f t="shared" si="89"/>
        <v>0</v>
      </c>
      <c r="AA141" s="81">
        <f t="shared" si="90"/>
        <v>0</v>
      </c>
      <c r="AB141" s="81">
        <f>IF($G141="",0,IF(OR(VALUE(LEFT(AB$8,4))&gt;IF($U141="N/a",9999,VALUE(LEFT($U141,4))),AND($G141="No",VALUE(LEFT(AB$8,4))&lt;IF($H141="N/a",0,VALUE(LEFT($H141,4))))),0,IF(AND(VALUE(LEFT(AB$8,4))&gt;=IF($S141="N/a",9999,VALUE(LEFT($S141,4))),$T141&lt;&gt;"N/a"),(1+$T141)*$P141,$P141)))</f>
        <v>0</v>
      </c>
      <c r="AC141" s="81">
        <f t="shared" si="91"/>
        <v>0</v>
      </c>
      <c r="AD141" s="81">
        <f t="shared" si="92"/>
        <v>0</v>
      </c>
      <c r="AE141" s="81">
        <f>IF($G141="",0,IF(OR(VALUE(LEFT(AE$8,4))&gt;IF($U141="N/a",9999,VALUE(LEFT($U141,4))),AND($G141="No",VALUE(LEFT(AE$8,4))&lt;IF($H141="N/a",0,VALUE(LEFT($H141,4))))),0,IF(AND(VALUE(LEFT(AE$8,4))&gt;=IF($S141="N/a",9999,VALUE(LEFT($S141,4))),$T141&lt;&gt;"N/a"),(1+$T141)*$P141,$P141)))</f>
        <v>0</v>
      </c>
      <c r="AF141" s="81">
        <f t="shared" si="93"/>
        <v>0</v>
      </c>
      <c r="AG141" s="81">
        <f t="shared" si="94"/>
        <v>0</v>
      </c>
      <c r="AH141" s="81">
        <f>IF($G141="",0,IF(OR(VALUE(LEFT(AH$8,4))&gt;IF($U141="N/a",9999,VALUE(LEFT($U141,4))),AND($G141="No",VALUE(LEFT(AH$8,4))&lt;IF($H141="N/a",0,VALUE(LEFT($H141,4))))),0,IF(AND(VALUE(LEFT(AH$8,4))&gt;=IF($S141="N/a",9999,VALUE(LEFT($S141,4))),$T141&lt;&gt;"N/a"),(1+$T141)*$P141,$P141)))</f>
        <v>0</v>
      </c>
      <c r="AI141" s="81">
        <f t="shared" si="95"/>
        <v>0</v>
      </c>
      <c r="AJ141" s="81">
        <f t="shared" si="96"/>
        <v>0</v>
      </c>
      <c r="AK141" s="81">
        <f>IF($G141="",0,IF(OR(VALUE(LEFT(AK$8,4))&gt;IF($U141="N/a",9999,VALUE(LEFT($U141,4))),AND($G141="No",VALUE(LEFT(AK$8,4))&lt;IF($H141="N/a",0,VALUE(LEFT($H141,4))))),0,IF(AND(VALUE(LEFT(AK$8,4))&gt;=IF($S141="N/a",9999,VALUE(LEFT($S141,4))),$T141&lt;&gt;"N/a"),(1+$T141)*$P141,$P141)))</f>
        <v>0</v>
      </c>
      <c r="AL141" s="81">
        <f t="shared" si="97"/>
        <v>0</v>
      </c>
      <c r="AM141" s="81">
        <f t="shared" si="98"/>
        <v>0</v>
      </c>
      <c r="AN141" s="81">
        <f>IF($G141="",0,IF(OR(VALUE(LEFT(AN$8,4))&gt;IF($U141="N/a",9999,VALUE(LEFT($U141,4))),AND($G141="No",VALUE(LEFT(AN$8,4))&lt;IF($H141="N/a",0,VALUE(LEFT($H141,4))))),0,IF(AND(VALUE(LEFT(AN$8,4))&gt;=IF($S141="N/a",9999,VALUE(LEFT($S141,4))),$T141&lt;&gt;"N/a"),(1+$T141)*$P141,$P141)))</f>
        <v>0</v>
      </c>
      <c r="AO141" s="81">
        <f t="shared" si="99"/>
        <v>0</v>
      </c>
      <c r="AP141" s="81">
        <f t="shared" si="100"/>
        <v>0</v>
      </c>
      <c r="AQ141" s="81">
        <f t="shared" si="101"/>
        <v>0</v>
      </c>
      <c r="AR141" s="81">
        <f t="shared" si="102"/>
        <v>0</v>
      </c>
      <c r="AS141" s="81">
        <f t="shared" si="103"/>
        <v>0</v>
      </c>
      <c r="AT141" s="81">
        <f t="shared" si="104"/>
        <v>0</v>
      </c>
      <c r="AU141" s="81">
        <f t="shared" si="105"/>
        <v>0</v>
      </c>
      <c r="AV141" s="81">
        <f t="shared" si="106"/>
        <v>0</v>
      </c>
      <c r="AW141" s="81">
        <f t="shared" si="107"/>
        <v>0</v>
      </c>
      <c r="AX141" s="81">
        <f t="shared" si="108"/>
        <v>0</v>
      </c>
      <c r="AY141" s="81">
        <f t="shared" si="109"/>
        <v>0</v>
      </c>
      <c r="AZ141" s="81">
        <f t="shared" si="110"/>
        <v>0</v>
      </c>
      <c r="BA141" s="81">
        <f t="shared" si="111"/>
        <v>0</v>
      </c>
      <c r="BB141" s="81">
        <f t="shared" si="112"/>
        <v>0</v>
      </c>
    </row>
    <row r="142" spans="1:54" x14ac:dyDescent="0.25">
      <c r="A142" s="198"/>
      <c r="B142" s="206"/>
      <c r="C142" s="207"/>
      <c r="D142" s="206"/>
      <c r="E142" s="206"/>
      <c r="F142" s="206"/>
      <c r="G142" s="206"/>
      <c r="H142" s="206"/>
      <c r="I142" s="206"/>
      <c r="J142" s="206"/>
      <c r="K142" s="206"/>
      <c r="L142" s="206"/>
      <c r="M142" s="206"/>
      <c r="N142" s="206"/>
      <c r="O142" s="206"/>
      <c r="P142" s="208"/>
      <c r="Q142" s="81">
        <f t="shared" si="85"/>
        <v>0</v>
      </c>
      <c r="R142" s="81">
        <f t="shared" si="86"/>
        <v>0</v>
      </c>
      <c r="S142" s="211" t="s">
        <v>36</v>
      </c>
      <c r="T142" s="212" t="s">
        <v>36</v>
      </c>
      <c r="U142" s="213" t="s">
        <v>36</v>
      </c>
      <c r="V142" s="81">
        <f t="shared" ref="V142:V219" si="113">IF($G142="",0,IF(OR(VALUE(LEFT(V$8,4))&gt;IF($U142="N/a",9999,VALUE(LEFT($U142,4))),AND($G142="No",VALUE(LEFT(V$8,4))&lt;IF($H142="N/a",0,VALUE(LEFT($H142,4))))),0,IF(AND(VALUE(LEFT(V$8,4))&gt;=IF($S142="N/a",9999,VALUE(LEFT($S142,4))),$T142&lt;&gt;"N/a"),(1+$T142)*$P142,$P142)))</f>
        <v>0</v>
      </c>
      <c r="W142" s="81">
        <f t="shared" si="87"/>
        <v>0</v>
      </c>
      <c r="X142" s="81">
        <f t="shared" si="88"/>
        <v>0</v>
      </c>
      <c r="Y142" s="81">
        <f t="shared" ref="Y142:Y219" si="114">IF($G142="",0,IF(OR(VALUE(LEFT(Y$8,4))&gt;IF($U142="N/a",9999,VALUE(LEFT($U142,4))),AND($G142="No",VALUE(LEFT(Y$8,4))&lt;IF($H142="N/a",0,VALUE(LEFT($H142,4))))),0,IF(AND(VALUE(LEFT(Y$8,4))&gt;=IF($S142="N/a",9999,VALUE(LEFT($S142,4))),$T142&lt;&gt;"N/a"),(1+$T142)*$P142,$P142)))</f>
        <v>0</v>
      </c>
      <c r="Z142" s="81">
        <f t="shared" si="89"/>
        <v>0</v>
      </c>
      <c r="AA142" s="81">
        <f t="shared" si="90"/>
        <v>0</v>
      </c>
      <c r="AB142" s="81">
        <f t="shared" ref="AB142:AB219" si="115">IF($G142="",0,IF(OR(VALUE(LEFT(AB$8,4))&gt;IF($U142="N/a",9999,VALUE(LEFT($U142,4))),AND($G142="No",VALUE(LEFT(AB$8,4))&lt;IF($H142="N/a",0,VALUE(LEFT($H142,4))))),0,IF(AND(VALUE(LEFT(AB$8,4))&gt;=IF($S142="N/a",9999,VALUE(LEFT($S142,4))),$T142&lt;&gt;"N/a"),(1+$T142)*$P142,$P142)))</f>
        <v>0</v>
      </c>
      <c r="AC142" s="81">
        <f t="shared" si="91"/>
        <v>0</v>
      </c>
      <c r="AD142" s="81">
        <f t="shared" si="92"/>
        <v>0</v>
      </c>
      <c r="AE142" s="81">
        <f t="shared" ref="AE142:AE219" si="116">IF($G142="",0,IF(OR(VALUE(LEFT(AE$8,4))&gt;IF($U142="N/a",9999,VALUE(LEFT($U142,4))),AND($G142="No",VALUE(LEFT(AE$8,4))&lt;IF($H142="N/a",0,VALUE(LEFT($H142,4))))),0,IF(AND(VALUE(LEFT(AE$8,4))&gt;=IF($S142="N/a",9999,VALUE(LEFT($S142,4))),$T142&lt;&gt;"N/a"),(1+$T142)*$P142,$P142)))</f>
        <v>0</v>
      </c>
      <c r="AF142" s="81">
        <f t="shared" si="93"/>
        <v>0</v>
      </c>
      <c r="AG142" s="81">
        <f t="shared" si="94"/>
        <v>0</v>
      </c>
      <c r="AH142" s="81">
        <f t="shared" ref="AH142:AH219" si="117">IF($G142="",0,IF(OR(VALUE(LEFT(AH$8,4))&gt;IF($U142="N/a",9999,VALUE(LEFT($U142,4))),AND($G142="No",VALUE(LEFT(AH$8,4))&lt;IF($H142="N/a",0,VALUE(LEFT($H142,4))))),0,IF(AND(VALUE(LEFT(AH$8,4))&gt;=IF($S142="N/a",9999,VALUE(LEFT($S142,4))),$T142&lt;&gt;"N/a"),(1+$T142)*$P142,$P142)))</f>
        <v>0</v>
      </c>
      <c r="AI142" s="81">
        <f t="shared" si="95"/>
        <v>0</v>
      </c>
      <c r="AJ142" s="81">
        <f t="shared" si="96"/>
        <v>0</v>
      </c>
      <c r="AK142" s="81">
        <f t="shared" ref="AK142:AK219" si="118">IF($G142="",0,IF(OR(VALUE(LEFT(AK$8,4))&gt;IF($U142="N/a",9999,VALUE(LEFT($U142,4))),AND($G142="No",VALUE(LEFT(AK$8,4))&lt;IF($H142="N/a",0,VALUE(LEFT($H142,4))))),0,IF(AND(VALUE(LEFT(AK$8,4))&gt;=IF($S142="N/a",9999,VALUE(LEFT($S142,4))),$T142&lt;&gt;"N/a"),(1+$T142)*$P142,$P142)))</f>
        <v>0</v>
      </c>
      <c r="AL142" s="81">
        <f t="shared" si="97"/>
        <v>0</v>
      </c>
      <c r="AM142" s="81">
        <f t="shared" si="98"/>
        <v>0</v>
      </c>
      <c r="AN142" s="81">
        <f t="shared" ref="AN142:AN219" si="119">IF($G142="",0,IF(OR(VALUE(LEFT(AN$8,4))&gt;IF($U142="N/a",9999,VALUE(LEFT($U142,4))),AND($G142="No",VALUE(LEFT(AN$8,4))&lt;IF($H142="N/a",0,VALUE(LEFT($H142,4))))),0,IF(AND(VALUE(LEFT(AN$8,4))&gt;=IF($S142="N/a",9999,VALUE(LEFT($S142,4))),$T142&lt;&gt;"N/a"),(1+$T142)*$P142,$P142)))</f>
        <v>0</v>
      </c>
      <c r="AO142" s="81">
        <f t="shared" si="99"/>
        <v>0</v>
      </c>
      <c r="AP142" s="81">
        <f t="shared" si="100"/>
        <v>0</v>
      </c>
      <c r="AQ142" s="81">
        <f t="shared" si="101"/>
        <v>0</v>
      </c>
      <c r="AR142" s="81">
        <f t="shared" si="102"/>
        <v>0</v>
      </c>
      <c r="AS142" s="81">
        <f t="shared" si="103"/>
        <v>0</v>
      </c>
      <c r="AT142" s="81">
        <f t="shared" si="104"/>
        <v>0</v>
      </c>
      <c r="AU142" s="81">
        <f t="shared" si="105"/>
        <v>0</v>
      </c>
      <c r="AV142" s="81">
        <f t="shared" si="106"/>
        <v>0</v>
      </c>
      <c r="AW142" s="81">
        <f t="shared" si="107"/>
        <v>0</v>
      </c>
      <c r="AX142" s="81">
        <f t="shared" si="108"/>
        <v>0</v>
      </c>
      <c r="AY142" s="81">
        <f t="shared" si="109"/>
        <v>0</v>
      </c>
      <c r="AZ142" s="81">
        <f t="shared" si="110"/>
        <v>0</v>
      </c>
      <c r="BA142" s="81">
        <f t="shared" si="111"/>
        <v>0</v>
      </c>
      <c r="BB142" s="81">
        <f t="shared" si="112"/>
        <v>0</v>
      </c>
    </row>
    <row r="143" spans="1:54" x14ac:dyDescent="0.25">
      <c r="A143" s="198"/>
      <c r="B143" s="206"/>
      <c r="C143" s="207"/>
      <c r="D143" s="206"/>
      <c r="E143" s="206"/>
      <c r="F143" s="206"/>
      <c r="G143" s="206"/>
      <c r="H143" s="206"/>
      <c r="I143" s="206"/>
      <c r="J143" s="206"/>
      <c r="K143" s="206"/>
      <c r="L143" s="206"/>
      <c r="M143" s="206"/>
      <c r="N143" s="206"/>
      <c r="O143" s="206"/>
      <c r="P143" s="208"/>
      <c r="Q143" s="81">
        <f t="shared" si="85"/>
        <v>0</v>
      </c>
      <c r="R143" s="81">
        <f t="shared" si="86"/>
        <v>0</v>
      </c>
      <c r="S143" s="211" t="s">
        <v>36</v>
      </c>
      <c r="T143" s="212" t="s">
        <v>36</v>
      </c>
      <c r="U143" s="213" t="s">
        <v>36</v>
      </c>
      <c r="V143" s="81">
        <f t="shared" si="113"/>
        <v>0</v>
      </c>
      <c r="W143" s="81">
        <f t="shared" si="87"/>
        <v>0</v>
      </c>
      <c r="X143" s="81">
        <f t="shared" si="88"/>
        <v>0</v>
      </c>
      <c r="Y143" s="81">
        <f t="shared" si="114"/>
        <v>0</v>
      </c>
      <c r="Z143" s="81">
        <f t="shared" si="89"/>
        <v>0</v>
      </c>
      <c r="AA143" s="81">
        <f t="shared" si="90"/>
        <v>0</v>
      </c>
      <c r="AB143" s="81">
        <f t="shared" si="115"/>
        <v>0</v>
      </c>
      <c r="AC143" s="81">
        <f t="shared" si="91"/>
        <v>0</v>
      </c>
      <c r="AD143" s="81">
        <f t="shared" si="92"/>
        <v>0</v>
      </c>
      <c r="AE143" s="81">
        <f t="shared" si="116"/>
        <v>0</v>
      </c>
      <c r="AF143" s="81">
        <f t="shared" si="93"/>
        <v>0</v>
      </c>
      <c r="AG143" s="81">
        <f t="shared" si="94"/>
        <v>0</v>
      </c>
      <c r="AH143" s="81">
        <f t="shared" si="117"/>
        <v>0</v>
      </c>
      <c r="AI143" s="81">
        <f t="shared" si="95"/>
        <v>0</v>
      </c>
      <c r="AJ143" s="81">
        <f t="shared" si="96"/>
        <v>0</v>
      </c>
      <c r="AK143" s="81">
        <f t="shared" si="118"/>
        <v>0</v>
      </c>
      <c r="AL143" s="81">
        <f t="shared" si="97"/>
        <v>0</v>
      </c>
      <c r="AM143" s="81">
        <f t="shared" si="98"/>
        <v>0</v>
      </c>
      <c r="AN143" s="81">
        <f t="shared" si="119"/>
        <v>0</v>
      </c>
      <c r="AO143" s="81">
        <f t="shared" si="99"/>
        <v>0</v>
      </c>
      <c r="AP143" s="81">
        <f t="shared" si="100"/>
        <v>0</v>
      </c>
      <c r="AQ143" s="81">
        <f t="shared" si="101"/>
        <v>0</v>
      </c>
      <c r="AR143" s="81">
        <f t="shared" si="102"/>
        <v>0</v>
      </c>
      <c r="AS143" s="81">
        <f t="shared" si="103"/>
        <v>0</v>
      </c>
      <c r="AT143" s="81">
        <f t="shared" si="104"/>
        <v>0</v>
      </c>
      <c r="AU143" s="81">
        <f t="shared" si="105"/>
        <v>0</v>
      </c>
      <c r="AV143" s="81">
        <f t="shared" si="106"/>
        <v>0</v>
      </c>
      <c r="AW143" s="81">
        <f t="shared" si="107"/>
        <v>0</v>
      </c>
      <c r="AX143" s="81">
        <f t="shared" si="108"/>
        <v>0</v>
      </c>
      <c r="AY143" s="81">
        <f t="shared" si="109"/>
        <v>0</v>
      </c>
      <c r="AZ143" s="81">
        <f t="shared" si="110"/>
        <v>0</v>
      </c>
      <c r="BA143" s="81">
        <f t="shared" si="111"/>
        <v>0</v>
      </c>
      <c r="BB143" s="81">
        <f t="shared" si="112"/>
        <v>0</v>
      </c>
    </row>
    <row r="144" spans="1:54" x14ac:dyDescent="0.25">
      <c r="A144" s="198"/>
      <c r="B144" s="206"/>
      <c r="C144" s="207"/>
      <c r="D144" s="206"/>
      <c r="E144" s="206"/>
      <c r="F144" s="206"/>
      <c r="G144" s="206"/>
      <c r="H144" s="206"/>
      <c r="I144" s="206"/>
      <c r="J144" s="206"/>
      <c r="K144" s="206"/>
      <c r="L144" s="206"/>
      <c r="M144" s="206"/>
      <c r="N144" s="206"/>
      <c r="O144" s="206"/>
      <c r="P144" s="208"/>
      <c r="Q144" s="81">
        <f t="shared" si="85"/>
        <v>0</v>
      </c>
      <c r="R144" s="81">
        <f t="shared" si="86"/>
        <v>0</v>
      </c>
      <c r="S144" s="211" t="s">
        <v>36</v>
      </c>
      <c r="T144" s="212" t="s">
        <v>36</v>
      </c>
      <c r="U144" s="213" t="s">
        <v>36</v>
      </c>
      <c r="V144" s="81">
        <f t="shared" si="113"/>
        <v>0</v>
      </c>
      <c r="W144" s="81">
        <f t="shared" si="87"/>
        <v>0</v>
      </c>
      <c r="X144" s="81">
        <f t="shared" si="88"/>
        <v>0</v>
      </c>
      <c r="Y144" s="81">
        <f t="shared" si="114"/>
        <v>0</v>
      </c>
      <c r="Z144" s="81">
        <f t="shared" si="89"/>
        <v>0</v>
      </c>
      <c r="AA144" s="81">
        <f t="shared" si="90"/>
        <v>0</v>
      </c>
      <c r="AB144" s="81">
        <f t="shared" si="115"/>
        <v>0</v>
      </c>
      <c r="AC144" s="81">
        <f t="shared" si="91"/>
        <v>0</v>
      </c>
      <c r="AD144" s="81">
        <f t="shared" si="92"/>
        <v>0</v>
      </c>
      <c r="AE144" s="81">
        <f t="shared" si="116"/>
        <v>0</v>
      </c>
      <c r="AF144" s="81">
        <f t="shared" si="93"/>
        <v>0</v>
      </c>
      <c r="AG144" s="81">
        <f t="shared" si="94"/>
        <v>0</v>
      </c>
      <c r="AH144" s="81">
        <f t="shared" si="117"/>
        <v>0</v>
      </c>
      <c r="AI144" s="81">
        <f t="shared" si="95"/>
        <v>0</v>
      </c>
      <c r="AJ144" s="81">
        <f t="shared" si="96"/>
        <v>0</v>
      </c>
      <c r="AK144" s="81">
        <f t="shared" si="118"/>
        <v>0</v>
      </c>
      <c r="AL144" s="81">
        <f t="shared" si="97"/>
        <v>0</v>
      </c>
      <c r="AM144" s="81">
        <f t="shared" si="98"/>
        <v>0</v>
      </c>
      <c r="AN144" s="81">
        <f t="shared" si="119"/>
        <v>0</v>
      </c>
      <c r="AO144" s="81">
        <f t="shared" si="99"/>
        <v>0</v>
      </c>
      <c r="AP144" s="81">
        <f t="shared" si="100"/>
        <v>0</v>
      </c>
      <c r="AQ144" s="81">
        <f t="shared" si="101"/>
        <v>0</v>
      </c>
      <c r="AR144" s="81">
        <f t="shared" si="102"/>
        <v>0</v>
      </c>
      <c r="AS144" s="81">
        <f t="shared" si="103"/>
        <v>0</v>
      </c>
      <c r="AT144" s="81">
        <f t="shared" si="104"/>
        <v>0</v>
      </c>
      <c r="AU144" s="81">
        <f t="shared" si="105"/>
        <v>0</v>
      </c>
      <c r="AV144" s="81">
        <f t="shared" si="106"/>
        <v>0</v>
      </c>
      <c r="AW144" s="81">
        <f t="shared" si="107"/>
        <v>0</v>
      </c>
      <c r="AX144" s="81">
        <f t="shared" si="108"/>
        <v>0</v>
      </c>
      <c r="AY144" s="81">
        <f t="shared" si="109"/>
        <v>0</v>
      </c>
      <c r="AZ144" s="81">
        <f t="shared" si="110"/>
        <v>0</v>
      </c>
      <c r="BA144" s="81">
        <f t="shared" si="111"/>
        <v>0</v>
      </c>
      <c r="BB144" s="81">
        <f t="shared" si="112"/>
        <v>0</v>
      </c>
    </row>
    <row r="145" spans="1:54" x14ac:dyDescent="0.25">
      <c r="A145" s="198"/>
      <c r="B145" s="206"/>
      <c r="C145" s="207"/>
      <c r="D145" s="206"/>
      <c r="E145" s="206"/>
      <c r="F145" s="206"/>
      <c r="G145" s="206"/>
      <c r="H145" s="206"/>
      <c r="I145" s="206"/>
      <c r="J145" s="206"/>
      <c r="K145" s="206"/>
      <c r="L145" s="206"/>
      <c r="M145" s="206"/>
      <c r="N145" s="206"/>
      <c r="O145" s="206"/>
      <c r="P145" s="208"/>
      <c r="Q145" s="81">
        <f t="shared" si="85"/>
        <v>0</v>
      </c>
      <c r="R145" s="81">
        <f t="shared" si="86"/>
        <v>0</v>
      </c>
      <c r="S145" s="211" t="s">
        <v>36</v>
      </c>
      <c r="T145" s="212" t="s">
        <v>36</v>
      </c>
      <c r="U145" s="213" t="s">
        <v>36</v>
      </c>
      <c r="V145" s="81">
        <f t="shared" si="113"/>
        <v>0</v>
      </c>
      <c r="W145" s="81">
        <f t="shared" si="87"/>
        <v>0</v>
      </c>
      <c r="X145" s="81">
        <f t="shared" si="88"/>
        <v>0</v>
      </c>
      <c r="Y145" s="81">
        <f t="shared" si="114"/>
        <v>0</v>
      </c>
      <c r="Z145" s="81">
        <f t="shared" si="89"/>
        <v>0</v>
      </c>
      <c r="AA145" s="81">
        <f t="shared" si="90"/>
        <v>0</v>
      </c>
      <c r="AB145" s="81">
        <f t="shared" si="115"/>
        <v>0</v>
      </c>
      <c r="AC145" s="81">
        <f t="shared" si="91"/>
        <v>0</v>
      </c>
      <c r="AD145" s="81">
        <f t="shared" si="92"/>
        <v>0</v>
      </c>
      <c r="AE145" s="81">
        <f t="shared" si="116"/>
        <v>0</v>
      </c>
      <c r="AF145" s="81">
        <f t="shared" si="93"/>
        <v>0</v>
      </c>
      <c r="AG145" s="81">
        <f t="shared" si="94"/>
        <v>0</v>
      </c>
      <c r="AH145" s="81">
        <f t="shared" si="117"/>
        <v>0</v>
      </c>
      <c r="AI145" s="81">
        <f t="shared" si="95"/>
        <v>0</v>
      </c>
      <c r="AJ145" s="81">
        <f t="shared" si="96"/>
        <v>0</v>
      </c>
      <c r="AK145" s="81">
        <f t="shared" si="118"/>
        <v>0</v>
      </c>
      <c r="AL145" s="81">
        <f t="shared" si="97"/>
        <v>0</v>
      </c>
      <c r="AM145" s="81">
        <f t="shared" si="98"/>
        <v>0</v>
      </c>
      <c r="AN145" s="81">
        <f t="shared" si="119"/>
        <v>0</v>
      </c>
      <c r="AO145" s="81">
        <f t="shared" si="99"/>
        <v>0</v>
      </c>
      <c r="AP145" s="81">
        <f t="shared" si="100"/>
        <v>0</v>
      </c>
      <c r="AQ145" s="81">
        <f t="shared" si="101"/>
        <v>0</v>
      </c>
      <c r="AR145" s="81">
        <f t="shared" si="102"/>
        <v>0</v>
      </c>
      <c r="AS145" s="81">
        <f t="shared" si="103"/>
        <v>0</v>
      </c>
      <c r="AT145" s="81">
        <f t="shared" si="104"/>
        <v>0</v>
      </c>
      <c r="AU145" s="81">
        <f t="shared" si="105"/>
        <v>0</v>
      </c>
      <c r="AV145" s="81">
        <f t="shared" si="106"/>
        <v>0</v>
      </c>
      <c r="AW145" s="81">
        <f t="shared" si="107"/>
        <v>0</v>
      </c>
      <c r="AX145" s="81">
        <f t="shared" si="108"/>
        <v>0</v>
      </c>
      <c r="AY145" s="81">
        <f t="shared" si="109"/>
        <v>0</v>
      </c>
      <c r="AZ145" s="81">
        <f t="shared" si="110"/>
        <v>0</v>
      </c>
      <c r="BA145" s="81">
        <f t="shared" si="111"/>
        <v>0</v>
      </c>
      <c r="BB145" s="81">
        <f t="shared" si="112"/>
        <v>0</v>
      </c>
    </row>
    <row r="146" spans="1:54" x14ac:dyDescent="0.25">
      <c r="A146" s="198"/>
      <c r="B146" s="206"/>
      <c r="C146" s="207"/>
      <c r="D146" s="206"/>
      <c r="E146" s="206"/>
      <c r="F146" s="206"/>
      <c r="G146" s="206"/>
      <c r="H146" s="206"/>
      <c r="I146" s="206"/>
      <c r="J146" s="206"/>
      <c r="K146" s="206"/>
      <c r="L146" s="206"/>
      <c r="M146" s="206"/>
      <c r="N146" s="206"/>
      <c r="O146" s="206"/>
      <c r="P146" s="208"/>
      <c r="Q146" s="81">
        <f t="shared" si="85"/>
        <v>0</v>
      </c>
      <c r="R146" s="81">
        <f t="shared" si="86"/>
        <v>0</v>
      </c>
      <c r="S146" s="211" t="s">
        <v>36</v>
      </c>
      <c r="T146" s="212" t="s">
        <v>36</v>
      </c>
      <c r="U146" s="213" t="s">
        <v>36</v>
      </c>
      <c r="V146" s="81">
        <f t="shared" si="113"/>
        <v>0</v>
      </c>
      <c r="W146" s="81">
        <f t="shared" si="87"/>
        <v>0</v>
      </c>
      <c r="X146" s="81">
        <f t="shared" si="88"/>
        <v>0</v>
      </c>
      <c r="Y146" s="81">
        <f t="shared" si="114"/>
        <v>0</v>
      </c>
      <c r="Z146" s="81">
        <f t="shared" si="89"/>
        <v>0</v>
      </c>
      <c r="AA146" s="81">
        <f t="shared" si="90"/>
        <v>0</v>
      </c>
      <c r="AB146" s="81">
        <f t="shared" si="115"/>
        <v>0</v>
      </c>
      <c r="AC146" s="81">
        <f t="shared" si="91"/>
        <v>0</v>
      </c>
      <c r="AD146" s="81">
        <f t="shared" si="92"/>
        <v>0</v>
      </c>
      <c r="AE146" s="81">
        <f t="shared" si="116"/>
        <v>0</v>
      </c>
      <c r="AF146" s="81">
        <f t="shared" si="93"/>
        <v>0</v>
      </c>
      <c r="AG146" s="81">
        <f t="shared" si="94"/>
        <v>0</v>
      </c>
      <c r="AH146" s="81">
        <f t="shared" si="117"/>
        <v>0</v>
      </c>
      <c r="AI146" s="81">
        <f t="shared" si="95"/>
        <v>0</v>
      </c>
      <c r="AJ146" s="81">
        <f t="shared" si="96"/>
        <v>0</v>
      </c>
      <c r="AK146" s="81">
        <f t="shared" si="118"/>
        <v>0</v>
      </c>
      <c r="AL146" s="81">
        <f t="shared" si="97"/>
        <v>0</v>
      </c>
      <c r="AM146" s="81">
        <f t="shared" si="98"/>
        <v>0</v>
      </c>
      <c r="AN146" s="81">
        <f t="shared" si="119"/>
        <v>0</v>
      </c>
      <c r="AO146" s="81">
        <f t="shared" si="99"/>
        <v>0</v>
      </c>
      <c r="AP146" s="81">
        <f t="shared" si="100"/>
        <v>0</v>
      </c>
      <c r="AQ146" s="81">
        <f t="shared" si="101"/>
        <v>0</v>
      </c>
      <c r="AR146" s="81">
        <f t="shared" si="102"/>
        <v>0</v>
      </c>
      <c r="AS146" s="81">
        <f t="shared" si="103"/>
        <v>0</v>
      </c>
      <c r="AT146" s="81">
        <f t="shared" si="104"/>
        <v>0</v>
      </c>
      <c r="AU146" s="81">
        <f t="shared" si="105"/>
        <v>0</v>
      </c>
      <c r="AV146" s="81">
        <f t="shared" si="106"/>
        <v>0</v>
      </c>
      <c r="AW146" s="81">
        <f t="shared" si="107"/>
        <v>0</v>
      </c>
      <c r="AX146" s="81">
        <f t="shared" si="108"/>
        <v>0</v>
      </c>
      <c r="AY146" s="81">
        <f t="shared" si="109"/>
        <v>0</v>
      </c>
      <c r="AZ146" s="81">
        <f t="shared" si="110"/>
        <v>0</v>
      </c>
      <c r="BA146" s="81">
        <f t="shared" si="111"/>
        <v>0</v>
      </c>
      <c r="BB146" s="81">
        <f t="shared" si="112"/>
        <v>0</v>
      </c>
    </row>
    <row r="147" spans="1:54" x14ac:dyDescent="0.25">
      <c r="A147" s="198"/>
      <c r="B147" s="206"/>
      <c r="C147" s="207"/>
      <c r="D147" s="206"/>
      <c r="E147" s="206"/>
      <c r="F147" s="206"/>
      <c r="G147" s="206"/>
      <c r="H147" s="206"/>
      <c r="I147" s="206"/>
      <c r="J147" s="206"/>
      <c r="K147" s="206"/>
      <c r="L147" s="206"/>
      <c r="M147" s="206"/>
      <c r="N147" s="206"/>
      <c r="O147" s="206"/>
      <c r="P147" s="208"/>
      <c r="Q147" s="81">
        <f t="shared" si="85"/>
        <v>0</v>
      </c>
      <c r="R147" s="81">
        <f t="shared" si="86"/>
        <v>0</v>
      </c>
      <c r="S147" s="211" t="s">
        <v>36</v>
      </c>
      <c r="T147" s="212" t="s">
        <v>36</v>
      </c>
      <c r="U147" s="213" t="s">
        <v>36</v>
      </c>
      <c r="V147" s="81">
        <f t="shared" si="113"/>
        <v>0</v>
      </c>
      <c r="W147" s="81">
        <f t="shared" si="87"/>
        <v>0</v>
      </c>
      <c r="X147" s="81">
        <f t="shared" si="88"/>
        <v>0</v>
      </c>
      <c r="Y147" s="81">
        <f t="shared" si="114"/>
        <v>0</v>
      </c>
      <c r="Z147" s="81">
        <f t="shared" si="89"/>
        <v>0</v>
      </c>
      <c r="AA147" s="81">
        <f t="shared" si="90"/>
        <v>0</v>
      </c>
      <c r="AB147" s="81">
        <f t="shared" si="115"/>
        <v>0</v>
      </c>
      <c r="AC147" s="81">
        <f t="shared" si="91"/>
        <v>0</v>
      </c>
      <c r="AD147" s="81">
        <f t="shared" si="92"/>
        <v>0</v>
      </c>
      <c r="AE147" s="81">
        <f t="shared" si="116"/>
        <v>0</v>
      </c>
      <c r="AF147" s="81">
        <f t="shared" si="93"/>
        <v>0</v>
      </c>
      <c r="AG147" s="81">
        <f t="shared" si="94"/>
        <v>0</v>
      </c>
      <c r="AH147" s="81">
        <f t="shared" si="117"/>
        <v>0</v>
      </c>
      <c r="AI147" s="81">
        <f t="shared" si="95"/>
        <v>0</v>
      </c>
      <c r="AJ147" s="81">
        <f t="shared" si="96"/>
        <v>0</v>
      </c>
      <c r="AK147" s="81">
        <f t="shared" si="118"/>
        <v>0</v>
      </c>
      <c r="AL147" s="81">
        <f t="shared" si="97"/>
        <v>0</v>
      </c>
      <c r="AM147" s="81">
        <f t="shared" si="98"/>
        <v>0</v>
      </c>
      <c r="AN147" s="81">
        <f t="shared" si="119"/>
        <v>0</v>
      </c>
      <c r="AO147" s="81">
        <f t="shared" si="99"/>
        <v>0</v>
      </c>
      <c r="AP147" s="81">
        <f t="shared" si="100"/>
        <v>0</v>
      </c>
      <c r="AQ147" s="81">
        <f t="shared" si="101"/>
        <v>0</v>
      </c>
      <c r="AR147" s="81">
        <f t="shared" si="102"/>
        <v>0</v>
      </c>
      <c r="AS147" s="81">
        <f t="shared" si="103"/>
        <v>0</v>
      </c>
      <c r="AT147" s="81">
        <f t="shared" si="104"/>
        <v>0</v>
      </c>
      <c r="AU147" s="81">
        <f t="shared" si="105"/>
        <v>0</v>
      </c>
      <c r="AV147" s="81">
        <f t="shared" si="106"/>
        <v>0</v>
      </c>
      <c r="AW147" s="81">
        <f t="shared" si="107"/>
        <v>0</v>
      </c>
      <c r="AX147" s="81">
        <f t="shared" si="108"/>
        <v>0</v>
      </c>
      <c r="AY147" s="81">
        <f t="shared" si="109"/>
        <v>0</v>
      </c>
      <c r="AZ147" s="81">
        <f t="shared" si="110"/>
        <v>0</v>
      </c>
      <c r="BA147" s="81">
        <f t="shared" si="111"/>
        <v>0</v>
      </c>
      <c r="BB147" s="81">
        <f t="shared" si="112"/>
        <v>0</v>
      </c>
    </row>
    <row r="148" spans="1:54" x14ac:dyDescent="0.25">
      <c r="A148" s="198"/>
      <c r="B148" s="206"/>
      <c r="C148" s="207"/>
      <c r="D148" s="206"/>
      <c r="E148" s="206"/>
      <c r="F148" s="206"/>
      <c r="G148" s="206"/>
      <c r="H148" s="206"/>
      <c r="I148" s="206"/>
      <c r="J148" s="206"/>
      <c r="K148" s="206"/>
      <c r="L148" s="206"/>
      <c r="M148" s="206"/>
      <c r="N148" s="206"/>
      <c r="O148" s="206"/>
      <c r="P148" s="208"/>
      <c r="Q148" s="81">
        <f t="shared" si="85"/>
        <v>0</v>
      </c>
      <c r="R148" s="81">
        <f t="shared" si="86"/>
        <v>0</v>
      </c>
      <c r="S148" s="211" t="s">
        <v>36</v>
      </c>
      <c r="T148" s="212" t="s">
        <v>36</v>
      </c>
      <c r="U148" s="213" t="s">
        <v>36</v>
      </c>
      <c r="V148" s="81">
        <f t="shared" si="113"/>
        <v>0</v>
      </c>
      <c r="W148" s="81">
        <f t="shared" si="87"/>
        <v>0</v>
      </c>
      <c r="X148" s="81">
        <f t="shared" si="88"/>
        <v>0</v>
      </c>
      <c r="Y148" s="81">
        <f t="shared" si="114"/>
        <v>0</v>
      </c>
      <c r="Z148" s="81">
        <f t="shared" si="89"/>
        <v>0</v>
      </c>
      <c r="AA148" s="81">
        <f t="shared" si="90"/>
        <v>0</v>
      </c>
      <c r="AB148" s="81">
        <f t="shared" si="115"/>
        <v>0</v>
      </c>
      <c r="AC148" s="81">
        <f t="shared" si="91"/>
        <v>0</v>
      </c>
      <c r="AD148" s="81">
        <f t="shared" si="92"/>
        <v>0</v>
      </c>
      <c r="AE148" s="81">
        <f t="shared" si="116"/>
        <v>0</v>
      </c>
      <c r="AF148" s="81">
        <f t="shared" si="93"/>
        <v>0</v>
      </c>
      <c r="AG148" s="81">
        <f t="shared" si="94"/>
        <v>0</v>
      </c>
      <c r="AH148" s="81">
        <f t="shared" si="117"/>
        <v>0</v>
      </c>
      <c r="AI148" s="81">
        <f t="shared" si="95"/>
        <v>0</v>
      </c>
      <c r="AJ148" s="81">
        <f t="shared" si="96"/>
        <v>0</v>
      </c>
      <c r="AK148" s="81">
        <f t="shared" si="118"/>
        <v>0</v>
      </c>
      <c r="AL148" s="81">
        <f t="shared" si="97"/>
        <v>0</v>
      </c>
      <c r="AM148" s="81">
        <f t="shared" si="98"/>
        <v>0</v>
      </c>
      <c r="AN148" s="81">
        <f t="shared" si="119"/>
        <v>0</v>
      </c>
      <c r="AO148" s="81">
        <f t="shared" si="99"/>
        <v>0</v>
      </c>
      <c r="AP148" s="81">
        <f t="shared" si="100"/>
        <v>0</v>
      </c>
      <c r="AQ148" s="81">
        <f t="shared" si="101"/>
        <v>0</v>
      </c>
      <c r="AR148" s="81">
        <f t="shared" si="102"/>
        <v>0</v>
      </c>
      <c r="AS148" s="81">
        <f t="shared" si="103"/>
        <v>0</v>
      </c>
      <c r="AT148" s="81">
        <f t="shared" si="104"/>
        <v>0</v>
      </c>
      <c r="AU148" s="81">
        <f t="shared" si="105"/>
        <v>0</v>
      </c>
      <c r="AV148" s="81">
        <f t="shared" si="106"/>
        <v>0</v>
      </c>
      <c r="AW148" s="81">
        <f t="shared" si="107"/>
        <v>0</v>
      </c>
      <c r="AX148" s="81">
        <f t="shared" si="108"/>
        <v>0</v>
      </c>
      <c r="AY148" s="81">
        <f t="shared" si="109"/>
        <v>0</v>
      </c>
      <c r="AZ148" s="81">
        <f t="shared" si="110"/>
        <v>0</v>
      </c>
      <c r="BA148" s="81">
        <f t="shared" si="111"/>
        <v>0</v>
      </c>
      <c r="BB148" s="81">
        <f t="shared" si="112"/>
        <v>0</v>
      </c>
    </row>
    <row r="149" spans="1:54" x14ac:dyDescent="0.25">
      <c r="A149" s="198"/>
      <c r="B149" s="206"/>
      <c r="C149" s="207"/>
      <c r="D149" s="206"/>
      <c r="E149" s="206"/>
      <c r="F149" s="206"/>
      <c r="G149" s="206"/>
      <c r="H149" s="206"/>
      <c r="I149" s="206"/>
      <c r="J149" s="206"/>
      <c r="K149" s="206"/>
      <c r="L149" s="206"/>
      <c r="M149" s="206"/>
      <c r="N149" s="206"/>
      <c r="O149" s="206"/>
      <c r="P149" s="208"/>
      <c r="Q149" s="81">
        <f t="shared" si="85"/>
        <v>0</v>
      </c>
      <c r="R149" s="81">
        <f t="shared" si="86"/>
        <v>0</v>
      </c>
      <c r="S149" s="211" t="s">
        <v>36</v>
      </c>
      <c r="T149" s="212" t="s">
        <v>36</v>
      </c>
      <c r="U149" s="213" t="s">
        <v>36</v>
      </c>
      <c r="V149" s="81">
        <f t="shared" si="113"/>
        <v>0</v>
      </c>
      <c r="W149" s="81">
        <f t="shared" si="87"/>
        <v>0</v>
      </c>
      <c r="X149" s="81">
        <f t="shared" si="88"/>
        <v>0</v>
      </c>
      <c r="Y149" s="81">
        <f t="shared" si="114"/>
        <v>0</v>
      </c>
      <c r="Z149" s="81">
        <f t="shared" si="89"/>
        <v>0</v>
      </c>
      <c r="AA149" s="81">
        <f t="shared" si="90"/>
        <v>0</v>
      </c>
      <c r="AB149" s="81">
        <f t="shared" si="115"/>
        <v>0</v>
      </c>
      <c r="AC149" s="81">
        <f t="shared" si="91"/>
        <v>0</v>
      </c>
      <c r="AD149" s="81">
        <f t="shared" si="92"/>
        <v>0</v>
      </c>
      <c r="AE149" s="81">
        <f t="shared" si="116"/>
        <v>0</v>
      </c>
      <c r="AF149" s="81">
        <f t="shared" si="93"/>
        <v>0</v>
      </c>
      <c r="AG149" s="81">
        <f t="shared" si="94"/>
        <v>0</v>
      </c>
      <c r="AH149" s="81">
        <f t="shared" si="117"/>
        <v>0</v>
      </c>
      <c r="AI149" s="81">
        <f t="shared" si="95"/>
        <v>0</v>
      </c>
      <c r="AJ149" s="81">
        <f t="shared" si="96"/>
        <v>0</v>
      </c>
      <c r="AK149" s="81">
        <f t="shared" si="118"/>
        <v>0</v>
      </c>
      <c r="AL149" s="81">
        <f t="shared" si="97"/>
        <v>0</v>
      </c>
      <c r="AM149" s="81">
        <f t="shared" si="98"/>
        <v>0</v>
      </c>
      <c r="AN149" s="81">
        <f t="shared" si="119"/>
        <v>0</v>
      </c>
      <c r="AO149" s="81">
        <f t="shared" si="99"/>
        <v>0</v>
      </c>
      <c r="AP149" s="81">
        <f t="shared" si="100"/>
        <v>0</v>
      </c>
      <c r="AQ149" s="81">
        <f t="shared" si="101"/>
        <v>0</v>
      </c>
      <c r="AR149" s="81">
        <f t="shared" si="102"/>
        <v>0</v>
      </c>
      <c r="AS149" s="81">
        <f t="shared" si="103"/>
        <v>0</v>
      </c>
      <c r="AT149" s="81">
        <f t="shared" si="104"/>
        <v>0</v>
      </c>
      <c r="AU149" s="81">
        <f t="shared" si="105"/>
        <v>0</v>
      </c>
      <c r="AV149" s="81">
        <f t="shared" si="106"/>
        <v>0</v>
      </c>
      <c r="AW149" s="81">
        <f t="shared" si="107"/>
        <v>0</v>
      </c>
      <c r="AX149" s="81">
        <f t="shared" si="108"/>
        <v>0</v>
      </c>
      <c r="AY149" s="81">
        <f t="shared" si="109"/>
        <v>0</v>
      </c>
      <c r="AZ149" s="81">
        <f t="shared" si="110"/>
        <v>0</v>
      </c>
      <c r="BA149" s="81">
        <f t="shared" si="111"/>
        <v>0</v>
      </c>
      <c r="BB149" s="81">
        <f t="shared" si="112"/>
        <v>0</v>
      </c>
    </row>
    <row r="150" spans="1:54" x14ac:dyDescent="0.25">
      <c r="A150" s="198"/>
      <c r="B150" s="206"/>
      <c r="C150" s="207"/>
      <c r="D150" s="206"/>
      <c r="E150" s="206"/>
      <c r="F150" s="206"/>
      <c r="G150" s="206"/>
      <c r="H150" s="206"/>
      <c r="I150" s="206"/>
      <c r="J150" s="206"/>
      <c r="K150" s="206"/>
      <c r="L150" s="206"/>
      <c r="M150" s="206"/>
      <c r="N150" s="206"/>
      <c r="O150" s="206"/>
      <c r="P150" s="208"/>
      <c r="Q150" s="81">
        <f t="shared" si="85"/>
        <v>0</v>
      </c>
      <c r="R150" s="81">
        <f t="shared" si="86"/>
        <v>0</v>
      </c>
      <c r="S150" s="211" t="s">
        <v>36</v>
      </c>
      <c r="T150" s="212" t="s">
        <v>36</v>
      </c>
      <c r="U150" s="213" t="s">
        <v>36</v>
      </c>
      <c r="V150" s="81">
        <f t="shared" si="113"/>
        <v>0</v>
      </c>
      <c r="W150" s="81">
        <f t="shared" si="87"/>
        <v>0</v>
      </c>
      <c r="X150" s="81">
        <f t="shared" si="88"/>
        <v>0</v>
      </c>
      <c r="Y150" s="81">
        <f t="shared" si="114"/>
        <v>0</v>
      </c>
      <c r="Z150" s="81">
        <f t="shared" si="89"/>
        <v>0</v>
      </c>
      <c r="AA150" s="81">
        <f t="shared" si="90"/>
        <v>0</v>
      </c>
      <c r="AB150" s="81">
        <f t="shared" si="115"/>
        <v>0</v>
      </c>
      <c r="AC150" s="81">
        <f t="shared" si="91"/>
        <v>0</v>
      </c>
      <c r="AD150" s="81">
        <f t="shared" si="92"/>
        <v>0</v>
      </c>
      <c r="AE150" s="81">
        <f t="shared" si="116"/>
        <v>0</v>
      </c>
      <c r="AF150" s="81">
        <f t="shared" si="93"/>
        <v>0</v>
      </c>
      <c r="AG150" s="81">
        <f t="shared" si="94"/>
        <v>0</v>
      </c>
      <c r="AH150" s="81">
        <f t="shared" si="117"/>
        <v>0</v>
      </c>
      <c r="AI150" s="81">
        <f t="shared" si="95"/>
        <v>0</v>
      </c>
      <c r="AJ150" s="81">
        <f t="shared" si="96"/>
        <v>0</v>
      </c>
      <c r="AK150" s="81">
        <f t="shared" si="118"/>
        <v>0</v>
      </c>
      <c r="AL150" s="81">
        <f t="shared" si="97"/>
        <v>0</v>
      </c>
      <c r="AM150" s="81">
        <f t="shared" si="98"/>
        <v>0</v>
      </c>
      <c r="AN150" s="81">
        <f t="shared" si="119"/>
        <v>0</v>
      </c>
      <c r="AO150" s="81">
        <f t="shared" si="99"/>
        <v>0</v>
      </c>
      <c r="AP150" s="81">
        <f t="shared" si="100"/>
        <v>0</v>
      </c>
      <c r="AQ150" s="81">
        <f t="shared" si="101"/>
        <v>0</v>
      </c>
      <c r="AR150" s="81">
        <f t="shared" si="102"/>
        <v>0</v>
      </c>
      <c r="AS150" s="81">
        <f t="shared" si="103"/>
        <v>0</v>
      </c>
      <c r="AT150" s="81">
        <f t="shared" si="104"/>
        <v>0</v>
      </c>
      <c r="AU150" s="81">
        <f t="shared" si="105"/>
        <v>0</v>
      </c>
      <c r="AV150" s="81">
        <f t="shared" si="106"/>
        <v>0</v>
      </c>
      <c r="AW150" s="81">
        <f t="shared" si="107"/>
        <v>0</v>
      </c>
      <c r="AX150" s="81">
        <f t="shared" si="108"/>
        <v>0</v>
      </c>
      <c r="AY150" s="81">
        <f t="shared" si="109"/>
        <v>0</v>
      </c>
      <c r="AZ150" s="81">
        <f t="shared" si="110"/>
        <v>0</v>
      </c>
      <c r="BA150" s="81">
        <f t="shared" si="111"/>
        <v>0</v>
      </c>
      <c r="BB150" s="81">
        <f t="shared" si="112"/>
        <v>0</v>
      </c>
    </row>
    <row r="151" spans="1:54" x14ac:dyDescent="0.25">
      <c r="A151" s="198"/>
      <c r="B151" s="206"/>
      <c r="C151" s="207"/>
      <c r="D151" s="206"/>
      <c r="E151" s="206"/>
      <c r="F151" s="206"/>
      <c r="G151" s="206"/>
      <c r="H151" s="206"/>
      <c r="I151" s="206"/>
      <c r="J151" s="206"/>
      <c r="K151" s="206"/>
      <c r="L151" s="206"/>
      <c r="M151" s="206"/>
      <c r="N151" s="206"/>
      <c r="O151" s="206"/>
      <c r="P151" s="208"/>
      <c r="Q151" s="81">
        <f t="shared" si="85"/>
        <v>0</v>
      </c>
      <c r="R151" s="81">
        <f t="shared" si="86"/>
        <v>0</v>
      </c>
      <c r="S151" s="211" t="s">
        <v>36</v>
      </c>
      <c r="T151" s="212" t="s">
        <v>36</v>
      </c>
      <c r="U151" s="213" t="s">
        <v>36</v>
      </c>
      <c r="V151" s="81">
        <f t="shared" si="113"/>
        <v>0</v>
      </c>
      <c r="W151" s="81">
        <f t="shared" si="87"/>
        <v>0</v>
      </c>
      <c r="X151" s="81">
        <f t="shared" si="88"/>
        <v>0</v>
      </c>
      <c r="Y151" s="81">
        <f t="shared" si="114"/>
        <v>0</v>
      </c>
      <c r="Z151" s="81">
        <f t="shared" si="89"/>
        <v>0</v>
      </c>
      <c r="AA151" s="81">
        <f t="shared" si="90"/>
        <v>0</v>
      </c>
      <c r="AB151" s="81">
        <f t="shared" si="115"/>
        <v>0</v>
      </c>
      <c r="AC151" s="81">
        <f t="shared" si="91"/>
        <v>0</v>
      </c>
      <c r="AD151" s="81">
        <f t="shared" si="92"/>
        <v>0</v>
      </c>
      <c r="AE151" s="81">
        <f t="shared" si="116"/>
        <v>0</v>
      </c>
      <c r="AF151" s="81">
        <f t="shared" si="93"/>
        <v>0</v>
      </c>
      <c r="AG151" s="81">
        <f t="shared" si="94"/>
        <v>0</v>
      </c>
      <c r="AH151" s="81">
        <f t="shared" si="117"/>
        <v>0</v>
      </c>
      <c r="AI151" s="81">
        <f t="shared" si="95"/>
        <v>0</v>
      </c>
      <c r="AJ151" s="81">
        <f t="shared" si="96"/>
        <v>0</v>
      </c>
      <c r="AK151" s="81">
        <f t="shared" si="118"/>
        <v>0</v>
      </c>
      <c r="AL151" s="81">
        <f t="shared" si="97"/>
        <v>0</v>
      </c>
      <c r="AM151" s="81">
        <f t="shared" si="98"/>
        <v>0</v>
      </c>
      <c r="AN151" s="81">
        <f t="shared" si="119"/>
        <v>0</v>
      </c>
      <c r="AO151" s="81">
        <f t="shared" si="99"/>
        <v>0</v>
      </c>
      <c r="AP151" s="81">
        <f t="shared" si="100"/>
        <v>0</v>
      </c>
      <c r="AQ151" s="81">
        <f t="shared" si="101"/>
        <v>0</v>
      </c>
      <c r="AR151" s="81">
        <f t="shared" si="102"/>
        <v>0</v>
      </c>
      <c r="AS151" s="81">
        <f t="shared" si="103"/>
        <v>0</v>
      </c>
      <c r="AT151" s="81">
        <f t="shared" si="104"/>
        <v>0</v>
      </c>
      <c r="AU151" s="81">
        <f t="shared" si="105"/>
        <v>0</v>
      </c>
      <c r="AV151" s="81">
        <f t="shared" si="106"/>
        <v>0</v>
      </c>
      <c r="AW151" s="81">
        <f t="shared" si="107"/>
        <v>0</v>
      </c>
      <c r="AX151" s="81">
        <f t="shared" si="108"/>
        <v>0</v>
      </c>
      <c r="AY151" s="81">
        <f t="shared" si="109"/>
        <v>0</v>
      </c>
      <c r="AZ151" s="81">
        <f t="shared" si="110"/>
        <v>0</v>
      </c>
      <c r="BA151" s="81">
        <f t="shared" si="111"/>
        <v>0</v>
      </c>
      <c r="BB151" s="81">
        <f t="shared" si="112"/>
        <v>0</v>
      </c>
    </row>
    <row r="152" spans="1:54" x14ac:dyDescent="0.25">
      <c r="A152" s="198"/>
      <c r="B152" s="206"/>
      <c r="C152" s="207"/>
      <c r="D152" s="206"/>
      <c r="E152" s="206"/>
      <c r="F152" s="206"/>
      <c r="G152" s="206"/>
      <c r="H152" s="206"/>
      <c r="I152" s="206"/>
      <c r="J152" s="206"/>
      <c r="K152" s="206"/>
      <c r="L152" s="206"/>
      <c r="M152" s="206"/>
      <c r="N152" s="206"/>
      <c r="O152" s="206"/>
      <c r="P152" s="208"/>
      <c r="Q152" s="81">
        <f t="shared" si="85"/>
        <v>0</v>
      </c>
      <c r="R152" s="81">
        <f t="shared" si="86"/>
        <v>0</v>
      </c>
      <c r="S152" s="211" t="s">
        <v>36</v>
      </c>
      <c r="T152" s="212" t="s">
        <v>36</v>
      </c>
      <c r="U152" s="213" t="s">
        <v>36</v>
      </c>
      <c r="V152" s="81">
        <f t="shared" si="113"/>
        <v>0</v>
      </c>
      <c r="W152" s="81">
        <f t="shared" si="87"/>
        <v>0</v>
      </c>
      <c r="X152" s="81">
        <f t="shared" si="88"/>
        <v>0</v>
      </c>
      <c r="Y152" s="81">
        <f t="shared" si="114"/>
        <v>0</v>
      </c>
      <c r="Z152" s="81">
        <f t="shared" si="89"/>
        <v>0</v>
      </c>
      <c r="AA152" s="81">
        <f t="shared" si="90"/>
        <v>0</v>
      </c>
      <c r="AB152" s="81">
        <f t="shared" si="115"/>
        <v>0</v>
      </c>
      <c r="AC152" s="81">
        <f t="shared" si="91"/>
        <v>0</v>
      </c>
      <c r="AD152" s="81">
        <f t="shared" si="92"/>
        <v>0</v>
      </c>
      <c r="AE152" s="81">
        <f t="shared" si="116"/>
        <v>0</v>
      </c>
      <c r="AF152" s="81">
        <f t="shared" si="93"/>
        <v>0</v>
      </c>
      <c r="AG152" s="81">
        <f t="shared" si="94"/>
        <v>0</v>
      </c>
      <c r="AH152" s="81">
        <f t="shared" si="117"/>
        <v>0</v>
      </c>
      <c r="AI152" s="81">
        <f t="shared" si="95"/>
        <v>0</v>
      </c>
      <c r="AJ152" s="81">
        <f t="shared" si="96"/>
        <v>0</v>
      </c>
      <c r="AK152" s="81">
        <f t="shared" si="118"/>
        <v>0</v>
      </c>
      <c r="AL152" s="81">
        <f t="shared" si="97"/>
        <v>0</v>
      </c>
      <c r="AM152" s="81">
        <f t="shared" si="98"/>
        <v>0</v>
      </c>
      <c r="AN152" s="81">
        <f t="shared" si="119"/>
        <v>0</v>
      </c>
      <c r="AO152" s="81">
        <f t="shared" si="99"/>
        <v>0</v>
      </c>
      <c r="AP152" s="81">
        <f t="shared" si="100"/>
        <v>0</v>
      </c>
      <c r="AQ152" s="81">
        <f t="shared" si="101"/>
        <v>0</v>
      </c>
      <c r="AR152" s="81">
        <f t="shared" si="102"/>
        <v>0</v>
      </c>
      <c r="AS152" s="81">
        <f t="shared" si="103"/>
        <v>0</v>
      </c>
      <c r="AT152" s="81">
        <f t="shared" si="104"/>
        <v>0</v>
      </c>
      <c r="AU152" s="81">
        <f t="shared" si="105"/>
        <v>0</v>
      </c>
      <c r="AV152" s="81">
        <f t="shared" si="106"/>
        <v>0</v>
      </c>
      <c r="AW152" s="81">
        <f t="shared" si="107"/>
        <v>0</v>
      </c>
      <c r="AX152" s="81">
        <f t="shared" si="108"/>
        <v>0</v>
      </c>
      <c r="AY152" s="81">
        <f t="shared" si="109"/>
        <v>0</v>
      </c>
      <c r="AZ152" s="81">
        <f t="shared" si="110"/>
        <v>0</v>
      </c>
      <c r="BA152" s="81">
        <f t="shared" si="111"/>
        <v>0</v>
      </c>
      <c r="BB152" s="81">
        <f t="shared" si="112"/>
        <v>0</v>
      </c>
    </row>
    <row r="153" spans="1:54" x14ac:dyDescent="0.25">
      <c r="A153" s="198"/>
      <c r="B153" s="206"/>
      <c r="C153" s="207"/>
      <c r="D153" s="206"/>
      <c r="E153" s="206"/>
      <c r="F153" s="206"/>
      <c r="G153" s="206"/>
      <c r="H153" s="206"/>
      <c r="I153" s="206"/>
      <c r="J153" s="206"/>
      <c r="K153" s="206"/>
      <c r="L153" s="206"/>
      <c r="M153" s="206"/>
      <c r="N153" s="206"/>
      <c r="O153" s="206"/>
      <c r="P153" s="208"/>
      <c r="Q153" s="81">
        <f t="shared" si="85"/>
        <v>0</v>
      </c>
      <c r="R153" s="81">
        <f t="shared" si="86"/>
        <v>0</v>
      </c>
      <c r="S153" s="211" t="s">
        <v>36</v>
      </c>
      <c r="T153" s="212" t="s">
        <v>36</v>
      </c>
      <c r="U153" s="213" t="s">
        <v>36</v>
      </c>
      <c r="V153" s="81">
        <f t="shared" si="113"/>
        <v>0</v>
      </c>
      <c r="W153" s="81">
        <f t="shared" si="87"/>
        <v>0</v>
      </c>
      <c r="X153" s="81">
        <f t="shared" si="88"/>
        <v>0</v>
      </c>
      <c r="Y153" s="81">
        <f t="shared" si="114"/>
        <v>0</v>
      </c>
      <c r="Z153" s="81">
        <f t="shared" si="89"/>
        <v>0</v>
      </c>
      <c r="AA153" s="81">
        <f t="shared" si="90"/>
        <v>0</v>
      </c>
      <c r="AB153" s="81">
        <f t="shared" si="115"/>
        <v>0</v>
      </c>
      <c r="AC153" s="81">
        <f t="shared" si="91"/>
        <v>0</v>
      </c>
      <c r="AD153" s="81">
        <f t="shared" si="92"/>
        <v>0</v>
      </c>
      <c r="AE153" s="81">
        <f t="shared" si="116"/>
        <v>0</v>
      </c>
      <c r="AF153" s="81">
        <f t="shared" si="93"/>
        <v>0</v>
      </c>
      <c r="AG153" s="81">
        <f t="shared" si="94"/>
        <v>0</v>
      </c>
      <c r="AH153" s="81">
        <f t="shared" si="117"/>
        <v>0</v>
      </c>
      <c r="AI153" s="81">
        <f t="shared" si="95"/>
        <v>0</v>
      </c>
      <c r="AJ153" s="81">
        <f t="shared" si="96"/>
        <v>0</v>
      </c>
      <c r="AK153" s="81">
        <f t="shared" si="118"/>
        <v>0</v>
      </c>
      <c r="AL153" s="81">
        <f t="shared" si="97"/>
        <v>0</v>
      </c>
      <c r="AM153" s="81">
        <f t="shared" si="98"/>
        <v>0</v>
      </c>
      <c r="AN153" s="81">
        <f t="shared" si="119"/>
        <v>0</v>
      </c>
      <c r="AO153" s="81">
        <f t="shared" si="99"/>
        <v>0</v>
      </c>
      <c r="AP153" s="81">
        <f t="shared" si="100"/>
        <v>0</v>
      </c>
      <c r="AQ153" s="81">
        <f t="shared" si="101"/>
        <v>0</v>
      </c>
      <c r="AR153" s="81">
        <f t="shared" si="102"/>
        <v>0</v>
      </c>
      <c r="AS153" s="81">
        <f t="shared" si="103"/>
        <v>0</v>
      </c>
      <c r="AT153" s="81">
        <f t="shared" si="104"/>
        <v>0</v>
      </c>
      <c r="AU153" s="81">
        <f t="shared" si="105"/>
        <v>0</v>
      </c>
      <c r="AV153" s="81">
        <f t="shared" si="106"/>
        <v>0</v>
      </c>
      <c r="AW153" s="81">
        <f t="shared" si="107"/>
        <v>0</v>
      </c>
      <c r="AX153" s="81">
        <f t="shared" si="108"/>
        <v>0</v>
      </c>
      <c r="AY153" s="81">
        <f t="shared" si="109"/>
        <v>0</v>
      </c>
      <c r="AZ153" s="81">
        <f t="shared" si="110"/>
        <v>0</v>
      </c>
      <c r="BA153" s="81">
        <f t="shared" si="111"/>
        <v>0</v>
      </c>
      <c r="BB153" s="81">
        <f t="shared" si="112"/>
        <v>0</v>
      </c>
    </row>
    <row r="154" spans="1:54" x14ac:dyDescent="0.25">
      <c r="A154" s="198"/>
      <c r="B154" s="206"/>
      <c r="C154" s="207"/>
      <c r="D154" s="206"/>
      <c r="E154" s="206"/>
      <c r="F154" s="206"/>
      <c r="G154" s="206"/>
      <c r="H154" s="206"/>
      <c r="I154" s="206"/>
      <c r="J154" s="206"/>
      <c r="K154" s="206"/>
      <c r="L154" s="206"/>
      <c r="M154" s="206"/>
      <c r="N154" s="206"/>
      <c r="O154" s="206"/>
      <c r="P154" s="208"/>
      <c r="Q154" s="81">
        <f t="shared" si="85"/>
        <v>0</v>
      </c>
      <c r="R154" s="81">
        <f t="shared" si="86"/>
        <v>0</v>
      </c>
      <c r="S154" s="211" t="s">
        <v>36</v>
      </c>
      <c r="T154" s="212" t="s">
        <v>36</v>
      </c>
      <c r="U154" s="213" t="s">
        <v>36</v>
      </c>
      <c r="V154" s="81">
        <f t="shared" si="113"/>
        <v>0</v>
      </c>
      <c r="W154" s="81">
        <f t="shared" si="87"/>
        <v>0</v>
      </c>
      <c r="X154" s="81">
        <f t="shared" si="88"/>
        <v>0</v>
      </c>
      <c r="Y154" s="81">
        <f t="shared" si="114"/>
        <v>0</v>
      </c>
      <c r="Z154" s="81">
        <f t="shared" si="89"/>
        <v>0</v>
      </c>
      <c r="AA154" s="81">
        <f t="shared" si="90"/>
        <v>0</v>
      </c>
      <c r="AB154" s="81">
        <f t="shared" si="115"/>
        <v>0</v>
      </c>
      <c r="AC154" s="81">
        <f t="shared" si="91"/>
        <v>0</v>
      </c>
      <c r="AD154" s="81">
        <f t="shared" si="92"/>
        <v>0</v>
      </c>
      <c r="AE154" s="81">
        <f t="shared" si="116"/>
        <v>0</v>
      </c>
      <c r="AF154" s="81">
        <f t="shared" si="93"/>
        <v>0</v>
      </c>
      <c r="AG154" s="81">
        <f t="shared" si="94"/>
        <v>0</v>
      </c>
      <c r="AH154" s="81">
        <f t="shared" si="117"/>
        <v>0</v>
      </c>
      <c r="AI154" s="81">
        <f t="shared" si="95"/>
        <v>0</v>
      </c>
      <c r="AJ154" s="81">
        <f t="shared" si="96"/>
        <v>0</v>
      </c>
      <c r="AK154" s="81">
        <f t="shared" si="118"/>
        <v>0</v>
      </c>
      <c r="AL154" s="81">
        <f t="shared" si="97"/>
        <v>0</v>
      </c>
      <c r="AM154" s="81">
        <f t="shared" si="98"/>
        <v>0</v>
      </c>
      <c r="AN154" s="81">
        <f t="shared" si="119"/>
        <v>0</v>
      </c>
      <c r="AO154" s="81">
        <f t="shared" si="99"/>
        <v>0</v>
      </c>
      <c r="AP154" s="81">
        <f t="shared" si="100"/>
        <v>0</v>
      </c>
      <c r="AQ154" s="81">
        <f t="shared" si="101"/>
        <v>0</v>
      </c>
      <c r="AR154" s="81">
        <f t="shared" si="102"/>
        <v>0</v>
      </c>
      <c r="AS154" s="81">
        <f t="shared" si="103"/>
        <v>0</v>
      </c>
      <c r="AT154" s="81">
        <f t="shared" si="104"/>
        <v>0</v>
      </c>
      <c r="AU154" s="81">
        <f t="shared" si="105"/>
        <v>0</v>
      </c>
      <c r="AV154" s="81">
        <f t="shared" si="106"/>
        <v>0</v>
      </c>
      <c r="AW154" s="81">
        <f t="shared" si="107"/>
        <v>0</v>
      </c>
      <c r="AX154" s="81">
        <f t="shared" si="108"/>
        <v>0</v>
      </c>
      <c r="AY154" s="81">
        <f t="shared" si="109"/>
        <v>0</v>
      </c>
      <c r="AZ154" s="81">
        <f t="shared" si="110"/>
        <v>0</v>
      </c>
      <c r="BA154" s="81">
        <f t="shared" si="111"/>
        <v>0</v>
      </c>
      <c r="BB154" s="81">
        <f t="shared" si="112"/>
        <v>0</v>
      </c>
    </row>
    <row r="155" spans="1:54" x14ac:dyDescent="0.25">
      <c r="A155" s="198"/>
      <c r="B155" s="206"/>
      <c r="C155" s="207"/>
      <c r="D155" s="206"/>
      <c r="E155" s="206"/>
      <c r="F155" s="206"/>
      <c r="G155" s="206"/>
      <c r="H155" s="206"/>
      <c r="I155" s="206"/>
      <c r="J155" s="206"/>
      <c r="K155" s="206"/>
      <c r="L155" s="206"/>
      <c r="M155" s="206"/>
      <c r="N155" s="206"/>
      <c r="O155" s="206"/>
      <c r="P155" s="208"/>
      <c r="Q155" s="81">
        <f t="shared" si="85"/>
        <v>0</v>
      </c>
      <c r="R155" s="81">
        <f t="shared" si="86"/>
        <v>0</v>
      </c>
      <c r="S155" s="211" t="s">
        <v>36</v>
      </c>
      <c r="T155" s="212" t="s">
        <v>36</v>
      </c>
      <c r="U155" s="213" t="s">
        <v>36</v>
      </c>
      <c r="V155" s="81">
        <f t="shared" si="113"/>
        <v>0</v>
      </c>
      <c r="W155" s="81">
        <f t="shared" si="87"/>
        <v>0</v>
      </c>
      <c r="X155" s="81">
        <f t="shared" si="88"/>
        <v>0</v>
      </c>
      <c r="Y155" s="81">
        <f t="shared" si="114"/>
        <v>0</v>
      </c>
      <c r="Z155" s="81">
        <f t="shared" si="89"/>
        <v>0</v>
      </c>
      <c r="AA155" s="81">
        <f t="shared" si="90"/>
        <v>0</v>
      </c>
      <c r="AB155" s="81">
        <f t="shared" si="115"/>
        <v>0</v>
      </c>
      <c r="AC155" s="81">
        <f t="shared" si="91"/>
        <v>0</v>
      </c>
      <c r="AD155" s="81">
        <f t="shared" si="92"/>
        <v>0</v>
      </c>
      <c r="AE155" s="81">
        <f t="shared" si="116"/>
        <v>0</v>
      </c>
      <c r="AF155" s="81">
        <f t="shared" si="93"/>
        <v>0</v>
      </c>
      <c r="AG155" s="81">
        <f t="shared" si="94"/>
        <v>0</v>
      </c>
      <c r="AH155" s="81">
        <f t="shared" si="117"/>
        <v>0</v>
      </c>
      <c r="AI155" s="81">
        <f t="shared" si="95"/>
        <v>0</v>
      </c>
      <c r="AJ155" s="81">
        <f t="shared" si="96"/>
        <v>0</v>
      </c>
      <c r="AK155" s="81">
        <f t="shared" si="118"/>
        <v>0</v>
      </c>
      <c r="AL155" s="81">
        <f t="shared" si="97"/>
        <v>0</v>
      </c>
      <c r="AM155" s="81">
        <f t="shared" si="98"/>
        <v>0</v>
      </c>
      <c r="AN155" s="81">
        <f t="shared" si="119"/>
        <v>0</v>
      </c>
      <c r="AO155" s="81">
        <f t="shared" si="99"/>
        <v>0</v>
      </c>
      <c r="AP155" s="81">
        <f t="shared" si="100"/>
        <v>0</v>
      </c>
      <c r="AQ155" s="81">
        <f t="shared" si="101"/>
        <v>0</v>
      </c>
      <c r="AR155" s="81">
        <f t="shared" si="102"/>
        <v>0</v>
      </c>
      <c r="AS155" s="81">
        <f t="shared" si="103"/>
        <v>0</v>
      </c>
      <c r="AT155" s="81">
        <f t="shared" si="104"/>
        <v>0</v>
      </c>
      <c r="AU155" s="81">
        <f t="shared" si="105"/>
        <v>0</v>
      </c>
      <c r="AV155" s="81">
        <f t="shared" si="106"/>
        <v>0</v>
      </c>
      <c r="AW155" s="81">
        <f t="shared" si="107"/>
        <v>0</v>
      </c>
      <c r="AX155" s="81">
        <f t="shared" si="108"/>
        <v>0</v>
      </c>
      <c r="AY155" s="81">
        <f t="shared" si="109"/>
        <v>0</v>
      </c>
      <c r="AZ155" s="81">
        <f t="shared" si="110"/>
        <v>0</v>
      </c>
      <c r="BA155" s="81">
        <f t="shared" si="111"/>
        <v>0</v>
      </c>
      <c r="BB155" s="81">
        <f t="shared" si="112"/>
        <v>0</v>
      </c>
    </row>
    <row r="156" spans="1:54" x14ac:dyDescent="0.25">
      <c r="A156" s="198"/>
      <c r="B156" s="206"/>
      <c r="C156" s="207"/>
      <c r="D156" s="206"/>
      <c r="E156" s="206"/>
      <c r="F156" s="206"/>
      <c r="G156" s="206"/>
      <c r="H156" s="206"/>
      <c r="I156" s="206"/>
      <c r="J156" s="206"/>
      <c r="K156" s="206"/>
      <c r="L156" s="206"/>
      <c r="M156" s="206"/>
      <c r="N156" s="206"/>
      <c r="O156" s="206"/>
      <c r="P156" s="208"/>
      <c r="Q156" s="81">
        <f t="shared" si="85"/>
        <v>0</v>
      </c>
      <c r="R156" s="81">
        <f t="shared" si="86"/>
        <v>0</v>
      </c>
      <c r="S156" s="211" t="s">
        <v>36</v>
      </c>
      <c r="T156" s="212" t="s">
        <v>36</v>
      </c>
      <c r="U156" s="213" t="s">
        <v>36</v>
      </c>
      <c r="V156" s="81">
        <f t="shared" si="113"/>
        <v>0</v>
      </c>
      <c r="W156" s="81">
        <f t="shared" si="87"/>
        <v>0</v>
      </c>
      <c r="X156" s="81">
        <f t="shared" si="88"/>
        <v>0</v>
      </c>
      <c r="Y156" s="81">
        <f t="shared" si="114"/>
        <v>0</v>
      </c>
      <c r="Z156" s="81">
        <f t="shared" si="89"/>
        <v>0</v>
      </c>
      <c r="AA156" s="81">
        <f t="shared" si="90"/>
        <v>0</v>
      </c>
      <c r="AB156" s="81">
        <f t="shared" si="115"/>
        <v>0</v>
      </c>
      <c r="AC156" s="81">
        <f t="shared" si="91"/>
        <v>0</v>
      </c>
      <c r="AD156" s="81">
        <f t="shared" si="92"/>
        <v>0</v>
      </c>
      <c r="AE156" s="81">
        <f t="shared" si="116"/>
        <v>0</v>
      </c>
      <c r="AF156" s="81">
        <f t="shared" si="93"/>
        <v>0</v>
      </c>
      <c r="AG156" s="81">
        <f t="shared" si="94"/>
        <v>0</v>
      </c>
      <c r="AH156" s="81">
        <f t="shared" si="117"/>
        <v>0</v>
      </c>
      <c r="AI156" s="81">
        <f t="shared" si="95"/>
        <v>0</v>
      </c>
      <c r="AJ156" s="81">
        <f t="shared" si="96"/>
        <v>0</v>
      </c>
      <c r="AK156" s="81">
        <f t="shared" si="118"/>
        <v>0</v>
      </c>
      <c r="AL156" s="81">
        <f t="shared" si="97"/>
        <v>0</v>
      </c>
      <c r="AM156" s="81">
        <f t="shared" si="98"/>
        <v>0</v>
      </c>
      <c r="AN156" s="81">
        <f t="shared" si="119"/>
        <v>0</v>
      </c>
      <c r="AO156" s="81">
        <f t="shared" si="99"/>
        <v>0</v>
      </c>
      <c r="AP156" s="81">
        <f t="shared" si="100"/>
        <v>0</v>
      </c>
      <c r="AQ156" s="81">
        <f t="shared" si="101"/>
        <v>0</v>
      </c>
      <c r="AR156" s="81">
        <f t="shared" si="102"/>
        <v>0</v>
      </c>
      <c r="AS156" s="81">
        <f t="shared" si="103"/>
        <v>0</v>
      </c>
      <c r="AT156" s="81">
        <f t="shared" si="104"/>
        <v>0</v>
      </c>
      <c r="AU156" s="81">
        <f t="shared" si="105"/>
        <v>0</v>
      </c>
      <c r="AV156" s="81">
        <f t="shared" si="106"/>
        <v>0</v>
      </c>
      <c r="AW156" s="81">
        <f t="shared" si="107"/>
        <v>0</v>
      </c>
      <c r="AX156" s="81">
        <f t="shared" si="108"/>
        <v>0</v>
      </c>
      <c r="AY156" s="81">
        <f t="shared" si="109"/>
        <v>0</v>
      </c>
      <c r="AZ156" s="81">
        <f t="shared" si="110"/>
        <v>0</v>
      </c>
      <c r="BA156" s="81">
        <f t="shared" si="111"/>
        <v>0</v>
      </c>
      <c r="BB156" s="81">
        <f t="shared" si="112"/>
        <v>0</v>
      </c>
    </row>
    <row r="157" spans="1:54" x14ac:dyDescent="0.25">
      <c r="A157" s="198"/>
      <c r="B157" s="206"/>
      <c r="C157" s="207"/>
      <c r="D157" s="206"/>
      <c r="E157" s="206"/>
      <c r="F157" s="206"/>
      <c r="G157" s="206"/>
      <c r="H157" s="206"/>
      <c r="I157" s="206"/>
      <c r="J157" s="206"/>
      <c r="K157" s="206"/>
      <c r="L157" s="206"/>
      <c r="M157" s="206"/>
      <c r="N157" s="206"/>
      <c r="O157" s="206"/>
      <c r="P157" s="208"/>
      <c r="Q157" s="81">
        <f t="shared" si="85"/>
        <v>0</v>
      </c>
      <c r="R157" s="81">
        <f t="shared" si="86"/>
        <v>0</v>
      </c>
      <c r="S157" s="211" t="s">
        <v>36</v>
      </c>
      <c r="T157" s="212" t="s">
        <v>36</v>
      </c>
      <c r="U157" s="213" t="s">
        <v>36</v>
      </c>
      <c r="V157" s="81">
        <f t="shared" si="113"/>
        <v>0</v>
      </c>
      <c r="W157" s="81">
        <f t="shared" si="87"/>
        <v>0</v>
      </c>
      <c r="X157" s="81">
        <f t="shared" si="88"/>
        <v>0</v>
      </c>
      <c r="Y157" s="81">
        <f t="shared" si="114"/>
        <v>0</v>
      </c>
      <c r="Z157" s="81">
        <f t="shared" si="89"/>
        <v>0</v>
      </c>
      <c r="AA157" s="81">
        <f t="shared" si="90"/>
        <v>0</v>
      </c>
      <c r="AB157" s="81">
        <f t="shared" si="115"/>
        <v>0</v>
      </c>
      <c r="AC157" s="81">
        <f t="shared" si="91"/>
        <v>0</v>
      </c>
      <c r="AD157" s="81">
        <f t="shared" si="92"/>
        <v>0</v>
      </c>
      <c r="AE157" s="81">
        <f t="shared" si="116"/>
        <v>0</v>
      </c>
      <c r="AF157" s="81">
        <f t="shared" si="93"/>
        <v>0</v>
      </c>
      <c r="AG157" s="81">
        <f t="shared" si="94"/>
        <v>0</v>
      </c>
      <c r="AH157" s="81">
        <f t="shared" si="117"/>
        <v>0</v>
      </c>
      <c r="AI157" s="81">
        <f t="shared" si="95"/>
        <v>0</v>
      </c>
      <c r="AJ157" s="81">
        <f t="shared" si="96"/>
        <v>0</v>
      </c>
      <c r="AK157" s="81">
        <f t="shared" si="118"/>
        <v>0</v>
      </c>
      <c r="AL157" s="81">
        <f t="shared" si="97"/>
        <v>0</v>
      </c>
      <c r="AM157" s="81">
        <f t="shared" si="98"/>
        <v>0</v>
      </c>
      <c r="AN157" s="81">
        <f t="shared" si="119"/>
        <v>0</v>
      </c>
      <c r="AO157" s="81">
        <f t="shared" si="99"/>
        <v>0</v>
      </c>
      <c r="AP157" s="81">
        <f t="shared" si="100"/>
        <v>0</v>
      </c>
      <c r="AQ157" s="81">
        <f t="shared" si="101"/>
        <v>0</v>
      </c>
      <c r="AR157" s="81">
        <f t="shared" si="102"/>
        <v>0</v>
      </c>
      <c r="AS157" s="81">
        <f t="shared" si="103"/>
        <v>0</v>
      </c>
      <c r="AT157" s="81">
        <f t="shared" si="104"/>
        <v>0</v>
      </c>
      <c r="AU157" s="81">
        <f t="shared" si="105"/>
        <v>0</v>
      </c>
      <c r="AV157" s="81">
        <f t="shared" si="106"/>
        <v>0</v>
      </c>
      <c r="AW157" s="81">
        <f t="shared" si="107"/>
        <v>0</v>
      </c>
      <c r="AX157" s="81">
        <f t="shared" si="108"/>
        <v>0</v>
      </c>
      <c r="AY157" s="81">
        <f t="shared" si="109"/>
        <v>0</v>
      </c>
      <c r="AZ157" s="81">
        <f t="shared" si="110"/>
        <v>0</v>
      </c>
      <c r="BA157" s="81">
        <f t="shared" si="111"/>
        <v>0</v>
      </c>
      <c r="BB157" s="81">
        <f t="shared" si="112"/>
        <v>0</v>
      </c>
    </row>
    <row r="158" spans="1:54" x14ac:dyDescent="0.25">
      <c r="A158" s="198"/>
      <c r="B158" s="206"/>
      <c r="C158" s="207"/>
      <c r="D158" s="206"/>
      <c r="E158" s="206"/>
      <c r="F158" s="206"/>
      <c r="G158" s="206"/>
      <c r="H158" s="206"/>
      <c r="I158" s="206"/>
      <c r="J158" s="206"/>
      <c r="K158" s="206"/>
      <c r="L158" s="206"/>
      <c r="M158" s="206"/>
      <c r="N158" s="206"/>
      <c r="O158" s="206"/>
      <c r="P158" s="208"/>
      <c r="Q158" s="81">
        <f t="shared" si="85"/>
        <v>0</v>
      </c>
      <c r="R158" s="81">
        <f t="shared" si="86"/>
        <v>0</v>
      </c>
      <c r="S158" s="211" t="s">
        <v>36</v>
      </c>
      <c r="T158" s="212" t="s">
        <v>36</v>
      </c>
      <c r="U158" s="213" t="s">
        <v>36</v>
      </c>
      <c r="V158" s="81">
        <f t="shared" si="113"/>
        <v>0</v>
      </c>
      <c r="W158" s="81">
        <f t="shared" si="87"/>
        <v>0</v>
      </c>
      <c r="X158" s="81">
        <f t="shared" si="88"/>
        <v>0</v>
      </c>
      <c r="Y158" s="81">
        <f t="shared" si="114"/>
        <v>0</v>
      </c>
      <c r="Z158" s="81">
        <f t="shared" si="89"/>
        <v>0</v>
      </c>
      <c r="AA158" s="81">
        <f t="shared" si="90"/>
        <v>0</v>
      </c>
      <c r="AB158" s="81">
        <f t="shared" si="115"/>
        <v>0</v>
      </c>
      <c r="AC158" s="81">
        <f t="shared" si="91"/>
        <v>0</v>
      </c>
      <c r="AD158" s="81">
        <f t="shared" si="92"/>
        <v>0</v>
      </c>
      <c r="AE158" s="81">
        <f t="shared" si="116"/>
        <v>0</v>
      </c>
      <c r="AF158" s="81">
        <f t="shared" si="93"/>
        <v>0</v>
      </c>
      <c r="AG158" s="81">
        <f t="shared" si="94"/>
        <v>0</v>
      </c>
      <c r="AH158" s="81">
        <f t="shared" si="117"/>
        <v>0</v>
      </c>
      <c r="AI158" s="81">
        <f t="shared" si="95"/>
        <v>0</v>
      </c>
      <c r="AJ158" s="81">
        <f t="shared" si="96"/>
        <v>0</v>
      </c>
      <c r="AK158" s="81">
        <f t="shared" si="118"/>
        <v>0</v>
      </c>
      <c r="AL158" s="81">
        <f t="shared" si="97"/>
        <v>0</v>
      </c>
      <c r="AM158" s="81">
        <f t="shared" si="98"/>
        <v>0</v>
      </c>
      <c r="AN158" s="81">
        <f t="shared" si="119"/>
        <v>0</v>
      </c>
      <c r="AO158" s="81">
        <f t="shared" si="99"/>
        <v>0</v>
      </c>
      <c r="AP158" s="81">
        <f t="shared" si="100"/>
        <v>0</v>
      </c>
      <c r="AQ158" s="81">
        <f t="shared" si="101"/>
        <v>0</v>
      </c>
      <c r="AR158" s="81">
        <f t="shared" si="102"/>
        <v>0</v>
      </c>
      <c r="AS158" s="81">
        <f t="shared" si="103"/>
        <v>0</v>
      </c>
      <c r="AT158" s="81">
        <f t="shared" si="104"/>
        <v>0</v>
      </c>
      <c r="AU158" s="81">
        <f t="shared" si="105"/>
        <v>0</v>
      </c>
      <c r="AV158" s="81">
        <f t="shared" si="106"/>
        <v>0</v>
      </c>
      <c r="AW158" s="81">
        <f t="shared" si="107"/>
        <v>0</v>
      </c>
      <c r="AX158" s="81">
        <f t="shared" si="108"/>
        <v>0</v>
      </c>
      <c r="AY158" s="81">
        <f t="shared" si="109"/>
        <v>0</v>
      </c>
      <c r="AZ158" s="81">
        <f t="shared" si="110"/>
        <v>0</v>
      </c>
      <c r="BA158" s="81">
        <f t="shared" si="111"/>
        <v>0</v>
      </c>
      <c r="BB158" s="81">
        <f t="shared" si="112"/>
        <v>0</v>
      </c>
    </row>
    <row r="159" spans="1:54" x14ac:dyDescent="0.25">
      <c r="A159" s="198"/>
      <c r="B159" s="206"/>
      <c r="C159" s="207"/>
      <c r="D159" s="206"/>
      <c r="E159" s="206"/>
      <c r="F159" s="206"/>
      <c r="G159" s="206"/>
      <c r="H159" s="206"/>
      <c r="I159" s="206"/>
      <c r="J159" s="206"/>
      <c r="K159" s="206"/>
      <c r="L159" s="206"/>
      <c r="M159" s="206"/>
      <c r="N159" s="206"/>
      <c r="O159" s="206"/>
      <c r="P159" s="208"/>
      <c r="Q159" s="81">
        <f t="shared" si="85"/>
        <v>0</v>
      </c>
      <c r="R159" s="81">
        <f t="shared" si="86"/>
        <v>0</v>
      </c>
      <c r="S159" s="211" t="s">
        <v>36</v>
      </c>
      <c r="T159" s="212" t="s">
        <v>36</v>
      </c>
      <c r="U159" s="213" t="s">
        <v>36</v>
      </c>
      <c r="V159" s="81">
        <f t="shared" si="113"/>
        <v>0</v>
      </c>
      <c r="W159" s="81">
        <f t="shared" si="87"/>
        <v>0</v>
      </c>
      <c r="X159" s="81">
        <f t="shared" si="88"/>
        <v>0</v>
      </c>
      <c r="Y159" s="81">
        <f t="shared" si="114"/>
        <v>0</v>
      </c>
      <c r="Z159" s="81">
        <f t="shared" si="89"/>
        <v>0</v>
      </c>
      <c r="AA159" s="81">
        <f t="shared" si="90"/>
        <v>0</v>
      </c>
      <c r="AB159" s="81">
        <f t="shared" si="115"/>
        <v>0</v>
      </c>
      <c r="AC159" s="81">
        <f t="shared" si="91"/>
        <v>0</v>
      </c>
      <c r="AD159" s="81">
        <f t="shared" si="92"/>
        <v>0</v>
      </c>
      <c r="AE159" s="81">
        <f t="shared" si="116"/>
        <v>0</v>
      </c>
      <c r="AF159" s="81">
        <f t="shared" si="93"/>
        <v>0</v>
      </c>
      <c r="AG159" s="81">
        <f t="shared" si="94"/>
        <v>0</v>
      </c>
      <c r="AH159" s="81">
        <f t="shared" si="117"/>
        <v>0</v>
      </c>
      <c r="AI159" s="81">
        <f t="shared" si="95"/>
        <v>0</v>
      </c>
      <c r="AJ159" s="81">
        <f t="shared" si="96"/>
        <v>0</v>
      </c>
      <c r="AK159" s="81">
        <f t="shared" si="118"/>
        <v>0</v>
      </c>
      <c r="AL159" s="81">
        <f t="shared" si="97"/>
        <v>0</v>
      </c>
      <c r="AM159" s="81">
        <f t="shared" si="98"/>
        <v>0</v>
      </c>
      <c r="AN159" s="81">
        <f t="shared" si="119"/>
        <v>0</v>
      </c>
      <c r="AO159" s="81">
        <f t="shared" si="99"/>
        <v>0</v>
      </c>
      <c r="AP159" s="81">
        <f t="shared" si="100"/>
        <v>0</v>
      </c>
      <c r="AQ159" s="81">
        <f t="shared" si="101"/>
        <v>0</v>
      </c>
      <c r="AR159" s="81">
        <f t="shared" si="102"/>
        <v>0</v>
      </c>
      <c r="AS159" s="81">
        <f t="shared" si="103"/>
        <v>0</v>
      </c>
      <c r="AT159" s="81">
        <f t="shared" si="104"/>
        <v>0</v>
      </c>
      <c r="AU159" s="81">
        <f t="shared" si="105"/>
        <v>0</v>
      </c>
      <c r="AV159" s="81">
        <f t="shared" si="106"/>
        <v>0</v>
      </c>
      <c r="AW159" s="81">
        <f t="shared" si="107"/>
        <v>0</v>
      </c>
      <c r="AX159" s="81">
        <f t="shared" si="108"/>
        <v>0</v>
      </c>
      <c r="AY159" s="81">
        <f t="shared" si="109"/>
        <v>0</v>
      </c>
      <c r="AZ159" s="81">
        <f t="shared" si="110"/>
        <v>0</v>
      </c>
      <c r="BA159" s="81">
        <f t="shared" si="111"/>
        <v>0</v>
      </c>
      <c r="BB159" s="81">
        <f t="shared" si="112"/>
        <v>0</v>
      </c>
    </row>
    <row r="160" spans="1:54" x14ac:dyDescent="0.25">
      <c r="A160" s="198"/>
      <c r="B160" s="206"/>
      <c r="C160" s="207"/>
      <c r="D160" s="206"/>
      <c r="E160" s="206"/>
      <c r="F160" s="206"/>
      <c r="G160" s="206"/>
      <c r="H160" s="206"/>
      <c r="I160" s="206"/>
      <c r="J160" s="206"/>
      <c r="K160" s="206"/>
      <c r="L160" s="206"/>
      <c r="M160" s="206"/>
      <c r="N160" s="206"/>
      <c r="O160" s="206"/>
      <c r="P160" s="208"/>
      <c r="Q160" s="81">
        <f t="shared" si="85"/>
        <v>0</v>
      </c>
      <c r="R160" s="81">
        <f t="shared" si="86"/>
        <v>0</v>
      </c>
      <c r="S160" s="211" t="s">
        <v>36</v>
      </c>
      <c r="T160" s="212" t="s">
        <v>36</v>
      </c>
      <c r="U160" s="213" t="s">
        <v>36</v>
      </c>
      <c r="V160" s="81">
        <f t="shared" si="113"/>
        <v>0</v>
      </c>
      <c r="W160" s="81">
        <f t="shared" si="87"/>
        <v>0</v>
      </c>
      <c r="X160" s="81">
        <f t="shared" si="88"/>
        <v>0</v>
      </c>
      <c r="Y160" s="81">
        <f t="shared" si="114"/>
        <v>0</v>
      </c>
      <c r="Z160" s="81">
        <f t="shared" si="89"/>
        <v>0</v>
      </c>
      <c r="AA160" s="81">
        <f t="shared" si="90"/>
        <v>0</v>
      </c>
      <c r="AB160" s="81">
        <f t="shared" si="115"/>
        <v>0</v>
      </c>
      <c r="AC160" s="81">
        <f t="shared" si="91"/>
        <v>0</v>
      </c>
      <c r="AD160" s="81">
        <f t="shared" si="92"/>
        <v>0</v>
      </c>
      <c r="AE160" s="81">
        <f t="shared" si="116"/>
        <v>0</v>
      </c>
      <c r="AF160" s="81">
        <f t="shared" si="93"/>
        <v>0</v>
      </c>
      <c r="AG160" s="81">
        <f t="shared" si="94"/>
        <v>0</v>
      </c>
      <c r="AH160" s="81">
        <f t="shared" si="117"/>
        <v>0</v>
      </c>
      <c r="AI160" s="81">
        <f t="shared" si="95"/>
        <v>0</v>
      </c>
      <c r="AJ160" s="81">
        <f t="shared" si="96"/>
        <v>0</v>
      </c>
      <c r="AK160" s="81">
        <f t="shared" si="118"/>
        <v>0</v>
      </c>
      <c r="AL160" s="81">
        <f t="shared" si="97"/>
        <v>0</v>
      </c>
      <c r="AM160" s="81">
        <f t="shared" si="98"/>
        <v>0</v>
      </c>
      <c r="AN160" s="81">
        <f t="shared" si="119"/>
        <v>0</v>
      </c>
      <c r="AO160" s="81">
        <f t="shared" si="99"/>
        <v>0</v>
      </c>
      <c r="AP160" s="81">
        <f t="shared" si="100"/>
        <v>0</v>
      </c>
      <c r="AQ160" s="81">
        <f t="shared" si="101"/>
        <v>0</v>
      </c>
      <c r="AR160" s="81">
        <f t="shared" si="102"/>
        <v>0</v>
      </c>
      <c r="AS160" s="81">
        <f t="shared" si="103"/>
        <v>0</v>
      </c>
      <c r="AT160" s="81">
        <f t="shared" si="104"/>
        <v>0</v>
      </c>
      <c r="AU160" s="81">
        <f t="shared" si="105"/>
        <v>0</v>
      </c>
      <c r="AV160" s="81">
        <f t="shared" si="106"/>
        <v>0</v>
      </c>
      <c r="AW160" s="81">
        <f t="shared" si="107"/>
        <v>0</v>
      </c>
      <c r="AX160" s="81">
        <f t="shared" si="108"/>
        <v>0</v>
      </c>
      <c r="AY160" s="81">
        <f t="shared" si="109"/>
        <v>0</v>
      </c>
      <c r="AZ160" s="81">
        <f t="shared" si="110"/>
        <v>0</v>
      </c>
      <c r="BA160" s="81">
        <f t="shared" si="111"/>
        <v>0</v>
      </c>
      <c r="BB160" s="81">
        <f t="shared" si="112"/>
        <v>0</v>
      </c>
    </row>
    <row r="161" spans="1:54" x14ac:dyDescent="0.25">
      <c r="A161" s="198"/>
      <c r="B161" s="206"/>
      <c r="C161" s="207"/>
      <c r="D161" s="206"/>
      <c r="E161" s="206"/>
      <c r="F161" s="206"/>
      <c r="G161" s="206"/>
      <c r="H161" s="206"/>
      <c r="I161" s="206"/>
      <c r="J161" s="206"/>
      <c r="K161" s="206"/>
      <c r="L161" s="206"/>
      <c r="M161" s="206"/>
      <c r="N161" s="206"/>
      <c r="O161" s="206"/>
      <c r="P161" s="208"/>
      <c r="Q161" s="81">
        <f t="shared" si="85"/>
        <v>0</v>
      </c>
      <c r="R161" s="81">
        <f t="shared" si="86"/>
        <v>0</v>
      </c>
      <c r="S161" s="211" t="s">
        <v>36</v>
      </c>
      <c r="T161" s="212" t="s">
        <v>36</v>
      </c>
      <c r="U161" s="213" t="s">
        <v>36</v>
      </c>
      <c r="V161" s="81">
        <f t="shared" si="113"/>
        <v>0</v>
      </c>
      <c r="W161" s="81">
        <f t="shared" si="87"/>
        <v>0</v>
      </c>
      <c r="X161" s="81">
        <f t="shared" si="88"/>
        <v>0</v>
      </c>
      <c r="Y161" s="81">
        <f t="shared" si="114"/>
        <v>0</v>
      </c>
      <c r="Z161" s="81">
        <f t="shared" si="89"/>
        <v>0</v>
      </c>
      <c r="AA161" s="81">
        <f t="shared" si="90"/>
        <v>0</v>
      </c>
      <c r="AB161" s="81">
        <f t="shared" si="115"/>
        <v>0</v>
      </c>
      <c r="AC161" s="81">
        <f t="shared" si="91"/>
        <v>0</v>
      </c>
      <c r="AD161" s="81">
        <f t="shared" si="92"/>
        <v>0</v>
      </c>
      <c r="AE161" s="81">
        <f t="shared" si="116"/>
        <v>0</v>
      </c>
      <c r="AF161" s="81">
        <f t="shared" si="93"/>
        <v>0</v>
      </c>
      <c r="AG161" s="81">
        <f t="shared" si="94"/>
        <v>0</v>
      </c>
      <c r="AH161" s="81">
        <f t="shared" si="117"/>
        <v>0</v>
      </c>
      <c r="AI161" s="81">
        <f t="shared" si="95"/>
        <v>0</v>
      </c>
      <c r="AJ161" s="81">
        <f t="shared" si="96"/>
        <v>0</v>
      </c>
      <c r="AK161" s="81">
        <f t="shared" si="118"/>
        <v>0</v>
      </c>
      <c r="AL161" s="81">
        <f t="shared" si="97"/>
        <v>0</v>
      </c>
      <c r="AM161" s="81">
        <f t="shared" si="98"/>
        <v>0</v>
      </c>
      <c r="AN161" s="81">
        <f t="shared" si="119"/>
        <v>0</v>
      </c>
      <c r="AO161" s="81">
        <f t="shared" si="99"/>
        <v>0</v>
      </c>
      <c r="AP161" s="81">
        <f t="shared" si="100"/>
        <v>0</v>
      </c>
      <c r="AQ161" s="81">
        <f t="shared" si="101"/>
        <v>0</v>
      </c>
      <c r="AR161" s="81">
        <f t="shared" si="102"/>
        <v>0</v>
      </c>
      <c r="AS161" s="81">
        <f t="shared" si="103"/>
        <v>0</v>
      </c>
      <c r="AT161" s="81">
        <f t="shared" si="104"/>
        <v>0</v>
      </c>
      <c r="AU161" s="81">
        <f t="shared" si="105"/>
        <v>0</v>
      </c>
      <c r="AV161" s="81">
        <f t="shared" si="106"/>
        <v>0</v>
      </c>
      <c r="AW161" s="81">
        <f t="shared" si="107"/>
        <v>0</v>
      </c>
      <c r="AX161" s="81">
        <f t="shared" si="108"/>
        <v>0</v>
      </c>
      <c r="AY161" s="81">
        <f t="shared" si="109"/>
        <v>0</v>
      </c>
      <c r="AZ161" s="81">
        <f t="shared" si="110"/>
        <v>0</v>
      </c>
      <c r="BA161" s="81">
        <f t="shared" si="111"/>
        <v>0</v>
      </c>
      <c r="BB161" s="81">
        <f t="shared" si="112"/>
        <v>0</v>
      </c>
    </row>
    <row r="162" spans="1:54" x14ac:dyDescent="0.25">
      <c r="A162" s="198"/>
      <c r="B162" s="206"/>
      <c r="C162" s="207"/>
      <c r="D162" s="206"/>
      <c r="E162" s="206"/>
      <c r="F162" s="206"/>
      <c r="G162" s="206"/>
      <c r="H162" s="206"/>
      <c r="I162" s="206"/>
      <c r="J162" s="206"/>
      <c r="K162" s="206"/>
      <c r="L162" s="206"/>
      <c r="M162" s="206"/>
      <c r="N162" s="206"/>
      <c r="O162" s="206"/>
      <c r="P162" s="208"/>
      <c r="Q162" s="81">
        <f t="shared" si="85"/>
        <v>0</v>
      </c>
      <c r="R162" s="81">
        <f t="shared" si="86"/>
        <v>0</v>
      </c>
      <c r="S162" s="211" t="s">
        <v>36</v>
      </c>
      <c r="T162" s="212" t="s">
        <v>36</v>
      </c>
      <c r="U162" s="213" t="s">
        <v>36</v>
      </c>
      <c r="V162" s="81">
        <f t="shared" si="113"/>
        <v>0</v>
      </c>
      <c r="W162" s="81">
        <f t="shared" si="87"/>
        <v>0</v>
      </c>
      <c r="X162" s="81">
        <f t="shared" si="88"/>
        <v>0</v>
      </c>
      <c r="Y162" s="81">
        <f t="shared" si="114"/>
        <v>0</v>
      </c>
      <c r="Z162" s="81">
        <f t="shared" si="89"/>
        <v>0</v>
      </c>
      <c r="AA162" s="81">
        <f t="shared" si="90"/>
        <v>0</v>
      </c>
      <c r="AB162" s="81">
        <f t="shared" si="115"/>
        <v>0</v>
      </c>
      <c r="AC162" s="81">
        <f t="shared" si="91"/>
        <v>0</v>
      </c>
      <c r="AD162" s="81">
        <f t="shared" si="92"/>
        <v>0</v>
      </c>
      <c r="AE162" s="81">
        <f t="shared" si="116"/>
        <v>0</v>
      </c>
      <c r="AF162" s="81">
        <f t="shared" si="93"/>
        <v>0</v>
      </c>
      <c r="AG162" s="81">
        <f t="shared" si="94"/>
        <v>0</v>
      </c>
      <c r="AH162" s="81">
        <f t="shared" si="117"/>
        <v>0</v>
      </c>
      <c r="AI162" s="81">
        <f t="shared" si="95"/>
        <v>0</v>
      </c>
      <c r="AJ162" s="81">
        <f t="shared" si="96"/>
        <v>0</v>
      </c>
      <c r="AK162" s="81">
        <f t="shared" si="118"/>
        <v>0</v>
      </c>
      <c r="AL162" s="81">
        <f t="shared" si="97"/>
        <v>0</v>
      </c>
      <c r="AM162" s="81">
        <f t="shared" si="98"/>
        <v>0</v>
      </c>
      <c r="AN162" s="81">
        <f t="shared" si="119"/>
        <v>0</v>
      </c>
      <c r="AO162" s="81">
        <f t="shared" si="99"/>
        <v>0</v>
      </c>
      <c r="AP162" s="81">
        <f t="shared" si="100"/>
        <v>0</v>
      </c>
      <c r="AQ162" s="81">
        <f t="shared" si="101"/>
        <v>0</v>
      </c>
      <c r="AR162" s="81">
        <f t="shared" si="102"/>
        <v>0</v>
      </c>
      <c r="AS162" s="81">
        <f t="shared" si="103"/>
        <v>0</v>
      </c>
      <c r="AT162" s="81">
        <f t="shared" si="104"/>
        <v>0</v>
      </c>
      <c r="AU162" s="81">
        <f t="shared" si="105"/>
        <v>0</v>
      </c>
      <c r="AV162" s="81">
        <f t="shared" si="106"/>
        <v>0</v>
      </c>
      <c r="AW162" s="81">
        <f t="shared" si="107"/>
        <v>0</v>
      </c>
      <c r="AX162" s="81">
        <f t="shared" si="108"/>
        <v>0</v>
      </c>
      <c r="AY162" s="81">
        <f t="shared" si="109"/>
        <v>0</v>
      </c>
      <c r="AZ162" s="81">
        <f t="shared" si="110"/>
        <v>0</v>
      </c>
      <c r="BA162" s="81">
        <f t="shared" si="111"/>
        <v>0</v>
      </c>
      <c r="BB162" s="81">
        <f t="shared" si="112"/>
        <v>0</v>
      </c>
    </row>
    <row r="163" spans="1:54" x14ac:dyDescent="0.25">
      <c r="A163" s="198"/>
      <c r="B163" s="206"/>
      <c r="C163" s="207"/>
      <c r="D163" s="206"/>
      <c r="E163" s="206"/>
      <c r="F163" s="206"/>
      <c r="G163" s="206"/>
      <c r="H163" s="206"/>
      <c r="I163" s="206"/>
      <c r="J163" s="206"/>
      <c r="K163" s="206"/>
      <c r="L163" s="206"/>
      <c r="M163" s="206"/>
      <c r="N163" s="206"/>
      <c r="O163" s="206"/>
      <c r="P163" s="208"/>
      <c r="Q163" s="81">
        <f t="shared" si="85"/>
        <v>0</v>
      </c>
      <c r="R163" s="81">
        <f t="shared" si="86"/>
        <v>0</v>
      </c>
      <c r="S163" s="211" t="s">
        <v>36</v>
      </c>
      <c r="T163" s="212" t="s">
        <v>36</v>
      </c>
      <c r="U163" s="213" t="s">
        <v>36</v>
      </c>
      <c r="V163" s="81">
        <f t="shared" si="113"/>
        <v>0</v>
      </c>
      <c r="W163" s="81">
        <f t="shared" si="87"/>
        <v>0</v>
      </c>
      <c r="X163" s="81">
        <f t="shared" si="88"/>
        <v>0</v>
      </c>
      <c r="Y163" s="81">
        <f t="shared" si="114"/>
        <v>0</v>
      </c>
      <c r="Z163" s="81">
        <f t="shared" si="89"/>
        <v>0</v>
      </c>
      <c r="AA163" s="81">
        <f t="shared" si="90"/>
        <v>0</v>
      </c>
      <c r="AB163" s="81">
        <f t="shared" si="115"/>
        <v>0</v>
      </c>
      <c r="AC163" s="81">
        <f t="shared" si="91"/>
        <v>0</v>
      </c>
      <c r="AD163" s="81">
        <f t="shared" si="92"/>
        <v>0</v>
      </c>
      <c r="AE163" s="81">
        <f t="shared" si="116"/>
        <v>0</v>
      </c>
      <c r="AF163" s="81">
        <f t="shared" si="93"/>
        <v>0</v>
      </c>
      <c r="AG163" s="81">
        <f t="shared" si="94"/>
        <v>0</v>
      </c>
      <c r="AH163" s="81">
        <f t="shared" si="117"/>
        <v>0</v>
      </c>
      <c r="AI163" s="81">
        <f t="shared" si="95"/>
        <v>0</v>
      </c>
      <c r="AJ163" s="81">
        <f t="shared" si="96"/>
        <v>0</v>
      </c>
      <c r="AK163" s="81">
        <f t="shared" si="118"/>
        <v>0</v>
      </c>
      <c r="AL163" s="81">
        <f t="shared" si="97"/>
        <v>0</v>
      </c>
      <c r="AM163" s="81">
        <f t="shared" si="98"/>
        <v>0</v>
      </c>
      <c r="AN163" s="81">
        <f t="shared" si="119"/>
        <v>0</v>
      </c>
      <c r="AO163" s="81">
        <f t="shared" si="99"/>
        <v>0</v>
      </c>
      <c r="AP163" s="81">
        <f t="shared" si="100"/>
        <v>0</v>
      </c>
      <c r="AQ163" s="81">
        <f t="shared" si="101"/>
        <v>0</v>
      </c>
      <c r="AR163" s="81">
        <f t="shared" si="102"/>
        <v>0</v>
      </c>
      <c r="AS163" s="81">
        <f t="shared" si="103"/>
        <v>0</v>
      </c>
      <c r="AT163" s="81">
        <f t="shared" si="104"/>
        <v>0</v>
      </c>
      <c r="AU163" s="81">
        <f t="shared" si="105"/>
        <v>0</v>
      </c>
      <c r="AV163" s="81">
        <f t="shared" si="106"/>
        <v>0</v>
      </c>
      <c r="AW163" s="81">
        <f t="shared" si="107"/>
        <v>0</v>
      </c>
      <c r="AX163" s="81">
        <f t="shared" si="108"/>
        <v>0</v>
      </c>
      <c r="AY163" s="81">
        <f t="shared" si="109"/>
        <v>0</v>
      </c>
      <c r="AZ163" s="81">
        <f t="shared" si="110"/>
        <v>0</v>
      </c>
      <c r="BA163" s="81">
        <f t="shared" si="111"/>
        <v>0</v>
      </c>
      <c r="BB163" s="81">
        <f t="shared" si="112"/>
        <v>0</v>
      </c>
    </row>
    <row r="164" spans="1:54" x14ac:dyDescent="0.25">
      <c r="A164" s="198"/>
      <c r="B164" s="206"/>
      <c r="C164" s="207"/>
      <c r="D164" s="206"/>
      <c r="E164" s="206"/>
      <c r="F164" s="206"/>
      <c r="G164" s="206"/>
      <c r="H164" s="206"/>
      <c r="I164" s="206"/>
      <c r="J164" s="206"/>
      <c r="K164" s="206"/>
      <c r="L164" s="206"/>
      <c r="M164" s="206"/>
      <c r="N164" s="206"/>
      <c r="O164" s="206"/>
      <c r="P164" s="208"/>
      <c r="Q164" s="81">
        <f t="shared" si="85"/>
        <v>0</v>
      </c>
      <c r="R164" s="81">
        <f t="shared" si="86"/>
        <v>0</v>
      </c>
      <c r="S164" s="211" t="s">
        <v>36</v>
      </c>
      <c r="T164" s="212" t="s">
        <v>36</v>
      </c>
      <c r="U164" s="213" t="s">
        <v>36</v>
      </c>
      <c r="V164" s="81">
        <f t="shared" si="113"/>
        <v>0</v>
      </c>
      <c r="W164" s="81">
        <f t="shared" si="87"/>
        <v>0</v>
      </c>
      <c r="X164" s="81">
        <f t="shared" si="88"/>
        <v>0</v>
      </c>
      <c r="Y164" s="81">
        <f t="shared" si="114"/>
        <v>0</v>
      </c>
      <c r="Z164" s="81">
        <f t="shared" si="89"/>
        <v>0</v>
      </c>
      <c r="AA164" s="81">
        <f t="shared" si="90"/>
        <v>0</v>
      </c>
      <c r="AB164" s="81">
        <f t="shared" si="115"/>
        <v>0</v>
      </c>
      <c r="AC164" s="81">
        <f t="shared" si="91"/>
        <v>0</v>
      </c>
      <c r="AD164" s="81">
        <f t="shared" si="92"/>
        <v>0</v>
      </c>
      <c r="AE164" s="81">
        <f t="shared" si="116"/>
        <v>0</v>
      </c>
      <c r="AF164" s="81">
        <f t="shared" si="93"/>
        <v>0</v>
      </c>
      <c r="AG164" s="81">
        <f t="shared" si="94"/>
        <v>0</v>
      </c>
      <c r="AH164" s="81">
        <f t="shared" si="117"/>
        <v>0</v>
      </c>
      <c r="AI164" s="81">
        <f t="shared" si="95"/>
        <v>0</v>
      </c>
      <c r="AJ164" s="81">
        <f t="shared" si="96"/>
        <v>0</v>
      </c>
      <c r="AK164" s="81">
        <f t="shared" si="118"/>
        <v>0</v>
      </c>
      <c r="AL164" s="81">
        <f t="shared" si="97"/>
        <v>0</v>
      </c>
      <c r="AM164" s="81">
        <f t="shared" si="98"/>
        <v>0</v>
      </c>
      <c r="AN164" s="81">
        <f t="shared" si="119"/>
        <v>0</v>
      </c>
      <c r="AO164" s="81">
        <f t="shared" si="99"/>
        <v>0</v>
      </c>
      <c r="AP164" s="81">
        <f t="shared" si="100"/>
        <v>0</v>
      </c>
      <c r="AQ164" s="81">
        <f t="shared" si="101"/>
        <v>0</v>
      </c>
      <c r="AR164" s="81">
        <f t="shared" si="102"/>
        <v>0</v>
      </c>
      <c r="AS164" s="81">
        <f t="shared" si="103"/>
        <v>0</v>
      </c>
      <c r="AT164" s="81">
        <f t="shared" si="104"/>
        <v>0</v>
      </c>
      <c r="AU164" s="81">
        <f t="shared" si="105"/>
        <v>0</v>
      </c>
      <c r="AV164" s="81">
        <f t="shared" si="106"/>
        <v>0</v>
      </c>
      <c r="AW164" s="81">
        <f t="shared" si="107"/>
        <v>0</v>
      </c>
      <c r="AX164" s="81">
        <f t="shared" si="108"/>
        <v>0</v>
      </c>
      <c r="AY164" s="81">
        <f t="shared" si="109"/>
        <v>0</v>
      </c>
      <c r="AZ164" s="81">
        <f t="shared" si="110"/>
        <v>0</v>
      </c>
      <c r="BA164" s="81">
        <f t="shared" si="111"/>
        <v>0</v>
      </c>
      <c r="BB164" s="81">
        <f t="shared" si="112"/>
        <v>0</v>
      </c>
    </row>
    <row r="165" spans="1:54" x14ac:dyDescent="0.25">
      <c r="A165" s="198"/>
      <c r="B165" s="206"/>
      <c r="C165" s="207"/>
      <c r="D165" s="206"/>
      <c r="E165" s="206"/>
      <c r="F165" s="206"/>
      <c r="G165" s="206"/>
      <c r="H165" s="206"/>
      <c r="I165" s="206"/>
      <c r="J165" s="206"/>
      <c r="K165" s="206"/>
      <c r="L165" s="206"/>
      <c r="M165" s="206"/>
      <c r="N165" s="206"/>
      <c r="O165" s="206"/>
      <c r="P165" s="208"/>
      <c r="Q165" s="81">
        <f t="shared" si="85"/>
        <v>0</v>
      </c>
      <c r="R165" s="81">
        <f t="shared" si="86"/>
        <v>0</v>
      </c>
      <c r="S165" s="211" t="s">
        <v>36</v>
      </c>
      <c r="T165" s="212" t="s">
        <v>36</v>
      </c>
      <c r="U165" s="213" t="s">
        <v>36</v>
      </c>
      <c r="V165" s="81">
        <f t="shared" si="113"/>
        <v>0</v>
      </c>
      <c r="W165" s="81">
        <f t="shared" si="87"/>
        <v>0</v>
      </c>
      <c r="X165" s="81">
        <f t="shared" si="88"/>
        <v>0</v>
      </c>
      <c r="Y165" s="81">
        <f t="shared" si="114"/>
        <v>0</v>
      </c>
      <c r="Z165" s="81">
        <f t="shared" si="89"/>
        <v>0</v>
      </c>
      <c r="AA165" s="81">
        <f t="shared" si="90"/>
        <v>0</v>
      </c>
      <c r="AB165" s="81">
        <f t="shared" si="115"/>
        <v>0</v>
      </c>
      <c r="AC165" s="81">
        <f t="shared" si="91"/>
        <v>0</v>
      </c>
      <c r="AD165" s="81">
        <f t="shared" si="92"/>
        <v>0</v>
      </c>
      <c r="AE165" s="81">
        <f t="shared" si="116"/>
        <v>0</v>
      </c>
      <c r="AF165" s="81">
        <f t="shared" si="93"/>
        <v>0</v>
      </c>
      <c r="AG165" s="81">
        <f t="shared" si="94"/>
        <v>0</v>
      </c>
      <c r="AH165" s="81">
        <f t="shared" si="117"/>
        <v>0</v>
      </c>
      <c r="AI165" s="81">
        <f t="shared" si="95"/>
        <v>0</v>
      </c>
      <c r="AJ165" s="81">
        <f t="shared" si="96"/>
        <v>0</v>
      </c>
      <c r="AK165" s="81">
        <f t="shared" si="118"/>
        <v>0</v>
      </c>
      <c r="AL165" s="81">
        <f t="shared" si="97"/>
        <v>0</v>
      </c>
      <c r="AM165" s="81">
        <f t="shared" si="98"/>
        <v>0</v>
      </c>
      <c r="AN165" s="81">
        <f t="shared" si="119"/>
        <v>0</v>
      </c>
      <c r="AO165" s="81">
        <f t="shared" si="99"/>
        <v>0</v>
      </c>
      <c r="AP165" s="81">
        <f t="shared" si="100"/>
        <v>0</v>
      </c>
      <c r="AQ165" s="81">
        <f t="shared" si="101"/>
        <v>0</v>
      </c>
      <c r="AR165" s="81">
        <f t="shared" si="102"/>
        <v>0</v>
      </c>
      <c r="AS165" s="81">
        <f t="shared" si="103"/>
        <v>0</v>
      </c>
      <c r="AT165" s="81">
        <f t="shared" si="104"/>
        <v>0</v>
      </c>
      <c r="AU165" s="81">
        <f t="shared" si="105"/>
        <v>0</v>
      </c>
      <c r="AV165" s="81">
        <f t="shared" si="106"/>
        <v>0</v>
      </c>
      <c r="AW165" s="81">
        <f t="shared" si="107"/>
        <v>0</v>
      </c>
      <c r="AX165" s="81">
        <f t="shared" si="108"/>
        <v>0</v>
      </c>
      <c r="AY165" s="81">
        <f t="shared" si="109"/>
        <v>0</v>
      </c>
      <c r="AZ165" s="81">
        <f t="shared" si="110"/>
        <v>0</v>
      </c>
      <c r="BA165" s="81">
        <f t="shared" si="111"/>
        <v>0</v>
      </c>
      <c r="BB165" s="81">
        <f t="shared" si="112"/>
        <v>0</v>
      </c>
    </row>
    <row r="166" spans="1:54" x14ac:dyDescent="0.25">
      <c r="A166" s="198"/>
      <c r="B166" s="206"/>
      <c r="C166" s="207"/>
      <c r="D166" s="206"/>
      <c r="E166" s="206"/>
      <c r="F166" s="206"/>
      <c r="G166" s="206"/>
      <c r="H166" s="206"/>
      <c r="I166" s="206"/>
      <c r="J166" s="206"/>
      <c r="K166" s="206"/>
      <c r="L166" s="206"/>
      <c r="M166" s="206"/>
      <c r="N166" s="206"/>
      <c r="O166" s="206"/>
      <c r="P166" s="208"/>
      <c r="Q166" s="81">
        <f t="shared" si="85"/>
        <v>0</v>
      </c>
      <c r="R166" s="81">
        <f t="shared" si="86"/>
        <v>0</v>
      </c>
      <c r="S166" s="211" t="s">
        <v>36</v>
      </c>
      <c r="T166" s="212" t="s">
        <v>36</v>
      </c>
      <c r="U166" s="213" t="s">
        <v>36</v>
      </c>
      <c r="V166" s="81">
        <f t="shared" si="113"/>
        <v>0</v>
      </c>
      <c r="W166" s="81">
        <f t="shared" si="87"/>
        <v>0</v>
      </c>
      <c r="X166" s="81">
        <f t="shared" si="88"/>
        <v>0</v>
      </c>
      <c r="Y166" s="81">
        <f t="shared" si="114"/>
        <v>0</v>
      </c>
      <c r="Z166" s="81">
        <f t="shared" si="89"/>
        <v>0</v>
      </c>
      <c r="AA166" s="81">
        <f t="shared" si="90"/>
        <v>0</v>
      </c>
      <c r="AB166" s="81">
        <f t="shared" si="115"/>
        <v>0</v>
      </c>
      <c r="AC166" s="81">
        <f t="shared" si="91"/>
        <v>0</v>
      </c>
      <c r="AD166" s="81">
        <f t="shared" si="92"/>
        <v>0</v>
      </c>
      <c r="AE166" s="81">
        <f t="shared" si="116"/>
        <v>0</v>
      </c>
      <c r="AF166" s="81">
        <f t="shared" si="93"/>
        <v>0</v>
      </c>
      <c r="AG166" s="81">
        <f t="shared" si="94"/>
        <v>0</v>
      </c>
      <c r="AH166" s="81">
        <f t="shared" si="117"/>
        <v>0</v>
      </c>
      <c r="AI166" s="81">
        <f t="shared" si="95"/>
        <v>0</v>
      </c>
      <c r="AJ166" s="81">
        <f t="shared" si="96"/>
        <v>0</v>
      </c>
      <c r="AK166" s="81">
        <f t="shared" si="118"/>
        <v>0</v>
      </c>
      <c r="AL166" s="81">
        <f t="shared" si="97"/>
        <v>0</v>
      </c>
      <c r="AM166" s="81">
        <f t="shared" si="98"/>
        <v>0</v>
      </c>
      <c r="AN166" s="81">
        <f t="shared" si="119"/>
        <v>0</v>
      </c>
      <c r="AO166" s="81">
        <f t="shared" si="99"/>
        <v>0</v>
      </c>
      <c r="AP166" s="81">
        <f t="shared" si="100"/>
        <v>0</v>
      </c>
      <c r="AQ166" s="81">
        <f t="shared" si="101"/>
        <v>0</v>
      </c>
      <c r="AR166" s="81">
        <f t="shared" si="102"/>
        <v>0</v>
      </c>
      <c r="AS166" s="81">
        <f t="shared" si="103"/>
        <v>0</v>
      </c>
      <c r="AT166" s="81">
        <f t="shared" si="104"/>
        <v>0</v>
      </c>
      <c r="AU166" s="81">
        <f t="shared" si="105"/>
        <v>0</v>
      </c>
      <c r="AV166" s="81">
        <f t="shared" si="106"/>
        <v>0</v>
      </c>
      <c r="AW166" s="81">
        <f t="shared" si="107"/>
        <v>0</v>
      </c>
      <c r="AX166" s="81">
        <f t="shared" si="108"/>
        <v>0</v>
      </c>
      <c r="AY166" s="81">
        <f t="shared" si="109"/>
        <v>0</v>
      </c>
      <c r="AZ166" s="81">
        <f t="shared" si="110"/>
        <v>0</v>
      </c>
      <c r="BA166" s="81">
        <f t="shared" si="111"/>
        <v>0</v>
      </c>
      <c r="BB166" s="81">
        <f t="shared" si="112"/>
        <v>0</v>
      </c>
    </row>
    <row r="167" spans="1:54" x14ac:dyDescent="0.25">
      <c r="A167" s="198"/>
      <c r="B167" s="206"/>
      <c r="C167" s="207"/>
      <c r="D167" s="206"/>
      <c r="E167" s="206"/>
      <c r="F167" s="206"/>
      <c r="G167" s="206"/>
      <c r="H167" s="206"/>
      <c r="I167" s="206"/>
      <c r="J167" s="206"/>
      <c r="K167" s="206"/>
      <c r="L167" s="206"/>
      <c r="M167" s="206"/>
      <c r="N167" s="206"/>
      <c r="O167" s="206"/>
      <c r="P167" s="208"/>
      <c r="Q167" s="81">
        <f t="shared" si="85"/>
        <v>0</v>
      </c>
      <c r="R167" s="81">
        <f t="shared" si="86"/>
        <v>0</v>
      </c>
      <c r="S167" s="211" t="s">
        <v>36</v>
      </c>
      <c r="T167" s="212" t="s">
        <v>36</v>
      </c>
      <c r="U167" s="213" t="s">
        <v>36</v>
      </c>
      <c r="V167" s="81">
        <f t="shared" si="113"/>
        <v>0</v>
      </c>
      <c r="W167" s="81">
        <f t="shared" si="87"/>
        <v>0</v>
      </c>
      <c r="X167" s="81">
        <f t="shared" si="88"/>
        <v>0</v>
      </c>
      <c r="Y167" s="81">
        <f t="shared" si="114"/>
        <v>0</v>
      </c>
      <c r="Z167" s="81">
        <f t="shared" si="89"/>
        <v>0</v>
      </c>
      <c r="AA167" s="81">
        <f t="shared" si="90"/>
        <v>0</v>
      </c>
      <c r="AB167" s="81">
        <f t="shared" si="115"/>
        <v>0</v>
      </c>
      <c r="AC167" s="81">
        <f t="shared" si="91"/>
        <v>0</v>
      </c>
      <c r="AD167" s="81">
        <f t="shared" si="92"/>
        <v>0</v>
      </c>
      <c r="AE167" s="81">
        <f t="shared" si="116"/>
        <v>0</v>
      </c>
      <c r="AF167" s="81">
        <f t="shared" si="93"/>
        <v>0</v>
      </c>
      <c r="AG167" s="81">
        <f t="shared" si="94"/>
        <v>0</v>
      </c>
      <c r="AH167" s="81">
        <f t="shared" si="117"/>
        <v>0</v>
      </c>
      <c r="AI167" s="81">
        <f t="shared" si="95"/>
        <v>0</v>
      </c>
      <c r="AJ167" s="81">
        <f t="shared" si="96"/>
        <v>0</v>
      </c>
      <c r="AK167" s="81">
        <f t="shared" si="118"/>
        <v>0</v>
      </c>
      <c r="AL167" s="81">
        <f t="shared" si="97"/>
        <v>0</v>
      </c>
      <c r="AM167" s="81">
        <f t="shared" si="98"/>
        <v>0</v>
      </c>
      <c r="AN167" s="81">
        <f t="shared" si="119"/>
        <v>0</v>
      </c>
      <c r="AO167" s="81">
        <f t="shared" si="99"/>
        <v>0</v>
      </c>
      <c r="AP167" s="81">
        <f t="shared" si="100"/>
        <v>0</v>
      </c>
      <c r="AQ167" s="81">
        <f t="shared" si="101"/>
        <v>0</v>
      </c>
      <c r="AR167" s="81">
        <f t="shared" si="102"/>
        <v>0</v>
      </c>
      <c r="AS167" s="81">
        <f t="shared" si="103"/>
        <v>0</v>
      </c>
      <c r="AT167" s="81">
        <f t="shared" si="104"/>
        <v>0</v>
      </c>
      <c r="AU167" s="81">
        <f t="shared" si="105"/>
        <v>0</v>
      </c>
      <c r="AV167" s="81">
        <f t="shared" si="106"/>
        <v>0</v>
      </c>
      <c r="AW167" s="81">
        <f t="shared" si="107"/>
        <v>0</v>
      </c>
      <c r="AX167" s="81">
        <f t="shared" si="108"/>
        <v>0</v>
      </c>
      <c r="AY167" s="81">
        <f t="shared" si="109"/>
        <v>0</v>
      </c>
      <c r="AZ167" s="81">
        <f t="shared" si="110"/>
        <v>0</v>
      </c>
      <c r="BA167" s="81">
        <f t="shared" si="111"/>
        <v>0</v>
      </c>
      <c r="BB167" s="81">
        <f t="shared" si="112"/>
        <v>0</v>
      </c>
    </row>
    <row r="168" spans="1:54" x14ac:dyDescent="0.25">
      <c r="A168" s="198"/>
      <c r="B168" s="206"/>
      <c r="C168" s="207"/>
      <c r="D168" s="206"/>
      <c r="E168" s="206"/>
      <c r="F168" s="206"/>
      <c r="G168" s="206"/>
      <c r="H168" s="206"/>
      <c r="I168" s="206"/>
      <c r="J168" s="206"/>
      <c r="K168" s="206"/>
      <c r="L168" s="206"/>
      <c r="M168" s="206"/>
      <c r="N168" s="206"/>
      <c r="O168" s="206"/>
      <c r="P168" s="208"/>
      <c r="Q168" s="81">
        <f t="shared" si="85"/>
        <v>0</v>
      </c>
      <c r="R168" s="81">
        <f t="shared" si="86"/>
        <v>0</v>
      </c>
      <c r="S168" s="211" t="s">
        <v>36</v>
      </c>
      <c r="T168" s="212" t="s">
        <v>36</v>
      </c>
      <c r="U168" s="213" t="s">
        <v>36</v>
      </c>
      <c r="V168" s="81">
        <f t="shared" si="113"/>
        <v>0</v>
      </c>
      <c r="W168" s="81">
        <f t="shared" si="87"/>
        <v>0</v>
      </c>
      <c r="X168" s="81">
        <f t="shared" si="88"/>
        <v>0</v>
      </c>
      <c r="Y168" s="81">
        <f t="shared" si="114"/>
        <v>0</v>
      </c>
      <c r="Z168" s="81">
        <f t="shared" si="89"/>
        <v>0</v>
      </c>
      <c r="AA168" s="81">
        <f t="shared" si="90"/>
        <v>0</v>
      </c>
      <c r="AB168" s="81">
        <f t="shared" si="115"/>
        <v>0</v>
      </c>
      <c r="AC168" s="81">
        <f t="shared" si="91"/>
        <v>0</v>
      </c>
      <c r="AD168" s="81">
        <f t="shared" si="92"/>
        <v>0</v>
      </c>
      <c r="AE168" s="81">
        <f t="shared" si="116"/>
        <v>0</v>
      </c>
      <c r="AF168" s="81">
        <f t="shared" si="93"/>
        <v>0</v>
      </c>
      <c r="AG168" s="81">
        <f t="shared" si="94"/>
        <v>0</v>
      </c>
      <c r="AH168" s="81">
        <f t="shared" si="117"/>
        <v>0</v>
      </c>
      <c r="AI168" s="81">
        <f t="shared" si="95"/>
        <v>0</v>
      </c>
      <c r="AJ168" s="81">
        <f t="shared" si="96"/>
        <v>0</v>
      </c>
      <c r="AK168" s="81">
        <f t="shared" si="118"/>
        <v>0</v>
      </c>
      <c r="AL168" s="81">
        <f t="shared" si="97"/>
        <v>0</v>
      </c>
      <c r="AM168" s="81">
        <f t="shared" si="98"/>
        <v>0</v>
      </c>
      <c r="AN168" s="81">
        <f t="shared" si="119"/>
        <v>0</v>
      </c>
      <c r="AO168" s="81">
        <f t="shared" si="99"/>
        <v>0</v>
      </c>
      <c r="AP168" s="81">
        <f t="shared" si="100"/>
        <v>0</v>
      </c>
      <c r="AQ168" s="81">
        <f t="shared" si="101"/>
        <v>0</v>
      </c>
      <c r="AR168" s="81">
        <f t="shared" si="102"/>
        <v>0</v>
      </c>
      <c r="AS168" s="81">
        <f t="shared" si="103"/>
        <v>0</v>
      </c>
      <c r="AT168" s="81">
        <f t="shared" si="104"/>
        <v>0</v>
      </c>
      <c r="AU168" s="81">
        <f t="shared" si="105"/>
        <v>0</v>
      </c>
      <c r="AV168" s="81">
        <f t="shared" si="106"/>
        <v>0</v>
      </c>
      <c r="AW168" s="81">
        <f t="shared" si="107"/>
        <v>0</v>
      </c>
      <c r="AX168" s="81">
        <f t="shared" si="108"/>
        <v>0</v>
      </c>
      <c r="AY168" s="81">
        <f t="shared" si="109"/>
        <v>0</v>
      </c>
      <c r="AZ168" s="81">
        <f t="shared" si="110"/>
        <v>0</v>
      </c>
      <c r="BA168" s="81">
        <f t="shared" si="111"/>
        <v>0</v>
      </c>
      <c r="BB168" s="81">
        <f t="shared" si="112"/>
        <v>0</v>
      </c>
    </row>
    <row r="169" spans="1:54" x14ac:dyDescent="0.25">
      <c r="A169" s="198"/>
      <c r="B169" s="206"/>
      <c r="C169" s="207"/>
      <c r="D169" s="206"/>
      <c r="E169" s="206"/>
      <c r="F169" s="206"/>
      <c r="G169" s="206"/>
      <c r="H169" s="206"/>
      <c r="I169" s="206"/>
      <c r="J169" s="206"/>
      <c r="K169" s="206"/>
      <c r="L169" s="206"/>
      <c r="M169" s="206"/>
      <c r="N169" s="206"/>
      <c r="O169" s="206"/>
      <c r="P169" s="208"/>
      <c r="Q169" s="81">
        <f t="shared" si="85"/>
        <v>0</v>
      </c>
      <c r="R169" s="81">
        <f t="shared" si="86"/>
        <v>0</v>
      </c>
      <c r="S169" s="211" t="s">
        <v>36</v>
      </c>
      <c r="T169" s="212" t="s">
        <v>36</v>
      </c>
      <c r="U169" s="213" t="s">
        <v>36</v>
      </c>
      <c r="V169" s="81">
        <f t="shared" si="113"/>
        <v>0</v>
      </c>
      <c r="W169" s="81">
        <f t="shared" si="87"/>
        <v>0</v>
      </c>
      <c r="X169" s="81">
        <f t="shared" si="88"/>
        <v>0</v>
      </c>
      <c r="Y169" s="81">
        <f t="shared" si="114"/>
        <v>0</v>
      </c>
      <c r="Z169" s="81">
        <f t="shared" si="89"/>
        <v>0</v>
      </c>
      <c r="AA169" s="81">
        <f t="shared" si="90"/>
        <v>0</v>
      </c>
      <c r="AB169" s="81">
        <f t="shared" si="115"/>
        <v>0</v>
      </c>
      <c r="AC169" s="81">
        <f t="shared" si="91"/>
        <v>0</v>
      </c>
      <c r="AD169" s="81">
        <f t="shared" si="92"/>
        <v>0</v>
      </c>
      <c r="AE169" s="81">
        <f t="shared" si="116"/>
        <v>0</v>
      </c>
      <c r="AF169" s="81">
        <f t="shared" si="93"/>
        <v>0</v>
      </c>
      <c r="AG169" s="81">
        <f t="shared" si="94"/>
        <v>0</v>
      </c>
      <c r="AH169" s="81">
        <f t="shared" si="117"/>
        <v>0</v>
      </c>
      <c r="AI169" s="81">
        <f t="shared" si="95"/>
        <v>0</v>
      </c>
      <c r="AJ169" s="81">
        <f t="shared" si="96"/>
        <v>0</v>
      </c>
      <c r="AK169" s="81">
        <f t="shared" si="118"/>
        <v>0</v>
      </c>
      <c r="AL169" s="81">
        <f t="shared" si="97"/>
        <v>0</v>
      </c>
      <c r="AM169" s="81">
        <f t="shared" si="98"/>
        <v>0</v>
      </c>
      <c r="AN169" s="81">
        <f t="shared" si="119"/>
        <v>0</v>
      </c>
      <c r="AO169" s="81">
        <f t="shared" si="99"/>
        <v>0</v>
      </c>
      <c r="AP169" s="81">
        <f t="shared" si="100"/>
        <v>0</v>
      </c>
      <c r="AQ169" s="81">
        <f t="shared" si="101"/>
        <v>0</v>
      </c>
      <c r="AR169" s="81">
        <f t="shared" si="102"/>
        <v>0</v>
      </c>
      <c r="AS169" s="81">
        <f t="shared" si="103"/>
        <v>0</v>
      </c>
      <c r="AT169" s="81">
        <f t="shared" si="104"/>
        <v>0</v>
      </c>
      <c r="AU169" s="81">
        <f t="shared" si="105"/>
        <v>0</v>
      </c>
      <c r="AV169" s="81">
        <f t="shared" si="106"/>
        <v>0</v>
      </c>
      <c r="AW169" s="81">
        <f t="shared" si="107"/>
        <v>0</v>
      </c>
      <c r="AX169" s="81">
        <f t="shared" si="108"/>
        <v>0</v>
      </c>
      <c r="AY169" s="81">
        <f t="shared" si="109"/>
        <v>0</v>
      </c>
      <c r="AZ169" s="81">
        <f t="shared" si="110"/>
        <v>0</v>
      </c>
      <c r="BA169" s="81">
        <f t="shared" si="111"/>
        <v>0</v>
      </c>
      <c r="BB169" s="81">
        <f t="shared" si="112"/>
        <v>0</v>
      </c>
    </row>
    <row r="170" spans="1:54" x14ac:dyDescent="0.25">
      <c r="A170" s="198"/>
      <c r="B170" s="206"/>
      <c r="C170" s="207"/>
      <c r="D170" s="206"/>
      <c r="E170" s="206"/>
      <c r="F170" s="206"/>
      <c r="G170" s="206"/>
      <c r="H170" s="206"/>
      <c r="I170" s="206"/>
      <c r="J170" s="206"/>
      <c r="K170" s="206"/>
      <c r="L170" s="206"/>
      <c r="M170" s="206"/>
      <c r="N170" s="206"/>
      <c r="O170" s="206"/>
      <c r="P170" s="208"/>
      <c r="Q170" s="81">
        <f t="shared" si="85"/>
        <v>0</v>
      </c>
      <c r="R170" s="81">
        <f t="shared" si="86"/>
        <v>0</v>
      </c>
      <c r="S170" s="211" t="s">
        <v>36</v>
      </c>
      <c r="T170" s="212" t="s">
        <v>36</v>
      </c>
      <c r="U170" s="213" t="s">
        <v>36</v>
      </c>
      <c r="V170" s="81">
        <f t="shared" si="113"/>
        <v>0</v>
      </c>
      <c r="W170" s="81">
        <f t="shared" si="87"/>
        <v>0</v>
      </c>
      <c r="X170" s="81">
        <f t="shared" si="88"/>
        <v>0</v>
      </c>
      <c r="Y170" s="81">
        <f t="shared" si="114"/>
        <v>0</v>
      </c>
      <c r="Z170" s="81">
        <f t="shared" si="89"/>
        <v>0</v>
      </c>
      <c r="AA170" s="81">
        <f t="shared" si="90"/>
        <v>0</v>
      </c>
      <c r="AB170" s="81">
        <f t="shared" si="115"/>
        <v>0</v>
      </c>
      <c r="AC170" s="81">
        <f t="shared" si="91"/>
        <v>0</v>
      </c>
      <c r="AD170" s="81">
        <f t="shared" si="92"/>
        <v>0</v>
      </c>
      <c r="AE170" s="81">
        <f t="shared" si="116"/>
        <v>0</v>
      </c>
      <c r="AF170" s="81">
        <f t="shared" si="93"/>
        <v>0</v>
      </c>
      <c r="AG170" s="81">
        <f t="shared" si="94"/>
        <v>0</v>
      </c>
      <c r="AH170" s="81">
        <f t="shared" si="117"/>
        <v>0</v>
      </c>
      <c r="AI170" s="81">
        <f t="shared" si="95"/>
        <v>0</v>
      </c>
      <c r="AJ170" s="81">
        <f t="shared" si="96"/>
        <v>0</v>
      </c>
      <c r="AK170" s="81">
        <f t="shared" si="118"/>
        <v>0</v>
      </c>
      <c r="AL170" s="81">
        <f t="shared" si="97"/>
        <v>0</v>
      </c>
      <c r="AM170" s="81">
        <f t="shared" si="98"/>
        <v>0</v>
      </c>
      <c r="AN170" s="81">
        <f t="shared" si="119"/>
        <v>0</v>
      </c>
      <c r="AO170" s="81">
        <f t="shared" si="99"/>
        <v>0</v>
      </c>
      <c r="AP170" s="81">
        <f t="shared" si="100"/>
        <v>0</v>
      </c>
      <c r="AQ170" s="81">
        <f t="shared" si="101"/>
        <v>0</v>
      </c>
      <c r="AR170" s="81">
        <f t="shared" si="102"/>
        <v>0</v>
      </c>
      <c r="AS170" s="81">
        <f t="shared" si="103"/>
        <v>0</v>
      </c>
      <c r="AT170" s="81">
        <f t="shared" si="104"/>
        <v>0</v>
      </c>
      <c r="AU170" s="81">
        <f t="shared" si="105"/>
        <v>0</v>
      </c>
      <c r="AV170" s="81">
        <f t="shared" si="106"/>
        <v>0</v>
      </c>
      <c r="AW170" s="81">
        <f t="shared" si="107"/>
        <v>0</v>
      </c>
      <c r="AX170" s="81">
        <f t="shared" si="108"/>
        <v>0</v>
      </c>
      <c r="AY170" s="81">
        <f t="shared" si="109"/>
        <v>0</v>
      </c>
      <c r="AZ170" s="81">
        <f t="shared" si="110"/>
        <v>0</v>
      </c>
      <c r="BA170" s="81">
        <f t="shared" si="111"/>
        <v>0</v>
      </c>
      <c r="BB170" s="81">
        <f t="shared" si="112"/>
        <v>0</v>
      </c>
    </row>
    <row r="171" spans="1:54" x14ac:dyDescent="0.25">
      <c r="A171" s="198"/>
      <c r="B171" s="206"/>
      <c r="C171" s="207"/>
      <c r="D171" s="206"/>
      <c r="E171" s="206"/>
      <c r="F171" s="206"/>
      <c r="G171" s="206"/>
      <c r="H171" s="206"/>
      <c r="I171" s="206"/>
      <c r="J171" s="206"/>
      <c r="K171" s="206"/>
      <c r="L171" s="206"/>
      <c r="M171" s="206"/>
      <c r="N171" s="206"/>
      <c r="O171" s="206"/>
      <c r="P171" s="208"/>
      <c r="Q171" s="81">
        <f t="shared" si="85"/>
        <v>0</v>
      </c>
      <c r="R171" s="81">
        <f t="shared" si="86"/>
        <v>0</v>
      </c>
      <c r="S171" s="211" t="s">
        <v>36</v>
      </c>
      <c r="T171" s="212" t="s">
        <v>36</v>
      </c>
      <c r="U171" s="213" t="s">
        <v>36</v>
      </c>
      <c r="V171" s="81">
        <f t="shared" si="113"/>
        <v>0</v>
      </c>
      <c r="W171" s="81">
        <f t="shared" si="87"/>
        <v>0</v>
      </c>
      <c r="X171" s="81">
        <f t="shared" si="88"/>
        <v>0</v>
      </c>
      <c r="Y171" s="81">
        <f t="shared" si="114"/>
        <v>0</v>
      </c>
      <c r="Z171" s="81">
        <f t="shared" si="89"/>
        <v>0</v>
      </c>
      <c r="AA171" s="81">
        <f t="shared" si="90"/>
        <v>0</v>
      </c>
      <c r="AB171" s="81">
        <f t="shared" si="115"/>
        <v>0</v>
      </c>
      <c r="AC171" s="81">
        <f t="shared" si="91"/>
        <v>0</v>
      </c>
      <c r="AD171" s="81">
        <f t="shared" si="92"/>
        <v>0</v>
      </c>
      <c r="AE171" s="81">
        <f t="shared" si="116"/>
        <v>0</v>
      </c>
      <c r="AF171" s="81">
        <f t="shared" si="93"/>
        <v>0</v>
      </c>
      <c r="AG171" s="81">
        <f t="shared" si="94"/>
        <v>0</v>
      </c>
      <c r="AH171" s="81">
        <f t="shared" si="117"/>
        <v>0</v>
      </c>
      <c r="AI171" s="81">
        <f t="shared" si="95"/>
        <v>0</v>
      </c>
      <c r="AJ171" s="81">
        <f t="shared" si="96"/>
        <v>0</v>
      </c>
      <c r="AK171" s="81">
        <f t="shared" si="118"/>
        <v>0</v>
      </c>
      <c r="AL171" s="81">
        <f t="shared" si="97"/>
        <v>0</v>
      </c>
      <c r="AM171" s="81">
        <f t="shared" si="98"/>
        <v>0</v>
      </c>
      <c r="AN171" s="81">
        <f t="shared" si="119"/>
        <v>0</v>
      </c>
      <c r="AO171" s="81">
        <f t="shared" si="99"/>
        <v>0</v>
      </c>
      <c r="AP171" s="81">
        <f t="shared" si="100"/>
        <v>0</v>
      </c>
      <c r="AQ171" s="81">
        <f t="shared" si="101"/>
        <v>0</v>
      </c>
      <c r="AR171" s="81">
        <f t="shared" si="102"/>
        <v>0</v>
      </c>
      <c r="AS171" s="81">
        <f t="shared" si="103"/>
        <v>0</v>
      </c>
      <c r="AT171" s="81">
        <f t="shared" si="104"/>
        <v>0</v>
      </c>
      <c r="AU171" s="81">
        <f t="shared" si="105"/>
        <v>0</v>
      </c>
      <c r="AV171" s="81">
        <f t="shared" si="106"/>
        <v>0</v>
      </c>
      <c r="AW171" s="81">
        <f t="shared" si="107"/>
        <v>0</v>
      </c>
      <c r="AX171" s="81">
        <f t="shared" si="108"/>
        <v>0</v>
      </c>
      <c r="AY171" s="81">
        <f t="shared" si="109"/>
        <v>0</v>
      </c>
      <c r="AZ171" s="81">
        <f t="shared" si="110"/>
        <v>0</v>
      </c>
      <c r="BA171" s="81">
        <f t="shared" si="111"/>
        <v>0</v>
      </c>
      <c r="BB171" s="81">
        <f t="shared" si="112"/>
        <v>0</v>
      </c>
    </row>
    <row r="172" spans="1:54" x14ac:dyDescent="0.25">
      <c r="A172" s="198"/>
      <c r="B172" s="206"/>
      <c r="C172" s="207"/>
      <c r="D172" s="206"/>
      <c r="E172" s="206"/>
      <c r="F172" s="206"/>
      <c r="G172" s="206"/>
      <c r="H172" s="206"/>
      <c r="I172" s="206"/>
      <c r="J172" s="206"/>
      <c r="K172" s="206"/>
      <c r="L172" s="206"/>
      <c r="M172" s="206"/>
      <c r="N172" s="206"/>
      <c r="O172" s="206"/>
      <c r="P172" s="208"/>
      <c r="Q172" s="81">
        <f t="shared" si="85"/>
        <v>0</v>
      </c>
      <c r="R172" s="81">
        <f t="shared" si="86"/>
        <v>0</v>
      </c>
      <c r="S172" s="211" t="s">
        <v>36</v>
      </c>
      <c r="T172" s="212" t="s">
        <v>36</v>
      </c>
      <c r="U172" s="213" t="s">
        <v>36</v>
      </c>
      <c r="V172" s="81">
        <f t="shared" si="113"/>
        <v>0</v>
      </c>
      <c r="W172" s="81">
        <f t="shared" si="87"/>
        <v>0</v>
      </c>
      <c r="X172" s="81">
        <f t="shared" si="88"/>
        <v>0</v>
      </c>
      <c r="Y172" s="81">
        <f t="shared" si="114"/>
        <v>0</v>
      </c>
      <c r="Z172" s="81">
        <f t="shared" si="89"/>
        <v>0</v>
      </c>
      <c r="AA172" s="81">
        <f t="shared" si="90"/>
        <v>0</v>
      </c>
      <c r="AB172" s="81">
        <f t="shared" si="115"/>
        <v>0</v>
      </c>
      <c r="AC172" s="81">
        <f t="shared" si="91"/>
        <v>0</v>
      </c>
      <c r="AD172" s="81">
        <f t="shared" si="92"/>
        <v>0</v>
      </c>
      <c r="AE172" s="81">
        <f t="shared" si="116"/>
        <v>0</v>
      </c>
      <c r="AF172" s="81">
        <f t="shared" si="93"/>
        <v>0</v>
      </c>
      <c r="AG172" s="81">
        <f t="shared" si="94"/>
        <v>0</v>
      </c>
      <c r="AH172" s="81">
        <f t="shared" si="117"/>
        <v>0</v>
      </c>
      <c r="AI172" s="81">
        <f t="shared" si="95"/>
        <v>0</v>
      </c>
      <c r="AJ172" s="81">
        <f t="shared" si="96"/>
        <v>0</v>
      </c>
      <c r="AK172" s="81">
        <f t="shared" si="118"/>
        <v>0</v>
      </c>
      <c r="AL172" s="81">
        <f t="shared" si="97"/>
        <v>0</v>
      </c>
      <c r="AM172" s="81">
        <f t="shared" si="98"/>
        <v>0</v>
      </c>
      <c r="AN172" s="81">
        <f t="shared" si="119"/>
        <v>0</v>
      </c>
      <c r="AO172" s="81">
        <f t="shared" si="99"/>
        <v>0</v>
      </c>
      <c r="AP172" s="81">
        <f t="shared" si="100"/>
        <v>0</v>
      </c>
      <c r="AQ172" s="81">
        <f t="shared" si="101"/>
        <v>0</v>
      </c>
      <c r="AR172" s="81">
        <f t="shared" si="102"/>
        <v>0</v>
      </c>
      <c r="AS172" s="81">
        <f t="shared" si="103"/>
        <v>0</v>
      </c>
      <c r="AT172" s="81">
        <f t="shared" si="104"/>
        <v>0</v>
      </c>
      <c r="AU172" s="81">
        <f t="shared" si="105"/>
        <v>0</v>
      </c>
      <c r="AV172" s="81">
        <f t="shared" si="106"/>
        <v>0</v>
      </c>
      <c r="AW172" s="81">
        <f t="shared" si="107"/>
        <v>0</v>
      </c>
      <c r="AX172" s="81">
        <f t="shared" si="108"/>
        <v>0</v>
      </c>
      <c r="AY172" s="81">
        <f t="shared" si="109"/>
        <v>0</v>
      </c>
      <c r="AZ172" s="81">
        <f t="shared" si="110"/>
        <v>0</v>
      </c>
      <c r="BA172" s="81">
        <f t="shared" si="111"/>
        <v>0</v>
      </c>
      <c r="BB172" s="81">
        <f t="shared" si="112"/>
        <v>0</v>
      </c>
    </row>
    <row r="173" spans="1:54" x14ac:dyDescent="0.25">
      <c r="A173" s="198"/>
      <c r="B173" s="206"/>
      <c r="C173" s="207"/>
      <c r="D173" s="206"/>
      <c r="E173" s="206"/>
      <c r="F173" s="206"/>
      <c r="G173" s="206"/>
      <c r="H173" s="206"/>
      <c r="I173" s="206"/>
      <c r="J173" s="206"/>
      <c r="K173" s="206"/>
      <c r="L173" s="206"/>
      <c r="M173" s="206"/>
      <c r="N173" s="206"/>
      <c r="O173" s="206"/>
      <c r="P173" s="208"/>
      <c r="Q173" s="81">
        <f t="shared" si="85"/>
        <v>0</v>
      </c>
      <c r="R173" s="81">
        <f t="shared" si="86"/>
        <v>0</v>
      </c>
      <c r="S173" s="211" t="s">
        <v>36</v>
      </c>
      <c r="T173" s="212" t="s">
        <v>36</v>
      </c>
      <c r="U173" s="213" t="s">
        <v>36</v>
      </c>
      <c r="V173" s="81">
        <f t="shared" si="113"/>
        <v>0</v>
      </c>
      <c r="W173" s="81">
        <f t="shared" si="87"/>
        <v>0</v>
      </c>
      <c r="X173" s="81">
        <f t="shared" si="88"/>
        <v>0</v>
      </c>
      <c r="Y173" s="81">
        <f t="shared" si="114"/>
        <v>0</v>
      </c>
      <c r="Z173" s="81">
        <f t="shared" si="89"/>
        <v>0</v>
      </c>
      <c r="AA173" s="81">
        <f t="shared" si="90"/>
        <v>0</v>
      </c>
      <c r="AB173" s="81">
        <f t="shared" si="115"/>
        <v>0</v>
      </c>
      <c r="AC173" s="81">
        <f t="shared" si="91"/>
        <v>0</v>
      </c>
      <c r="AD173" s="81">
        <f t="shared" si="92"/>
        <v>0</v>
      </c>
      <c r="AE173" s="81">
        <f t="shared" si="116"/>
        <v>0</v>
      </c>
      <c r="AF173" s="81">
        <f t="shared" si="93"/>
        <v>0</v>
      </c>
      <c r="AG173" s="81">
        <f t="shared" si="94"/>
        <v>0</v>
      </c>
      <c r="AH173" s="81">
        <f t="shared" si="117"/>
        <v>0</v>
      </c>
      <c r="AI173" s="81">
        <f t="shared" si="95"/>
        <v>0</v>
      </c>
      <c r="AJ173" s="81">
        <f t="shared" si="96"/>
        <v>0</v>
      </c>
      <c r="AK173" s="81">
        <f t="shared" si="118"/>
        <v>0</v>
      </c>
      <c r="AL173" s="81">
        <f t="shared" si="97"/>
        <v>0</v>
      </c>
      <c r="AM173" s="81">
        <f t="shared" si="98"/>
        <v>0</v>
      </c>
      <c r="AN173" s="81">
        <f t="shared" si="119"/>
        <v>0</v>
      </c>
      <c r="AO173" s="81">
        <f t="shared" si="99"/>
        <v>0</v>
      </c>
      <c r="AP173" s="81">
        <f t="shared" si="100"/>
        <v>0</v>
      </c>
      <c r="AQ173" s="81">
        <f t="shared" si="101"/>
        <v>0</v>
      </c>
      <c r="AR173" s="81">
        <f t="shared" si="102"/>
        <v>0</v>
      </c>
      <c r="AS173" s="81">
        <f t="shared" si="103"/>
        <v>0</v>
      </c>
      <c r="AT173" s="81">
        <f t="shared" si="104"/>
        <v>0</v>
      </c>
      <c r="AU173" s="81">
        <f t="shared" si="105"/>
        <v>0</v>
      </c>
      <c r="AV173" s="81">
        <f t="shared" si="106"/>
        <v>0</v>
      </c>
      <c r="AW173" s="81">
        <f t="shared" si="107"/>
        <v>0</v>
      </c>
      <c r="AX173" s="81">
        <f t="shared" si="108"/>
        <v>0</v>
      </c>
      <c r="AY173" s="81">
        <f t="shared" si="109"/>
        <v>0</v>
      </c>
      <c r="AZ173" s="81">
        <f t="shared" si="110"/>
        <v>0</v>
      </c>
      <c r="BA173" s="81">
        <f t="shared" si="111"/>
        <v>0</v>
      </c>
      <c r="BB173" s="81">
        <f t="shared" si="112"/>
        <v>0</v>
      </c>
    </row>
    <row r="174" spans="1:54" x14ac:dyDescent="0.25">
      <c r="A174" s="198"/>
      <c r="B174" s="206"/>
      <c r="C174" s="207"/>
      <c r="D174" s="206"/>
      <c r="E174" s="206"/>
      <c r="F174" s="206"/>
      <c r="G174" s="206"/>
      <c r="H174" s="206"/>
      <c r="I174" s="206"/>
      <c r="J174" s="206"/>
      <c r="K174" s="206"/>
      <c r="L174" s="206"/>
      <c r="M174" s="206"/>
      <c r="N174" s="206"/>
      <c r="O174" s="206"/>
      <c r="P174" s="208"/>
      <c r="Q174" s="81">
        <f t="shared" si="85"/>
        <v>0</v>
      </c>
      <c r="R174" s="81">
        <f t="shared" si="86"/>
        <v>0</v>
      </c>
      <c r="S174" s="211" t="s">
        <v>36</v>
      </c>
      <c r="T174" s="212" t="s">
        <v>36</v>
      </c>
      <c r="U174" s="213" t="s">
        <v>36</v>
      </c>
      <c r="V174" s="81">
        <f t="shared" si="113"/>
        <v>0</v>
      </c>
      <c r="W174" s="81">
        <f t="shared" si="87"/>
        <v>0</v>
      </c>
      <c r="X174" s="81">
        <f t="shared" si="88"/>
        <v>0</v>
      </c>
      <c r="Y174" s="81">
        <f t="shared" si="114"/>
        <v>0</v>
      </c>
      <c r="Z174" s="81">
        <f t="shared" si="89"/>
        <v>0</v>
      </c>
      <c r="AA174" s="81">
        <f t="shared" si="90"/>
        <v>0</v>
      </c>
      <c r="AB174" s="81">
        <f t="shared" si="115"/>
        <v>0</v>
      </c>
      <c r="AC174" s="81">
        <f t="shared" si="91"/>
        <v>0</v>
      </c>
      <c r="AD174" s="81">
        <f t="shared" si="92"/>
        <v>0</v>
      </c>
      <c r="AE174" s="81">
        <f t="shared" si="116"/>
        <v>0</v>
      </c>
      <c r="AF174" s="81">
        <f t="shared" si="93"/>
        <v>0</v>
      </c>
      <c r="AG174" s="81">
        <f t="shared" si="94"/>
        <v>0</v>
      </c>
      <c r="AH174" s="81">
        <f t="shared" si="117"/>
        <v>0</v>
      </c>
      <c r="AI174" s="81">
        <f t="shared" si="95"/>
        <v>0</v>
      </c>
      <c r="AJ174" s="81">
        <f t="shared" si="96"/>
        <v>0</v>
      </c>
      <c r="AK174" s="81">
        <f t="shared" si="118"/>
        <v>0</v>
      </c>
      <c r="AL174" s="81">
        <f t="shared" si="97"/>
        <v>0</v>
      </c>
      <c r="AM174" s="81">
        <f t="shared" si="98"/>
        <v>0</v>
      </c>
      <c r="AN174" s="81">
        <f t="shared" si="119"/>
        <v>0</v>
      </c>
      <c r="AO174" s="81">
        <f t="shared" si="99"/>
        <v>0</v>
      </c>
      <c r="AP174" s="81">
        <f t="shared" si="100"/>
        <v>0</v>
      </c>
      <c r="AQ174" s="81">
        <f t="shared" si="101"/>
        <v>0</v>
      </c>
      <c r="AR174" s="81">
        <f t="shared" si="102"/>
        <v>0</v>
      </c>
      <c r="AS174" s="81">
        <f t="shared" si="103"/>
        <v>0</v>
      </c>
      <c r="AT174" s="81">
        <f t="shared" si="104"/>
        <v>0</v>
      </c>
      <c r="AU174" s="81">
        <f t="shared" si="105"/>
        <v>0</v>
      </c>
      <c r="AV174" s="81">
        <f t="shared" si="106"/>
        <v>0</v>
      </c>
      <c r="AW174" s="81">
        <f t="shared" si="107"/>
        <v>0</v>
      </c>
      <c r="AX174" s="81">
        <f t="shared" si="108"/>
        <v>0</v>
      </c>
      <c r="AY174" s="81">
        <f t="shared" si="109"/>
        <v>0</v>
      </c>
      <c r="AZ174" s="81">
        <f t="shared" si="110"/>
        <v>0</v>
      </c>
      <c r="BA174" s="81">
        <f t="shared" si="111"/>
        <v>0</v>
      </c>
      <c r="BB174" s="81">
        <f t="shared" si="112"/>
        <v>0</v>
      </c>
    </row>
    <row r="175" spans="1:54" x14ac:dyDescent="0.25">
      <c r="A175" s="198"/>
      <c r="B175" s="206"/>
      <c r="C175" s="207"/>
      <c r="D175" s="206"/>
      <c r="E175" s="206"/>
      <c r="F175" s="206"/>
      <c r="G175" s="206"/>
      <c r="H175" s="206"/>
      <c r="I175" s="206"/>
      <c r="J175" s="206"/>
      <c r="K175" s="206"/>
      <c r="L175" s="206"/>
      <c r="M175" s="206"/>
      <c r="N175" s="206"/>
      <c r="O175" s="206"/>
      <c r="P175" s="208"/>
      <c r="Q175" s="81">
        <f t="shared" si="85"/>
        <v>0</v>
      </c>
      <c r="R175" s="81">
        <f t="shared" si="86"/>
        <v>0</v>
      </c>
      <c r="S175" s="211" t="s">
        <v>36</v>
      </c>
      <c r="T175" s="212" t="s">
        <v>36</v>
      </c>
      <c r="U175" s="213" t="s">
        <v>36</v>
      </c>
      <c r="V175" s="81">
        <f t="shared" si="113"/>
        <v>0</v>
      </c>
      <c r="W175" s="81">
        <f t="shared" si="87"/>
        <v>0</v>
      </c>
      <c r="X175" s="81">
        <f t="shared" si="88"/>
        <v>0</v>
      </c>
      <c r="Y175" s="81">
        <f t="shared" si="114"/>
        <v>0</v>
      </c>
      <c r="Z175" s="81">
        <f t="shared" si="89"/>
        <v>0</v>
      </c>
      <c r="AA175" s="81">
        <f t="shared" si="90"/>
        <v>0</v>
      </c>
      <c r="AB175" s="81">
        <f t="shared" si="115"/>
        <v>0</v>
      </c>
      <c r="AC175" s="81">
        <f t="shared" si="91"/>
        <v>0</v>
      </c>
      <c r="AD175" s="81">
        <f t="shared" si="92"/>
        <v>0</v>
      </c>
      <c r="AE175" s="81">
        <f t="shared" si="116"/>
        <v>0</v>
      </c>
      <c r="AF175" s="81">
        <f t="shared" si="93"/>
        <v>0</v>
      </c>
      <c r="AG175" s="81">
        <f t="shared" si="94"/>
        <v>0</v>
      </c>
      <c r="AH175" s="81">
        <f t="shared" si="117"/>
        <v>0</v>
      </c>
      <c r="AI175" s="81">
        <f t="shared" si="95"/>
        <v>0</v>
      </c>
      <c r="AJ175" s="81">
        <f t="shared" si="96"/>
        <v>0</v>
      </c>
      <c r="AK175" s="81">
        <f t="shared" si="118"/>
        <v>0</v>
      </c>
      <c r="AL175" s="81">
        <f t="shared" si="97"/>
        <v>0</v>
      </c>
      <c r="AM175" s="81">
        <f t="shared" si="98"/>
        <v>0</v>
      </c>
      <c r="AN175" s="81">
        <f t="shared" si="119"/>
        <v>0</v>
      </c>
      <c r="AO175" s="81">
        <f t="shared" si="99"/>
        <v>0</v>
      </c>
      <c r="AP175" s="81">
        <f t="shared" si="100"/>
        <v>0</v>
      </c>
      <c r="AQ175" s="81">
        <f t="shared" si="101"/>
        <v>0</v>
      </c>
      <c r="AR175" s="81">
        <f t="shared" si="102"/>
        <v>0</v>
      </c>
      <c r="AS175" s="81">
        <f t="shared" si="103"/>
        <v>0</v>
      </c>
      <c r="AT175" s="81">
        <f t="shared" si="104"/>
        <v>0</v>
      </c>
      <c r="AU175" s="81">
        <f t="shared" si="105"/>
        <v>0</v>
      </c>
      <c r="AV175" s="81">
        <f t="shared" si="106"/>
        <v>0</v>
      </c>
      <c r="AW175" s="81">
        <f t="shared" si="107"/>
        <v>0</v>
      </c>
      <c r="AX175" s="81">
        <f t="shared" si="108"/>
        <v>0</v>
      </c>
      <c r="AY175" s="81">
        <f t="shared" si="109"/>
        <v>0</v>
      </c>
      <c r="AZ175" s="81">
        <f t="shared" si="110"/>
        <v>0</v>
      </c>
      <c r="BA175" s="81">
        <f t="shared" si="111"/>
        <v>0</v>
      </c>
      <c r="BB175" s="81">
        <f t="shared" si="112"/>
        <v>0</v>
      </c>
    </row>
    <row r="176" spans="1:54" x14ac:dyDescent="0.25">
      <c r="A176" s="198"/>
      <c r="B176" s="206"/>
      <c r="C176" s="207"/>
      <c r="D176" s="206"/>
      <c r="E176" s="206"/>
      <c r="F176" s="206"/>
      <c r="G176" s="206"/>
      <c r="H176" s="206"/>
      <c r="I176" s="206"/>
      <c r="J176" s="206"/>
      <c r="K176" s="206"/>
      <c r="L176" s="206"/>
      <c r="M176" s="206"/>
      <c r="N176" s="206"/>
      <c r="O176" s="206"/>
      <c r="P176" s="208"/>
      <c r="Q176" s="81">
        <f t="shared" si="85"/>
        <v>0</v>
      </c>
      <c r="R176" s="81">
        <f t="shared" si="86"/>
        <v>0</v>
      </c>
      <c r="S176" s="211" t="s">
        <v>36</v>
      </c>
      <c r="T176" s="212" t="s">
        <v>36</v>
      </c>
      <c r="U176" s="213" t="s">
        <v>36</v>
      </c>
      <c r="V176" s="81">
        <f t="shared" si="113"/>
        <v>0</v>
      </c>
      <c r="W176" s="81">
        <f t="shared" si="87"/>
        <v>0</v>
      </c>
      <c r="X176" s="81">
        <f t="shared" si="88"/>
        <v>0</v>
      </c>
      <c r="Y176" s="81">
        <f t="shared" si="114"/>
        <v>0</v>
      </c>
      <c r="Z176" s="81">
        <f t="shared" si="89"/>
        <v>0</v>
      </c>
      <c r="AA176" s="81">
        <f t="shared" si="90"/>
        <v>0</v>
      </c>
      <c r="AB176" s="81">
        <f t="shared" si="115"/>
        <v>0</v>
      </c>
      <c r="AC176" s="81">
        <f t="shared" si="91"/>
        <v>0</v>
      </c>
      <c r="AD176" s="81">
        <f t="shared" si="92"/>
        <v>0</v>
      </c>
      <c r="AE176" s="81">
        <f t="shared" si="116"/>
        <v>0</v>
      </c>
      <c r="AF176" s="81">
        <f t="shared" si="93"/>
        <v>0</v>
      </c>
      <c r="AG176" s="81">
        <f t="shared" si="94"/>
        <v>0</v>
      </c>
      <c r="AH176" s="81">
        <f t="shared" si="117"/>
        <v>0</v>
      </c>
      <c r="AI176" s="81">
        <f t="shared" si="95"/>
        <v>0</v>
      </c>
      <c r="AJ176" s="81">
        <f t="shared" si="96"/>
        <v>0</v>
      </c>
      <c r="AK176" s="81">
        <f t="shared" si="118"/>
        <v>0</v>
      </c>
      <c r="AL176" s="81">
        <f t="shared" si="97"/>
        <v>0</v>
      </c>
      <c r="AM176" s="81">
        <f t="shared" si="98"/>
        <v>0</v>
      </c>
      <c r="AN176" s="81">
        <f t="shared" si="119"/>
        <v>0</v>
      </c>
      <c r="AO176" s="81">
        <f t="shared" si="99"/>
        <v>0</v>
      </c>
      <c r="AP176" s="81">
        <f t="shared" si="100"/>
        <v>0</v>
      </c>
      <c r="AQ176" s="81">
        <f t="shared" si="101"/>
        <v>0</v>
      </c>
      <c r="AR176" s="81">
        <f t="shared" si="102"/>
        <v>0</v>
      </c>
      <c r="AS176" s="81">
        <f t="shared" si="103"/>
        <v>0</v>
      </c>
      <c r="AT176" s="81">
        <f t="shared" si="104"/>
        <v>0</v>
      </c>
      <c r="AU176" s="81">
        <f t="shared" si="105"/>
        <v>0</v>
      </c>
      <c r="AV176" s="81">
        <f t="shared" si="106"/>
        <v>0</v>
      </c>
      <c r="AW176" s="81">
        <f t="shared" si="107"/>
        <v>0</v>
      </c>
      <c r="AX176" s="81">
        <f t="shared" si="108"/>
        <v>0</v>
      </c>
      <c r="AY176" s="81">
        <f t="shared" si="109"/>
        <v>0</v>
      </c>
      <c r="AZ176" s="81">
        <f t="shared" si="110"/>
        <v>0</v>
      </c>
      <c r="BA176" s="81">
        <f t="shared" si="111"/>
        <v>0</v>
      </c>
      <c r="BB176" s="81">
        <f t="shared" si="112"/>
        <v>0</v>
      </c>
    </row>
    <row r="177" spans="1:54" x14ac:dyDescent="0.25">
      <c r="A177" s="198"/>
      <c r="B177" s="206"/>
      <c r="C177" s="207"/>
      <c r="D177" s="206"/>
      <c r="E177" s="206"/>
      <c r="F177" s="206"/>
      <c r="G177" s="206"/>
      <c r="H177" s="206"/>
      <c r="I177" s="206"/>
      <c r="J177" s="206"/>
      <c r="K177" s="206"/>
      <c r="L177" s="206"/>
      <c r="M177" s="206"/>
      <c r="N177" s="206"/>
      <c r="O177" s="206"/>
      <c r="P177" s="208"/>
      <c r="Q177" s="81">
        <f t="shared" si="85"/>
        <v>0</v>
      </c>
      <c r="R177" s="81">
        <f t="shared" si="86"/>
        <v>0</v>
      </c>
      <c r="S177" s="211" t="s">
        <v>36</v>
      </c>
      <c r="T177" s="212" t="s">
        <v>36</v>
      </c>
      <c r="U177" s="213" t="s">
        <v>36</v>
      </c>
      <c r="V177" s="81">
        <f t="shared" si="113"/>
        <v>0</v>
      </c>
      <c r="W177" s="81">
        <f t="shared" si="87"/>
        <v>0</v>
      </c>
      <c r="X177" s="81">
        <f t="shared" si="88"/>
        <v>0</v>
      </c>
      <c r="Y177" s="81">
        <f t="shared" si="114"/>
        <v>0</v>
      </c>
      <c r="Z177" s="81">
        <f t="shared" si="89"/>
        <v>0</v>
      </c>
      <c r="AA177" s="81">
        <f t="shared" si="90"/>
        <v>0</v>
      </c>
      <c r="AB177" s="81">
        <f t="shared" si="115"/>
        <v>0</v>
      </c>
      <c r="AC177" s="81">
        <f t="shared" si="91"/>
        <v>0</v>
      </c>
      <c r="AD177" s="81">
        <f t="shared" si="92"/>
        <v>0</v>
      </c>
      <c r="AE177" s="81">
        <f t="shared" si="116"/>
        <v>0</v>
      </c>
      <c r="AF177" s="81">
        <f t="shared" si="93"/>
        <v>0</v>
      </c>
      <c r="AG177" s="81">
        <f t="shared" si="94"/>
        <v>0</v>
      </c>
      <c r="AH177" s="81">
        <f t="shared" si="117"/>
        <v>0</v>
      </c>
      <c r="AI177" s="81">
        <f t="shared" si="95"/>
        <v>0</v>
      </c>
      <c r="AJ177" s="81">
        <f t="shared" si="96"/>
        <v>0</v>
      </c>
      <c r="AK177" s="81">
        <f t="shared" si="118"/>
        <v>0</v>
      </c>
      <c r="AL177" s="81">
        <f t="shared" si="97"/>
        <v>0</v>
      </c>
      <c r="AM177" s="81">
        <f t="shared" si="98"/>
        <v>0</v>
      </c>
      <c r="AN177" s="81">
        <f t="shared" si="119"/>
        <v>0</v>
      </c>
      <c r="AO177" s="81">
        <f t="shared" si="99"/>
        <v>0</v>
      </c>
      <c r="AP177" s="81">
        <f t="shared" si="100"/>
        <v>0</v>
      </c>
      <c r="AQ177" s="81">
        <f t="shared" si="101"/>
        <v>0</v>
      </c>
      <c r="AR177" s="81">
        <f t="shared" si="102"/>
        <v>0</v>
      </c>
      <c r="AS177" s="81">
        <f t="shared" si="103"/>
        <v>0</v>
      </c>
      <c r="AT177" s="81">
        <f t="shared" si="104"/>
        <v>0</v>
      </c>
      <c r="AU177" s="81">
        <f t="shared" si="105"/>
        <v>0</v>
      </c>
      <c r="AV177" s="81">
        <f t="shared" si="106"/>
        <v>0</v>
      </c>
      <c r="AW177" s="81">
        <f t="shared" si="107"/>
        <v>0</v>
      </c>
      <c r="AX177" s="81">
        <f t="shared" si="108"/>
        <v>0</v>
      </c>
      <c r="AY177" s="81">
        <f t="shared" si="109"/>
        <v>0</v>
      </c>
      <c r="AZ177" s="81">
        <f t="shared" si="110"/>
        <v>0</v>
      </c>
      <c r="BA177" s="81">
        <f t="shared" si="111"/>
        <v>0</v>
      </c>
      <c r="BB177" s="81">
        <f t="shared" si="112"/>
        <v>0</v>
      </c>
    </row>
    <row r="178" spans="1:54" x14ac:dyDescent="0.25">
      <c r="A178" s="198"/>
      <c r="B178" s="206"/>
      <c r="C178" s="207"/>
      <c r="D178" s="206"/>
      <c r="E178" s="206"/>
      <c r="F178" s="206"/>
      <c r="G178" s="206"/>
      <c r="H178" s="206"/>
      <c r="I178" s="206"/>
      <c r="J178" s="206"/>
      <c r="K178" s="206"/>
      <c r="L178" s="206"/>
      <c r="M178" s="206"/>
      <c r="N178" s="206"/>
      <c r="O178" s="206"/>
      <c r="P178" s="208"/>
      <c r="Q178" s="81">
        <f t="shared" si="85"/>
        <v>0</v>
      </c>
      <c r="R178" s="81">
        <f t="shared" si="86"/>
        <v>0</v>
      </c>
      <c r="S178" s="211" t="s">
        <v>36</v>
      </c>
      <c r="T178" s="212" t="s">
        <v>36</v>
      </c>
      <c r="U178" s="213" t="s">
        <v>36</v>
      </c>
      <c r="V178" s="81">
        <f t="shared" si="113"/>
        <v>0</v>
      </c>
      <c r="W178" s="81">
        <f t="shared" si="87"/>
        <v>0</v>
      </c>
      <c r="X178" s="81">
        <f t="shared" si="88"/>
        <v>0</v>
      </c>
      <c r="Y178" s="81">
        <f t="shared" si="114"/>
        <v>0</v>
      </c>
      <c r="Z178" s="81">
        <f t="shared" si="89"/>
        <v>0</v>
      </c>
      <c r="AA178" s="81">
        <f t="shared" si="90"/>
        <v>0</v>
      </c>
      <c r="AB178" s="81">
        <f t="shared" si="115"/>
        <v>0</v>
      </c>
      <c r="AC178" s="81">
        <f t="shared" si="91"/>
        <v>0</v>
      </c>
      <c r="AD178" s="81">
        <f t="shared" si="92"/>
        <v>0</v>
      </c>
      <c r="AE178" s="81">
        <f t="shared" si="116"/>
        <v>0</v>
      </c>
      <c r="AF178" s="81">
        <f t="shared" si="93"/>
        <v>0</v>
      </c>
      <c r="AG178" s="81">
        <f t="shared" si="94"/>
        <v>0</v>
      </c>
      <c r="AH178" s="81">
        <f t="shared" si="117"/>
        <v>0</v>
      </c>
      <c r="AI178" s="81">
        <f t="shared" si="95"/>
        <v>0</v>
      </c>
      <c r="AJ178" s="81">
        <f t="shared" si="96"/>
        <v>0</v>
      </c>
      <c r="AK178" s="81">
        <f t="shared" si="118"/>
        <v>0</v>
      </c>
      <c r="AL178" s="81">
        <f t="shared" si="97"/>
        <v>0</v>
      </c>
      <c r="AM178" s="81">
        <f t="shared" si="98"/>
        <v>0</v>
      </c>
      <c r="AN178" s="81">
        <f t="shared" si="119"/>
        <v>0</v>
      </c>
      <c r="AO178" s="81">
        <f t="shared" si="99"/>
        <v>0</v>
      </c>
      <c r="AP178" s="81">
        <f t="shared" si="100"/>
        <v>0</v>
      </c>
      <c r="AQ178" s="81">
        <f t="shared" si="101"/>
        <v>0</v>
      </c>
      <c r="AR178" s="81">
        <f t="shared" si="102"/>
        <v>0</v>
      </c>
      <c r="AS178" s="81">
        <f t="shared" si="103"/>
        <v>0</v>
      </c>
      <c r="AT178" s="81">
        <f t="shared" si="104"/>
        <v>0</v>
      </c>
      <c r="AU178" s="81">
        <f t="shared" si="105"/>
        <v>0</v>
      </c>
      <c r="AV178" s="81">
        <f t="shared" si="106"/>
        <v>0</v>
      </c>
      <c r="AW178" s="81">
        <f t="shared" si="107"/>
        <v>0</v>
      </c>
      <c r="AX178" s="81">
        <f t="shared" si="108"/>
        <v>0</v>
      </c>
      <c r="AY178" s="81">
        <f t="shared" si="109"/>
        <v>0</v>
      </c>
      <c r="AZ178" s="81">
        <f t="shared" si="110"/>
        <v>0</v>
      </c>
      <c r="BA178" s="81">
        <f t="shared" si="111"/>
        <v>0</v>
      </c>
      <c r="BB178" s="81">
        <f t="shared" si="112"/>
        <v>0</v>
      </c>
    </row>
    <row r="179" spans="1:54" x14ac:dyDescent="0.25">
      <c r="A179" s="198"/>
      <c r="B179" s="206"/>
      <c r="C179" s="207"/>
      <c r="D179" s="206"/>
      <c r="E179" s="206"/>
      <c r="F179" s="206"/>
      <c r="G179" s="206"/>
      <c r="H179" s="206"/>
      <c r="I179" s="206"/>
      <c r="J179" s="206"/>
      <c r="K179" s="206"/>
      <c r="L179" s="206"/>
      <c r="M179" s="206"/>
      <c r="N179" s="206"/>
      <c r="O179" s="206"/>
      <c r="P179" s="208"/>
      <c r="Q179" s="81">
        <f t="shared" si="85"/>
        <v>0</v>
      </c>
      <c r="R179" s="81">
        <f t="shared" si="86"/>
        <v>0</v>
      </c>
      <c r="S179" s="211" t="s">
        <v>36</v>
      </c>
      <c r="T179" s="212" t="s">
        <v>36</v>
      </c>
      <c r="U179" s="213" t="s">
        <v>36</v>
      </c>
      <c r="V179" s="81">
        <f t="shared" si="113"/>
        <v>0</v>
      </c>
      <c r="W179" s="81">
        <f t="shared" si="87"/>
        <v>0</v>
      </c>
      <c r="X179" s="81">
        <f t="shared" si="88"/>
        <v>0</v>
      </c>
      <c r="Y179" s="81">
        <f t="shared" si="114"/>
        <v>0</v>
      </c>
      <c r="Z179" s="81">
        <f t="shared" si="89"/>
        <v>0</v>
      </c>
      <c r="AA179" s="81">
        <f t="shared" si="90"/>
        <v>0</v>
      </c>
      <c r="AB179" s="81">
        <f t="shared" si="115"/>
        <v>0</v>
      </c>
      <c r="AC179" s="81">
        <f t="shared" si="91"/>
        <v>0</v>
      </c>
      <c r="AD179" s="81">
        <f t="shared" si="92"/>
        <v>0</v>
      </c>
      <c r="AE179" s="81">
        <f t="shared" si="116"/>
        <v>0</v>
      </c>
      <c r="AF179" s="81">
        <f t="shared" si="93"/>
        <v>0</v>
      </c>
      <c r="AG179" s="81">
        <f t="shared" si="94"/>
        <v>0</v>
      </c>
      <c r="AH179" s="81">
        <f t="shared" si="117"/>
        <v>0</v>
      </c>
      <c r="AI179" s="81">
        <f t="shared" si="95"/>
        <v>0</v>
      </c>
      <c r="AJ179" s="81">
        <f t="shared" si="96"/>
        <v>0</v>
      </c>
      <c r="AK179" s="81">
        <f t="shared" si="118"/>
        <v>0</v>
      </c>
      <c r="AL179" s="81">
        <f t="shared" si="97"/>
        <v>0</v>
      </c>
      <c r="AM179" s="81">
        <f t="shared" si="98"/>
        <v>0</v>
      </c>
      <c r="AN179" s="81">
        <f t="shared" si="119"/>
        <v>0</v>
      </c>
      <c r="AO179" s="81">
        <f t="shared" si="99"/>
        <v>0</v>
      </c>
      <c r="AP179" s="81">
        <f t="shared" si="100"/>
        <v>0</v>
      </c>
      <c r="AQ179" s="81">
        <f t="shared" si="101"/>
        <v>0</v>
      </c>
      <c r="AR179" s="81">
        <f t="shared" si="102"/>
        <v>0</v>
      </c>
      <c r="AS179" s="81">
        <f t="shared" si="103"/>
        <v>0</v>
      </c>
      <c r="AT179" s="81">
        <f t="shared" si="104"/>
        <v>0</v>
      </c>
      <c r="AU179" s="81">
        <f t="shared" si="105"/>
        <v>0</v>
      </c>
      <c r="AV179" s="81">
        <f t="shared" si="106"/>
        <v>0</v>
      </c>
      <c r="AW179" s="81">
        <f t="shared" si="107"/>
        <v>0</v>
      </c>
      <c r="AX179" s="81">
        <f t="shared" si="108"/>
        <v>0</v>
      </c>
      <c r="AY179" s="81">
        <f t="shared" si="109"/>
        <v>0</v>
      </c>
      <c r="AZ179" s="81">
        <f t="shared" si="110"/>
        <v>0</v>
      </c>
      <c r="BA179" s="81">
        <f t="shared" si="111"/>
        <v>0</v>
      </c>
      <c r="BB179" s="81">
        <f t="shared" si="112"/>
        <v>0</v>
      </c>
    </row>
    <row r="180" spans="1:54" x14ac:dyDescent="0.25">
      <c r="A180" s="198"/>
      <c r="B180" s="206"/>
      <c r="C180" s="207"/>
      <c r="D180" s="206"/>
      <c r="E180" s="206"/>
      <c r="F180" s="206"/>
      <c r="G180" s="206"/>
      <c r="H180" s="206"/>
      <c r="I180" s="206"/>
      <c r="J180" s="206"/>
      <c r="K180" s="206"/>
      <c r="L180" s="206"/>
      <c r="M180" s="206"/>
      <c r="N180" s="206"/>
      <c r="O180" s="206"/>
      <c r="P180" s="208"/>
      <c r="Q180" s="81">
        <f t="shared" si="85"/>
        <v>0</v>
      </c>
      <c r="R180" s="81">
        <f t="shared" si="86"/>
        <v>0</v>
      </c>
      <c r="S180" s="211" t="s">
        <v>36</v>
      </c>
      <c r="T180" s="212" t="s">
        <v>36</v>
      </c>
      <c r="U180" s="213" t="s">
        <v>36</v>
      </c>
      <c r="V180" s="81">
        <f t="shared" si="113"/>
        <v>0</v>
      </c>
      <c r="W180" s="81">
        <f t="shared" si="87"/>
        <v>0</v>
      </c>
      <c r="X180" s="81">
        <f t="shared" si="88"/>
        <v>0</v>
      </c>
      <c r="Y180" s="81">
        <f t="shared" si="114"/>
        <v>0</v>
      </c>
      <c r="Z180" s="81">
        <f t="shared" si="89"/>
        <v>0</v>
      </c>
      <c r="AA180" s="81">
        <f t="shared" si="90"/>
        <v>0</v>
      </c>
      <c r="AB180" s="81">
        <f t="shared" si="115"/>
        <v>0</v>
      </c>
      <c r="AC180" s="81">
        <f t="shared" si="91"/>
        <v>0</v>
      </c>
      <c r="AD180" s="81">
        <f t="shared" si="92"/>
        <v>0</v>
      </c>
      <c r="AE180" s="81">
        <f t="shared" si="116"/>
        <v>0</v>
      </c>
      <c r="AF180" s="81">
        <f t="shared" si="93"/>
        <v>0</v>
      </c>
      <c r="AG180" s="81">
        <f t="shared" si="94"/>
        <v>0</v>
      </c>
      <c r="AH180" s="81">
        <f t="shared" si="117"/>
        <v>0</v>
      </c>
      <c r="AI180" s="81">
        <f t="shared" si="95"/>
        <v>0</v>
      </c>
      <c r="AJ180" s="81">
        <f t="shared" si="96"/>
        <v>0</v>
      </c>
      <c r="AK180" s="81">
        <f t="shared" si="118"/>
        <v>0</v>
      </c>
      <c r="AL180" s="81">
        <f t="shared" si="97"/>
        <v>0</v>
      </c>
      <c r="AM180" s="81">
        <f t="shared" si="98"/>
        <v>0</v>
      </c>
      <c r="AN180" s="81">
        <f t="shared" si="119"/>
        <v>0</v>
      </c>
      <c r="AO180" s="81">
        <f t="shared" si="99"/>
        <v>0</v>
      </c>
      <c r="AP180" s="81">
        <f t="shared" si="100"/>
        <v>0</v>
      </c>
      <c r="AQ180" s="81">
        <f t="shared" si="101"/>
        <v>0</v>
      </c>
      <c r="AR180" s="81">
        <f t="shared" si="102"/>
        <v>0</v>
      </c>
      <c r="AS180" s="81">
        <f t="shared" si="103"/>
        <v>0</v>
      </c>
      <c r="AT180" s="81">
        <f t="shared" si="104"/>
        <v>0</v>
      </c>
      <c r="AU180" s="81">
        <f t="shared" si="105"/>
        <v>0</v>
      </c>
      <c r="AV180" s="81">
        <f t="shared" si="106"/>
        <v>0</v>
      </c>
      <c r="AW180" s="81">
        <f t="shared" si="107"/>
        <v>0</v>
      </c>
      <c r="AX180" s="81">
        <f t="shared" si="108"/>
        <v>0</v>
      </c>
      <c r="AY180" s="81">
        <f t="shared" si="109"/>
        <v>0</v>
      </c>
      <c r="AZ180" s="81">
        <f t="shared" si="110"/>
        <v>0</v>
      </c>
      <c r="BA180" s="81">
        <f t="shared" si="111"/>
        <v>0</v>
      </c>
      <c r="BB180" s="81">
        <f t="shared" si="112"/>
        <v>0</v>
      </c>
    </row>
    <row r="181" spans="1:54" x14ac:dyDescent="0.25">
      <c r="A181" s="198"/>
      <c r="B181" s="206"/>
      <c r="C181" s="207"/>
      <c r="D181" s="206"/>
      <c r="E181" s="206"/>
      <c r="F181" s="206"/>
      <c r="G181" s="206"/>
      <c r="H181" s="206"/>
      <c r="I181" s="206"/>
      <c r="J181" s="206"/>
      <c r="K181" s="206"/>
      <c r="L181" s="206"/>
      <c r="M181" s="206"/>
      <c r="N181" s="206"/>
      <c r="O181" s="206"/>
      <c r="P181" s="208"/>
      <c r="Q181" s="81">
        <f t="shared" si="85"/>
        <v>0</v>
      </c>
      <c r="R181" s="81">
        <f t="shared" si="86"/>
        <v>0</v>
      </c>
      <c r="S181" s="211" t="s">
        <v>36</v>
      </c>
      <c r="T181" s="212" t="s">
        <v>36</v>
      </c>
      <c r="U181" s="213" t="s">
        <v>36</v>
      </c>
      <c r="V181" s="81">
        <f t="shared" si="113"/>
        <v>0</v>
      </c>
      <c r="W181" s="81">
        <f t="shared" si="87"/>
        <v>0</v>
      </c>
      <c r="X181" s="81">
        <f t="shared" si="88"/>
        <v>0</v>
      </c>
      <c r="Y181" s="81">
        <f t="shared" si="114"/>
        <v>0</v>
      </c>
      <c r="Z181" s="81">
        <f t="shared" si="89"/>
        <v>0</v>
      </c>
      <c r="AA181" s="81">
        <f t="shared" si="90"/>
        <v>0</v>
      </c>
      <c r="AB181" s="81">
        <f t="shared" si="115"/>
        <v>0</v>
      </c>
      <c r="AC181" s="81">
        <f t="shared" si="91"/>
        <v>0</v>
      </c>
      <c r="AD181" s="81">
        <f t="shared" si="92"/>
        <v>0</v>
      </c>
      <c r="AE181" s="81">
        <f t="shared" si="116"/>
        <v>0</v>
      </c>
      <c r="AF181" s="81">
        <f t="shared" si="93"/>
        <v>0</v>
      </c>
      <c r="AG181" s="81">
        <f t="shared" si="94"/>
        <v>0</v>
      </c>
      <c r="AH181" s="81">
        <f t="shared" si="117"/>
        <v>0</v>
      </c>
      <c r="AI181" s="81">
        <f t="shared" si="95"/>
        <v>0</v>
      </c>
      <c r="AJ181" s="81">
        <f t="shared" si="96"/>
        <v>0</v>
      </c>
      <c r="AK181" s="81">
        <f t="shared" si="118"/>
        <v>0</v>
      </c>
      <c r="AL181" s="81">
        <f t="shared" si="97"/>
        <v>0</v>
      </c>
      <c r="AM181" s="81">
        <f t="shared" si="98"/>
        <v>0</v>
      </c>
      <c r="AN181" s="81">
        <f t="shared" si="119"/>
        <v>0</v>
      </c>
      <c r="AO181" s="81">
        <f t="shared" si="99"/>
        <v>0</v>
      </c>
      <c r="AP181" s="81">
        <f t="shared" si="100"/>
        <v>0</v>
      </c>
      <c r="AQ181" s="81">
        <f t="shared" si="101"/>
        <v>0</v>
      </c>
      <c r="AR181" s="81">
        <f t="shared" si="102"/>
        <v>0</v>
      </c>
      <c r="AS181" s="81">
        <f t="shared" si="103"/>
        <v>0</v>
      </c>
      <c r="AT181" s="81">
        <f t="shared" si="104"/>
        <v>0</v>
      </c>
      <c r="AU181" s="81">
        <f t="shared" si="105"/>
        <v>0</v>
      </c>
      <c r="AV181" s="81">
        <f t="shared" si="106"/>
        <v>0</v>
      </c>
      <c r="AW181" s="81">
        <f t="shared" si="107"/>
        <v>0</v>
      </c>
      <c r="AX181" s="81">
        <f t="shared" si="108"/>
        <v>0</v>
      </c>
      <c r="AY181" s="81">
        <f t="shared" si="109"/>
        <v>0</v>
      </c>
      <c r="AZ181" s="81">
        <f t="shared" si="110"/>
        <v>0</v>
      </c>
      <c r="BA181" s="81">
        <f t="shared" si="111"/>
        <v>0</v>
      </c>
      <c r="BB181" s="81">
        <f t="shared" si="112"/>
        <v>0</v>
      </c>
    </row>
    <row r="182" spans="1:54" x14ac:dyDescent="0.25">
      <c r="A182" s="198"/>
      <c r="B182" s="206"/>
      <c r="C182" s="207"/>
      <c r="D182" s="206"/>
      <c r="E182" s="206"/>
      <c r="F182" s="206"/>
      <c r="G182" s="206"/>
      <c r="H182" s="206"/>
      <c r="I182" s="206"/>
      <c r="J182" s="206"/>
      <c r="K182" s="206"/>
      <c r="L182" s="206"/>
      <c r="M182" s="206"/>
      <c r="N182" s="206"/>
      <c r="O182" s="206"/>
      <c r="P182" s="208"/>
      <c r="Q182" s="81">
        <f t="shared" si="85"/>
        <v>0</v>
      </c>
      <c r="R182" s="81">
        <f t="shared" si="86"/>
        <v>0</v>
      </c>
      <c r="S182" s="211" t="s">
        <v>36</v>
      </c>
      <c r="T182" s="212" t="s">
        <v>36</v>
      </c>
      <c r="U182" s="213" t="s">
        <v>36</v>
      </c>
      <c r="V182" s="81">
        <f t="shared" si="113"/>
        <v>0</v>
      </c>
      <c r="W182" s="81">
        <f t="shared" si="87"/>
        <v>0</v>
      </c>
      <c r="X182" s="81">
        <f t="shared" si="88"/>
        <v>0</v>
      </c>
      <c r="Y182" s="81">
        <f t="shared" si="114"/>
        <v>0</v>
      </c>
      <c r="Z182" s="81">
        <f t="shared" si="89"/>
        <v>0</v>
      </c>
      <c r="AA182" s="81">
        <f t="shared" si="90"/>
        <v>0</v>
      </c>
      <c r="AB182" s="81">
        <f t="shared" si="115"/>
        <v>0</v>
      </c>
      <c r="AC182" s="81">
        <f t="shared" si="91"/>
        <v>0</v>
      </c>
      <c r="AD182" s="81">
        <f t="shared" si="92"/>
        <v>0</v>
      </c>
      <c r="AE182" s="81">
        <f t="shared" si="116"/>
        <v>0</v>
      </c>
      <c r="AF182" s="81">
        <f t="shared" si="93"/>
        <v>0</v>
      </c>
      <c r="AG182" s="81">
        <f t="shared" si="94"/>
        <v>0</v>
      </c>
      <c r="AH182" s="81">
        <f t="shared" si="117"/>
        <v>0</v>
      </c>
      <c r="AI182" s="81">
        <f t="shared" si="95"/>
        <v>0</v>
      </c>
      <c r="AJ182" s="81">
        <f t="shared" si="96"/>
        <v>0</v>
      </c>
      <c r="AK182" s="81">
        <f t="shared" si="118"/>
        <v>0</v>
      </c>
      <c r="AL182" s="81">
        <f t="shared" si="97"/>
        <v>0</v>
      </c>
      <c r="AM182" s="81">
        <f t="shared" si="98"/>
        <v>0</v>
      </c>
      <c r="AN182" s="81">
        <f t="shared" si="119"/>
        <v>0</v>
      </c>
      <c r="AO182" s="81">
        <f t="shared" si="99"/>
        <v>0</v>
      </c>
      <c r="AP182" s="81">
        <f t="shared" si="100"/>
        <v>0</v>
      </c>
      <c r="AQ182" s="81">
        <f t="shared" si="101"/>
        <v>0</v>
      </c>
      <c r="AR182" s="81">
        <f t="shared" si="102"/>
        <v>0</v>
      </c>
      <c r="AS182" s="81">
        <f t="shared" si="103"/>
        <v>0</v>
      </c>
      <c r="AT182" s="81">
        <f t="shared" si="104"/>
        <v>0</v>
      </c>
      <c r="AU182" s="81">
        <f t="shared" si="105"/>
        <v>0</v>
      </c>
      <c r="AV182" s="81">
        <f t="shared" si="106"/>
        <v>0</v>
      </c>
      <c r="AW182" s="81">
        <f t="shared" si="107"/>
        <v>0</v>
      </c>
      <c r="AX182" s="81">
        <f t="shared" si="108"/>
        <v>0</v>
      </c>
      <c r="AY182" s="81">
        <f t="shared" si="109"/>
        <v>0</v>
      </c>
      <c r="AZ182" s="81">
        <f t="shared" si="110"/>
        <v>0</v>
      </c>
      <c r="BA182" s="81">
        <f t="shared" si="111"/>
        <v>0</v>
      </c>
      <c r="BB182" s="81">
        <f t="shared" si="112"/>
        <v>0</v>
      </c>
    </row>
    <row r="183" spans="1:54" x14ac:dyDescent="0.25">
      <c r="A183" s="198"/>
      <c r="B183" s="206"/>
      <c r="C183" s="207"/>
      <c r="D183" s="206"/>
      <c r="E183" s="206"/>
      <c r="F183" s="206"/>
      <c r="G183" s="206"/>
      <c r="H183" s="206"/>
      <c r="I183" s="206"/>
      <c r="J183" s="206"/>
      <c r="K183" s="206"/>
      <c r="L183" s="206"/>
      <c r="M183" s="206"/>
      <c r="N183" s="206"/>
      <c r="O183" s="206"/>
      <c r="P183" s="208"/>
      <c r="Q183" s="81">
        <f t="shared" si="85"/>
        <v>0</v>
      </c>
      <c r="R183" s="81">
        <f t="shared" si="86"/>
        <v>0</v>
      </c>
      <c r="S183" s="211" t="s">
        <v>36</v>
      </c>
      <c r="T183" s="212" t="s">
        <v>36</v>
      </c>
      <c r="U183" s="213" t="s">
        <v>36</v>
      </c>
      <c r="V183" s="81">
        <f t="shared" si="113"/>
        <v>0</v>
      </c>
      <c r="W183" s="81">
        <f t="shared" si="87"/>
        <v>0</v>
      </c>
      <c r="X183" s="81">
        <f t="shared" si="88"/>
        <v>0</v>
      </c>
      <c r="Y183" s="81">
        <f t="shared" si="114"/>
        <v>0</v>
      </c>
      <c r="Z183" s="81">
        <f t="shared" si="89"/>
        <v>0</v>
      </c>
      <c r="AA183" s="81">
        <f t="shared" si="90"/>
        <v>0</v>
      </c>
      <c r="AB183" s="81">
        <f t="shared" si="115"/>
        <v>0</v>
      </c>
      <c r="AC183" s="81">
        <f t="shared" si="91"/>
        <v>0</v>
      </c>
      <c r="AD183" s="81">
        <f t="shared" si="92"/>
        <v>0</v>
      </c>
      <c r="AE183" s="81">
        <f t="shared" si="116"/>
        <v>0</v>
      </c>
      <c r="AF183" s="81">
        <f t="shared" si="93"/>
        <v>0</v>
      </c>
      <c r="AG183" s="81">
        <f t="shared" si="94"/>
        <v>0</v>
      </c>
      <c r="AH183" s="81">
        <f t="shared" si="117"/>
        <v>0</v>
      </c>
      <c r="AI183" s="81">
        <f t="shared" si="95"/>
        <v>0</v>
      </c>
      <c r="AJ183" s="81">
        <f t="shared" si="96"/>
        <v>0</v>
      </c>
      <c r="AK183" s="81">
        <f t="shared" si="118"/>
        <v>0</v>
      </c>
      <c r="AL183" s="81">
        <f t="shared" si="97"/>
        <v>0</v>
      </c>
      <c r="AM183" s="81">
        <f t="shared" si="98"/>
        <v>0</v>
      </c>
      <c r="AN183" s="81">
        <f t="shared" si="119"/>
        <v>0</v>
      </c>
      <c r="AO183" s="81">
        <f t="shared" si="99"/>
        <v>0</v>
      </c>
      <c r="AP183" s="81">
        <f t="shared" si="100"/>
        <v>0</v>
      </c>
      <c r="AQ183" s="81">
        <f t="shared" si="101"/>
        <v>0</v>
      </c>
      <c r="AR183" s="81">
        <f t="shared" si="102"/>
        <v>0</v>
      </c>
      <c r="AS183" s="81">
        <f t="shared" si="103"/>
        <v>0</v>
      </c>
      <c r="AT183" s="81">
        <f t="shared" si="104"/>
        <v>0</v>
      </c>
      <c r="AU183" s="81">
        <f t="shared" si="105"/>
        <v>0</v>
      </c>
      <c r="AV183" s="81">
        <f t="shared" si="106"/>
        <v>0</v>
      </c>
      <c r="AW183" s="81">
        <f t="shared" si="107"/>
        <v>0</v>
      </c>
      <c r="AX183" s="81">
        <f t="shared" si="108"/>
        <v>0</v>
      </c>
      <c r="AY183" s="81">
        <f t="shared" si="109"/>
        <v>0</v>
      </c>
      <c r="AZ183" s="81">
        <f t="shared" si="110"/>
        <v>0</v>
      </c>
      <c r="BA183" s="81">
        <f t="shared" si="111"/>
        <v>0</v>
      </c>
      <c r="BB183" s="81">
        <f t="shared" si="112"/>
        <v>0</v>
      </c>
    </row>
    <row r="184" spans="1:54" x14ac:dyDescent="0.25">
      <c r="A184" s="198"/>
      <c r="B184" s="206"/>
      <c r="C184" s="207"/>
      <c r="D184" s="206"/>
      <c r="E184" s="206"/>
      <c r="F184" s="206"/>
      <c r="G184" s="206"/>
      <c r="H184" s="206"/>
      <c r="I184" s="206"/>
      <c r="J184" s="206"/>
      <c r="K184" s="206"/>
      <c r="L184" s="206"/>
      <c r="M184" s="206"/>
      <c r="N184" s="206"/>
      <c r="O184" s="206"/>
      <c r="P184" s="208"/>
      <c r="Q184" s="81">
        <f t="shared" si="85"/>
        <v>0</v>
      </c>
      <c r="R184" s="81">
        <f t="shared" si="86"/>
        <v>0</v>
      </c>
      <c r="S184" s="211" t="s">
        <v>36</v>
      </c>
      <c r="T184" s="212" t="s">
        <v>36</v>
      </c>
      <c r="U184" s="213" t="s">
        <v>36</v>
      </c>
      <c r="V184" s="81">
        <f t="shared" si="113"/>
        <v>0</v>
      </c>
      <c r="W184" s="81">
        <f t="shared" si="87"/>
        <v>0</v>
      </c>
      <c r="X184" s="81">
        <f t="shared" si="88"/>
        <v>0</v>
      </c>
      <c r="Y184" s="81">
        <f t="shared" si="114"/>
        <v>0</v>
      </c>
      <c r="Z184" s="81">
        <f t="shared" si="89"/>
        <v>0</v>
      </c>
      <c r="AA184" s="81">
        <f t="shared" si="90"/>
        <v>0</v>
      </c>
      <c r="AB184" s="81">
        <f t="shared" si="115"/>
        <v>0</v>
      </c>
      <c r="AC184" s="81">
        <f t="shared" si="91"/>
        <v>0</v>
      </c>
      <c r="AD184" s="81">
        <f t="shared" si="92"/>
        <v>0</v>
      </c>
      <c r="AE184" s="81">
        <f t="shared" si="116"/>
        <v>0</v>
      </c>
      <c r="AF184" s="81">
        <f t="shared" si="93"/>
        <v>0</v>
      </c>
      <c r="AG184" s="81">
        <f t="shared" si="94"/>
        <v>0</v>
      </c>
      <c r="AH184" s="81">
        <f t="shared" si="117"/>
        <v>0</v>
      </c>
      <c r="AI184" s="81">
        <f t="shared" si="95"/>
        <v>0</v>
      </c>
      <c r="AJ184" s="81">
        <f t="shared" si="96"/>
        <v>0</v>
      </c>
      <c r="AK184" s="81">
        <f t="shared" si="118"/>
        <v>0</v>
      </c>
      <c r="AL184" s="81">
        <f t="shared" si="97"/>
        <v>0</v>
      </c>
      <c r="AM184" s="81">
        <f t="shared" si="98"/>
        <v>0</v>
      </c>
      <c r="AN184" s="81">
        <f t="shared" si="119"/>
        <v>0</v>
      </c>
      <c r="AO184" s="81">
        <f t="shared" si="99"/>
        <v>0</v>
      </c>
      <c r="AP184" s="81">
        <f t="shared" si="100"/>
        <v>0</v>
      </c>
      <c r="AQ184" s="81">
        <f t="shared" si="101"/>
        <v>0</v>
      </c>
      <c r="AR184" s="81">
        <f t="shared" si="102"/>
        <v>0</v>
      </c>
      <c r="AS184" s="81">
        <f t="shared" si="103"/>
        <v>0</v>
      </c>
      <c r="AT184" s="81">
        <f t="shared" si="104"/>
        <v>0</v>
      </c>
      <c r="AU184" s="81">
        <f t="shared" si="105"/>
        <v>0</v>
      </c>
      <c r="AV184" s="81">
        <f t="shared" si="106"/>
        <v>0</v>
      </c>
      <c r="AW184" s="81">
        <f t="shared" si="107"/>
        <v>0</v>
      </c>
      <c r="AX184" s="81">
        <f t="shared" si="108"/>
        <v>0</v>
      </c>
      <c r="AY184" s="81">
        <f t="shared" si="109"/>
        <v>0</v>
      </c>
      <c r="AZ184" s="81">
        <f t="shared" si="110"/>
        <v>0</v>
      </c>
      <c r="BA184" s="81">
        <f t="shared" si="111"/>
        <v>0</v>
      </c>
      <c r="BB184" s="81">
        <f t="shared" si="112"/>
        <v>0</v>
      </c>
    </row>
    <row r="185" spans="1:54" x14ac:dyDescent="0.25">
      <c r="A185" s="198"/>
      <c r="B185" s="206"/>
      <c r="C185" s="207"/>
      <c r="D185" s="206"/>
      <c r="E185" s="206"/>
      <c r="F185" s="206"/>
      <c r="G185" s="206"/>
      <c r="H185" s="206"/>
      <c r="I185" s="206"/>
      <c r="J185" s="206"/>
      <c r="K185" s="206"/>
      <c r="L185" s="206"/>
      <c r="M185" s="206"/>
      <c r="N185" s="206"/>
      <c r="O185" s="206"/>
      <c r="P185" s="208"/>
      <c r="Q185" s="81">
        <f t="shared" si="85"/>
        <v>0</v>
      </c>
      <c r="R185" s="81">
        <f t="shared" si="86"/>
        <v>0</v>
      </c>
      <c r="S185" s="211" t="s">
        <v>36</v>
      </c>
      <c r="T185" s="212" t="s">
        <v>36</v>
      </c>
      <c r="U185" s="213" t="s">
        <v>36</v>
      </c>
      <c r="V185" s="81">
        <f t="shared" si="113"/>
        <v>0</v>
      </c>
      <c r="W185" s="81">
        <f t="shared" si="87"/>
        <v>0</v>
      </c>
      <c r="X185" s="81">
        <f t="shared" si="88"/>
        <v>0</v>
      </c>
      <c r="Y185" s="81">
        <f t="shared" si="114"/>
        <v>0</v>
      </c>
      <c r="Z185" s="81">
        <f t="shared" si="89"/>
        <v>0</v>
      </c>
      <c r="AA185" s="81">
        <f t="shared" si="90"/>
        <v>0</v>
      </c>
      <c r="AB185" s="81">
        <f t="shared" si="115"/>
        <v>0</v>
      </c>
      <c r="AC185" s="81">
        <f t="shared" si="91"/>
        <v>0</v>
      </c>
      <c r="AD185" s="81">
        <f t="shared" si="92"/>
        <v>0</v>
      </c>
      <c r="AE185" s="81">
        <f t="shared" si="116"/>
        <v>0</v>
      </c>
      <c r="AF185" s="81">
        <f t="shared" si="93"/>
        <v>0</v>
      </c>
      <c r="AG185" s="81">
        <f t="shared" si="94"/>
        <v>0</v>
      </c>
      <c r="AH185" s="81">
        <f t="shared" si="117"/>
        <v>0</v>
      </c>
      <c r="AI185" s="81">
        <f t="shared" si="95"/>
        <v>0</v>
      </c>
      <c r="AJ185" s="81">
        <f t="shared" si="96"/>
        <v>0</v>
      </c>
      <c r="AK185" s="81">
        <f t="shared" si="118"/>
        <v>0</v>
      </c>
      <c r="AL185" s="81">
        <f t="shared" si="97"/>
        <v>0</v>
      </c>
      <c r="AM185" s="81">
        <f t="shared" si="98"/>
        <v>0</v>
      </c>
      <c r="AN185" s="81">
        <f t="shared" si="119"/>
        <v>0</v>
      </c>
      <c r="AO185" s="81">
        <f t="shared" si="99"/>
        <v>0</v>
      </c>
      <c r="AP185" s="81">
        <f t="shared" si="100"/>
        <v>0</v>
      </c>
      <c r="AQ185" s="81">
        <f t="shared" si="101"/>
        <v>0</v>
      </c>
      <c r="AR185" s="81">
        <f t="shared" si="102"/>
        <v>0</v>
      </c>
      <c r="AS185" s="81">
        <f t="shared" si="103"/>
        <v>0</v>
      </c>
      <c r="AT185" s="81">
        <f t="shared" si="104"/>
        <v>0</v>
      </c>
      <c r="AU185" s="81">
        <f t="shared" si="105"/>
        <v>0</v>
      </c>
      <c r="AV185" s="81">
        <f t="shared" si="106"/>
        <v>0</v>
      </c>
      <c r="AW185" s="81">
        <f t="shared" si="107"/>
        <v>0</v>
      </c>
      <c r="AX185" s="81">
        <f t="shared" si="108"/>
        <v>0</v>
      </c>
      <c r="AY185" s="81">
        <f t="shared" si="109"/>
        <v>0</v>
      </c>
      <c r="AZ185" s="81">
        <f t="shared" si="110"/>
        <v>0</v>
      </c>
      <c r="BA185" s="81">
        <f t="shared" si="111"/>
        <v>0</v>
      </c>
      <c r="BB185" s="81">
        <f t="shared" si="112"/>
        <v>0</v>
      </c>
    </row>
    <row r="186" spans="1:54" x14ac:dyDescent="0.25">
      <c r="A186" s="198"/>
      <c r="B186" s="206"/>
      <c r="C186" s="207"/>
      <c r="D186" s="206"/>
      <c r="E186" s="206"/>
      <c r="F186" s="206"/>
      <c r="G186" s="206"/>
      <c r="H186" s="206"/>
      <c r="I186" s="206"/>
      <c r="J186" s="206"/>
      <c r="K186" s="206"/>
      <c r="L186" s="206"/>
      <c r="M186" s="206"/>
      <c r="N186" s="206"/>
      <c r="O186" s="206"/>
      <c r="P186" s="208"/>
      <c r="Q186" s="81">
        <f t="shared" si="85"/>
        <v>0</v>
      </c>
      <c r="R186" s="81">
        <f t="shared" si="86"/>
        <v>0</v>
      </c>
      <c r="S186" s="211" t="s">
        <v>36</v>
      </c>
      <c r="T186" s="212" t="s">
        <v>36</v>
      </c>
      <c r="U186" s="213" t="s">
        <v>36</v>
      </c>
      <c r="V186" s="81">
        <f t="shared" si="113"/>
        <v>0</v>
      </c>
      <c r="W186" s="81">
        <f t="shared" si="87"/>
        <v>0</v>
      </c>
      <c r="X186" s="81">
        <f t="shared" si="88"/>
        <v>0</v>
      </c>
      <c r="Y186" s="81">
        <f t="shared" si="114"/>
        <v>0</v>
      </c>
      <c r="Z186" s="81">
        <f t="shared" si="89"/>
        <v>0</v>
      </c>
      <c r="AA186" s="81">
        <f t="shared" si="90"/>
        <v>0</v>
      </c>
      <c r="AB186" s="81">
        <f t="shared" si="115"/>
        <v>0</v>
      </c>
      <c r="AC186" s="81">
        <f t="shared" si="91"/>
        <v>0</v>
      </c>
      <c r="AD186" s="81">
        <f t="shared" si="92"/>
        <v>0</v>
      </c>
      <c r="AE186" s="81">
        <f t="shared" si="116"/>
        <v>0</v>
      </c>
      <c r="AF186" s="81">
        <f t="shared" si="93"/>
        <v>0</v>
      </c>
      <c r="AG186" s="81">
        <f t="shared" si="94"/>
        <v>0</v>
      </c>
      <c r="AH186" s="81">
        <f t="shared" si="117"/>
        <v>0</v>
      </c>
      <c r="AI186" s="81">
        <f t="shared" si="95"/>
        <v>0</v>
      </c>
      <c r="AJ186" s="81">
        <f t="shared" si="96"/>
        <v>0</v>
      </c>
      <c r="AK186" s="81">
        <f t="shared" si="118"/>
        <v>0</v>
      </c>
      <c r="AL186" s="81">
        <f t="shared" si="97"/>
        <v>0</v>
      </c>
      <c r="AM186" s="81">
        <f t="shared" si="98"/>
        <v>0</v>
      </c>
      <c r="AN186" s="81">
        <f t="shared" si="119"/>
        <v>0</v>
      </c>
      <c r="AO186" s="81">
        <f t="shared" si="99"/>
        <v>0</v>
      </c>
      <c r="AP186" s="81">
        <f t="shared" si="100"/>
        <v>0</v>
      </c>
      <c r="AQ186" s="81">
        <f t="shared" si="101"/>
        <v>0</v>
      </c>
      <c r="AR186" s="81">
        <f t="shared" si="102"/>
        <v>0</v>
      </c>
      <c r="AS186" s="81">
        <f t="shared" si="103"/>
        <v>0</v>
      </c>
      <c r="AT186" s="81">
        <f t="shared" si="104"/>
        <v>0</v>
      </c>
      <c r="AU186" s="81">
        <f t="shared" si="105"/>
        <v>0</v>
      </c>
      <c r="AV186" s="81">
        <f t="shared" si="106"/>
        <v>0</v>
      </c>
      <c r="AW186" s="81">
        <f t="shared" si="107"/>
        <v>0</v>
      </c>
      <c r="AX186" s="81">
        <f t="shared" si="108"/>
        <v>0</v>
      </c>
      <c r="AY186" s="81">
        <f t="shared" si="109"/>
        <v>0</v>
      </c>
      <c r="AZ186" s="81">
        <f t="shared" si="110"/>
        <v>0</v>
      </c>
      <c r="BA186" s="81">
        <f t="shared" si="111"/>
        <v>0</v>
      </c>
      <c r="BB186" s="81">
        <f t="shared" si="112"/>
        <v>0</v>
      </c>
    </row>
    <row r="187" spans="1:54" x14ac:dyDescent="0.25">
      <c r="A187" s="198"/>
      <c r="B187" s="206"/>
      <c r="C187" s="207"/>
      <c r="D187" s="206"/>
      <c r="E187" s="206"/>
      <c r="F187" s="206"/>
      <c r="G187" s="206"/>
      <c r="H187" s="206"/>
      <c r="I187" s="206"/>
      <c r="J187" s="206"/>
      <c r="K187" s="206"/>
      <c r="L187" s="206"/>
      <c r="M187" s="206"/>
      <c r="N187" s="206"/>
      <c r="O187" s="206"/>
      <c r="P187" s="208"/>
      <c r="Q187" s="81">
        <f t="shared" si="85"/>
        <v>0</v>
      </c>
      <c r="R187" s="81">
        <f t="shared" si="86"/>
        <v>0</v>
      </c>
      <c r="S187" s="211" t="s">
        <v>36</v>
      </c>
      <c r="T187" s="212" t="s">
        <v>36</v>
      </c>
      <c r="U187" s="213" t="s">
        <v>36</v>
      </c>
      <c r="V187" s="81">
        <f t="shared" si="113"/>
        <v>0</v>
      </c>
      <c r="W187" s="81">
        <f t="shared" si="87"/>
        <v>0</v>
      </c>
      <c r="X187" s="81">
        <f t="shared" si="88"/>
        <v>0</v>
      </c>
      <c r="Y187" s="81">
        <f t="shared" si="114"/>
        <v>0</v>
      </c>
      <c r="Z187" s="81">
        <f t="shared" si="89"/>
        <v>0</v>
      </c>
      <c r="AA187" s="81">
        <f t="shared" si="90"/>
        <v>0</v>
      </c>
      <c r="AB187" s="81">
        <f t="shared" si="115"/>
        <v>0</v>
      </c>
      <c r="AC187" s="81">
        <f t="shared" si="91"/>
        <v>0</v>
      </c>
      <c r="AD187" s="81">
        <f t="shared" si="92"/>
        <v>0</v>
      </c>
      <c r="AE187" s="81">
        <f t="shared" si="116"/>
        <v>0</v>
      </c>
      <c r="AF187" s="81">
        <f t="shared" si="93"/>
        <v>0</v>
      </c>
      <c r="AG187" s="81">
        <f t="shared" si="94"/>
        <v>0</v>
      </c>
      <c r="AH187" s="81">
        <f t="shared" si="117"/>
        <v>0</v>
      </c>
      <c r="AI187" s="81">
        <f t="shared" si="95"/>
        <v>0</v>
      </c>
      <c r="AJ187" s="81">
        <f t="shared" si="96"/>
        <v>0</v>
      </c>
      <c r="AK187" s="81">
        <f t="shared" si="118"/>
        <v>0</v>
      </c>
      <c r="AL187" s="81">
        <f t="shared" si="97"/>
        <v>0</v>
      </c>
      <c r="AM187" s="81">
        <f t="shared" si="98"/>
        <v>0</v>
      </c>
      <c r="AN187" s="81">
        <f t="shared" si="119"/>
        <v>0</v>
      </c>
      <c r="AO187" s="81">
        <f t="shared" si="99"/>
        <v>0</v>
      </c>
      <c r="AP187" s="81">
        <f t="shared" si="100"/>
        <v>0</v>
      </c>
      <c r="AQ187" s="81">
        <f t="shared" si="101"/>
        <v>0</v>
      </c>
      <c r="AR187" s="81">
        <f t="shared" si="102"/>
        <v>0</v>
      </c>
      <c r="AS187" s="81">
        <f t="shared" si="103"/>
        <v>0</v>
      </c>
      <c r="AT187" s="81">
        <f t="shared" si="104"/>
        <v>0</v>
      </c>
      <c r="AU187" s="81">
        <f t="shared" si="105"/>
        <v>0</v>
      </c>
      <c r="AV187" s="81">
        <f t="shared" si="106"/>
        <v>0</v>
      </c>
      <c r="AW187" s="81">
        <f t="shared" si="107"/>
        <v>0</v>
      </c>
      <c r="AX187" s="81">
        <f t="shared" si="108"/>
        <v>0</v>
      </c>
      <c r="AY187" s="81">
        <f t="shared" si="109"/>
        <v>0</v>
      </c>
      <c r="AZ187" s="81">
        <f t="shared" si="110"/>
        <v>0</v>
      </c>
      <c r="BA187" s="81">
        <f t="shared" si="111"/>
        <v>0</v>
      </c>
      <c r="BB187" s="81">
        <f t="shared" si="112"/>
        <v>0</v>
      </c>
    </row>
    <row r="188" spans="1:54" x14ac:dyDescent="0.25">
      <c r="A188" s="198"/>
      <c r="B188" s="206"/>
      <c r="C188" s="207"/>
      <c r="D188" s="206"/>
      <c r="E188" s="206"/>
      <c r="F188" s="206"/>
      <c r="G188" s="206"/>
      <c r="H188" s="206"/>
      <c r="I188" s="206"/>
      <c r="J188" s="206"/>
      <c r="K188" s="206"/>
      <c r="L188" s="206"/>
      <c r="M188" s="206"/>
      <c r="N188" s="206"/>
      <c r="O188" s="206"/>
      <c r="P188" s="208"/>
      <c r="Q188" s="81">
        <f t="shared" si="85"/>
        <v>0</v>
      </c>
      <c r="R188" s="81">
        <f t="shared" si="86"/>
        <v>0</v>
      </c>
      <c r="S188" s="211" t="s">
        <v>36</v>
      </c>
      <c r="T188" s="212" t="s">
        <v>36</v>
      </c>
      <c r="U188" s="213" t="s">
        <v>36</v>
      </c>
      <c r="V188" s="81">
        <f t="shared" si="113"/>
        <v>0</v>
      </c>
      <c r="W188" s="81">
        <f t="shared" si="87"/>
        <v>0</v>
      </c>
      <c r="X188" s="81">
        <f t="shared" si="88"/>
        <v>0</v>
      </c>
      <c r="Y188" s="81">
        <f t="shared" si="114"/>
        <v>0</v>
      </c>
      <c r="Z188" s="81">
        <f t="shared" si="89"/>
        <v>0</v>
      </c>
      <c r="AA188" s="81">
        <f t="shared" si="90"/>
        <v>0</v>
      </c>
      <c r="AB188" s="81">
        <f t="shared" si="115"/>
        <v>0</v>
      </c>
      <c r="AC188" s="81">
        <f t="shared" si="91"/>
        <v>0</v>
      </c>
      <c r="AD188" s="81">
        <f t="shared" si="92"/>
        <v>0</v>
      </c>
      <c r="AE188" s="81">
        <f t="shared" si="116"/>
        <v>0</v>
      </c>
      <c r="AF188" s="81">
        <f t="shared" si="93"/>
        <v>0</v>
      </c>
      <c r="AG188" s="81">
        <f t="shared" si="94"/>
        <v>0</v>
      </c>
      <c r="AH188" s="81">
        <f t="shared" si="117"/>
        <v>0</v>
      </c>
      <c r="AI188" s="81">
        <f t="shared" si="95"/>
        <v>0</v>
      </c>
      <c r="AJ188" s="81">
        <f t="shared" si="96"/>
        <v>0</v>
      </c>
      <c r="AK188" s="81">
        <f t="shared" si="118"/>
        <v>0</v>
      </c>
      <c r="AL188" s="81">
        <f t="shared" si="97"/>
        <v>0</v>
      </c>
      <c r="AM188" s="81">
        <f t="shared" si="98"/>
        <v>0</v>
      </c>
      <c r="AN188" s="81">
        <f t="shared" si="119"/>
        <v>0</v>
      </c>
      <c r="AO188" s="81">
        <f t="shared" si="99"/>
        <v>0</v>
      </c>
      <c r="AP188" s="81">
        <f t="shared" si="100"/>
        <v>0</v>
      </c>
      <c r="AQ188" s="81">
        <f t="shared" si="101"/>
        <v>0</v>
      </c>
      <c r="AR188" s="81">
        <f t="shared" si="102"/>
        <v>0</v>
      </c>
      <c r="AS188" s="81">
        <f t="shared" si="103"/>
        <v>0</v>
      </c>
      <c r="AT188" s="81">
        <f t="shared" si="104"/>
        <v>0</v>
      </c>
      <c r="AU188" s="81">
        <f t="shared" si="105"/>
        <v>0</v>
      </c>
      <c r="AV188" s="81">
        <f t="shared" si="106"/>
        <v>0</v>
      </c>
      <c r="AW188" s="81">
        <f t="shared" si="107"/>
        <v>0</v>
      </c>
      <c r="AX188" s="81">
        <f t="shared" si="108"/>
        <v>0</v>
      </c>
      <c r="AY188" s="81">
        <f t="shared" si="109"/>
        <v>0</v>
      </c>
      <c r="AZ188" s="81">
        <f t="shared" si="110"/>
        <v>0</v>
      </c>
      <c r="BA188" s="81">
        <f t="shared" si="111"/>
        <v>0</v>
      </c>
      <c r="BB188" s="81">
        <f t="shared" si="112"/>
        <v>0</v>
      </c>
    </row>
    <row r="189" spans="1:54" x14ac:dyDescent="0.25">
      <c r="A189" s="198"/>
      <c r="B189" s="206"/>
      <c r="C189" s="207"/>
      <c r="D189" s="206"/>
      <c r="E189" s="206"/>
      <c r="F189" s="206"/>
      <c r="G189" s="206"/>
      <c r="H189" s="206"/>
      <c r="I189" s="206"/>
      <c r="J189" s="206"/>
      <c r="K189" s="206"/>
      <c r="L189" s="206"/>
      <c r="M189" s="206"/>
      <c r="N189" s="206"/>
      <c r="O189" s="206"/>
      <c r="P189" s="208"/>
      <c r="Q189" s="81">
        <f t="shared" si="85"/>
        <v>0</v>
      </c>
      <c r="R189" s="81">
        <f t="shared" si="86"/>
        <v>0</v>
      </c>
      <c r="S189" s="211" t="s">
        <v>36</v>
      </c>
      <c r="T189" s="212" t="s">
        <v>36</v>
      </c>
      <c r="U189" s="213" t="s">
        <v>36</v>
      </c>
      <c r="V189" s="81">
        <f t="shared" si="113"/>
        <v>0</v>
      </c>
      <c r="W189" s="81">
        <f t="shared" si="87"/>
        <v>0</v>
      </c>
      <c r="X189" s="81">
        <f t="shared" si="88"/>
        <v>0</v>
      </c>
      <c r="Y189" s="81">
        <f t="shared" si="114"/>
        <v>0</v>
      </c>
      <c r="Z189" s="81">
        <f t="shared" si="89"/>
        <v>0</v>
      </c>
      <c r="AA189" s="81">
        <f t="shared" si="90"/>
        <v>0</v>
      </c>
      <c r="AB189" s="81">
        <f t="shared" si="115"/>
        <v>0</v>
      </c>
      <c r="AC189" s="81">
        <f t="shared" si="91"/>
        <v>0</v>
      </c>
      <c r="AD189" s="81">
        <f t="shared" si="92"/>
        <v>0</v>
      </c>
      <c r="AE189" s="81">
        <f t="shared" si="116"/>
        <v>0</v>
      </c>
      <c r="AF189" s="81">
        <f t="shared" si="93"/>
        <v>0</v>
      </c>
      <c r="AG189" s="81">
        <f t="shared" si="94"/>
        <v>0</v>
      </c>
      <c r="AH189" s="81">
        <f t="shared" si="117"/>
        <v>0</v>
      </c>
      <c r="AI189" s="81">
        <f t="shared" si="95"/>
        <v>0</v>
      </c>
      <c r="AJ189" s="81">
        <f t="shared" si="96"/>
        <v>0</v>
      </c>
      <c r="AK189" s="81">
        <f t="shared" si="118"/>
        <v>0</v>
      </c>
      <c r="AL189" s="81">
        <f t="shared" si="97"/>
        <v>0</v>
      </c>
      <c r="AM189" s="81">
        <f t="shared" si="98"/>
        <v>0</v>
      </c>
      <c r="AN189" s="81">
        <f t="shared" si="119"/>
        <v>0</v>
      </c>
      <c r="AO189" s="81">
        <f t="shared" si="99"/>
        <v>0</v>
      </c>
      <c r="AP189" s="81">
        <f t="shared" si="100"/>
        <v>0</v>
      </c>
      <c r="AQ189" s="81">
        <f t="shared" si="101"/>
        <v>0</v>
      </c>
      <c r="AR189" s="81">
        <f t="shared" si="102"/>
        <v>0</v>
      </c>
      <c r="AS189" s="81">
        <f t="shared" si="103"/>
        <v>0</v>
      </c>
      <c r="AT189" s="81">
        <f t="shared" si="104"/>
        <v>0</v>
      </c>
      <c r="AU189" s="81">
        <f t="shared" si="105"/>
        <v>0</v>
      </c>
      <c r="AV189" s="81">
        <f t="shared" si="106"/>
        <v>0</v>
      </c>
      <c r="AW189" s="81">
        <f t="shared" si="107"/>
        <v>0</v>
      </c>
      <c r="AX189" s="81">
        <f t="shared" si="108"/>
        <v>0</v>
      </c>
      <c r="AY189" s="81">
        <f t="shared" si="109"/>
        <v>0</v>
      </c>
      <c r="AZ189" s="81">
        <f t="shared" si="110"/>
        <v>0</v>
      </c>
      <c r="BA189" s="81">
        <f t="shared" si="111"/>
        <v>0</v>
      </c>
      <c r="BB189" s="81">
        <f t="shared" si="112"/>
        <v>0</v>
      </c>
    </row>
    <row r="190" spans="1:54" x14ac:dyDescent="0.25">
      <c r="A190" s="198"/>
      <c r="B190" s="206"/>
      <c r="C190" s="207"/>
      <c r="D190" s="206"/>
      <c r="E190" s="206"/>
      <c r="F190" s="206"/>
      <c r="G190" s="206"/>
      <c r="H190" s="206"/>
      <c r="I190" s="206"/>
      <c r="J190" s="206"/>
      <c r="K190" s="206"/>
      <c r="L190" s="206"/>
      <c r="M190" s="206"/>
      <c r="N190" s="206"/>
      <c r="O190" s="206"/>
      <c r="P190" s="208"/>
      <c r="Q190" s="81">
        <f t="shared" si="85"/>
        <v>0</v>
      </c>
      <c r="R190" s="81">
        <f t="shared" si="86"/>
        <v>0</v>
      </c>
      <c r="S190" s="211" t="s">
        <v>36</v>
      </c>
      <c r="T190" s="212" t="s">
        <v>36</v>
      </c>
      <c r="U190" s="213" t="s">
        <v>36</v>
      </c>
      <c r="V190" s="81">
        <f t="shared" si="113"/>
        <v>0</v>
      </c>
      <c r="W190" s="81">
        <f t="shared" si="87"/>
        <v>0</v>
      </c>
      <c r="X190" s="81">
        <f t="shared" si="88"/>
        <v>0</v>
      </c>
      <c r="Y190" s="81">
        <f t="shared" si="114"/>
        <v>0</v>
      </c>
      <c r="Z190" s="81">
        <f t="shared" si="89"/>
        <v>0</v>
      </c>
      <c r="AA190" s="81">
        <f t="shared" si="90"/>
        <v>0</v>
      </c>
      <c r="AB190" s="81">
        <f t="shared" si="115"/>
        <v>0</v>
      </c>
      <c r="AC190" s="81">
        <f t="shared" si="91"/>
        <v>0</v>
      </c>
      <c r="AD190" s="81">
        <f t="shared" si="92"/>
        <v>0</v>
      </c>
      <c r="AE190" s="81">
        <f t="shared" si="116"/>
        <v>0</v>
      </c>
      <c r="AF190" s="81">
        <f t="shared" si="93"/>
        <v>0</v>
      </c>
      <c r="AG190" s="81">
        <f t="shared" si="94"/>
        <v>0</v>
      </c>
      <c r="AH190" s="81">
        <f t="shared" si="117"/>
        <v>0</v>
      </c>
      <c r="AI190" s="81">
        <f t="shared" si="95"/>
        <v>0</v>
      </c>
      <c r="AJ190" s="81">
        <f t="shared" si="96"/>
        <v>0</v>
      </c>
      <c r="AK190" s="81">
        <f t="shared" si="118"/>
        <v>0</v>
      </c>
      <c r="AL190" s="81">
        <f t="shared" si="97"/>
        <v>0</v>
      </c>
      <c r="AM190" s="81">
        <f t="shared" si="98"/>
        <v>0</v>
      </c>
      <c r="AN190" s="81">
        <f t="shared" si="119"/>
        <v>0</v>
      </c>
      <c r="AO190" s="81">
        <f t="shared" si="99"/>
        <v>0</v>
      </c>
      <c r="AP190" s="81">
        <f t="shared" si="100"/>
        <v>0</v>
      </c>
      <c r="AQ190" s="81">
        <f t="shared" si="101"/>
        <v>0</v>
      </c>
      <c r="AR190" s="81">
        <f t="shared" si="102"/>
        <v>0</v>
      </c>
      <c r="AS190" s="81">
        <f t="shared" si="103"/>
        <v>0</v>
      </c>
      <c r="AT190" s="81">
        <f t="shared" si="104"/>
        <v>0</v>
      </c>
      <c r="AU190" s="81">
        <f t="shared" si="105"/>
        <v>0</v>
      </c>
      <c r="AV190" s="81">
        <f t="shared" si="106"/>
        <v>0</v>
      </c>
      <c r="AW190" s="81">
        <f t="shared" si="107"/>
        <v>0</v>
      </c>
      <c r="AX190" s="81">
        <f t="shared" si="108"/>
        <v>0</v>
      </c>
      <c r="AY190" s="81">
        <f t="shared" si="109"/>
        <v>0</v>
      </c>
      <c r="AZ190" s="81">
        <f t="shared" si="110"/>
        <v>0</v>
      </c>
      <c r="BA190" s="81">
        <f t="shared" si="111"/>
        <v>0</v>
      </c>
      <c r="BB190" s="81">
        <f t="shared" si="112"/>
        <v>0</v>
      </c>
    </row>
    <row r="191" spans="1:54" x14ac:dyDescent="0.25">
      <c r="A191" s="198"/>
      <c r="B191" s="206"/>
      <c r="C191" s="207"/>
      <c r="D191" s="206"/>
      <c r="E191" s="206"/>
      <c r="F191" s="206"/>
      <c r="G191" s="206"/>
      <c r="H191" s="206"/>
      <c r="I191" s="206"/>
      <c r="J191" s="206"/>
      <c r="K191" s="206"/>
      <c r="L191" s="206"/>
      <c r="M191" s="206"/>
      <c r="N191" s="206"/>
      <c r="O191" s="206"/>
      <c r="P191" s="208"/>
      <c r="Q191" s="81">
        <f t="shared" si="85"/>
        <v>0</v>
      </c>
      <c r="R191" s="81">
        <f t="shared" si="86"/>
        <v>0</v>
      </c>
      <c r="S191" s="211" t="s">
        <v>36</v>
      </c>
      <c r="T191" s="212" t="s">
        <v>36</v>
      </c>
      <c r="U191" s="213" t="s">
        <v>36</v>
      </c>
      <c r="V191" s="81">
        <f t="shared" si="113"/>
        <v>0</v>
      </c>
      <c r="W191" s="81">
        <f t="shared" si="87"/>
        <v>0</v>
      </c>
      <c r="X191" s="81">
        <f t="shared" si="88"/>
        <v>0</v>
      </c>
      <c r="Y191" s="81">
        <f t="shared" si="114"/>
        <v>0</v>
      </c>
      <c r="Z191" s="81">
        <f t="shared" si="89"/>
        <v>0</v>
      </c>
      <c r="AA191" s="81">
        <f t="shared" si="90"/>
        <v>0</v>
      </c>
      <c r="AB191" s="81">
        <f t="shared" si="115"/>
        <v>0</v>
      </c>
      <c r="AC191" s="81">
        <f t="shared" si="91"/>
        <v>0</v>
      </c>
      <c r="AD191" s="81">
        <f t="shared" si="92"/>
        <v>0</v>
      </c>
      <c r="AE191" s="81">
        <f t="shared" si="116"/>
        <v>0</v>
      </c>
      <c r="AF191" s="81">
        <f t="shared" si="93"/>
        <v>0</v>
      </c>
      <c r="AG191" s="81">
        <f t="shared" si="94"/>
        <v>0</v>
      </c>
      <c r="AH191" s="81">
        <f t="shared" si="117"/>
        <v>0</v>
      </c>
      <c r="AI191" s="81">
        <f t="shared" si="95"/>
        <v>0</v>
      </c>
      <c r="AJ191" s="81">
        <f t="shared" si="96"/>
        <v>0</v>
      </c>
      <c r="AK191" s="81">
        <f t="shared" si="118"/>
        <v>0</v>
      </c>
      <c r="AL191" s="81">
        <f t="shared" si="97"/>
        <v>0</v>
      </c>
      <c r="AM191" s="81">
        <f t="shared" si="98"/>
        <v>0</v>
      </c>
      <c r="AN191" s="81">
        <f t="shared" si="119"/>
        <v>0</v>
      </c>
      <c r="AO191" s="81">
        <f t="shared" si="99"/>
        <v>0</v>
      </c>
      <c r="AP191" s="81">
        <f t="shared" si="100"/>
        <v>0</v>
      </c>
      <c r="AQ191" s="81">
        <f t="shared" si="101"/>
        <v>0</v>
      </c>
      <c r="AR191" s="81">
        <f t="shared" si="102"/>
        <v>0</v>
      </c>
      <c r="AS191" s="81">
        <f t="shared" si="103"/>
        <v>0</v>
      </c>
      <c r="AT191" s="81">
        <f t="shared" si="104"/>
        <v>0</v>
      </c>
      <c r="AU191" s="81">
        <f t="shared" si="105"/>
        <v>0</v>
      </c>
      <c r="AV191" s="81">
        <f t="shared" si="106"/>
        <v>0</v>
      </c>
      <c r="AW191" s="81">
        <f t="shared" si="107"/>
        <v>0</v>
      </c>
      <c r="AX191" s="81">
        <f t="shared" si="108"/>
        <v>0</v>
      </c>
      <c r="AY191" s="81">
        <f t="shared" si="109"/>
        <v>0</v>
      </c>
      <c r="AZ191" s="81">
        <f t="shared" si="110"/>
        <v>0</v>
      </c>
      <c r="BA191" s="81">
        <f t="shared" si="111"/>
        <v>0</v>
      </c>
      <c r="BB191" s="81">
        <f t="shared" si="112"/>
        <v>0</v>
      </c>
    </row>
    <row r="192" spans="1:54" x14ac:dyDescent="0.25">
      <c r="A192" s="198"/>
      <c r="B192" s="206"/>
      <c r="C192" s="207"/>
      <c r="D192" s="206"/>
      <c r="E192" s="206"/>
      <c r="F192" s="206"/>
      <c r="G192" s="206"/>
      <c r="H192" s="206"/>
      <c r="I192" s="206"/>
      <c r="J192" s="206"/>
      <c r="K192" s="206"/>
      <c r="L192" s="206"/>
      <c r="M192" s="206"/>
      <c r="N192" s="206"/>
      <c r="O192" s="206"/>
      <c r="P192" s="208"/>
      <c r="Q192" s="81">
        <f t="shared" si="85"/>
        <v>0</v>
      </c>
      <c r="R192" s="81">
        <f t="shared" si="86"/>
        <v>0</v>
      </c>
      <c r="S192" s="211" t="s">
        <v>36</v>
      </c>
      <c r="T192" s="212" t="s">
        <v>36</v>
      </c>
      <c r="U192" s="213" t="s">
        <v>36</v>
      </c>
      <c r="V192" s="81">
        <f t="shared" si="113"/>
        <v>0</v>
      </c>
      <c r="W192" s="81">
        <f t="shared" si="87"/>
        <v>0</v>
      </c>
      <c r="X192" s="81">
        <f t="shared" si="88"/>
        <v>0</v>
      </c>
      <c r="Y192" s="81">
        <f t="shared" si="114"/>
        <v>0</v>
      </c>
      <c r="Z192" s="81">
        <f t="shared" si="89"/>
        <v>0</v>
      </c>
      <c r="AA192" s="81">
        <f t="shared" si="90"/>
        <v>0</v>
      </c>
      <c r="AB192" s="81">
        <f t="shared" si="115"/>
        <v>0</v>
      </c>
      <c r="AC192" s="81">
        <f t="shared" si="91"/>
        <v>0</v>
      </c>
      <c r="AD192" s="81">
        <f t="shared" si="92"/>
        <v>0</v>
      </c>
      <c r="AE192" s="81">
        <f t="shared" si="116"/>
        <v>0</v>
      </c>
      <c r="AF192" s="81">
        <f t="shared" si="93"/>
        <v>0</v>
      </c>
      <c r="AG192" s="81">
        <f t="shared" si="94"/>
        <v>0</v>
      </c>
      <c r="AH192" s="81">
        <f t="shared" si="117"/>
        <v>0</v>
      </c>
      <c r="AI192" s="81">
        <f t="shared" si="95"/>
        <v>0</v>
      </c>
      <c r="AJ192" s="81">
        <f t="shared" si="96"/>
        <v>0</v>
      </c>
      <c r="AK192" s="81">
        <f t="shared" si="118"/>
        <v>0</v>
      </c>
      <c r="AL192" s="81">
        <f t="shared" si="97"/>
        <v>0</v>
      </c>
      <c r="AM192" s="81">
        <f t="shared" si="98"/>
        <v>0</v>
      </c>
      <c r="AN192" s="81">
        <f t="shared" si="119"/>
        <v>0</v>
      </c>
      <c r="AO192" s="81">
        <f t="shared" si="99"/>
        <v>0</v>
      </c>
      <c r="AP192" s="81">
        <f t="shared" si="100"/>
        <v>0</v>
      </c>
      <c r="AQ192" s="81">
        <f t="shared" si="101"/>
        <v>0</v>
      </c>
      <c r="AR192" s="81">
        <f t="shared" si="102"/>
        <v>0</v>
      </c>
      <c r="AS192" s="81">
        <f t="shared" si="103"/>
        <v>0</v>
      </c>
      <c r="AT192" s="81">
        <f t="shared" si="104"/>
        <v>0</v>
      </c>
      <c r="AU192" s="81">
        <f t="shared" si="105"/>
        <v>0</v>
      </c>
      <c r="AV192" s="81">
        <f t="shared" si="106"/>
        <v>0</v>
      </c>
      <c r="AW192" s="81">
        <f t="shared" si="107"/>
        <v>0</v>
      </c>
      <c r="AX192" s="81">
        <f t="shared" si="108"/>
        <v>0</v>
      </c>
      <c r="AY192" s="81">
        <f t="shared" si="109"/>
        <v>0</v>
      </c>
      <c r="AZ192" s="81">
        <f t="shared" si="110"/>
        <v>0</v>
      </c>
      <c r="BA192" s="81">
        <f t="shared" si="111"/>
        <v>0</v>
      </c>
      <c r="BB192" s="81">
        <f t="shared" si="112"/>
        <v>0</v>
      </c>
    </row>
    <row r="193" spans="1:54" x14ac:dyDescent="0.25">
      <c r="A193" s="198"/>
      <c r="B193" s="206"/>
      <c r="C193" s="207"/>
      <c r="D193" s="206"/>
      <c r="E193" s="206"/>
      <c r="F193" s="206"/>
      <c r="G193" s="206"/>
      <c r="H193" s="206"/>
      <c r="I193" s="206"/>
      <c r="J193" s="206"/>
      <c r="K193" s="206"/>
      <c r="L193" s="206"/>
      <c r="M193" s="206"/>
      <c r="N193" s="206"/>
      <c r="O193" s="206"/>
      <c r="P193" s="208"/>
      <c r="Q193" s="81">
        <f t="shared" si="85"/>
        <v>0</v>
      </c>
      <c r="R193" s="81">
        <f t="shared" si="86"/>
        <v>0</v>
      </c>
      <c r="S193" s="211" t="s">
        <v>36</v>
      </c>
      <c r="T193" s="212" t="s">
        <v>36</v>
      </c>
      <c r="U193" s="213" t="s">
        <v>36</v>
      </c>
      <c r="V193" s="81">
        <f t="shared" si="113"/>
        <v>0</v>
      </c>
      <c r="W193" s="81">
        <f t="shared" si="87"/>
        <v>0</v>
      </c>
      <c r="X193" s="81">
        <f t="shared" si="88"/>
        <v>0</v>
      </c>
      <c r="Y193" s="81">
        <f t="shared" si="114"/>
        <v>0</v>
      </c>
      <c r="Z193" s="81">
        <f t="shared" si="89"/>
        <v>0</v>
      </c>
      <c r="AA193" s="81">
        <f t="shared" si="90"/>
        <v>0</v>
      </c>
      <c r="AB193" s="81">
        <f t="shared" si="115"/>
        <v>0</v>
      </c>
      <c r="AC193" s="81">
        <f t="shared" si="91"/>
        <v>0</v>
      </c>
      <c r="AD193" s="81">
        <f t="shared" si="92"/>
        <v>0</v>
      </c>
      <c r="AE193" s="81">
        <f t="shared" si="116"/>
        <v>0</v>
      </c>
      <c r="AF193" s="81">
        <f t="shared" si="93"/>
        <v>0</v>
      </c>
      <c r="AG193" s="81">
        <f t="shared" si="94"/>
        <v>0</v>
      </c>
      <c r="AH193" s="81">
        <f t="shared" si="117"/>
        <v>0</v>
      </c>
      <c r="AI193" s="81">
        <f t="shared" si="95"/>
        <v>0</v>
      </c>
      <c r="AJ193" s="81">
        <f t="shared" si="96"/>
        <v>0</v>
      </c>
      <c r="AK193" s="81">
        <f t="shared" si="118"/>
        <v>0</v>
      </c>
      <c r="AL193" s="81">
        <f t="shared" si="97"/>
        <v>0</v>
      </c>
      <c r="AM193" s="81">
        <f t="shared" si="98"/>
        <v>0</v>
      </c>
      <c r="AN193" s="81">
        <f t="shared" si="119"/>
        <v>0</v>
      </c>
      <c r="AO193" s="81">
        <f t="shared" si="99"/>
        <v>0</v>
      </c>
      <c r="AP193" s="81">
        <f t="shared" si="100"/>
        <v>0</v>
      </c>
      <c r="AQ193" s="81">
        <f t="shared" si="101"/>
        <v>0</v>
      </c>
      <c r="AR193" s="81">
        <f t="shared" si="102"/>
        <v>0</v>
      </c>
      <c r="AS193" s="81">
        <f t="shared" si="103"/>
        <v>0</v>
      </c>
      <c r="AT193" s="81">
        <f t="shared" si="104"/>
        <v>0</v>
      </c>
      <c r="AU193" s="81">
        <f t="shared" si="105"/>
        <v>0</v>
      </c>
      <c r="AV193" s="81">
        <f t="shared" si="106"/>
        <v>0</v>
      </c>
      <c r="AW193" s="81">
        <f t="shared" si="107"/>
        <v>0</v>
      </c>
      <c r="AX193" s="81">
        <f t="shared" si="108"/>
        <v>0</v>
      </c>
      <c r="AY193" s="81">
        <f t="shared" si="109"/>
        <v>0</v>
      </c>
      <c r="AZ193" s="81">
        <f t="shared" si="110"/>
        <v>0</v>
      </c>
      <c r="BA193" s="81">
        <f t="shared" si="111"/>
        <v>0</v>
      </c>
      <c r="BB193" s="81">
        <f t="shared" si="112"/>
        <v>0</v>
      </c>
    </row>
    <row r="194" spans="1:54" x14ac:dyDescent="0.25">
      <c r="A194" s="198"/>
      <c r="B194" s="206"/>
      <c r="C194" s="207"/>
      <c r="D194" s="206"/>
      <c r="E194" s="206"/>
      <c r="F194" s="206"/>
      <c r="G194" s="206"/>
      <c r="H194" s="206"/>
      <c r="I194" s="206"/>
      <c r="J194" s="206"/>
      <c r="K194" s="206"/>
      <c r="L194" s="206"/>
      <c r="M194" s="206"/>
      <c r="N194" s="206"/>
      <c r="O194" s="206"/>
      <c r="P194" s="208"/>
      <c r="Q194" s="81">
        <f t="shared" si="85"/>
        <v>0</v>
      </c>
      <c r="R194" s="81">
        <f t="shared" si="86"/>
        <v>0</v>
      </c>
      <c r="S194" s="211" t="s">
        <v>36</v>
      </c>
      <c r="T194" s="212" t="s">
        <v>36</v>
      </c>
      <c r="U194" s="213" t="s">
        <v>36</v>
      </c>
      <c r="V194" s="81">
        <f t="shared" si="113"/>
        <v>0</v>
      </c>
      <c r="W194" s="81">
        <f t="shared" si="87"/>
        <v>0</v>
      </c>
      <c r="X194" s="81">
        <f t="shared" si="88"/>
        <v>0</v>
      </c>
      <c r="Y194" s="81">
        <f t="shared" si="114"/>
        <v>0</v>
      </c>
      <c r="Z194" s="81">
        <f t="shared" si="89"/>
        <v>0</v>
      </c>
      <c r="AA194" s="81">
        <f t="shared" si="90"/>
        <v>0</v>
      </c>
      <c r="AB194" s="81">
        <f t="shared" si="115"/>
        <v>0</v>
      </c>
      <c r="AC194" s="81">
        <f t="shared" si="91"/>
        <v>0</v>
      </c>
      <c r="AD194" s="81">
        <f t="shared" si="92"/>
        <v>0</v>
      </c>
      <c r="AE194" s="81">
        <f t="shared" si="116"/>
        <v>0</v>
      </c>
      <c r="AF194" s="81">
        <f t="shared" si="93"/>
        <v>0</v>
      </c>
      <c r="AG194" s="81">
        <f t="shared" si="94"/>
        <v>0</v>
      </c>
      <c r="AH194" s="81">
        <f t="shared" si="117"/>
        <v>0</v>
      </c>
      <c r="AI194" s="81">
        <f t="shared" si="95"/>
        <v>0</v>
      </c>
      <c r="AJ194" s="81">
        <f t="shared" si="96"/>
        <v>0</v>
      </c>
      <c r="AK194" s="81">
        <f t="shared" si="118"/>
        <v>0</v>
      </c>
      <c r="AL194" s="81">
        <f t="shared" si="97"/>
        <v>0</v>
      </c>
      <c r="AM194" s="81">
        <f t="shared" si="98"/>
        <v>0</v>
      </c>
      <c r="AN194" s="81">
        <f t="shared" si="119"/>
        <v>0</v>
      </c>
      <c r="AO194" s="81">
        <f t="shared" si="99"/>
        <v>0</v>
      </c>
      <c r="AP194" s="81">
        <f t="shared" si="100"/>
        <v>0</v>
      </c>
      <c r="AQ194" s="81">
        <f t="shared" si="101"/>
        <v>0</v>
      </c>
      <c r="AR194" s="81">
        <f t="shared" si="102"/>
        <v>0</v>
      </c>
      <c r="AS194" s="81">
        <f t="shared" si="103"/>
        <v>0</v>
      </c>
      <c r="AT194" s="81">
        <f t="shared" si="104"/>
        <v>0</v>
      </c>
      <c r="AU194" s="81">
        <f t="shared" si="105"/>
        <v>0</v>
      </c>
      <c r="AV194" s="81">
        <f t="shared" si="106"/>
        <v>0</v>
      </c>
      <c r="AW194" s="81">
        <f t="shared" si="107"/>
        <v>0</v>
      </c>
      <c r="AX194" s="81">
        <f t="shared" si="108"/>
        <v>0</v>
      </c>
      <c r="AY194" s="81">
        <f t="shared" si="109"/>
        <v>0</v>
      </c>
      <c r="AZ194" s="81">
        <f t="shared" si="110"/>
        <v>0</v>
      </c>
      <c r="BA194" s="81">
        <f t="shared" si="111"/>
        <v>0</v>
      </c>
      <c r="BB194" s="81">
        <f t="shared" si="112"/>
        <v>0</v>
      </c>
    </row>
    <row r="195" spans="1:54" x14ac:dyDescent="0.25">
      <c r="A195" s="198"/>
      <c r="B195" s="206"/>
      <c r="C195" s="207"/>
      <c r="D195" s="206"/>
      <c r="E195" s="206"/>
      <c r="F195" s="206"/>
      <c r="G195" s="206"/>
      <c r="H195" s="206"/>
      <c r="I195" s="206"/>
      <c r="J195" s="206"/>
      <c r="K195" s="206"/>
      <c r="L195" s="206"/>
      <c r="M195" s="206"/>
      <c r="N195" s="206"/>
      <c r="O195" s="206"/>
      <c r="P195" s="208"/>
      <c r="Q195" s="81">
        <f t="shared" si="85"/>
        <v>0</v>
      </c>
      <c r="R195" s="81">
        <f t="shared" si="86"/>
        <v>0</v>
      </c>
      <c r="S195" s="211" t="s">
        <v>36</v>
      </c>
      <c r="T195" s="212" t="s">
        <v>36</v>
      </c>
      <c r="U195" s="213" t="s">
        <v>36</v>
      </c>
      <c r="V195" s="81">
        <f t="shared" si="113"/>
        <v>0</v>
      </c>
      <c r="W195" s="81">
        <f t="shared" si="87"/>
        <v>0</v>
      </c>
      <c r="X195" s="81">
        <f t="shared" si="88"/>
        <v>0</v>
      </c>
      <c r="Y195" s="81">
        <f t="shared" si="114"/>
        <v>0</v>
      </c>
      <c r="Z195" s="81">
        <f t="shared" si="89"/>
        <v>0</v>
      </c>
      <c r="AA195" s="81">
        <f t="shared" si="90"/>
        <v>0</v>
      </c>
      <c r="AB195" s="81">
        <f t="shared" si="115"/>
        <v>0</v>
      </c>
      <c r="AC195" s="81">
        <f t="shared" si="91"/>
        <v>0</v>
      </c>
      <c r="AD195" s="81">
        <f t="shared" si="92"/>
        <v>0</v>
      </c>
      <c r="AE195" s="81">
        <f t="shared" si="116"/>
        <v>0</v>
      </c>
      <c r="AF195" s="81">
        <f t="shared" si="93"/>
        <v>0</v>
      </c>
      <c r="AG195" s="81">
        <f t="shared" si="94"/>
        <v>0</v>
      </c>
      <c r="AH195" s="81">
        <f t="shared" si="117"/>
        <v>0</v>
      </c>
      <c r="AI195" s="81">
        <f t="shared" si="95"/>
        <v>0</v>
      </c>
      <c r="AJ195" s="81">
        <f t="shared" si="96"/>
        <v>0</v>
      </c>
      <c r="AK195" s="81">
        <f t="shared" si="118"/>
        <v>0</v>
      </c>
      <c r="AL195" s="81">
        <f t="shared" si="97"/>
        <v>0</v>
      </c>
      <c r="AM195" s="81">
        <f t="shared" si="98"/>
        <v>0</v>
      </c>
      <c r="AN195" s="81">
        <f t="shared" si="119"/>
        <v>0</v>
      </c>
      <c r="AO195" s="81">
        <f t="shared" si="99"/>
        <v>0</v>
      </c>
      <c r="AP195" s="81">
        <f t="shared" si="100"/>
        <v>0</v>
      </c>
      <c r="AQ195" s="81">
        <f t="shared" si="101"/>
        <v>0</v>
      </c>
      <c r="AR195" s="81">
        <f t="shared" si="102"/>
        <v>0</v>
      </c>
      <c r="AS195" s="81">
        <f t="shared" si="103"/>
        <v>0</v>
      </c>
      <c r="AT195" s="81">
        <f t="shared" si="104"/>
        <v>0</v>
      </c>
      <c r="AU195" s="81">
        <f t="shared" si="105"/>
        <v>0</v>
      </c>
      <c r="AV195" s="81">
        <f t="shared" si="106"/>
        <v>0</v>
      </c>
      <c r="AW195" s="81">
        <f t="shared" si="107"/>
        <v>0</v>
      </c>
      <c r="AX195" s="81">
        <f t="shared" si="108"/>
        <v>0</v>
      </c>
      <c r="AY195" s="81">
        <f t="shared" si="109"/>
        <v>0</v>
      </c>
      <c r="AZ195" s="81">
        <f t="shared" si="110"/>
        <v>0</v>
      </c>
      <c r="BA195" s="81">
        <f t="shared" si="111"/>
        <v>0</v>
      </c>
      <c r="BB195" s="81">
        <f t="shared" si="112"/>
        <v>0</v>
      </c>
    </row>
    <row r="196" spans="1:54" x14ac:dyDescent="0.25">
      <c r="A196" s="198"/>
      <c r="B196" s="206"/>
      <c r="C196" s="207"/>
      <c r="D196" s="206"/>
      <c r="E196" s="206"/>
      <c r="F196" s="206"/>
      <c r="G196" s="206"/>
      <c r="H196" s="206"/>
      <c r="I196" s="206"/>
      <c r="J196" s="206"/>
      <c r="K196" s="206"/>
      <c r="L196" s="206"/>
      <c r="M196" s="206"/>
      <c r="N196" s="206"/>
      <c r="O196" s="206"/>
      <c r="P196" s="208"/>
      <c r="Q196" s="81">
        <f t="shared" si="85"/>
        <v>0</v>
      </c>
      <c r="R196" s="81">
        <f t="shared" si="86"/>
        <v>0</v>
      </c>
      <c r="S196" s="211" t="s">
        <v>36</v>
      </c>
      <c r="T196" s="212" t="s">
        <v>36</v>
      </c>
      <c r="U196" s="213" t="s">
        <v>36</v>
      </c>
      <c r="V196" s="81">
        <f t="shared" si="113"/>
        <v>0</v>
      </c>
      <c r="W196" s="81">
        <f t="shared" si="87"/>
        <v>0</v>
      </c>
      <c r="X196" s="81">
        <f t="shared" si="88"/>
        <v>0</v>
      </c>
      <c r="Y196" s="81">
        <f t="shared" si="114"/>
        <v>0</v>
      </c>
      <c r="Z196" s="81">
        <f t="shared" si="89"/>
        <v>0</v>
      </c>
      <c r="AA196" s="81">
        <f t="shared" si="90"/>
        <v>0</v>
      </c>
      <c r="AB196" s="81">
        <f t="shared" si="115"/>
        <v>0</v>
      </c>
      <c r="AC196" s="81">
        <f t="shared" si="91"/>
        <v>0</v>
      </c>
      <c r="AD196" s="81">
        <f t="shared" si="92"/>
        <v>0</v>
      </c>
      <c r="AE196" s="81">
        <f t="shared" si="116"/>
        <v>0</v>
      </c>
      <c r="AF196" s="81">
        <f t="shared" si="93"/>
        <v>0</v>
      </c>
      <c r="AG196" s="81">
        <f t="shared" si="94"/>
        <v>0</v>
      </c>
      <c r="AH196" s="81">
        <f t="shared" si="117"/>
        <v>0</v>
      </c>
      <c r="AI196" s="81">
        <f t="shared" si="95"/>
        <v>0</v>
      </c>
      <c r="AJ196" s="81">
        <f t="shared" si="96"/>
        <v>0</v>
      </c>
      <c r="AK196" s="81">
        <f t="shared" si="118"/>
        <v>0</v>
      </c>
      <c r="AL196" s="81">
        <f t="shared" si="97"/>
        <v>0</v>
      </c>
      <c r="AM196" s="81">
        <f t="shared" si="98"/>
        <v>0</v>
      </c>
      <c r="AN196" s="81">
        <f t="shared" si="119"/>
        <v>0</v>
      </c>
      <c r="AO196" s="81">
        <f t="shared" si="99"/>
        <v>0</v>
      </c>
      <c r="AP196" s="81">
        <f t="shared" si="100"/>
        <v>0</v>
      </c>
      <c r="AQ196" s="81">
        <f t="shared" si="101"/>
        <v>0</v>
      </c>
      <c r="AR196" s="81">
        <f t="shared" si="102"/>
        <v>0</v>
      </c>
      <c r="AS196" s="81">
        <f t="shared" si="103"/>
        <v>0</v>
      </c>
      <c r="AT196" s="81">
        <f t="shared" si="104"/>
        <v>0</v>
      </c>
      <c r="AU196" s="81">
        <f t="shared" si="105"/>
        <v>0</v>
      </c>
      <c r="AV196" s="81">
        <f t="shared" si="106"/>
        <v>0</v>
      </c>
      <c r="AW196" s="81">
        <f t="shared" si="107"/>
        <v>0</v>
      </c>
      <c r="AX196" s="81">
        <f t="shared" si="108"/>
        <v>0</v>
      </c>
      <c r="AY196" s="81">
        <f t="shared" si="109"/>
        <v>0</v>
      </c>
      <c r="AZ196" s="81">
        <f t="shared" si="110"/>
        <v>0</v>
      </c>
      <c r="BA196" s="81">
        <f t="shared" si="111"/>
        <v>0</v>
      </c>
      <c r="BB196" s="81">
        <f t="shared" si="112"/>
        <v>0</v>
      </c>
    </row>
    <row r="197" spans="1:54" x14ac:dyDescent="0.25">
      <c r="A197" s="198"/>
      <c r="B197" s="206"/>
      <c r="C197" s="207"/>
      <c r="D197" s="206"/>
      <c r="E197" s="206"/>
      <c r="F197" s="206"/>
      <c r="G197" s="206"/>
      <c r="H197" s="206"/>
      <c r="I197" s="206"/>
      <c r="J197" s="206"/>
      <c r="K197" s="206"/>
      <c r="L197" s="206"/>
      <c r="M197" s="206"/>
      <c r="N197" s="206"/>
      <c r="O197" s="206"/>
      <c r="P197" s="208"/>
      <c r="Q197" s="81">
        <f t="shared" si="85"/>
        <v>0</v>
      </c>
      <c r="R197" s="81">
        <f t="shared" si="86"/>
        <v>0</v>
      </c>
      <c r="S197" s="211" t="s">
        <v>36</v>
      </c>
      <c r="T197" s="212" t="s">
        <v>36</v>
      </c>
      <c r="U197" s="213" t="s">
        <v>36</v>
      </c>
      <c r="V197" s="81">
        <f t="shared" si="113"/>
        <v>0</v>
      </c>
      <c r="W197" s="81">
        <f t="shared" si="87"/>
        <v>0</v>
      </c>
      <c r="X197" s="81">
        <f t="shared" si="88"/>
        <v>0</v>
      </c>
      <c r="Y197" s="81">
        <f t="shared" si="114"/>
        <v>0</v>
      </c>
      <c r="Z197" s="81">
        <f t="shared" si="89"/>
        <v>0</v>
      </c>
      <c r="AA197" s="81">
        <f t="shared" si="90"/>
        <v>0</v>
      </c>
      <c r="AB197" s="81">
        <f t="shared" si="115"/>
        <v>0</v>
      </c>
      <c r="AC197" s="81">
        <f t="shared" si="91"/>
        <v>0</v>
      </c>
      <c r="AD197" s="81">
        <f t="shared" si="92"/>
        <v>0</v>
      </c>
      <c r="AE197" s="81">
        <f t="shared" si="116"/>
        <v>0</v>
      </c>
      <c r="AF197" s="81">
        <f t="shared" si="93"/>
        <v>0</v>
      </c>
      <c r="AG197" s="81">
        <f t="shared" si="94"/>
        <v>0</v>
      </c>
      <c r="AH197" s="81">
        <f t="shared" si="117"/>
        <v>0</v>
      </c>
      <c r="AI197" s="81">
        <f t="shared" si="95"/>
        <v>0</v>
      </c>
      <c r="AJ197" s="81">
        <f t="shared" si="96"/>
        <v>0</v>
      </c>
      <c r="AK197" s="81">
        <f t="shared" si="118"/>
        <v>0</v>
      </c>
      <c r="AL197" s="81">
        <f t="shared" si="97"/>
        <v>0</v>
      </c>
      <c r="AM197" s="81">
        <f t="shared" si="98"/>
        <v>0</v>
      </c>
      <c r="AN197" s="81">
        <f t="shared" si="119"/>
        <v>0</v>
      </c>
      <c r="AO197" s="81">
        <f t="shared" si="99"/>
        <v>0</v>
      </c>
      <c r="AP197" s="81">
        <f t="shared" si="100"/>
        <v>0</v>
      </c>
      <c r="AQ197" s="81">
        <f t="shared" si="101"/>
        <v>0</v>
      </c>
      <c r="AR197" s="81">
        <f t="shared" si="102"/>
        <v>0</v>
      </c>
      <c r="AS197" s="81">
        <f t="shared" si="103"/>
        <v>0</v>
      </c>
      <c r="AT197" s="81">
        <f t="shared" si="104"/>
        <v>0</v>
      </c>
      <c r="AU197" s="81">
        <f t="shared" si="105"/>
        <v>0</v>
      </c>
      <c r="AV197" s="81">
        <f t="shared" si="106"/>
        <v>0</v>
      </c>
      <c r="AW197" s="81">
        <f t="shared" si="107"/>
        <v>0</v>
      </c>
      <c r="AX197" s="81">
        <f t="shared" si="108"/>
        <v>0</v>
      </c>
      <c r="AY197" s="81">
        <f t="shared" si="109"/>
        <v>0</v>
      </c>
      <c r="AZ197" s="81">
        <f t="shared" si="110"/>
        <v>0</v>
      </c>
      <c r="BA197" s="81">
        <f t="shared" si="111"/>
        <v>0</v>
      </c>
      <c r="BB197" s="81">
        <f t="shared" si="112"/>
        <v>0</v>
      </c>
    </row>
    <row r="198" spans="1:54" x14ac:dyDescent="0.25">
      <c r="A198" s="198"/>
      <c r="B198" s="206"/>
      <c r="C198" s="207"/>
      <c r="D198" s="206"/>
      <c r="E198" s="206"/>
      <c r="F198" s="206"/>
      <c r="G198" s="206"/>
      <c r="H198" s="206"/>
      <c r="I198" s="206"/>
      <c r="J198" s="206"/>
      <c r="K198" s="206"/>
      <c r="L198" s="206"/>
      <c r="M198" s="206"/>
      <c r="N198" s="206"/>
      <c r="O198" s="206"/>
      <c r="P198" s="208"/>
      <c r="Q198" s="81">
        <f t="shared" si="85"/>
        <v>0</v>
      </c>
      <c r="R198" s="81">
        <f t="shared" si="86"/>
        <v>0</v>
      </c>
      <c r="S198" s="211" t="s">
        <v>36</v>
      </c>
      <c r="T198" s="212" t="s">
        <v>36</v>
      </c>
      <c r="U198" s="213" t="s">
        <v>36</v>
      </c>
      <c r="V198" s="81">
        <f t="shared" si="113"/>
        <v>0</v>
      </c>
      <c r="W198" s="81">
        <f t="shared" si="87"/>
        <v>0</v>
      </c>
      <c r="X198" s="81">
        <f t="shared" si="88"/>
        <v>0</v>
      </c>
      <c r="Y198" s="81">
        <f t="shared" si="114"/>
        <v>0</v>
      </c>
      <c r="Z198" s="81">
        <f t="shared" si="89"/>
        <v>0</v>
      </c>
      <c r="AA198" s="81">
        <f t="shared" si="90"/>
        <v>0</v>
      </c>
      <c r="AB198" s="81">
        <f t="shared" si="115"/>
        <v>0</v>
      </c>
      <c r="AC198" s="81">
        <f t="shared" si="91"/>
        <v>0</v>
      </c>
      <c r="AD198" s="81">
        <f t="shared" si="92"/>
        <v>0</v>
      </c>
      <c r="AE198" s="81">
        <f t="shared" si="116"/>
        <v>0</v>
      </c>
      <c r="AF198" s="81">
        <f t="shared" si="93"/>
        <v>0</v>
      </c>
      <c r="AG198" s="81">
        <f t="shared" si="94"/>
        <v>0</v>
      </c>
      <c r="AH198" s="81">
        <f t="shared" si="117"/>
        <v>0</v>
      </c>
      <c r="AI198" s="81">
        <f t="shared" si="95"/>
        <v>0</v>
      </c>
      <c r="AJ198" s="81">
        <f t="shared" si="96"/>
        <v>0</v>
      </c>
      <c r="AK198" s="81">
        <f t="shared" si="118"/>
        <v>0</v>
      </c>
      <c r="AL198" s="81">
        <f t="shared" si="97"/>
        <v>0</v>
      </c>
      <c r="AM198" s="81">
        <f t="shared" si="98"/>
        <v>0</v>
      </c>
      <c r="AN198" s="81">
        <f t="shared" si="119"/>
        <v>0</v>
      </c>
      <c r="AO198" s="81">
        <f t="shared" si="99"/>
        <v>0</v>
      </c>
      <c r="AP198" s="81">
        <f t="shared" si="100"/>
        <v>0</v>
      </c>
      <c r="AQ198" s="81">
        <f t="shared" si="101"/>
        <v>0</v>
      </c>
      <c r="AR198" s="81">
        <f t="shared" si="102"/>
        <v>0</v>
      </c>
      <c r="AS198" s="81">
        <f t="shared" si="103"/>
        <v>0</v>
      </c>
      <c r="AT198" s="81">
        <f t="shared" si="104"/>
        <v>0</v>
      </c>
      <c r="AU198" s="81">
        <f t="shared" si="105"/>
        <v>0</v>
      </c>
      <c r="AV198" s="81">
        <f t="shared" si="106"/>
        <v>0</v>
      </c>
      <c r="AW198" s="81">
        <f t="shared" si="107"/>
        <v>0</v>
      </c>
      <c r="AX198" s="81">
        <f t="shared" si="108"/>
        <v>0</v>
      </c>
      <c r="AY198" s="81">
        <f t="shared" si="109"/>
        <v>0</v>
      </c>
      <c r="AZ198" s="81">
        <f t="shared" si="110"/>
        <v>0</v>
      </c>
      <c r="BA198" s="81">
        <f t="shared" si="111"/>
        <v>0</v>
      </c>
      <c r="BB198" s="81">
        <f t="shared" si="112"/>
        <v>0</v>
      </c>
    </row>
    <row r="199" spans="1:54" x14ac:dyDescent="0.25">
      <c r="A199" s="198"/>
      <c r="B199" s="206"/>
      <c r="C199" s="207"/>
      <c r="D199" s="206"/>
      <c r="E199" s="206"/>
      <c r="F199" s="206"/>
      <c r="G199" s="206"/>
      <c r="H199" s="206"/>
      <c r="I199" s="206"/>
      <c r="J199" s="206"/>
      <c r="K199" s="206"/>
      <c r="L199" s="206"/>
      <c r="M199" s="206"/>
      <c r="N199" s="206"/>
      <c r="O199" s="206"/>
      <c r="P199" s="208"/>
      <c r="Q199" s="81">
        <f t="shared" si="85"/>
        <v>0</v>
      </c>
      <c r="R199" s="81">
        <f t="shared" si="86"/>
        <v>0</v>
      </c>
      <c r="S199" s="211" t="s">
        <v>36</v>
      </c>
      <c r="T199" s="212" t="s">
        <v>36</v>
      </c>
      <c r="U199" s="213" t="s">
        <v>36</v>
      </c>
      <c r="V199" s="81">
        <f t="shared" si="113"/>
        <v>0</v>
      </c>
      <c r="W199" s="81">
        <f t="shared" si="87"/>
        <v>0</v>
      </c>
      <c r="X199" s="81">
        <f t="shared" si="88"/>
        <v>0</v>
      </c>
      <c r="Y199" s="81">
        <f t="shared" si="114"/>
        <v>0</v>
      </c>
      <c r="Z199" s="81">
        <f t="shared" si="89"/>
        <v>0</v>
      </c>
      <c r="AA199" s="81">
        <f t="shared" si="90"/>
        <v>0</v>
      </c>
      <c r="AB199" s="81">
        <f t="shared" si="115"/>
        <v>0</v>
      </c>
      <c r="AC199" s="81">
        <f t="shared" si="91"/>
        <v>0</v>
      </c>
      <c r="AD199" s="81">
        <f t="shared" si="92"/>
        <v>0</v>
      </c>
      <c r="AE199" s="81">
        <f t="shared" si="116"/>
        <v>0</v>
      </c>
      <c r="AF199" s="81">
        <f t="shared" si="93"/>
        <v>0</v>
      </c>
      <c r="AG199" s="81">
        <f t="shared" si="94"/>
        <v>0</v>
      </c>
      <c r="AH199" s="81">
        <f t="shared" si="117"/>
        <v>0</v>
      </c>
      <c r="AI199" s="81">
        <f t="shared" si="95"/>
        <v>0</v>
      </c>
      <c r="AJ199" s="81">
        <f t="shared" si="96"/>
        <v>0</v>
      </c>
      <c r="AK199" s="81">
        <f t="shared" si="118"/>
        <v>0</v>
      </c>
      <c r="AL199" s="81">
        <f t="shared" si="97"/>
        <v>0</v>
      </c>
      <c r="AM199" s="81">
        <f t="shared" si="98"/>
        <v>0</v>
      </c>
      <c r="AN199" s="81">
        <f t="shared" si="119"/>
        <v>0</v>
      </c>
      <c r="AO199" s="81">
        <f t="shared" si="99"/>
        <v>0</v>
      </c>
      <c r="AP199" s="81">
        <f t="shared" si="100"/>
        <v>0</v>
      </c>
      <c r="AQ199" s="81">
        <f t="shared" si="101"/>
        <v>0</v>
      </c>
      <c r="AR199" s="81">
        <f t="shared" si="102"/>
        <v>0</v>
      </c>
      <c r="AS199" s="81">
        <f t="shared" si="103"/>
        <v>0</v>
      </c>
      <c r="AT199" s="81">
        <f t="shared" si="104"/>
        <v>0</v>
      </c>
      <c r="AU199" s="81">
        <f t="shared" si="105"/>
        <v>0</v>
      </c>
      <c r="AV199" s="81">
        <f t="shared" si="106"/>
        <v>0</v>
      </c>
      <c r="AW199" s="81">
        <f t="shared" si="107"/>
        <v>0</v>
      </c>
      <c r="AX199" s="81">
        <f t="shared" si="108"/>
        <v>0</v>
      </c>
      <c r="AY199" s="81">
        <f t="shared" si="109"/>
        <v>0</v>
      </c>
      <c r="AZ199" s="81">
        <f t="shared" si="110"/>
        <v>0</v>
      </c>
      <c r="BA199" s="81">
        <f t="shared" si="111"/>
        <v>0</v>
      </c>
      <c r="BB199" s="81">
        <f t="shared" si="112"/>
        <v>0</v>
      </c>
    </row>
    <row r="200" spans="1:54" x14ac:dyDescent="0.25">
      <c r="A200" s="198"/>
      <c r="B200" s="206"/>
      <c r="C200" s="207"/>
      <c r="D200" s="206"/>
      <c r="E200" s="206"/>
      <c r="F200" s="206"/>
      <c r="G200" s="206"/>
      <c r="H200" s="206"/>
      <c r="I200" s="206"/>
      <c r="J200" s="206"/>
      <c r="K200" s="206"/>
      <c r="L200" s="206"/>
      <c r="M200" s="206"/>
      <c r="N200" s="206"/>
      <c r="O200" s="206"/>
      <c r="P200" s="208"/>
      <c r="Q200" s="81">
        <f t="shared" si="85"/>
        <v>0</v>
      </c>
      <c r="R200" s="81">
        <f t="shared" si="86"/>
        <v>0</v>
      </c>
      <c r="S200" s="211" t="s">
        <v>36</v>
      </c>
      <c r="T200" s="212" t="s">
        <v>36</v>
      </c>
      <c r="U200" s="213" t="s">
        <v>36</v>
      </c>
      <c r="V200" s="81">
        <f t="shared" si="113"/>
        <v>0</v>
      </c>
      <c r="W200" s="81">
        <f t="shared" si="87"/>
        <v>0</v>
      </c>
      <c r="X200" s="81">
        <f t="shared" si="88"/>
        <v>0</v>
      </c>
      <c r="Y200" s="81">
        <f t="shared" si="114"/>
        <v>0</v>
      </c>
      <c r="Z200" s="81">
        <f t="shared" si="89"/>
        <v>0</v>
      </c>
      <c r="AA200" s="81">
        <f t="shared" si="90"/>
        <v>0</v>
      </c>
      <c r="AB200" s="81">
        <f t="shared" si="115"/>
        <v>0</v>
      </c>
      <c r="AC200" s="81">
        <f t="shared" si="91"/>
        <v>0</v>
      </c>
      <c r="AD200" s="81">
        <f t="shared" si="92"/>
        <v>0</v>
      </c>
      <c r="AE200" s="81">
        <f t="shared" si="116"/>
        <v>0</v>
      </c>
      <c r="AF200" s="81">
        <f t="shared" si="93"/>
        <v>0</v>
      </c>
      <c r="AG200" s="81">
        <f t="shared" si="94"/>
        <v>0</v>
      </c>
      <c r="AH200" s="81">
        <f t="shared" si="117"/>
        <v>0</v>
      </c>
      <c r="AI200" s="81">
        <f t="shared" si="95"/>
        <v>0</v>
      </c>
      <c r="AJ200" s="81">
        <f t="shared" si="96"/>
        <v>0</v>
      </c>
      <c r="AK200" s="81">
        <f t="shared" si="118"/>
        <v>0</v>
      </c>
      <c r="AL200" s="81">
        <f t="shared" si="97"/>
        <v>0</v>
      </c>
      <c r="AM200" s="81">
        <f t="shared" si="98"/>
        <v>0</v>
      </c>
      <c r="AN200" s="81">
        <f t="shared" si="119"/>
        <v>0</v>
      </c>
      <c r="AO200" s="81">
        <f t="shared" si="99"/>
        <v>0</v>
      </c>
      <c r="AP200" s="81">
        <f t="shared" si="100"/>
        <v>0</v>
      </c>
      <c r="AQ200" s="81">
        <f t="shared" si="101"/>
        <v>0</v>
      </c>
      <c r="AR200" s="81">
        <f t="shared" si="102"/>
        <v>0</v>
      </c>
      <c r="AS200" s="81">
        <f t="shared" si="103"/>
        <v>0</v>
      </c>
      <c r="AT200" s="81">
        <f t="shared" si="104"/>
        <v>0</v>
      </c>
      <c r="AU200" s="81">
        <f t="shared" si="105"/>
        <v>0</v>
      </c>
      <c r="AV200" s="81">
        <f t="shared" si="106"/>
        <v>0</v>
      </c>
      <c r="AW200" s="81">
        <f t="shared" si="107"/>
        <v>0</v>
      </c>
      <c r="AX200" s="81">
        <f t="shared" si="108"/>
        <v>0</v>
      </c>
      <c r="AY200" s="81">
        <f t="shared" si="109"/>
        <v>0</v>
      </c>
      <c r="AZ200" s="81">
        <f t="shared" si="110"/>
        <v>0</v>
      </c>
      <c r="BA200" s="81">
        <f t="shared" si="111"/>
        <v>0</v>
      </c>
      <c r="BB200" s="81">
        <f t="shared" si="112"/>
        <v>0</v>
      </c>
    </row>
    <row r="201" spans="1:54" x14ac:dyDescent="0.25">
      <c r="A201" s="198"/>
      <c r="B201" s="206"/>
      <c r="C201" s="207"/>
      <c r="D201" s="206"/>
      <c r="E201" s="206"/>
      <c r="F201" s="206"/>
      <c r="G201" s="206"/>
      <c r="H201" s="206"/>
      <c r="I201" s="206"/>
      <c r="J201" s="206"/>
      <c r="K201" s="206"/>
      <c r="L201" s="206"/>
      <c r="M201" s="206"/>
      <c r="N201" s="206"/>
      <c r="O201" s="206"/>
      <c r="P201" s="208"/>
      <c r="Q201" s="81">
        <f t="shared" ref="Q201:Q264" si="120">IF(OR($G201="No",ISBLANK($N201)),0,IF($N201="Other (tonnes CO2e)","",P201*(INDEX(EmissionFactorsData,MATCH($N201,EmissionFactorsEmissionSource,0),MATCH(Q$8,EmissionFactorsYear,0))/1000)))</f>
        <v>0</v>
      </c>
      <c r="R201" s="81">
        <f t="shared" ref="R201:R264" si="121">IF(OR($G201="No",ISBLANK($N201)),0,IF($N201="Other (tonnes CO2e)","",P201*INDEX(CostsData,MATCH($N201,CostsEmissionSource,0),MATCH(Q$8,CostsYear,0))+IF($K201="Yes",W201*INDEX(CostsData,MATCH("CRC EES",CostsEmissionSource,0),MATCH(Q$8,CostsYear,0)),0)))</f>
        <v>0</v>
      </c>
      <c r="S201" s="211" t="s">
        <v>36</v>
      </c>
      <c r="T201" s="212" t="s">
        <v>36</v>
      </c>
      <c r="U201" s="213" t="s">
        <v>36</v>
      </c>
      <c r="V201" s="81">
        <f t="shared" si="113"/>
        <v>0</v>
      </c>
      <c r="W201" s="81">
        <f t="shared" ref="W201:W264" si="122">IF($N201=0,0,V201*(INDEX(EmissionFactorsData,MATCH($N201,EmissionFactorsEmissionSource,0),MATCH(V$8,EmissionFactorsYear,0))/1000))</f>
        <v>0</v>
      </c>
      <c r="X201" s="81">
        <f t="shared" ref="X201:X264" si="123">IF($N201=0,0,V201*INDEX(CostsData,MATCH($N201,CostsEmissionSource,0),MATCH(V$8,CostsYear,0)))+IF($K201="Yes",W201*INDEX(CostsData,MATCH("CRC EES",CostsEmissionSource,0),MATCH(V$8,CostsYear,0)),0)</f>
        <v>0</v>
      </c>
      <c r="Y201" s="81">
        <f t="shared" si="114"/>
        <v>0</v>
      </c>
      <c r="Z201" s="81">
        <f t="shared" ref="Z201:Z264" si="124">IF($N201=0,0,Y201*(INDEX(EmissionFactorsData,MATCH($N201,EmissionFactorsEmissionSource,0),MATCH(Y$8,EmissionFactorsYear,0))/1000))</f>
        <v>0</v>
      </c>
      <c r="AA201" s="81">
        <f t="shared" ref="AA201:AA264" si="125">IF($N201=0,0,Y201*INDEX(CostsData,MATCH($N201,CostsEmissionSource,0),MATCH(Y$8,CostsYear,0)))+IF($K201="Yes",Z201*INDEX(CostsData,MATCH("CRC EES",CostsEmissionSource,0),MATCH(Y$8,CostsYear,0)),0)</f>
        <v>0</v>
      </c>
      <c r="AB201" s="81">
        <f t="shared" si="115"/>
        <v>0</v>
      </c>
      <c r="AC201" s="81">
        <f t="shared" ref="AC201:AC264" si="126">IF($N201=0,0,AB201*(INDEX(EmissionFactorsData,MATCH($N201,EmissionFactorsEmissionSource,0),MATCH(AB$8,EmissionFactorsYear,0))/1000))</f>
        <v>0</v>
      </c>
      <c r="AD201" s="81">
        <f t="shared" ref="AD201:AD264" si="127">IF($N201=0,0,AB201*INDEX(CostsData,MATCH($N201,CostsEmissionSource,0),MATCH(AB$8,CostsYear,0)))+IF($K201="Yes",AC201*INDEX(CostsData,MATCH("CRC EES",CostsEmissionSource,0),MATCH(AB$8,CostsYear,0)),0)</f>
        <v>0</v>
      </c>
      <c r="AE201" s="81">
        <f t="shared" si="116"/>
        <v>0</v>
      </c>
      <c r="AF201" s="81">
        <f t="shared" ref="AF201:AF264" si="128">IF($N201=0,0,AE201*(INDEX(EmissionFactorsData,MATCH($N201,EmissionFactorsEmissionSource,0),MATCH(AE$8,EmissionFactorsYear,0))/1000))</f>
        <v>0</v>
      </c>
      <c r="AG201" s="81">
        <f t="shared" ref="AG201:AG264" si="129">IF($N201=0,0,AE201*INDEX(CostsData,MATCH($N201,CostsEmissionSource,0),MATCH(AE$8,CostsYear,0)))+IF($K201="Yes",AF201*INDEX(CostsData,MATCH("CRC EES",CostsEmissionSource,0),MATCH(AE$8,CostsYear,0)),0)</f>
        <v>0</v>
      </c>
      <c r="AH201" s="81">
        <f t="shared" si="117"/>
        <v>0</v>
      </c>
      <c r="AI201" s="81">
        <f t="shared" ref="AI201:AI264" si="130">IF($N201=0,0,AH201*(INDEX(EmissionFactorsData,MATCH($N201,EmissionFactorsEmissionSource,0),MATCH(AH$8,EmissionFactorsYear,0))/1000))</f>
        <v>0</v>
      </c>
      <c r="AJ201" s="81">
        <f t="shared" ref="AJ201:AJ264" si="131">IF($N201=0,0,AH201*INDEX(CostsData,MATCH($N201,CostsEmissionSource,0),MATCH(AH$8,CostsYear,0)))+IF($K201="Yes",AI201*INDEX(CostsData,MATCH("CRC EES",CostsEmissionSource,0),MATCH(AH$8,CostsYear,0)),0)</f>
        <v>0</v>
      </c>
      <c r="AK201" s="81">
        <f t="shared" si="118"/>
        <v>0</v>
      </c>
      <c r="AL201" s="81">
        <f t="shared" ref="AL201:AL264" si="132">IF($N201=0,0,AK201*(INDEX(EmissionFactorsData,MATCH($N201,EmissionFactorsEmissionSource,0),MATCH(AK$8,EmissionFactorsYear,0))/1000))</f>
        <v>0</v>
      </c>
      <c r="AM201" s="81">
        <f t="shared" ref="AM201:AM264" si="133">IF($N201=0,0,AK201*INDEX(CostsData,MATCH($N201,CostsEmissionSource,0),MATCH(AK$8,CostsYear,0)))+IF($K201="Yes",AL201*INDEX(CostsData,MATCH("CRC EES",CostsEmissionSource,0),MATCH(AK$8,CostsYear,0)),0)</f>
        <v>0</v>
      </c>
      <c r="AN201" s="81">
        <f t="shared" si="119"/>
        <v>0</v>
      </c>
      <c r="AO201" s="81">
        <f t="shared" ref="AO201:AO264" si="134">IF($N201=0,0,AN201*(INDEX(EmissionFactorsData,MATCH($N201,EmissionFactorsEmissionSource,0),MATCH(AN$8,EmissionFactorsYear,0))/1000))</f>
        <v>0</v>
      </c>
      <c r="AP201" s="81">
        <f t="shared" ref="AP201:AP264" si="135">IF($N201=0,0,AN201*INDEX(CostsData,MATCH($N201,CostsEmissionSource,0),MATCH(AN$8,CostsYear,0)))+IF($K201="Yes",AO201*INDEX(CostsData,MATCH("CRC EES",CostsEmissionSource,0),MATCH(AN$8,CostsYear,0)),0)</f>
        <v>0</v>
      </c>
      <c r="AQ201" s="81">
        <f t="shared" si="101"/>
        <v>0</v>
      </c>
      <c r="AR201" s="81">
        <f t="shared" ref="AR201:AR264" si="136">IF($N201=0,0,AQ201*(INDEX(EmissionFactorsData,MATCH($N201,EmissionFactorsEmissionSource,0),MATCH(AQ$8,EmissionFactorsYear,0))/1000))</f>
        <v>0</v>
      </c>
      <c r="AS201" s="81">
        <f t="shared" ref="AS201:AS264" si="137">IF($N201=0,0,AQ201*INDEX(CostsData,MATCH($N201,CostsEmissionSource,0),MATCH(AQ$8,CostsYear,0)))+IF($K201="Yes",AR201*INDEX(CostsData,MATCH("CRC EES",CostsEmissionSource,0),MATCH(AQ$8,CostsYear,0)),0)</f>
        <v>0</v>
      </c>
      <c r="AT201" s="81">
        <f t="shared" si="104"/>
        <v>0</v>
      </c>
      <c r="AU201" s="81">
        <f t="shared" ref="AU201:AU264" si="138">IF($N201=0,0,AT201*(INDEX(EmissionFactorsData,MATCH($N201,EmissionFactorsEmissionSource,0),MATCH(AT$8,EmissionFactorsYear,0))/1000))</f>
        <v>0</v>
      </c>
      <c r="AV201" s="81">
        <f t="shared" ref="AV201:AV264" si="139">IF($N201=0,0,AT201*INDEX(CostsData,MATCH($N201,CostsEmissionSource,0),MATCH(AT$8,CostsYear,0)))+IF($K201="Yes",AU201*INDEX(CostsData,MATCH("CRC EES",CostsEmissionSource,0),MATCH(AT$8,CostsYear,0)),0)</f>
        <v>0</v>
      </c>
      <c r="AW201" s="81">
        <f t="shared" si="107"/>
        <v>0</v>
      </c>
      <c r="AX201" s="81">
        <f t="shared" ref="AX201:AX264" si="140">IF($N201=0,0,AW201*(INDEX(EmissionFactorsData,MATCH($N201,EmissionFactorsEmissionSource,0),MATCH(AW$8,EmissionFactorsYear,0))/1000))</f>
        <v>0</v>
      </c>
      <c r="AY201" s="81">
        <f t="shared" ref="AY201:AY264" si="141">IF($N201=0,0,AW201*INDEX(CostsData,MATCH($N201,CostsEmissionSource,0),MATCH(AW$8,CostsYear,0)))+IF($K201="Yes",AX201*INDEX(CostsData,MATCH("CRC EES",CostsEmissionSource,0),MATCH(AW$8,CostsYear,0)),0)</f>
        <v>0</v>
      </c>
      <c r="AZ201" s="81">
        <f t="shared" si="110"/>
        <v>0</v>
      </c>
      <c r="BA201" s="81">
        <f t="shared" ref="BA201:BA264" si="142">IF($N201=0,0,AZ201*(INDEX(EmissionFactorsData,MATCH($N201,EmissionFactorsEmissionSource,0),MATCH(AZ$8,EmissionFactorsYear,0))/1000))</f>
        <v>0</v>
      </c>
      <c r="BB201" s="81">
        <f t="shared" ref="BB201:BB264" si="143">IF($N201=0,0,AZ201*INDEX(CostsData,MATCH($N201,CostsEmissionSource,0),MATCH(AZ$8,CostsYear,0)))+IF($K201="Yes",BA201*INDEX(CostsData,MATCH("CRC EES",CostsEmissionSource,0),MATCH(AZ$8,CostsYear,0)),0)</f>
        <v>0</v>
      </c>
    </row>
    <row r="202" spans="1:54" x14ac:dyDescent="0.25">
      <c r="A202" s="198"/>
      <c r="B202" s="206"/>
      <c r="C202" s="207"/>
      <c r="D202" s="206"/>
      <c r="E202" s="206"/>
      <c r="F202" s="206"/>
      <c r="G202" s="206"/>
      <c r="H202" s="206"/>
      <c r="I202" s="206"/>
      <c r="J202" s="206"/>
      <c r="K202" s="206"/>
      <c r="L202" s="206"/>
      <c r="M202" s="206"/>
      <c r="N202" s="206"/>
      <c r="O202" s="206"/>
      <c r="P202" s="208"/>
      <c r="Q202" s="81">
        <f t="shared" si="120"/>
        <v>0</v>
      </c>
      <c r="R202" s="81">
        <f t="shared" si="121"/>
        <v>0</v>
      </c>
      <c r="S202" s="211" t="s">
        <v>36</v>
      </c>
      <c r="T202" s="212" t="s">
        <v>36</v>
      </c>
      <c r="U202" s="213" t="s">
        <v>36</v>
      </c>
      <c r="V202" s="81">
        <f t="shared" si="113"/>
        <v>0</v>
      </c>
      <c r="W202" s="81">
        <f t="shared" si="122"/>
        <v>0</v>
      </c>
      <c r="X202" s="81">
        <f t="shared" si="123"/>
        <v>0</v>
      </c>
      <c r="Y202" s="81">
        <f t="shared" si="114"/>
        <v>0</v>
      </c>
      <c r="Z202" s="81">
        <f t="shared" si="124"/>
        <v>0</v>
      </c>
      <c r="AA202" s="81">
        <f t="shared" si="125"/>
        <v>0</v>
      </c>
      <c r="AB202" s="81">
        <f t="shared" si="115"/>
        <v>0</v>
      </c>
      <c r="AC202" s="81">
        <f t="shared" si="126"/>
        <v>0</v>
      </c>
      <c r="AD202" s="81">
        <f t="shared" si="127"/>
        <v>0</v>
      </c>
      <c r="AE202" s="81">
        <f t="shared" si="116"/>
        <v>0</v>
      </c>
      <c r="AF202" s="81">
        <f t="shared" si="128"/>
        <v>0</v>
      </c>
      <c r="AG202" s="81">
        <f t="shared" si="129"/>
        <v>0</v>
      </c>
      <c r="AH202" s="81">
        <f t="shared" si="117"/>
        <v>0</v>
      </c>
      <c r="AI202" s="81">
        <f t="shared" si="130"/>
        <v>0</v>
      </c>
      <c r="AJ202" s="81">
        <f t="shared" si="131"/>
        <v>0</v>
      </c>
      <c r="AK202" s="81">
        <f t="shared" si="118"/>
        <v>0</v>
      </c>
      <c r="AL202" s="81">
        <f t="shared" si="132"/>
        <v>0</v>
      </c>
      <c r="AM202" s="81">
        <f t="shared" si="133"/>
        <v>0</v>
      </c>
      <c r="AN202" s="81">
        <f t="shared" si="119"/>
        <v>0</v>
      </c>
      <c r="AO202" s="81">
        <f t="shared" si="134"/>
        <v>0</v>
      </c>
      <c r="AP202" s="81">
        <f t="shared" si="135"/>
        <v>0</v>
      </c>
      <c r="AQ202" s="81">
        <f t="shared" si="101"/>
        <v>0</v>
      </c>
      <c r="AR202" s="81">
        <f t="shared" si="136"/>
        <v>0</v>
      </c>
      <c r="AS202" s="81">
        <f t="shared" si="137"/>
        <v>0</v>
      </c>
      <c r="AT202" s="81">
        <f t="shared" si="104"/>
        <v>0</v>
      </c>
      <c r="AU202" s="81">
        <f t="shared" si="138"/>
        <v>0</v>
      </c>
      <c r="AV202" s="81">
        <f t="shared" si="139"/>
        <v>0</v>
      </c>
      <c r="AW202" s="81">
        <f t="shared" si="107"/>
        <v>0</v>
      </c>
      <c r="AX202" s="81">
        <f t="shared" si="140"/>
        <v>0</v>
      </c>
      <c r="AY202" s="81">
        <f t="shared" si="141"/>
        <v>0</v>
      </c>
      <c r="AZ202" s="81">
        <f t="shared" si="110"/>
        <v>0</v>
      </c>
      <c r="BA202" s="81">
        <f t="shared" si="142"/>
        <v>0</v>
      </c>
      <c r="BB202" s="81">
        <f t="shared" si="143"/>
        <v>0</v>
      </c>
    </row>
    <row r="203" spans="1:54" x14ac:dyDescent="0.25">
      <c r="A203" s="198"/>
      <c r="B203" s="206"/>
      <c r="C203" s="207"/>
      <c r="D203" s="206"/>
      <c r="E203" s="206"/>
      <c r="F203" s="206"/>
      <c r="G203" s="206"/>
      <c r="H203" s="206"/>
      <c r="I203" s="206"/>
      <c r="J203" s="206"/>
      <c r="K203" s="206"/>
      <c r="L203" s="206"/>
      <c r="M203" s="206"/>
      <c r="N203" s="206"/>
      <c r="O203" s="206"/>
      <c r="P203" s="208"/>
      <c r="Q203" s="81">
        <f t="shared" si="120"/>
        <v>0</v>
      </c>
      <c r="R203" s="81">
        <f t="shared" si="121"/>
        <v>0</v>
      </c>
      <c r="S203" s="211" t="s">
        <v>36</v>
      </c>
      <c r="T203" s="212" t="s">
        <v>36</v>
      </c>
      <c r="U203" s="213" t="s">
        <v>36</v>
      </c>
      <c r="V203" s="81">
        <f t="shared" si="113"/>
        <v>0</v>
      </c>
      <c r="W203" s="81">
        <f t="shared" si="122"/>
        <v>0</v>
      </c>
      <c r="X203" s="81">
        <f t="shared" si="123"/>
        <v>0</v>
      </c>
      <c r="Y203" s="81">
        <f t="shared" si="114"/>
        <v>0</v>
      </c>
      <c r="Z203" s="81">
        <f t="shared" si="124"/>
        <v>0</v>
      </c>
      <c r="AA203" s="81">
        <f t="shared" si="125"/>
        <v>0</v>
      </c>
      <c r="AB203" s="81">
        <f t="shared" si="115"/>
        <v>0</v>
      </c>
      <c r="AC203" s="81">
        <f t="shared" si="126"/>
        <v>0</v>
      </c>
      <c r="AD203" s="81">
        <f t="shared" si="127"/>
        <v>0</v>
      </c>
      <c r="AE203" s="81">
        <f t="shared" si="116"/>
        <v>0</v>
      </c>
      <c r="AF203" s="81">
        <f t="shared" si="128"/>
        <v>0</v>
      </c>
      <c r="AG203" s="81">
        <f t="shared" si="129"/>
        <v>0</v>
      </c>
      <c r="AH203" s="81">
        <f t="shared" si="117"/>
        <v>0</v>
      </c>
      <c r="AI203" s="81">
        <f t="shared" si="130"/>
        <v>0</v>
      </c>
      <c r="AJ203" s="81">
        <f t="shared" si="131"/>
        <v>0</v>
      </c>
      <c r="AK203" s="81">
        <f t="shared" si="118"/>
        <v>0</v>
      </c>
      <c r="AL203" s="81">
        <f t="shared" si="132"/>
        <v>0</v>
      </c>
      <c r="AM203" s="81">
        <f t="shared" si="133"/>
        <v>0</v>
      </c>
      <c r="AN203" s="81">
        <f t="shared" si="119"/>
        <v>0</v>
      </c>
      <c r="AO203" s="81">
        <f t="shared" si="134"/>
        <v>0</v>
      </c>
      <c r="AP203" s="81">
        <f t="shared" si="135"/>
        <v>0</v>
      </c>
      <c r="AQ203" s="81">
        <f t="shared" si="101"/>
        <v>0</v>
      </c>
      <c r="AR203" s="81">
        <f t="shared" si="136"/>
        <v>0</v>
      </c>
      <c r="AS203" s="81">
        <f t="shared" si="137"/>
        <v>0</v>
      </c>
      <c r="AT203" s="81">
        <f t="shared" si="104"/>
        <v>0</v>
      </c>
      <c r="AU203" s="81">
        <f t="shared" si="138"/>
        <v>0</v>
      </c>
      <c r="AV203" s="81">
        <f t="shared" si="139"/>
        <v>0</v>
      </c>
      <c r="AW203" s="81">
        <f t="shared" si="107"/>
        <v>0</v>
      </c>
      <c r="AX203" s="81">
        <f t="shared" si="140"/>
        <v>0</v>
      </c>
      <c r="AY203" s="81">
        <f t="shared" si="141"/>
        <v>0</v>
      </c>
      <c r="AZ203" s="81">
        <f t="shared" si="110"/>
        <v>0</v>
      </c>
      <c r="BA203" s="81">
        <f t="shared" si="142"/>
        <v>0</v>
      </c>
      <c r="BB203" s="81">
        <f t="shared" si="143"/>
        <v>0</v>
      </c>
    </row>
    <row r="204" spans="1:54" x14ac:dyDescent="0.25">
      <c r="A204" s="198"/>
      <c r="B204" s="206"/>
      <c r="C204" s="207"/>
      <c r="D204" s="206"/>
      <c r="E204" s="206"/>
      <c r="F204" s="206"/>
      <c r="G204" s="206"/>
      <c r="H204" s="206"/>
      <c r="I204" s="206"/>
      <c r="J204" s="206"/>
      <c r="K204" s="206"/>
      <c r="L204" s="206"/>
      <c r="M204" s="206"/>
      <c r="N204" s="206"/>
      <c r="O204" s="206"/>
      <c r="P204" s="208"/>
      <c r="Q204" s="81">
        <f t="shared" si="120"/>
        <v>0</v>
      </c>
      <c r="R204" s="81">
        <f t="shared" si="121"/>
        <v>0</v>
      </c>
      <c r="S204" s="211" t="s">
        <v>36</v>
      </c>
      <c r="T204" s="212" t="s">
        <v>36</v>
      </c>
      <c r="U204" s="213" t="s">
        <v>36</v>
      </c>
      <c r="V204" s="81">
        <f t="shared" si="113"/>
        <v>0</v>
      </c>
      <c r="W204" s="81">
        <f t="shared" si="122"/>
        <v>0</v>
      </c>
      <c r="X204" s="81">
        <f t="shared" si="123"/>
        <v>0</v>
      </c>
      <c r="Y204" s="81">
        <f t="shared" si="114"/>
        <v>0</v>
      </c>
      <c r="Z204" s="81">
        <f t="shared" si="124"/>
        <v>0</v>
      </c>
      <c r="AA204" s="81">
        <f t="shared" si="125"/>
        <v>0</v>
      </c>
      <c r="AB204" s="81">
        <f t="shared" si="115"/>
        <v>0</v>
      </c>
      <c r="AC204" s="81">
        <f t="shared" si="126"/>
        <v>0</v>
      </c>
      <c r="AD204" s="81">
        <f t="shared" si="127"/>
        <v>0</v>
      </c>
      <c r="AE204" s="81">
        <f t="shared" si="116"/>
        <v>0</v>
      </c>
      <c r="AF204" s="81">
        <f t="shared" si="128"/>
        <v>0</v>
      </c>
      <c r="AG204" s="81">
        <f t="shared" si="129"/>
        <v>0</v>
      </c>
      <c r="AH204" s="81">
        <f t="shared" si="117"/>
        <v>0</v>
      </c>
      <c r="AI204" s="81">
        <f t="shared" si="130"/>
        <v>0</v>
      </c>
      <c r="AJ204" s="81">
        <f t="shared" si="131"/>
        <v>0</v>
      </c>
      <c r="AK204" s="81">
        <f t="shared" si="118"/>
        <v>0</v>
      </c>
      <c r="AL204" s="81">
        <f t="shared" si="132"/>
        <v>0</v>
      </c>
      <c r="AM204" s="81">
        <f t="shared" si="133"/>
        <v>0</v>
      </c>
      <c r="AN204" s="81">
        <f t="shared" si="119"/>
        <v>0</v>
      </c>
      <c r="AO204" s="81">
        <f t="shared" si="134"/>
        <v>0</v>
      </c>
      <c r="AP204" s="81">
        <f t="shared" si="135"/>
        <v>0</v>
      </c>
      <c r="AQ204" s="81">
        <f t="shared" si="101"/>
        <v>0</v>
      </c>
      <c r="AR204" s="81">
        <f t="shared" si="136"/>
        <v>0</v>
      </c>
      <c r="AS204" s="81">
        <f t="shared" si="137"/>
        <v>0</v>
      </c>
      <c r="AT204" s="81">
        <f t="shared" si="104"/>
        <v>0</v>
      </c>
      <c r="AU204" s="81">
        <f t="shared" si="138"/>
        <v>0</v>
      </c>
      <c r="AV204" s="81">
        <f t="shared" si="139"/>
        <v>0</v>
      </c>
      <c r="AW204" s="81">
        <f t="shared" si="107"/>
        <v>0</v>
      </c>
      <c r="AX204" s="81">
        <f t="shared" si="140"/>
        <v>0</v>
      </c>
      <c r="AY204" s="81">
        <f t="shared" si="141"/>
        <v>0</v>
      </c>
      <c r="AZ204" s="81">
        <f t="shared" si="110"/>
        <v>0</v>
      </c>
      <c r="BA204" s="81">
        <f t="shared" si="142"/>
        <v>0</v>
      </c>
      <c r="BB204" s="81">
        <f t="shared" si="143"/>
        <v>0</v>
      </c>
    </row>
    <row r="205" spans="1:54" x14ac:dyDescent="0.25">
      <c r="A205" s="198"/>
      <c r="B205" s="206"/>
      <c r="C205" s="207"/>
      <c r="D205" s="206"/>
      <c r="E205" s="206"/>
      <c r="F205" s="206"/>
      <c r="G205" s="206"/>
      <c r="H205" s="206"/>
      <c r="I205" s="206"/>
      <c r="J205" s="206"/>
      <c r="K205" s="206"/>
      <c r="L205" s="206"/>
      <c r="M205" s="206"/>
      <c r="N205" s="206"/>
      <c r="O205" s="206"/>
      <c r="P205" s="208"/>
      <c r="Q205" s="81">
        <f t="shared" si="120"/>
        <v>0</v>
      </c>
      <c r="R205" s="81">
        <f t="shared" si="121"/>
        <v>0</v>
      </c>
      <c r="S205" s="211" t="s">
        <v>36</v>
      </c>
      <c r="T205" s="212" t="s">
        <v>36</v>
      </c>
      <c r="U205" s="213" t="s">
        <v>36</v>
      </c>
      <c r="V205" s="81">
        <f t="shared" si="113"/>
        <v>0</v>
      </c>
      <c r="W205" s="81">
        <f t="shared" si="122"/>
        <v>0</v>
      </c>
      <c r="X205" s="81">
        <f t="shared" si="123"/>
        <v>0</v>
      </c>
      <c r="Y205" s="81">
        <f t="shared" si="114"/>
        <v>0</v>
      </c>
      <c r="Z205" s="81">
        <f t="shared" si="124"/>
        <v>0</v>
      </c>
      <c r="AA205" s="81">
        <f t="shared" si="125"/>
        <v>0</v>
      </c>
      <c r="AB205" s="81">
        <f t="shared" si="115"/>
        <v>0</v>
      </c>
      <c r="AC205" s="81">
        <f t="shared" si="126"/>
        <v>0</v>
      </c>
      <c r="AD205" s="81">
        <f t="shared" si="127"/>
        <v>0</v>
      </c>
      <c r="AE205" s="81">
        <f t="shared" si="116"/>
        <v>0</v>
      </c>
      <c r="AF205" s="81">
        <f t="shared" si="128"/>
        <v>0</v>
      </c>
      <c r="AG205" s="81">
        <f t="shared" si="129"/>
        <v>0</v>
      </c>
      <c r="AH205" s="81">
        <f t="shared" si="117"/>
        <v>0</v>
      </c>
      <c r="AI205" s="81">
        <f t="shared" si="130"/>
        <v>0</v>
      </c>
      <c r="AJ205" s="81">
        <f t="shared" si="131"/>
        <v>0</v>
      </c>
      <c r="AK205" s="81">
        <f t="shared" si="118"/>
        <v>0</v>
      </c>
      <c r="AL205" s="81">
        <f t="shared" si="132"/>
        <v>0</v>
      </c>
      <c r="AM205" s="81">
        <f t="shared" si="133"/>
        <v>0</v>
      </c>
      <c r="AN205" s="81">
        <f t="shared" si="119"/>
        <v>0</v>
      </c>
      <c r="AO205" s="81">
        <f t="shared" si="134"/>
        <v>0</v>
      </c>
      <c r="AP205" s="81">
        <f t="shared" si="135"/>
        <v>0</v>
      </c>
      <c r="AQ205" s="81">
        <f t="shared" si="101"/>
        <v>0</v>
      </c>
      <c r="AR205" s="81">
        <f t="shared" si="136"/>
        <v>0</v>
      </c>
      <c r="AS205" s="81">
        <f t="shared" si="137"/>
        <v>0</v>
      </c>
      <c r="AT205" s="81">
        <f t="shared" si="104"/>
        <v>0</v>
      </c>
      <c r="AU205" s="81">
        <f t="shared" si="138"/>
        <v>0</v>
      </c>
      <c r="AV205" s="81">
        <f t="shared" si="139"/>
        <v>0</v>
      </c>
      <c r="AW205" s="81">
        <f t="shared" si="107"/>
        <v>0</v>
      </c>
      <c r="AX205" s="81">
        <f t="shared" si="140"/>
        <v>0</v>
      </c>
      <c r="AY205" s="81">
        <f t="shared" si="141"/>
        <v>0</v>
      </c>
      <c r="AZ205" s="81">
        <f t="shared" si="110"/>
        <v>0</v>
      </c>
      <c r="BA205" s="81">
        <f t="shared" si="142"/>
        <v>0</v>
      </c>
      <c r="BB205" s="81">
        <f t="shared" si="143"/>
        <v>0</v>
      </c>
    </row>
    <row r="206" spans="1:54" x14ac:dyDescent="0.25">
      <c r="A206" s="198"/>
      <c r="B206" s="206"/>
      <c r="C206" s="207"/>
      <c r="D206" s="206"/>
      <c r="E206" s="206"/>
      <c r="F206" s="206"/>
      <c r="G206" s="206"/>
      <c r="H206" s="206"/>
      <c r="I206" s="206"/>
      <c r="J206" s="206"/>
      <c r="K206" s="206"/>
      <c r="L206" s="206"/>
      <c r="M206" s="206"/>
      <c r="N206" s="206"/>
      <c r="O206" s="206"/>
      <c r="P206" s="208"/>
      <c r="Q206" s="81">
        <f t="shared" si="120"/>
        <v>0</v>
      </c>
      <c r="R206" s="81">
        <f t="shared" si="121"/>
        <v>0</v>
      </c>
      <c r="S206" s="211" t="s">
        <v>36</v>
      </c>
      <c r="T206" s="212" t="s">
        <v>36</v>
      </c>
      <c r="U206" s="213" t="s">
        <v>36</v>
      </c>
      <c r="V206" s="81">
        <f t="shared" si="113"/>
        <v>0</v>
      </c>
      <c r="W206" s="81">
        <f t="shared" si="122"/>
        <v>0</v>
      </c>
      <c r="X206" s="81">
        <f t="shared" si="123"/>
        <v>0</v>
      </c>
      <c r="Y206" s="81">
        <f t="shared" si="114"/>
        <v>0</v>
      </c>
      <c r="Z206" s="81">
        <f t="shared" si="124"/>
        <v>0</v>
      </c>
      <c r="AA206" s="81">
        <f t="shared" si="125"/>
        <v>0</v>
      </c>
      <c r="AB206" s="81">
        <f t="shared" si="115"/>
        <v>0</v>
      </c>
      <c r="AC206" s="81">
        <f t="shared" si="126"/>
        <v>0</v>
      </c>
      <c r="AD206" s="81">
        <f t="shared" si="127"/>
        <v>0</v>
      </c>
      <c r="AE206" s="81">
        <f t="shared" si="116"/>
        <v>0</v>
      </c>
      <c r="AF206" s="81">
        <f t="shared" si="128"/>
        <v>0</v>
      </c>
      <c r="AG206" s="81">
        <f t="shared" si="129"/>
        <v>0</v>
      </c>
      <c r="AH206" s="81">
        <f t="shared" si="117"/>
        <v>0</v>
      </c>
      <c r="AI206" s="81">
        <f t="shared" si="130"/>
        <v>0</v>
      </c>
      <c r="AJ206" s="81">
        <f t="shared" si="131"/>
        <v>0</v>
      </c>
      <c r="AK206" s="81">
        <f t="shared" si="118"/>
        <v>0</v>
      </c>
      <c r="AL206" s="81">
        <f t="shared" si="132"/>
        <v>0</v>
      </c>
      <c r="AM206" s="81">
        <f t="shared" si="133"/>
        <v>0</v>
      </c>
      <c r="AN206" s="81">
        <f t="shared" si="119"/>
        <v>0</v>
      </c>
      <c r="AO206" s="81">
        <f t="shared" si="134"/>
        <v>0</v>
      </c>
      <c r="AP206" s="81">
        <f t="shared" si="135"/>
        <v>0</v>
      </c>
      <c r="AQ206" s="81">
        <f t="shared" si="101"/>
        <v>0</v>
      </c>
      <c r="AR206" s="81">
        <f t="shared" si="136"/>
        <v>0</v>
      </c>
      <c r="AS206" s="81">
        <f t="shared" si="137"/>
        <v>0</v>
      </c>
      <c r="AT206" s="81">
        <f t="shared" si="104"/>
        <v>0</v>
      </c>
      <c r="AU206" s="81">
        <f t="shared" si="138"/>
        <v>0</v>
      </c>
      <c r="AV206" s="81">
        <f t="shared" si="139"/>
        <v>0</v>
      </c>
      <c r="AW206" s="81">
        <f t="shared" si="107"/>
        <v>0</v>
      </c>
      <c r="AX206" s="81">
        <f t="shared" si="140"/>
        <v>0</v>
      </c>
      <c r="AY206" s="81">
        <f t="shared" si="141"/>
        <v>0</v>
      </c>
      <c r="AZ206" s="81">
        <f t="shared" si="110"/>
        <v>0</v>
      </c>
      <c r="BA206" s="81">
        <f t="shared" si="142"/>
        <v>0</v>
      </c>
      <c r="BB206" s="81">
        <f t="shared" si="143"/>
        <v>0</v>
      </c>
    </row>
    <row r="207" spans="1:54" x14ac:dyDescent="0.25">
      <c r="A207" s="198"/>
      <c r="B207" s="206"/>
      <c r="C207" s="207"/>
      <c r="D207" s="206"/>
      <c r="E207" s="206"/>
      <c r="F207" s="206"/>
      <c r="G207" s="206"/>
      <c r="H207" s="206"/>
      <c r="I207" s="206"/>
      <c r="J207" s="206"/>
      <c r="K207" s="206"/>
      <c r="L207" s="206"/>
      <c r="M207" s="206"/>
      <c r="N207" s="206"/>
      <c r="O207" s="206"/>
      <c r="P207" s="208"/>
      <c r="Q207" s="81">
        <f t="shared" si="120"/>
        <v>0</v>
      </c>
      <c r="R207" s="81">
        <f t="shared" si="121"/>
        <v>0</v>
      </c>
      <c r="S207" s="211" t="s">
        <v>36</v>
      </c>
      <c r="T207" s="212" t="s">
        <v>36</v>
      </c>
      <c r="U207" s="213" t="s">
        <v>36</v>
      </c>
      <c r="V207" s="81">
        <f t="shared" si="113"/>
        <v>0</v>
      </c>
      <c r="W207" s="81">
        <f t="shared" si="122"/>
        <v>0</v>
      </c>
      <c r="X207" s="81">
        <f t="shared" si="123"/>
        <v>0</v>
      </c>
      <c r="Y207" s="81">
        <f t="shared" si="114"/>
        <v>0</v>
      </c>
      <c r="Z207" s="81">
        <f t="shared" si="124"/>
        <v>0</v>
      </c>
      <c r="AA207" s="81">
        <f t="shared" si="125"/>
        <v>0</v>
      </c>
      <c r="AB207" s="81">
        <f t="shared" si="115"/>
        <v>0</v>
      </c>
      <c r="AC207" s="81">
        <f t="shared" si="126"/>
        <v>0</v>
      </c>
      <c r="AD207" s="81">
        <f t="shared" si="127"/>
        <v>0</v>
      </c>
      <c r="AE207" s="81">
        <f t="shared" si="116"/>
        <v>0</v>
      </c>
      <c r="AF207" s="81">
        <f t="shared" si="128"/>
        <v>0</v>
      </c>
      <c r="AG207" s="81">
        <f t="shared" si="129"/>
        <v>0</v>
      </c>
      <c r="AH207" s="81">
        <f t="shared" si="117"/>
        <v>0</v>
      </c>
      <c r="AI207" s="81">
        <f t="shared" si="130"/>
        <v>0</v>
      </c>
      <c r="AJ207" s="81">
        <f t="shared" si="131"/>
        <v>0</v>
      </c>
      <c r="AK207" s="81">
        <f t="shared" si="118"/>
        <v>0</v>
      </c>
      <c r="AL207" s="81">
        <f t="shared" si="132"/>
        <v>0</v>
      </c>
      <c r="AM207" s="81">
        <f t="shared" si="133"/>
        <v>0</v>
      </c>
      <c r="AN207" s="81">
        <f t="shared" si="119"/>
        <v>0</v>
      </c>
      <c r="AO207" s="81">
        <f t="shared" si="134"/>
        <v>0</v>
      </c>
      <c r="AP207" s="81">
        <f t="shared" si="135"/>
        <v>0</v>
      </c>
      <c r="AQ207" s="81">
        <f t="shared" si="101"/>
        <v>0</v>
      </c>
      <c r="AR207" s="81">
        <f t="shared" si="136"/>
        <v>0</v>
      </c>
      <c r="AS207" s="81">
        <f t="shared" si="137"/>
        <v>0</v>
      </c>
      <c r="AT207" s="81">
        <f t="shared" si="104"/>
        <v>0</v>
      </c>
      <c r="AU207" s="81">
        <f t="shared" si="138"/>
        <v>0</v>
      </c>
      <c r="AV207" s="81">
        <f t="shared" si="139"/>
        <v>0</v>
      </c>
      <c r="AW207" s="81">
        <f t="shared" si="107"/>
        <v>0</v>
      </c>
      <c r="AX207" s="81">
        <f t="shared" si="140"/>
        <v>0</v>
      </c>
      <c r="AY207" s="81">
        <f t="shared" si="141"/>
        <v>0</v>
      </c>
      <c r="AZ207" s="81">
        <f t="shared" si="110"/>
        <v>0</v>
      </c>
      <c r="BA207" s="81">
        <f t="shared" si="142"/>
        <v>0</v>
      </c>
      <c r="BB207" s="81">
        <f t="shared" si="143"/>
        <v>0</v>
      </c>
    </row>
    <row r="208" spans="1:54" x14ac:dyDescent="0.25">
      <c r="A208" s="198"/>
      <c r="B208" s="206"/>
      <c r="C208" s="207"/>
      <c r="D208" s="206"/>
      <c r="E208" s="206"/>
      <c r="F208" s="206"/>
      <c r="G208" s="206"/>
      <c r="H208" s="206"/>
      <c r="I208" s="206"/>
      <c r="J208" s="206"/>
      <c r="K208" s="206"/>
      <c r="L208" s="206"/>
      <c r="M208" s="206"/>
      <c r="N208" s="206"/>
      <c r="O208" s="206"/>
      <c r="P208" s="208"/>
      <c r="Q208" s="81">
        <f t="shared" si="120"/>
        <v>0</v>
      </c>
      <c r="R208" s="81">
        <f t="shared" si="121"/>
        <v>0</v>
      </c>
      <c r="S208" s="211" t="s">
        <v>36</v>
      </c>
      <c r="T208" s="212" t="s">
        <v>36</v>
      </c>
      <c r="U208" s="213" t="s">
        <v>36</v>
      </c>
      <c r="V208" s="81">
        <f t="shared" si="113"/>
        <v>0</v>
      </c>
      <c r="W208" s="81">
        <f t="shared" si="122"/>
        <v>0</v>
      </c>
      <c r="X208" s="81">
        <f t="shared" si="123"/>
        <v>0</v>
      </c>
      <c r="Y208" s="81">
        <f t="shared" si="114"/>
        <v>0</v>
      </c>
      <c r="Z208" s="81">
        <f t="shared" si="124"/>
        <v>0</v>
      </c>
      <c r="AA208" s="81">
        <f t="shared" si="125"/>
        <v>0</v>
      </c>
      <c r="AB208" s="81">
        <f t="shared" si="115"/>
        <v>0</v>
      </c>
      <c r="AC208" s="81">
        <f t="shared" si="126"/>
        <v>0</v>
      </c>
      <c r="AD208" s="81">
        <f t="shared" si="127"/>
        <v>0</v>
      </c>
      <c r="AE208" s="81">
        <f t="shared" si="116"/>
        <v>0</v>
      </c>
      <c r="AF208" s="81">
        <f t="shared" si="128"/>
        <v>0</v>
      </c>
      <c r="AG208" s="81">
        <f t="shared" si="129"/>
        <v>0</v>
      </c>
      <c r="AH208" s="81">
        <f t="shared" si="117"/>
        <v>0</v>
      </c>
      <c r="AI208" s="81">
        <f t="shared" si="130"/>
        <v>0</v>
      </c>
      <c r="AJ208" s="81">
        <f t="shared" si="131"/>
        <v>0</v>
      </c>
      <c r="AK208" s="81">
        <f t="shared" si="118"/>
        <v>0</v>
      </c>
      <c r="AL208" s="81">
        <f t="shared" si="132"/>
        <v>0</v>
      </c>
      <c r="AM208" s="81">
        <f t="shared" si="133"/>
        <v>0</v>
      </c>
      <c r="AN208" s="81">
        <f t="shared" si="119"/>
        <v>0</v>
      </c>
      <c r="AO208" s="81">
        <f t="shared" si="134"/>
        <v>0</v>
      </c>
      <c r="AP208" s="81">
        <f t="shared" si="135"/>
        <v>0</v>
      </c>
      <c r="AQ208" s="81">
        <f t="shared" si="101"/>
        <v>0</v>
      </c>
      <c r="AR208" s="81">
        <f t="shared" si="136"/>
        <v>0</v>
      </c>
      <c r="AS208" s="81">
        <f t="shared" si="137"/>
        <v>0</v>
      </c>
      <c r="AT208" s="81">
        <f t="shared" si="104"/>
        <v>0</v>
      </c>
      <c r="AU208" s="81">
        <f t="shared" si="138"/>
        <v>0</v>
      </c>
      <c r="AV208" s="81">
        <f t="shared" si="139"/>
        <v>0</v>
      </c>
      <c r="AW208" s="81">
        <f t="shared" si="107"/>
        <v>0</v>
      </c>
      <c r="AX208" s="81">
        <f t="shared" si="140"/>
        <v>0</v>
      </c>
      <c r="AY208" s="81">
        <f t="shared" si="141"/>
        <v>0</v>
      </c>
      <c r="AZ208" s="81">
        <f t="shared" si="110"/>
        <v>0</v>
      </c>
      <c r="BA208" s="81">
        <f t="shared" si="142"/>
        <v>0</v>
      </c>
      <c r="BB208" s="81">
        <f t="shared" si="143"/>
        <v>0</v>
      </c>
    </row>
    <row r="209" spans="1:54" x14ac:dyDescent="0.25">
      <c r="A209" s="198"/>
      <c r="B209" s="206"/>
      <c r="C209" s="207"/>
      <c r="D209" s="206"/>
      <c r="E209" s="206"/>
      <c r="F209" s="206"/>
      <c r="G209" s="206"/>
      <c r="H209" s="206"/>
      <c r="I209" s="206"/>
      <c r="J209" s="206"/>
      <c r="K209" s="206"/>
      <c r="L209" s="206"/>
      <c r="M209" s="206"/>
      <c r="N209" s="206"/>
      <c r="O209" s="206"/>
      <c r="P209" s="208"/>
      <c r="Q209" s="81">
        <f t="shared" si="120"/>
        <v>0</v>
      </c>
      <c r="R209" s="81">
        <f t="shared" si="121"/>
        <v>0</v>
      </c>
      <c r="S209" s="211" t="s">
        <v>36</v>
      </c>
      <c r="T209" s="212" t="s">
        <v>36</v>
      </c>
      <c r="U209" s="213" t="s">
        <v>36</v>
      </c>
      <c r="V209" s="81">
        <f t="shared" si="113"/>
        <v>0</v>
      </c>
      <c r="W209" s="81">
        <f t="shared" si="122"/>
        <v>0</v>
      </c>
      <c r="X209" s="81">
        <f t="shared" si="123"/>
        <v>0</v>
      </c>
      <c r="Y209" s="81">
        <f t="shared" si="114"/>
        <v>0</v>
      </c>
      <c r="Z209" s="81">
        <f t="shared" si="124"/>
        <v>0</v>
      </c>
      <c r="AA209" s="81">
        <f t="shared" si="125"/>
        <v>0</v>
      </c>
      <c r="AB209" s="81">
        <f t="shared" si="115"/>
        <v>0</v>
      </c>
      <c r="AC209" s="81">
        <f t="shared" si="126"/>
        <v>0</v>
      </c>
      <c r="AD209" s="81">
        <f t="shared" si="127"/>
        <v>0</v>
      </c>
      <c r="AE209" s="81">
        <f t="shared" si="116"/>
        <v>0</v>
      </c>
      <c r="AF209" s="81">
        <f t="shared" si="128"/>
        <v>0</v>
      </c>
      <c r="AG209" s="81">
        <f t="shared" si="129"/>
        <v>0</v>
      </c>
      <c r="AH209" s="81">
        <f t="shared" si="117"/>
        <v>0</v>
      </c>
      <c r="AI209" s="81">
        <f t="shared" si="130"/>
        <v>0</v>
      </c>
      <c r="AJ209" s="81">
        <f t="shared" si="131"/>
        <v>0</v>
      </c>
      <c r="AK209" s="81">
        <f t="shared" si="118"/>
        <v>0</v>
      </c>
      <c r="AL209" s="81">
        <f t="shared" si="132"/>
        <v>0</v>
      </c>
      <c r="AM209" s="81">
        <f t="shared" si="133"/>
        <v>0</v>
      </c>
      <c r="AN209" s="81">
        <f t="shared" si="119"/>
        <v>0</v>
      </c>
      <c r="AO209" s="81">
        <f t="shared" si="134"/>
        <v>0</v>
      </c>
      <c r="AP209" s="81">
        <f t="shared" si="135"/>
        <v>0</v>
      </c>
      <c r="AQ209" s="81">
        <f t="shared" si="101"/>
        <v>0</v>
      </c>
      <c r="AR209" s="81">
        <f t="shared" si="136"/>
        <v>0</v>
      </c>
      <c r="AS209" s="81">
        <f t="shared" si="137"/>
        <v>0</v>
      </c>
      <c r="AT209" s="81">
        <f t="shared" si="104"/>
        <v>0</v>
      </c>
      <c r="AU209" s="81">
        <f t="shared" si="138"/>
        <v>0</v>
      </c>
      <c r="AV209" s="81">
        <f t="shared" si="139"/>
        <v>0</v>
      </c>
      <c r="AW209" s="81">
        <f t="shared" si="107"/>
        <v>0</v>
      </c>
      <c r="AX209" s="81">
        <f t="shared" si="140"/>
        <v>0</v>
      </c>
      <c r="AY209" s="81">
        <f t="shared" si="141"/>
        <v>0</v>
      </c>
      <c r="AZ209" s="81">
        <f t="shared" si="110"/>
        <v>0</v>
      </c>
      <c r="BA209" s="81">
        <f t="shared" si="142"/>
        <v>0</v>
      </c>
      <c r="BB209" s="81">
        <f t="shared" si="143"/>
        <v>0</v>
      </c>
    </row>
    <row r="210" spans="1:54" x14ac:dyDescent="0.25">
      <c r="A210" s="198"/>
      <c r="B210" s="206"/>
      <c r="C210" s="207"/>
      <c r="D210" s="206"/>
      <c r="E210" s="206"/>
      <c r="F210" s="206"/>
      <c r="G210" s="206"/>
      <c r="H210" s="206"/>
      <c r="I210" s="206"/>
      <c r="J210" s="206"/>
      <c r="K210" s="206"/>
      <c r="L210" s="206"/>
      <c r="M210" s="206"/>
      <c r="N210" s="206"/>
      <c r="O210" s="206"/>
      <c r="P210" s="208"/>
      <c r="Q210" s="81">
        <f t="shared" si="120"/>
        <v>0</v>
      </c>
      <c r="R210" s="81">
        <f t="shared" si="121"/>
        <v>0</v>
      </c>
      <c r="S210" s="211" t="s">
        <v>36</v>
      </c>
      <c r="T210" s="212" t="s">
        <v>36</v>
      </c>
      <c r="U210" s="213" t="s">
        <v>36</v>
      </c>
      <c r="V210" s="81">
        <f t="shared" si="113"/>
        <v>0</v>
      </c>
      <c r="W210" s="81">
        <f t="shared" si="122"/>
        <v>0</v>
      </c>
      <c r="X210" s="81">
        <f t="shared" si="123"/>
        <v>0</v>
      </c>
      <c r="Y210" s="81">
        <f t="shared" si="114"/>
        <v>0</v>
      </c>
      <c r="Z210" s="81">
        <f t="shared" si="124"/>
        <v>0</v>
      </c>
      <c r="AA210" s="81">
        <f t="shared" si="125"/>
        <v>0</v>
      </c>
      <c r="AB210" s="81">
        <f t="shared" si="115"/>
        <v>0</v>
      </c>
      <c r="AC210" s="81">
        <f t="shared" si="126"/>
        <v>0</v>
      </c>
      <c r="AD210" s="81">
        <f t="shared" si="127"/>
        <v>0</v>
      </c>
      <c r="AE210" s="81">
        <f t="shared" si="116"/>
        <v>0</v>
      </c>
      <c r="AF210" s="81">
        <f t="shared" si="128"/>
        <v>0</v>
      </c>
      <c r="AG210" s="81">
        <f t="shared" si="129"/>
        <v>0</v>
      </c>
      <c r="AH210" s="81">
        <f t="shared" si="117"/>
        <v>0</v>
      </c>
      <c r="AI210" s="81">
        <f t="shared" si="130"/>
        <v>0</v>
      </c>
      <c r="AJ210" s="81">
        <f t="shared" si="131"/>
        <v>0</v>
      </c>
      <c r="AK210" s="81">
        <f t="shared" si="118"/>
        <v>0</v>
      </c>
      <c r="AL210" s="81">
        <f t="shared" si="132"/>
        <v>0</v>
      </c>
      <c r="AM210" s="81">
        <f t="shared" si="133"/>
        <v>0</v>
      </c>
      <c r="AN210" s="81">
        <f t="shared" si="119"/>
        <v>0</v>
      </c>
      <c r="AO210" s="81">
        <f t="shared" si="134"/>
        <v>0</v>
      </c>
      <c r="AP210" s="81">
        <f t="shared" si="135"/>
        <v>0</v>
      </c>
      <c r="AQ210" s="81">
        <f t="shared" si="101"/>
        <v>0</v>
      </c>
      <c r="AR210" s="81">
        <f t="shared" si="136"/>
        <v>0</v>
      </c>
      <c r="AS210" s="81">
        <f t="shared" si="137"/>
        <v>0</v>
      </c>
      <c r="AT210" s="81">
        <f t="shared" si="104"/>
        <v>0</v>
      </c>
      <c r="AU210" s="81">
        <f t="shared" si="138"/>
        <v>0</v>
      </c>
      <c r="AV210" s="81">
        <f t="shared" si="139"/>
        <v>0</v>
      </c>
      <c r="AW210" s="81">
        <f t="shared" si="107"/>
        <v>0</v>
      </c>
      <c r="AX210" s="81">
        <f t="shared" si="140"/>
        <v>0</v>
      </c>
      <c r="AY210" s="81">
        <f t="shared" si="141"/>
        <v>0</v>
      </c>
      <c r="AZ210" s="81">
        <f t="shared" si="110"/>
        <v>0</v>
      </c>
      <c r="BA210" s="81">
        <f t="shared" si="142"/>
        <v>0</v>
      </c>
      <c r="BB210" s="81">
        <f t="shared" si="143"/>
        <v>0</v>
      </c>
    </row>
    <row r="211" spans="1:54" x14ac:dyDescent="0.25">
      <c r="A211" s="198"/>
      <c r="B211" s="206"/>
      <c r="C211" s="207"/>
      <c r="D211" s="206"/>
      <c r="E211" s="206"/>
      <c r="F211" s="206"/>
      <c r="G211" s="206"/>
      <c r="H211" s="206"/>
      <c r="I211" s="206"/>
      <c r="J211" s="206"/>
      <c r="K211" s="206"/>
      <c r="L211" s="206"/>
      <c r="M211" s="206"/>
      <c r="N211" s="206"/>
      <c r="O211" s="206"/>
      <c r="P211" s="208"/>
      <c r="Q211" s="81">
        <f t="shared" si="120"/>
        <v>0</v>
      </c>
      <c r="R211" s="81">
        <f t="shared" si="121"/>
        <v>0</v>
      </c>
      <c r="S211" s="211" t="s">
        <v>36</v>
      </c>
      <c r="T211" s="212" t="s">
        <v>36</v>
      </c>
      <c r="U211" s="213" t="s">
        <v>36</v>
      </c>
      <c r="V211" s="81">
        <f t="shared" si="113"/>
        <v>0</v>
      </c>
      <c r="W211" s="81">
        <f t="shared" si="122"/>
        <v>0</v>
      </c>
      <c r="X211" s="81">
        <f t="shared" si="123"/>
        <v>0</v>
      </c>
      <c r="Y211" s="81">
        <f t="shared" si="114"/>
        <v>0</v>
      </c>
      <c r="Z211" s="81">
        <f t="shared" si="124"/>
        <v>0</v>
      </c>
      <c r="AA211" s="81">
        <f t="shared" si="125"/>
        <v>0</v>
      </c>
      <c r="AB211" s="81">
        <f t="shared" si="115"/>
        <v>0</v>
      </c>
      <c r="AC211" s="81">
        <f t="shared" si="126"/>
        <v>0</v>
      </c>
      <c r="AD211" s="81">
        <f t="shared" si="127"/>
        <v>0</v>
      </c>
      <c r="AE211" s="81">
        <f t="shared" si="116"/>
        <v>0</v>
      </c>
      <c r="AF211" s="81">
        <f t="shared" si="128"/>
        <v>0</v>
      </c>
      <c r="AG211" s="81">
        <f t="shared" si="129"/>
        <v>0</v>
      </c>
      <c r="AH211" s="81">
        <f t="shared" si="117"/>
        <v>0</v>
      </c>
      <c r="AI211" s="81">
        <f t="shared" si="130"/>
        <v>0</v>
      </c>
      <c r="AJ211" s="81">
        <f t="shared" si="131"/>
        <v>0</v>
      </c>
      <c r="AK211" s="81">
        <f t="shared" si="118"/>
        <v>0</v>
      </c>
      <c r="AL211" s="81">
        <f t="shared" si="132"/>
        <v>0</v>
      </c>
      <c r="AM211" s="81">
        <f t="shared" si="133"/>
        <v>0</v>
      </c>
      <c r="AN211" s="81">
        <f t="shared" si="119"/>
        <v>0</v>
      </c>
      <c r="AO211" s="81">
        <f t="shared" si="134"/>
        <v>0</v>
      </c>
      <c r="AP211" s="81">
        <f t="shared" si="135"/>
        <v>0</v>
      </c>
      <c r="AQ211" s="81">
        <f t="shared" si="101"/>
        <v>0</v>
      </c>
      <c r="AR211" s="81">
        <f t="shared" si="136"/>
        <v>0</v>
      </c>
      <c r="AS211" s="81">
        <f t="shared" si="137"/>
        <v>0</v>
      </c>
      <c r="AT211" s="81">
        <f t="shared" si="104"/>
        <v>0</v>
      </c>
      <c r="AU211" s="81">
        <f t="shared" si="138"/>
        <v>0</v>
      </c>
      <c r="AV211" s="81">
        <f t="shared" si="139"/>
        <v>0</v>
      </c>
      <c r="AW211" s="81">
        <f t="shared" si="107"/>
        <v>0</v>
      </c>
      <c r="AX211" s="81">
        <f t="shared" si="140"/>
        <v>0</v>
      </c>
      <c r="AY211" s="81">
        <f t="shared" si="141"/>
        <v>0</v>
      </c>
      <c r="AZ211" s="81">
        <f t="shared" si="110"/>
        <v>0</v>
      </c>
      <c r="BA211" s="81">
        <f t="shared" si="142"/>
        <v>0</v>
      </c>
      <c r="BB211" s="81">
        <f t="shared" si="143"/>
        <v>0</v>
      </c>
    </row>
    <row r="212" spans="1:54" x14ac:dyDescent="0.25">
      <c r="A212" s="198"/>
      <c r="B212" s="206"/>
      <c r="C212" s="207"/>
      <c r="D212" s="206"/>
      <c r="E212" s="206"/>
      <c r="F212" s="206"/>
      <c r="G212" s="206"/>
      <c r="H212" s="206"/>
      <c r="I212" s="206"/>
      <c r="J212" s="206"/>
      <c r="K212" s="206"/>
      <c r="L212" s="206"/>
      <c r="M212" s="206"/>
      <c r="N212" s="206"/>
      <c r="O212" s="206"/>
      <c r="P212" s="208"/>
      <c r="Q212" s="81">
        <f t="shared" si="120"/>
        <v>0</v>
      </c>
      <c r="R212" s="81">
        <f t="shared" si="121"/>
        <v>0</v>
      </c>
      <c r="S212" s="211" t="s">
        <v>36</v>
      </c>
      <c r="T212" s="212" t="s">
        <v>36</v>
      </c>
      <c r="U212" s="213" t="s">
        <v>36</v>
      </c>
      <c r="V212" s="81">
        <f t="shared" si="113"/>
        <v>0</v>
      </c>
      <c r="W212" s="81">
        <f t="shared" si="122"/>
        <v>0</v>
      </c>
      <c r="X212" s="81">
        <f t="shared" si="123"/>
        <v>0</v>
      </c>
      <c r="Y212" s="81">
        <f t="shared" si="114"/>
        <v>0</v>
      </c>
      <c r="Z212" s="81">
        <f t="shared" si="124"/>
        <v>0</v>
      </c>
      <c r="AA212" s="81">
        <f t="shared" si="125"/>
        <v>0</v>
      </c>
      <c r="AB212" s="81">
        <f t="shared" si="115"/>
        <v>0</v>
      </c>
      <c r="AC212" s="81">
        <f t="shared" si="126"/>
        <v>0</v>
      </c>
      <c r="AD212" s="81">
        <f t="shared" si="127"/>
        <v>0</v>
      </c>
      <c r="AE212" s="81">
        <f t="shared" si="116"/>
        <v>0</v>
      </c>
      <c r="AF212" s="81">
        <f t="shared" si="128"/>
        <v>0</v>
      </c>
      <c r="AG212" s="81">
        <f t="shared" si="129"/>
        <v>0</v>
      </c>
      <c r="AH212" s="81">
        <f t="shared" si="117"/>
        <v>0</v>
      </c>
      <c r="AI212" s="81">
        <f t="shared" si="130"/>
        <v>0</v>
      </c>
      <c r="AJ212" s="81">
        <f t="shared" si="131"/>
        <v>0</v>
      </c>
      <c r="AK212" s="81">
        <f t="shared" si="118"/>
        <v>0</v>
      </c>
      <c r="AL212" s="81">
        <f t="shared" si="132"/>
        <v>0</v>
      </c>
      <c r="AM212" s="81">
        <f t="shared" si="133"/>
        <v>0</v>
      </c>
      <c r="AN212" s="81">
        <f t="shared" si="119"/>
        <v>0</v>
      </c>
      <c r="AO212" s="81">
        <f t="shared" si="134"/>
        <v>0</v>
      </c>
      <c r="AP212" s="81">
        <f t="shared" si="135"/>
        <v>0</v>
      </c>
      <c r="AQ212" s="81">
        <f t="shared" si="101"/>
        <v>0</v>
      </c>
      <c r="AR212" s="81">
        <f t="shared" si="136"/>
        <v>0</v>
      </c>
      <c r="AS212" s="81">
        <f t="shared" si="137"/>
        <v>0</v>
      </c>
      <c r="AT212" s="81">
        <f t="shared" si="104"/>
        <v>0</v>
      </c>
      <c r="AU212" s="81">
        <f t="shared" si="138"/>
        <v>0</v>
      </c>
      <c r="AV212" s="81">
        <f t="shared" si="139"/>
        <v>0</v>
      </c>
      <c r="AW212" s="81">
        <f t="shared" si="107"/>
        <v>0</v>
      </c>
      <c r="AX212" s="81">
        <f t="shared" si="140"/>
        <v>0</v>
      </c>
      <c r="AY212" s="81">
        <f t="shared" si="141"/>
        <v>0</v>
      </c>
      <c r="AZ212" s="81">
        <f t="shared" si="110"/>
        <v>0</v>
      </c>
      <c r="BA212" s="81">
        <f t="shared" si="142"/>
        <v>0</v>
      </c>
      <c r="BB212" s="81">
        <f t="shared" si="143"/>
        <v>0</v>
      </c>
    </row>
    <row r="213" spans="1:54" x14ac:dyDescent="0.25">
      <c r="A213" s="198"/>
      <c r="B213" s="206"/>
      <c r="C213" s="207"/>
      <c r="D213" s="206"/>
      <c r="E213" s="206"/>
      <c r="F213" s="206"/>
      <c r="G213" s="206"/>
      <c r="H213" s="206"/>
      <c r="I213" s="206"/>
      <c r="J213" s="206"/>
      <c r="K213" s="206"/>
      <c r="L213" s="206"/>
      <c r="M213" s="206"/>
      <c r="N213" s="206"/>
      <c r="O213" s="206"/>
      <c r="P213" s="208"/>
      <c r="Q213" s="81">
        <f t="shared" si="120"/>
        <v>0</v>
      </c>
      <c r="R213" s="81">
        <f t="shared" si="121"/>
        <v>0</v>
      </c>
      <c r="S213" s="211" t="s">
        <v>36</v>
      </c>
      <c r="T213" s="212" t="s">
        <v>36</v>
      </c>
      <c r="U213" s="213" t="s">
        <v>36</v>
      </c>
      <c r="V213" s="81">
        <f t="shared" si="113"/>
        <v>0</v>
      </c>
      <c r="W213" s="81">
        <f t="shared" si="122"/>
        <v>0</v>
      </c>
      <c r="X213" s="81">
        <f t="shared" si="123"/>
        <v>0</v>
      </c>
      <c r="Y213" s="81">
        <f t="shared" si="114"/>
        <v>0</v>
      </c>
      <c r="Z213" s="81">
        <f t="shared" si="124"/>
        <v>0</v>
      </c>
      <c r="AA213" s="81">
        <f t="shared" si="125"/>
        <v>0</v>
      </c>
      <c r="AB213" s="81">
        <f t="shared" si="115"/>
        <v>0</v>
      </c>
      <c r="AC213" s="81">
        <f t="shared" si="126"/>
        <v>0</v>
      </c>
      <c r="AD213" s="81">
        <f t="shared" si="127"/>
        <v>0</v>
      </c>
      <c r="AE213" s="81">
        <f t="shared" si="116"/>
        <v>0</v>
      </c>
      <c r="AF213" s="81">
        <f t="shared" si="128"/>
        <v>0</v>
      </c>
      <c r="AG213" s="81">
        <f t="shared" si="129"/>
        <v>0</v>
      </c>
      <c r="AH213" s="81">
        <f t="shared" si="117"/>
        <v>0</v>
      </c>
      <c r="AI213" s="81">
        <f t="shared" si="130"/>
        <v>0</v>
      </c>
      <c r="AJ213" s="81">
        <f t="shared" si="131"/>
        <v>0</v>
      </c>
      <c r="AK213" s="81">
        <f t="shared" si="118"/>
        <v>0</v>
      </c>
      <c r="AL213" s="81">
        <f t="shared" si="132"/>
        <v>0</v>
      </c>
      <c r="AM213" s="81">
        <f t="shared" si="133"/>
        <v>0</v>
      </c>
      <c r="AN213" s="81">
        <f t="shared" si="119"/>
        <v>0</v>
      </c>
      <c r="AO213" s="81">
        <f t="shared" si="134"/>
        <v>0</v>
      </c>
      <c r="AP213" s="81">
        <f t="shared" si="135"/>
        <v>0</v>
      </c>
      <c r="AQ213" s="81">
        <f t="shared" si="101"/>
        <v>0</v>
      </c>
      <c r="AR213" s="81">
        <f t="shared" si="136"/>
        <v>0</v>
      </c>
      <c r="AS213" s="81">
        <f t="shared" si="137"/>
        <v>0</v>
      </c>
      <c r="AT213" s="81">
        <f t="shared" si="104"/>
        <v>0</v>
      </c>
      <c r="AU213" s="81">
        <f t="shared" si="138"/>
        <v>0</v>
      </c>
      <c r="AV213" s="81">
        <f t="shared" si="139"/>
        <v>0</v>
      </c>
      <c r="AW213" s="81">
        <f t="shared" si="107"/>
        <v>0</v>
      </c>
      <c r="AX213" s="81">
        <f t="shared" si="140"/>
        <v>0</v>
      </c>
      <c r="AY213" s="81">
        <f t="shared" si="141"/>
        <v>0</v>
      </c>
      <c r="AZ213" s="81">
        <f t="shared" si="110"/>
        <v>0</v>
      </c>
      <c r="BA213" s="81">
        <f t="shared" si="142"/>
        <v>0</v>
      </c>
      <c r="BB213" s="81">
        <f t="shared" si="143"/>
        <v>0</v>
      </c>
    </row>
    <row r="214" spans="1:54" x14ac:dyDescent="0.25">
      <c r="A214" s="198"/>
      <c r="B214" s="206"/>
      <c r="C214" s="207"/>
      <c r="D214" s="206"/>
      <c r="E214" s="206"/>
      <c r="F214" s="206"/>
      <c r="G214" s="206"/>
      <c r="H214" s="206"/>
      <c r="I214" s="206"/>
      <c r="J214" s="206"/>
      <c r="K214" s="206"/>
      <c r="L214" s="206"/>
      <c r="M214" s="206"/>
      <c r="N214" s="206"/>
      <c r="O214" s="206"/>
      <c r="P214" s="208"/>
      <c r="Q214" s="81">
        <f t="shared" si="120"/>
        <v>0</v>
      </c>
      <c r="R214" s="81">
        <f t="shared" si="121"/>
        <v>0</v>
      </c>
      <c r="S214" s="211" t="s">
        <v>36</v>
      </c>
      <c r="T214" s="212" t="s">
        <v>36</v>
      </c>
      <c r="U214" s="213" t="s">
        <v>36</v>
      </c>
      <c r="V214" s="81">
        <f t="shared" si="113"/>
        <v>0</v>
      </c>
      <c r="W214" s="81">
        <f t="shared" si="122"/>
        <v>0</v>
      </c>
      <c r="X214" s="81">
        <f t="shared" si="123"/>
        <v>0</v>
      </c>
      <c r="Y214" s="81">
        <f t="shared" si="114"/>
        <v>0</v>
      </c>
      <c r="Z214" s="81">
        <f t="shared" si="124"/>
        <v>0</v>
      </c>
      <c r="AA214" s="81">
        <f t="shared" si="125"/>
        <v>0</v>
      </c>
      <c r="AB214" s="81">
        <f t="shared" si="115"/>
        <v>0</v>
      </c>
      <c r="AC214" s="81">
        <f t="shared" si="126"/>
        <v>0</v>
      </c>
      <c r="AD214" s="81">
        <f t="shared" si="127"/>
        <v>0</v>
      </c>
      <c r="AE214" s="81">
        <f t="shared" si="116"/>
        <v>0</v>
      </c>
      <c r="AF214" s="81">
        <f t="shared" si="128"/>
        <v>0</v>
      </c>
      <c r="AG214" s="81">
        <f t="shared" si="129"/>
        <v>0</v>
      </c>
      <c r="AH214" s="81">
        <f t="shared" si="117"/>
        <v>0</v>
      </c>
      <c r="AI214" s="81">
        <f t="shared" si="130"/>
        <v>0</v>
      </c>
      <c r="AJ214" s="81">
        <f t="shared" si="131"/>
        <v>0</v>
      </c>
      <c r="AK214" s="81">
        <f t="shared" si="118"/>
        <v>0</v>
      </c>
      <c r="AL214" s="81">
        <f t="shared" si="132"/>
        <v>0</v>
      </c>
      <c r="AM214" s="81">
        <f t="shared" si="133"/>
        <v>0</v>
      </c>
      <c r="AN214" s="81">
        <f t="shared" si="119"/>
        <v>0</v>
      </c>
      <c r="AO214" s="81">
        <f t="shared" si="134"/>
        <v>0</v>
      </c>
      <c r="AP214" s="81">
        <f t="shared" si="135"/>
        <v>0</v>
      </c>
      <c r="AQ214" s="81">
        <f t="shared" si="101"/>
        <v>0</v>
      </c>
      <c r="AR214" s="81">
        <f t="shared" si="136"/>
        <v>0</v>
      </c>
      <c r="AS214" s="81">
        <f t="shared" si="137"/>
        <v>0</v>
      </c>
      <c r="AT214" s="81">
        <f t="shared" si="104"/>
        <v>0</v>
      </c>
      <c r="AU214" s="81">
        <f t="shared" si="138"/>
        <v>0</v>
      </c>
      <c r="AV214" s="81">
        <f t="shared" si="139"/>
        <v>0</v>
      </c>
      <c r="AW214" s="81">
        <f t="shared" si="107"/>
        <v>0</v>
      </c>
      <c r="AX214" s="81">
        <f t="shared" si="140"/>
        <v>0</v>
      </c>
      <c r="AY214" s="81">
        <f t="shared" si="141"/>
        <v>0</v>
      </c>
      <c r="AZ214" s="81">
        <f t="shared" si="110"/>
        <v>0</v>
      </c>
      <c r="BA214" s="81">
        <f t="shared" si="142"/>
        <v>0</v>
      </c>
      <c r="BB214" s="81">
        <f t="shared" si="143"/>
        <v>0</v>
      </c>
    </row>
    <row r="215" spans="1:54" x14ac:dyDescent="0.25">
      <c r="A215" s="198"/>
      <c r="B215" s="206"/>
      <c r="C215" s="207"/>
      <c r="D215" s="206"/>
      <c r="E215" s="206"/>
      <c r="F215" s="206"/>
      <c r="G215" s="206"/>
      <c r="H215" s="206"/>
      <c r="I215" s="206"/>
      <c r="J215" s="206"/>
      <c r="K215" s="206"/>
      <c r="L215" s="206"/>
      <c r="M215" s="206"/>
      <c r="N215" s="206"/>
      <c r="O215" s="206"/>
      <c r="P215" s="208"/>
      <c r="Q215" s="81">
        <f t="shared" si="120"/>
        <v>0</v>
      </c>
      <c r="R215" s="81">
        <f t="shared" si="121"/>
        <v>0</v>
      </c>
      <c r="S215" s="211" t="s">
        <v>36</v>
      </c>
      <c r="T215" s="212" t="s">
        <v>36</v>
      </c>
      <c r="U215" s="213" t="s">
        <v>36</v>
      </c>
      <c r="V215" s="81">
        <f t="shared" si="113"/>
        <v>0</v>
      </c>
      <c r="W215" s="81">
        <f t="shared" si="122"/>
        <v>0</v>
      </c>
      <c r="X215" s="81">
        <f t="shared" si="123"/>
        <v>0</v>
      </c>
      <c r="Y215" s="81">
        <f t="shared" si="114"/>
        <v>0</v>
      </c>
      <c r="Z215" s="81">
        <f t="shared" si="124"/>
        <v>0</v>
      </c>
      <c r="AA215" s="81">
        <f t="shared" si="125"/>
        <v>0</v>
      </c>
      <c r="AB215" s="81">
        <f t="shared" si="115"/>
        <v>0</v>
      </c>
      <c r="AC215" s="81">
        <f t="shared" si="126"/>
        <v>0</v>
      </c>
      <c r="AD215" s="81">
        <f t="shared" si="127"/>
        <v>0</v>
      </c>
      <c r="AE215" s="81">
        <f t="shared" si="116"/>
        <v>0</v>
      </c>
      <c r="AF215" s="81">
        <f t="shared" si="128"/>
        <v>0</v>
      </c>
      <c r="AG215" s="81">
        <f t="shared" si="129"/>
        <v>0</v>
      </c>
      <c r="AH215" s="81">
        <f t="shared" si="117"/>
        <v>0</v>
      </c>
      <c r="AI215" s="81">
        <f t="shared" si="130"/>
        <v>0</v>
      </c>
      <c r="AJ215" s="81">
        <f t="shared" si="131"/>
        <v>0</v>
      </c>
      <c r="AK215" s="81">
        <f t="shared" si="118"/>
        <v>0</v>
      </c>
      <c r="AL215" s="81">
        <f t="shared" si="132"/>
        <v>0</v>
      </c>
      <c r="AM215" s="81">
        <f t="shared" si="133"/>
        <v>0</v>
      </c>
      <c r="AN215" s="81">
        <f t="shared" si="119"/>
        <v>0</v>
      </c>
      <c r="AO215" s="81">
        <f t="shared" si="134"/>
        <v>0</v>
      </c>
      <c r="AP215" s="81">
        <f t="shared" si="135"/>
        <v>0</v>
      </c>
      <c r="AQ215" s="81">
        <f t="shared" si="101"/>
        <v>0</v>
      </c>
      <c r="AR215" s="81">
        <f t="shared" si="136"/>
        <v>0</v>
      </c>
      <c r="AS215" s="81">
        <f t="shared" si="137"/>
        <v>0</v>
      </c>
      <c r="AT215" s="81">
        <f t="shared" si="104"/>
        <v>0</v>
      </c>
      <c r="AU215" s="81">
        <f t="shared" si="138"/>
        <v>0</v>
      </c>
      <c r="AV215" s="81">
        <f t="shared" si="139"/>
        <v>0</v>
      </c>
      <c r="AW215" s="81">
        <f t="shared" si="107"/>
        <v>0</v>
      </c>
      <c r="AX215" s="81">
        <f t="shared" si="140"/>
        <v>0</v>
      </c>
      <c r="AY215" s="81">
        <f t="shared" si="141"/>
        <v>0</v>
      </c>
      <c r="AZ215" s="81">
        <f t="shared" si="110"/>
        <v>0</v>
      </c>
      <c r="BA215" s="81">
        <f t="shared" si="142"/>
        <v>0</v>
      </c>
      <c r="BB215" s="81">
        <f t="shared" si="143"/>
        <v>0</v>
      </c>
    </row>
    <row r="216" spans="1:54" x14ac:dyDescent="0.25">
      <c r="A216" s="198"/>
      <c r="B216" s="206"/>
      <c r="C216" s="207"/>
      <c r="D216" s="206"/>
      <c r="E216" s="206"/>
      <c r="F216" s="206"/>
      <c r="G216" s="206"/>
      <c r="H216" s="206"/>
      <c r="I216" s="206"/>
      <c r="J216" s="206"/>
      <c r="K216" s="206"/>
      <c r="L216" s="206"/>
      <c r="M216" s="206"/>
      <c r="N216" s="206"/>
      <c r="O216" s="206"/>
      <c r="P216" s="208"/>
      <c r="Q216" s="81">
        <f t="shared" si="120"/>
        <v>0</v>
      </c>
      <c r="R216" s="81">
        <f t="shared" si="121"/>
        <v>0</v>
      </c>
      <c r="S216" s="211" t="s">
        <v>36</v>
      </c>
      <c r="T216" s="212" t="s">
        <v>36</v>
      </c>
      <c r="U216" s="213" t="s">
        <v>36</v>
      </c>
      <c r="V216" s="81">
        <f t="shared" si="113"/>
        <v>0</v>
      </c>
      <c r="W216" s="81">
        <f t="shared" si="122"/>
        <v>0</v>
      </c>
      <c r="X216" s="81">
        <f t="shared" si="123"/>
        <v>0</v>
      </c>
      <c r="Y216" s="81">
        <f t="shared" si="114"/>
        <v>0</v>
      </c>
      <c r="Z216" s="81">
        <f t="shared" si="124"/>
        <v>0</v>
      </c>
      <c r="AA216" s="81">
        <f t="shared" si="125"/>
        <v>0</v>
      </c>
      <c r="AB216" s="81">
        <f t="shared" si="115"/>
        <v>0</v>
      </c>
      <c r="AC216" s="81">
        <f t="shared" si="126"/>
        <v>0</v>
      </c>
      <c r="AD216" s="81">
        <f t="shared" si="127"/>
        <v>0</v>
      </c>
      <c r="AE216" s="81">
        <f t="shared" si="116"/>
        <v>0</v>
      </c>
      <c r="AF216" s="81">
        <f t="shared" si="128"/>
        <v>0</v>
      </c>
      <c r="AG216" s="81">
        <f t="shared" si="129"/>
        <v>0</v>
      </c>
      <c r="AH216" s="81">
        <f t="shared" si="117"/>
        <v>0</v>
      </c>
      <c r="AI216" s="81">
        <f t="shared" si="130"/>
        <v>0</v>
      </c>
      <c r="AJ216" s="81">
        <f t="shared" si="131"/>
        <v>0</v>
      </c>
      <c r="AK216" s="81">
        <f t="shared" si="118"/>
        <v>0</v>
      </c>
      <c r="AL216" s="81">
        <f t="shared" si="132"/>
        <v>0</v>
      </c>
      <c r="AM216" s="81">
        <f t="shared" si="133"/>
        <v>0</v>
      </c>
      <c r="AN216" s="81">
        <f t="shared" si="119"/>
        <v>0</v>
      </c>
      <c r="AO216" s="81">
        <f t="shared" si="134"/>
        <v>0</v>
      </c>
      <c r="AP216" s="81">
        <f t="shared" si="135"/>
        <v>0</v>
      </c>
      <c r="AQ216" s="81">
        <f t="shared" si="101"/>
        <v>0</v>
      </c>
      <c r="AR216" s="81">
        <f t="shared" si="136"/>
        <v>0</v>
      </c>
      <c r="AS216" s="81">
        <f t="shared" si="137"/>
        <v>0</v>
      </c>
      <c r="AT216" s="81">
        <f t="shared" si="104"/>
        <v>0</v>
      </c>
      <c r="AU216" s="81">
        <f t="shared" si="138"/>
        <v>0</v>
      </c>
      <c r="AV216" s="81">
        <f t="shared" si="139"/>
        <v>0</v>
      </c>
      <c r="AW216" s="81">
        <f t="shared" si="107"/>
        <v>0</v>
      </c>
      <c r="AX216" s="81">
        <f t="shared" si="140"/>
        <v>0</v>
      </c>
      <c r="AY216" s="81">
        <f t="shared" si="141"/>
        <v>0</v>
      </c>
      <c r="AZ216" s="81">
        <f t="shared" si="110"/>
        <v>0</v>
      </c>
      <c r="BA216" s="81">
        <f t="shared" si="142"/>
        <v>0</v>
      </c>
      <c r="BB216" s="81">
        <f t="shared" si="143"/>
        <v>0</v>
      </c>
    </row>
    <row r="217" spans="1:54" x14ac:dyDescent="0.25">
      <c r="A217" s="198"/>
      <c r="B217" s="206"/>
      <c r="C217" s="207"/>
      <c r="D217" s="206"/>
      <c r="E217" s="206"/>
      <c r="F217" s="206"/>
      <c r="G217" s="206"/>
      <c r="H217" s="206"/>
      <c r="I217" s="206"/>
      <c r="J217" s="206"/>
      <c r="K217" s="206"/>
      <c r="L217" s="206"/>
      <c r="M217" s="206"/>
      <c r="N217" s="206"/>
      <c r="O217" s="206"/>
      <c r="P217" s="208"/>
      <c r="Q217" s="81">
        <f t="shared" si="120"/>
        <v>0</v>
      </c>
      <c r="R217" s="81">
        <f t="shared" si="121"/>
        <v>0</v>
      </c>
      <c r="S217" s="211" t="s">
        <v>36</v>
      </c>
      <c r="T217" s="212" t="s">
        <v>36</v>
      </c>
      <c r="U217" s="213" t="s">
        <v>36</v>
      </c>
      <c r="V217" s="81">
        <f t="shared" si="113"/>
        <v>0</v>
      </c>
      <c r="W217" s="81">
        <f t="shared" si="122"/>
        <v>0</v>
      </c>
      <c r="X217" s="81">
        <f t="shared" si="123"/>
        <v>0</v>
      </c>
      <c r="Y217" s="81">
        <f t="shared" si="114"/>
        <v>0</v>
      </c>
      <c r="Z217" s="81">
        <f t="shared" si="124"/>
        <v>0</v>
      </c>
      <c r="AA217" s="81">
        <f t="shared" si="125"/>
        <v>0</v>
      </c>
      <c r="AB217" s="81">
        <f t="shared" si="115"/>
        <v>0</v>
      </c>
      <c r="AC217" s="81">
        <f t="shared" si="126"/>
        <v>0</v>
      </c>
      <c r="AD217" s="81">
        <f t="shared" si="127"/>
        <v>0</v>
      </c>
      <c r="AE217" s="81">
        <f t="shared" si="116"/>
        <v>0</v>
      </c>
      <c r="AF217" s="81">
        <f t="shared" si="128"/>
        <v>0</v>
      </c>
      <c r="AG217" s="81">
        <f t="shared" si="129"/>
        <v>0</v>
      </c>
      <c r="AH217" s="81">
        <f t="shared" si="117"/>
        <v>0</v>
      </c>
      <c r="AI217" s="81">
        <f t="shared" si="130"/>
        <v>0</v>
      </c>
      <c r="AJ217" s="81">
        <f t="shared" si="131"/>
        <v>0</v>
      </c>
      <c r="AK217" s="81">
        <f t="shared" si="118"/>
        <v>0</v>
      </c>
      <c r="AL217" s="81">
        <f t="shared" si="132"/>
        <v>0</v>
      </c>
      <c r="AM217" s="81">
        <f t="shared" si="133"/>
        <v>0</v>
      </c>
      <c r="AN217" s="81">
        <f t="shared" si="119"/>
        <v>0</v>
      </c>
      <c r="AO217" s="81">
        <f t="shared" si="134"/>
        <v>0</v>
      </c>
      <c r="AP217" s="81">
        <f t="shared" si="135"/>
        <v>0</v>
      </c>
      <c r="AQ217" s="81">
        <f t="shared" si="101"/>
        <v>0</v>
      </c>
      <c r="AR217" s="81">
        <f t="shared" si="136"/>
        <v>0</v>
      </c>
      <c r="AS217" s="81">
        <f t="shared" si="137"/>
        <v>0</v>
      </c>
      <c r="AT217" s="81">
        <f t="shared" si="104"/>
        <v>0</v>
      </c>
      <c r="AU217" s="81">
        <f t="shared" si="138"/>
        <v>0</v>
      </c>
      <c r="AV217" s="81">
        <f t="shared" si="139"/>
        <v>0</v>
      </c>
      <c r="AW217" s="81">
        <f t="shared" si="107"/>
        <v>0</v>
      </c>
      <c r="AX217" s="81">
        <f t="shared" si="140"/>
        <v>0</v>
      </c>
      <c r="AY217" s="81">
        <f t="shared" si="141"/>
        <v>0</v>
      </c>
      <c r="AZ217" s="81">
        <f t="shared" si="110"/>
        <v>0</v>
      </c>
      <c r="BA217" s="81">
        <f t="shared" si="142"/>
        <v>0</v>
      </c>
      <c r="BB217" s="81">
        <f t="shared" si="143"/>
        <v>0</v>
      </c>
    </row>
    <row r="218" spans="1:54" x14ac:dyDescent="0.25">
      <c r="A218" s="198"/>
      <c r="B218" s="206"/>
      <c r="C218" s="207"/>
      <c r="D218" s="206"/>
      <c r="E218" s="206"/>
      <c r="F218" s="206"/>
      <c r="G218" s="206"/>
      <c r="H218" s="206"/>
      <c r="I218" s="206"/>
      <c r="J218" s="206"/>
      <c r="K218" s="206"/>
      <c r="L218" s="206"/>
      <c r="M218" s="206"/>
      <c r="N218" s="206"/>
      <c r="O218" s="206"/>
      <c r="P218" s="208"/>
      <c r="Q218" s="81">
        <f t="shared" si="120"/>
        <v>0</v>
      </c>
      <c r="R218" s="81">
        <f t="shared" si="121"/>
        <v>0</v>
      </c>
      <c r="S218" s="211" t="s">
        <v>36</v>
      </c>
      <c r="T218" s="212" t="s">
        <v>36</v>
      </c>
      <c r="U218" s="213" t="s">
        <v>36</v>
      </c>
      <c r="V218" s="81">
        <f t="shared" si="113"/>
        <v>0</v>
      </c>
      <c r="W218" s="81">
        <f t="shared" si="122"/>
        <v>0</v>
      </c>
      <c r="X218" s="81">
        <f t="shared" si="123"/>
        <v>0</v>
      </c>
      <c r="Y218" s="81">
        <f t="shared" si="114"/>
        <v>0</v>
      </c>
      <c r="Z218" s="81">
        <f t="shared" si="124"/>
        <v>0</v>
      </c>
      <c r="AA218" s="81">
        <f t="shared" si="125"/>
        <v>0</v>
      </c>
      <c r="AB218" s="81">
        <f t="shared" si="115"/>
        <v>0</v>
      </c>
      <c r="AC218" s="81">
        <f t="shared" si="126"/>
        <v>0</v>
      </c>
      <c r="AD218" s="81">
        <f t="shared" si="127"/>
        <v>0</v>
      </c>
      <c r="AE218" s="81">
        <f t="shared" si="116"/>
        <v>0</v>
      </c>
      <c r="AF218" s="81">
        <f t="shared" si="128"/>
        <v>0</v>
      </c>
      <c r="AG218" s="81">
        <f t="shared" si="129"/>
        <v>0</v>
      </c>
      <c r="AH218" s="81">
        <f t="shared" si="117"/>
        <v>0</v>
      </c>
      <c r="AI218" s="81">
        <f t="shared" si="130"/>
        <v>0</v>
      </c>
      <c r="AJ218" s="81">
        <f t="shared" si="131"/>
        <v>0</v>
      </c>
      <c r="AK218" s="81">
        <f t="shared" si="118"/>
        <v>0</v>
      </c>
      <c r="AL218" s="81">
        <f t="shared" si="132"/>
        <v>0</v>
      </c>
      <c r="AM218" s="81">
        <f t="shared" si="133"/>
        <v>0</v>
      </c>
      <c r="AN218" s="81">
        <f t="shared" si="119"/>
        <v>0</v>
      </c>
      <c r="AO218" s="81">
        <f t="shared" si="134"/>
        <v>0</v>
      </c>
      <c r="AP218" s="81">
        <f t="shared" si="135"/>
        <v>0</v>
      </c>
      <c r="AQ218" s="81">
        <f t="shared" si="101"/>
        <v>0</v>
      </c>
      <c r="AR218" s="81">
        <f t="shared" si="136"/>
        <v>0</v>
      </c>
      <c r="AS218" s="81">
        <f t="shared" si="137"/>
        <v>0</v>
      </c>
      <c r="AT218" s="81">
        <f t="shared" si="104"/>
        <v>0</v>
      </c>
      <c r="AU218" s="81">
        <f t="shared" si="138"/>
        <v>0</v>
      </c>
      <c r="AV218" s="81">
        <f t="shared" si="139"/>
        <v>0</v>
      </c>
      <c r="AW218" s="81">
        <f t="shared" si="107"/>
        <v>0</v>
      </c>
      <c r="AX218" s="81">
        <f t="shared" si="140"/>
        <v>0</v>
      </c>
      <c r="AY218" s="81">
        <f t="shared" si="141"/>
        <v>0</v>
      </c>
      <c r="AZ218" s="81">
        <f t="shared" si="110"/>
        <v>0</v>
      </c>
      <c r="BA218" s="81">
        <f t="shared" si="142"/>
        <v>0</v>
      </c>
      <c r="BB218" s="81">
        <f t="shared" si="143"/>
        <v>0</v>
      </c>
    </row>
    <row r="219" spans="1:54" x14ac:dyDescent="0.25">
      <c r="A219" s="198"/>
      <c r="B219" s="206"/>
      <c r="C219" s="207"/>
      <c r="D219" s="206"/>
      <c r="E219" s="206"/>
      <c r="F219" s="206"/>
      <c r="G219" s="206"/>
      <c r="H219" s="206"/>
      <c r="I219" s="206"/>
      <c r="J219" s="206"/>
      <c r="K219" s="206"/>
      <c r="L219" s="206"/>
      <c r="M219" s="206"/>
      <c r="N219" s="206"/>
      <c r="O219" s="206"/>
      <c r="P219" s="208"/>
      <c r="Q219" s="81">
        <f t="shared" si="120"/>
        <v>0</v>
      </c>
      <c r="R219" s="81">
        <f t="shared" si="121"/>
        <v>0</v>
      </c>
      <c r="S219" s="211" t="s">
        <v>36</v>
      </c>
      <c r="T219" s="212" t="s">
        <v>36</v>
      </c>
      <c r="U219" s="213" t="s">
        <v>36</v>
      </c>
      <c r="V219" s="81">
        <f t="shared" si="113"/>
        <v>0</v>
      </c>
      <c r="W219" s="81">
        <f t="shared" si="122"/>
        <v>0</v>
      </c>
      <c r="X219" s="81">
        <f t="shared" si="123"/>
        <v>0</v>
      </c>
      <c r="Y219" s="81">
        <f t="shared" si="114"/>
        <v>0</v>
      </c>
      <c r="Z219" s="81">
        <f t="shared" si="124"/>
        <v>0</v>
      </c>
      <c r="AA219" s="81">
        <f t="shared" si="125"/>
        <v>0</v>
      </c>
      <c r="AB219" s="81">
        <f t="shared" si="115"/>
        <v>0</v>
      </c>
      <c r="AC219" s="81">
        <f t="shared" si="126"/>
        <v>0</v>
      </c>
      <c r="AD219" s="81">
        <f t="shared" si="127"/>
        <v>0</v>
      </c>
      <c r="AE219" s="81">
        <f t="shared" si="116"/>
        <v>0</v>
      </c>
      <c r="AF219" s="81">
        <f t="shared" si="128"/>
        <v>0</v>
      </c>
      <c r="AG219" s="81">
        <f t="shared" si="129"/>
        <v>0</v>
      </c>
      <c r="AH219" s="81">
        <f t="shared" si="117"/>
        <v>0</v>
      </c>
      <c r="AI219" s="81">
        <f t="shared" si="130"/>
        <v>0</v>
      </c>
      <c r="AJ219" s="81">
        <f t="shared" si="131"/>
        <v>0</v>
      </c>
      <c r="AK219" s="81">
        <f t="shared" si="118"/>
        <v>0</v>
      </c>
      <c r="AL219" s="81">
        <f t="shared" si="132"/>
        <v>0</v>
      </c>
      <c r="AM219" s="81">
        <f t="shared" si="133"/>
        <v>0</v>
      </c>
      <c r="AN219" s="81">
        <f t="shared" si="119"/>
        <v>0</v>
      </c>
      <c r="AO219" s="81">
        <f t="shared" si="134"/>
        <v>0</v>
      </c>
      <c r="AP219" s="81">
        <f t="shared" si="135"/>
        <v>0</v>
      </c>
      <c r="AQ219" s="81">
        <f t="shared" si="101"/>
        <v>0</v>
      </c>
      <c r="AR219" s="81">
        <f t="shared" si="136"/>
        <v>0</v>
      </c>
      <c r="AS219" s="81">
        <f t="shared" si="137"/>
        <v>0</v>
      </c>
      <c r="AT219" s="81">
        <f t="shared" si="104"/>
        <v>0</v>
      </c>
      <c r="AU219" s="81">
        <f t="shared" si="138"/>
        <v>0</v>
      </c>
      <c r="AV219" s="81">
        <f t="shared" si="139"/>
        <v>0</v>
      </c>
      <c r="AW219" s="81">
        <f t="shared" si="107"/>
        <v>0</v>
      </c>
      <c r="AX219" s="81">
        <f t="shared" si="140"/>
        <v>0</v>
      </c>
      <c r="AY219" s="81">
        <f t="shared" si="141"/>
        <v>0</v>
      </c>
      <c r="AZ219" s="81">
        <f t="shared" si="110"/>
        <v>0</v>
      </c>
      <c r="BA219" s="81">
        <f t="shared" si="142"/>
        <v>0</v>
      </c>
      <c r="BB219" s="81">
        <f t="shared" si="143"/>
        <v>0</v>
      </c>
    </row>
    <row r="220" spans="1:54" x14ac:dyDescent="0.25">
      <c r="A220" s="198"/>
      <c r="B220" s="206"/>
      <c r="C220" s="207"/>
      <c r="D220" s="206"/>
      <c r="E220" s="206"/>
      <c r="F220" s="206"/>
      <c r="G220" s="206"/>
      <c r="H220" s="206"/>
      <c r="I220" s="206"/>
      <c r="J220" s="206"/>
      <c r="K220" s="206"/>
      <c r="L220" s="206"/>
      <c r="M220" s="206"/>
      <c r="N220" s="206"/>
      <c r="O220" s="206"/>
      <c r="P220" s="208"/>
      <c r="Q220" s="81">
        <f t="shared" si="120"/>
        <v>0</v>
      </c>
      <c r="R220" s="81">
        <f t="shared" si="121"/>
        <v>0</v>
      </c>
      <c r="S220" s="211" t="s">
        <v>36</v>
      </c>
      <c r="T220" s="212" t="s">
        <v>36</v>
      </c>
      <c r="U220" s="213" t="s">
        <v>36</v>
      </c>
      <c r="V220" s="81">
        <f t="shared" ref="V220:V229" si="144">IF($G220="",0,IF(OR(VALUE(LEFT(V$8,4))&gt;IF($U220="N/a",9999,VALUE(LEFT($U220,4))),AND($G220="No",VALUE(LEFT(V$8,4))&lt;IF($H220="N/a",0,VALUE(LEFT($H220,4))))),0,IF(AND(VALUE(LEFT(V$8,4))&gt;=IF($S220="N/a",9999,VALUE(LEFT($S220,4))),$T220&lt;&gt;"N/a"),(1+$T220)*$P220,$P220)))</f>
        <v>0</v>
      </c>
      <c r="W220" s="81">
        <f t="shared" si="122"/>
        <v>0</v>
      </c>
      <c r="X220" s="81">
        <f t="shared" si="123"/>
        <v>0</v>
      </c>
      <c r="Y220" s="81">
        <f t="shared" ref="Y220:Y229" si="145">IF($G220="",0,IF(OR(VALUE(LEFT(Y$8,4))&gt;IF($U220="N/a",9999,VALUE(LEFT($U220,4))),AND($G220="No",VALUE(LEFT(Y$8,4))&lt;IF($H220="N/a",0,VALUE(LEFT($H220,4))))),0,IF(AND(VALUE(LEFT(Y$8,4))&gt;=IF($S220="N/a",9999,VALUE(LEFT($S220,4))),$T220&lt;&gt;"N/a"),(1+$T220)*$P220,$P220)))</f>
        <v>0</v>
      </c>
      <c r="Z220" s="81">
        <f t="shared" si="124"/>
        <v>0</v>
      </c>
      <c r="AA220" s="81">
        <f t="shared" si="125"/>
        <v>0</v>
      </c>
      <c r="AB220" s="81">
        <f t="shared" ref="AB220:AB229" si="146">IF($G220="",0,IF(OR(VALUE(LEFT(AB$8,4))&gt;IF($U220="N/a",9999,VALUE(LEFT($U220,4))),AND($G220="No",VALUE(LEFT(AB$8,4))&lt;IF($H220="N/a",0,VALUE(LEFT($H220,4))))),0,IF(AND(VALUE(LEFT(AB$8,4))&gt;=IF($S220="N/a",9999,VALUE(LEFT($S220,4))),$T220&lt;&gt;"N/a"),(1+$T220)*$P220,$P220)))</f>
        <v>0</v>
      </c>
      <c r="AC220" s="81">
        <f t="shared" si="126"/>
        <v>0</v>
      </c>
      <c r="AD220" s="81">
        <f t="shared" si="127"/>
        <v>0</v>
      </c>
      <c r="AE220" s="81">
        <f t="shared" ref="AE220:AE229" si="147">IF($G220="",0,IF(OR(VALUE(LEFT(AE$8,4))&gt;IF($U220="N/a",9999,VALUE(LEFT($U220,4))),AND($G220="No",VALUE(LEFT(AE$8,4))&lt;IF($H220="N/a",0,VALUE(LEFT($H220,4))))),0,IF(AND(VALUE(LEFT(AE$8,4))&gt;=IF($S220="N/a",9999,VALUE(LEFT($S220,4))),$T220&lt;&gt;"N/a"),(1+$T220)*$P220,$P220)))</f>
        <v>0</v>
      </c>
      <c r="AF220" s="81">
        <f t="shared" si="128"/>
        <v>0</v>
      </c>
      <c r="AG220" s="81">
        <f t="shared" si="129"/>
        <v>0</v>
      </c>
      <c r="AH220" s="81">
        <f t="shared" ref="AH220:AH229" si="148">IF($G220="",0,IF(OR(VALUE(LEFT(AH$8,4))&gt;IF($U220="N/a",9999,VALUE(LEFT($U220,4))),AND($G220="No",VALUE(LEFT(AH$8,4))&lt;IF($H220="N/a",0,VALUE(LEFT($H220,4))))),0,IF(AND(VALUE(LEFT(AH$8,4))&gt;=IF($S220="N/a",9999,VALUE(LEFT($S220,4))),$T220&lt;&gt;"N/a"),(1+$T220)*$P220,$P220)))</f>
        <v>0</v>
      </c>
      <c r="AI220" s="81">
        <f t="shared" si="130"/>
        <v>0</v>
      </c>
      <c r="AJ220" s="81">
        <f t="shared" si="131"/>
        <v>0</v>
      </c>
      <c r="AK220" s="81">
        <f t="shared" ref="AK220:AK229" si="149">IF($G220="",0,IF(OR(VALUE(LEFT(AK$8,4))&gt;IF($U220="N/a",9999,VALUE(LEFT($U220,4))),AND($G220="No",VALUE(LEFT(AK$8,4))&lt;IF($H220="N/a",0,VALUE(LEFT($H220,4))))),0,IF(AND(VALUE(LEFT(AK$8,4))&gt;=IF($S220="N/a",9999,VALUE(LEFT($S220,4))),$T220&lt;&gt;"N/a"),(1+$T220)*$P220,$P220)))</f>
        <v>0</v>
      </c>
      <c r="AL220" s="81">
        <f t="shared" si="132"/>
        <v>0</v>
      </c>
      <c r="AM220" s="81">
        <f t="shared" si="133"/>
        <v>0</v>
      </c>
      <c r="AN220" s="81">
        <f t="shared" ref="AN220:AN229" si="150">IF($G220="",0,IF(OR(VALUE(LEFT(AN$8,4))&gt;IF($U220="N/a",9999,VALUE(LEFT($U220,4))),AND($G220="No",VALUE(LEFT(AN$8,4))&lt;IF($H220="N/a",0,VALUE(LEFT($H220,4))))),0,IF(AND(VALUE(LEFT(AN$8,4))&gt;=IF($S220="N/a",9999,VALUE(LEFT($S220,4))),$T220&lt;&gt;"N/a"),(1+$T220)*$P220,$P220)))</f>
        <v>0</v>
      </c>
      <c r="AO220" s="81">
        <f t="shared" si="134"/>
        <v>0</v>
      </c>
      <c r="AP220" s="81">
        <f t="shared" si="135"/>
        <v>0</v>
      </c>
      <c r="AQ220" s="81">
        <f t="shared" si="101"/>
        <v>0</v>
      </c>
      <c r="AR220" s="81">
        <f t="shared" si="136"/>
        <v>0</v>
      </c>
      <c r="AS220" s="81">
        <f t="shared" si="137"/>
        <v>0</v>
      </c>
      <c r="AT220" s="81">
        <f t="shared" si="104"/>
        <v>0</v>
      </c>
      <c r="AU220" s="81">
        <f t="shared" si="138"/>
        <v>0</v>
      </c>
      <c r="AV220" s="81">
        <f t="shared" si="139"/>
        <v>0</v>
      </c>
      <c r="AW220" s="81">
        <f t="shared" si="107"/>
        <v>0</v>
      </c>
      <c r="AX220" s="81">
        <f t="shared" si="140"/>
        <v>0</v>
      </c>
      <c r="AY220" s="81">
        <f t="shared" si="141"/>
        <v>0</v>
      </c>
      <c r="AZ220" s="81">
        <f t="shared" si="110"/>
        <v>0</v>
      </c>
      <c r="BA220" s="81">
        <f t="shared" si="142"/>
        <v>0</v>
      </c>
      <c r="BB220" s="81">
        <f t="shared" si="143"/>
        <v>0</v>
      </c>
    </row>
    <row r="221" spans="1:54" x14ac:dyDescent="0.25">
      <c r="A221" s="198"/>
      <c r="B221" s="206"/>
      <c r="C221" s="207"/>
      <c r="D221" s="206"/>
      <c r="E221" s="206"/>
      <c r="F221" s="206"/>
      <c r="G221" s="206"/>
      <c r="H221" s="206"/>
      <c r="I221" s="206"/>
      <c r="J221" s="206"/>
      <c r="K221" s="206"/>
      <c r="L221" s="206"/>
      <c r="M221" s="206"/>
      <c r="N221" s="206"/>
      <c r="O221" s="206"/>
      <c r="P221" s="208"/>
      <c r="Q221" s="81">
        <f t="shared" si="120"/>
        <v>0</v>
      </c>
      <c r="R221" s="81">
        <f t="shared" si="121"/>
        <v>0</v>
      </c>
      <c r="S221" s="211" t="s">
        <v>36</v>
      </c>
      <c r="T221" s="212" t="s">
        <v>36</v>
      </c>
      <c r="U221" s="213" t="s">
        <v>36</v>
      </c>
      <c r="V221" s="81">
        <f t="shared" si="144"/>
        <v>0</v>
      </c>
      <c r="W221" s="81">
        <f t="shared" si="122"/>
        <v>0</v>
      </c>
      <c r="X221" s="81">
        <f t="shared" si="123"/>
        <v>0</v>
      </c>
      <c r="Y221" s="81">
        <f t="shared" si="145"/>
        <v>0</v>
      </c>
      <c r="Z221" s="81">
        <f t="shared" si="124"/>
        <v>0</v>
      </c>
      <c r="AA221" s="81">
        <f t="shared" si="125"/>
        <v>0</v>
      </c>
      <c r="AB221" s="81">
        <f t="shared" si="146"/>
        <v>0</v>
      </c>
      <c r="AC221" s="81">
        <f t="shared" si="126"/>
        <v>0</v>
      </c>
      <c r="AD221" s="81">
        <f t="shared" si="127"/>
        <v>0</v>
      </c>
      <c r="AE221" s="81">
        <f t="shared" si="147"/>
        <v>0</v>
      </c>
      <c r="AF221" s="81">
        <f t="shared" si="128"/>
        <v>0</v>
      </c>
      <c r="AG221" s="81">
        <f t="shared" si="129"/>
        <v>0</v>
      </c>
      <c r="AH221" s="81">
        <f t="shared" si="148"/>
        <v>0</v>
      </c>
      <c r="AI221" s="81">
        <f t="shared" si="130"/>
        <v>0</v>
      </c>
      <c r="AJ221" s="81">
        <f t="shared" si="131"/>
        <v>0</v>
      </c>
      <c r="AK221" s="81">
        <f t="shared" si="149"/>
        <v>0</v>
      </c>
      <c r="AL221" s="81">
        <f t="shared" si="132"/>
        <v>0</v>
      </c>
      <c r="AM221" s="81">
        <f t="shared" si="133"/>
        <v>0</v>
      </c>
      <c r="AN221" s="81">
        <f t="shared" si="150"/>
        <v>0</v>
      </c>
      <c r="AO221" s="81">
        <f t="shared" si="134"/>
        <v>0</v>
      </c>
      <c r="AP221" s="81">
        <f t="shared" si="135"/>
        <v>0</v>
      </c>
      <c r="AQ221" s="81">
        <f t="shared" si="101"/>
        <v>0</v>
      </c>
      <c r="AR221" s="81">
        <f t="shared" si="136"/>
        <v>0</v>
      </c>
      <c r="AS221" s="81">
        <f t="shared" si="137"/>
        <v>0</v>
      </c>
      <c r="AT221" s="81">
        <f t="shared" si="104"/>
        <v>0</v>
      </c>
      <c r="AU221" s="81">
        <f t="shared" si="138"/>
        <v>0</v>
      </c>
      <c r="AV221" s="81">
        <f t="shared" si="139"/>
        <v>0</v>
      </c>
      <c r="AW221" s="81">
        <f t="shared" si="107"/>
        <v>0</v>
      </c>
      <c r="AX221" s="81">
        <f t="shared" si="140"/>
        <v>0</v>
      </c>
      <c r="AY221" s="81">
        <f t="shared" si="141"/>
        <v>0</v>
      </c>
      <c r="AZ221" s="81">
        <f t="shared" si="110"/>
        <v>0</v>
      </c>
      <c r="BA221" s="81">
        <f t="shared" si="142"/>
        <v>0</v>
      </c>
      <c r="BB221" s="81">
        <f t="shared" si="143"/>
        <v>0</v>
      </c>
    </row>
    <row r="222" spans="1:54" x14ac:dyDescent="0.25">
      <c r="A222" s="198"/>
      <c r="B222" s="206"/>
      <c r="C222" s="207"/>
      <c r="D222" s="206"/>
      <c r="E222" s="206"/>
      <c r="F222" s="206"/>
      <c r="G222" s="206"/>
      <c r="H222" s="206"/>
      <c r="I222" s="206"/>
      <c r="J222" s="206"/>
      <c r="K222" s="206"/>
      <c r="L222" s="206"/>
      <c r="M222" s="206"/>
      <c r="N222" s="206"/>
      <c r="O222" s="206"/>
      <c r="P222" s="208"/>
      <c r="Q222" s="81">
        <f t="shared" si="120"/>
        <v>0</v>
      </c>
      <c r="R222" s="81">
        <f t="shared" si="121"/>
        <v>0</v>
      </c>
      <c r="S222" s="211" t="s">
        <v>36</v>
      </c>
      <c r="T222" s="212" t="s">
        <v>36</v>
      </c>
      <c r="U222" s="213" t="s">
        <v>36</v>
      </c>
      <c r="V222" s="81">
        <f t="shared" si="144"/>
        <v>0</v>
      </c>
      <c r="W222" s="81">
        <f t="shared" si="122"/>
        <v>0</v>
      </c>
      <c r="X222" s="81">
        <f t="shared" si="123"/>
        <v>0</v>
      </c>
      <c r="Y222" s="81">
        <f t="shared" si="145"/>
        <v>0</v>
      </c>
      <c r="Z222" s="81">
        <f t="shared" si="124"/>
        <v>0</v>
      </c>
      <c r="AA222" s="81">
        <f t="shared" si="125"/>
        <v>0</v>
      </c>
      <c r="AB222" s="81">
        <f t="shared" si="146"/>
        <v>0</v>
      </c>
      <c r="AC222" s="81">
        <f t="shared" si="126"/>
        <v>0</v>
      </c>
      <c r="AD222" s="81">
        <f t="shared" si="127"/>
        <v>0</v>
      </c>
      <c r="AE222" s="81">
        <f t="shared" si="147"/>
        <v>0</v>
      </c>
      <c r="AF222" s="81">
        <f t="shared" si="128"/>
        <v>0</v>
      </c>
      <c r="AG222" s="81">
        <f t="shared" si="129"/>
        <v>0</v>
      </c>
      <c r="AH222" s="81">
        <f t="shared" si="148"/>
        <v>0</v>
      </c>
      <c r="AI222" s="81">
        <f t="shared" si="130"/>
        <v>0</v>
      </c>
      <c r="AJ222" s="81">
        <f t="shared" si="131"/>
        <v>0</v>
      </c>
      <c r="AK222" s="81">
        <f t="shared" si="149"/>
        <v>0</v>
      </c>
      <c r="AL222" s="81">
        <f t="shared" si="132"/>
        <v>0</v>
      </c>
      <c r="AM222" s="81">
        <f t="shared" si="133"/>
        <v>0</v>
      </c>
      <c r="AN222" s="81">
        <f t="shared" si="150"/>
        <v>0</v>
      </c>
      <c r="AO222" s="81">
        <f t="shared" si="134"/>
        <v>0</v>
      </c>
      <c r="AP222" s="81">
        <f t="shared" si="135"/>
        <v>0</v>
      </c>
      <c r="AQ222" s="81">
        <f t="shared" si="101"/>
        <v>0</v>
      </c>
      <c r="AR222" s="81">
        <f t="shared" si="136"/>
        <v>0</v>
      </c>
      <c r="AS222" s="81">
        <f t="shared" si="137"/>
        <v>0</v>
      </c>
      <c r="AT222" s="81">
        <f t="shared" si="104"/>
        <v>0</v>
      </c>
      <c r="AU222" s="81">
        <f t="shared" si="138"/>
        <v>0</v>
      </c>
      <c r="AV222" s="81">
        <f t="shared" si="139"/>
        <v>0</v>
      </c>
      <c r="AW222" s="81">
        <f t="shared" si="107"/>
        <v>0</v>
      </c>
      <c r="AX222" s="81">
        <f t="shared" si="140"/>
        <v>0</v>
      </c>
      <c r="AY222" s="81">
        <f t="shared" si="141"/>
        <v>0</v>
      </c>
      <c r="AZ222" s="81">
        <f t="shared" si="110"/>
        <v>0</v>
      </c>
      <c r="BA222" s="81">
        <f t="shared" si="142"/>
        <v>0</v>
      </c>
      <c r="BB222" s="81">
        <f t="shared" si="143"/>
        <v>0</v>
      </c>
    </row>
    <row r="223" spans="1:54" x14ac:dyDescent="0.25">
      <c r="A223" s="198"/>
      <c r="B223" s="206"/>
      <c r="C223" s="207"/>
      <c r="D223" s="206"/>
      <c r="E223" s="206"/>
      <c r="F223" s="206"/>
      <c r="G223" s="206"/>
      <c r="H223" s="206"/>
      <c r="I223" s="206"/>
      <c r="J223" s="206"/>
      <c r="K223" s="206"/>
      <c r="L223" s="206"/>
      <c r="M223" s="206"/>
      <c r="N223" s="206"/>
      <c r="O223" s="206"/>
      <c r="P223" s="208"/>
      <c r="Q223" s="81">
        <f t="shared" si="120"/>
        <v>0</v>
      </c>
      <c r="R223" s="81">
        <f t="shared" si="121"/>
        <v>0</v>
      </c>
      <c r="S223" s="211" t="s">
        <v>36</v>
      </c>
      <c r="T223" s="212" t="s">
        <v>36</v>
      </c>
      <c r="U223" s="213" t="s">
        <v>36</v>
      </c>
      <c r="V223" s="81">
        <f t="shared" si="144"/>
        <v>0</v>
      </c>
      <c r="W223" s="81">
        <f t="shared" si="122"/>
        <v>0</v>
      </c>
      <c r="X223" s="81">
        <f t="shared" si="123"/>
        <v>0</v>
      </c>
      <c r="Y223" s="81">
        <f t="shared" si="145"/>
        <v>0</v>
      </c>
      <c r="Z223" s="81">
        <f t="shared" si="124"/>
        <v>0</v>
      </c>
      <c r="AA223" s="81">
        <f t="shared" si="125"/>
        <v>0</v>
      </c>
      <c r="AB223" s="81">
        <f t="shared" si="146"/>
        <v>0</v>
      </c>
      <c r="AC223" s="81">
        <f t="shared" si="126"/>
        <v>0</v>
      </c>
      <c r="AD223" s="81">
        <f t="shared" si="127"/>
        <v>0</v>
      </c>
      <c r="AE223" s="81">
        <f t="shared" si="147"/>
        <v>0</v>
      </c>
      <c r="AF223" s="81">
        <f t="shared" si="128"/>
        <v>0</v>
      </c>
      <c r="AG223" s="81">
        <f t="shared" si="129"/>
        <v>0</v>
      </c>
      <c r="AH223" s="81">
        <f t="shared" si="148"/>
        <v>0</v>
      </c>
      <c r="AI223" s="81">
        <f t="shared" si="130"/>
        <v>0</v>
      </c>
      <c r="AJ223" s="81">
        <f t="shared" si="131"/>
        <v>0</v>
      </c>
      <c r="AK223" s="81">
        <f t="shared" si="149"/>
        <v>0</v>
      </c>
      <c r="AL223" s="81">
        <f t="shared" si="132"/>
        <v>0</v>
      </c>
      <c r="AM223" s="81">
        <f t="shared" si="133"/>
        <v>0</v>
      </c>
      <c r="AN223" s="81">
        <f t="shared" si="150"/>
        <v>0</v>
      </c>
      <c r="AO223" s="81">
        <f t="shared" si="134"/>
        <v>0</v>
      </c>
      <c r="AP223" s="81">
        <f t="shared" si="135"/>
        <v>0</v>
      </c>
      <c r="AQ223" s="81">
        <f t="shared" si="101"/>
        <v>0</v>
      </c>
      <c r="AR223" s="81">
        <f t="shared" si="136"/>
        <v>0</v>
      </c>
      <c r="AS223" s="81">
        <f t="shared" si="137"/>
        <v>0</v>
      </c>
      <c r="AT223" s="81">
        <f t="shared" si="104"/>
        <v>0</v>
      </c>
      <c r="AU223" s="81">
        <f t="shared" si="138"/>
        <v>0</v>
      </c>
      <c r="AV223" s="81">
        <f t="shared" si="139"/>
        <v>0</v>
      </c>
      <c r="AW223" s="81">
        <f t="shared" si="107"/>
        <v>0</v>
      </c>
      <c r="AX223" s="81">
        <f t="shared" si="140"/>
        <v>0</v>
      </c>
      <c r="AY223" s="81">
        <f t="shared" si="141"/>
        <v>0</v>
      </c>
      <c r="AZ223" s="81">
        <f t="shared" si="110"/>
        <v>0</v>
      </c>
      <c r="BA223" s="81">
        <f t="shared" si="142"/>
        <v>0</v>
      </c>
      <c r="BB223" s="81">
        <f t="shared" si="143"/>
        <v>0</v>
      </c>
    </row>
    <row r="224" spans="1:54" x14ac:dyDescent="0.25">
      <c r="A224" s="198"/>
      <c r="B224" s="206"/>
      <c r="C224" s="207"/>
      <c r="D224" s="206"/>
      <c r="E224" s="206"/>
      <c r="F224" s="206"/>
      <c r="G224" s="206"/>
      <c r="H224" s="206"/>
      <c r="I224" s="206"/>
      <c r="J224" s="206"/>
      <c r="K224" s="206"/>
      <c r="L224" s="206"/>
      <c r="M224" s="206"/>
      <c r="N224" s="206"/>
      <c r="O224" s="206"/>
      <c r="P224" s="208"/>
      <c r="Q224" s="81">
        <f t="shared" si="120"/>
        <v>0</v>
      </c>
      <c r="R224" s="81">
        <f t="shared" si="121"/>
        <v>0</v>
      </c>
      <c r="S224" s="211" t="s">
        <v>36</v>
      </c>
      <c r="T224" s="212" t="s">
        <v>36</v>
      </c>
      <c r="U224" s="213" t="s">
        <v>36</v>
      </c>
      <c r="V224" s="81">
        <f t="shared" si="144"/>
        <v>0</v>
      </c>
      <c r="W224" s="81">
        <f t="shared" si="122"/>
        <v>0</v>
      </c>
      <c r="X224" s="81">
        <f t="shared" si="123"/>
        <v>0</v>
      </c>
      <c r="Y224" s="81">
        <f t="shared" si="145"/>
        <v>0</v>
      </c>
      <c r="Z224" s="81">
        <f t="shared" si="124"/>
        <v>0</v>
      </c>
      <c r="AA224" s="81">
        <f t="shared" si="125"/>
        <v>0</v>
      </c>
      <c r="AB224" s="81">
        <f t="shared" si="146"/>
        <v>0</v>
      </c>
      <c r="AC224" s="81">
        <f t="shared" si="126"/>
        <v>0</v>
      </c>
      <c r="AD224" s="81">
        <f t="shared" si="127"/>
        <v>0</v>
      </c>
      <c r="AE224" s="81">
        <f t="shared" si="147"/>
        <v>0</v>
      </c>
      <c r="AF224" s="81">
        <f t="shared" si="128"/>
        <v>0</v>
      </c>
      <c r="AG224" s="81">
        <f t="shared" si="129"/>
        <v>0</v>
      </c>
      <c r="AH224" s="81">
        <f t="shared" si="148"/>
        <v>0</v>
      </c>
      <c r="AI224" s="81">
        <f t="shared" si="130"/>
        <v>0</v>
      </c>
      <c r="AJ224" s="81">
        <f t="shared" si="131"/>
        <v>0</v>
      </c>
      <c r="AK224" s="81">
        <f t="shared" si="149"/>
        <v>0</v>
      </c>
      <c r="AL224" s="81">
        <f t="shared" si="132"/>
        <v>0</v>
      </c>
      <c r="AM224" s="81">
        <f t="shared" si="133"/>
        <v>0</v>
      </c>
      <c r="AN224" s="81">
        <f t="shared" si="150"/>
        <v>0</v>
      </c>
      <c r="AO224" s="81">
        <f t="shared" si="134"/>
        <v>0</v>
      </c>
      <c r="AP224" s="81">
        <f t="shared" si="135"/>
        <v>0</v>
      </c>
      <c r="AQ224" s="81">
        <f t="shared" si="101"/>
        <v>0</v>
      </c>
      <c r="AR224" s="81">
        <f t="shared" si="136"/>
        <v>0</v>
      </c>
      <c r="AS224" s="81">
        <f t="shared" si="137"/>
        <v>0</v>
      </c>
      <c r="AT224" s="81">
        <f t="shared" si="104"/>
        <v>0</v>
      </c>
      <c r="AU224" s="81">
        <f t="shared" si="138"/>
        <v>0</v>
      </c>
      <c r="AV224" s="81">
        <f t="shared" si="139"/>
        <v>0</v>
      </c>
      <c r="AW224" s="81">
        <f t="shared" si="107"/>
        <v>0</v>
      </c>
      <c r="AX224" s="81">
        <f t="shared" si="140"/>
        <v>0</v>
      </c>
      <c r="AY224" s="81">
        <f t="shared" si="141"/>
        <v>0</v>
      </c>
      <c r="AZ224" s="81">
        <f t="shared" si="110"/>
        <v>0</v>
      </c>
      <c r="BA224" s="81">
        <f t="shared" si="142"/>
        <v>0</v>
      </c>
      <c r="BB224" s="81">
        <f t="shared" si="143"/>
        <v>0</v>
      </c>
    </row>
    <row r="225" spans="1:54" x14ac:dyDescent="0.25">
      <c r="A225" s="198"/>
      <c r="B225" s="206"/>
      <c r="C225" s="207"/>
      <c r="D225" s="206"/>
      <c r="E225" s="206"/>
      <c r="F225" s="206"/>
      <c r="G225" s="206"/>
      <c r="H225" s="206"/>
      <c r="I225" s="206"/>
      <c r="J225" s="206"/>
      <c r="K225" s="206"/>
      <c r="L225" s="206"/>
      <c r="M225" s="206"/>
      <c r="N225" s="206"/>
      <c r="O225" s="206"/>
      <c r="P225" s="208"/>
      <c r="Q225" s="81">
        <f t="shared" si="120"/>
        <v>0</v>
      </c>
      <c r="R225" s="81">
        <f t="shared" si="121"/>
        <v>0</v>
      </c>
      <c r="S225" s="211" t="s">
        <v>36</v>
      </c>
      <c r="T225" s="212" t="s">
        <v>36</v>
      </c>
      <c r="U225" s="213" t="s">
        <v>36</v>
      </c>
      <c r="V225" s="81">
        <f t="shared" si="144"/>
        <v>0</v>
      </c>
      <c r="W225" s="81">
        <f t="shared" si="122"/>
        <v>0</v>
      </c>
      <c r="X225" s="81">
        <f t="shared" si="123"/>
        <v>0</v>
      </c>
      <c r="Y225" s="81">
        <f t="shared" si="145"/>
        <v>0</v>
      </c>
      <c r="Z225" s="81">
        <f t="shared" si="124"/>
        <v>0</v>
      </c>
      <c r="AA225" s="81">
        <f t="shared" si="125"/>
        <v>0</v>
      </c>
      <c r="AB225" s="81">
        <f t="shared" si="146"/>
        <v>0</v>
      </c>
      <c r="AC225" s="81">
        <f t="shared" si="126"/>
        <v>0</v>
      </c>
      <c r="AD225" s="81">
        <f t="shared" si="127"/>
        <v>0</v>
      </c>
      <c r="AE225" s="81">
        <f t="shared" si="147"/>
        <v>0</v>
      </c>
      <c r="AF225" s="81">
        <f t="shared" si="128"/>
        <v>0</v>
      </c>
      <c r="AG225" s="81">
        <f t="shared" si="129"/>
        <v>0</v>
      </c>
      <c r="AH225" s="81">
        <f t="shared" si="148"/>
        <v>0</v>
      </c>
      <c r="AI225" s="81">
        <f t="shared" si="130"/>
        <v>0</v>
      </c>
      <c r="AJ225" s="81">
        <f t="shared" si="131"/>
        <v>0</v>
      </c>
      <c r="AK225" s="81">
        <f t="shared" si="149"/>
        <v>0</v>
      </c>
      <c r="AL225" s="81">
        <f t="shared" si="132"/>
        <v>0</v>
      </c>
      <c r="AM225" s="81">
        <f t="shared" si="133"/>
        <v>0</v>
      </c>
      <c r="AN225" s="81">
        <f t="shared" si="150"/>
        <v>0</v>
      </c>
      <c r="AO225" s="81">
        <f t="shared" si="134"/>
        <v>0</v>
      </c>
      <c r="AP225" s="81">
        <f t="shared" si="135"/>
        <v>0</v>
      </c>
      <c r="AQ225" s="81">
        <f t="shared" si="101"/>
        <v>0</v>
      </c>
      <c r="AR225" s="81">
        <f t="shared" si="136"/>
        <v>0</v>
      </c>
      <c r="AS225" s="81">
        <f t="shared" si="137"/>
        <v>0</v>
      </c>
      <c r="AT225" s="81">
        <f t="shared" si="104"/>
        <v>0</v>
      </c>
      <c r="AU225" s="81">
        <f t="shared" si="138"/>
        <v>0</v>
      </c>
      <c r="AV225" s="81">
        <f t="shared" si="139"/>
        <v>0</v>
      </c>
      <c r="AW225" s="81">
        <f t="shared" si="107"/>
        <v>0</v>
      </c>
      <c r="AX225" s="81">
        <f t="shared" si="140"/>
        <v>0</v>
      </c>
      <c r="AY225" s="81">
        <f t="shared" si="141"/>
        <v>0</v>
      </c>
      <c r="AZ225" s="81">
        <f t="shared" si="110"/>
        <v>0</v>
      </c>
      <c r="BA225" s="81">
        <f t="shared" si="142"/>
        <v>0</v>
      </c>
      <c r="BB225" s="81">
        <f t="shared" si="143"/>
        <v>0</v>
      </c>
    </row>
    <row r="226" spans="1:54" x14ac:dyDescent="0.25">
      <c r="A226" s="198"/>
      <c r="B226" s="206"/>
      <c r="C226" s="207"/>
      <c r="D226" s="206"/>
      <c r="E226" s="206"/>
      <c r="F226" s="206"/>
      <c r="G226" s="206"/>
      <c r="H226" s="206"/>
      <c r="I226" s="206"/>
      <c r="J226" s="206"/>
      <c r="K226" s="206"/>
      <c r="L226" s="206"/>
      <c r="M226" s="206"/>
      <c r="N226" s="206"/>
      <c r="O226" s="206"/>
      <c r="P226" s="208"/>
      <c r="Q226" s="81">
        <f t="shared" si="120"/>
        <v>0</v>
      </c>
      <c r="R226" s="81">
        <f t="shared" si="121"/>
        <v>0</v>
      </c>
      <c r="S226" s="211" t="s">
        <v>36</v>
      </c>
      <c r="T226" s="212" t="s">
        <v>36</v>
      </c>
      <c r="U226" s="213" t="s">
        <v>36</v>
      </c>
      <c r="V226" s="81">
        <f t="shared" si="144"/>
        <v>0</v>
      </c>
      <c r="W226" s="81">
        <f t="shared" si="122"/>
        <v>0</v>
      </c>
      <c r="X226" s="81">
        <f t="shared" si="123"/>
        <v>0</v>
      </c>
      <c r="Y226" s="81">
        <f t="shared" si="145"/>
        <v>0</v>
      </c>
      <c r="Z226" s="81">
        <f t="shared" si="124"/>
        <v>0</v>
      </c>
      <c r="AA226" s="81">
        <f t="shared" si="125"/>
        <v>0</v>
      </c>
      <c r="AB226" s="81">
        <f t="shared" si="146"/>
        <v>0</v>
      </c>
      <c r="AC226" s="81">
        <f t="shared" si="126"/>
        <v>0</v>
      </c>
      <c r="AD226" s="81">
        <f t="shared" si="127"/>
        <v>0</v>
      </c>
      <c r="AE226" s="81">
        <f t="shared" si="147"/>
        <v>0</v>
      </c>
      <c r="AF226" s="81">
        <f t="shared" si="128"/>
        <v>0</v>
      </c>
      <c r="AG226" s="81">
        <f t="shared" si="129"/>
        <v>0</v>
      </c>
      <c r="AH226" s="81">
        <f t="shared" si="148"/>
        <v>0</v>
      </c>
      <c r="AI226" s="81">
        <f t="shared" si="130"/>
        <v>0</v>
      </c>
      <c r="AJ226" s="81">
        <f t="shared" si="131"/>
        <v>0</v>
      </c>
      <c r="AK226" s="81">
        <f t="shared" si="149"/>
        <v>0</v>
      </c>
      <c r="AL226" s="81">
        <f t="shared" si="132"/>
        <v>0</v>
      </c>
      <c r="AM226" s="81">
        <f t="shared" si="133"/>
        <v>0</v>
      </c>
      <c r="AN226" s="81">
        <f t="shared" si="150"/>
        <v>0</v>
      </c>
      <c r="AO226" s="81">
        <f t="shared" si="134"/>
        <v>0</v>
      </c>
      <c r="AP226" s="81">
        <f t="shared" si="135"/>
        <v>0</v>
      </c>
      <c r="AQ226" s="81">
        <f t="shared" si="101"/>
        <v>0</v>
      </c>
      <c r="AR226" s="81">
        <f t="shared" si="136"/>
        <v>0</v>
      </c>
      <c r="AS226" s="81">
        <f t="shared" si="137"/>
        <v>0</v>
      </c>
      <c r="AT226" s="81">
        <f t="shared" si="104"/>
        <v>0</v>
      </c>
      <c r="AU226" s="81">
        <f t="shared" si="138"/>
        <v>0</v>
      </c>
      <c r="AV226" s="81">
        <f t="shared" si="139"/>
        <v>0</v>
      </c>
      <c r="AW226" s="81">
        <f t="shared" si="107"/>
        <v>0</v>
      </c>
      <c r="AX226" s="81">
        <f t="shared" si="140"/>
        <v>0</v>
      </c>
      <c r="AY226" s="81">
        <f t="shared" si="141"/>
        <v>0</v>
      </c>
      <c r="AZ226" s="81">
        <f t="shared" si="110"/>
        <v>0</v>
      </c>
      <c r="BA226" s="81">
        <f t="shared" si="142"/>
        <v>0</v>
      </c>
      <c r="BB226" s="81">
        <f t="shared" si="143"/>
        <v>0</v>
      </c>
    </row>
    <row r="227" spans="1:54" x14ac:dyDescent="0.25">
      <c r="A227" s="198"/>
      <c r="B227" s="206"/>
      <c r="C227" s="207"/>
      <c r="D227" s="206"/>
      <c r="E227" s="206"/>
      <c r="F227" s="206"/>
      <c r="G227" s="206"/>
      <c r="H227" s="206"/>
      <c r="I227" s="206"/>
      <c r="J227" s="206"/>
      <c r="K227" s="206"/>
      <c r="L227" s="206"/>
      <c r="M227" s="206"/>
      <c r="N227" s="206"/>
      <c r="O227" s="206"/>
      <c r="P227" s="208"/>
      <c r="Q227" s="81">
        <f t="shared" si="120"/>
        <v>0</v>
      </c>
      <c r="R227" s="81">
        <f t="shared" si="121"/>
        <v>0</v>
      </c>
      <c r="S227" s="211" t="s">
        <v>36</v>
      </c>
      <c r="T227" s="212" t="s">
        <v>36</v>
      </c>
      <c r="U227" s="213" t="s">
        <v>36</v>
      </c>
      <c r="V227" s="81">
        <f t="shared" si="144"/>
        <v>0</v>
      </c>
      <c r="W227" s="81">
        <f t="shared" si="122"/>
        <v>0</v>
      </c>
      <c r="X227" s="81">
        <f t="shared" si="123"/>
        <v>0</v>
      </c>
      <c r="Y227" s="81">
        <f t="shared" si="145"/>
        <v>0</v>
      </c>
      <c r="Z227" s="81">
        <f t="shared" si="124"/>
        <v>0</v>
      </c>
      <c r="AA227" s="81">
        <f t="shared" si="125"/>
        <v>0</v>
      </c>
      <c r="AB227" s="81">
        <f t="shared" si="146"/>
        <v>0</v>
      </c>
      <c r="AC227" s="81">
        <f t="shared" si="126"/>
        <v>0</v>
      </c>
      <c r="AD227" s="81">
        <f t="shared" si="127"/>
        <v>0</v>
      </c>
      <c r="AE227" s="81">
        <f t="shared" si="147"/>
        <v>0</v>
      </c>
      <c r="AF227" s="81">
        <f t="shared" si="128"/>
        <v>0</v>
      </c>
      <c r="AG227" s="81">
        <f t="shared" si="129"/>
        <v>0</v>
      </c>
      <c r="AH227" s="81">
        <f t="shared" si="148"/>
        <v>0</v>
      </c>
      <c r="AI227" s="81">
        <f t="shared" si="130"/>
        <v>0</v>
      </c>
      <c r="AJ227" s="81">
        <f t="shared" si="131"/>
        <v>0</v>
      </c>
      <c r="AK227" s="81">
        <f t="shared" si="149"/>
        <v>0</v>
      </c>
      <c r="AL227" s="81">
        <f t="shared" si="132"/>
        <v>0</v>
      </c>
      <c r="AM227" s="81">
        <f t="shared" si="133"/>
        <v>0</v>
      </c>
      <c r="AN227" s="81">
        <f t="shared" si="150"/>
        <v>0</v>
      </c>
      <c r="AO227" s="81">
        <f t="shared" si="134"/>
        <v>0</v>
      </c>
      <c r="AP227" s="81">
        <f t="shared" si="135"/>
        <v>0</v>
      </c>
      <c r="AQ227" s="81">
        <f t="shared" si="101"/>
        <v>0</v>
      </c>
      <c r="AR227" s="81">
        <f t="shared" si="136"/>
        <v>0</v>
      </c>
      <c r="AS227" s="81">
        <f t="shared" si="137"/>
        <v>0</v>
      </c>
      <c r="AT227" s="81">
        <f t="shared" si="104"/>
        <v>0</v>
      </c>
      <c r="AU227" s="81">
        <f t="shared" si="138"/>
        <v>0</v>
      </c>
      <c r="AV227" s="81">
        <f t="shared" si="139"/>
        <v>0</v>
      </c>
      <c r="AW227" s="81">
        <f t="shared" si="107"/>
        <v>0</v>
      </c>
      <c r="AX227" s="81">
        <f t="shared" si="140"/>
        <v>0</v>
      </c>
      <c r="AY227" s="81">
        <f t="shared" si="141"/>
        <v>0</v>
      </c>
      <c r="AZ227" s="81">
        <f t="shared" si="110"/>
        <v>0</v>
      </c>
      <c r="BA227" s="81">
        <f t="shared" si="142"/>
        <v>0</v>
      </c>
      <c r="BB227" s="81">
        <f t="shared" si="143"/>
        <v>0</v>
      </c>
    </row>
    <row r="228" spans="1:54" x14ac:dyDescent="0.25">
      <c r="A228" s="198"/>
      <c r="B228" s="206"/>
      <c r="C228" s="207"/>
      <c r="D228" s="206"/>
      <c r="E228" s="206"/>
      <c r="F228" s="206"/>
      <c r="G228" s="206"/>
      <c r="H228" s="206"/>
      <c r="I228" s="206"/>
      <c r="J228" s="206"/>
      <c r="K228" s="206"/>
      <c r="L228" s="206"/>
      <c r="M228" s="206"/>
      <c r="N228" s="206"/>
      <c r="O228" s="206"/>
      <c r="P228" s="208"/>
      <c r="Q228" s="81">
        <f t="shared" si="120"/>
        <v>0</v>
      </c>
      <c r="R228" s="81">
        <f t="shared" si="121"/>
        <v>0</v>
      </c>
      <c r="S228" s="211" t="s">
        <v>36</v>
      </c>
      <c r="T228" s="212" t="s">
        <v>36</v>
      </c>
      <c r="U228" s="213" t="s">
        <v>36</v>
      </c>
      <c r="V228" s="81">
        <f t="shared" si="144"/>
        <v>0</v>
      </c>
      <c r="W228" s="81">
        <f t="shared" si="122"/>
        <v>0</v>
      </c>
      <c r="X228" s="81">
        <f t="shared" si="123"/>
        <v>0</v>
      </c>
      <c r="Y228" s="81">
        <f t="shared" si="145"/>
        <v>0</v>
      </c>
      <c r="Z228" s="81">
        <f t="shared" si="124"/>
        <v>0</v>
      </c>
      <c r="AA228" s="81">
        <f t="shared" si="125"/>
        <v>0</v>
      </c>
      <c r="AB228" s="81">
        <f t="shared" si="146"/>
        <v>0</v>
      </c>
      <c r="AC228" s="81">
        <f t="shared" si="126"/>
        <v>0</v>
      </c>
      <c r="AD228" s="81">
        <f t="shared" si="127"/>
        <v>0</v>
      </c>
      <c r="AE228" s="81">
        <f t="shared" si="147"/>
        <v>0</v>
      </c>
      <c r="AF228" s="81">
        <f t="shared" si="128"/>
        <v>0</v>
      </c>
      <c r="AG228" s="81">
        <f t="shared" si="129"/>
        <v>0</v>
      </c>
      <c r="AH228" s="81">
        <f t="shared" si="148"/>
        <v>0</v>
      </c>
      <c r="AI228" s="81">
        <f t="shared" si="130"/>
        <v>0</v>
      </c>
      <c r="AJ228" s="81">
        <f t="shared" si="131"/>
        <v>0</v>
      </c>
      <c r="AK228" s="81">
        <f t="shared" si="149"/>
        <v>0</v>
      </c>
      <c r="AL228" s="81">
        <f t="shared" si="132"/>
        <v>0</v>
      </c>
      <c r="AM228" s="81">
        <f t="shared" si="133"/>
        <v>0</v>
      </c>
      <c r="AN228" s="81">
        <f t="shared" si="150"/>
        <v>0</v>
      </c>
      <c r="AO228" s="81">
        <f t="shared" si="134"/>
        <v>0</v>
      </c>
      <c r="AP228" s="81">
        <f t="shared" si="135"/>
        <v>0</v>
      </c>
      <c r="AQ228" s="81">
        <f t="shared" si="101"/>
        <v>0</v>
      </c>
      <c r="AR228" s="81">
        <f t="shared" si="136"/>
        <v>0</v>
      </c>
      <c r="AS228" s="81">
        <f t="shared" si="137"/>
        <v>0</v>
      </c>
      <c r="AT228" s="81">
        <f t="shared" si="104"/>
        <v>0</v>
      </c>
      <c r="AU228" s="81">
        <f t="shared" si="138"/>
        <v>0</v>
      </c>
      <c r="AV228" s="81">
        <f t="shared" si="139"/>
        <v>0</v>
      </c>
      <c r="AW228" s="81">
        <f t="shared" si="107"/>
        <v>0</v>
      </c>
      <c r="AX228" s="81">
        <f t="shared" si="140"/>
        <v>0</v>
      </c>
      <c r="AY228" s="81">
        <f t="shared" si="141"/>
        <v>0</v>
      </c>
      <c r="AZ228" s="81">
        <f t="shared" si="110"/>
        <v>0</v>
      </c>
      <c r="BA228" s="81">
        <f t="shared" si="142"/>
        <v>0</v>
      </c>
      <c r="BB228" s="81">
        <f t="shared" si="143"/>
        <v>0</v>
      </c>
    </row>
    <row r="229" spans="1:54" x14ac:dyDescent="0.25">
      <c r="A229" s="198"/>
      <c r="B229" s="206"/>
      <c r="C229" s="207"/>
      <c r="D229" s="206"/>
      <c r="E229" s="206"/>
      <c r="F229" s="206"/>
      <c r="G229" s="206"/>
      <c r="H229" s="206"/>
      <c r="I229" s="206"/>
      <c r="J229" s="206"/>
      <c r="K229" s="206"/>
      <c r="L229" s="206"/>
      <c r="M229" s="206"/>
      <c r="N229" s="206"/>
      <c r="O229" s="206"/>
      <c r="P229" s="208"/>
      <c r="Q229" s="81">
        <f t="shared" si="120"/>
        <v>0</v>
      </c>
      <c r="R229" s="81">
        <f t="shared" si="121"/>
        <v>0</v>
      </c>
      <c r="S229" s="211" t="s">
        <v>36</v>
      </c>
      <c r="T229" s="212" t="s">
        <v>36</v>
      </c>
      <c r="U229" s="213" t="s">
        <v>36</v>
      </c>
      <c r="V229" s="81">
        <f t="shared" si="144"/>
        <v>0</v>
      </c>
      <c r="W229" s="81">
        <f t="shared" si="122"/>
        <v>0</v>
      </c>
      <c r="X229" s="81">
        <f t="shared" si="123"/>
        <v>0</v>
      </c>
      <c r="Y229" s="81">
        <f t="shared" si="145"/>
        <v>0</v>
      </c>
      <c r="Z229" s="81">
        <f t="shared" si="124"/>
        <v>0</v>
      </c>
      <c r="AA229" s="81">
        <f t="shared" si="125"/>
        <v>0</v>
      </c>
      <c r="AB229" s="81">
        <f t="shared" si="146"/>
        <v>0</v>
      </c>
      <c r="AC229" s="81">
        <f t="shared" si="126"/>
        <v>0</v>
      </c>
      <c r="AD229" s="81">
        <f t="shared" si="127"/>
        <v>0</v>
      </c>
      <c r="AE229" s="81">
        <f t="shared" si="147"/>
        <v>0</v>
      </c>
      <c r="AF229" s="81">
        <f t="shared" si="128"/>
        <v>0</v>
      </c>
      <c r="AG229" s="81">
        <f t="shared" si="129"/>
        <v>0</v>
      </c>
      <c r="AH229" s="81">
        <f t="shared" si="148"/>
        <v>0</v>
      </c>
      <c r="AI229" s="81">
        <f t="shared" si="130"/>
        <v>0</v>
      </c>
      <c r="AJ229" s="81">
        <f t="shared" si="131"/>
        <v>0</v>
      </c>
      <c r="AK229" s="81">
        <f t="shared" si="149"/>
        <v>0</v>
      </c>
      <c r="AL229" s="81">
        <f t="shared" si="132"/>
        <v>0</v>
      </c>
      <c r="AM229" s="81">
        <f t="shared" si="133"/>
        <v>0</v>
      </c>
      <c r="AN229" s="81">
        <f t="shared" si="150"/>
        <v>0</v>
      </c>
      <c r="AO229" s="81">
        <f t="shared" si="134"/>
        <v>0</v>
      </c>
      <c r="AP229" s="81">
        <f t="shared" si="135"/>
        <v>0</v>
      </c>
      <c r="AQ229" s="81">
        <f t="shared" si="101"/>
        <v>0</v>
      </c>
      <c r="AR229" s="81">
        <f t="shared" si="136"/>
        <v>0</v>
      </c>
      <c r="AS229" s="81">
        <f t="shared" si="137"/>
        <v>0</v>
      </c>
      <c r="AT229" s="81">
        <f t="shared" si="104"/>
        <v>0</v>
      </c>
      <c r="AU229" s="81">
        <f t="shared" si="138"/>
        <v>0</v>
      </c>
      <c r="AV229" s="81">
        <f t="shared" si="139"/>
        <v>0</v>
      </c>
      <c r="AW229" s="81">
        <f t="shared" si="107"/>
        <v>0</v>
      </c>
      <c r="AX229" s="81">
        <f t="shared" si="140"/>
        <v>0</v>
      </c>
      <c r="AY229" s="81">
        <f t="shared" si="141"/>
        <v>0</v>
      </c>
      <c r="AZ229" s="81">
        <f t="shared" si="110"/>
        <v>0</v>
      </c>
      <c r="BA229" s="81">
        <f t="shared" si="142"/>
        <v>0</v>
      </c>
      <c r="BB229" s="81">
        <f t="shared" si="143"/>
        <v>0</v>
      </c>
    </row>
    <row r="230" spans="1:54" x14ac:dyDescent="0.25">
      <c r="A230" s="198"/>
      <c r="B230" s="206"/>
      <c r="C230" s="207"/>
      <c r="D230" s="206"/>
      <c r="E230" s="206"/>
      <c r="F230" s="206"/>
      <c r="G230" s="206"/>
      <c r="H230" s="206"/>
      <c r="I230" s="206"/>
      <c r="J230" s="206"/>
      <c r="K230" s="206"/>
      <c r="L230" s="206"/>
      <c r="M230" s="206"/>
      <c r="N230" s="206"/>
      <c r="O230" s="206"/>
      <c r="P230" s="208"/>
      <c r="Q230" s="81">
        <f t="shared" si="120"/>
        <v>0</v>
      </c>
      <c r="R230" s="81">
        <f t="shared" si="121"/>
        <v>0</v>
      </c>
      <c r="S230" s="211" t="s">
        <v>36</v>
      </c>
      <c r="T230" s="212" t="s">
        <v>36</v>
      </c>
      <c r="U230" s="213" t="s">
        <v>36</v>
      </c>
      <c r="V230" s="81">
        <f t="shared" ref="V230:V242" si="151">IF($G230="",0,IF(OR(VALUE(LEFT(V$8,4))&gt;IF($U230="N/a",9999,VALUE(LEFT($U230,4))),AND($G230="No",VALUE(LEFT(V$8,4))&lt;IF($H230="N/a",0,VALUE(LEFT($H230,4))))),0,IF(AND(VALUE(LEFT(V$8,4))&gt;=IF($S230="N/a",9999,VALUE(LEFT($S230,4))),$T230&lt;&gt;"N/a"),(1+$T230)*$P230,$P230)))</f>
        <v>0</v>
      </c>
      <c r="W230" s="81">
        <f t="shared" si="122"/>
        <v>0</v>
      </c>
      <c r="X230" s="81">
        <f t="shared" si="123"/>
        <v>0</v>
      </c>
      <c r="Y230" s="81">
        <f t="shared" ref="Y230:Y242" si="152">IF($G230="",0,IF(OR(VALUE(LEFT(Y$8,4))&gt;IF($U230="N/a",9999,VALUE(LEFT($U230,4))),AND($G230="No",VALUE(LEFT(Y$8,4))&lt;IF($H230="N/a",0,VALUE(LEFT($H230,4))))),0,IF(AND(VALUE(LEFT(Y$8,4))&gt;=IF($S230="N/a",9999,VALUE(LEFT($S230,4))),$T230&lt;&gt;"N/a"),(1+$T230)*$P230,$P230)))</f>
        <v>0</v>
      </c>
      <c r="Z230" s="81">
        <f t="shared" si="124"/>
        <v>0</v>
      </c>
      <c r="AA230" s="81">
        <f t="shared" si="125"/>
        <v>0</v>
      </c>
      <c r="AB230" s="81">
        <f t="shared" ref="AB230:AB242" si="153">IF($G230="",0,IF(OR(VALUE(LEFT(AB$8,4))&gt;IF($U230="N/a",9999,VALUE(LEFT($U230,4))),AND($G230="No",VALUE(LEFT(AB$8,4))&lt;IF($H230="N/a",0,VALUE(LEFT($H230,4))))),0,IF(AND(VALUE(LEFT(AB$8,4))&gt;=IF($S230="N/a",9999,VALUE(LEFT($S230,4))),$T230&lt;&gt;"N/a"),(1+$T230)*$P230,$P230)))</f>
        <v>0</v>
      </c>
      <c r="AC230" s="81">
        <f t="shared" si="126"/>
        <v>0</v>
      </c>
      <c r="AD230" s="81">
        <f t="shared" si="127"/>
        <v>0</v>
      </c>
      <c r="AE230" s="81">
        <f t="shared" ref="AE230:AE242" si="154">IF($G230="",0,IF(OR(VALUE(LEFT(AE$8,4))&gt;IF($U230="N/a",9999,VALUE(LEFT($U230,4))),AND($G230="No",VALUE(LEFT(AE$8,4))&lt;IF($H230="N/a",0,VALUE(LEFT($H230,4))))),0,IF(AND(VALUE(LEFT(AE$8,4))&gt;=IF($S230="N/a",9999,VALUE(LEFT($S230,4))),$T230&lt;&gt;"N/a"),(1+$T230)*$P230,$P230)))</f>
        <v>0</v>
      </c>
      <c r="AF230" s="81">
        <f t="shared" si="128"/>
        <v>0</v>
      </c>
      <c r="AG230" s="81">
        <f t="shared" si="129"/>
        <v>0</v>
      </c>
      <c r="AH230" s="81">
        <f t="shared" ref="AH230:AH242" si="155">IF($G230="",0,IF(OR(VALUE(LEFT(AH$8,4))&gt;IF($U230="N/a",9999,VALUE(LEFT($U230,4))),AND($G230="No",VALUE(LEFT(AH$8,4))&lt;IF($H230="N/a",0,VALUE(LEFT($H230,4))))),0,IF(AND(VALUE(LEFT(AH$8,4))&gt;=IF($S230="N/a",9999,VALUE(LEFT($S230,4))),$T230&lt;&gt;"N/a"),(1+$T230)*$P230,$P230)))</f>
        <v>0</v>
      </c>
      <c r="AI230" s="81">
        <f t="shared" si="130"/>
        <v>0</v>
      </c>
      <c r="AJ230" s="81">
        <f t="shared" si="131"/>
        <v>0</v>
      </c>
      <c r="AK230" s="81">
        <f t="shared" ref="AK230:AK242" si="156">IF($G230="",0,IF(OR(VALUE(LEFT(AK$8,4))&gt;IF($U230="N/a",9999,VALUE(LEFT($U230,4))),AND($G230="No",VALUE(LEFT(AK$8,4))&lt;IF($H230="N/a",0,VALUE(LEFT($H230,4))))),0,IF(AND(VALUE(LEFT(AK$8,4))&gt;=IF($S230="N/a",9999,VALUE(LEFT($S230,4))),$T230&lt;&gt;"N/a"),(1+$T230)*$P230,$P230)))</f>
        <v>0</v>
      </c>
      <c r="AL230" s="81">
        <f t="shared" si="132"/>
        <v>0</v>
      </c>
      <c r="AM230" s="81">
        <f t="shared" si="133"/>
        <v>0</v>
      </c>
      <c r="AN230" s="81">
        <f t="shared" ref="AN230:AN242" si="157">IF($G230="",0,IF(OR(VALUE(LEFT(AN$8,4))&gt;IF($U230="N/a",9999,VALUE(LEFT($U230,4))),AND($G230="No",VALUE(LEFT(AN$8,4))&lt;IF($H230="N/a",0,VALUE(LEFT($H230,4))))),0,IF(AND(VALUE(LEFT(AN$8,4))&gt;=IF($S230="N/a",9999,VALUE(LEFT($S230,4))),$T230&lt;&gt;"N/a"),(1+$T230)*$P230,$P230)))</f>
        <v>0</v>
      </c>
      <c r="AO230" s="81">
        <f t="shared" si="134"/>
        <v>0</v>
      </c>
      <c r="AP230" s="81">
        <f t="shared" si="135"/>
        <v>0</v>
      </c>
      <c r="AQ230" s="81">
        <f t="shared" si="101"/>
        <v>0</v>
      </c>
      <c r="AR230" s="81">
        <f t="shared" si="136"/>
        <v>0</v>
      </c>
      <c r="AS230" s="81">
        <f t="shared" si="137"/>
        <v>0</v>
      </c>
      <c r="AT230" s="81">
        <f t="shared" si="104"/>
        <v>0</v>
      </c>
      <c r="AU230" s="81">
        <f t="shared" si="138"/>
        <v>0</v>
      </c>
      <c r="AV230" s="81">
        <f t="shared" si="139"/>
        <v>0</v>
      </c>
      <c r="AW230" s="81">
        <f t="shared" si="107"/>
        <v>0</v>
      </c>
      <c r="AX230" s="81">
        <f t="shared" si="140"/>
        <v>0</v>
      </c>
      <c r="AY230" s="81">
        <f t="shared" si="141"/>
        <v>0</v>
      </c>
      <c r="AZ230" s="81">
        <f t="shared" si="110"/>
        <v>0</v>
      </c>
      <c r="BA230" s="81">
        <f t="shared" si="142"/>
        <v>0</v>
      </c>
      <c r="BB230" s="81">
        <f t="shared" si="143"/>
        <v>0</v>
      </c>
    </row>
    <row r="231" spans="1:54" x14ac:dyDescent="0.25">
      <c r="A231" s="198"/>
      <c r="B231" s="206"/>
      <c r="C231" s="207"/>
      <c r="D231" s="206"/>
      <c r="E231" s="206"/>
      <c r="F231" s="206"/>
      <c r="G231" s="206"/>
      <c r="H231" s="206"/>
      <c r="I231" s="206"/>
      <c r="J231" s="206"/>
      <c r="K231" s="206"/>
      <c r="L231" s="206"/>
      <c r="M231" s="206"/>
      <c r="N231" s="206"/>
      <c r="O231" s="206"/>
      <c r="P231" s="208"/>
      <c r="Q231" s="81">
        <f t="shared" si="120"/>
        <v>0</v>
      </c>
      <c r="R231" s="81">
        <f t="shared" si="121"/>
        <v>0</v>
      </c>
      <c r="S231" s="211" t="s">
        <v>36</v>
      </c>
      <c r="T231" s="212" t="s">
        <v>36</v>
      </c>
      <c r="U231" s="213" t="s">
        <v>36</v>
      </c>
      <c r="V231" s="81">
        <f t="shared" si="151"/>
        <v>0</v>
      </c>
      <c r="W231" s="81">
        <f t="shared" si="122"/>
        <v>0</v>
      </c>
      <c r="X231" s="81">
        <f t="shared" si="123"/>
        <v>0</v>
      </c>
      <c r="Y231" s="81">
        <f t="shared" si="152"/>
        <v>0</v>
      </c>
      <c r="Z231" s="81">
        <f t="shared" si="124"/>
        <v>0</v>
      </c>
      <c r="AA231" s="81">
        <f t="shared" si="125"/>
        <v>0</v>
      </c>
      <c r="AB231" s="81">
        <f t="shared" si="153"/>
        <v>0</v>
      </c>
      <c r="AC231" s="81">
        <f t="shared" si="126"/>
        <v>0</v>
      </c>
      <c r="AD231" s="81">
        <f t="shared" si="127"/>
        <v>0</v>
      </c>
      <c r="AE231" s="81">
        <f t="shared" si="154"/>
        <v>0</v>
      </c>
      <c r="AF231" s="81">
        <f t="shared" si="128"/>
        <v>0</v>
      </c>
      <c r="AG231" s="81">
        <f t="shared" si="129"/>
        <v>0</v>
      </c>
      <c r="AH231" s="81">
        <f t="shared" si="155"/>
        <v>0</v>
      </c>
      <c r="AI231" s="81">
        <f t="shared" si="130"/>
        <v>0</v>
      </c>
      <c r="AJ231" s="81">
        <f t="shared" si="131"/>
        <v>0</v>
      </c>
      <c r="AK231" s="81">
        <f t="shared" si="156"/>
        <v>0</v>
      </c>
      <c r="AL231" s="81">
        <f t="shared" si="132"/>
        <v>0</v>
      </c>
      <c r="AM231" s="81">
        <f t="shared" si="133"/>
        <v>0</v>
      </c>
      <c r="AN231" s="81">
        <f t="shared" si="157"/>
        <v>0</v>
      </c>
      <c r="AO231" s="81">
        <f t="shared" si="134"/>
        <v>0</v>
      </c>
      <c r="AP231" s="81">
        <f t="shared" si="135"/>
        <v>0</v>
      </c>
      <c r="AQ231" s="81">
        <f t="shared" si="101"/>
        <v>0</v>
      </c>
      <c r="AR231" s="81">
        <f t="shared" si="136"/>
        <v>0</v>
      </c>
      <c r="AS231" s="81">
        <f t="shared" si="137"/>
        <v>0</v>
      </c>
      <c r="AT231" s="81">
        <f t="shared" si="104"/>
        <v>0</v>
      </c>
      <c r="AU231" s="81">
        <f t="shared" si="138"/>
        <v>0</v>
      </c>
      <c r="AV231" s="81">
        <f t="shared" si="139"/>
        <v>0</v>
      </c>
      <c r="AW231" s="81">
        <f t="shared" si="107"/>
        <v>0</v>
      </c>
      <c r="AX231" s="81">
        <f t="shared" si="140"/>
        <v>0</v>
      </c>
      <c r="AY231" s="81">
        <f t="shared" si="141"/>
        <v>0</v>
      </c>
      <c r="AZ231" s="81">
        <f t="shared" si="110"/>
        <v>0</v>
      </c>
      <c r="BA231" s="81">
        <f t="shared" si="142"/>
        <v>0</v>
      </c>
      <c r="BB231" s="81">
        <f t="shared" si="143"/>
        <v>0</v>
      </c>
    </row>
    <row r="232" spans="1:54" x14ac:dyDescent="0.25">
      <c r="A232" s="198"/>
      <c r="B232" s="206"/>
      <c r="C232" s="207"/>
      <c r="D232" s="206"/>
      <c r="E232" s="206"/>
      <c r="F232" s="206"/>
      <c r="G232" s="206"/>
      <c r="H232" s="206"/>
      <c r="I232" s="206"/>
      <c r="J232" s="206"/>
      <c r="K232" s="206"/>
      <c r="L232" s="206"/>
      <c r="M232" s="206"/>
      <c r="N232" s="206"/>
      <c r="O232" s="206"/>
      <c r="P232" s="208"/>
      <c r="Q232" s="81">
        <f t="shared" si="120"/>
        <v>0</v>
      </c>
      <c r="R232" s="81">
        <f t="shared" si="121"/>
        <v>0</v>
      </c>
      <c r="S232" s="211" t="s">
        <v>36</v>
      </c>
      <c r="T232" s="212" t="s">
        <v>36</v>
      </c>
      <c r="U232" s="213" t="s">
        <v>36</v>
      </c>
      <c r="V232" s="81">
        <f t="shared" si="151"/>
        <v>0</v>
      </c>
      <c r="W232" s="81">
        <f t="shared" si="122"/>
        <v>0</v>
      </c>
      <c r="X232" s="81">
        <f t="shared" si="123"/>
        <v>0</v>
      </c>
      <c r="Y232" s="81">
        <f t="shared" si="152"/>
        <v>0</v>
      </c>
      <c r="Z232" s="81">
        <f t="shared" si="124"/>
        <v>0</v>
      </c>
      <c r="AA232" s="81">
        <f t="shared" si="125"/>
        <v>0</v>
      </c>
      <c r="AB232" s="81">
        <f t="shared" si="153"/>
        <v>0</v>
      </c>
      <c r="AC232" s="81">
        <f t="shared" si="126"/>
        <v>0</v>
      </c>
      <c r="AD232" s="81">
        <f t="shared" si="127"/>
        <v>0</v>
      </c>
      <c r="AE232" s="81">
        <f t="shared" si="154"/>
        <v>0</v>
      </c>
      <c r="AF232" s="81">
        <f t="shared" si="128"/>
        <v>0</v>
      </c>
      <c r="AG232" s="81">
        <f t="shared" si="129"/>
        <v>0</v>
      </c>
      <c r="AH232" s="81">
        <f t="shared" si="155"/>
        <v>0</v>
      </c>
      <c r="AI232" s="81">
        <f t="shared" si="130"/>
        <v>0</v>
      </c>
      <c r="AJ232" s="81">
        <f t="shared" si="131"/>
        <v>0</v>
      </c>
      <c r="AK232" s="81">
        <f t="shared" si="156"/>
        <v>0</v>
      </c>
      <c r="AL232" s="81">
        <f t="shared" si="132"/>
        <v>0</v>
      </c>
      <c r="AM232" s="81">
        <f t="shared" si="133"/>
        <v>0</v>
      </c>
      <c r="AN232" s="81">
        <f t="shared" si="157"/>
        <v>0</v>
      </c>
      <c r="AO232" s="81">
        <f t="shared" si="134"/>
        <v>0</v>
      </c>
      <c r="AP232" s="81">
        <f t="shared" si="135"/>
        <v>0</v>
      </c>
      <c r="AQ232" s="81">
        <f t="shared" si="101"/>
        <v>0</v>
      </c>
      <c r="AR232" s="81">
        <f t="shared" si="136"/>
        <v>0</v>
      </c>
      <c r="AS232" s="81">
        <f t="shared" si="137"/>
        <v>0</v>
      </c>
      <c r="AT232" s="81">
        <f t="shared" si="104"/>
        <v>0</v>
      </c>
      <c r="AU232" s="81">
        <f t="shared" si="138"/>
        <v>0</v>
      </c>
      <c r="AV232" s="81">
        <f t="shared" si="139"/>
        <v>0</v>
      </c>
      <c r="AW232" s="81">
        <f t="shared" si="107"/>
        <v>0</v>
      </c>
      <c r="AX232" s="81">
        <f t="shared" si="140"/>
        <v>0</v>
      </c>
      <c r="AY232" s="81">
        <f t="shared" si="141"/>
        <v>0</v>
      </c>
      <c r="AZ232" s="81">
        <f t="shared" si="110"/>
        <v>0</v>
      </c>
      <c r="BA232" s="81">
        <f t="shared" si="142"/>
        <v>0</v>
      </c>
      <c r="BB232" s="81">
        <f t="shared" si="143"/>
        <v>0</v>
      </c>
    </row>
    <row r="233" spans="1:54" x14ac:dyDescent="0.25">
      <c r="A233" s="198"/>
      <c r="B233" s="206"/>
      <c r="C233" s="207"/>
      <c r="D233" s="206"/>
      <c r="E233" s="206"/>
      <c r="F233" s="206"/>
      <c r="G233" s="206"/>
      <c r="H233" s="206"/>
      <c r="I233" s="206"/>
      <c r="J233" s="206"/>
      <c r="K233" s="206"/>
      <c r="L233" s="206"/>
      <c r="M233" s="206"/>
      <c r="N233" s="206"/>
      <c r="O233" s="206"/>
      <c r="P233" s="208"/>
      <c r="Q233" s="81">
        <f t="shared" si="120"/>
        <v>0</v>
      </c>
      <c r="R233" s="81">
        <f t="shared" si="121"/>
        <v>0</v>
      </c>
      <c r="S233" s="211" t="s">
        <v>36</v>
      </c>
      <c r="T233" s="212" t="s">
        <v>36</v>
      </c>
      <c r="U233" s="213" t="s">
        <v>36</v>
      </c>
      <c r="V233" s="81">
        <f t="shared" si="151"/>
        <v>0</v>
      </c>
      <c r="W233" s="81">
        <f t="shared" si="122"/>
        <v>0</v>
      </c>
      <c r="X233" s="81">
        <f t="shared" si="123"/>
        <v>0</v>
      </c>
      <c r="Y233" s="81">
        <f t="shared" si="152"/>
        <v>0</v>
      </c>
      <c r="Z233" s="81">
        <f t="shared" si="124"/>
        <v>0</v>
      </c>
      <c r="AA233" s="81">
        <f t="shared" si="125"/>
        <v>0</v>
      </c>
      <c r="AB233" s="81">
        <f t="shared" si="153"/>
        <v>0</v>
      </c>
      <c r="AC233" s="81">
        <f t="shared" si="126"/>
        <v>0</v>
      </c>
      <c r="AD233" s="81">
        <f t="shared" si="127"/>
        <v>0</v>
      </c>
      <c r="AE233" s="81">
        <f t="shared" si="154"/>
        <v>0</v>
      </c>
      <c r="AF233" s="81">
        <f t="shared" si="128"/>
        <v>0</v>
      </c>
      <c r="AG233" s="81">
        <f t="shared" si="129"/>
        <v>0</v>
      </c>
      <c r="AH233" s="81">
        <f t="shared" si="155"/>
        <v>0</v>
      </c>
      <c r="AI233" s="81">
        <f t="shared" si="130"/>
        <v>0</v>
      </c>
      <c r="AJ233" s="81">
        <f t="shared" si="131"/>
        <v>0</v>
      </c>
      <c r="AK233" s="81">
        <f t="shared" si="156"/>
        <v>0</v>
      </c>
      <c r="AL233" s="81">
        <f t="shared" si="132"/>
        <v>0</v>
      </c>
      <c r="AM233" s="81">
        <f t="shared" si="133"/>
        <v>0</v>
      </c>
      <c r="AN233" s="81">
        <f t="shared" si="157"/>
        <v>0</v>
      </c>
      <c r="AO233" s="81">
        <f t="shared" si="134"/>
        <v>0</v>
      </c>
      <c r="AP233" s="81">
        <f t="shared" si="135"/>
        <v>0</v>
      </c>
      <c r="AQ233" s="81">
        <f t="shared" si="101"/>
        <v>0</v>
      </c>
      <c r="AR233" s="81">
        <f t="shared" si="136"/>
        <v>0</v>
      </c>
      <c r="AS233" s="81">
        <f t="shared" si="137"/>
        <v>0</v>
      </c>
      <c r="AT233" s="81">
        <f t="shared" si="104"/>
        <v>0</v>
      </c>
      <c r="AU233" s="81">
        <f t="shared" si="138"/>
        <v>0</v>
      </c>
      <c r="AV233" s="81">
        <f t="shared" si="139"/>
        <v>0</v>
      </c>
      <c r="AW233" s="81">
        <f t="shared" si="107"/>
        <v>0</v>
      </c>
      <c r="AX233" s="81">
        <f t="shared" si="140"/>
        <v>0</v>
      </c>
      <c r="AY233" s="81">
        <f t="shared" si="141"/>
        <v>0</v>
      </c>
      <c r="AZ233" s="81">
        <f t="shared" si="110"/>
        <v>0</v>
      </c>
      <c r="BA233" s="81">
        <f t="shared" si="142"/>
        <v>0</v>
      </c>
      <c r="BB233" s="81">
        <f t="shared" si="143"/>
        <v>0</v>
      </c>
    </row>
    <row r="234" spans="1:54" x14ac:dyDescent="0.25">
      <c r="A234" s="198"/>
      <c r="B234" s="206"/>
      <c r="C234" s="207"/>
      <c r="D234" s="206"/>
      <c r="E234" s="206"/>
      <c r="F234" s="206"/>
      <c r="G234" s="206"/>
      <c r="H234" s="206"/>
      <c r="I234" s="206"/>
      <c r="J234" s="206"/>
      <c r="K234" s="206"/>
      <c r="L234" s="206"/>
      <c r="M234" s="206"/>
      <c r="N234" s="206"/>
      <c r="O234" s="206"/>
      <c r="P234" s="208"/>
      <c r="Q234" s="81">
        <f t="shared" si="120"/>
        <v>0</v>
      </c>
      <c r="R234" s="81">
        <f t="shared" si="121"/>
        <v>0</v>
      </c>
      <c r="S234" s="211" t="s">
        <v>36</v>
      </c>
      <c r="T234" s="212" t="s">
        <v>36</v>
      </c>
      <c r="U234" s="213" t="s">
        <v>36</v>
      </c>
      <c r="V234" s="81">
        <f t="shared" si="151"/>
        <v>0</v>
      </c>
      <c r="W234" s="81">
        <f t="shared" si="122"/>
        <v>0</v>
      </c>
      <c r="X234" s="81">
        <f t="shared" si="123"/>
        <v>0</v>
      </c>
      <c r="Y234" s="81">
        <f t="shared" si="152"/>
        <v>0</v>
      </c>
      <c r="Z234" s="81">
        <f t="shared" si="124"/>
        <v>0</v>
      </c>
      <c r="AA234" s="81">
        <f t="shared" si="125"/>
        <v>0</v>
      </c>
      <c r="AB234" s="81">
        <f t="shared" si="153"/>
        <v>0</v>
      </c>
      <c r="AC234" s="81">
        <f t="shared" si="126"/>
        <v>0</v>
      </c>
      <c r="AD234" s="81">
        <f t="shared" si="127"/>
        <v>0</v>
      </c>
      <c r="AE234" s="81">
        <f t="shared" si="154"/>
        <v>0</v>
      </c>
      <c r="AF234" s="81">
        <f t="shared" si="128"/>
        <v>0</v>
      </c>
      <c r="AG234" s="81">
        <f t="shared" si="129"/>
        <v>0</v>
      </c>
      <c r="AH234" s="81">
        <f t="shared" si="155"/>
        <v>0</v>
      </c>
      <c r="AI234" s="81">
        <f t="shared" si="130"/>
        <v>0</v>
      </c>
      <c r="AJ234" s="81">
        <f t="shared" si="131"/>
        <v>0</v>
      </c>
      <c r="AK234" s="81">
        <f t="shared" si="156"/>
        <v>0</v>
      </c>
      <c r="AL234" s="81">
        <f t="shared" si="132"/>
        <v>0</v>
      </c>
      <c r="AM234" s="81">
        <f t="shared" si="133"/>
        <v>0</v>
      </c>
      <c r="AN234" s="81">
        <f t="shared" si="157"/>
        <v>0</v>
      </c>
      <c r="AO234" s="81">
        <f t="shared" si="134"/>
        <v>0</v>
      </c>
      <c r="AP234" s="81">
        <f t="shared" si="135"/>
        <v>0</v>
      </c>
      <c r="AQ234" s="81">
        <f t="shared" si="101"/>
        <v>0</v>
      </c>
      <c r="AR234" s="81">
        <f t="shared" si="136"/>
        <v>0</v>
      </c>
      <c r="AS234" s="81">
        <f t="shared" si="137"/>
        <v>0</v>
      </c>
      <c r="AT234" s="81">
        <f t="shared" si="104"/>
        <v>0</v>
      </c>
      <c r="AU234" s="81">
        <f t="shared" si="138"/>
        <v>0</v>
      </c>
      <c r="AV234" s="81">
        <f t="shared" si="139"/>
        <v>0</v>
      </c>
      <c r="AW234" s="81">
        <f t="shared" si="107"/>
        <v>0</v>
      </c>
      <c r="AX234" s="81">
        <f t="shared" si="140"/>
        <v>0</v>
      </c>
      <c r="AY234" s="81">
        <f t="shared" si="141"/>
        <v>0</v>
      </c>
      <c r="AZ234" s="81">
        <f t="shared" si="110"/>
        <v>0</v>
      </c>
      <c r="BA234" s="81">
        <f t="shared" si="142"/>
        <v>0</v>
      </c>
      <c r="BB234" s="81">
        <f t="shared" si="143"/>
        <v>0</v>
      </c>
    </row>
    <row r="235" spans="1:54" x14ac:dyDescent="0.25">
      <c r="A235" s="198"/>
      <c r="B235" s="206"/>
      <c r="C235" s="207"/>
      <c r="D235" s="206"/>
      <c r="E235" s="206"/>
      <c r="F235" s="206"/>
      <c r="G235" s="206"/>
      <c r="H235" s="206"/>
      <c r="I235" s="206"/>
      <c r="J235" s="206"/>
      <c r="K235" s="206"/>
      <c r="L235" s="206"/>
      <c r="M235" s="206"/>
      <c r="N235" s="206"/>
      <c r="O235" s="206"/>
      <c r="P235" s="208"/>
      <c r="Q235" s="81">
        <f t="shared" si="120"/>
        <v>0</v>
      </c>
      <c r="R235" s="81">
        <f t="shared" si="121"/>
        <v>0</v>
      </c>
      <c r="S235" s="211" t="s">
        <v>36</v>
      </c>
      <c r="T235" s="212" t="s">
        <v>36</v>
      </c>
      <c r="U235" s="213" t="s">
        <v>36</v>
      </c>
      <c r="V235" s="81">
        <f t="shared" si="151"/>
        <v>0</v>
      </c>
      <c r="W235" s="81">
        <f t="shared" si="122"/>
        <v>0</v>
      </c>
      <c r="X235" s="81">
        <f t="shared" si="123"/>
        <v>0</v>
      </c>
      <c r="Y235" s="81">
        <f t="shared" si="152"/>
        <v>0</v>
      </c>
      <c r="Z235" s="81">
        <f t="shared" si="124"/>
        <v>0</v>
      </c>
      <c r="AA235" s="81">
        <f t="shared" si="125"/>
        <v>0</v>
      </c>
      <c r="AB235" s="81">
        <f t="shared" si="153"/>
        <v>0</v>
      </c>
      <c r="AC235" s="81">
        <f t="shared" si="126"/>
        <v>0</v>
      </c>
      <c r="AD235" s="81">
        <f t="shared" si="127"/>
        <v>0</v>
      </c>
      <c r="AE235" s="81">
        <f t="shared" si="154"/>
        <v>0</v>
      </c>
      <c r="AF235" s="81">
        <f t="shared" si="128"/>
        <v>0</v>
      </c>
      <c r="AG235" s="81">
        <f t="shared" si="129"/>
        <v>0</v>
      </c>
      <c r="AH235" s="81">
        <f t="shared" si="155"/>
        <v>0</v>
      </c>
      <c r="AI235" s="81">
        <f t="shared" si="130"/>
        <v>0</v>
      </c>
      <c r="AJ235" s="81">
        <f t="shared" si="131"/>
        <v>0</v>
      </c>
      <c r="AK235" s="81">
        <f t="shared" si="156"/>
        <v>0</v>
      </c>
      <c r="AL235" s="81">
        <f t="shared" si="132"/>
        <v>0</v>
      </c>
      <c r="AM235" s="81">
        <f t="shared" si="133"/>
        <v>0</v>
      </c>
      <c r="AN235" s="81">
        <f t="shared" si="157"/>
        <v>0</v>
      </c>
      <c r="AO235" s="81">
        <f t="shared" si="134"/>
        <v>0</v>
      </c>
      <c r="AP235" s="81">
        <f t="shared" si="135"/>
        <v>0</v>
      </c>
      <c r="AQ235" s="81">
        <f t="shared" si="101"/>
        <v>0</v>
      </c>
      <c r="AR235" s="81">
        <f t="shared" si="136"/>
        <v>0</v>
      </c>
      <c r="AS235" s="81">
        <f t="shared" si="137"/>
        <v>0</v>
      </c>
      <c r="AT235" s="81">
        <f t="shared" si="104"/>
        <v>0</v>
      </c>
      <c r="AU235" s="81">
        <f t="shared" si="138"/>
        <v>0</v>
      </c>
      <c r="AV235" s="81">
        <f t="shared" si="139"/>
        <v>0</v>
      </c>
      <c r="AW235" s="81">
        <f t="shared" si="107"/>
        <v>0</v>
      </c>
      <c r="AX235" s="81">
        <f t="shared" si="140"/>
        <v>0</v>
      </c>
      <c r="AY235" s="81">
        <f t="shared" si="141"/>
        <v>0</v>
      </c>
      <c r="AZ235" s="81">
        <f t="shared" si="110"/>
        <v>0</v>
      </c>
      <c r="BA235" s="81">
        <f t="shared" si="142"/>
        <v>0</v>
      </c>
      <c r="BB235" s="81">
        <f t="shared" si="143"/>
        <v>0</v>
      </c>
    </row>
    <row r="236" spans="1:54" x14ac:dyDescent="0.25">
      <c r="A236" s="198"/>
      <c r="B236" s="206"/>
      <c r="C236" s="207"/>
      <c r="D236" s="206"/>
      <c r="E236" s="206"/>
      <c r="F236" s="206"/>
      <c r="G236" s="206"/>
      <c r="H236" s="206"/>
      <c r="I236" s="206"/>
      <c r="J236" s="206"/>
      <c r="K236" s="206"/>
      <c r="L236" s="206"/>
      <c r="M236" s="206"/>
      <c r="N236" s="206"/>
      <c r="O236" s="206"/>
      <c r="P236" s="208"/>
      <c r="Q236" s="81">
        <f t="shared" si="120"/>
        <v>0</v>
      </c>
      <c r="R236" s="81">
        <f t="shared" si="121"/>
        <v>0</v>
      </c>
      <c r="S236" s="211" t="s">
        <v>36</v>
      </c>
      <c r="T236" s="212" t="s">
        <v>36</v>
      </c>
      <c r="U236" s="213" t="s">
        <v>36</v>
      </c>
      <c r="V236" s="81">
        <f t="shared" si="151"/>
        <v>0</v>
      </c>
      <c r="W236" s="81">
        <f t="shared" si="122"/>
        <v>0</v>
      </c>
      <c r="X236" s="81">
        <f t="shared" si="123"/>
        <v>0</v>
      </c>
      <c r="Y236" s="81">
        <f t="shared" si="152"/>
        <v>0</v>
      </c>
      <c r="Z236" s="81">
        <f t="shared" si="124"/>
        <v>0</v>
      </c>
      <c r="AA236" s="81">
        <f t="shared" si="125"/>
        <v>0</v>
      </c>
      <c r="AB236" s="81">
        <f t="shared" si="153"/>
        <v>0</v>
      </c>
      <c r="AC236" s="81">
        <f t="shared" si="126"/>
        <v>0</v>
      </c>
      <c r="AD236" s="81">
        <f t="shared" si="127"/>
        <v>0</v>
      </c>
      <c r="AE236" s="81">
        <f t="shared" si="154"/>
        <v>0</v>
      </c>
      <c r="AF236" s="81">
        <f t="shared" si="128"/>
        <v>0</v>
      </c>
      <c r="AG236" s="81">
        <f t="shared" si="129"/>
        <v>0</v>
      </c>
      <c r="AH236" s="81">
        <f t="shared" si="155"/>
        <v>0</v>
      </c>
      <c r="AI236" s="81">
        <f t="shared" si="130"/>
        <v>0</v>
      </c>
      <c r="AJ236" s="81">
        <f t="shared" si="131"/>
        <v>0</v>
      </c>
      <c r="AK236" s="81">
        <f t="shared" si="156"/>
        <v>0</v>
      </c>
      <c r="AL236" s="81">
        <f t="shared" si="132"/>
        <v>0</v>
      </c>
      <c r="AM236" s="81">
        <f t="shared" si="133"/>
        <v>0</v>
      </c>
      <c r="AN236" s="81">
        <f t="shared" si="157"/>
        <v>0</v>
      </c>
      <c r="AO236" s="81">
        <f t="shared" si="134"/>
        <v>0</v>
      </c>
      <c r="AP236" s="81">
        <f t="shared" si="135"/>
        <v>0</v>
      </c>
      <c r="AQ236" s="81">
        <f t="shared" si="101"/>
        <v>0</v>
      </c>
      <c r="AR236" s="81">
        <f t="shared" si="136"/>
        <v>0</v>
      </c>
      <c r="AS236" s="81">
        <f t="shared" si="137"/>
        <v>0</v>
      </c>
      <c r="AT236" s="81">
        <f t="shared" si="104"/>
        <v>0</v>
      </c>
      <c r="AU236" s="81">
        <f t="shared" si="138"/>
        <v>0</v>
      </c>
      <c r="AV236" s="81">
        <f t="shared" si="139"/>
        <v>0</v>
      </c>
      <c r="AW236" s="81">
        <f t="shared" si="107"/>
        <v>0</v>
      </c>
      <c r="AX236" s="81">
        <f t="shared" si="140"/>
        <v>0</v>
      </c>
      <c r="AY236" s="81">
        <f t="shared" si="141"/>
        <v>0</v>
      </c>
      <c r="AZ236" s="81">
        <f t="shared" si="110"/>
        <v>0</v>
      </c>
      <c r="BA236" s="81">
        <f t="shared" si="142"/>
        <v>0</v>
      </c>
      <c r="BB236" s="81">
        <f t="shared" si="143"/>
        <v>0</v>
      </c>
    </row>
    <row r="237" spans="1:54" x14ac:dyDescent="0.25">
      <c r="A237" s="198"/>
      <c r="B237" s="206"/>
      <c r="C237" s="207"/>
      <c r="D237" s="206"/>
      <c r="E237" s="206"/>
      <c r="F237" s="206"/>
      <c r="G237" s="206"/>
      <c r="H237" s="206"/>
      <c r="I237" s="206"/>
      <c r="J237" s="206"/>
      <c r="K237" s="206"/>
      <c r="L237" s="206"/>
      <c r="M237" s="206"/>
      <c r="N237" s="206"/>
      <c r="O237" s="206"/>
      <c r="P237" s="208"/>
      <c r="Q237" s="81">
        <f t="shared" si="120"/>
        <v>0</v>
      </c>
      <c r="R237" s="81">
        <f t="shared" si="121"/>
        <v>0</v>
      </c>
      <c r="S237" s="211" t="s">
        <v>36</v>
      </c>
      <c r="T237" s="212" t="s">
        <v>36</v>
      </c>
      <c r="U237" s="213" t="s">
        <v>36</v>
      </c>
      <c r="V237" s="81">
        <f t="shared" si="151"/>
        <v>0</v>
      </c>
      <c r="W237" s="81">
        <f t="shared" si="122"/>
        <v>0</v>
      </c>
      <c r="X237" s="81">
        <f t="shared" si="123"/>
        <v>0</v>
      </c>
      <c r="Y237" s="81">
        <f t="shared" si="152"/>
        <v>0</v>
      </c>
      <c r="Z237" s="81">
        <f t="shared" si="124"/>
        <v>0</v>
      </c>
      <c r="AA237" s="81">
        <f t="shared" si="125"/>
        <v>0</v>
      </c>
      <c r="AB237" s="81">
        <f t="shared" si="153"/>
        <v>0</v>
      </c>
      <c r="AC237" s="81">
        <f t="shared" si="126"/>
        <v>0</v>
      </c>
      <c r="AD237" s="81">
        <f t="shared" si="127"/>
        <v>0</v>
      </c>
      <c r="AE237" s="81">
        <f t="shared" si="154"/>
        <v>0</v>
      </c>
      <c r="AF237" s="81">
        <f t="shared" si="128"/>
        <v>0</v>
      </c>
      <c r="AG237" s="81">
        <f t="shared" si="129"/>
        <v>0</v>
      </c>
      <c r="AH237" s="81">
        <f t="shared" si="155"/>
        <v>0</v>
      </c>
      <c r="AI237" s="81">
        <f t="shared" si="130"/>
        <v>0</v>
      </c>
      <c r="AJ237" s="81">
        <f t="shared" si="131"/>
        <v>0</v>
      </c>
      <c r="AK237" s="81">
        <f t="shared" si="156"/>
        <v>0</v>
      </c>
      <c r="AL237" s="81">
        <f t="shared" si="132"/>
        <v>0</v>
      </c>
      <c r="AM237" s="81">
        <f t="shared" si="133"/>
        <v>0</v>
      </c>
      <c r="AN237" s="81">
        <f t="shared" si="157"/>
        <v>0</v>
      </c>
      <c r="AO237" s="81">
        <f t="shared" si="134"/>
        <v>0</v>
      </c>
      <c r="AP237" s="81">
        <f t="shared" si="135"/>
        <v>0</v>
      </c>
      <c r="AQ237" s="81">
        <f t="shared" si="101"/>
        <v>0</v>
      </c>
      <c r="AR237" s="81">
        <f t="shared" si="136"/>
        <v>0</v>
      </c>
      <c r="AS237" s="81">
        <f t="shared" si="137"/>
        <v>0</v>
      </c>
      <c r="AT237" s="81">
        <f t="shared" si="104"/>
        <v>0</v>
      </c>
      <c r="AU237" s="81">
        <f t="shared" si="138"/>
        <v>0</v>
      </c>
      <c r="AV237" s="81">
        <f t="shared" si="139"/>
        <v>0</v>
      </c>
      <c r="AW237" s="81">
        <f t="shared" si="107"/>
        <v>0</v>
      </c>
      <c r="AX237" s="81">
        <f t="shared" si="140"/>
        <v>0</v>
      </c>
      <c r="AY237" s="81">
        <f t="shared" si="141"/>
        <v>0</v>
      </c>
      <c r="AZ237" s="81">
        <f t="shared" si="110"/>
        <v>0</v>
      </c>
      <c r="BA237" s="81">
        <f t="shared" si="142"/>
        <v>0</v>
      </c>
      <c r="BB237" s="81">
        <f t="shared" si="143"/>
        <v>0</v>
      </c>
    </row>
    <row r="238" spans="1:54" x14ac:dyDescent="0.25">
      <c r="A238" s="198"/>
      <c r="B238" s="206"/>
      <c r="C238" s="207"/>
      <c r="D238" s="206"/>
      <c r="E238" s="206"/>
      <c r="F238" s="206"/>
      <c r="G238" s="206"/>
      <c r="H238" s="206"/>
      <c r="I238" s="206"/>
      <c r="J238" s="206"/>
      <c r="K238" s="206"/>
      <c r="L238" s="206"/>
      <c r="M238" s="206"/>
      <c r="N238" s="206"/>
      <c r="O238" s="206"/>
      <c r="P238" s="208"/>
      <c r="Q238" s="81">
        <f t="shared" si="120"/>
        <v>0</v>
      </c>
      <c r="R238" s="81">
        <f t="shared" si="121"/>
        <v>0</v>
      </c>
      <c r="S238" s="211" t="s">
        <v>36</v>
      </c>
      <c r="T238" s="212" t="s">
        <v>36</v>
      </c>
      <c r="U238" s="213" t="s">
        <v>36</v>
      </c>
      <c r="V238" s="81">
        <f t="shared" si="151"/>
        <v>0</v>
      </c>
      <c r="W238" s="81">
        <f t="shared" si="122"/>
        <v>0</v>
      </c>
      <c r="X238" s="81">
        <f t="shared" si="123"/>
        <v>0</v>
      </c>
      <c r="Y238" s="81">
        <f t="shared" si="152"/>
        <v>0</v>
      </c>
      <c r="Z238" s="81">
        <f t="shared" si="124"/>
        <v>0</v>
      </c>
      <c r="AA238" s="81">
        <f t="shared" si="125"/>
        <v>0</v>
      </c>
      <c r="AB238" s="81">
        <f t="shared" si="153"/>
        <v>0</v>
      </c>
      <c r="AC238" s="81">
        <f t="shared" si="126"/>
        <v>0</v>
      </c>
      <c r="AD238" s="81">
        <f t="shared" si="127"/>
        <v>0</v>
      </c>
      <c r="AE238" s="81">
        <f t="shared" si="154"/>
        <v>0</v>
      </c>
      <c r="AF238" s="81">
        <f t="shared" si="128"/>
        <v>0</v>
      </c>
      <c r="AG238" s="81">
        <f t="shared" si="129"/>
        <v>0</v>
      </c>
      <c r="AH238" s="81">
        <f t="shared" si="155"/>
        <v>0</v>
      </c>
      <c r="AI238" s="81">
        <f t="shared" si="130"/>
        <v>0</v>
      </c>
      <c r="AJ238" s="81">
        <f t="shared" si="131"/>
        <v>0</v>
      </c>
      <c r="AK238" s="81">
        <f t="shared" si="156"/>
        <v>0</v>
      </c>
      <c r="AL238" s="81">
        <f t="shared" si="132"/>
        <v>0</v>
      </c>
      <c r="AM238" s="81">
        <f t="shared" si="133"/>
        <v>0</v>
      </c>
      <c r="AN238" s="81">
        <f t="shared" si="157"/>
        <v>0</v>
      </c>
      <c r="AO238" s="81">
        <f t="shared" si="134"/>
        <v>0</v>
      </c>
      <c r="AP238" s="81">
        <f t="shared" si="135"/>
        <v>0</v>
      </c>
      <c r="AQ238" s="81">
        <f t="shared" si="101"/>
        <v>0</v>
      </c>
      <c r="AR238" s="81">
        <f t="shared" si="136"/>
        <v>0</v>
      </c>
      <c r="AS238" s="81">
        <f t="shared" si="137"/>
        <v>0</v>
      </c>
      <c r="AT238" s="81">
        <f t="shared" si="104"/>
        <v>0</v>
      </c>
      <c r="AU238" s="81">
        <f t="shared" si="138"/>
        <v>0</v>
      </c>
      <c r="AV238" s="81">
        <f t="shared" si="139"/>
        <v>0</v>
      </c>
      <c r="AW238" s="81">
        <f t="shared" si="107"/>
        <v>0</v>
      </c>
      <c r="AX238" s="81">
        <f t="shared" si="140"/>
        <v>0</v>
      </c>
      <c r="AY238" s="81">
        <f t="shared" si="141"/>
        <v>0</v>
      </c>
      <c r="AZ238" s="81">
        <f t="shared" si="110"/>
        <v>0</v>
      </c>
      <c r="BA238" s="81">
        <f t="shared" si="142"/>
        <v>0</v>
      </c>
      <c r="BB238" s="81">
        <f t="shared" si="143"/>
        <v>0</v>
      </c>
    </row>
    <row r="239" spans="1:54" x14ac:dyDescent="0.25">
      <c r="A239" s="198"/>
      <c r="B239" s="206"/>
      <c r="C239" s="207"/>
      <c r="D239" s="206"/>
      <c r="E239" s="206"/>
      <c r="F239" s="206"/>
      <c r="G239" s="206"/>
      <c r="H239" s="206"/>
      <c r="I239" s="206"/>
      <c r="J239" s="206"/>
      <c r="K239" s="206"/>
      <c r="L239" s="206"/>
      <c r="M239" s="206"/>
      <c r="N239" s="206"/>
      <c r="O239" s="206"/>
      <c r="P239" s="208"/>
      <c r="Q239" s="81">
        <f t="shared" si="120"/>
        <v>0</v>
      </c>
      <c r="R239" s="81">
        <f t="shared" si="121"/>
        <v>0</v>
      </c>
      <c r="S239" s="211" t="s">
        <v>36</v>
      </c>
      <c r="T239" s="212" t="s">
        <v>36</v>
      </c>
      <c r="U239" s="213" t="s">
        <v>36</v>
      </c>
      <c r="V239" s="81">
        <f t="shared" si="151"/>
        <v>0</v>
      </c>
      <c r="W239" s="81">
        <f t="shared" si="122"/>
        <v>0</v>
      </c>
      <c r="X239" s="81">
        <f t="shared" si="123"/>
        <v>0</v>
      </c>
      <c r="Y239" s="81">
        <f t="shared" si="152"/>
        <v>0</v>
      </c>
      <c r="Z239" s="81">
        <f t="shared" si="124"/>
        <v>0</v>
      </c>
      <c r="AA239" s="81">
        <f t="shared" si="125"/>
        <v>0</v>
      </c>
      <c r="AB239" s="81">
        <f t="shared" si="153"/>
        <v>0</v>
      </c>
      <c r="AC239" s="81">
        <f t="shared" si="126"/>
        <v>0</v>
      </c>
      <c r="AD239" s="81">
        <f t="shared" si="127"/>
        <v>0</v>
      </c>
      <c r="AE239" s="81">
        <f t="shared" si="154"/>
        <v>0</v>
      </c>
      <c r="AF239" s="81">
        <f t="shared" si="128"/>
        <v>0</v>
      </c>
      <c r="AG239" s="81">
        <f t="shared" si="129"/>
        <v>0</v>
      </c>
      <c r="AH239" s="81">
        <f t="shared" si="155"/>
        <v>0</v>
      </c>
      <c r="AI239" s="81">
        <f t="shared" si="130"/>
        <v>0</v>
      </c>
      <c r="AJ239" s="81">
        <f t="shared" si="131"/>
        <v>0</v>
      </c>
      <c r="AK239" s="81">
        <f t="shared" si="156"/>
        <v>0</v>
      </c>
      <c r="AL239" s="81">
        <f t="shared" si="132"/>
        <v>0</v>
      </c>
      <c r="AM239" s="81">
        <f t="shared" si="133"/>
        <v>0</v>
      </c>
      <c r="AN239" s="81">
        <f t="shared" si="157"/>
        <v>0</v>
      </c>
      <c r="AO239" s="81">
        <f t="shared" si="134"/>
        <v>0</v>
      </c>
      <c r="AP239" s="81">
        <f t="shared" si="135"/>
        <v>0</v>
      </c>
      <c r="AQ239" s="81">
        <f t="shared" si="101"/>
        <v>0</v>
      </c>
      <c r="AR239" s="81">
        <f t="shared" si="136"/>
        <v>0</v>
      </c>
      <c r="AS239" s="81">
        <f t="shared" si="137"/>
        <v>0</v>
      </c>
      <c r="AT239" s="81">
        <f t="shared" si="104"/>
        <v>0</v>
      </c>
      <c r="AU239" s="81">
        <f t="shared" si="138"/>
        <v>0</v>
      </c>
      <c r="AV239" s="81">
        <f t="shared" si="139"/>
        <v>0</v>
      </c>
      <c r="AW239" s="81">
        <f t="shared" si="107"/>
        <v>0</v>
      </c>
      <c r="AX239" s="81">
        <f t="shared" si="140"/>
        <v>0</v>
      </c>
      <c r="AY239" s="81">
        <f t="shared" si="141"/>
        <v>0</v>
      </c>
      <c r="AZ239" s="81">
        <f t="shared" si="110"/>
        <v>0</v>
      </c>
      <c r="BA239" s="81">
        <f t="shared" si="142"/>
        <v>0</v>
      </c>
      <c r="BB239" s="81">
        <f t="shared" si="143"/>
        <v>0</v>
      </c>
    </row>
    <row r="240" spans="1:54" x14ac:dyDescent="0.25">
      <c r="A240" s="198"/>
      <c r="B240" s="206"/>
      <c r="C240" s="207"/>
      <c r="D240" s="206"/>
      <c r="E240" s="206"/>
      <c r="F240" s="206"/>
      <c r="G240" s="206"/>
      <c r="H240" s="206"/>
      <c r="I240" s="206"/>
      <c r="J240" s="206"/>
      <c r="K240" s="206"/>
      <c r="L240" s="206"/>
      <c r="M240" s="206"/>
      <c r="N240" s="206"/>
      <c r="O240" s="206"/>
      <c r="P240" s="208"/>
      <c r="Q240" s="81">
        <f t="shared" si="120"/>
        <v>0</v>
      </c>
      <c r="R240" s="81">
        <f t="shared" si="121"/>
        <v>0</v>
      </c>
      <c r="S240" s="211" t="s">
        <v>36</v>
      </c>
      <c r="T240" s="212" t="s">
        <v>36</v>
      </c>
      <c r="U240" s="213" t="s">
        <v>36</v>
      </c>
      <c r="V240" s="81">
        <f t="shared" si="151"/>
        <v>0</v>
      </c>
      <c r="W240" s="81">
        <f t="shared" si="122"/>
        <v>0</v>
      </c>
      <c r="X240" s="81">
        <f t="shared" si="123"/>
        <v>0</v>
      </c>
      <c r="Y240" s="81">
        <f t="shared" si="152"/>
        <v>0</v>
      </c>
      <c r="Z240" s="81">
        <f t="shared" si="124"/>
        <v>0</v>
      </c>
      <c r="AA240" s="81">
        <f t="shared" si="125"/>
        <v>0</v>
      </c>
      <c r="AB240" s="81">
        <f t="shared" si="153"/>
        <v>0</v>
      </c>
      <c r="AC240" s="81">
        <f t="shared" si="126"/>
        <v>0</v>
      </c>
      <c r="AD240" s="81">
        <f t="shared" si="127"/>
        <v>0</v>
      </c>
      <c r="AE240" s="81">
        <f t="shared" si="154"/>
        <v>0</v>
      </c>
      <c r="AF240" s="81">
        <f t="shared" si="128"/>
        <v>0</v>
      </c>
      <c r="AG240" s="81">
        <f t="shared" si="129"/>
        <v>0</v>
      </c>
      <c r="AH240" s="81">
        <f t="shared" si="155"/>
        <v>0</v>
      </c>
      <c r="AI240" s="81">
        <f t="shared" si="130"/>
        <v>0</v>
      </c>
      <c r="AJ240" s="81">
        <f t="shared" si="131"/>
        <v>0</v>
      </c>
      <c r="AK240" s="81">
        <f t="shared" si="156"/>
        <v>0</v>
      </c>
      <c r="AL240" s="81">
        <f t="shared" si="132"/>
        <v>0</v>
      </c>
      <c r="AM240" s="81">
        <f t="shared" si="133"/>
        <v>0</v>
      </c>
      <c r="AN240" s="81">
        <f t="shared" si="157"/>
        <v>0</v>
      </c>
      <c r="AO240" s="81">
        <f t="shared" si="134"/>
        <v>0</v>
      </c>
      <c r="AP240" s="81">
        <f t="shared" si="135"/>
        <v>0</v>
      </c>
      <c r="AQ240" s="81">
        <f t="shared" si="101"/>
        <v>0</v>
      </c>
      <c r="AR240" s="81">
        <f t="shared" si="136"/>
        <v>0</v>
      </c>
      <c r="AS240" s="81">
        <f t="shared" si="137"/>
        <v>0</v>
      </c>
      <c r="AT240" s="81">
        <f t="shared" si="104"/>
        <v>0</v>
      </c>
      <c r="AU240" s="81">
        <f t="shared" si="138"/>
        <v>0</v>
      </c>
      <c r="AV240" s="81">
        <f t="shared" si="139"/>
        <v>0</v>
      </c>
      <c r="AW240" s="81">
        <f t="shared" si="107"/>
        <v>0</v>
      </c>
      <c r="AX240" s="81">
        <f t="shared" si="140"/>
        <v>0</v>
      </c>
      <c r="AY240" s="81">
        <f t="shared" si="141"/>
        <v>0</v>
      </c>
      <c r="AZ240" s="81">
        <f t="shared" si="110"/>
        <v>0</v>
      </c>
      <c r="BA240" s="81">
        <f t="shared" si="142"/>
        <v>0</v>
      </c>
      <c r="BB240" s="81">
        <f t="shared" si="143"/>
        <v>0</v>
      </c>
    </row>
    <row r="241" spans="1:54" x14ac:dyDescent="0.25">
      <c r="A241" s="198"/>
      <c r="B241" s="206"/>
      <c r="C241" s="207"/>
      <c r="D241" s="206"/>
      <c r="E241" s="206"/>
      <c r="F241" s="206"/>
      <c r="G241" s="206"/>
      <c r="H241" s="206"/>
      <c r="I241" s="206"/>
      <c r="J241" s="206"/>
      <c r="K241" s="206"/>
      <c r="L241" s="206"/>
      <c r="M241" s="206"/>
      <c r="N241" s="206"/>
      <c r="O241" s="206"/>
      <c r="P241" s="208"/>
      <c r="Q241" s="81">
        <f t="shared" si="120"/>
        <v>0</v>
      </c>
      <c r="R241" s="81">
        <f t="shared" si="121"/>
        <v>0</v>
      </c>
      <c r="S241" s="211" t="s">
        <v>36</v>
      </c>
      <c r="T241" s="212" t="s">
        <v>36</v>
      </c>
      <c r="U241" s="213" t="s">
        <v>36</v>
      </c>
      <c r="V241" s="81">
        <f t="shared" si="151"/>
        <v>0</v>
      </c>
      <c r="W241" s="81">
        <f t="shared" si="122"/>
        <v>0</v>
      </c>
      <c r="X241" s="81">
        <f t="shared" si="123"/>
        <v>0</v>
      </c>
      <c r="Y241" s="81">
        <f t="shared" si="152"/>
        <v>0</v>
      </c>
      <c r="Z241" s="81">
        <f t="shared" si="124"/>
        <v>0</v>
      </c>
      <c r="AA241" s="81">
        <f t="shared" si="125"/>
        <v>0</v>
      </c>
      <c r="AB241" s="81">
        <f t="shared" si="153"/>
        <v>0</v>
      </c>
      <c r="AC241" s="81">
        <f t="shared" si="126"/>
        <v>0</v>
      </c>
      <c r="AD241" s="81">
        <f t="shared" si="127"/>
        <v>0</v>
      </c>
      <c r="AE241" s="81">
        <f t="shared" si="154"/>
        <v>0</v>
      </c>
      <c r="AF241" s="81">
        <f t="shared" si="128"/>
        <v>0</v>
      </c>
      <c r="AG241" s="81">
        <f t="shared" si="129"/>
        <v>0</v>
      </c>
      <c r="AH241" s="81">
        <f t="shared" si="155"/>
        <v>0</v>
      </c>
      <c r="AI241" s="81">
        <f t="shared" si="130"/>
        <v>0</v>
      </c>
      <c r="AJ241" s="81">
        <f t="shared" si="131"/>
        <v>0</v>
      </c>
      <c r="AK241" s="81">
        <f t="shared" si="156"/>
        <v>0</v>
      </c>
      <c r="AL241" s="81">
        <f t="shared" si="132"/>
        <v>0</v>
      </c>
      <c r="AM241" s="81">
        <f t="shared" si="133"/>
        <v>0</v>
      </c>
      <c r="AN241" s="81">
        <f t="shared" si="157"/>
        <v>0</v>
      </c>
      <c r="AO241" s="81">
        <f t="shared" si="134"/>
        <v>0</v>
      </c>
      <c r="AP241" s="81">
        <f t="shared" si="135"/>
        <v>0</v>
      </c>
      <c r="AQ241" s="81">
        <f t="shared" si="101"/>
        <v>0</v>
      </c>
      <c r="AR241" s="81">
        <f t="shared" si="136"/>
        <v>0</v>
      </c>
      <c r="AS241" s="81">
        <f t="shared" si="137"/>
        <v>0</v>
      </c>
      <c r="AT241" s="81">
        <f t="shared" si="104"/>
        <v>0</v>
      </c>
      <c r="AU241" s="81">
        <f t="shared" si="138"/>
        <v>0</v>
      </c>
      <c r="AV241" s="81">
        <f t="shared" si="139"/>
        <v>0</v>
      </c>
      <c r="AW241" s="81">
        <f t="shared" si="107"/>
        <v>0</v>
      </c>
      <c r="AX241" s="81">
        <f t="shared" si="140"/>
        <v>0</v>
      </c>
      <c r="AY241" s="81">
        <f t="shared" si="141"/>
        <v>0</v>
      </c>
      <c r="AZ241" s="81">
        <f t="shared" si="110"/>
        <v>0</v>
      </c>
      <c r="BA241" s="81">
        <f t="shared" si="142"/>
        <v>0</v>
      </c>
      <c r="BB241" s="81">
        <f t="shared" si="143"/>
        <v>0</v>
      </c>
    </row>
    <row r="242" spans="1:54" x14ac:dyDescent="0.25">
      <c r="A242" s="198"/>
      <c r="B242" s="206"/>
      <c r="C242" s="207"/>
      <c r="D242" s="206"/>
      <c r="E242" s="206"/>
      <c r="F242" s="206"/>
      <c r="G242" s="206"/>
      <c r="H242" s="206"/>
      <c r="I242" s="206"/>
      <c r="J242" s="206"/>
      <c r="K242" s="206"/>
      <c r="L242" s="206"/>
      <c r="M242" s="206"/>
      <c r="N242" s="206"/>
      <c r="O242" s="206"/>
      <c r="P242" s="208"/>
      <c r="Q242" s="81">
        <f t="shared" si="120"/>
        <v>0</v>
      </c>
      <c r="R242" s="81">
        <f t="shared" si="121"/>
        <v>0</v>
      </c>
      <c r="S242" s="211" t="s">
        <v>36</v>
      </c>
      <c r="T242" s="212" t="s">
        <v>36</v>
      </c>
      <c r="U242" s="213" t="s">
        <v>36</v>
      </c>
      <c r="V242" s="81">
        <f t="shared" si="151"/>
        <v>0</v>
      </c>
      <c r="W242" s="81">
        <f t="shared" si="122"/>
        <v>0</v>
      </c>
      <c r="X242" s="81">
        <f t="shared" si="123"/>
        <v>0</v>
      </c>
      <c r="Y242" s="81">
        <f t="shared" si="152"/>
        <v>0</v>
      </c>
      <c r="Z242" s="81">
        <f t="shared" si="124"/>
        <v>0</v>
      </c>
      <c r="AA242" s="81">
        <f t="shared" si="125"/>
        <v>0</v>
      </c>
      <c r="AB242" s="81">
        <f t="shared" si="153"/>
        <v>0</v>
      </c>
      <c r="AC242" s="81">
        <f t="shared" si="126"/>
        <v>0</v>
      </c>
      <c r="AD242" s="81">
        <f t="shared" si="127"/>
        <v>0</v>
      </c>
      <c r="AE242" s="81">
        <f t="shared" si="154"/>
        <v>0</v>
      </c>
      <c r="AF242" s="81">
        <f t="shared" si="128"/>
        <v>0</v>
      </c>
      <c r="AG242" s="81">
        <f t="shared" si="129"/>
        <v>0</v>
      </c>
      <c r="AH242" s="81">
        <f t="shared" si="155"/>
        <v>0</v>
      </c>
      <c r="AI242" s="81">
        <f t="shared" si="130"/>
        <v>0</v>
      </c>
      <c r="AJ242" s="81">
        <f t="shared" si="131"/>
        <v>0</v>
      </c>
      <c r="AK242" s="81">
        <f t="shared" si="156"/>
        <v>0</v>
      </c>
      <c r="AL242" s="81">
        <f t="shared" si="132"/>
        <v>0</v>
      </c>
      <c r="AM242" s="81">
        <f t="shared" si="133"/>
        <v>0</v>
      </c>
      <c r="AN242" s="81">
        <f t="shared" si="157"/>
        <v>0</v>
      </c>
      <c r="AO242" s="81">
        <f t="shared" si="134"/>
        <v>0</v>
      </c>
      <c r="AP242" s="81">
        <f t="shared" si="135"/>
        <v>0</v>
      </c>
      <c r="AQ242" s="81">
        <f t="shared" si="101"/>
        <v>0</v>
      </c>
      <c r="AR242" s="81">
        <f t="shared" si="136"/>
        <v>0</v>
      </c>
      <c r="AS242" s="81">
        <f t="shared" si="137"/>
        <v>0</v>
      </c>
      <c r="AT242" s="81">
        <f t="shared" si="104"/>
        <v>0</v>
      </c>
      <c r="AU242" s="81">
        <f t="shared" si="138"/>
        <v>0</v>
      </c>
      <c r="AV242" s="81">
        <f t="shared" si="139"/>
        <v>0</v>
      </c>
      <c r="AW242" s="81">
        <f t="shared" si="107"/>
        <v>0</v>
      </c>
      <c r="AX242" s="81">
        <f t="shared" si="140"/>
        <v>0</v>
      </c>
      <c r="AY242" s="81">
        <f t="shared" si="141"/>
        <v>0</v>
      </c>
      <c r="AZ242" s="81">
        <f t="shared" si="110"/>
        <v>0</v>
      </c>
      <c r="BA242" s="81">
        <f t="shared" si="142"/>
        <v>0</v>
      </c>
      <c r="BB242" s="81">
        <f t="shared" si="143"/>
        <v>0</v>
      </c>
    </row>
    <row r="243" spans="1:54" x14ac:dyDescent="0.25">
      <c r="A243" s="198"/>
      <c r="B243" s="206"/>
      <c r="C243" s="207"/>
      <c r="D243" s="206"/>
      <c r="E243" s="206"/>
      <c r="F243" s="206"/>
      <c r="G243" s="206"/>
      <c r="H243" s="206"/>
      <c r="I243" s="206"/>
      <c r="J243" s="206"/>
      <c r="K243" s="206"/>
      <c r="L243" s="206"/>
      <c r="M243" s="206"/>
      <c r="N243" s="206"/>
      <c r="O243" s="206"/>
      <c r="P243" s="208"/>
      <c r="Q243" s="81">
        <f t="shared" si="120"/>
        <v>0</v>
      </c>
      <c r="R243" s="81">
        <f t="shared" si="121"/>
        <v>0</v>
      </c>
      <c r="S243" s="211" t="s">
        <v>36</v>
      </c>
      <c r="T243" s="212" t="s">
        <v>36</v>
      </c>
      <c r="U243" s="213" t="s">
        <v>36</v>
      </c>
      <c r="V243" s="81">
        <f t="shared" ref="V243:V304" si="158">IF($G243="",0,IF(OR(VALUE(LEFT(V$8,4))&gt;IF($U243="N/a",9999,VALUE(LEFT($U243,4))),AND($G243="No",VALUE(LEFT(V$8,4))&lt;IF($H243="N/a",0,VALUE(LEFT($H243,4))))),0,IF(AND(VALUE(LEFT(V$8,4))&gt;=IF($S243="N/a",9999,VALUE(LEFT($S243,4))),$T243&lt;&gt;"N/a"),(1+$T243)*$P243,$P243)))</f>
        <v>0</v>
      </c>
      <c r="W243" s="81">
        <f t="shared" si="122"/>
        <v>0</v>
      </c>
      <c r="X243" s="81">
        <f t="shared" si="123"/>
        <v>0</v>
      </c>
      <c r="Y243" s="81">
        <f t="shared" ref="Y243:Y304" si="159">IF($G243="",0,IF(OR(VALUE(LEFT(Y$8,4))&gt;IF($U243="N/a",9999,VALUE(LEFT($U243,4))),AND($G243="No",VALUE(LEFT(Y$8,4))&lt;IF($H243="N/a",0,VALUE(LEFT($H243,4))))),0,IF(AND(VALUE(LEFT(Y$8,4))&gt;=IF($S243="N/a",9999,VALUE(LEFT($S243,4))),$T243&lt;&gt;"N/a"),(1+$T243)*$P243,$P243)))</f>
        <v>0</v>
      </c>
      <c r="Z243" s="81">
        <f t="shared" si="124"/>
        <v>0</v>
      </c>
      <c r="AA243" s="81">
        <f t="shared" si="125"/>
        <v>0</v>
      </c>
      <c r="AB243" s="81">
        <f t="shared" ref="AB243:AB304" si="160">IF($G243="",0,IF(OR(VALUE(LEFT(AB$8,4))&gt;IF($U243="N/a",9999,VALUE(LEFT($U243,4))),AND($G243="No",VALUE(LEFT(AB$8,4))&lt;IF($H243="N/a",0,VALUE(LEFT($H243,4))))),0,IF(AND(VALUE(LEFT(AB$8,4))&gt;=IF($S243="N/a",9999,VALUE(LEFT($S243,4))),$T243&lt;&gt;"N/a"),(1+$T243)*$P243,$P243)))</f>
        <v>0</v>
      </c>
      <c r="AC243" s="81">
        <f t="shared" si="126"/>
        <v>0</v>
      </c>
      <c r="AD243" s="81">
        <f t="shared" si="127"/>
        <v>0</v>
      </c>
      <c r="AE243" s="81">
        <f t="shared" ref="AE243:AE304" si="161">IF($G243="",0,IF(OR(VALUE(LEFT(AE$8,4))&gt;IF($U243="N/a",9999,VALUE(LEFT($U243,4))),AND($G243="No",VALUE(LEFT(AE$8,4))&lt;IF($H243="N/a",0,VALUE(LEFT($H243,4))))),0,IF(AND(VALUE(LEFT(AE$8,4))&gt;=IF($S243="N/a",9999,VALUE(LEFT($S243,4))),$T243&lt;&gt;"N/a"),(1+$T243)*$P243,$P243)))</f>
        <v>0</v>
      </c>
      <c r="AF243" s="81">
        <f t="shared" si="128"/>
        <v>0</v>
      </c>
      <c r="AG243" s="81">
        <f t="shared" si="129"/>
        <v>0</v>
      </c>
      <c r="AH243" s="81">
        <f t="shared" ref="AH243:AH304" si="162">IF($G243="",0,IF(OR(VALUE(LEFT(AH$8,4))&gt;IF($U243="N/a",9999,VALUE(LEFT($U243,4))),AND($G243="No",VALUE(LEFT(AH$8,4))&lt;IF($H243="N/a",0,VALUE(LEFT($H243,4))))),0,IF(AND(VALUE(LEFT(AH$8,4))&gt;=IF($S243="N/a",9999,VALUE(LEFT($S243,4))),$T243&lt;&gt;"N/a"),(1+$T243)*$P243,$P243)))</f>
        <v>0</v>
      </c>
      <c r="AI243" s="81">
        <f t="shared" si="130"/>
        <v>0</v>
      </c>
      <c r="AJ243" s="81">
        <f t="shared" si="131"/>
        <v>0</v>
      </c>
      <c r="AK243" s="81">
        <f t="shared" ref="AK243:AK304" si="163">IF($G243="",0,IF(OR(VALUE(LEFT(AK$8,4))&gt;IF($U243="N/a",9999,VALUE(LEFT($U243,4))),AND($G243="No",VALUE(LEFT(AK$8,4))&lt;IF($H243="N/a",0,VALUE(LEFT($H243,4))))),0,IF(AND(VALUE(LEFT(AK$8,4))&gt;=IF($S243="N/a",9999,VALUE(LEFT($S243,4))),$T243&lt;&gt;"N/a"),(1+$T243)*$P243,$P243)))</f>
        <v>0</v>
      </c>
      <c r="AL243" s="81">
        <f t="shared" si="132"/>
        <v>0</v>
      </c>
      <c r="AM243" s="81">
        <f t="shared" si="133"/>
        <v>0</v>
      </c>
      <c r="AN243" s="81">
        <f t="shared" ref="AN243:AN304" si="164">IF($G243="",0,IF(OR(VALUE(LEFT(AN$8,4))&gt;IF($U243="N/a",9999,VALUE(LEFT($U243,4))),AND($G243="No",VALUE(LEFT(AN$8,4))&lt;IF($H243="N/a",0,VALUE(LEFT($H243,4))))),0,IF(AND(VALUE(LEFT(AN$8,4))&gt;=IF($S243="N/a",9999,VALUE(LEFT($S243,4))),$T243&lt;&gt;"N/a"),(1+$T243)*$P243,$P243)))</f>
        <v>0</v>
      </c>
      <c r="AO243" s="81">
        <f t="shared" si="134"/>
        <v>0</v>
      </c>
      <c r="AP243" s="81">
        <f t="shared" si="135"/>
        <v>0</v>
      </c>
      <c r="AQ243" s="81">
        <f t="shared" ref="AQ243:AQ304" si="165">IF($G243="",0,IF(OR(VALUE(LEFT(AQ$8,4))&gt;IF($U243="N/a",9999,VALUE(LEFT($U243,4))),AND($G243="No",VALUE(LEFT(AQ$8,4))&lt;IF($H243="N/a",0,VALUE(LEFT($H243,4))))),0,IF(AND(VALUE(LEFT(AQ$8,4))&gt;=IF($S243="N/a",9999,VALUE(LEFT($S243,4))),$T243&lt;&gt;"N/a"),(1+$T243)*$P243,$P243)))</f>
        <v>0</v>
      </c>
      <c r="AR243" s="81">
        <f t="shared" si="136"/>
        <v>0</v>
      </c>
      <c r="AS243" s="81">
        <f t="shared" si="137"/>
        <v>0</v>
      </c>
      <c r="AT243" s="81">
        <f t="shared" ref="AT243:AT304" si="166">IF($G243="",0,IF(OR(VALUE(LEFT(AT$8,4))&gt;IF($U243="N/a",9999,VALUE(LEFT($U243,4))),AND($G243="No",VALUE(LEFT(AT$8,4))&lt;IF($H243="N/a",0,VALUE(LEFT($H243,4))))),0,IF(AND(VALUE(LEFT(AT$8,4))&gt;=IF($S243="N/a",9999,VALUE(LEFT($S243,4))),$T243&lt;&gt;"N/a"),(1+$T243)*$P243,$P243)))</f>
        <v>0</v>
      </c>
      <c r="AU243" s="81">
        <f t="shared" si="138"/>
        <v>0</v>
      </c>
      <c r="AV243" s="81">
        <f t="shared" si="139"/>
        <v>0</v>
      </c>
      <c r="AW243" s="81">
        <f t="shared" ref="AW243:AW304" si="167">IF($G243="",0,IF(OR(VALUE(LEFT(AW$8,4))&gt;IF($U243="N/a",9999,VALUE(LEFT($U243,4))),AND($G243="No",VALUE(LEFT(AW$8,4))&lt;IF($H243="N/a",0,VALUE(LEFT($H243,4))))),0,IF(AND(VALUE(LEFT(AW$8,4))&gt;=IF($S243="N/a",9999,VALUE(LEFT($S243,4))),$T243&lt;&gt;"N/a"),(1+$T243)*$P243,$P243)))</f>
        <v>0</v>
      </c>
      <c r="AX243" s="81">
        <f t="shared" si="140"/>
        <v>0</v>
      </c>
      <c r="AY243" s="81">
        <f t="shared" si="141"/>
        <v>0</v>
      </c>
      <c r="AZ243" s="81">
        <f t="shared" ref="AZ243:AZ304" si="168">IF($G243="",0,IF(OR(VALUE(LEFT(AZ$8,4))&gt;IF($U243="N/a",9999,VALUE(LEFT($U243,4))),AND($G243="No",VALUE(LEFT(AZ$8,4))&lt;IF($H243="N/a",0,VALUE(LEFT($H243,4))))),0,IF(AND(VALUE(LEFT(AZ$8,4))&gt;=IF($S243="N/a",9999,VALUE(LEFT($S243,4))),$T243&lt;&gt;"N/a"),(1+$T243)*$P243,$P243)))</f>
        <v>0</v>
      </c>
      <c r="BA243" s="81">
        <f t="shared" si="142"/>
        <v>0</v>
      </c>
      <c r="BB243" s="81">
        <f t="shared" si="143"/>
        <v>0</v>
      </c>
    </row>
    <row r="244" spans="1:54" x14ac:dyDescent="0.25">
      <c r="A244" s="198"/>
      <c r="B244" s="206"/>
      <c r="C244" s="207"/>
      <c r="D244" s="206"/>
      <c r="E244" s="206"/>
      <c r="F244" s="206"/>
      <c r="G244" s="206"/>
      <c r="H244" s="206"/>
      <c r="I244" s="206"/>
      <c r="J244" s="206"/>
      <c r="K244" s="206"/>
      <c r="L244" s="206"/>
      <c r="M244" s="206"/>
      <c r="N244" s="206"/>
      <c r="O244" s="206"/>
      <c r="P244" s="208"/>
      <c r="Q244" s="81">
        <f t="shared" si="120"/>
        <v>0</v>
      </c>
      <c r="R244" s="81">
        <f t="shared" si="121"/>
        <v>0</v>
      </c>
      <c r="S244" s="211" t="s">
        <v>36</v>
      </c>
      <c r="T244" s="212" t="s">
        <v>36</v>
      </c>
      <c r="U244" s="213" t="s">
        <v>36</v>
      </c>
      <c r="V244" s="81">
        <f t="shared" si="158"/>
        <v>0</v>
      </c>
      <c r="W244" s="81">
        <f t="shared" si="122"/>
        <v>0</v>
      </c>
      <c r="X244" s="81">
        <f t="shared" si="123"/>
        <v>0</v>
      </c>
      <c r="Y244" s="81">
        <f t="shared" si="159"/>
        <v>0</v>
      </c>
      <c r="Z244" s="81">
        <f t="shared" si="124"/>
        <v>0</v>
      </c>
      <c r="AA244" s="81">
        <f t="shared" si="125"/>
        <v>0</v>
      </c>
      <c r="AB244" s="81">
        <f t="shared" si="160"/>
        <v>0</v>
      </c>
      <c r="AC244" s="81">
        <f t="shared" si="126"/>
        <v>0</v>
      </c>
      <c r="AD244" s="81">
        <f t="shared" si="127"/>
        <v>0</v>
      </c>
      <c r="AE244" s="81">
        <f t="shared" si="161"/>
        <v>0</v>
      </c>
      <c r="AF244" s="81">
        <f t="shared" si="128"/>
        <v>0</v>
      </c>
      <c r="AG244" s="81">
        <f t="shared" si="129"/>
        <v>0</v>
      </c>
      <c r="AH244" s="81">
        <f t="shared" si="162"/>
        <v>0</v>
      </c>
      <c r="AI244" s="81">
        <f t="shared" si="130"/>
        <v>0</v>
      </c>
      <c r="AJ244" s="81">
        <f t="shared" si="131"/>
        <v>0</v>
      </c>
      <c r="AK244" s="81">
        <f t="shared" si="163"/>
        <v>0</v>
      </c>
      <c r="AL244" s="81">
        <f t="shared" si="132"/>
        <v>0</v>
      </c>
      <c r="AM244" s="81">
        <f t="shared" si="133"/>
        <v>0</v>
      </c>
      <c r="AN244" s="81">
        <f t="shared" si="164"/>
        <v>0</v>
      </c>
      <c r="AO244" s="81">
        <f t="shared" si="134"/>
        <v>0</v>
      </c>
      <c r="AP244" s="81">
        <f t="shared" si="135"/>
        <v>0</v>
      </c>
      <c r="AQ244" s="81">
        <f t="shared" si="165"/>
        <v>0</v>
      </c>
      <c r="AR244" s="81">
        <f t="shared" si="136"/>
        <v>0</v>
      </c>
      <c r="AS244" s="81">
        <f t="shared" si="137"/>
        <v>0</v>
      </c>
      <c r="AT244" s="81">
        <f t="shared" si="166"/>
        <v>0</v>
      </c>
      <c r="AU244" s="81">
        <f t="shared" si="138"/>
        <v>0</v>
      </c>
      <c r="AV244" s="81">
        <f t="shared" si="139"/>
        <v>0</v>
      </c>
      <c r="AW244" s="81">
        <f t="shared" si="167"/>
        <v>0</v>
      </c>
      <c r="AX244" s="81">
        <f t="shared" si="140"/>
        <v>0</v>
      </c>
      <c r="AY244" s="81">
        <f t="shared" si="141"/>
        <v>0</v>
      </c>
      <c r="AZ244" s="81">
        <f t="shared" si="168"/>
        <v>0</v>
      </c>
      <c r="BA244" s="81">
        <f t="shared" si="142"/>
        <v>0</v>
      </c>
      <c r="BB244" s="81">
        <f t="shared" si="143"/>
        <v>0</v>
      </c>
    </row>
    <row r="245" spans="1:54" x14ac:dyDescent="0.25">
      <c r="A245" s="198"/>
      <c r="B245" s="206"/>
      <c r="C245" s="207"/>
      <c r="D245" s="206"/>
      <c r="E245" s="206"/>
      <c r="F245" s="206"/>
      <c r="G245" s="206"/>
      <c r="H245" s="206"/>
      <c r="I245" s="206"/>
      <c r="J245" s="206"/>
      <c r="K245" s="206"/>
      <c r="L245" s="206"/>
      <c r="M245" s="206"/>
      <c r="N245" s="206"/>
      <c r="O245" s="206"/>
      <c r="P245" s="208"/>
      <c r="Q245" s="81">
        <f t="shared" si="120"/>
        <v>0</v>
      </c>
      <c r="R245" s="81">
        <f t="shared" si="121"/>
        <v>0</v>
      </c>
      <c r="S245" s="211" t="s">
        <v>36</v>
      </c>
      <c r="T245" s="212" t="s">
        <v>36</v>
      </c>
      <c r="U245" s="213" t="s">
        <v>36</v>
      </c>
      <c r="V245" s="81">
        <f t="shared" si="158"/>
        <v>0</v>
      </c>
      <c r="W245" s="81">
        <f t="shared" si="122"/>
        <v>0</v>
      </c>
      <c r="X245" s="81">
        <f t="shared" si="123"/>
        <v>0</v>
      </c>
      <c r="Y245" s="81">
        <f t="shared" si="159"/>
        <v>0</v>
      </c>
      <c r="Z245" s="81">
        <f t="shared" si="124"/>
        <v>0</v>
      </c>
      <c r="AA245" s="81">
        <f t="shared" si="125"/>
        <v>0</v>
      </c>
      <c r="AB245" s="81">
        <f t="shared" si="160"/>
        <v>0</v>
      </c>
      <c r="AC245" s="81">
        <f t="shared" si="126"/>
        <v>0</v>
      </c>
      <c r="AD245" s="81">
        <f t="shared" si="127"/>
        <v>0</v>
      </c>
      <c r="AE245" s="81">
        <f t="shared" si="161"/>
        <v>0</v>
      </c>
      <c r="AF245" s="81">
        <f t="shared" si="128"/>
        <v>0</v>
      </c>
      <c r="AG245" s="81">
        <f t="shared" si="129"/>
        <v>0</v>
      </c>
      <c r="AH245" s="81">
        <f t="shared" si="162"/>
        <v>0</v>
      </c>
      <c r="AI245" s="81">
        <f t="shared" si="130"/>
        <v>0</v>
      </c>
      <c r="AJ245" s="81">
        <f t="shared" si="131"/>
        <v>0</v>
      </c>
      <c r="AK245" s="81">
        <f t="shared" si="163"/>
        <v>0</v>
      </c>
      <c r="AL245" s="81">
        <f t="shared" si="132"/>
        <v>0</v>
      </c>
      <c r="AM245" s="81">
        <f t="shared" si="133"/>
        <v>0</v>
      </c>
      <c r="AN245" s="81">
        <f t="shared" si="164"/>
        <v>0</v>
      </c>
      <c r="AO245" s="81">
        <f t="shared" si="134"/>
        <v>0</v>
      </c>
      <c r="AP245" s="81">
        <f t="shared" si="135"/>
        <v>0</v>
      </c>
      <c r="AQ245" s="81">
        <f t="shared" si="165"/>
        <v>0</v>
      </c>
      <c r="AR245" s="81">
        <f t="shared" si="136"/>
        <v>0</v>
      </c>
      <c r="AS245" s="81">
        <f t="shared" si="137"/>
        <v>0</v>
      </c>
      <c r="AT245" s="81">
        <f t="shared" si="166"/>
        <v>0</v>
      </c>
      <c r="AU245" s="81">
        <f t="shared" si="138"/>
        <v>0</v>
      </c>
      <c r="AV245" s="81">
        <f t="shared" si="139"/>
        <v>0</v>
      </c>
      <c r="AW245" s="81">
        <f t="shared" si="167"/>
        <v>0</v>
      </c>
      <c r="AX245" s="81">
        <f t="shared" si="140"/>
        <v>0</v>
      </c>
      <c r="AY245" s="81">
        <f t="shared" si="141"/>
        <v>0</v>
      </c>
      <c r="AZ245" s="81">
        <f t="shared" si="168"/>
        <v>0</v>
      </c>
      <c r="BA245" s="81">
        <f t="shared" si="142"/>
        <v>0</v>
      </c>
      <c r="BB245" s="81">
        <f t="shared" si="143"/>
        <v>0</v>
      </c>
    </row>
    <row r="246" spans="1:54" x14ac:dyDescent="0.25">
      <c r="A246" s="198"/>
      <c r="B246" s="206"/>
      <c r="C246" s="207"/>
      <c r="D246" s="206"/>
      <c r="E246" s="206"/>
      <c r="F246" s="206"/>
      <c r="G246" s="206"/>
      <c r="H246" s="206"/>
      <c r="I246" s="206"/>
      <c r="J246" s="206"/>
      <c r="K246" s="206"/>
      <c r="L246" s="206"/>
      <c r="M246" s="206"/>
      <c r="N246" s="206"/>
      <c r="O246" s="206"/>
      <c r="P246" s="208"/>
      <c r="Q246" s="81">
        <f t="shared" si="120"/>
        <v>0</v>
      </c>
      <c r="R246" s="81">
        <f t="shared" si="121"/>
        <v>0</v>
      </c>
      <c r="S246" s="211" t="s">
        <v>36</v>
      </c>
      <c r="T246" s="212" t="s">
        <v>36</v>
      </c>
      <c r="U246" s="213" t="s">
        <v>36</v>
      </c>
      <c r="V246" s="81">
        <f t="shared" si="158"/>
        <v>0</v>
      </c>
      <c r="W246" s="81">
        <f t="shared" si="122"/>
        <v>0</v>
      </c>
      <c r="X246" s="81">
        <f t="shared" si="123"/>
        <v>0</v>
      </c>
      <c r="Y246" s="81">
        <f t="shared" si="159"/>
        <v>0</v>
      </c>
      <c r="Z246" s="81">
        <f t="shared" si="124"/>
        <v>0</v>
      </c>
      <c r="AA246" s="81">
        <f t="shared" si="125"/>
        <v>0</v>
      </c>
      <c r="AB246" s="81">
        <f t="shared" si="160"/>
        <v>0</v>
      </c>
      <c r="AC246" s="81">
        <f t="shared" si="126"/>
        <v>0</v>
      </c>
      <c r="AD246" s="81">
        <f t="shared" si="127"/>
        <v>0</v>
      </c>
      <c r="AE246" s="81">
        <f t="shared" si="161"/>
        <v>0</v>
      </c>
      <c r="AF246" s="81">
        <f t="shared" si="128"/>
        <v>0</v>
      </c>
      <c r="AG246" s="81">
        <f t="shared" si="129"/>
        <v>0</v>
      </c>
      <c r="AH246" s="81">
        <f t="shared" si="162"/>
        <v>0</v>
      </c>
      <c r="AI246" s="81">
        <f t="shared" si="130"/>
        <v>0</v>
      </c>
      <c r="AJ246" s="81">
        <f t="shared" si="131"/>
        <v>0</v>
      </c>
      <c r="AK246" s="81">
        <f t="shared" si="163"/>
        <v>0</v>
      </c>
      <c r="AL246" s="81">
        <f t="shared" si="132"/>
        <v>0</v>
      </c>
      <c r="AM246" s="81">
        <f t="shared" si="133"/>
        <v>0</v>
      </c>
      <c r="AN246" s="81">
        <f t="shared" si="164"/>
        <v>0</v>
      </c>
      <c r="AO246" s="81">
        <f t="shared" si="134"/>
        <v>0</v>
      </c>
      <c r="AP246" s="81">
        <f t="shared" si="135"/>
        <v>0</v>
      </c>
      <c r="AQ246" s="81">
        <f t="shared" si="165"/>
        <v>0</v>
      </c>
      <c r="AR246" s="81">
        <f t="shared" si="136"/>
        <v>0</v>
      </c>
      <c r="AS246" s="81">
        <f t="shared" si="137"/>
        <v>0</v>
      </c>
      <c r="AT246" s="81">
        <f t="shared" si="166"/>
        <v>0</v>
      </c>
      <c r="AU246" s="81">
        <f t="shared" si="138"/>
        <v>0</v>
      </c>
      <c r="AV246" s="81">
        <f t="shared" si="139"/>
        <v>0</v>
      </c>
      <c r="AW246" s="81">
        <f t="shared" si="167"/>
        <v>0</v>
      </c>
      <c r="AX246" s="81">
        <f t="shared" si="140"/>
        <v>0</v>
      </c>
      <c r="AY246" s="81">
        <f t="shared" si="141"/>
        <v>0</v>
      </c>
      <c r="AZ246" s="81">
        <f t="shared" si="168"/>
        <v>0</v>
      </c>
      <c r="BA246" s="81">
        <f t="shared" si="142"/>
        <v>0</v>
      </c>
      <c r="BB246" s="81">
        <f t="shared" si="143"/>
        <v>0</v>
      </c>
    </row>
    <row r="247" spans="1:54" x14ac:dyDescent="0.25">
      <c r="A247" s="198"/>
      <c r="B247" s="206"/>
      <c r="C247" s="207"/>
      <c r="D247" s="206"/>
      <c r="E247" s="206"/>
      <c r="F247" s="206"/>
      <c r="G247" s="206"/>
      <c r="H247" s="206"/>
      <c r="I247" s="206"/>
      <c r="J247" s="206"/>
      <c r="K247" s="206"/>
      <c r="L247" s="206"/>
      <c r="M247" s="206"/>
      <c r="N247" s="206"/>
      <c r="O247" s="206"/>
      <c r="P247" s="208"/>
      <c r="Q247" s="81">
        <f t="shared" si="120"/>
        <v>0</v>
      </c>
      <c r="R247" s="81">
        <f t="shared" si="121"/>
        <v>0</v>
      </c>
      <c r="S247" s="211" t="s">
        <v>36</v>
      </c>
      <c r="T247" s="212" t="s">
        <v>36</v>
      </c>
      <c r="U247" s="213" t="s">
        <v>36</v>
      </c>
      <c r="V247" s="81">
        <f t="shared" si="158"/>
        <v>0</v>
      </c>
      <c r="W247" s="81">
        <f t="shared" si="122"/>
        <v>0</v>
      </c>
      <c r="X247" s="81">
        <f t="shared" si="123"/>
        <v>0</v>
      </c>
      <c r="Y247" s="81">
        <f t="shared" si="159"/>
        <v>0</v>
      </c>
      <c r="Z247" s="81">
        <f t="shared" si="124"/>
        <v>0</v>
      </c>
      <c r="AA247" s="81">
        <f t="shared" si="125"/>
        <v>0</v>
      </c>
      <c r="AB247" s="81">
        <f t="shared" si="160"/>
        <v>0</v>
      </c>
      <c r="AC247" s="81">
        <f t="shared" si="126"/>
        <v>0</v>
      </c>
      <c r="AD247" s="81">
        <f t="shared" si="127"/>
        <v>0</v>
      </c>
      <c r="AE247" s="81">
        <f t="shared" si="161"/>
        <v>0</v>
      </c>
      <c r="AF247" s="81">
        <f t="shared" si="128"/>
        <v>0</v>
      </c>
      <c r="AG247" s="81">
        <f t="shared" si="129"/>
        <v>0</v>
      </c>
      <c r="AH247" s="81">
        <f t="shared" si="162"/>
        <v>0</v>
      </c>
      <c r="AI247" s="81">
        <f t="shared" si="130"/>
        <v>0</v>
      </c>
      <c r="AJ247" s="81">
        <f t="shared" si="131"/>
        <v>0</v>
      </c>
      <c r="AK247" s="81">
        <f t="shared" si="163"/>
        <v>0</v>
      </c>
      <c r="AL247" s="81">
        <f t="shared" si="132"/>
        <v>0</v>
      </c>
      <c r="AM247" s="81">
        <f t="shared" si="133"/>
        <v>0</v>
      </c>
      <c r="AN247" s="81">
        <f t="shared" si="164"/>
        <v>0</v>
      </c>
      <c r="AO247" s="81">
        <f t="shared" si="134"/>
        <v>0</v>
      </c>
      <c r="AP247" s="81">
        <f t="shared" si="135"/>
        <v>0</v>
      </c>
      <c r="AQ247" s="81">
        <f t="shared" si="165"/>
        <v>0</v>
      </c>
      <c r="AR247" s="81">
        <f t="shared" si="136"/>
        <v>0</v>
      </c>
      <c r="AS247" s="81">
        <f t="shared" si="137"/>
        <v>0</v>
      </c>
      <c r="AT247" s="81">
        <f t="shared" si="166"/>
        <v>0</v>
      </c>
      <c r="AU247" s="81">
        <f t="shared" si="138"/>
        <v>0</v>
      </c>
      <c r="AV247" s="81">
        <f t="shared" si="139"/>
        <v>0</v>
      </c>
      <c r="AW247" s="81">
        <f t="shared" si="167"/>
        <v>0</v>
      </c>
      <c r="AX247" s="81">
        <f t="shared" si="140"/>
        <v>0</v>
      </c>
      <c r="AY247" s="81">
        <f t="shared" si="141"/>
        <v>0</v>
      </c>
      <c r="AZ247" s="81">
        <f t="shared" si="168"/>
        <v>0</v>
      </c>
      <c r="BA247" s="81">
        <f t="shared" si="142"/>
        <v>0</v>
      </c>
      <c r="BB247" s="81">
        <f t="shared" si="143"/>
        <v>0</v>
      </c>
    </row>
    <row r="248" spans="1:54" x14ac:dyDescent="0.25">
      <c r="A248" s="198"/>
      <c r="B248" s="206"/>
      <c r="C248" s="207"/>
      <c r="D248" s="206"/>
      <c r="E248" s="206"/>
      <c r="F248" s="206"/>
      <c r="G248" s="206"/>
      <c r="H248" s="206"/>
      <c r="I248" s="206"/>
      <c r="J248" s="206"/>
      <c r="K248" s="206"/>
      <c r="L248" s="206"/>
      <c r="M248" s="206"/>
      <c r="N248" s="206"/>
      <c r="O248" s="206"/>
      <c r="P248" s="208"/>
      <c r="Q248" s="81">
        <f t="shared" si="120"/>
        <v>0</v>
      </c>
      <c r="R248" s="81">
        <f t="shared" si="121"/>
        <v>0</v>
      </c>
      <c r="S248" s="211" t="s">
        <v>36</v>
      </c>
      <c r="T248" s="212" t="s">
        <v>36</v>
      </c>
      <c r="U248" s="213" t="s">
        <v>36</v>
      </c>
      <c r="V248" s="81">
        <f t="shared" si="158"/>
        <v>0</v>
      </c>
      <c r="W248" s="81">
        <f t="shared" si="122"/>
        <v>0</v>
      </c>
      <c r="X248" s="81">
        <f t="shared" si="123"/>
        <v>0</v>
      </c>
      <c r="Y248" s="81">
        <f t="shared" si="159"/>
        <v>0</v>
      </c>
      <c r="Z248" s="81">
        <f t="shared" si="124"/>
        <v>0</v>
      </c>
      <c r="AA248" s="81">
        <f t="shared" si="125"/>
        <v>0</v>
      </c>
      <c r="AB248" s="81">
        <f t="shared" si="160"/>
        <v>0</v>
      </c>
      <c r="AC248" s="81">
        <f t="shared" si="126"/>
        <v>0</v>
      </c>
      <c r="AD248" s="81">
        <f t="shared" si="127"/>
        <v>0</v>
      </c>
      <c r="AE248" s="81">
        <f t="shared" si="161"/>
        <v>0</v>
      </c>
      <c r="AF248" s="81">
        <f t="shared" si="128"/>
        <v>0</v>
      </c>
      <c r="AG248" s="81">
        <f t="shared" si="129"/>
        <v>0</v>
      </c>
      <c r="AH248" s="81">
        <f t="shared" si="162"/>
        <v>0</v>
      </c>
      <c r="AI248" s="81">
        <f t="shared" si="130"/>
        <v>0</v>
      </c>
      <c r="AJ248" s="81">
        <f t="shared" si="131"/>
        <v>0</v>
      </c>
      <c r="AK248" s="81">
        <f t="shared" si="163"/>
        <v>0</v>
      </c>
      <c r="AL248" s="81">
        <f t="shared" si="132"/>
        <v>0</v>
      </c>
      <c r="AM248" s="81">
        <f t="shared" si="133"/>
        <v>0</v>
      </c>
      <c r="AN248" s="81">
        <f t="shared" si="164"/>
        <v>0</v>
      </c>
      <c r="AO248" s="81">
        <f t="shared" si="134"/>
        <v>0</v>
      </c>
      <c r="AP248" s="81">
        <f t="shared" si="135"/>
        <v>0</v>
      </c>
      <c r="AQ248" s="81">
        <f t="shared" si="165"/>
        <v>0</v>
      </c>
      <c r="AR248" s="81">
        <f t="shared" si="136"/>
        <v>0</v>
      </c>
      <c r="AS248" s="81">
        <f t="shared" si="137"/>
        <v>0</v>
      </c>
      <c r="AT248" s="81">
        <f t="shared" si="166"/>
        <v>0</v>
      </c>
      <c r="AU248" s="81">
        <f t="shared" si="138"/>
        <v>0</v>
      </c>
      <c r="AV248" s="81">
        <f t="shared" si="139"/>
        <v>0</v>
      </c>
      <c r="AW248" s="81">
        <f t="shared" si="167"/>
        <v>0</v>
      </c>
      <c r="AX248" s="81">
        <f t="shared" si="140"/>
        <v>0</v>
      </c>
      <c r="AY248" s="81">
        <f t="shared" si="141"/>
        <v>0</v>
      </c>
      <c r="AZ248" s="81">
        <f t="shared" si="168"/>
        <v>0</v>
      </c>
      <c r="BA248" s="81">
        <f t="shared" si="142"/>
        <v>0</v>
      </c>
      <c r="BB248" s="81">
        <f t="shared" si="143"/>
        <v>0</v>
      </c>
    </row>
    <row r="249" spans="1:54" x14ac:dyDescent="0.25">
      <c r="A249" s="198"/>
      <c r="B249" s="206"/>
      <c r="C249" s="207"/>
      <c r="D249" s="206"/>
      <c r="E249" s="206"/>
      <c r="F249" s="206"/>
      <c r="G249" s="206"/>
      <c r="H249" s="206"/>
      <c r="I249" s="206"/>
      <c r="J249" s="206"/>
      <c r="K249" s="206"/>
      <c r="L249" s="206"/>
      <c r="M249" s="206"/>
      <c r="N249" s="206"/>
      <c r="O249" s="206"/>
      <c r="P249" s="208"/>
      <c r="Q249" s="81">
        <f t="shared" si="120"/>
        <v>0</v>
      </c>
      <c r="R249" s="81">
        <f t="shared" si="121"/>
        <v>0</v>
      </c>
      <c r="S249" s="211" t="s">
        <v>36</v>
      </c>
      <c r="T249" s="212" t="s">
        <v>36</v>
      </c>
      <c r="U249" s="213" t="s">
        <v>36</v>
      </c>
      <c r="V249" s="81">
        <f t="shared" si="158"/>
        <v>0</v>
      </c>
      <c r="W249" s="81">
        <f t="shared" si="122"/>
        <v>0</v>
      </c>
      <c r="X249" s="81">
        <f t="shared" si="123"/>
        <v>0</v>
      </c>
      <c r="Y249" s="81">
        <f t="shared" si="159"/>
        <v>0</v>
      </c>
      <c r="Z249" s="81">
        <f t="shared" si="124"/>
        <v>0</v>
      </c>
      <c r="AA249" s="81">
        <f t="shared" si="125"/>
        <v>0</v>
      </c>
      <c r="AB249" s="81">
        <f t="shared" si="160"/>
        <v>0</v>
      </c>
      <c r="AC249" s="81">
        <f t="shared" si="126"/>
        <v>0</v>
      </c>
      <c r="AD249" s="81">
        <f t="shared" si="127"/>
        <v>0</v>
      </c>
      <c r="AE249" s="81">
        <f t="shared" si="161"/>
        <v>0</v>
      </c>
      <c r="AF249" s="81">
        <f t="shared" si="128"/>
        <v>0</v>
      </c>
      <c r="AG249" s="81">
        <f t="shared" si="129"/>
        <v>0</v>
      </c>
      <c r="AH249" s="81">
        <f t="shared" si="162"/>
        <v>0</v>
      </c>
      <c r="AI249" s="81">
        <f t="shared" si="130"/>
        <v>0</v>
      </c>
      <c r="AJ249" s="81">
        <f t="shared" si="131"/>
        <v>0</v>
      </c>
      <c r="AK249" s="81">
        <f t="shared" si="163"/>
        <v>0</v>
      </c>
      <c r="AL249" s="81">
        <f t="shared" si="132"/>
        <v>0</v>
      </c>
      <c r="AM249" s="81">
        <f t="shared" si="133"/>
        <v>0</v>
      </c>
      <c r="AN249" s="81">
        <f t="shared" si="164"/>
        <v>0</v>
      </c>
      <c r="AO249" s="81">
        <f t="shared" si="134"/>
        <v>0</v>
      </c>
      <c r="AP249" s="81">
        <f t="shared" si="135"/>
        <v>0</v>
      </c>
      <c r="AQ249" s="81">
        <f t="shared" si="165"/>
        <v>0</v>
      </c>
      <c r="AR249" s="81">
        <f t="shared" si="136"/>
        <v>0</v>
      </c>
      <c r="AS249" s="81">
        <f t="shared" si="137"/>
        <v>0</v>
      </c>
      <c r="AT249" s="81">
        <f t="shared" si="166"/>
        <v>0</v>
      </c>
      <c r="AU249" s="81">
        <f t="shared" si="138"/>
        <v>0</v>
      </c>
      <c r="AV249" s="81">
        <f t="shared" si="139"/>
        <v>0</v>
      </c>
      <c r="AW249" s="81">
        <f t="shared" si="167"/>
        <v>0</v>
      </c>
      <c r="AX249" s="81">
        <f t="shared" si="140"/>
        <v>0</v>
      </c>
      <c r="AY249" s="81">
        <f t="shared" si="141"/>
        <v>0</v>
      </c>
      <c r="AZ249" s="81">
        <f t="shared" si="168"/>
        <v>0</v>
      </c>
      <c r="BA249" s="81">
        <f t="shared" si="142"/>
        <v>0</v>
      </c>
      <c r="BB249" s="81">
        <f t="shared" si="143"/>
        <v>0</v>
      </c>
    </row>
    <row r="250" spans="1:54" x14ac:dyDescent="0.25">
      <c r="A250" s="198"/>
      <c r="B250" s="206"/>
      <c r="C250" s="207"/>
      <c r="D250" s="206"/>
      <c r="E250" s="206"/>
      <c r="F250" s="206"/>
      <c r="G250" s="206"/>
      <c r="H250" s="206"/>
      <c r="I250" s="206"/>
      <c r="J250" s="206"/>
      <c r="K250" s="206"/>
      <c r="L250" s="206"/>
      <c r="M250" s="206"/>
      <c r="N250" s="206"/>
      <c r="O250" s="206"/>
      <c r="P250" s="208"/>
      <c r="Q250" s="81">
        <f t="shared" si="120"/>
        <v>0</v>
      </c>
      <c r="R250" s="81">
        <f t="shared" si="121"/>
        <v>0</v>
      </c>
      <c r="S250" s="211" t="s">
        <v>36</v>
      </c>
      <c r="T250" s="212" t="s">
        <v>36</v>
      </c>
      <c r="U250" s="213" t="s">
        <v>36</v>
      </c>
      <c r="V250" s="81">
        <f t="shared" si="158"/>
        <v>0</v>
      </c>
      <c r="W250" s="81">
        <f t="shared" si="122"/>
        <v>0</v>
      </c>
      <c r="X250" s="81">
        <f t="shared" si="123"/>
        <v>0</v>
      </c>
      <c r="Y250" s="81">
        <f t="shared" si="159"/>
        <v>0</v>
      </c>
      <c r="Z250" s="81">
        <f t="shared" si="124"/>
        <v>0</v>
      </c>
      <c r="AA250" s="81">
        <f t="shared" si="125"/>
        <v>0</v>
      </c>
      <c r="AB250" s="81">
        <f t="shared" si="160"/>
        <v>0</v>
      </c>
      <c r="AC250" s="81">
        <f t="shared" si="126"/>
        <v>0</v>
      </c>
      <c r="AD250" s="81">
        <f t="shared" si="127"/>
        <v>0</v>
      </c>
      <c r="AE250" s="81">
        <f t="shared" si="161"/>
        <v>0</v>
      </c>
      <c r="AF250" s="81">
        <f t="shared" si="128"/>
        <v>0</v>
      </c>
      <c r="AG250" s="81">
        <f t="shared" si="129"/>
        <v>0</v>
      </c>
      <c r="AH250" s="81">
        <f t="shared" si="162"/>
        <v>0</v>
      </c>
      <c r="AI250" s="81">
        <f t="shared" si="130"/>
        <v>0</v>
      </c>
      <c r="AJ250" s="81">
        <f t="shared" si="131"/>
        <v>0</v>
      </c>
      <c r="AK250" s="81">
        <f t="shared" si="163"/>
        <v>0</v>
      </c>
      <c r="AL250" s="81">
        <f t="shared" si="132"/>
        <v>0</v>
      </c>
      <c r="AM250" s="81">
        <f t="shared" si="133"/>
        <v>0</v>
      </c>
      <c r="AN250" s="81">
        <f t="shared" si="164"/>
        <v>0</v>
      </c>
      <c r="AO250" s="81">
        <f t="shared" si="134"/>
        <v>0</v>
      </c>
      <c r="AP250" s="81">
        <f t="shared" si="135"/>
        <v>0</v>
      </c>
      <c r="AQ250" s="81">
        <f t="shared" si="165"/>
        <v>0</v>
      </c>
      <c r="AR250" s="81">
        <f t="shared" si="136"/>
        <v>0</v>
      </c>
      <c r="AS250" s="81">
        <f t="shared" si="137"/>
        <v>0</v>
      </c>
      <c r="AT250" s="81">
        <f t="shared" si="166"/>
        <v>0</v>
      </c>
      <c r="AU250" s="81">
        <f t="shared" si="138"/>
        <v>0</v>
      </c>
      <c r="AV250" s="81">
        <f t="shared" si="139"/>
        <v>0</v>
      </c>
      <c r="AW250" s="81">
        <f t="shared" si="167"/>
        <v>0</v>
      </c>
      <c r="AX250" s="81">
        <f t="shared" si="140"/>
        <v>0</v>
      </c>
      <c r="AY250" s="81">
        <f t="shared" si="141"/>
        <v>0</v>
      </c>
      <c r="AZ250" s="81">
        <f t="shared" si="168"/>
        <v>0</v>
      </c>
      <c r="BA250" s="81">
        <f t="shared" si="142"/>
        <v>0</v>
      </c>
      <c r="BB250" s="81">
        <f t="shared" si="143"/>
        <v>0</v>
      </c>
    </row>
    <row r="251" spans="1:54" x14ac:dyDescent="0.25">
      <c r="A251" s="198"/>
      <c r="B251" s="206"/>
      <c r="C251" s="207"/>
      <c r="D251" s="206"/>
      <c r="E251" s="206"/>
      <c r="F251" s="206"/>
      <c r="G251" s="206"/>
      <c r="H251" s="206"/>
      <c r="I251" s="206"/>
      <c r="J251" s="206"/>
      <c r="K251" s="206"/>
      <c r="L251" s="206"/>
      <c r="M251" s="206"/>
      <c r="N251" s="206"/>
      <c r="O251" s="206"/>
      <c r="P251" s="208"/>
      <c r="Q251" s="81">
        <f t="shared" si="120"/>
        <v>0</v>
      </c>
      <c r="R251" s="81">
        <f t="shared" si="121"/>
        <v>0</v>
      </c>
      <c r="S251" s="211" t="s">
        <v>36</v>
      </c>
      <c r="T251" s="212" t="s">
        <v>36</v>
      </c>
      <c r="U251" s="213" t="s">
        <v>36</v>
      </c>
      <c r="V251" s="81">
        <f t="shared" si="158"/>
        <v>0</v>
      </c>
      <c r="W251" s="81">
        <f t="shared" si="122"/>
        <v>0</v>
      </c>
      <c r="X251" s="81">
        <f t="shared" si="123"/>
        <v>0</v>
      </c>
      <c r="Y251" s="81">
        <f t="shared" si="159"/>
        <v>0</v>
      </c>
      <c r="Z251" s="81">
        <f t="shared" si="124"/>
        <v>0</v>
      </c>
      <c r="AA251" s="81">
        <f t="shared" si="125"/>
        <v>0</v>
      </c>
      <c r="AB251" s="81">
        <f t="shared" si="160"/>
        <v>0</v>
      </c>
      <c r="AC251" s="81">
        <f t="shared" si="126"/>
        <v>0</v>
      </c>
      <c r="AD251" s="81">
        <f t="shared" si="127"/>
        <v>0</v>
      </c>
      <c r="AE251" s="81">
        <f t="shared" si="161"/>
        <v>0</v>
      </c>
      <c r="AF251" s="81">
        <f t="shared" si="128"/>
        <v>0</v>
      </c>
      <c r="AG251" s="81">
        <f t="shared" si="129"/>
        <v>0</v>
      </c>
      <c r="AH251" s="81">
        <f t="shared" si="162"/>
        <v>0</v>
      </c>
      <c r="AI251" s="81">
        <f t="shared" si="130"/>
        <v>0</v>
      </c>
      <c r="AJ251" s="81">
        <f t="shared" si="131"/>
        <v>0</v>
      </c>
      <c r="AK251" s="81">
        <f t="shared" si="163"/>
        <v>0</v>
      </c>
      <c r="AL251" s="81">
        <f t="shared" si="132"/>
        <v>0</v>
      </c>
      <c r="AM251" s="81">
        <f t="shared" si="133"/>
        <v>0</v>
      </c>
      <c r="AN251" s="81">
        <f t="shared" si="164"/>
        <v>0</v>
      </c>
      <c r="AO251" s="81">
        <f t="shared" si="134"/>
        <v>0</v>
      </c>
      <c r="AP251" s="81">
        <f t="shared" si="135"/>
        <v>0</v>
      </c>
      <c r="AQ251" s="81">
        <f t="shared" si="165"/>
        <v>0</v>
      </c>
      <c r="AR251" s="81">
        <f t="shared" si="136"/>
        <v>0</v>
      </c>
      <c r="AS251" s="81">
        <f t="shared" si="137"/>
        <v>0</v>
      </c>
      <c r="AT251" s="81">
        <f t="shared" si="166"/>
        <v>0</v>
      </c>
      <c r="AU251" s="81">
        <f t="shared" si="138"/>
        <v>0</v>
      </c>
      <c r="AV251" s="81">
        <f t="shared" si="139"/>
        <v>0</v>
      </c>
      <c r="AW251" s="81">
        <f t="shared" si="167"/>
        <v>0</v>
      </c>
      <c r="AX251" s="81">
        <f t="shared" si="140"/>
        <v>0</v>
      </c>
      <c r="AY251" s="81">
        <f t="shared" si="141"/>
        <v>0</v>
      </c>
      <c r="AZ251" s="81">
        <f t="shared" si="168"/>
        <v>0</v>
      </c>
      <c r="BA251" s="81">
        <f t="shared" si="142"/>
        <v>0</v>
      </c>
      <c r="BB251" s="81">
        <f t="shared" si="143"/>
        <v>0</v>
      </c>
    </row>
    <row r="252" spans="1:54" x14ac:dyDescent="0.25">
      <c r="A252" s="198"/>
      <c r="B252" s="206"/>
      <c r="C252" s="207"/>
      <c r="D252" s="206"/>
      <c r="E252" s="206"/>
      <c r="F252" s="206"/>
      <c r="G252" s="206"/>
      <c r="H252" s="206"/>
      <c r="I252" s="206"/>
      <c r="J252" s="206"/>
      <c r="K252" s="206"/>
      <c r="L252" s="206"/>
      <c r="M252" s="206"/>
      <c r="N252" s="206"/>
      <c r="O252" s="206"/>
      <c r="P252" s="208"/>
      <c r="Q252" s="81">
        <f t="shared" si="120"/>
        <v>0</v>
      </c>
      <c r="R252" s="81">
        <f t="shared" si="121"/>
        <v>0</v>
      </c>
      <c r="S252" s="211" t="s">
        <v>36</v>
      </c>
      <c r="T252" s="212" t="s">
        <v>36</v>
      </c>
      <c r="U252" s="213" t="s">
        <v>36</v>
      </c>
      <c r="V252" s="81">
        <f t="shared" si="158"/>
        <v>0</v>
      </c>
      <c r="W252" s="81">
        <f t="shared" si="122"/>
        <v>0</v>
      </c>
      <c r="X252" s="81">
        <f t="shared" si="123"/>
        <v>0</v>
      </c>
      <c r="Y252" s="81">
        <f t="shared" si="159"/>
        <v>0</v>
      </c>
      <c r="Z252" s="81">
        <f t="shared" si="124"/>
        <v>0</v>
      </c>
      <c r="AA252" s="81">
        <f t="shared" si="125"/>
        <v>0</v>
      </c>
      <c r="AB252" s="81">
        <f t="shared" si="160"/>
        <v>0</v>
      </c>
      <c r="AC252" s="81">
        <f t="shared" si="126"/>
        <v>0</v>
      </c>
      <c r="AD252" s="81">
        <f t="shared" si="127"/>
        <v>0</v>
      </c>
      <c r="AE252" s="81">
        <f t="shared" si="161"/>
        <v>0</v>
      </c>
      <c r="AF252" s="81">
        <f t="shared" si="128"/>
        <v>0</v>
      </c>
      <c r="AG252" s="81">
        <f t="shared" si="129"/>
        <v>0</v>
      </c>
      <c r="AH252" s="81">
        <f t="shared" si="162"/>
        <v>0</v>
      </c>
      <c r="AI252" s="81">
        <f t="shared" si="130"/>
        <v>0</v>
      </c>
      <c r="AJ252" s="81">
        <f t="shared" si="131"/>
        <v>0</v>
      </c>
      <c r="AK252" s="81">
        <f t="shared" si="163"/>
        <v>0</v>
      </c>
      <c r="AL252" s="81">
        <f t="shared" si="132"/>
        <v>0</v>
      </c>
      <c r="AM252" s="81">
        <f t="shared" si="133"/>
        <v>0</v>
      </c>
      <c r="AN252" s="81">
        <f t="shared" si="164"/>
        <v>0</v>
      </c>
      <c r="AO252" s="81">
        <f t="shared" si="134"/>
        <v>0</v>
      </c>
      <c r="AP252" s="81">
        <f t="shared" si="135"/>
        <v>0</v>
      </c>
      <c r="AQ252" s="81">
        <f t="shared" si="165"/>
        <v>0</v>
      </c>
      <c r="AR252" s="81">
        <f t="shared" si="136"/>
        <v>0</v>
      </c>
      <c r="AS252" s="81">
        <f t="shared" si="137"/>
        <v>0</v>
      </c>
      <c r="AT252" s="81">
        <f t="shared" si="166"/>
        <v>0</v>
      </c>
      <c r="AU252" s="81">
        <f t="shared" si="138"/>
        <v>0</v>
      </c>
      <c r="AV252" s="81">
        <f t="shared" si="139"/>
        <v>0</v>
      </c>
      <c r="AW252" s="81">
        <f t="shared" si="167"/>
        <v>0</v>
      </c>
      <c r="AX252" s="81">
        <f t="shared" si="140"/>
        <v>0</v>
      </c>
      <c r="AY252" s="81">
        <f t="shared" si="141"/>
        <v>0</v>
      </c>
      <c r="AZ252" s="81">
        <f t="shared" si="168"/>
        <v>0</v>
      </c>
      <c r="BA252" s="81">
        <f t="shared" si="142"/>
        <v>0</v>
      </c>
      <c r="BB252" s="81">
        <f t="shared" si="143"/>
        <v>0</v>
      </c>
    </row>
    <row r="253" spans="1:54" x14ac:dyDescent="0.25">
      <c r="A253" s="198"/>
      <c r="B253" s="206"/>
      <c r="C253" s="207"/>
      <c r="D253" s="206"/>
      <c r="E253" s="206"/>
      <c r="F253" s="206"/>
      <c r="G253" s="206"/>
      <c r="H253" s="206"/>
      <c r="I253" s="206"/>
      <c r="J253" s="206"/>
      <c r="K253" s="206"/>
      <c r="L253" s="206"/>
      <c r="M253" s="206"/>
      <c r="N253" s="206"/>
      <c r="O253" s="206"/>
      <c r="P253" s="208"/>
      <c r="Q253" s="81">
        <f t="shared" si="120"/>
        <v>0</v>
      </c>
      <c r="R253" s="81">
        <f t="shared" si="121"/>
        <v>0</v>
      </c>
      <c r="S253" s="211" t="s">
        <v>36</v>
      </c>
      <c r="T253" s="212" t="s">
        <v>36</v>
      </c>
      <c r="U253" s="213" t="s">
        <v>36</v>
      </c>
      <c r="V253" s="81">
        <f t="shared" si="158"/>
        <v>0</v>
      </c>
      <c r="W253" s="81">
        <f t="shared" si="122"/>
        <v>0</v>
      </c>
      <c r="X253" s="81">
        <f t="shared" si="123"/>
        <v>0</v>
      </c>
      <c r="Y253" s="81">
        <f t="shared" si="159"/>
        <v>0</v>
      </c>
      <c r="Z253" s="81">
        <f t="shared" si="124"/>
        <v>0</v>
      </c>
      <c r="AA253" s="81">
        <f t="shared" si="125"/>
        <v>0</v>
      </c>
      <c r="AB253" s="81">
        <f t="shared" si="160"/>
        <v>0</v>
      </c>
      <c r="AC253" s="81">
        <f t="shared" si="126"/>
        <v>0</v>
      </c>
      <c r="AD253" s="81">
        <f t="shared" si="127"/>
        <v>0</v>
      </c>
      <c r="AE253" s="81">
        <f t="shared" si="161"/>
        <v>0</v>
      </c>
      <c r="AF253" s="81">
        <f t="shared" si="128"/>
        <v>0</v>
      </c>
      <c r="AG253" s="81">
        <f t="shared" si="129"/>
        <v>0</v>
      </c>
      <c r="AH253" s="81">
        <f t="shared" si="162"/>
        <v>0</v>
      </c>
      <c r="AI253" s="81">
        <f t="shared" si="130"/>
        <v>0</v>
      </c>
      <c r="AJ253" s="81">
        <f t="shared" si="131"/>
        <v>0</v>
      </c>
      <c r="AK253" s="81">
        <f t="shared" si="163"/>
        <v>0</v>
      </c>
      <c r="AL253" s="81">
        <f t="shared" si="132"/>
        <v>0</v>
      </c>
      <c r="AM253" s="81">
        <f t="shared" si="133"/>
        <v>0</v>
      </c>
      <c r="AN253" s="81">
        <f t="shared" si="164"/>
        <v>0</v>
      </c>
      <c r="AO253" s="81">
        <f t="shared" si="134"/>
        <v>0</v>
      </c>
      <c r="AP253" s="81">
        <f t="shared" si="135"/>
        <v>0</v>
      </c>
      <c r="AQ253" s="81">
        <f t="shared" si="165"/>
        <v>0</v>
      </c>
      <c r="AR253" s="81">
        <f t="shared" si="136"/>
        <v>0</v>
      </c>
      <c r="AS253" s="81">
        <f t="shared" si="137"/>
        <v>0</v>
      </c>
      <c r="AT253" s="81">
        <f t="shared" si="166"/>
        <v>0</v>
      </c>
      <c r="AU253" s="81">
        <f t="shared" si="138"/>
        <v>0</v>
      </c>
      <c r="AV253" s="81">
        <f t="shared" si="139"/>
        <v>0</v>
      </c>
      <c r="AW253" s="81">
        <f t="shared" si="167"/>
        <v>0</v>
      </c>
      <c r="AX253" s="81">
        <f t="shared" si="140"/>
        <v>0</v>
      </c>
      <c r="AY253" s="81">
        <f t="shared" si="141"/>
        <v>0</v>
      </c>
      <c r="AZ253" s="81">
        <f t="shared" si="168"/>
        <v>0</v>
      </c>
      <c r="BA253" s="81">
        <f t="shared" si="142"/>
        <v>0</v>
      </c>
      <c r="BB253" s="81">
        <f t="shared" si="143"/>
        <v>0</v>
      </c>
    </row>
    <row r="254" spans="1:54" x14ac:dyDescent="0.25">
      <c r="A254" s="198"/>
      <c r="B254" s="206"/>
      <c r="C254" s="207"/>
      <c r="D254" s="206"/>
      <c r="E254" s="206"/>
      <c r="F254" s="206"/>
      <c r="G254" s="206"/>
      <c r="H254" s="206"/>
      <c r="I254" s="206"/>
      <c r="J254" s="206"/>
      <c r="K254" s="206"/>
      <c r="L254" s="206"/>
      <c r="M254" s="206"/>
      <c r="N254" s="206"/>
      <c r="O254" s="206"/>
      <c r="P254" s="208"/>
      <c r="Q254" s="81">
        <f t="shared" si="120"/>
        <v>0</v>
      </c>
      <c r="R254" s="81">
        <f t="shared" si="121"/>
        <v>0</v>
      </c>
      <c r="S254" s="211" t="s">
        <v>36</v>
      </c>
      <c r="T254" s="212" t="s">
        <v>36</v>
      </c>
      <c r="U254" s="213" t="s">
        <v>36</v>
      </c>
      <c r="V254" s="81">
        <f t="shared" si="158"/>
        <v>0</v>
      </c>
      <c r="W254" s="81">
        <f t="shared" si="122"/>
        <v>0</v>
      </c>
      <c r="X254" s="81">
        <f t="shared" si="123"/>
        <v>0</v>
      </c>
      <c r="Y254" s="81">
        <f t="shared" si="159"/>
        <v>0</v>
      </c>
      <c r="Z254" s="81">
        <f t="shared" si="124"/>
        <v>0</v>
      </c>
      <c r="AA254" s="81">
        <f t="shared" si="125"/>
        <v>0</v>
      </c>
      <c r="AB254" s="81">
        <f t="shared" si="160"/>
        <v>0</v>
      </c>
      <c r="AC254" s="81">
        <f t="shared" si="126"/>
        <v>0</v>
      </c>
      <c r="AD254" s="81">
        <f t="shared" si="127"/>
        <v>0</v>
      </c>
      <c r="AE254" s="81">
        <f t="shared" si="161"/>
        <v>0</v>
      </c>
      <c r="AF254" s="81">
        <f t="shared" si="128"/>
        <v>0</v>
      </c>
      <c r="AG254" s="81">
        <f t="shared" si="129"/>
        <v>0</v>
      </c>
      <c r="AH254" s="81">
        <f t="shared" si="162"/>
        <v>0</v>
      </c>
      <c r="AI254" s="81">
        <f t="shared" si="130"/>
        <v>0</v>
      </c>
      <c r="AJ254" s="81">
        <f t="shared" si="131"/>
        <v>0</v>
      </c>
      <c r="AK254" s="81">
        <f t="shared" si="163"/>
        <v>0</v>
      </c>
      <c r="AL254" s="81">
        <f t="shared" si="132"/>
        <v>0</v>
      </c>
      <c r="AM254" s="81">
        <f t="shared" si="133"/>
        <v>0</v>
      </c>
      <c r="AN254" s="81">
        <f t="shared" si="164"/>
        <v>0</v>
      </c>
      <c r="AO254" s="81">
        <f t="shared" si="134"/>
        <v>0</v>
      </c>
      <c r="AP254" s="81">
        <f t="shared" si="135"/>
        <v>0</v>
      </c>
      <c r="AQ254" s="81">
        <f t="shared" si="165"/>
        <v>0</v>
      </c>
      <c r="AR254" s="81">
        <f t="shared" si="136"/>
        <v>0</v>
      </c>
      <c r="AS254" s="81">
        <f t="shared" si="137"/>
        <v>0</v>
      </c>
      <c r="AT254" s="81">
        <f t="shared" si="166"/>
        <v>0</v>
      </c>
      <c r="AU254" s="81">
        <f t="shared" si="138"/>
        <v>0</v>
      </c>
      <c r="AV254" s="81">
        <f t="shared" si="139"/>
        <v>0</v>
      </c>
      <c r="AW254" s="81">
        <f t="shared" si="167"/>
        <v>0</v>
      </c>
      <c r="AX254" s="81">
        <f t="shared" si="140"/>
        <v>0</v>
      </c>
      <c r="AY254" s="81">
        <f t="shared" si="141"/>
        <v>0</v>
      </c>
      <c r="AZ254" s="81">
        <f t="shared" si="168"/>
        <v>0</v>
      </c>
      <c r="BA254" s="81">
        <f t="shared" si="142"/>
        <v>0</v>
      </c>
      <c r="BB254" s="81">
        <f t="shared" si="143"/>
        <v>0</v>
      </c>
    </row>
    <row r="255" spans="1:54" x14ac:dyDescent="0.25">
      <c r="A255" s="198"/>
      <c r="B255" s="206"/>
      <c r="C255" s="207"/>
      <c r="D255" s="206"/>
      <c r="E255" s="206"/>
      <c r="F255" s="206"/>
      <c r="G255" s="206"/>
      <c r="H255" s="206"/>
      <c r="I255" s="206"/>
      <c r="J255" s="206"/>
      <c r="K255" s="206"/>
      <c r="L255" s="206"/>
      <c r="M255" s="206"/>
      <c r="N255" s="206"/>
      <c r="O255" s="206"/>
      <c r="P255" s="208"/>
      <c r="Q255" s="81">
        <f t="shared" si="120"/>
        <v>0</v>
      </c>
      <c r="R255" s="81">
        <f t="shared" si="121"/>
        <v>0</v>
      </c>
      <c r="S255" s="211" t="s">
        <v>36</v>
      </c>
      <c r="T255" s="212" t="s">
        <v>36</v>
      </c>
      <c r="U255" s="213" t="s">
        <v>36</v>
      </c>
      <c r="V255" s="81">
        <f t="shared" si="158"/>
        <v>0</v>
      </c>
      <c r="W255" s="81">
        <f t="shared" si="122"/>
        <v>0</v>
      </c>
      <c r="X255" s="81">
        <f t="shared" si="123"/>
        <v>0</v>
      </c>
      <c r="Y255" s="81">
        <f t="shared" si="159"/>
        <v>0</v>
      </c>
      <c r="Z255" s="81">
        <f t="shared" si="124"/>
        <v>0</v>
      </c>
      <c r="AA255" s="81">
        <f t="shared" si="125"/>
        <v>0</v>
      </c>
      <c r="AB255" s="81">
        <f t="shared" si="160"/>
        <v>0</v>
      </c>
      <c r="AC255" s="81">
        <f t="shared" si="126"/>
        <v>0</v>
      </c>
      <c r="AD255" s="81">
        <f t="shared" si="127"/>
        <v>0</v>
      </c>
      <c r="AE255" s="81">
        <f t="shared" si="161"/>
        <v>0</v>
      </c>
      <c r="AF255" s="81">
        <f t="shared" si="128"/>
        <v>0</v>
      </c>
      <c r="AG255" s="81">
        <f t="shared" si="129"/>
        <v>0</v>
      </c>
      <c r="AH255" s="81">
        <f t="shared" si="162"/>
        <v>0</v>
      </c>
      <c r="AI255" s="81">
        <f t="shared" si="130"/>
        <v>0</v>
      </c>
      <c r="AJ255" s="81">
        <f t="shared" si="131"/>
        <v>0</v>
      </c>
      <c r="AK255" s="81">
        <f t="shared" si="163"/>
        <v>0</v>
      </c>
      <c r="AL255" s="81">
        <f t="shared" si="132"/>
        <v>0</v>
      </c>
      <c r="AM255" s="81">
        <f t="shared" si="133"/>
        <v>0</v>
      </c>
      <c r="AN255" s="81">
        <f t="shared" si="164"/>
        <v>0</v>
      </c>
      <c r="AO255" s="81">
        <f t="shared" si="134"/>
        <v>0</v>
      </c>
      <c r="AP255" s="81">
        <f t="shared" si="135"/>
        <v>0</v>
      </c>
      <c r="AQ255" s="81">
        <f t="shared" si="165"/>
        <v>0</v>
      </c>
      <c r="AR255" s="81">
        <f t="shared" si="136"/>
        <v>0</v>
      </c>
      <c r="AS255" s="81">
        <f t="shared" si="137"/>
        <v>0</v>
      </c>
      <c r="AT255" s="81">
        <f t="shared" si="166"/>
        <v>0</v>
      </c>
      <c r="AU255" s="81">
        <f t="shared" si="138"/>
        <v>0</v>
      </c>
      <c r="AV255" s="81">
        <f t="shared" si="139"/>
        <v>0</v>
      </c>
      <c r="AW255" s="81">
        <f t="shared" si="167"/>
        <v>0</v>
      </c>
      <c r="AX255" s="81">
        <f t="shared" si="140"/>
        <v>0</v>
      </c>
      <c r="AY255" s="81">
        <f t="shared" si="141"/>
        <v>0</v>
      </c>
      <c r="AZ255" s="81">
        <f t="shared" si="168"/>
        <v>0</v>
      </c>
      <c r="BA255" s="81">
        <f t="shared" si="142"/>
        <v>0</v>
      </c>
      <c r="BB255" s="81">
        <f t="shared" si="143"/>
        <v>0</v>
      </c>
    </row>
    <row r="256" spans="1:54" x14ac:dyDescent="0.25">
      <c r="A256" s="198"/>
      <c r="B256" s="206"/>
      <c r="C256" s="207"/>
      <c r="D256" s="206"/>
      <c r="E256" s="206"/>
      <c r="F256" s="206"/>
      <c r="G256" s="206"/>
      <c r="H256" s="206"/>
      <c r="I256" s="206"/>
      <c r="J256" s="206"/>
      <c r="K256" s="206"/>
      <c r="L256" s="206"/>
      <c r="M256" s="206"/>
      <c r="N256" s="206"/>
      <c r="O256" s="206"/>
      <c r="P256" s="208"/>
      <c r="Q256" s="81">
        <f t="shared" si="120"/>
        <v>0</v>
      </c>
      <c r="R256" s="81">
        <f t="shared" si="121"/>
        <v>0</v>
      </c>
      <c r="S256" s="211" t="s">
        <v>36</v>
      </c>
      <c r="T256" s="212" t="s">
        <v>36</v>
      </c>
      <c r="U256" s="213" t="s">
        <v>36</v>
      </c>
      <c r="V256" s="81">
        <f t="shared" si="158"/>
        <v>0</v>
      </c>
      <c r="W256" s="81">
        <f t="shared" si="122"/>
        <v>0</v>
      </c>
      <c r="X256" s="81">
        <f t="shared" si="123"/>
        <v>0</v>
      </c>
      <c r="Y256" s="81">
        <f t="shared" si="159"/>
        <v>0</v>
      </c>
      <c r="Z256" s="81">
        <f t="shared" si="124"/>
        <v>0</v>
      </c>
      <c r="AA256" s="81">
        <f t="shared" si="125"/>
        <v>0</v>
      </c>
      <c r="AB256" s="81">
        <f t="shared" si="160"/>
        <v>0</v>
      </c>
      <c r="AC256" s="81">
        <f t="shared" si="126"/>
        <v>0</v>
      </c>
      <c r="AD256" s="81">
        <f t="shared" si="127"/>
        <v>0</v>
      </c>
      <c r="AE256" s="81">
        <f t="shared" si="161"/>
        <v>0</v>
      </c>
      <c r="AF256" s="81">
        <f t="shared" si="128"/>
        <v>0</v>
      </c>
      <c r="AG256" s="81">
        <f t="shared" si="129"/>
        <v>0</v>
      </c>
      <c r="AH256" s="81">
        <f t="shared" si="162"/>
        <v>0</v>
      </c>
      <c r="AI256" s="81">
        <f t="shared" si="130"/>
        <v>0</v>
      </c>
      <c r="AJ256" s="81">
        <f t="shared" si="131"/>
        <v>0</v>
      </c>
      <c r="AK256" s="81">
        <f t="shared" si="163"/>
        <v>0</v>
      </c>
      <c r="AL256" s="81">
        <f t="shared" si="132"/>
        <v>0</v>
      </c>
      <c r="AM256" s="81">
        <f t="shared" si="133"/>
        <v>0</v>
      </c>
      <c r="AN256" s="81">
        <f t="shared" si="164"/>
        <v>0</v>
      </c>
      <c r="AO256" s="81">
        <f t="shared" si="134"/>
        <v>0</v>
      </c>
      <c r="AP256" s="81">
        <f t="shared" si="135"/>
        <v>0</v>
      </c>
      <c r="AQ256" s="81">
        <f t="shared" si="165"/>
        <v>0</v>
      </c>
      <c r="AR256" s="81">
        <f t="shared" si="136"/>
        <v>0</v>
      </c>
      <c r="AS256" s="81">
        <f t="shared" si="137"/>
        <v>0</v>
      </c>
      <c r="AT256" s="81">
        <f t="shared" si="166"/>
        <v>0</v>
      </c>
      <c r="AU256" s="81">
        <f t="shared" si="138"/>
        <v>0</v>
      </c>
      <c r="AV256" s="81">
        <f t="shared" si="139"/>
        <v>0</v>
      </c>
      <c r="AW256" s="81">
        <f t="shared" si="167"/>
        <v>0</v>
      </c>
      <c r="AX256" s="81">
        <f t="shared" si="140"/>
        <v>0</v>
      </c>
      <c r="AY256" s="81">
        <f t="shared" si="141"/>
        <v>0</v>
      </c>
      <c r="AZ256" s="81">
        <f t="shared" si="168"/>
        <v>0</v>
      </c>
      <c r="BA256" s="81">
        <f t="shared" si="142"/>
        <v>0</v>
      </c>
      <c r="BB256" s="81">
        <f t="shared" si="143"/>
        <v>0</v>
      </c>
    </row>
    <row r="257" spans="1:54" x14ac:dyDescent="0.25">
      <c r="A257" s="198"/>
      <c r="B257" s="206"/>
      <c r="C257" s="207"/>
      <c r="D257" s="206"/>
      <c r="E257" s="206"/>
      <c r="F257" s="206"/>
      <c r="G257" s="206"/>
      <c r="H257" s="206"/>
      <c r="I257" s="206"/>
      <c r="J257" s="206"/>
      <c r="K257" s="206"/>
      <c r="L257" s="206"/>
      <c r="M257" s="206"/>
      <c r="N257" s="206"/>
      <c r="O257" s="206"/>
      <c r="P257" s="208"/>
      <c r="Q257" s="81">
        <f t="shared" si="120"/>
        <v>0</v>
      </c>
      <c r="R257" s="81">
        <f t="shared" si="121"/>
        <v>0</v>
      </c>
      <c r="S257" s="211" t="s">
        <v>36</v>
      </c>
      <c r="T257" s="212" t="s">
        <v>36</v>
      </c>
      <c r="U257" s="213" t="s">
        <v>36</v>
      </c>
      <c r="V257" s="81">
        <f t="shared" si="158"/>
        <v>0</v>
      </c>
      <c r="W257" s="81">
        <f t="shared" si="122"/>
        <v>0</v>
      </c>
      <c r="X257" s="81">
        <f t="shared" si="123"/>
        <v>0</v>
      </c>
      <c r="Y257" s="81">
        <f t="shared" si="159"/>
        <v>0</v>
      </c>
      <c r="Z257" s="81">
        <f t="shared" si="124"/>
        <v>0</v>
      </c>
      <c r="AA257" s="81">
        <f t="shared" si="125"/>
        <v>0</v>
      </c>
      <c r="AB257" s="81">
        <f t="shared" si="160"/>
        <v>0</v>
      </c>
      <c r="AC257" s="81">
        <f t="shared" si="126"/>
        <v>0</v>
      </c>
      <c r="AD257" s="81">
        <f t="shared" si="127"/>
        <v>0</v>
      </c>
      <c r="AE257" s="81">
        <f t="shared" si="161"/>
        <v>0</v>
      </c>
      <c r="AF257" s="81">
        <f t="shared" si="128"/>
        <v>0</v>
      </c>
      <c r="AG257" s="81">
        <f t="shared" si="129"/>
        <v>0</v>
      </c>
      <c r="AH257" s="81">
        <f t="shared" si="162"/>
        <v>0</v>
      </c>
      <c r="AI257" s="81">
        <f t="shared" si="130"/>
        <v>0</v>
      </c>
      <c r="AJ257" s="81">
        <f t="shared" si="131"/>
        <v>0</v>
      </c>
      <c r="AK257" s="81">
        <f t="shared" si="163"/>
        <v>0</v>
      </c>
      <c r="AL257" s="81">
        <f t="shared" si="132"/>
        <v>0</v>
      </c>
      <c r="AM257" s="81">
        <f t="shared" si="133"/>
        <v>0</v>
      </c>
      <c r="AN257" s="81">
        <f t="shared" si="164"/>
        <v>0</v>
      </c>
      <c r="AO257" s="81">
        <f t="shared" si="134"/>
        <v>0</v>
      </c>
      <c r="AP257" s="81">
        <f t="shared" si="135"/>
        <v>0</v>
      </c>
      <c r="AQ257" s="81">
        <f t="shared" si="165"/>
        <v>0</v>
      </c>
      <c r="AR257" s="81">
        <f t="shared" si="136"/>
        <v>0</v>
      </c>
      <c r="AS257" s="81">
        <f t="shared" si="137"/>
        <v>0</v>
      </c>
      <c r="AT257" s="81">
        <f t="shared" si="166"/>
        <v>0</v>
      </c>
      <c r="AU257" s="81">
        <f t="shared" si="138"/>
        <v>0</v>
      </c>
      <c r="AV257" s="81">
        <f t="shared" si="139"/>
        <v>0</v>
      </c>
      <c r="AW257" s="81">
        <f t="shared" si="167"/>
        <v>0</v>
      </c>
      <c r="AX257" s="81">
        <f t="shared" si="140"/>
        <v>0</v>
      </c>
      <c r="AY257" s="81">
        <f t="shared" si="141"/>
        <v>0</v>
      </c>
      <c r="AZ257" s="81">
        <f t="shared" si="168"/>
        <v>0</v>
      </c>
      <c r="BA257" s="81">
        <f t="shared" si="142"/>
        <v>0</v>
      </c>
      <c r="BB257" s="81">
        <f t="shared" si="143"/>
        <v>0</v>
      </c>
    </row>
    <row r="258" spans="1:54" x14ac:dyDescent="0.25">
      <c r="A258" s="198"/>
      <c r="B258" s="206"/>
      <c r="C258" s="207"/>
      <c r="D258" s="206"/>
      <c r="E258" s="206"/>
      <c r="F258" s="206"/>
      <c r="G258" s="206"/>
      <c r="H258" s="206"/>
      <c r="I258" s="206"/>
      <c r="J258" s="206"/>
      <c r="K258" s="206"/>
      <c r="L258" s="206"/>
      <c r="M258" s="206"/>
      <c r="N258" s="206"/>
      <c r="O258" s="206"/>
      <c r="P258" s="208"/>
      <c r="Q258" s="81">
        <f t="shared" si="120"/>
        <v>0</v>
      </c>
      <c r="R258" s="81">
        <f t="shared" si="121"/>
        <v>0</v>
      </c>
      <c r="S258" s="211" t="s">
        <v>36</v>
      </c>
      <c r="T258" s="212" t="s">
        <v>36</v>
      </c>
      <c r="U258" s="213" t="s">
        <v>36</v>
      </c>
      <c r="V258" s="81">
        <f t="shared" si="158"/>
        <v>0</v>
      </c>
      <c r="W258" s="81">
        <f t="shared" si="122"/>
        <v>0</v>
      </c>
      <c r="X258" s="81">
        <f t="shared" si="123"/>
        <v>0</v>
      </c>
      <c r="Y258" s="81">
        <f t="shared" si="159"/>
        <v>0</v>
      </c>
      <c r="Z258" s="81">
        <f t="shared" si="124"/>
        <v>0</v>
      </c>
      <c r="AA258" s="81">
        <f t="shared" si="125"/>
        <v>0</v>
      </c>
      <c r="AB258" s="81">
        <f t="shared" si="160"/>
        <v>0</v>
      </c>
      <c r="AC258" s="81">
        <f t="shared" si="126"/>
        <v>0</v>
      </c>
      <c r="AD258" s="81">
        <f t="shared" si="127"/>
        <v>0</v>
      </c>
      <c r="AE258" s="81">
        <f t="shared" si="161"/>
        <v>0</v>
      </c>
      <c r="AF258" s="81">
        <f t="shared" si="128"/>
        <v>0</v>
      </c>
      <c r="AG258" s="81">
        <f t="shared" si="129"/>
        <v>0</v>
      </c>
      <c r="AH258" s="81">
        <f t="shared" si="162"/>
        <v>0</v>
      </c>
      <c r="AI258" s="81">
        <f t="shared" si="130"/>
        <v>0</v>
      </c>
      <c r="AJ258" s="81">
        <f t="shared" si="131"/>
        <v>0</v>
      </c>
      <c r="AK258" s="81">
        <f t="shared" si="163"/>
        <v>0</v>
      </c>
      <c r="AL258" s="81">
        <f t="shared" si="132"/>
        <v>0</v>
      </c>
      <c r="AM258" s="81">
        <f t="shared" si="133"/>
        <v>0</v>
      </c>
      <c r="AN258" s="81">
        <f t="shared" si="164"/>
        <v>0</v>
      </c>
      <c r="AO258" s="81">
        <f t="shared" si="134"/>
        <v>0</v>
      </c>
      <c r="AP258" s="81">
        <f t="shared" si="135"/>
        <v>0</v>
      </c>
      <c r="AQ258" s="81">
        <f t="shared" si="165"/>
        <v>0</v>
      </c>
      <c r="AR258" s="81">
        <f t="shared" si="136"/>
        <v>0</v>
      </c>
      <c r="AS258" s="81">
        <f t="shared" si="137"/>
        <v>0</v>
      </c>
      <c r="AT258" s="81">
        <f t="shared" si="166"/>
        <v>0</v>
      </c>
      <c r="AU258" s="81">
        <f t="shared" si="138"/>
        <v>0</v>
      </c>
      <c r="AV258" s="81">
        <f t="shared" si="139"/>
        <v>0</v>
      </c>
      <c r="AW258" s="81">
        <f t="shared" si="167"/>
        <v>0</v>
      </c>
      <c r="AX258" s="81">
        <f t="shared" si="140"/>
        <v>0</v>
      </c>
      <c r="AY258" s="81">
        <f t="shared" si="141"/>
        <v>0</v>
      </c>
      <c r="AZ258" s="81">
        <f t="shared" si="168"/>
        <v>0</v>
      </c>
      <c r="BA258" s="81">
        <f t="shared" si="142"/>
        <v>0</v>
      </c>
      <c r="BB258" s="81">
        <f t="shared" si="143"/>
        <v>0</v>
      </c>
    </row>
    <row r="259" spans="1:54" x14ac:dyDescent="0.25">
      <c r="A259" s="198"/>
      <c r="B259" s="206"/>
      <c r="C259" s="207"/>
      <c r="D259" s="209"/>
      <c r="E259" s="206"/>
      <c r="F259" s="206"/>
      <c r="G259" s="206"/>
      <c r="H259" s="206"/>
      <c r="I259" s="206"/>
      <c r="J259" s="209"/>
      <c r="K259" s="206"/>
      <c r="L259" s="206"/>
      <c r="M259" s="206"/>
      <c r="N259" s="206"/>
      <c r="O259" s="206"/>
      <c r="P259" s="208"/>
      <c r="Q259" s="81">
        <f t="shared" si="120"/>
        <v>0</v>
      </c>
      <c r="R259" s="81">
        <f t="shared" si="121"/>
        <v>0</v>
      </c>
      <c r="S259" s="211" t="s">
        <v>36</v>
      </c>
      <c r="T259" s="212" t="s">
        <v>36</v>
      </c>
      <c r="U259" s="213" t="s">
        <v>36</v>
      </c>
      <c r="V259" s="81">
        <f t="shared" si="158"/>
        <v>0</v>
      </c>
      <c r="W259" s="81">
        <f t="shared" si="122"/>
        <v>0</v>
      </c>
      <c r="X259" s="81">
        <f t="shared" si="123"/>
        <v>0</v>
      </c>
      <c r="Y259" s="81">
        <f t="shared" si="159"/>
        <v>0</v>
      </c>
      <c r="Z259" s="81">
        <f t="shared" si="124"/>
        <v>0</v>
      </c>
      <c r="AA259" s="81">
        <f t="shared" si="125"/>
        <v>0</v>
      </c>
      <c r="AB259" s="81">
        <f t="shared" si="160"/>
        <v>0</v>
      </c>
      <c r="AC259" s="81">
        <f t="shared" si="126"/>
        <v>0</v>
      </c>
      <c r="AD259" s="81">
        <f t="shared" si="127"/>
        <v>0</v>
      </c>
      <c r="AE259" s="81">
        <f t="shared" si="161"/>
        <v>0</v>
      </c>
      <c r="AF259" s="81">
        <f t="shared" si="128"/>
        <v>0</v>
      </c>
      <c r="AG259" s="81">
        <f t="shared" si="129"/>
        <v>0</v>
      </c>
      <c r="AH259" s="81">
        <f t="shared" si="162"/>
        <v>0</v>
      </c>
      <c r="AI259" s="81">
        <f t="shared" si="130"/>
        <v>0</v>
      </c>
      <c r="AJ259" s="81">
        <f t="shared" si="131"/>
        <v>0</v>
      </c>
      <c r="AK259" s="81">
        <f t="shared" si="163"/>
        <v>0</v>
      </c>
      <c r="AL259" s="81">
        <f t="shared" si="132"/>
        <v>0</v>
      </c>
      <c r="AM259" s="81">
        <f t="shared" si="133"/>
        <v>0</v>
      </c>
      <c r="AN259" s="81">
        <f t="shared" si="164"/>
        <v>0</v>
      </c>
      <c r="AO259" s="81">
        <f t="shared" si="134"/>
        <v>0</v>
      </c>
      <c r="AP259" s="81">
        <f t="shared" si="135"/>
        <v>0</v>
      </c>
      <c r="AQ259" s="81">
        <f t="shared" si="165"/>
        <v>0</v>
      </c>
      <c r="AR259" s="81">
        <f t="shared" si="136"/>
        <v>0</v>
      </c>
      <c r="AS259" s="81">
        <f t="shared" si="137"/>
        <v>0</v>
      </c>
      <c r="AT259" s="81">
        <f t="shared" si="166"/>
        <v>0</v>
      </c>
      <c r="AU259" s="81">
        <f t="shared" si="138"/>
        <v>0</v>
      </c>
      <c r="AV259" s="81">
        <f t="shared" si="139"/>
        <v>0</v>
      </c>
      <c r="AW259" s="81">
        <f t="shared" si="167"/>
        <v>0</v>
      </c>
      <c r="AX259" s="81">
        <f t="shared" si="140"/>
        <v>0</v>
      </c>
      <c r="AY259" s="81">
        <f t="shared" si="141"/>
        <v>0</v>
      </c>
      <c r="AZ259" s="81">
        <f t="shared" si="168"/>
        <v>0</v>
      </c>
      <c r="BA259" s="81">
        <f t="shared" si="142"/>
        <v>0</v>
      </c>
      <c r="BB259" s="81">
        <f t="shared" si="143"/>
        <v>0</v>
      </c>
    </row>
    <row r="260" spans="1:54" x14ac:dyDescent="0.25">
      <c r="A260" s="198"/>
      <c r="B260" s="206"/>
      <c r="C260" s="207"/>
      <c r="D260" s="210"/>
      <c r="E260" s="206"/>
      <c r="F260" s="206"/>
      <c r="G260" s="206"/>
      <c r="H260" s="206"/>
      <c r="I260" s="206"/>
      <c r="J260" s="210"/>
      <c r="K260" s="206"/>
      <c r="L260" s="206"/>
      <c r="M260" s="206"/>
      <c r="N260" s="206"/>
      <c r="O260" s="206"/>
      <c r="P260" s="208"/>
      <c r="Q260" s="81">
        <f t="shared" si="120"/>
        <v>0</v>
      </c>
      <c r="R260" s="81">
        <f t="shared" si="121"/>
        <v>0</v>
      </c>
      <c r="S260" s="211" t="s">
        <v>36</v>
      </c>
      <c r="T260" s="212" t="s">
        <v>36</v>
      </c>
      <c r="U260" s="213" t="s">
        <v>36</v>
      </c>
      <c r="V260" s="81">
        <f t="shared" si="158"/>
        <v>0</v>
      </c>
      <c r="W260" s="81">
        <f t="shared" si="122"/>
        <v>0</v>
      </c>
      <c r="X260" s="81">
        <f t="shared" si="123"/>
        <v>0</v>
      </c>
      <c r="Y260" s="81">
        <f t="shared" si="159"/>
        <v>0</v>
      </c>
      <c r="Z260" s="81">
        <f t="shared" si="124"/>
        <v>0</v>
      </c>
      <c r="AA260" s="81">
        <f t="shared" si="125"/>
        <v>0</v>
      </c>
      <c r="AB260" s="81">
        <f t="shared" si="160"/>
        <v>0</v>
      </c>
      <c r="AC260" s="81">
        <f t="shared" si="126"/>
        <v>0</v>
      </c>
      <c r="AD260" s="81">
        <f t="shared" si="127"/>
        <v>0</v>
      </c>
      <c r="AE260" s="81">
        <f t="shared" si="161"/>
        <v>0</v>
      </c>
      <c r="AF260" s="81">
        <f t="shared" si="128"/>
        <v>0</v>
      </c>
      <c r="AG260" s="81">
        <f t="shared" si="129"/>
        <v>0</v>
      </c>
      <c r="AH260" s="81">
        <f t="shared" si="162"/>
        <v>0</v>
      </c>
      <c r="AI260" s="81">
        <f t="shared" si="130"/>
        <v>0</v>
      </c>
      <c r="AJ260" s="81">
        <f t="shared" si="131"/>
        <v>0</v>
      </c>
      <c r="AK260" s="81">
        <f t="shared" si="163"/>
        <v>0</v>
      </c>
      <c r="AL260" s="81">
        <f t="shared" si="132"/>
        <v>0</v>
      </c>
      <c r="AM260" s="81">
        <f t="shared" si="133"/>
        <v>0</v>
      </c>
      <c r="AN260" s="81">
        <f t="shared" si="164"/>
        <v>0</v>
      </c>
      <c r="AO260" s="81">
        <f t="shared" si="134"/>
        <v>0</v>
      </c>
      <c r="AP260" s="81">
        <f t="shared" si="135"/>
        <v>0</v>
      </c>
      <c r="AQ260" s="81">
        <f t="shared" si="165"/>
        <v>0</v>
      </c>
      <c r="AR260" s="81">
        <f t="shared" si="136"/>
        <v>0</v>
      </c>
      <c r="AS260" s="81">
        <f t="shared" si="137"/>
        <v>0</v>
      </c>
      <c r="AT260" s="81">
        <f t="shared" si="166"/>
        <v>0</v>
      </c>
      <c r="AU260" s="81">
        <f t="shared" si="138"/>
        <v>0</v>
      </c>
      <c r="AV260" s="81">
        <f t="shared" si="139"/>
        <v>0</v>
      </c>
      <c r="AW260" s="81">
        <f t="shared" si="167"/>
        <v>0</v>
      </c>
      <c r="AX260" s="81">
        <f t="shared" si="140"/>
        <v>0</v>
      </c>
      <c r="AY260" s="81">
        <f t="shared" si="141"/>
        <v>0</v>
      </c>
      <c r="AZ260" s="81">
        <f t="shared" si="168"/>
        <v>0</v>
      </c>
      <c r="BA260" s="81">
        <f t="shared" si="142"/>
        <v>0</v>
      </c>
      <c r="BB260" s="81">
        <f t="shared" si="143"/>
        <v>0</v>
      </c>
    </row>
    <row r="261" spans="1:54" x14ac:dyDescent="0.25">
      <c r="A261" s="198"/>
      <c r="B261" s="206"/>
      <c r="C261" s="207"/>
      <c r="D261" s="210"/>
      <c r="E261" s="206"/>
      <c r="F261" s="206"/>
      <c r="G261" s="206"/>
      <c r="H261" s="206"/>
      <c r="I261" s="206"/>
      <c r="J261" s="210"/>
      <c r="K261" s="206"/>
      <c r="L261" s="206"/>
      <c r="M261" s="206"/>
      <c r="N261" s="206"/>
      <c r="O261" s="206"/>
      <c r="P261" s="208"/>
      <c r="Q261" s="81">
        <f t="shared" si="120"/>
        <v>0</v>
      </c>
      <c r="R261" s="81">
        <f t="shared" si="121"/>
        <v>0</v>
      </c>
      <c r="S261" s="211" t="s">
        <v>36</v>
      </c>
      <c r="T261" s="212" t="s">
        <v>36</v>
      </c>
      <c r="U261" s="213" t="s">
        <v>36</v>
      </c>
      <c r="V261" s="81">
        <f t="shared" si="158"/>
        <v>0</v>
      </c>
      <c r="W261" s="81">
        <f t="shared" si="122"/>
        <v>0</v>
      </c>
      <c r="X261" s="81">
        <f t="shared" si="123"/>
        <v>0</v>
      </c>
      <c r="Y261" s="81">
        <f t="shared" si="159"/>
        <v>0</v>
      </c>
      <c r="Z261" s="81">
        <f t="shared" si="124"/>
        <v>0</v>
      </c>
      <c r="AA261" s="81">
        <f t="shared" si="125"/>
        <v>0</v>
      </c>
      <c r="AB261" s="81">
        <f t="shared" si="160"/>
        <v>0</v>
      </c>
      <c r="AC261" s="81">
        <f t="shared" si="126"/>
        <v>0</v>
      </c>
      <c r="AD261" s="81">
        <f t="shared" si="127"/>
        <v>0</v>
      </c>
      <c r="AE261" s="81">
        <f t="shared" si="161"/>
        <v>0</v>
      </c>
      <c r="AF261" s="81">
        <f t="shared" si="128"/>
        <v>0</v>
      </c>
      <c r="AG261" s="81">
        <f t="shared" si="129"/>
        <v>0</v>
      </c>
      <c r="AH261" s="81">
        <f t="shared" si="162"/>
        <v>0</v>
      </c>
      <c r="AI261" s="81">
        <f t="shared" si="130"/>
        <v>0</v>
      </c>
      <c r="AJ261" s="81">
        <f t="shared" si="131"/>
        <v>0</v>
      </c>
      <c r="AK261" s="81">
        <f t="shared" si="163"/>
        <v>0</v>
      </c>
      <c r="AL261" s="81">
        <f t="shared" si="132"/>
        <v>0</v>
      </c>
      <c r="AM261" s="81">
        <f t="shared" si="133"/>
        <v>0</v>
      </c>
      <c r="AN261" s="81">
        <f t="shared" si="164"/>
        <v>0</v>
      </c>
      <c r="AO261" s="81">
        <f t="shared" si="134"/>
        <v>0</v>
      </c>
      <c r="AP261" s="81">
        <f t="shared" si="135"/>
        <v>0</v>
      </c>
      <c r="AQ261" s="81">
        <f t="shared" si="165"/>
        <v>0</v>
      </c>
      <c r="AR261" s="81">
        <f t="shared" si="136"/>
        <v>0</v>
      </c>
      <c r="AS261" s="81">
        <f t="shared" si="137"/>
        <v>0</v>
      </c>
      <c r="AT261" s="81">
        <f t="shared" si="166"/>
        <v>0</v>
      </c>
      <c r="AU261" s="81">
        <f t="shared" si="138"/>
        <v>0</v>
      </c>
      <c r="AV261" s="81">
        <f t="shared" si="139"/>
        <v>0</v>
      </c>
      <c r="AW261" s="81">
        <f t="shared" si="167"/>
        <v>0</v>
      </c>
      <c r="AX261" s="81">
        <f t="shared" si="140"/>
        <v>0</v>
      </c>
      <c r="AY261" s="81">
        <f t="shared" si="141"/>
        <v>0</v>
      </c>
      <c r="AZ261" s="81">
        <f t="shared" si="168"/>
        <v>0</v>
      </c>
      <c r="BA261" s="81">
        <f t="shared" si="142"/>
        <v>0</v>
      </c>
      <c r="BB261" s="81">
        <f t="shared" si="143"/>
        <v>0</v>
      </c>
    </row>
    <row r="262" spans="1:54" x14ac:dyDescent="0.25">
      <c r="A262" s="198"/>
      <c r="B262" s="206"/>
      <c r="C262" s="207"/>
      <c r="D262" s="210"/>
      <c r="E262" s="206"/>
      <c r="F262" s="206"/>
      <c r="G262" s="206"/>
      <c r="H262" s="206"/>
      <c r="I262" s="206"/>
      <c r="J262" s="210"/>
      <c r="K262" s="206"/>
      <c r="L262" s="206"/>
      <c r="M262" s="206"/>
      <c r="N262" s="206"/>
      <c r="O262" s="206"/>
      <c r="P262" s="208"/>
      <c r="Q262" s="81">
        <f t="shared" si="120"/>
        <v>0</v>
      </c>
      <c r="R262" s="81">
        <f t="shared" si="121"/>
        <v>0</v>
      </c>
      <c r="S262" s="211" t="s">
        <v>36</v>
      </c>
      <c r="T262" s="212" t="s">
        <v>36</v>
      </c>
      <c r="U262" s="213" t="s">
        <v>36</v>
      </c>
      <c r="V262" s="81">
        <f t="shared" si="158"/>
        <v>0</v>
      </c>
      <c r="W262" s="81">
        <f t="shared" si="122"/>
        <v>0</v>
      </c>
      <c r="X262" s="81">
        <f t="shared" si="123"/>
        <v>0</v>
      </c>
      <c r="Y262" s="81">
        <f t="shared" si="159"/>
        <v>0</v>
      </c>
      <c r="Z262" s="81">
        <f t="shared" si="124"/>
        <v>0</v>
      </c>
      <c r="AA262" s="81">
        <f t="shared" si="125"/>
        <v>0</v>
      </c>
      <c r="AB262" s="81">
        <f t="shared" si="160"/>
        <v>0</v>
      </c>
      <c r="AC262" s="81">
        <f t="shared" si="126"/>
        <v>0</v>
      </c>
      <c r="AD262" s="81">
        <f t="shared" si="127"/>
        <v>0</v>
      </c>
      <c r="AE262" s="81">
        <f t="shared" si="161"/>
        <v>0</v>
      </c>
      <c r="AF262" s="81">
        <f t="shared" si="128"/>
        <v>0</v>
      </c>
      <c r="AG262" s="81">
        <f t="shared" si="129"/>
        <v>0</v>
      </c>
      <c r="AH262" s="81">
        <f t="shared" si="162"/>
        <v>0</v>
      </c>
      <c r="AI262" s="81">
        <f t="shared" si="130"/>
        <v>0</v>
      </c>
      <c r="AJ262" s="81">
        <f t="shared" si="131"/>
        <v>0</v>
      </c>
      <c r="AK262" s="81">
        <f t="shared" si="163"/>
        <v>0</v>
      </c>
      <c r="AL262" s="81">
        <f t="shared" si="132"/>
        <v>0</v>
      </c>
      <c r="AM262" s="81">
        <f t="shared" si="133"/>
        <v>0</v>
      </c>
      <c r="AN262" s="81">
        <f t="shared" si="164"/>
        <v>0</v>
      </c>
      <c r="AO262" s="81">
        <f t="shared" si="134"/>
        <v>0</v>
      </c>
      <c r="AP262" s="81">
        <f t="shared" si="135"/>
        <v>0</v>
      </c>
      <c r="AQ262" s="81">
        <f t="shared" si="165"/>
        <v>0</v>
      </c>
      <c r="AR262" s="81">
        <f t="shared" si="136"/>
        <v>0</v>
      </c>
      <c r="AS262" s="81">
        <f t="shared" si="137"/>
        <v>0</v>
      </c>
      <c r="AT262" s="81">
        <f t="shared" si="166"/>
        <v>0</v>
      </c>
      <c r="AU262" s="81">
        <f t="shared" si="138"/>
        <v>0</v>
      </c>
      <c r="AV262" s="81">
        <f t="shared" si="139"/>
        <v>0</v>
      </c>
      <c r="AW262" s="81">
        <f t="shared" si="167"/>
        <v>0</v>
      </c>
      <c r="AX262" s="81">
        <f t="shared" si="140"/>
        <v>0</v>
      </c>
      <c r="AY262" s="81">
        <f t="shared" si="141"/>
        <v>0</v>
      </c>
      <c r="AZ262" s="81">
        <f t="shared" si="168"/>
        <v>0</v>
      </c>
      <c r="BA262" s="81">
        <f t="shared" si="142"/>
        <v>0</v>
      </c>
      <c r="BB262" s="81">
        <f t="shared" si="143"/>
        <v>0</v>
      </c>
    </row>
    <row r="263" spans="1:54" x14ac:dyDescent="0.25">
      <c r="A263" s="198"/>
      <c r="B263" s="206"/>
      <c r="C263" s="207"/>
      <c r="D263" s="210"/>
      <c r="E263" s="206"/>
      <c r="F263" s="206"/>
      <c r="G263" s="206"/>
      <c r="H263" s="206"/>
      <c r="I263" s="206"/>
      <c r="J263" s="210"/>
      <c r="K263" s="206"/>
      <c r="L263" s="206"/>
      <c r="M263" s="206"/>
      <c r="N263" s="206"/>
      <c r="O263" s="206"/>
      <c r="P263" s="208"/>
      <c r="Q263" s="81">
        <f t="shared" si="120"/>
        <v>0</v>
      </c>
      <c r="R263" s="81">
        <f t="shared" si="121"/>
        <v>0</v>
      </c>
      <c r="S263" s="211" t="s">
        <v>36</v>
      </c>
      <c r="T263" s="212" t="s">
        <v>36</v>
      </c>
      <c r="U263" s="213" t="s">
        <v>36</v>
      </c>
      <c r="V263" s="81">
        <f t="shared" si="158"/>
        <v>0</v>
      </c>
      <c r="W263" s="81">
        <f t="shared" si="122"/>
        <v>0</v>
      </c>
      <c r="X263" s="81">
        <f t="shared" si="123"/>
        <v>0</v>
      </c>
      <c r="Y263" s="81">
        <f t="shared" si="159"/>
        <v>0</v>
      </c>
      <c r="Z263" s="81">
        <f t="shared" si="124"/>
        <v>0</v>
      </c>
      <c r="AA263" s="81">
        <f t="shared" si="125"/>
        <v>0</v>
      </c>
      <c r="AB263" s="81">
        <f t="shared" si="160"/>
        <v>0</v>
      </c>
      <c r="AC263" s="81">
        <f t="shared" si="126"/>
        <v>0</v>
      </c>
      <c r="AD263" s="81">
        <f t="shared" si="127"/>
        <v>0</v>
      </c>
      <c r="AE263" s="81">
        <f t="shared" si="161"/>
        <v>0</v>
      </c>
      <c r="AF263" s="81">
        <f t="shared" si="128"/>
        <v>0</v>
      </c>
      <c r="AG263" s="81">
        <f t="shared" si="129"/>
        <v>0</v>
      </c>
      <c r="AH263" s="81">
        <f t="shared" si="162"/>
        <v>0</v>
      </c>
      <c r="AI263" s="81">
        <f t="shared" si="130"/>
        <v>0</v>
      </c>
      <c r="AJ263" s="81">
        <f t="shared" si="131"/>
        <v>0</v>
      </c>
      <c r="AK263" s="81">
        <f t="shared" si="163"/>
        <v>0</v>
      </c>
      <c r="AL263" s="81">
        <f t="shared" si="132"/>
        <v>0</v>
      </c>
      <c r="AM263" s="81">
        <f t="shared" si="133"/>
        <v>0</v>
      </c>
      <c r="AN263" s="81">
        <f t="shared" si="164"/>
        <v>0</v>
      </c>
      <c r="AO263" s="81">
        <f t="shared" si="134"/>
        <v>0</v>
      </c>
      <c r="AP263" s="81">
        <f t="shared" si="135"/>
        <v>0</v>
      </c>
      <c r="AQ263" s="81">
        <f t="shared" si="165"/>
        <v>0</v>
      </c>
      <c r="AR263" s="81">
        <f t="shared" si="136"/>
        <v>0</v>
      </c>
      <c r="AS263" s="81">
        <f t="shared" si="137"/>
        <v>0</v>
      </c>
      <c r="AT263" s="81">
        <f t="shared" si="166"/>
        <v>0</v>
      </c>
      <c r="AU263" s="81">
        <f t="shared" si="138"/>
        <v>0</v>
      </c>
      <c r="AV263" s="81">
        <f t="shared" si="139"/>
        <v>0</v>
      </c>
      <c r="AW263" s="81">
        <f t="shared" si="167"/>
        <v>0</v>
      </c>
      <c r="AX263" s="81">
        <f t="shared" si="140"/>
        <v>0</v>
      </c>
      <c r="AY263" s="81">
        <f t="shared" si="141"/>
        <v>0</v>
      </c>
      <c r="AZ263" s="81">
        <f t="shared" si="168"/>
        <v>0</v>
      </c>
      <c r="BA263" s="81">
        <f t="shared" si="142"/>
        <v>0</v>
      </c>
      <c r="BB263" s="81">
        <f t="shared" si="143"/>
        <v>0</v>
      </c>
    </row>
    <row r="264" spans="1:54" x14ac:dyDescent="0.25">
      <c r="A264" s="198"/>
      <c r="B264" s="206"/>
      <c r="C264" s="207"/>
      <c r="D264" s="210"/>
      <c r="E264" s="206"/>
      <c r="F264" s="206"/>
      <c r="G264" s="206"/>
      <c r="H264" s="206"/>
      <c r="I264" s="206"/>
      <c r="J264" s="210"/>
      <c r="K264" s="206"/>
      <c r="L264" s="206"/>
      <c r="M264" s="206"/>
      <c r="N264" s="206"/>
      <c r="O264" s="206"/>
      <c r="P264" s="208"/>
      <c r="Q264" s="81">
        <f t="shared" si="120"/>
        <v>0</v>
      </c>
      <c r="R264" s="81">
        <f t="shared" si="121"/>
        <v>0</v>
      </c>
      <c r="S264" s="211" t="s">
        <v>36</v>
      </c>
      <c r="T264" s="212" t="s">
        <v>36</v>
      </c>
      <c r="U264" s="213" t="s">
        <v>36</v>
      </c>
      <c r="V264" s="81">
        <f t="shared" si="158"/>
        <v>0</v>
      </c>
      <c r="W264" s="81">
        <f t="shared" si="122"/>
        <v>0</v>
      </c>
      <c r="X264" s="81">
        <f t="shared" si="123"/>
        <v>0</v>
      </c>
      <c r="Y264" s="81">
        <f t="shared" si="159"/>
        <v>0</v>
      </c>
      <c r="Z264" s="81">
        <f t="shared" si="124"/>
        <v>0</v>
      </c>
      <c r="AA264" s="81">
        <f t="shared" si="125"/>
        <v>0</v>
      </c>
      <c r="AB264" s="81">
        <f t="shared" si="160"/>
        <v>0</v>
      </c>
      <c r="AC264" s="81">
        <f t="shared" si="126"/>
        <v>0</v>
      </c>
      <c r="AD264" s="81">
        <f t="shared" si="127"/>
        <v>0</v>
      </c>
      <c r="AE264" s="81">
        <f t="shared" si="161"/>
        <v>0</v>
      </c>
      <c r="AF264" s="81">
        <f t="shared" si="128"/>
        <v>0</v>
      </c>
      <c r="AG264" s="81">
        <f t="shared" si="129"/>
        <v>0</v>
      </c>
      <c r="AH264" s="81">
        <f t="shared" si="162"/>
        <v>0</v>
      </c>
      <c r="AI264" s="81">
        <f t="shared" si="130"/>
        <v>0</v>
      </c>
      <c r="AJ264" s="81">
        <f t="shared" si="131"/>
        <v>0</v>
      </c>
      <c r="AK264" s="81">
        <f t="shared" si="163"/>
        <v>0</v>
      </c>
      <c r="AL264" s="81">
        <f t="shared" si="132"/>
        <v>0</v>
      </c>
      <c r="AM264" s="81">
        <f t="shared" si="133"/>
        <v>0</v>
      </c>
      <c r="AN264" s="81">
        <f t="shared" si="164"/>
        <v>0</v>
      </c>
      <c r="AO264" s="81">
        <f t="shared" si="134"/>
        <v>0</v>
      </c>
      <c r="AP264" s="81">
        <f t="shared" si="135"/>
        <v>0</v>
      </c>
      <c r="AQ264" s="81">
        <f t="shared" si="165"/>
        <v>0</v>
      </c>
      <c r="AR264" s="81">
        <f t="shared" si="136"/>
        <v>0</v>
      </c>
      <c r="AS264" s="81">
        <f t="shared" si="137"/>
        <v>0</v>
      </c>
      <c r="AT264" s="81">
        <f t="shared" si="166"/>
        <v>0</v>
      </c>
      <c r="AU264" s="81">
        <f t="shared" si="138"/>
        <v>0</v>
      </c>
      <c r="AV264" s="81">
        <f t="shared" si="139"/>
        <v>0</v>
      </c>
      <c r="AW264" s="81">
        <f t="shared" si="167"/>
        <v>0</v>
      </c>
      <c r="AX264" s="81">
        <f t="shared" si="140"/>
        <v>0</v>
      </c>
      <c r="AY264" s="81">
        <f t="shared" si="141"/>
        <v>0</v>
      </c>
      <c r="AZ264" s="81">
        <f t="shared" si="168"/>
        <v>0</v>
      </c>
      <c r="BA264" s="81">
        <f t="shared" si="142"/>
        <v>0</v>
      </c>
      <c r="BB264" s="81">
        <f t="shared" si="143"/>
        <v>0</v>
      </c>
    </row>
    <row r="265" spans="1:54" x14ac:dyDescent="0.25">
      <c r="A265" s="198"/>
      <c r="B265" s="206"/>
      <c r="C265" s="207"/>
      <c r="D265" s="210"/>
      <c r="E265" s="206"/>
      <c r="F265" s="206"/>
      <c r="G265" s="206"/>
      <c r="H265" s="206"/>
      <c r="I265" s="206"/>
      <c r="J265" s="210"/>
      <c r="K265" s="206"/>
      <c r="L265" s="206"/>
      <c r="M265" s="206"/>
      <c r="N265" s="206"/>
      <c r="O265" s="206"/>
      <c r="P265" s="208"/>
      <c r="Q265" s="81">
        <f t="shared" ref="Q265:Q328" si="169">IF(OR($G265="No",ISBLANK($N265)),0,IF($N265="Other (tonnes CO2e)","",P265*(INDEX(EmissionFactorsData,MATCH($N265,EmissionFactorsEmissionSource,0),MATCH(Q$8,EmissionFactorsYear,0))/1000)))</f>
        <v>0</v>
      </c>
      <c r="R265" s="81">
        <f t="shared" ref="R265:R328" si="170">IF(OR($G265="No",ISBLANK($N265)),0,IF($N265="Other (tonnes CO2e)","",P265*INDEX(CostsData,MATCH($N265,CostsEmissionSource,0),MATCH(Q$8,CostsYear,0))+IF($K265="Yes",W265*INDEX(CostsData,MATCH("CRC EES",CostsEmissionSource,0),MATCH(Q$8,CostsYear,0)),0)))</f>
        <v>0</v>
      </c>
      <c r="S265" s="211" t="s">
        <v>36</v>
      </c>
      <c r="T265" s="212" t="s">
        <v>36</v>
      </c>
      <c r="U265" s="213" t="s">
        <v>36</v>
      </c>
      <c r="V265" s="81">
        <f t="shared" si="158"/>
        <v>0</v>
      </c>
      <c r="W265" s="81">
        <f t="shared" ref="W265:W328" si="171">IF($N265=0,0,V265*(INDEX(EmissionFactorsData,MATCH($N265,EmissionFactorsEmissionSource,0),MATCH(V$8,EmissionFactorsYear,0))/1000))</f>
        <v>0</v>
      </c>
      <c r="X265" s="81">
        <f t="shared" ref="X265:X328" si="172">IF($N265=0,0,V265*INDEX(CostsData,MATCH($N265,CostsEmissionSource,0),MATCH(V$8,CostsYear,0)))+IF($K265="Yes",W265*INDEX(CostsData,MATCH("CRC EES",CostsEmissionSource,0),MATCH(V$8,CostsYear,0)),0)</f>
        <v>0</v>
      </c>
      <c r="Y265" s="81">
        <f t="shared" si="159"/>
        <v>0</v>
      </c>
      <c r="Z265" s="81">
        <f t="shared" ref="Z265:Z328" si="173">IF($N265=0,0,Y265*(INDEX(EmissionFactorsData,MATCH($N265,EmissionFactorsEmissionSource,0),MATCH(Y$8,EmissionFactorsYear,0))/1000))</f>
        <v>0</v>
      </c>
      <c r="AA265" s="81">
        <f t="shared" ref="AA265:AA328" si="174">IF($N265=0,0,Y265*INDEX(CostsData,MATCH($N265,CostsEmissionSource,0),MATCH(Y$8,CostsYear,0)))+IF($K265="Yes",Z265*INDEX(CostsData,MATCH("CRC EES",CostsEmissionSource,0),MATCH(Y$8,CostsYear,0)),0)</f>
        <v>0</v>
      </c>
      <c r="AB265" s="81">
        <f t="shared" si="160"/>
        <v>0</v>
      </c>
      <c r="AC265" s="81">
        <f t="shared" ref="AC265:AC328" si="175">IF($N265=0,0,AB265*(INDEX(EmissionFactorsData,MATCH($N265,EmissionFactorsEmissionSource,0),MATCH(AB$8,EmissionFactorsYear,0))/1000))</f>
        <v>0</v>
      </c>
      <c r="AD265" s="81">
        <f t="shared" ref="AD265:AD328" si="176">IF($N265=0,0,AB265*INDEX(CostsData,MATCH($N265,CostsEmissionSource,0),MATCH(AB$8,CostsYear,0)))+IF($K265="Yes",AC265*INDEX(CostsData,MATCH("CRC EES",CostsEmissionSource,0),MATCH(AB$8,CostsYear,0)),0)</f>
        <v>0</v>
      </c>
      <c r="AE265" s="81">
        <f t="shared" si="161"/>
        <v>0</v>
      </c>
      <c r="AF265" s="81">
        <f t="shared" ref="AF265:AF328" si="177">IF($N265=0,0,AE265*(INDEX(EmissionFactorsData,MATCH($N265,EmissionFactorsEmissionSource,0),MATCH(AE$8,EmissionFactorsYear,0))/1000))</f>
        <v>0</v>
      </c>
      <c r="AG265" s="81">
        <f t="shared" ref="AG265:AG328" si="178">IF($N265=0,0,AE265*INDEX(CostsData,MATCH($N265,CostsEmissionSource,0),MATCH(AE$8,CostsYear,0)))+IF($K265="Yes",AF265*INDEX(CostsData,MATCH("CRC EES",CostsEmissionSource,0),MATCH(AE$8,CostsYear,0)),0)</f>
        <v>0</v>
      </c>
      <c r="AH265" s="81">
        <f t="shared" si="162"/>
        <v>0</v>
      </c>
      <c r="AI265" s="81">
        <f t="shared" ref="AI265:AI328" si="179">IF($N265=0,0,AH265*(INDEX(EmissionFactorsData,MATCH($N265,EmissionFactorsEmissionSource,0),MATCH(AH$8,EmissionFactorsYear,0))/1000))</f>
        <v>0</v>
      </c>
      <c r="AJ265" s="81">
        <f t="shared" ref="AJ265:AJ328" si="180">IF($N265=0,0,AH265*INDEX(CostsData,MATCH($N265,CostsEmissionSource,0),MATCH(AH$8,CostsYear,0)))+IF($K265="Yes",AI265*INDEX(CostsData,MATCH("CRC EES",CostsEmissionSource,0),MATCH(AH$8,CostsYear,0)),0)</f>
        <v>0</v>
      </c>
      <c r="AK265" s="81">
        <f t="shared" si="163"/>
        <v>0</v>
      </c>
      <c r="AL265" s="81">
        <f t="shared" ref="AL265:AL328" si="181">IF($N265=0,0,AK265*(INDEX(EmissionFactorsData,MATCH($N265,EmissionFactorsEmissionSource,0),MATCH(AK$8,EmissionFactorsYear,0))/1000))</f>
        <v>0</v>
      </c>
      <c r="AM265" s="81">
        <f t="shared" ref="AM265:AM328" si="182">IF($N265=0,0,AK265*INDEX(CostsData,MATCH($N265,CostsEmissionSource,0),MATCH(AK$8,CostsYear,0)))+IF($K265="Yes",AL265*INDEX(CostsData,MATCH("CRC EES",CostsEmissionSource,0),MATCH(AK$8,CostsYear,0)),0)</f>
        <v>0</v>
      </c>
      <c r="AN265" s="81">
        <f t="shared" si="164"/>
        <v>0</v>
      </c>
      <c r="AO265" s="81">
        <f t="shared" ref="AO265:AO328" si="183">IF($N265=0,0,AN265*(INDEX(EmissionFactorsData,MATCH($N265,EmissionFactorsEmissionSource,0),MATCH(AN$8,EmissionFactorsYear,0))/1000))</f>
        <v>0</v>
      </c>
      <c r="AP265" s="81">
        <f t="shared" ref="AP265:AP328" si="184">IF($N265=0,0,AN265*INDEX(CostsData,MATCH($N265,CostsEmissionSource,0),MATCH(AN$8,CostsYear,0)))+IF($K265="Yes",AO265*INDEX(CostsData,MATCH("CRC EES",CostsEmissionSource,0),MATCH(AN$8,CostsYear,0)),0)</f>
        <v>0</v>
      </c>
      <c r="AQ265" s="81">
        <f t="shared" si="165"/>
        <v>0</v>
      </c>
      <c r="AR265" s="81">
        <f t="shared" ref="AR265:AR328" si="185">IF($N265=0,0,AQ265*(INDEX(EmissionFactorsData,MATCH($N265,EmissionFactorsEmissionSource,0),MATCH(AQ$8,EmissionFactorsYear,0))/1000))</f>
        <v>0</v>
      </c>
      <c r="AS265" s="81">
        <f t="shared" ref="AS265:AS328" si="186">IF($N265=0,0,AQ265*INDEX(CostsData,MATCH($N265,CostsEmissionSource,0),MATCH(AQ$8,CostsYear,0)))+IF($K265="Yes",AR265*INDEX(CostsData,MATCH("CRC EES",CostsEmissionSource,0),MATCH(AQ$8,CostsYear,0)),0)</f>
        <v>0</v>
      </c>
      <c r="AT265" s="81">
        <f t="shared" si="166"/>
        <v>0</v>
      </c>
      <c r="AU265" s="81">
        <f t="shared" ref="AU265:AU328" si="187">IF($N265=0,0,AT265*(INDEX(EmissionFactorsData,MATCH($N265,EmissionFactorsEmissionSource,0),MATCH(AT$8,EmissionFactorsYear,0))/1000))</f>
        <v>0</v>
      </c>
      <c r="AV265" s="81">
        <f t="shared" ref="AV265:AV328" si="188">IF($N265=0,0,AT265*INDEX(CostsData,MATCH($N265,CostsEmissionSource,0),MATCH(AT$8,CostsYear,0)))+IF($K265="Yes",AU265*INDEX(CostsData,MATCH("CRC EES",CostsEmissionSource,0),MATCH(AT$8,CostsYear,0)),0)</f>
        <v>0</v>
      </c>
      <c r="AW265" s="81">
        <f t="shared" si="167"/>
        <v>0</v>
      </c>
      <c r="AX265" s="81">
        <f t="shared" ref="AX265:AX328" si="189">IF($N265=0,0,AW265*(INDEX(EmissionFactorsData,MATCH($N265,EmissionFactorsEmissionSource,0),MATCH(AW$8,EmissionFactorsYear,0))/1000))</f>
        <v>0</v>
      </c>
      <c r="AY265" s="81">
        <f t="shared" ref="AY265:AY328" si="190">IF($N265=0,0,AW265*INDEX(CostsData,MATCH($N265,CostsEmissionSource,0),MATCH(AW$8,CostsYear,0)))+IF($K265="Yes",AX265*INDEX(CostsData,MATCH("CRC EES",CostsEmissionSource,0),MATCH(AW$8,CostsYear,0)),0)</f>
        <v>0</v>
      </c>
      <c r="AZ265" s="81">
        <f t="shared" si="168"/>
        <v>0</v>
      </c>
      <c r="BA265" s="81">
        <f t="shared" ref="BA265:BA328" si="191">IF($N265=0,0,AZ265*(INDEX(EmissionFactorsData,MATCH($N265,EmissionFactorsEmissionSource,0),MATCH(AZ$8,EmissionFactorsYear,0))/1000))</f>
        <v>0</v>
      </c>
      <c r="BB265" s="81">
        <f t="shared" ref="BB265:BB328" si="192">IF($N265=0,0,AZ265*INDEX(CostsData,MATCH($N265,CostsEmissionSource,0),MATCH(AZ$8,CostsYear,0)))+IF($K265="Yes",BA265*INDEX(CostsData,MATCH("CRC EES",CostsEmissionSource,0),MATCH(AZ$8,CostsYear,0)),0)</f>
        <v>0</v>
      </c>
    </row>
    <row r="266" spans="1:54" x14ac:dyDescent="0.25">
      <c r="A266" s="198"/>
      <c r="B266" s="206"/>
      <c r="C266" s="207"/>
      <c r="D266" s="210"/>
      <c r="E266" s="206"/>
      <c r="F266" s="206"/>
      <c r="G266" s="206"/>
      <c r="H266" s="206"/>
      <c r="I266" s="206"/>
      <c r="J266" s="210"/>
      <c r="K266" s="206"/>
      <c r="L266" s="206"/>
      <c r="M266" s="206"/>
      <c r="N266" s="206"/>
      <c r="O266" s="206"/>
      <c r="P266" s="208"/>
      <c r="Q266" s="81">
        <f t="shared" si="169"/>
        <v>0</v>
      </c>
      <c r="R266" s="81">
        <f t="shared" si="170"/>
        <v>0</v>
      </c>
      <c r="S266" s="211" t="s">
        <v>36</v>
      </c>
      <c r="T266" s="212" t="s">
        <v>36</v>
      </c>
      <c r="U266" s="213" t="s">
        <v>36</v>
      </c>
      <c r="V266" s="81">
        <f t="shared" si="158"/>
        <v>0</v>
      </c>
      <c r="W266" s="81">
        <f t="shared" si="171"/>
        <v>0</v>
      </c>
      <c r="X266" s="81">
        <f t="shared" si="172"/>
        <v>0</v>
      </c>
      <c r="Y266" s="81">
        <f t="shared" si="159"/>
        <v>0</v>
      </c>
      <c r="Z266" s="81">
        <f t="shared" si="173"/>
        <v>0</v>
      </c>
      <c r="AA266" s="81">
        <f t="shared" si="174"/>
        <v>0</v>
      </c>
      <c r="AB266" s="81">
        <f t="shared" si="160"/>
        <v>0</v>
      </c>
      <c r="AC266" s="81">
        <f t="shared" si="175"/>
        <v>0</v>
      </c>
      <c r="AD266" s="81">
        <f t="shared" si="176"/>
        <v>0</v>
      </c>
      <c r="AE266" s="81">
        <f t="shared" si="161"/>
        <v>0</v>
      </c>
      <c r="AF266" s="81">
        <f t="shared" si="177"/>
        <v>0</v>
      </c>
      <c r="AG266" s="81">
        <f t="shared" si="178"/>
        <v>0</v>
      </c>
      <c r="AH266" s="81">
        <f t="shared" si="162"/>
        <v>0</v>
      </c>
      <c r="AI266" s="81">
        <f t="shared" si="179"/>
        <v>0</v>
      </c>
      <c r="AJ266" s="81">
        <f t="shared" si="180"/>
        <v>0</v>
      </c>
      <c r="AK266" s="81">
        <f t="shared" si="163"/>
        <v>0</v>
      </c>
      <c r="AL266" s="81">
        <f t="shared" si="181"/>
        <v>0</v>
      </c>
      <c r="AM266" s="81">
        <f t="shared" si="182"/>
        <v>0</v>
      </c>
      <c r="AN266" s="81">
        <f t="shared" si="164"/>
        <v>0</v>
      </c>
      <c r="AO266" s="81">
        <f t="shared" si="183"/>
        <v>0</v>
      </c>
      <c r="AP266" s="81">
        <f t="shared" si="184"/>
        <v>0</v>
      </c>
      <c r="AQ266" s="81">
        <f t="shared" si="165"/>
        <v>0</v>
      </c>
      <c r="AR266" s="81">
        <f t="shared" si="185"/>
        <v>0</v>
      </c>
      <c r="AS266" s="81">
        <f t="shared" si="186"/>
        <v>0</v>
      </c>
      <c r="AT266" s="81">
        <f t="shared" si="166"/>
        <v>0</v>
      </c>
      <c r="AU266" s="81">
        <f t="shared" si="187"/>
        <v>0</v>
      </c>
      <c r="AV266" s="81">
        <f t="shared" si="188"/>
        <v>0</v>
      </c>
      <c r="AW266" s="81">
        <f t="shared" si="167"/>
        <v>0</v>
      </c>
      <c r="AX266" s="81">
        <f t="shared" si="189"/>
        <v>0</v>
      </c>
      <c r="AY266" s="81">
        <f t="shared" si="190"/>
        <v>0</v>
      </c>
      <c r="AZ266" s="81">
        <f t="shared" si="168"/>
        <v>0</v>
      </c>
      <c r="BA266" s="81">
        <f t="shared" si="191"/>
        <v>0</v>
      </c>
      <c r="BB266" s="81">
        <f t="shared" si="192"/>
        <v>0</v>
      </c>
    </row>
    <row r="267" spans="1:54" x14ac:dyDescent="0.25">
      <c r="A267" s="198"/>
      <c r="B267" s="206"/>
      <c r="C267" s="207"/>
      <c r="D267" s="210"/>
      <c r="E267" s="206"/>
      <c r="F267" s="206"/>
      <c r="G267" s="206"/>
      <c r="H267" s="206"/>
      <c r="I267" s="206"/>
      <c r="J267" s="210"/>
      <c r="K267" s="206"/>
      <c r="L267" s="206"/>
      <c r="M267" s="206"/>
      <c r="N267" s="206"/>
      <c r="O267" s="206"/>
      <c r="P267" s="208"/>
      <c r="Q267" s="81">
        <f t="shared" si="169"/>
        <v>0</v>
      </c>
      <c r="R267" s="81">
        <f t="shared" si="170"/>
        <v>0</v>
      </c>
      <c r="S267" s="211" t="s">
        <v>36</v>
      </c>
      <c r="T267" s="212" t="s">
        <v>36</v>
      </c>
      <c r="U267" s="213" t="s">
        <v>36</v>
      </c>
      <c r="V267" s="81">
        <f t="shared" si="158"/>
        <v>0</v>
      </c>
      <c r="W267" s="81">
        <f t="shared" si="171"/>
        <v>0</v>
      </c>
      <c r="X267" s="81">
        <f t="shared" si="172"/>
        <v>0</v>
      </c>
      <c r="Y267" s="81">
        <f t="shared" si="159"/>
        <v>0</v>
      </c>
      <c r="Z267" s="81">
        <f t="shared" si="173"/>
        <v>0</v>
      </c>
      <c r="AA267" s="81">
        <f t="shared" si="174"/>
        <v>0</v>
      </c>
      <c r="AB267" s="81">
        <f t="shared" si="160"/>
        <v>0</v>
      </c>
      <c r="AC267" s="81">
        <f t="shared" si="175"/>
        <v>0</v>
      </c>
      <c r="AD267" s="81">
        <f t="shared" si="176"/>
        <v>0</v>
      </c>
      <c r="AE267" s="81">
        <f t="shared" si="161"/>
        <v>0</v>
      </c>
      <c r="AF267" s="81">
        <f t="shared" si="177"/>
        <v>0</v>
      </c>
      <c r="AG267" s="81">
        <f t="shared" si="178"/>
        <v>0</v>
      </c>
      <c r="AH267" s="81">
        <f t="shared" si="162"/>
        <v>0</v>
      </c>
      <c r="AI267" s="81">
        <f t="shared" si="179"/>
        <v>0</v>
      </c>
      <c r="AJ267" s="81">
        <f t="shared" si="180"/>
        <v>0</v>
      </c>
      <c r="AK267" s="81">
        <f t="shared" si="163"/>
        <v>0</v>
      </c>
      <c r="AL267" s="81">
        <f t="shared" si="181"/>
        <v>0</v>
      </c>
      <c r="AM267" s="81">
        <f t="shared" si="182"/>
        <v>0</v>
      </c>
      <c r="AN267" s="81">
        <f t="shared" si="164"/>
        <v>0</v>
      </c>
      <c r="AO267" s="81">
        <f t="shared" si="183"/>
        <v>0</v>
      </c>
      <c r="AP267" s="81">
        <f t="shared" si="184"/>
        <v>0</v>
      </c>
      <c r="AQ267" s="81">
        <f t="shared" si="165"/>
        <v>0</v>
      </c>
      <c r="AR267" s="81">
        <f t="shared" si="185"/>
        <v>0</v>
      </c>
      <c r="AS267" s="81">
        <f t="shared" si="186"/>
        <v>0</v>
      </c>
      <c r="AT267" s="81">
        <f t="shared" si="166"/>
        <v>0</v>
      </c>
      <c r="AU267" s="81">
        <f t="shared" si="187"/>
        <v>0</v>
      </c>
      <c r="AV267" s="81">
        <f t="shared" si="188"/>
        <v>0</v>
      </c>
      <c r="AW267" s="81">
        <f t="shared" si="167"/>
        <v>0</v>
      </c>
      <c r="AX267" s="81">
        <f t="shared" si="189"/>
        <v>0</v>
      </c>
      <c r="AY267" s="81">
        <f t="shared" si="190"/>
        <v>0</v>
      </c>
      <c r="AZ267" s="81">
        <f t="shared" si="168"/>
        <v>0</v>
      </c>
      <c r="BA267" s="81">
        <f t="shared" si="191"/>
        <v>0</v>
      </c>
      <c r="BB267" s="81">
        <f t="shared" si="192"/>
        <v>0</v>
      </c>
    </row>
    <row r="268" spans="1:54" x14ac:dyDescent="0.25">
      <c r="A268" s="198"/>
      <c r="B268" s="206"/>
      <c r="C268" s="207"/>
      <c r="D268" s="210"/>
      <c r="E268" s="206"/>
      <c r="F268" s="206"/>
      <c r="G268" s="206"/>
      <c r="H268" s="206"/>
      <c r="I268" s="206"/>
      <c r="J268" s="210"/>
      <c r="K268" s="206"/>
      <c r="L268" s="206"/>
      <c r="M268" s="206"/>
      <c r="N268" s="206"/>
      <c r="O268" s="206"/>
      <c r="P268" s="208"/>
      <c r="Q268" s="81">
        <f t="shared" si="169"/>
        <v>0</v>
      </c>
      <c r="R268" s="81">
        <f t="shared" si="170"/>
        <v>0</v>
      </c>
      <c r="S268" s="211" t="s">
        <v>36</v>
      </c>
      <c r="T268" s="212" t="s">
        <v>36</v>
      </c>
      <c r="U268" s="213" t="s">
        <v>36</v>
      </c>
      <c r="V268" s="81">
        <f t="shared" si="158"/>
        <v>0</v>
      </c>
      <c r="W268" s="81">
        <f t="shared" si="171"/>
        <v>0</v>
      </c>
      <c r="X268" s="81">
        <f t="shared" si="172"/>
        <v>0</v>
      </c>
      <c r="Y268" s="81">
        <f t="shared" si="159"/>
        <v>0</v>
      </c>
      <c r="Z268" s="81">
        <f t="shared" si="173"/>
        <v>0</v>
      </c>
      <c r="AA268" s="81">
        <f t="shared" si="174"/>
        <v>0</v>
      </c>
      <c r="AB268" s="81">
        <f t="shared" si="160"/>
        <v>0</v>
      </c>
      <c r="AC268" s="81">
        <f t="shared" si="175"/>
        <v>0</v>
      </c>
      <c r="AD268" s="81">
        <f t="shared" si="176"/>
        <v>0</v>
      </c>
      <c r="AE268" s="81">
        <f t="shared" si="161"/>
        <v>0</v>
      </c>
      <c r="AF268" s="81">
        <f t="shared" si="177"/>
        <v>0</v>
      </c>
      <c r="AG268" s="81">
        <f t="shared" si="178"/>
        <v>0</v>
      </c>
      <c r="AH268" s="81">
        <f t="shared" si="162"/>
        <v>0</v>
      </c>
      <c r="AI268" s="81">
        <f t="shared" si="179"/>
        <v>0</v>
      </c>
      <c r="AJ268" s="81">
        <f t="shared" si="180"/>
        <v>0</v>
      </c>
      <c r="AK268" s="81">
        <f t="shared" si="163"/>
        <v>0</v>
      </c>
      <c r="AL268" s="81">
        <f t="shared" si="181"/>
        <v>0</v>
      </c>
      <c r="AM268" s="81">
        <f t="shared" si="182"/>
        <v>0</v>
      </c>
      <c r="AN268" s="81">
        <f t="shared" si="164"/>
        <v>0</v>
      </c>
      <c r="AO268" s="81">
        <f t="shared" si="183"/>
        <v>0</v>
      </c>
      <c r="AP268" s="81">
        <f t="shared" si="184"/>
        <v>0</v>
      </c>
      <c r="AQ268" s="81">
        <f t="shared" si="165"/>
        <v>0</v>
      </c>
      <c r="AR268" s="81">
        <f t="shared" si="185"/>
        <v>0</v>
      </c>
      <c r="AS268" s="81">
        <f t="shared" si="186"/>
        <v>0</v>
      </c>
      <c r="AT268" s="81">
        <f t="shared" si="166"/>
        <v>0</v>
      </c>
      <c r="AU268" s="81">
        <f t="shared" si="187"/>
        <v>0</v>
      </c>
      <c r="AV268" s="81">
        <f t="shared" si="188"/>
        <v>0</v>
      </c>
      <c r="AW268" s="81">
        <f t="shared" si="167"/>
        <v>0</v>
      </c>
      <c r="AX268" s="81">
        <f t="shared" si="189"/>
        <v>0</v>
      </c>
      <c r="AY268" s="81">
        <f t="shared" si="190"/>
        <v>0</v>
      </c>
      <c r="AZ268" s="81">
        <f t="shared" si="168"/>
        <v>0</v>
      </c>
      <c r="BA268" s="81">
        <f t="shared" si="191"/>
        <v>0</v>
      </c>
      <c r="BB268" s="81">
        <f t="shared" si="192"/>
        <v>0</v>
      </c>
    </row>
    <row r="269" spans="1:54" x14ac:dyDescent="0.25">
      <c r="A269" s="198"/>
      <c r="B269" s="206"/>
      <c r="C269" s="207"/>
      <c r="D269" s="210"/>
      <c r="E269" s="206"/>
      <c r="F269" s="206"/>
      <c r="G269" s="206"/>
      <c r="H269" s="206"/>
      <c r="I269" s="206"/>
      <c r="J269" s="210"/>
      <c r="K269" s="206"/>
      <c r="L269" s="206"/>
      <c r="M269" s="206"/>
      <c r="N269" s="206"/>
      <c r="O269" s="206"/>
      <c r="P269" s="208"/>
      <c r="Q269" s="81">
        <f t="shared" si="169"/>
        <v>0</v>
      </c>
      <c r="R269" s="81">
        <f t="shared" si="170"/>
        <v>0</v>
      </c>
      <c r="S269" s="211" t="s">
        <v>36</v>
      </c>
      <c r="T269" s="212" t="s">
        <v>36</v>
      </c>
      <c r="U269" s="213" t="s">
        <v>36</v>
      </c>
      <c r="V269" s="81">
        <f t="shared" si="158"/>
        <v>0</v>
      </c>
      <c r="W269" s="81">
        <f t="shared" si="171"/>
        <v>0</v>
      </c>
      <c r="X269" s="81">
        <f t="shared" si="172"/>
        <v>0</v>
      </c>
      <c r="Y269" s="81">
        <f t="shared" si="159"/>
        <v>0</v>
      </c>
      <c r="Z269" s="81">
        <f t="shared" si="173"/>
        <v>0</v>
      </c>
      <c r="AA269" s="81">
        <f t="shared" si="174"/>
        <v>0</v>
      </c>
      <c r="AB269" s="81">
        <f t="shared" si="160"/>
        <v>0</v>
      </c>
      <c r="AC269" s="81">
        <f t="shared" si="175"/>
        <v>0</v>
      </c>
      <c r="AD269" s="81">
        <f t="shared" si="176"/>
        <v>0</v>
      </c>
      <c r="AE269" s="81">
        <f t="shared" si="161"/>
        <v>0</v>
      </c>
      <c r="AF269" s="81">
        <f t="shared" si="177"/>
        <v>0</v>
      </c>
      <c r="AG269" s="81">
        <f t="shared" si="178"/>
        <v>0</v>
      </c>
      <c r="AH269" s="81">
        <f t="shared" si="162"/>
        <v>0</v>
      </c>
      <c r="AI269" s="81">
        <f t="shared" si="179"/>
        <v>0</v>
      </c>
      <c r="AJ269" s="81">
        <f t="shared" si="180"/>
        <v>0</v>
      </c>
      <c r="AK269" s="81">
        <f t="shared" si="163"/>
        <v>0</v>
      </c>
      <c r="AL269" s="81">
        <f t="shared" si="181"/>
        <v>0</v>
      </c>
      <c r="AM269" s="81">
        <f t="shared" si="182"/>
        <v>0</v>
      </c>
      <c r="AN269" s="81">
        <f t="shared" si="164"/>
        <v>0</v>
      </c>
      <c r="AO269" s="81">
        <f t="shared" si="183"/>
        <v>0</v>
      </c>
      <c r="AP269" s="81">
        <f t="shared" si="184"/>
        <v>0</v>
      </c>
      <c r="AQ269" s="81">
        <f t="shared" si="165"/>
        <v>0</v>
      </c>
      <c r="AR269" s="81">
        <f t="shared" si="185"/>
        <v>0</v>
      </c>
      <c r="AS269" s="81">
        <f t="shared" si="186"/>
        <v>0</v>
      </c>
      <c r="AT269" s="81">
        <f t="shared" si="166"/>
        <v>0</v>
      </c>
      <c r="AU269" s="81">
        <f t="shared" si="187"/>
        <v>0</v>
      </c>
      <c r="AV269" s="81">
        <f t="shared" si="188"/>
        <v>0</v>
      </c>
      <c r="AW269" s="81">
        <f t="shared" si="167"/>
        <v>0</v>
      </c>
      <c r="AX269" s="81">
        <f t="shared" si="189"/>
        <v>0</v>
      </c>
      <c r="AY269" s="81">
        <f t="shared" si="190"/>
        <v>0</v>
      </c>
      <c r="AZ269" s="81">
        <f t="shared" si="168"/>
        <v>0</v>
      </c>
      <c r="BA269" s="81">
        <f t="shared" si="191"/>
        <v>0</v>
      </c>
      <c r="BB269" s="81">
        <f t="shared" si="192"/>
        <v>0</v>
      </c>
    </row>
    <row r="270" spans="1:54" x14ac:dyDescent="0.25">
      <c r="A270" s="198"/>
      <c r="B270" s="206"/>
      <c r="C270" s="207"/>
      <c r="D270" s="210"/>
      <c r="E270" s="206"/>
      <c r="F270" s="206"/>
      <c r="G270" s="206"/>
      <c r="H270" s="206"/>
      <c r="I270" s="206"/>
      <c r="J270" s="210"/>
      <c r="K270" s="206"/>
      <c r="L270" s="206"/>
      <c r="M270" s="206"/>
      <c r="N270" s="206"/>
      <c r="O270" s="206"/>
      <c r="P270" s="208"/>
      <c r="Q270" s="81">
        <f t="shared" si="169"/>
        <v>0</v>
      </c>
      <c r="R270" s="81">
        <f t="shared" si="170"/>
        <v>0</v>
      </c>
      <c r="S270" s="211" t="s">
        <v>36</v>
      </c>
      <c r="T270" s="212" t="s">
        <v>36</v>
      </c>
      <c r="U270" s="213" t="s">
        <v>36</v>
      </c>
      <c r="V270" s="81">
        <f t="shared" si="158"/>
        <v>0</v>
      </c>
      <c r="W270" s="81">
        <f t="shared" si="171"/>
        <v>0</v>
      </c>
      <c r="X270" s="81">
        <f t="shared" si="172"/>
        <v>0</v>
      </c>
      <c r="Y270" s="81">
        <f t="shared" si="159"/>
        <v>0</v>
      </c>
      <c r="Z270" s="81">
        <f t="shared" si="173"/>
        <v>0</v>
      </c>
      <c r="AA270" s="81">
        <f t="shared" si="174"/>
        <v>0</v>
      </c>
      <c r="AB270" s="81">
        <f t="shared" si="160"/>
        <v>0</v>
      </c>
      <c r="AC270" s="81">
        <f t="shared" si="175"/>
        <v>0</v>
      </c>
      <c r="AD270" s="81">
        <f t="shared" si="176"/>
        <v>0</v>
      </c>
      <c r="AE270" s="81">
        <f t="shared" si="161"/>
        <v>0</v>
      </c>
      <c r="AF270" s="81">
        <f t="shared" si="177"/>
        <v>0</v>
      </c>
      <c r="AG270" s="81">
        <f t="shared" si="178"/>
        <v>0</v>
      </c>
      <c r="AH270" s="81">
        <f t="shared" si="162"/>
        <v>0</v>
      </c>
      <c r="AI270" s="81">
        <f t="shared" si="179"/>
        <v>0</v>
      </c>
      <c r="AJ270" s="81">
        <f t="shared" si="180"/>
        <v>0</v>
      </c>
      <c r="AK270" s="81">
        <f t="shared" si="163"/>
        <v>0</v>
      </c>
      <c r="AL270" s="81">
        <f t="shared" si="181"/>
        <v>0</v>
      </c>
      <c r="AM270" s="81">
        <f t="shared" si="182"/>
        <v>0</v>
      </c>
      <c r="AN270" s="81">
        <f t="shared" si="164"/>
        <v>0</v>
      </c>
      <c r="AO270" s="81">
        <f t="shared" si="183"/>
        <v>0</v>
      </c>
      <c r="AP270" s="81">
        <f t="shared" si="184"/>
        <v>0</v>
      </c>
      <c r="AQ270" s="81">
        <f t="shared" si="165"/>
        <v>0</v>
      </c>
      <c r="AR270" s="81">
        <f t="shared" si="185"/>
        <v>0</v>
      </c>
      <c r="AS270" s="81">
        <f t="shared" si="186"/>
        <v>0</v>
      </c>
      <c r="AT270" s="81">
        <f t="shared" si="166"/>
        <v>0</v>
      </c>
      <c r="AU270" s="81">
        <f t="shared" si="187"/>
        <v>0</v>
      </c>
      <c r="AV270" s="81">
        <f t="shared" si="188"/>
        <v>0</v>
      </c>
      <c r="AW270" s="81">
        <f t="shared" si="167"/>
        <v>0</v>
      </c>
      <c r="AX270" s="81">
        <f t="shared" si="189"/>
        <v>0</v>
      </c>
      <c r="AY270" s="81">
        <f t="shared" si="190"/>
        <v>0</v>
      </c>
      <c r="AZ270" s="81">
        <f t="shared" si="168"/>
        <v>0</v>
      </c>
      <c r="BA270" s="81">
        <f t="shared" si="191"/>
        <v>0</v>
      </c>
      <c r="BB270" s="81">
        <f t="shared" si="192"/>
        <v>0</v>
      </c>
    </row>
    <row r="271" spans="1:54" x14ac:dyDescent="0.25">
      <c r="A271" s="198"/>
      <c r="B271" s="206"/>
      <c r="C271" s="207"/>
      <c r="D271" s="210"/>
      <c r="E271" s="206"/>
      <c r="F271" s="206"/>
      <c r="G271" s="206"/>
      <c r="H271" s="206"/>
      <c r="I271" s="206"/>
      <c r="J271" s="210"/>
      <c r="K271" s="206"/>
      <c r="L271" s="206"/>
      <c r="M271" s="206"/>
      <c r="N271" s="206"/>
      <c r="O271" s="206"/>
      <c r="P271" s="208"/>
      <c r="Q271" s="81">
        <f t="shared" si="169"/>
        <v>0</v>
      </c>
      <c r="R271" s="81">
        <f t="shared" si="170"/>
        <v>0</v>
      </c>
      <c r="S271" s="211" t="s">
        <v>36</v>
      </c>
      <c r="T271" s="212" t="s">
        <v>36</v>
      </c>
      <c r="U271" s="213" t="s">
        <v>36</v>
      </c>
      <c r="V271" s="81">
        <f t="shared" si="158"/>
        <v>0</v>
      </c>
      <c r="W271" s="81">
        <f t="shared" si="171"/>
        <v>0</v>
      </c>
      <c r="X271" s="81">
        <f t="shared" si="172"/>
        <v>0</v>
      </c>
      <c r="Y271" s="81">
        <f t="shared" si="159"/>
        <v>0</v>
      </c>
      <c r="Z271" s="81">
        <f t="shared" si="173"/>
        <v>0</v>
      </c>
      <c r="AA271" s="81">
        <f t="shared" si="174"/>
        <v>0</v>
      </c>
      <c r="AB271" s="81">
        <f t="shared" si="160"/>
        <v>0</v>
      </c>
      <c r="AC271" s="81">
        <f t="shared" si="175"/>
        <v>0</v>
      </c>
      <c r="AD271" s="81">
        <f t="shared" si="176"/>
        <v>0</v>
      </c>
      <c r="AE271" s="81">
        <f t="shared" si="161"/>
        <v>0</v>
      </c>
      <c r="AF271" s="81">
        <f t="shared" si="177"/>
        <v>0</v>
      </c>
      <c r="AG271" s="81">
        <f t="shared" si="178"/>
        <v>0</v>
      </c>
      <c r="AH271" s="81">
        <f t="shared" si="162"/>
        <v>0</v>
      </c>
      <c r="AI271" s="81">
        <f t="shared" si="179"/>
        <v>0</v>
      </c>
      <c r="AJ271" s="81">
        <f t="shared" si="180"/>
        <v>0</v>
      </c>
      <c r="AK271" s="81">
        <f t="shared" si="163"/>
        <v>0</v>
      </c>
      <c r="AL271" s="81">
        <f t="shared" si="181"/>
        <v>0</v>
      </c>
      <c r="AM271" s="81">
        <f t="shared" si="182"/>
        <v>0</v>
      </c>
      <c r="AN271" s="81">
        <f t="shared" si="164"/>
        <v>0</v>
      </c>
      <c r="AO271" s="81">
        <f t="shared" si="183"/>
        <v>0</v>
      </c>
      <c r="AP271" s="81">
        <f t="shared" si="184"/>
        <v>0</v>
      </c>
      <c r="AQ271" s="81">
        <f t="shared" si="165"/>
        <v>0</v>
      </c>
      <c r="AR271" s="81">
        <f t="shared" si="185"/>
        <v>0</v>
      </c>
      <c r="AS271" s="81">
        <f t="shared" si="186"/>
        <v>0</v>
      </c>
      <c r="AT271" s="81">
        <f t="shared" si="166"/>
        <v>0</v>
      </c>
      <c r="AU271" s="81">
        <f t="shared" si="187"/>
        <v>0</v>
      </c>
      <c r="AV271" s="81">
        <f t="shared" si="188"/>
        <v>0</v>
      </c>
      <c r="AW271" s="81">
        <f t="shared" si="167"/>
        <v>0</v>
      </c>
      <c r="AX271" s="81">
        <f t="shared" si="189"/>
        <v>0</v>
      </c>
      <c r="AY271" s="81">
        <f t="shared" si="190"/>
        <v>0</v>
      </c>
      <c r="AZ271" s="81">
        <f t="shared" si="168"/>
        <v>0</v>
      </c>
      <c r="BA271" s="81">
        <f t="shared" si="191"/>
        <v>0</v>
      </c>
      <c r="BB271" s="81">
        <f t="shared" si="192"/>
        <v>0</v>
      </c>
    </row>
    <row r="272" spans="1:54" x14ac:dyDescent="0.25">
      <c r="A272" s="198"/>
      <c r="B272" s="206"/>
      <c r="C272" s="207"/>
      <c r="D272" s="210"/>
      <c r="E272" s="206"/>
      <c r="F272" s="206"/>
      <c r="G272" s="206"/>
      <c r="H272" s="206"/>
      <c r="I272" s="206"/>
      <c r="J272" s="210"/>
      <c r="K272" s="206"/>
      <c r="L272" s="206"/>
      <c r="M272" s="206"/>
      <c r="N272" s="206"/>
      <c r="O272" s="206"/>
      <c r="P272" s="208"/>
      <c r="Q272" s="81">
        <f t="shared" si="169"/>
        <v>0</v>
      </c>
      <c r="R272" s="81">
        <f t="shared" si="170"/>
        <v>0</v>
      </c>
      <c r="S272" s="211" t="s">
        <v>36</v>
      </c>
      <c r="T272" s="212" t="s">
        <v>36</v>
      </c>
      <c r="U272" s="213" t="s">
        <v>36</v>
      </c>
      <c r="V272" s="81">
        <f t="shared" si="158"/>
        <v>0</v>
      </c>
      <c r="W272" s="81">
        <f t="shared" si="171"/>
        <v>0</v>
      </c>
      <c r="X272" s="81">
        <f t="shared" si="172"/>
        <v>0</v>
      </c>
      <c r="Y272" s="81">
        <f t="shared" si="159"/>
        <v>0</v>
      </c>
      <c r="Z272" s="81">
        <f t="shared" si="173"/>
        <v>0</v>
      </c>
      <c r="AA272" s="81">
        <f t="shared" si="174"/>
        <v>0</v>
      </c>
      <c r="AB272" s="81">
        <f t="shared" si="160"/>
        <v>0</v>
      </c>
      <c r="AC272" s="81">
        <f t="shared" si="175"/>
        <v>0</v>
      </c>
      <c r="AD272" s="81">
        <f t="shared" si="176"/>
        <v>0</v>
      </c>
      <c r="AE272" s="81">
        <f t="shared" si="161"/>
        <v>0</v>
      </c>
      <c r="AF272" s="81">
        <f t="shared" si="177"/>
        <v>0</v>
      </c>
      <c r="AG272" s="81">
        <f t="shared" si="178"/>
        <v>0</v>
      </c>
      <c r="AH272" s="81">
        <f t="shared" si="162"/>
        <v>0</v>
      </c>
      <c r="AI272" s="81">
        <f t="shared" si="179"/>
        <v>0</v>
      </c>
      <c r="AJ272" s="81">
        <f t="shared" si="180"/>
        <v>0</v>
      </c>
      <c r="AK272" s="81">
        <f t="shared" si="163"/>
        <v>0</v>
      </c>
      <c r="AL272" s="81">
        <f t="shared" si="181"/>
        <v>0</v>
      </c>
      <c r="AM272" s="81">
        <f t="shared" si="182"/>
        <v>0</v>
      </c>
      <c r="AN272" s="81">
        <f t="shared" si="164"/>
        <v>0</v>
      </c>
      <c r="AO272" s="81">
        <f t="shared" si="183"/>
        <v>0</v>
      </c>
      <c r="AP272" s="81">
        <f t="shared" si="184"/>
        <v>0</v>
      </c>
      <c r="AQ272" s="81">
        <f t="shared" si="165"/>
        <v>0</v>
      </c>
      <c r="AR272" s="81">
        <f t="shared" si="185"/>
        <v>0</v>
      </c>
      <c r="AS272" s="81">
        <f t="shared" si="186"/>
        <v>0</v>
      </c>
      <c r="AT272" s="81">
        <f t="shared" si="166"/>
        <v>0</v>
      </c>
      <c r="AU272" s="81">
        <f t="shared" si="187"/>
        <v>0</v>
      </c>
      <c r="AV272" s="81">
        <f t="shared" si="188"/>
        <v>0</v>
      </c>
      <c r="AW272" s="81">
        <f t="shared" si="167"/>
        <v>0</v>
      </c>
      <c r="AX272" s="81">
        <f t="shared" si="189"/>
        <v>0</v>
      </c>
      <c r="AY272" s="81">
        <f t="shared" si="190"/>
        <v>0</v>
      </c>
      <c r="AZ272" s="81">
        <f t="shared" si="168"/>
        <v>0</v>
      </c>
      <c r="BA272" s="81">
        <f t="shared" si="191"/>
        <v>0</v>
      </c>
      <c r="BB272" s="81">
        <f t="shared" si="192"/>
        <v>0</v>
      </c>
    </row>
    <row r="273" spans="1:54" x14ac:dyDescent="0.25">
      <c r="A273" s="198"/>
      <c r="B273" s="206"/>
      <c r="C273" s="207"/>
      <c r="D273" s="210"/>
      <c r="E273" s="206"/>
      <c r="F273" s="206"/>
      <c r="G273" s="206"/>
      <c r="H273" s="206"/>
      <c r="I273" s="206"/>
      <c r="J273" s="210"/>
      <c r="K273" s="206"/>
      <c r="L273" s="206"/>
      <c r="M273" s="206"/>
      <c r="N273" s="206"/>
      <c r="O273" s="206"/>
      <c r="P273" s="208"/>
      <c r="Q273" s="81">
        <f t="shared" si="169"/>
        <v>0</v>
      </c>
      <c r="R273" s="81">
        <f t="shared" si="170"/>
        <v>0</v>
      </c>
      <c r="S273" s="211" t="s">
        <v>36</v>
      </c>
      <c r="T273" s="212" t="s">
        <v>36</v>
      </c>
      <c r="U273" s="213" t="s">
        <v>36</v>
      </c>
      <c r="V273" s="81">
        <f t="shared" si="158"/>
        <v>0</v>
      </c>
      <c r="W273" s="81">
        <f t="shared" si="171"/>
        <v>0</v>
      </c>
      <c r="X273" s="81">
        <f t="shared" si="172"/>
        <v>0</v>
      </c>
      <c r="Y273" s="81">
        <f t="shared" si="159"/>
        <v>0</v>
      </c>
      <c r="Z273" s="81">
        <f t="shared" si="173"/>
        <v>0</v>
      </c>
      <c r="AA273" s="81">
        <f t="shared" si="174"/>
        <v>0</v>
      </c>
      <c r="AB273" s="81">
        <f t="shared" si="160"/>
        <v>0</v>
      </c>
      <c r="AC273" s="81">
        <f t="shared" si="175"/>
        <v>0</v>
      </c>
      <c r="AD273" s="81">
        <f t="shared" si="176"/>
        <v>0</v>
      </c>
      <c r="AE273" s="81">
        <f t="shared" si="161"/>
        <v>0</v>
      </c>
      <c r="AF273" s="81">
        <f t="shared" si="177"/>
        <v>0</v>
      </c>
      <c r="AG273" s="81">
        <f t="shared" si="178"/>
        <v>0</v>
      </c>
      <c r="AH273" s="81">
        <f t="shared" si="162"/>
        <v>0</v>
      </c>
      <c r="AI273" s="81">
        <f t="shared" si="179"/>
        <v>0</v>
      </c>
      <c r="AJ273" s="81">
        <f t="shared" si="180"/>
        <v>0</v>
      </c>
      <c r="AK273" s="81">
        <f t="shared" si="163"/>
        <v>0</v>
      </c>
      <c r="AL273" s="81">
        <f t="shared" si="181"/>
        <v>0</v>
      </c>
      <c r="AM273" s="81">
        <f t="shared" si="182"/>
        <v>0</v>
      </c>
      <c r="AN273" s="81">
        <f t="shared" si="164"/>
        <v>0</v>
      </c>
      <c r="AO273" s="81">
        <f t="shared" si="183"/>
        <v>0</v>
      </c>
      <c r="AP273" s="81">
        <f t="shared" si="184"/>
        <v>0</v>
      </c>
      <c r="AQ273" s="81">
        <f t="shared" si="165"/>
        <v>0</v>
      </c>
      <c r="AR273" s="81">
        <f t="shared" si="185"/>
        <v>0</v>
      </c>
      <c r="AS273" s="81">
        <f t="shared" si="186"/>
        <v>0</v>
      </c>
      <c r="AT273" s="81">
        <f t="shared" si="166"/>
        <v>0</v>
      </c>
      <c r="AU273" s="81">
        <f t="shared" si="187"/>
        <v>0</v>
      </c>
      <c r="AV273" s="81">
        <f t="shared" si="188"/>
        <v>0</v>
      </c>
      <c r="AW273" s="81">
        <f t="shared" si="167"/>
        <v>0</v>
      </c>
      <c r="AX273" s="81">
        <f t="shared" si="189"/>
        <v>0</v>
      </c>
      <c r="AY273" s="81">
        <f t="shared" si="190"/>
        <v>0</v>
      </c>
      <c r="AZ273" s="81">
        <f t="shared" si="168"/>
        <v>0</v>
      </c>
      <c r="BA273" s="81">
        <f t="shared" si="191"/>
        <v>0</v>
      </c>
      <c r="BB273" s="81">
        <f t="shared" si="192"/>
        <v>0</v>
      </c>
    </row>
    <row r="274" spans="1:54" x14ac:dyDescent="0.25">
      <c r="A274" s="198"/>
      <c r="B274" s="206"/>
      <c r="C274" s="207"/>
      <c r="D274" s="210"/>
      <c r="E274" s="206"/>
      <c r="F274" s="206"/>
      <c r="G274" s="206"/>
      <c r="H274" s="206"/>
      <c r="I274" s="206"/>
      <c r="J274" s="210"/>
      <c r="K274" s="206"/>
      <c r="L274" s="206"/>
      <c r="M274" s="206"/>
      <c r="N274" s="206"/>
      <c r="O274" s="206"/>
      <c r="P274" s="208"/>
      <c r="Q274" s="81">
        <f t="shared" si="169"/>
        <v>0</v>
      </c>
      <c r="R274" s="81">
        <f t="shared" si="170"/>
        <v>0</v>
      </c>
      <c r="S274" s="211" t="s">
        <v>36</v>
      </c>
      <c r="T274" s="212" t="s">
        <v>36</v>
      </c>
      <c r="U274" s="213" t="s">
        <v>36</v>
      </c>
      <c r="V274" s="81">
        <f t="shared" si="158"/>
        <v>0</v>
      </c>
      <c r="W274" s="81">
        <f t="shared" si="171"/>
        <v>0</v>
      </c>
      <c r="X274" s="81">
        <f t="shared" si="172"/>
        <v>0</v>
      </c>
      <c r="Y274" s="81">
        <f t="shared" si="159"/>
        <v>0</v>
      </c>
      <c r="Z274" s="81">
        <f t="shared" si="173"/>
        <v>0</v>
      </c>
      <c r="AA274" s="81">
        <f t="shared" si="174"/>
        <v>0</v>
      </c>
      <c r="AB274" s="81">
        <f t="shared" si="160"/>
        <v>0</v>
      </c>
      <c r="AC274" s="81">
        <f t="shared" si="175"/>
        <v>0</v>
      </c>
      <c r="AD274" s="81">
        <f t="shared" si="176"/>
        <v>0</v>
      </c>
      <c r="AE274" s="81">
        <f t="shared" si="161"/>
        <v>0</v>
      </c>
      <c r="AF274" s="81">
        <f t="shared" si="177"/>
        <v>0</v>
      </c>
      <c r="AG274" s="81">
        <f t="shared" si="178"/>
        <v>0</v>
      </c>
      <c r="AH274" s="81">
        <f t="shared" si="162"/>
        <v>0</v>
      </c>
      <c r="AI274" s="81">
        <f t="shared" si="179"/>
        <v>0</v>
      </c>
      <c r="AJ274" s="81">
        <f t="shared" si="180"/>
        <v>0</v>
      </c>
      <c r="AK274" s="81">
        <f t="shared" si="163"/>
        <v>0</v>
      </c>
      <c r="AL274" s="81">
        <f t="shared" si="181"/>
        <v>0</v>
      </c>
      <c r="AM274" s="81">
        <f t="shared" si="182"/>
        <v>0</v>
      </c>
      <c r="AN274" s="81">
        <f t="shared" si="164"/>
        <v>0</v>
      </c>
      <c r="AO274" s="81">
        <f t="shared" si="183"/>
        <v>0</v>
      </c>
      <c r="AP274" s="81">
        <f t="shared" si="184"/>
        <v>0</v>
      </c>
      <c r="AQ274" s="81">
        <f t="shared" si="165"/>
        <v>0</v>
      </c>
      <c r="AR274" s="81">
        <f t="shared" si="185"/>
        <v>0</v>
      </c>
      <c r="AS274" s="81">
        <f t="shared" si="186"/>
        <v>0</v>
      </c>
      <c r="AT274" s="81">
        <f t="shared" si="166"/>
        <v>0</v>
      </c>
      <c r="AU274" s="81">
        <f t="shared" si="187"/>
        <v>0</v>
      </c>
      <c r="AV274" s="81">
        <f t="shared" si="188"/>
        <v>0</v>
      </c>
      <c r="AW274" s="81">
        <f t="shared" si="167"/>
        <v>0</v>
      </c>
      <c r="AX274" s="81">
        <f t="shared" si="189"/>
        <v>0</v>
      </c>
      <c r="AY274" s="81">
        <f t="shared" si="190"/>
        <v>0</v>
      </c>
      <c r="AZ274" s="81">
        <f t="shared" si="168"/>
        <v>0</v>
      </c>
      <c r="BA274" s="81">
        <f t="shared" si="191"/>
        <v>0</v>
      </c>
      <c r="BB274" s="81">
        <f t="shared" si="192"/>
        <v>0</v>
      </c>
    </row>
    <row r="275" spans="1:54" x14ac:dyDescent="0.25">
      <c r="A275" s="198"/>
      <c r="B275" s="206"/>
      <c r="C275" s="207"/>
      <c r="D275" s="210"/>
      <c r="E275" s="206"/>
      <c r="F275" s="206"/>
      <c r="G275" s="206"/>
      <c r="H275" s="206"/>
      <c r="I275" s="206"/>
      <c r="J275" s="210"/>
      <c r="K275" s="206"/>
      <c r="L275" s="206"/>
      <c r="M275" s="206"/>
      <c r="N275" s="206"/>
      <c r="O275" s="206"/>
      <c r="P275" s="208"/>
      <c r="Q275" s="81">
        <f t="shared" si="169"/>
        <v>0</v>
      </c>
      <c r="R275" s="81">
        <f t="shared" si="170"/>
        <v>0</v>
      </c>
      <c r="S275" s="211" t="s">
        <v>36</v>
      </c>
      <c r="T275" s="212" t="s">
        <v>36</v>
      </c>
      <c r="U275" s="213" t="s">
        <v>36</v>
      </c>
      <c r="V275" s="81">
        <f t="shared" si="158"/>
        <v>0</v>
      </c>
      <c r="W275" s="81">
        <f t="shared" si="171"/>
        <v>0</v>
      </c>
      <c r="X275" s="81">
        <f t="shared" si="172"/>
        <v>0</v>
      </c>
      <c r="Y275" s="81">
        <f t="shared" si="159"/>
        <v>0</v>
      </c>
      <c r="Z275" s="81">
        <f t="shared" si="173"/>
        <v>0</v>
      </c>
      <c r="AA275" s="81">
        <f t="shared" si="174"/>
        <v>0</v>
      </c>
      <c r="AB275" s="81">
        <f t="shared" si="160"/>
        <v>0</v>
      </c>
      <c r="AC275" s="81">
        <f t="shared" si="175"/>
        <v>0</v>
      </c>
      <c r="AD275" s="81">
        <f t="shared" si="176"/>
        <v>0</v>
      </c>
      <c r="AE275" s="81">
        <f t="shared" si="161"/>
        <v>0</v>
      </c>
      <c r="AF275" s="81">
        <f t="shared" si="177"/>
        <v>0</v>
      </c>
      <c r="AG275" s="81">
        <f t="shared" si="178"/>
        <v>0</v>
      </c>
      <c r="AH275" s="81">
        <f t="shared" si="162"/>
        <v>0</v>
      </c>
      <c r="AI275" s="81">
        <f t="shared" si="179"/>
        <v>0</v>
      </c>
      <c r="AJ275" s="81">
        <f t="shared" si="180"/>
        <v>0</v>
      </c>
      <c r="AK275" s="81">
        <f t="shared" si="163"/>
        <v>0</v>
      </c>
      <c r="AL275" s="81">
        <f t="shared" si="181"/>
        <v>0</v>
      </c>
      <c r="AM275" s="81">
        <f t="shared" si="182"/>
        <v>0</v>
      </c>
      <c r="AN275" s="81">
        <f t="shared" si="164"/>
        <v>0</v>
      </c>
      <c r="AO275" s="81">
        <f t="shared" si="183"/>
        <v>0</v>
      </c>
      <c r="AP275" s="81">
        <f t="shared" si="184"/>
        <v>0</v>
      </c>
      <c r="AQ275" s="81">
        <f t="shared" si="165"/>
        <v>0</v>
      </c>
      <c r="AR275" s="81">
        <f t="shared" si="185"/>
        <v>0</v>
      </c>
      <c r="AS275" s="81">
        <f t="shared" si="186"/>
        <v>0</v>
      </c>
      <c r="AT275" s="81">
        <f t="shared" si="166"/>
        <v>0</v>
      </c>
      <c r="AU275" s="81">
        <f t="shared" si="187"/>
        <v>0</v>
      </c>
      <c r="AV275" s="81">
        <f t="shared" si="188"/>
        <v>0</v>
      </c>
      <c r="AW275" s="81">
        <f t="shared" si="167"/>
        <v>0</v>
      </c>
      <c r="AX275" s="81">
        <f t="shared" si="189"/>
        <v>0</v>
      </c>
      <c r="AY275" s="81">
        <f t="shared" si="190"/>
        <v>0</v>
      </c>
      <c r="AZ275" s="81">
        <f t="shared" si="168"/>
        <v>0</v>
      </c>
      <c r="BA275" s="81">
        <f t="shared" si="191"/>
        <v>0</v>
      </c>
      <c r="BB275" s="81">
        <f t="shared" si="192"/>
        <v>0</v>
      </c>
    </row>
    <row r="276" spans="1:54" x14ac:dyDescent="0.25">
      <c r="A276" s="198"/>
      <c r="B276" s="206"/>
      <c r="C276" s="207"/>
      <c r="D276" s="210"/>
      <c r="E276" s="206"/>
      <c r="F276" s="206"/>
      <c r="G276" s="206"/>
      <c r="H276" s="206"/>
      <c r="I276" s="206"/>
      <c r="J276" s="210"/>
      <c r="K276" s="206"/>
      <c r="L276" s="206"/>
      <c r="M276" s="206"/>
      <c r="N276" s="206"/>
      <c r="O276" s="206"/>
      <c r="P276" s="208"/>
      <c r="Q276" s="81">
        <f t="shared" si="169"/>
        <v>0</v>
      </c>
      <c r="R276" s="81">
        <f t="shared" si="170"/>
        <v>0</v>
      </c>
      <c r="S276" s="211" t="s">
        <v>36</v>
      </c>
      <c r="T276" s="212" t="s">
        <v>36</v>
      </c>
      <c r="U276" s="213" t="s">
        <v>36</v>
      </c>
      <c r="V276" s="81">
        <f t="shared" si="158"/>
        <v>0</v>
      </c>
      <c r="W276" s="81">
        <f t="shared" si="171"/>
        <v>0</v>
      </c>
      <c r="X276" s="81">
        <f t="shared" si="172"/>
        <v>0</v>
      </c>
      <c r="Y276" s="81">
        <f t="shared" si="159"/>
        <v>0</v>
      </c>
      <c r="Z276" s="81">
        <f t="shared" si="173"/>
        <v>0</v>
      </c>
      <c r="AA276" s="81">
        <f t="shared" si="174"/>
        <v>0</v>
      </c>
      <c r="AB276" s="81">
        <f t="shared" si="160"/>
        <v>0</v>
      </c>
      <c r="AC276" s="81">
        <f t="shared" si="175"/>
        <v>0</v>
      </c>
      <c r="AD276" s="81">
        <f t="shared" si="176"/>
        <v>0</v>
      </c>
      <c r="AE276" s="81">
        <f t="shared" si="161"/>
        <v>0</v>
      </c>
      <c r="AF276" s="81">
        <f t="shared" si="177"/>
        <v>0</v>
      </c>
      <c r="AG276" s="81">
        <f t="shared" si="178"/>
        <v>0</v>
      </c>
      <c r="AH276" s="81">
        <f t="shared" si="162"/>
        <v>0</v>
      </c>
      <c r="AI276" s="81">
        <f t="shared" si="179"/>
        <v>0</v>
      </c>
      <c r="AJ276" s="81">
        <f t="shared" si="180"/>
        <v>0</v>
      </c>
      <c r="AK276" s="81">
        <f t="shared" si="163"/>
        <v>0</v>
      </c>
      <c r="AL276" s="81">
        <f t="shared" si="181"/>
        <v>0</v>
      </c>
      <c r="AM276" s="81">
        <f t="shared" si="182"/>
        <v>0</v>
      </c>
      <c r="AN276" s="81">
        <f t="shared" si="164"/>
        <v>0</v>
      </c>
      <c r="AO276" s="81">
        <f t="shared" si="183"/>
        <v>0</v>
      </c>
      <c r="AP276" s="81">
        <f t="shared" si="184"/>
        <v>0</v>
      </c>
      <c r="AQ276" s="81">
        <f t="shared" si="165"/>
        <v>0</v>
      </c>
      <c r="AR276" s="81">
        <f t="shared" si="185"/>
        <v>0</v>
      </c>
      <c r="AS276" s="81">
        <f t="shared" si="186"/>
        <v>0</v>
      </c>
      <c r="AT276" s="81">
        <f t="shared" si="166"/>
        <v>0</v>
      </c>
      <c r="AU276" s="81">
        <f t="shared" si="187"/>
        <v>0</v>
      </c>
      <c r="AV276" s="81">
        <f t="shared" si="188"/>
        <v>0</v>
      </c>
      <c r="AW276" s="81">
        <f t="shared" si="167"/>
        <v>0</v>
      </c>
      <c r="AX276" s="81">
        <f t="shared" si="189"/>
        <v>0</v>
      </c>
      <c r="AY276" s="81">
        <f t="shared" si="190"/>
        <v>0</v>
      </c>
      <c r="AZ276" s="81">
        <f t="shared" si="168"/>
        <v>0</v>
      </c>
      <c r="BA276" s="81">
        <f t="shared" si="191"/>
        <v>0</v>
      </c>
      <c r="BB276" s="81">
        <f t="shared" si="192"/>
        <v>0</v>
      </c>
    </row>
    <row r="277" spans="1:54" x14ac:dyDescent="0.25">
      <c r="A277" s="198"/>
      <c r="B277" s="206"/>
      <c r="C277" s="207"/>
      <c r="D277" s="210"/>
      <c r="E277" s="206"/>
      <c r="F277" s="206"/>
      <c r="G277" s="206"/>
      <c r="H277" s="206"/>
      <c r="I277" s="206"/>
      <c r="J277" s="210"/>
      <c r="K277" s="206"/>
      <c r="L277" s="206"/>
      <c r="M277" s="206"/>
      <c r="N277" s="206"/>
      <c r="O277" s="206"/>
      <c r="P277" s="208"/>
      <c r="Q277" s="81">
        <f t="shared" si="169"/>
        <v>0</v>
      </c>
      <c r="R277" s="81">
        <f t="shared" si="170"/>
        <v>0</v>
      </c>
      <c r="S277" s="211" t="s">
        <v>36</v>
      </c>
      <c r="T277" s="212" t="s">
        <v>36</v>
      </c>
      <c r="U277" s="213" t="s">
        <v>36</v>
      </c>
      <c r="V277" s="81">
        <f t="shared" si="158"/>
        <v>0</v>
      </c>
      <c r="W277" s="81">
        <f t="shared" si="171"/>
        <v>0</v>
      </c>
      <c r="X277" s="81">
        <f t="shared" si="172"/>
        <v>0</v>
      </c>
      <c r="Y277" s="81">
        <f t="shared" si="159"/>
        <v>0</v>
      </c>
      <c r="Z277" s="81">
        <f t="shared" si="173"/>
        <v>0</v>
      </c>
      <c r="AA277" s="81">
        <f t="shared" si="174"/>
        <v>0</v>
      </c>
      <c r="AB277" s="81">
        <f t="shared" si="160"/>
        <v>0</v>
      </c>
      <c r="AC277" s="81">
        <f t="shared" si="175"/>
        <v>0</v>
      </c>
      <c r="AD277" s="81">
        <f t="shared" si="176"/>
        <v>0</v>
      </c>
      <c r="AE277" s="81">
        <f t="shared" si="161"/>
        <v>0</v>
      </c>
      <c r="AF277" s="81">
        <f t="shared" si="177"/>
        <v>0</v>
      </c>
      <c r="AG277" s="81">
        <f t="shared" si="178"/>
        <v>0</v>
      </c>
      <c r="AH277" s="81">
        <f t="shared" si="162"/>
        <v>0</v>
      </c>
      <c r="AI277" s="81">
        <f t="shared" si="179"/>
        <v>0</v>
      </c>
      <c r="AJ277" s="81">
        <f t="shared" si="180"/>
        <v>0</v>
      </c>
      <c r="AK277" s="81">
        <f t="shared" si="163"/>
        <v>0</v>
      </c>
      <c r="AL277" s="81">
        <f t="shared" si="181"/>
        <v>0</v>
      </c>
      <c r="AM277" s="81">
        <f t="shared" si="182"/>
        <v>0</v>
      </c>
      <c r="AN277" s="81">
        <f t="shared" si="164"/>
        <v>0</v>
      </c>
      <c r="AO277" s="81">
        <f t="shared" si="183"/>
        <v>0</v>
      </c>
      <c r="AP277" s="81">
        <f t="shared" si="184"/>
        <v>0</v>
      </c>
      <c r="AQ277" s="81">
        <f t="shared" si="165"/>
        <v>0</v>
      </c>
      <c r="AR277" s="81">
        <f t="shared" si="185"/>
        <v>0</v>
      </c>
      <c r="AS277" s="81">
        <f t="shared" si="186"/>
        <v>0</v>
      </c>
      <c r="AT277" s="81">
        <f t="shared" si="166"/>
        <v>0</v>
      </c>
      <c r="AU277" s="81">
        <f t="shared" si="187"/>
        <v>0</v>
      </c>
      <c r="AV277" s="81">
        <f t="shared" si="188"/>
        <v>0</v>
      </c>
      <c r="AW277" s="81">
        <f t="shared" si="167"/>
        <v>0</v>
      </c>
      <c r="AX277" s="81">
        <f t="shared" si="189"/>
        <v>0</v>
      </c>
      <c r="AY277" s="81">
        <f t="shared" si="190"/>
        <v>0</v>
      </c>
      <c r="AZ277" s="81">
        <f t="shared" si="168"/>
        <v>0</v>
      </c>
      <c r="BA277" s="81">
        <f t="shared" si="191"/>
        <v>0</v>
      </c>
      <c r="BB277" s="81">
        <f t="shared" si="192"/>
        <v>0</v>
      </c>
    </row>
    <row r="278" spans="1:54" x14ac:dyDescent="0.25">
      <c r="A278" s="198"/>
      <c r="B278" s="206"/>
      <c r="C278" s="207"/>
      <c r="D278" s="209"/>
      <c r="E278" s="206"/>
      <c r="F278" s="206"/>
      <c r="G278" s="206"/>
      <c r="H278" s="206"/>
      <c r="I278" s="206"/>
      <c r="J278" s="209"/>
      <c r="K278" s="206"/>
      <c r="L278" s="206"/>
      <c r="M278" s="206"/>
      <c r="N278" s="206"/>
      <c r="O278" s="206"/>
      <c r="P278" s="208"/>
      <c r="Q278" s="81">
        <f t="shared" si="169"/>
        <v>0</v>
      </c>
      <c r="R278" s="81">
        <f t="shared" si="170"/>
        <v>0</v>
      </c>
      <c r="S278" s="211" t="s">
        <v>36</v>
      </c>
      <c r="T278" s="212" t="s">
        <v>36</v>
      </c>
      <c r="U278" s="213" t="s">
        <v>36</v>
      </c>
      <c r="V278" s="81">
        <f t="shared" si="158"/>
        <v>0</v>
      </c>
      <c r="W278" s="81">
        <f t="shared" si="171"/>
        <v>0</v>
      </c>
      <c r="X278" s="81">
        <f t="shared" si="172"/>
        <v>0</v>
      </c>
      <c r="Y278" s="81">
        <f t="shared" si="159"/>
        <v>0</v>
      </c>
      <c r="Z278" s="81">
        <f t="shared" si="173"/>
        <v>0</v>
      </c>
      <c r="AA278" s="81">
        <f t="shared" si="174"/>
        <v>0</v>
      </c>
      <c r="AB278" s="81">
        <f t="shared" si="160"/>
        <v>0</v>
      </c>
      <c r="AC278" s="81">
        <f t="shared" si="175"/>
        <v>0</v>
      </c>
      <c r="AD278" s="81">
        <f t="shared" si="176"/>
        <v>0</v>
      </c>
      <c r="AE278" s="81">
        <f t="shared" si="161"/>
        <v>0</v>
      </c>
      <c r="AF278" s="81">
        <f t="shared" si="177"/>
        <v>0</v>
      </c>
      <c r="AG278" s="81">
        <f t="shared" si="178"/>
        <v>0</v>
      </c>
      <c r="AH278" s="81">
        <f t="shared" si="162"/>
        <v>0</v>
      </c>
      <c r="AI278" s="81">
        <f t="shared" si="179"/>
        <v>0</v>
      </c>
      <c r="AJ278" s="81">
        <f t="shared" si="180"/>
        <v>0</v>
      </c>
      <c r="AK278" s="81">
        <f t="shared" si="163"/>
        <v>0</v>
      </c>
      <c r="AL278" s="81">
        <f t="shared" si="181"/>
        <v>0</v>
      </c>
      <c r="AM278" s="81">
        <f t="shared" si="182"/>
        <v>0</v>
      </c>
      <c r="AN278" s="81">
        <f t="shared" si="164"/>
        <v>0</v>
      </c>
      <c r="AO278" s="81">
        <f t="shared" si="183"/>
        <v>0</v>
      </c>
      <c r="AP278" s="81">
        <f t="shared" si="184"/>
        <v>0</v>
      </c>
      <c r="AQ278" s="81">
        <f t="shared" si="165"/>
        <v>0</v>
      </c>
      <c r="AR278" s="81">
        <f t="shared" si="185"/>
        <v>0</v>
      </c>
      <c r="AS278" s="81">
        <f t="shared" si="186"/>
        <v>0</v>
      </c>
      <c r="AT278" s="81">
        <f t="shared" si="166"/>
        <v>0</v>
      </c>
      <c r="AU278" s="81">
        <f t="shared" si="187"/>
        <v>0</v>
      </c>
      <c r="AV278" s="81">
        <f t="shared" si="188"/>
        <v>0</v>
      </c>
      <c r="AW278" s="81">
        <f t="shared" si="167"/>
        <v>0</v>
      </c>
      <c r="AX278" s="81">
        <f t="shared" si="189"/>
        <v>0</v>
      </c>
      <c r="AY278" s="81">
        <f t="shared" si="190"/>
        <v>0</v>
      </c>
      <c r="AZ278" s="81">
        <f t="shared" si="168"/>
        <v>0</v>
      </c>
      <c r="BA278" s="81">
        <f t="shared" si="191"/>
        <v>0</v>
      </c>
      <c r="BB278" s="81">
        <f t="shared" si="192"/>
        <v>0</v>
      </c>
    </row>
    <row r="279" spans="1:54" x14ac:dyDescent="0.25">
      <c r="A279" s="198"/>
      <c r="B279" s="206"/>
      <c r="C279" s="207"/>
      <c r="D279" s="210"/>
      <c r="E279" s="206"/>
      <c r="F279" s="206"/>
      <c r="G279" s="206"/>
      <c r="H279" s="206"/>
      <c r="I279" s="206"/>
      <c r="J279" s="210"/>
      <c r="K279" s="206"/>
      <c r="L279" s="206"/>
      <c r="M279" s="206"/>
      <c r="N279" s="206"/>
      <c r="O279" s="206"/>
      <c r="P279" s="208"/>
      <c r="Q279" s="81">
        <f t="shared" si="169"/>
        <v>0</v>
      </c>
      <c r="R279" s="81">
        <f t="shared" si="170"/>
        <v>0</v>
      </c>
      <c r="S279" s="211" t="s">
        <v>36</v>
      </c>
      <c r="T279" s="212" t="s">
        <v>36</v>
      </c>
      <c r="U279" s="213" t="s">
        <v>36</v>
      </c>
      <c r="V279" s="81">
        <f t="shared" si="158"/>
        <v>0</v>
      </c>
      <c r="W279" s="81">
        <f t="shared" si="171"/>
        <v>0</v>
      </c>
      <c r="X279" s="81">
        <f t="shared" si="172"/>
        <v>0</v>
      </c>
      <c r="Y279" s="81">
        <f t="shared" si="159"/>
        <v>0</v>
      </c>
      <c r="Z279" s="81">
        <f t="shared" si="173"/>
        <v>0</v>
      </c>
      <c r="AA279" s="81">
        <f t="shared" si="174"/>
        <v>0</v>
      </c>
      <c r="AB279" s="81">
        <f t="shared" si="160"/>
        <v>0</v>
      </c>
      <c r="AC279" s="81">
        <f t="shared" si="175"/>
        <v>0</v>
      </c>
      <c r="AD279" s="81">
        <f t="shared" si="176"/>
        <v>0</v>
      </c>
      <c r="AE279" s="81">
        <f t="shared" si="161"/>
        <v>0</v>
      </c>
      <c r="AF279" s="81">
        <f t="shared" si="177"/>
        <v>0</v>
      </c>
      <c r="AG279" s="81">
        <f t="shared" si="178"/>
        <v>0</v>
      </c>
      <c r="AH279" s="81">
        <f t="shared" si="162"/>
        <v>0</v>
      </c>
      <c r="AI279" s="81">
        <f t="shared" si="179"/>
        <v>0</v>
      </c>
      <c r="AJ279" s="81">
        <f t="shared" si="180"/>
        <v>0</v>
      </c>
      <c r="AK279" s="81">
        <f t="shared" si="163"/>
        <v>0</v>
      </c>
      <c r="AL279" s="81">
        <f t="shared" si="181"/>
        <v>0</v>
      </c>
      <c r="AM279" s="81">
        <f t="shared" si="182"/>
        <v>0</v>
      </c>
      <c r="AN279" s="81">
        <f t="shared" si="164"/>
        <v>0</v>
      </c>
      <c r="AO279" s="81">
        <f t="shared" si="183"/>
        <v>0</v>
      </c>
      <c r="AP279" s="81">
        <f t="shared" si="184"/>
        <v>0</v>
      </c>
      <c r="AQ279" s="81">
        <f t="shared" si="165"/>
        <v>0</v>
      </c>
      <c r="AR279" s="81">
        <f t="shared" si="185"/>
        <v>0</v>
      </c>
      <c r="AS279" s="81">
        <f t="shared" si="186"/>
        <v>0</v>
      </c>
      <c r="AT279" s="81">
        <f t="shared" si="166"/>
        <v>0</v>
      </c>
      <c r="AU279" s="81">
        <f t="shared" si="187"/>
        <v>0</v>
      </c>
      <c r="AV279" s="81">
        <f t="shared" si="188"/>
        <v>0</v>
      </c>
      <c r="AW279" s="81">
        <f t="shared" si="167"/>
        <v>0</v>
      </c>
      <c r="AX279" s="81">
        <f t="shared" si="189"/>
        <v>0</v>
      </c>
      <c r="AY279" s="81">
        <f t="shared" si="190"/>
        <v>0</v>
      </c>
      <c r="AZ279" s="81">
        <f t="shared" si="168"/>
        <v>0</v>
      </c>
      <c r="BA279" s="81">
        <f t="shared" si="191"/>
        <v>0</v>
      </c>
      <c r="BB279" s="81">
        <f t="shared" si="192"/>
        <v>0</v>
      </c>
    </row>
    <row r="280" spans="1:54" x14ac:dyDescent="0.25">
      <c r="A280" s="198"/>
      <c r="B280" s="206"/>
      <c r="C280" s="207"/>
      <c r="D280" s="210"/>
      <c r="E280" s="206"/>
      <c r="F280" s="206"/>
      <c r="G280" s="206"/>
      <c r="H280" s="206"/>
      <c r="I280" s="206"/>
      <c r="J280" s="210"/>
      <c r="K280" s="206"/>
      <c r="L280" s="206"/>
      <c r="M280" s="206"/>
      <c r="N280" s="206"/>
      <c r="O280" s="206"/>
      <c r="P280" s="208"/>
      <c r="Q280" s="81">
        <f t="shared" si="169"/>
        <v>0</v>
      </c>
      <c r="R280" s="81">
        <f t="shared" si="170"/>
        <v>0</v>
      </c>
      <c r="S280" s="211" t="s">
        <v>36</v>
      </c>
      <c r="T280" s="212" t="s">
        <v>36</v>
      </c>
      <c r="U280" s="213" t="s">
        <v>36</v>
      </c>
      <c r="V280" s="81">
        <f t="shared" si="158"/>
        <v>0</v>
      </c>
      <c r="W280" s="81">
        <f t="shared" si="171"/>
        <v>0</v>
      </c>
      <c r="X280" s="81">
        <f t="shared" si="172"/>
        <v>0</v>
      </c>
      <c r="Y280" s="81">
        <f t="shared" si="159"/>
        <v>0</v>
      </c>
      <c r="Z280" s="81">
        <f t="shared" si="173"/>
        <v>0</v>
      </c>
      <c r="AA280" s="81">
        <f t="shared" si="174"/>
        <v>0</v>
      </c>
      <c r="AB280" s="81">
        <f t="shared" si="160"/>
        <v>0</v>
      </c>
      <c r="AC280" s="81">
        <f t="shared" si="175"/>
        <v>0</v>
      </c>
      <c r="AD280" s="81">
        <f t="shared" si="176"/>
        <v>0</v>
      </c>
      <c r="AE280" s="81">
        <f t="shared" si="161"/>
        <v>0</v>
      </c>
      <c r="AF280" s="81">
        <f t="shared" si="177"/>
        <v>0</v>
      </c>
      <c r="AG280" s="81">
        <f t="shared" si="178"/>
        <v>0</v>
      </c>
      <c r="AH280" s="81">
        <f t="shared" si="162"/>
        <v>0</v>
      </c>
      <c r="AI280" s="81">
        <f t="shared" si="179"/>
        <v>0</v>
      </c>
      <c r="AJ280" s="81">
        <f t="shared" si="180"/>
        <v>0</v>
      </c>
      <c r="AK280" s="81">
        <f t="shared" si="163"/>
        <v>0</v>
      </c>
      <c r="AL280" s="81">
        <f t="shared" si="181"/>
        <v>0</v>
      </c>
      <c r="AM280" s="81">
        <f t="shared" si="182"/>
        <v>0</v>
      </c>
      <c r="AN280" s="81">
        <f t="shared" si="164"/>
        <v>0</v>
      </c>
      <c r="AO280" s="81">
        <f t="shared" si="183"/>
        <v>0</v>
      </c>
      <c r="AP280" s="81">
        <f t="shared" si="184"/>
        <v>0</v>
      </c>
      <c r="AQ280" s="81">
        <f t="shared" si="165"/>
        <v>0</v>
      </c>
      <c r="AR280" s="81">
        <f t="shared" si="185"/>
        <v>0</v>
      </c>
      <c r="AS280" s="81">
        <f t="shared" si="186"/>
        <v>0</v>
      </c>
      <c r="AT280" s="81">
        <f t="shared" si="166"/>
        <v>0</v>
      </c>
      <c r="AU280" s="81">
        <f t="shared" si="187"/>
        <v>0</v>
      </c>
      <c r="AV280" s="81">
        <f t="shared" si="188"/>
        <v>0</v>
      </c>
      <c r="AW280" s="81">
        <f t="shared" si="167"/>
        <v>0</v>
      </c>
      <c r="AX280" s="81">
        <f t="shared" si="189"/>
        <v>0</v>
      </c>
      <c r="AY280" s="81">
        <f t="shared" si="190"/>
        <v>0</v>
      </c>
      <c r="AZ280" s="81">
        <f t="shared" si="168"/>
        <v>0</v>
      </c>
      <c r="BA280" s="81">
        <f t="shared" si="191"/>
        <v>0</v>
      </c>
      <c r="BB280" s="81">
        <f t="shared" si="192"/>
        <v>0</v>
      </c>
    </row>
    <row r="281" spans="1:54" x14ac:dyDescent="0.25">
      <c r="A281" s="198"/>
      <c r="B281" s="206"/>
      <c r="C281" s="207"/>
      <c r="D281" s="210"/>
      <c r="E281" s="206"/>
      <c r="F281" s="206"/>
      <c r="G281" s="206"/>
      <c r="H281" s="206"/>
      <c r="I281" s="206"/>
      <c r="J281" s="210"/>
      <c r="K281" s="206"/>
      <c r="L281" s="206"/>
      <c r="M281" s="206"/>
      <c r="N281" s="206"/>
      <c r="O281" s="206"/>
      <c r="P281" s="208"/>
      <c r="Q281" s="81">
        <f t="shared" si="169"/>
        <v>0</v>
      </c>
      <c r="R281" s="81">
        <f t="shared" si="170"/>
        <v>0</v>
      </c>
      <c r="S281" s="211" t="s">
        <v>36</v>
      </c>
      <c r="T281" s="212" t="s">
        <v>36</v>
      </c>
      <c r="U281" s="213" t="s">
        <v>36</v>
      </c>
      <c r="V281" s="81">
        <f t="shared" si="158"/>
        <v>0</v>
      </c>
      <c r="W281" s="81">
        <f t="shared" si="171"/>
        <v>0</v>
      </c>
      <c r="X281" s="81">
        <f t="shared" si="172"/>
        <v>0</v>
      </c>
      <c r="Y281" s="81">
        <f t="shared" si="159"/>
        <v>0</v>
      </c>
      <c r="Z281" s="81">
        <f t="shared" si="173"/>
        <v>0</v>
      </c>
      <c r="AA281" s="81">
        <f t="shared" si="174"/>
        <v>0</v>
      </c>
      <c r="AB281" s="81">
        <f t="shared" si="160"/>
        <v>0</v>
      </c>
      <c r="AC281" s="81">
        <f t="shared" si="175"/>
        <v>0</v>
      </c>
      <c r="AD281" s="81">
        <f t="shared" si="176"/>
        <v>0</v>
      </c>
      <c r="AE281" s="81">
        <f t="shared" si="161"/>
        <v>0</v>
      </c>
      <c r="AF281" s="81">
        <f t="shared" si="177"/>
        <v>0</v>
      </c>
      <c r="AG281" s="81">
        <f t="shared" si="178"/>
        <v>0</v>
      </c>
      <c r="AH281" s="81">
        <f t="shared" si="162"/>
        <v>0</v>
      </c>
      <c r="AI281" s="81">
        <f t="shared" si="179"/>
        <v>0</v>
      </c>
      <c r="AJ281" s="81">
        <f t="shared" si="180"/>
        <v>0</v>
      </c>
      <c r="AK281" s="81">
        <f t="shared" si="163"/>
        <v>0</v>
      </c>
      <c r="AL281" s="81">
        <f t="shared" si="181"/>
        <v>0</v>
      </c>
      <c r="AM281" s="81">
        <f t="shared" si="182"/>
        <v>0</v>
      </c>
      <c r="AN281" s="81">
        <f t="shared" si="164"/>
        <v>0</v>
      </c>
      <c r="AO281" s="81">
        <f t="shared" si="183"/>
        <v>0</v>
      </c>
      <c r="AP281" s="81">
        <f t="shared" si="184"/>
        <v>0</v>
      </c>
      <c r="AQ281" s="81">
        <f t="shared" si="165"/>
        <v>0</v>
      </c>
      <c r="AR281" s="81">
        <f t="shared" si="185"/>
        <v>0</v>
      </c>
      <c r="AS281" s="81">
        <f t="shared" si="186"/>
        <v>0</v>
      </c>
      <c r="AT281" s="81">
        <f t="shared" si="166"/>
        <v>0</v>
      </c>
      <c r="AU281" s="81">
        <f t="shared" si="187"/>
        <v>0</v>
      </c>
      <c r="AV281" s="81">
        <f t="shared" si="188"/>
        <v>0</v>
      </c>
      <c r="AW281" s="81">
        <f t="shared" si="167"/>
        <v>0</v>
      </c>
      <c r="AX281" s="81">
        <f t="shared" si="189"/>
        <v>0</v>
      </c>
      <c r="AY281" s="81">
        <f t="shared" si="190"/>
        <v>0</v>
      </c>
      <c r="AZ281" s="81">
        <f t="shared" si="168"/>
        <v>0</v>
      </c>
      <c r="BA281" s="81">
        <f t="shared" si="191"/>
        <v>0</v>
      </c>
      <c r="BB281" s="81">
        <f t="shared" si="192"/>
        <v>0</v>
      </c>
    </row>
    <row r="282" spans="1:54" x14ac:dyDescent="0.25">
      <c r="A282" s="198"/>
      <c r="B282" s="206"/>
      <c r="C282" s="207"/>
      <c r="D282" s="210"/>
      <c r="E282" s="206"/>
      <c r="F282" s="206"/>
      <c r="G282" s="206"/>
      <c r="H282" s="206"/>
      <c r="I282" s="206"/>
      <c r="J282" s="210"/>
      <c r="K282" s="206"/>
      <c r="L282" s="206"/>
      <c r="M282" s="206"/>
      <c r="N282" s="206"/>
      <c r="O282" s="206"/>
      <c r="P282" s="208"/>
      <c r="Q282" s="81">
        <f t="shared" si="169"/>
        <v>0</v>
      </c>
      <c r="R282" s="81">
        <f t="shared" si="170"/>
        <v>0</v>
      </c>
      <c r="S282" s="211" t="s">
        <v>36</v>
      </c>
      <c r="T282" s="212" t="s">
        <v>36</v>
      </c>
      <c r="U282" s="213" t="s">
        <v>36</v>
      </c>
      <c r="V282" s="81">
        <f t="shared" si="158"/>
        <v>0</v>
      </c>
      <c r="W282" s="81">
        <f t="shared" si="171"/>
        <v>0</v>
      </c>
      <c r="X282" s="81">
        <f t="shared" si="172"/>
        <v>0</v>
      </c>
      <c r="Y282" s="81">
        <f t="shared" si="159"/>
        <v>0</v>
      </c>
      <c r="Z282" s="81">
        <f t="shared" si="173"/>
        <v>0</v>
      </c>
      <c r="AA282" s="81">
        <f t="shared" si="174"/>
        <v>0</v>
      </c>
      <c r="AB282" s="81">
        <f t="shared" si="160"/>
        <v>0</v>
      </c>
      <c r="AC282" s="81">
        <f t="shared" si="175"/>
        <v>0</v>
      </c>
      <c r="AD282" s="81">
        <f t="shared" si="176"/>
        <v>0</v>
      </c>
      <c r="AE282" s="81">
        <f t="shared" si="161"/>
        <v>0</v>
      </c>
      <c r="AF282" s="81">
        <f t="shared" si="177"/>
        <v>0</v>
      </c>
      <c r="AG282" s="81">
        <f t="shared" si="178"/>
        <v>0</v>
      </c>
      <c r="AH282" s="81">
        <f t="shared" si="162"/>
        <v>0</v>
      </c>
      <c r="AI282" s="81">
        <f t="shared" si="179"/>
        <v>0</v>
      </c>
      <c r="AJ282" s="81">
        <f t="shared" si="180"/>
        <v>0</v>
      </c>
      <c r="AK282" s="81">
        <f t="shared" si="163"/>
        <v>0</v>
      </c>
      <c r="AL282" s="81">
        <f t="shared" si="181"/>
        <v>0</v>
      </c>
      <c r="AM282" s="81">
        <f t="shared" si="182"/>
        <v>0</v>
      </c>
      <c r="AN282" s="81">
        <f t="shared" si="164"/>
        <v>0</v>
      </c>
      <c r="AO282" s="81">
        <f t="shared" si="183"/>
        <v>0</v>
      </c>
      <c r="AP282" s="81">
        <f t="shared" si="184"/>
        <v>0</v>
      </c>
      <c r="AQ282" s="81">
        <f t="shared" si="165"/>
        <v>0</v>
      </c>
      <c r="AR282" s="81">
        <f t="shared" si="185"/>
        <v>0</v>
      </c>
      <c r="AS282" s="81">
        <f t="shared" si="186"/>
        <v>0</v>
      </c>
      <c r="AT282" s="81">
        <f t="shared" si="166"/>
        <v>0</v>
      </c>
      <c r="AU282" s="81">
        <f t="shared" si="187"/>
        <v>0</v>
      </c>
      <c r="AV282" s="81">
        <f t="shared" si="188"/>
        <v>0</v>
      </c>
      <c r="AW282" s="81">
        <f t="shared" si="167"/>
        <v>0</v>
      </c>
      <c r="AX282" s="81">
        <f t="shared" si="189"/>
        <v>0</v>
      </c>
      <c r="AY282" s="81">
        <f t="shared" si="190"/>
        <v>0</v>
      </c>
      <c r="AZ282" s="81">
        <f t="shared" si="168"/>
        <v>0</v>
      </c>
      <c r="BA282" s="81">
        <f t="shared" si="191"/>
        <v>0</v>
      </c>
      <c r="BB282" s="81">
        <f t="shared" si="192"/>
        <v>0</v>
      </c>
    </row>
    <row r="283" spans="1:54" x14ac:dyDescent="0.25">
      <c r="A283" s="198"/>
      <c r="B283" s="206"/>
      <c r="C283" s="207"/>
      <c r="D283" s="210"/>
      <c r="E283" s="206"/>
      <c r="F283" s="206"/>
      <c r="G283" s="206"/>
      <c r="H283" s="206"/>
      <c r="I283" s="206"/>
      <c r="J283" s="210"/>
      <c r="K283" s="206"/>
      <c r="L283" s="206"/>
      <c r="M283" s="206"/>
      <c r="N283" s="206"/>
      <c r="O283" s="206"/>
      <c r="P283" s="208"/>
      <c r="Q283" s="81">
        <f t="shared" si="169"/>
        <v>0</v>
      </c>
      <c r="R283" s="81">
        <f t="shared" si="170"/>
        <v>0</v>
      </c>
      <c r="S283" s="211" t="s">
        <v>36</v>
      </c>
      <c r="T283" s="212" t="s">
        <v>36</v>
      </c>
      <c r="U283" s="213" t="s">
        <v>36</v>
      </c>
      <c r="V283" s="81">
        <f t="shared" si="158"/>
        <v>0</v>
      </c>
      <c r="W283" s="81">
        <f t="shared" si="171"/>
        <v>0</v>
      </c>
      <c r="X283" s="81">
        <f t="shared" si="172"/>
        <v>0</v>
      </c>
      <c r="Y283" s="81">
        <f t="shared" si="159"/>
        <v>0</v>
      </c>
      <c r="Z283" s="81">
        <f t="shared" si="173"/>
        <v>0</v>
      </c>
      <c r="AA283" s="81">
        <f t="shared" si="174"/>
        <v>0</v>
      </c>
      <c r="AB283" s="81">
        <f t="shared" si="160"/>
        <v>0</v>
      </c>
      <c r="AC283" s="81">
        <f t="shared" si="175"/>
        <v>0</v>
      </c>
      <c r="AD283" s="81">
        <f t="shared" si="176"/>
        <v>0</v>
      </c>
      <c r="AE283" s="81">
        <f t="shared" si="161"/>
        <v>0</v>
      </c>
      <c r="AF283" s="81">
        <f t="shared" si="177"/>
        <v>0</v>
      </c>
      <c r="AG283" s="81">
        <f t="shared" si="178"/>
        <v>0</v>
      </c>
      <c r="AH283" s="81">
        <f t="shared" si="162"/>
        <v>0</v>
      </c>
      <c r="AI283" s="81">
        <f t="shared" si="179"/>
        <v>0</v>
      </c>
      <c r="AJ283" s="81">
        <f t="shared" si="180"/>
        <v>0</v>
      </c>
      <c r="AK283" s="81">
        <f t="shared" si="163"/>
        <v>0</v>
      </c>
      <c r="AL283" s="81">
        <f t="shared" si="181"/>
        <v>0</v>
      </c>
      <c r="AM283" s="81">
        <f t="shared" si="182"/>
        <v>0</v>
      </c>
      <c r="AN283" s="81">
        <f t="shared" si="164"/>
        <v>0</v>
      </c>
      <c r="AO283" s="81">
        <f t="shared" si="183"/>
        <v>0</v>
      </c>
      <c r="AP283" s="81">
        <f t="shared" si="184"/>
        <v>0</v>
      </c>
      <c r="AQ283" s="81">
        <f t="shared" si="165"/>
        <v>0</v>
      </c>
      <c r="AR283" s="81">
        <f t="shared" si="185"/>
        <v>0</v>
      </c>
      <c r="AS283" s="81">
        <f t="shared" si="186"/>
        <v>0</v>
      </c>
      <c r="AT283" s="81">
        <f t="shared" si="166"/>
        <v>0</v>
      </c>
      <c r="AU283" s="81">
        <f t="shared" si="187"/>
        <v>0</v>
      </c>
      <c r="AV283" s="81">
        <f t="shared" si="188"/>
        <v>0</v>
      </c>
      <c r="AW283" s="81">
        <f t="shared" si="167"/>
        <v>0</v>
      </c>
      <c r="AX283" s="81">
        <f t="shared" si="189"/>
        <v>0</v>
      </c>
      <c r="AY283" s="81">
        <f t="shared" si="190"/>
        <v>0</v>
      </c>
      <c r="AZ283" s="81">
        <f t="shared" si="168"/>
        <v>0</v>
      </c>
      <c r="BA283" s="81">
        <f t="shared" si="191"/>
        <v>0</v>
      </c>
      <c r="BB283" s="81">
        <f t="shared" si="192"/>
        <v>0</v>
      </c>
    </row>
    <row r="284" spans="1:54" x14ac:dyDescent="0.25">
      <c r="A284" s="198"/>
      <c r="B284" s="206"/>
      <c r="C284" s="207"/>
      <c r="D284" s="210"/>
      <c r="E284" s="206"/>
      <c r="F284" s="206"/>
      <c r="G284" s="206"/>
      <c r="H284" s="206"/>
      <c r="I284" s="206"/>
      <c r="J284" s="210"/>
      <c r="K284" s="206"/>
      <c r="L284" s="206"/>
      <c r="M284" s="206"/>
      <c r="N284" s="206"/>
      <c r="O284" s="206"/>
      <c r="P284" s="208"/>
      <c r="Q284" s="81">
        <f t="shared" si="169"/>
        <v>0</v>
      </c>
      <c r="R284" s="81">
        <f t="shared" si="170"/>
        <v>0</v>
      </c>
      <c r="S284" s="211" t="s">
        <v>36</v>
      </c>
      <c r="T284" s="212" t="s">
        <v>36</v>
      </c>
      <c r="U284" s="213" t="s">
        <v>36</v>
      </c>
      <c r="V284" s="81">
        <f t="shared" si="158"/>
        <v>0</v>
      </c>
      <c r="W284" s="81">
        <f t="shared" si="171"/>
        <v>0</v>
      </c>
      <c r="X284" s="81">
        <f t="shared" si="172"/>
        <v>0</v>
      </c>
      <c r="Y284" s="81">
        <f t="shared" si="159"/>
        <v>0</v>
      </c>
      <c r="Z284" s="81">
        <f t="shared" si="173"/>
        <v>0</v>
      </c>
      <c r="AA284" s="81">
        <f t="shared" si="174"/>
        <v>0</v>
      </c>
      <c r="AB284" s="81">
        <f t="shared" si="160"/>
        <v>0</v>
      </c>
      <c r="AC284" s="81">
        <f t="shared" si="175"/>
        <v>0</v>
      </c>
      <c r="AD284" s="81">
        <f t="shared" si="176"/>
        <v>0</v>
      </c>
      <c r="AE284" s="81">
        <f t="shared" si="161"/>
        <v>0</v>
      </c>
      <c r="AF284" s="81">
        <f t="shared" si="177"/>
        <v>0</v>
      </c>
      <c r="AG284" s="81">
        <f t="shared" si="178"/>
        <v>0</v>
      </c>
      <c r="AH284" s="81">
        <f t="shared" si="162"/>
        <v>0</v>
      </c>
      <c r="AI284" s="81">
        <f t="shared" si="179"/>
        <v>0</v>
      </c>
      <c r="AJ284" s="81">
        <f t="shared" si="180"/>
        <v>0</v>
      </c>
      <c r="AK284" s="81">
        <f t="shared" si="163"/>
        <v>0</v>
      </c>
      <c r="AL284" s="81">
        <f t="shared" si="181"/>
        <v>0</v>
      </c>
      <c r="AM284" s="81">
        <f t="shared" si="182"/>
        <v>0</v>
      </c>
      <c r="AN284" s="81">
        <f t="shared" si="164"/>
        <v>0</v>
      </c>
      <c r="AO284" s="81">
        <f t="shared" si="183"/>
        <v>0</v>
      </c>
      <c r="AP284" s="81">
        <f t="shared" si="184"/>
        <v>0</v>
      </c>
      <c r="AQ284" s="81">
        <f t="shared" si="165"/>
        <v>0</v>
      </c>
      <c r="AR284" s="81">
        <f t="shared" si="185"/>
        <v>0</v>
      </c>
      <c r="AS284" s="81">
        <f t="shared" si="186"/>
        <v>0</v>
      </c>
      <c r="AT284" s="81">
        <f t="shared" si="166"/>
        <v>0</v>
      </c>
      <c r="AU284" s="81">
        <f t="shared" si="187"/>
        <v>0</v>
      </c>
      <c r="AV284" s="81">
        <f t="shared" si="188"/>
        <v>0</v>
      </c>
      <c r="AW284" s="81">
        <f t="shared" si="167"/>
        <v>0</v>
      </c>
      <c r="AX284" s="81">
        <f t="shared" si="189"/>
        <v>0</v>
      </c>
      <c r="AY284" s="81">
        <f t="shared" si="190"/>
        <v>0</v>
      </c>
      <c r="AZ284" s="81">
        <f t="shared" si="168"/>
        <v>0</v>
      </c>
      <c r="BA284" s="81">
        <f t="shared" si="191"/>
        <v>0</v>
      </c>
      <c r="BB284" s="81">
        <f t="shared" si="192"/>
        <v>0</v>
      </c>
    </row>
    <row r="285" spans="1:54" x14ac:dyDescent="0.25">
      <c r="A285" s="198"/>
      <c r="B285" s="206"/>
      <c r="C285" s="207"/>
      <c r="D285" s="210"/>
      <c r="E285" s="206"/>
      <c r="F285" s="206"/>
      <c r="G285" s="206"/>
      <c r="H285" s="206"/>
      <c r="I285" s="206"/>
      <c r="J285" s="210"/>
      <c r="K285" s="206"/>
      <c r="L285" s="206"/>
      <c r="M285" s="206"/>
      <c r="N285" s="206"/>
      <c r="O285" s="206"/>
      <c r="P285" s="208"/>
      <c r="Q285" s="81">
        <f t="shared" si="169"/>
        <v>0</v>
      </c>
      <c r="R285" s="81">
        <f t="shared" si="170"/>
        <v>0</v>
      </c>
      <c r="S285" s="211" t="s">
        <v>36</v>
      </c>
      <c r="T285" s="212" t="s">
        <v>36</v>
      </c>
      <c r="U285" s="213" t="s">
        <v>36</v>
      </c>
      <c r="V285" s="81">
        <f t="shared" si="158"/>
        <v>0</v>
      </c>
      <c r="W285" s="81">
        <f t="shared" si="171"/>
        <v>0</v>
      </c>
      <c r="X285" s="81">
        <f t="shared" si="172"/>
        <v>0</v>
      </c>
      <c r="Y285" s="81">
        <f t="shared" si="159"/>
        <v>0</v>
      </c>
      <c r="Z285" s="81">
        <f t="shared" si="173"/>
        <v>0</v>
      </c>
      <c r="AA285" s="81">
        <f t="shared" si="174"/>
        <v>0</v>
      </c>
      <c r="AB285" s="81">
        <f t="shared" si="160"/>
        <v>0</v>
      </c>
      <c r="AC285" s="81">
        <f t="shared" si="175"/>
        <v>0</v>
      </c>
      <c r="AD285" s="81">
        <f t="shared" si="176"/>
        <v>0</v>
      </c>
      <c r="AE285" s="81">
        <f t="shared" si="161"/>
        <v>0</v>
      </c>
      <c r="AF285" s="81">
        <f t="shared" si="177"/>
        <v>0</v>
      </c>
      <c r="AG285" s="81">
        <f t="shared" si="178"/>
        <v>0</v>
      </c>
      <c r="AH285" s="81">
        <f t="shared" si="162"/>
        <v>0</v>
      </c>
      <c r="AI285" s="81">
        <f t="shared" si="179"/>
        <v>0</v>
      </c>
      <c r="AJ285" s="81">
        <f t="shared" si="180"/>
        <v>0</v>
      </c>
      <c r="AK285" s="81">
        <f t="shared" si="163"/>
        <v>0</v>
      </c>
      <c r="AL285" s="81">
        <f t="shared" si="181"/>
        <v>0</v>
      </c>
      <c r="AM285" s="81">
        <f t="shared" si="182"/>
        <v>0</v>
      </c>
      <c r="AN285" s="81">
        <f t="shared" si="164"/>
        <v>0</v>
      </c>
      <c r="AO285" s="81">
        <f t="shared" si="183"/>
        <v>0</v>
      </c>
      <c r="AP285" s="81">
        <f t="shared" si="184"/>
        <v>0</v>
      </c>
      <c r="AQ285" s="81">
        <f t="shared" si="165"/>
        <v>0</v>
      </c>
      <c r="AR285" s="81">
        <f t="shared" si="185"/>
        <v>0</v>
      </c>
      <c r="AS285" s="81">
        <f t="shared" si="186"/>
        <v>0</v>
      </c>
      <c r="AT285" s="81">
        <f t="shared" si="166"/>
        <v>0</v>
      </c>
      <c r="AU285" s="81">
        <f t="shared" si="187"/>
        <v>0</v>
      </c>
      <c r="AV285" s="81">
        <f t="shared" si="188"/>
        <v>0</v>
      </c>
      <c r="AW285" s="81">
        <f t="shared" si="167"/>
        <v>0</v>
      </c>
      <c r="AX285" s="81">
        <f t="shared" si="189"/>
        <v>0</v>
      </c>
      <c r="AY285" s="81">
        <f t="shared" si="190"/>
        <v>0</v>
      </c>
      <c r="AZ285" s="81">
        <f t="shared" si="168"/>
        <v>0</v>
      </c>
      <c r="BA285" s="81">
        <f t="shared" si="191"/>
        <v>0</v>
      </c>
      <c r="BB285" s="81">
        <f t="shared" si="192"/>
        <v>0</v>
      </c>
    </row>
    <row r="286" spans="1:54" x14ac:dyDescent="0.25">
      <c r="A286" s="198"/>
      <c r="B286" s="206"/>
      <c r="C286" s="207"/>
      <c r="D286" s="210"/>
      <c r="E286" s="206"/>
      <c r="F286" s="206"/>
      <c r="G286" s="206"/>
      <c r="H286" s="206"/>
      <c r="I286" s="206"/>
      <c r="J286" s="210"/>
      <c r="K286" s="206"/>
      <c r="L286" s="206"/>
      <c r="M286" s="206"/>
      <c r="N286" s="206"/>
      <c r="O286" s="206"/>
      <c r="P286" s="208"/>
      <c r="Q286" s="81">
        <f t="shared" si="169"/>
        <v>0</v>
      </c>
      <c r="R286" s="81">
        <f t="shared" si="170"/>
        <v>0</v>
      </c>
      <c r="S286" s="211" t="s">
        <v>36</v>
      </c>
      <c r="T286" s="212" t="s">
        <v>36</v>
      </c>
      <c r="U286" s="213" t="s">
        <v>36</v>
      </c>
      <c r="V286" s="81">
        <f t="shared" si="158"/>
        <v>0</v>
      </c>
      <c r="W286" s="81">
        <f t="shared" si="171"/>
        <v>0</v>
      </c>
      <c r="X286" s="81">
        <f t="shared" si="172"/>
        <v>0</v>
      </c>
      <c r="Y286" s="81">
        <f t="shared" si="159"/>
        <v>0</v>
      </c>
      <c r="Z286" s="81">
        <f t="shared" si="173"/>
        <v>0</v>
      </c>
      <c r="AA286" s="81">
        <f t="shared" si="174"/>
        <v>0</v>
      </c>
      <c r="AB286" s="81">
        <f t="shared" si="160"/>
        <v>0</v>
      </c>
      <c r="AC286" s="81">
        <f t="shared" si="175"/>
        <v>0</v>
      </c>
      <c r="AD286" s="81">
        <f t="shared" si="176"/>
        <v>0</v>
      </c>
      <c r="AE286" s="81">
        <f t="shared" si="161"/>
        <v>0</v>
      </c>
      <c r="AF286" s="81">
        <f t="shared" si="177"/>
        <v>0</v>
      </c>
      <c r="AG286" s="81">
        <f t="shared" si="178"/>
        <v>0</v>
      </c>
      <c r="AH286" s="81">
        <f t="shared" si="162"/>
        <v>0</v>
      </c>
      <c r="AI286" s="81">
        <f t="shared" si="179"/>
        <v>0</v>
      </c>
      <c r="AJ286" s="81">
        <f t="shared" si="180"/>
        <v>0</v>
      </c>
      <c r="AK286" s="81">
        <f t="shared" si="163"/>
        <v>0</v>
      </c>
      <c r="AL286" s="81">
        <f t="shared" si="181"/>
        <v>0</v>
      </c>
      <c r="AM286" s="81">
        <f t="shared" si="182"/>
        <v>0</v>
      </c>
      <c r="AN286" s="81">
        <f t="shared" si="164"/>
        <v>0</v>
      </c>
      <c r="AO286" s="81">
        <f t="shared" si="183"/>
        <v>0</v>
      </c>
      <c r="AP286" s="81">
        <f t="shared" si="184"/>
        <v>0</v>
      </c>
      <c r="AQ286" s="81">
        <f t="shared" si="165"/>
        <v>0</v>
      </c>
      <c r="AR286" s="81">
        <f t="shared" si="185"/>
        <v>0</v>
      </c>
      <c r="AS286" s="81">
        <f t="shared" si="186"/>
        <v>0</v>
      </c>
      <c r="AT286" s="81">
        <f t="shared" si="166"/>
        <v>0</v>
      </c>
      <c r="AU286" s="81">
        <f t="shared" si="187"/>
        <v>0</v>
      </c>
      <c r="AV286" s="81">
        <f t="shared" si="188"/>
        <v>0</v>
      </c>
      <c r="AW286" s="81">
        <f t="shared" si="167"/>
        <v>0</v>
      </c>
      <c r="AX286" s="81">
        <f t="shared" si="189"/>
        <v>0</v>
      </c>
      <c r="AY286" s="81">
        <f t="shared" si="190"/>
        <v>0</v>
      </c>
      <c r="AZ286" s="81">
        <f t="shared" si="168"/>
        <v>0</v>
      </c>
      <c r="BA286" s="81">
        <f t="shared" si="191"/>
        <v>0</v>
      </c>
      <c r="BB286" s="81">
        <f t="shared" si="192"/>
        <v>0</v>
      </c>
    </row>
    <row r="287" spans="1:54" x14ac:dyDescent="0.25">
      <c r="A287" s="198"/>
      <c r="B287" s="206"/>
      <c r="C287" s="207"/>
      <c r="D287" s="210"/>
      <c r="E287" s="206"/>
      <c r="F287" s="206"/>
      <c r="G287" s="206"/>
      <c r="H287" s="206"/>
      <c r="I287" s="206"/>
      <c r="J287" s="210"/>
      <c r="K287" s="206"/>
      <c r="L287" s="206"/>
      <c r="M287" s="206"/>
      <c r="N287" s="206"/>
      <c r="O287" s="206"/>
      <c r="P287" s="208"/>
      <c r="Q287" s="81">
        <f t="shared" si="169"/>
        <v>0</v>
      </c>
      <c r="R287" s="81">
        <f t="shared" si="170"/>
        <v>0</v>
      </c>
      <c r="S287" s="211" t="s">
        <v>36</v>
      </c>
      <c r="T287" s="212" t="s">
        <v>36</v>
      </c>
      <c r="U287" s="213" t="s">
        <v>36</v>
      </c>
      <c r="V287" s="81">
        <f t="shared" si="158"/>
        <v>0</v>
      </c>
      <c r="W287" s="81">
        <f t="shared" si="171"/>
        <v>0</v>
      </c>
      <c r="X287" s="81">
        <f t="shared" si="172"/>
        <v>0</v>
      </c>
      <c r="Y287" s="81">
        <f t="shared" si="159"/>
        <v>0</v>
      </c>
      <c r="Z287" s="81">
        <f t="shared" si="173"/>
        <v>0</v>
      </c>
      <c r="AA287" s="81">
        <f t="shared" si="174"/>
        <v>0</v>
      </c>
      <c r="AB287" s="81">
        <f t="shared" si="160"/>
        <v>0</v>
      </c>
      <c r="AC287" s="81">
        <f t="shared" si="175"/>
        <v>0</v>
      </c>
      <c r="AD287" s="81">
        <f t="shared" si="176"/>
        <v>0</v>
      </c>
      <c r="AE287" s="81">
        <f t="shared" si="161"/>
        <v>0</v>
      </c>
      <c r="AF287" s="81">
        <f t="shared" si="177"/>
        <v>0</v>
      </c>
      <c r="AG287" s="81">
        <f t="shared" si="178"/>
        <v>0</v>
      </c>
      <c r="AH287" s="81">
        <f t="shared" si="162"/>
        <v>0</v>
      </c>
      <c r="AI287" s="81">
        <f t="shared" si="179"/>
        <v>0</v>
      </c>
      <c r="AJ287" s="81">
        <f t="shared" si="180"/>
        <v>0</v>
      </c>
      <c r="AK287" s="81">
        <f t="shared" si="163"/>
        <v>0</v>
      </c>
      <c r="AL287" s="81">
        <f t="shared" si="181"/>
        <v>0</v>
      </c>
      <c r="AM287" s="81">
        <f t="shared" si="182"/>
        <v>0</v>
      </c>
      <c r="AN287" s="81">
        <f t="shared" si="164"/>
        <v>0</v>
      </c>
      <c r="AO287" s="81">
        <f t="shared" si="183"/>
        <v>0</v>
      </c>
      <c r="AP287" s="81">
        <f t="shared" si="184"/>
        <v>0</v>
      </c>
      <c r="AQ287" s="81">
        <f t="shared" si="165"/>
        <v>0</v>
      </c>
      <c r="AR287" s="81">
        <f t="shared" si="185"/>
        <v>0</v>
      </c>
      <c r="AS287" s="81">
        <f t="shared" si="186"/>
        <v>0</v>
      </c>
      <c r="AT287" s="81">
        <f t="shared" si="166"/>
        <v>0</v>
      </c>
      <c r="AU287" s="81">
        <f t="shared" si="187"/>
        <v>0</v>
      </c>
      <c r="AV287" s="81">
        <f t="shared" si="188"/>
        <v>0</v>
      </c>
      <c r="AW287" s="81">
        <f t="shared" si="167"/>
        <v>0</v>
      </c>
      <c r="AX287" s="81">
        <f t="shared" si="189"/>
        <v>0</v>
      </c>
      <c r="AY287" s="81">
        <f t="shared" si="190"/>
        <v>0</v>
      </c>
      <c r="AZ287" s="81">
        <f t="shared" si="168"/>
        <v>0</v>
      </c>
      <c r="BA287" s="81">
        <f t="shared" si="191"/>
        <v>0</v>
      </c>
      <c r="BB287" s="81">
        <f t="shared" si="192"/>
        <v>0</v>
      </c>
    </row>
    <row r="288" spans="1:54" x14ac:dyDescent="0.25">
      <c r="A288" s="198"/>
      <c r="B288" s="206"/>
      <c r="C288" s="207"/>
      <c r="D288" s="210"/>
      <c r="E288" s="206"/>
      <c r="F288" s="206"/>
      <c r="G288" s="206"/>
      <c r="H288" s="206"/>
      <c r="I288" s="206"/>
      <c r="J288" s="210"/>
      <c r="K288" s="206"/>
      <c r="L288" s="206"/>
      <c r="M288" s="206"/>
      <c r="N288" s="206"/>
      <c r="O288" s="206"/>
      <c r="P288" s="208"/>
      <c r="Q288" s="81">
        <f t="shared" si="169"/>
        <v>0</v>
      </c>
      <c r="R288" s="81">
        <f t="shared" si="170"/>
        <v>0</v>
      </c>
      <c r="S288" s="211" t="s">
        <v>36</v>
      </c>
      <c r="T288" s="212" t="s">
        <v>36</v>
      </c>
      <c r="U288" s="213" t="s">
        <v>36</v>
      </c>
      <c r="V288" s="81">
        <f t="shared" si="158"/>
        <v>0</v>
      </c>
      <c r="W288" s="81">
        <f t="shared" si="171"/>
        <v>0</v>
      </c>
      <c r="X288" s="81">
        <f t="shared" si="172"/>
        <v>0</v>
      </c>
      <c r="Y288" s="81">
        <f t="shared" si="159"/>
        <v>0</v>
      </c>
      <c r="Z288" s="81">
        <f t="shared" si="173"/>
        <v>0</v>
      </c>
      <c r="AA288" s="81">
        <f t="shared" si="174"/>
        <v>0</v>
      </c>
      <c r="AB288" s="81">
        <f t="shared" si="160"/>
        <v>0</v>
      </c>
      <c r="AC288" s="81">
        <f t="shared" si="175"/>
        <v>0</v>
      </c>
      <c r="AD288" s="81">
        <f t="shared" si="176"/>
        <v>0</v>
      </c>
      <c r="AE288" s="81">
        <f t="shared" si="161"/>
        <v>0</v>
      </c>
      <c r="AF288" s="81">
        <f t="shared" si="177"/>
        <v>0</v>
      </c>
      <c r="AG288" s="81">
        <f t="shared" si="178"/>
        <v>0</v>
      </c>
      <c r="AH288" s="81">
        <f t="shared" si="162"/>
        <v>0</v>
      </c>
      <c r="AI288" s="81">
        <f t="shared" si="179"/>
        <v>0</v>
      </c>
      <c r="AJ288" s="81">
        <f t="shared" si="180"/>
        <v>0</v>
      </c>
      <c r="AK288" s="81">
        <f t="shared" si="163"/>
        <v>0</v>
      </c>
      <c r="AL288" s="81">
        <f t="shared" si="181"/>
        <v>0</v>
      </c>
      <c r="AM288" s="81">
        <f t="shared" si="182"/>
        <v>0</v>
      </c>
      <c r="AN288" s="81">
        <f t="shared" si="164"/>
        <v>0</v>
      </c>
      <c r="AO288" s="81">
        <f t="shared" si="183"/>
        <v>0</v>
      </c>
      <c r="AP288" s="81">
        <f t="shared" si="184"/>
        <v>0</v>
      </c>
      <c r="AQ288" s="81">
        <f t="shared" si="165"/>
        <v>0</v>
      </c>
      <c r="AR288" s="81">
        <f t="shared" si="185"/>
        <v>0</v>
      </c>
      <c r="AS288" s="81">
        <f t="shared" si="186"/>
        <v>0</v>
      </c>
      <c r="AT288" s="81">
        <f t="shared" si="166"/>
        <v>0</v>
      </c>
      <c r="AU288" s="81">
        <f t="shared" si="187"/>
        <v>0</v>
      </c>
      <c r="AV288" s="81">
        <f t="shared" si="188"/>
        <v>0</v>
      </c>
      <c r="AW288" s="81">
        <f t="shared" si="167"/>
        <v>0</v>
      </c>
      <c r="AX288" s="81">
        <f t="shared" si="189"/>
        <v>0</v>
      </c>
      <c r="AY288" s="81">
        <f t="shared" si="190"/>
        <v>0</v>
      </c>
      <c r="AZ288" s="81">
        <f t="shared" si="168"/>
        <v>0</v>
      </c>
      <c r="BA288" s="81">
        <f t="shared" si="191"/>
        <v>0</v>
      </c>
      <c r="BB288" s="81">
        <f t="shared" si="192"/>
        <v>0</v>
      </c>
    </row>
    <row r="289" spans="1:54" x14ac:dyDescent="0.25">
      <c r="A289" s="198"/>
      <c r="B289" s="206"/>
      <c r="C289" s="207"/>
      <c r="D289" s="210"/>
      <c r="E289" s="206"/>
      <c r="F289" s="206"/>
      <c r="G289" s="206"/>
      <c r="H289" s="206"/>
      <c r="I289" s="206"/>
      <c r="J289" s="210"/>
      <c r="K289" s="206"/>
      <c r="L289" s="206"/>
      <c r="M289" s="206"/>
      <c r="N289" s="206"/>
      <c r="O289" s="206"/>
      <c r="P289" s="208"/>
      <c r="Q289" s="81">
        <f t="shared" si="169"/>
        <v>0</v>
      </c>
      <c r="R289" s="81">
        <f t="shared" si="170"/>
        <v>0</v>
      </c>
      <c r="S289" s="211" t="s">
        <v>36</v>
      </c>
      <c r="T289" s="212" t="s">
        <v>36</v>
      </c>
      <c r="U289" s="213" t="s">
        <v>36</v>
      </c>
      <c r="V289" s="81">
        <f t="shared" si="158"/>
        <v>0</v>
      </c>
      <c r="W289" s="81">
        <f t="shared" si="171"/>
        <v>0</v>
      </c>
      <c r="X289" s="81">
        <f t="shared" si="172"/>
        <v>0</v>
      </c>
      <c r="Y289" s="81">
        <f t="shared" si="159"/>
        <v>0</v>
      </c>
      <c r="Z289" s="81">
        <f t="shared" si="173"/>
        <v>0</v>
      </c>
      <c r="AA289" s="81">
        <f t="shared" si="174"/>
        <v>0</v>
      </c>
      <c r="AB289" s="81">
        <f t="shared" si="160"/>
        <v>0</v>
      </c>
      <c r="AC289" s="81">
        <f t="shared" si="175"/>
        <v>0</v>
      </c>
      <c r="AD289" s="81">
        <f t="shared" si="176"/>
        <v>0</v>
      </c>
      <c r="AE289" s="81">
        <f t="shared" si="161"/>
        <v>0</v>
      </c>
      <c r="AF289" s="81">
        <f t="shared" si="177"/>
        <v>0</v>
      </c>
      <c r="AG289" s="81">
        <f t="shared" si="178"/>
        <v>0</v>
      </c>
      <c r="AH289" s="81">
        <f t="shared" si="162"/>
        <v>0</v>
      </c>
      <c r="AI289" s="81">
        <f t="shared" si="179"/>
        <v>0</v>
      </c>
      <c r="AJ289" s="81">
        <f t="shared" si="180"/>
        <v>0</v>
      </c>
      <c r="AK289" s="81">
        <f t="shared" si="163"/>
        <v>0</v>
      </c>
      <c r="AL289" s="81">
        <f t="shared" si="181"/>
        <v>0</v>
      </c>
      <c r="AM289" s="81">
        <f t="shared" si="182"/>
        <v>0</v>
      </c>
      <c r="AN289" s="81">
        <f t="shared" si="164"/>
        <v>0</v>
      </c>
      <c r="AO289" s="81">
        <f t="shared" si="183"/>
        <v>0</v>
      </c>
      <c r="AP289" s="81">
        <f t="shared" si="184"/>
        <v>0</v>
      </c>
      <c r="AQ289" s="81">
        <f t="shared" si="165"/>
        <v>0</v>
      </c>
      <c r="AR289" s="81">
        <f t="shared" si="185"/>
        <v>0</v>
      </c>
      <c r="AS289" s="81">
        <f t="shared" si="186"/>
        <v>0</v>
      </c>
      <c r="AT289" s="81">
        <f t="shared" si="166"/>
        <v>0</v>
      </c>
      <c r="AU289" s="81">
        <f t="shared" si="187"/>
        <v>0</v>
      </c>
      <c r="AV289" s="81">
        <f t="shared" si="188"/>
        <v>0</v>
      </c>
      <c r="AW289" s="81">
        <f t="shared" si="167"/>
        <v>0</v>
      </c>
      <c r="AX289" s="81">
        <f t="shared" si="189"/>
        <v>0</v>
      </c>
      <c r="AY289" s="81">
        <f t="shared" si="190"/>
        <v>0</v>
      </c>
      <c r="AZ289" s="81">
        <f t="shared" si="168"/>
        <v>0</v>
      </c>
      <c r="BA289" s="81">
        <f t="shared" si="191"/>
        <v>0</v>
      </c>
      <c r="BB289" s="81">
        <f t="shared" si="192"/>
        <v>0</v>
      </c>
    </row>
    <row r="290" spans="1:54" x14ac:dyDescent="0.25">
      <c r="A290" s="198"/>
      <c r="B290" s="206"/>
      <c r="C290" s="207"/>
      <c r="D290" s="210"/>
      <c r="E290" s="206"/>
      <c r="F290" s="206"/>
      <c r="G290" s="206"/>
      <c r="H290" s="206"/>
      <c r="I290" s="206"/>
      <c r="J290" s="210"/>
      <c r="K290" s="206"/>
      <c r="L290" s="206"/>
      <c r="M290" s="206"/>
      <c r="N290" s="206"/>
      <c r="O290" s="206"/>
      <c r="P290" s="208"/>
      <c r="Q290" s="81">
        <f t="shared" si="169"/>
        <v>0</v>
      </c>
      <c r="R290" s="81">
        <f t="shared" si="170"/>
        <v>0</v>
      </c>
      <c r="S290" s="211" t="s">
        <v>36</v>
      </c>
      <c r="T290" s="212" t="s">
        <v>36</v>
      </c>
      <c r="U290" s="213" t="s">
        <v>36</v>
      </c>
      <c r="V290" s="81">
        <f t="shared" si="158"/>
        <v>0</v>
      </c>
      <c r="W290" s="81">
        <f t="shared" si="171"/>
        <v>0</v>
      </c>
      <c r="X290" s="81">
        <f t="shared" si="172"/>
        <v>0</v>
      </c>
      <c r="Y290" s="81">
        <f t="shared" si="159"/>
        <v>0</v>
      </c>
      <c r="Z290" s="81">
        <f t="shared" si="173"/>
        <v>0</v>
      </c>
      <c r="AA290" s="81">
        <f t="shared" si="174"/>
        <v>0</v>
      </c>
      <c r="AB290" s="81">
        <f t="shared" si="160"/>
        <v>0</v>
      </c>
      <c r="AC290" s="81">
        <f t="shared" si="175"/>
        <v>0</v>
      </c>
      <c r="AD290" s="81">
        <f t="shared" si="176"/>
        <v>0</v>
      </c>
      <c r="AE290" s="81">
        <f t="shared" si="161"/>
        <v>0</v>
      </c>
      <c r="AF290" s="81">
        <f t="shared" si="177"/>
        <v>0</v>
      </c>
      <c r="AG290" s="81">
        <f t="shared" si="178"/>
        <v>0</v>
      </c>
      <c r="AH290" s="81">
        <f t="shared" si="162"/>
        <v>0</v>
      </c>
      <c r="AI290" s="81">
        <f t="shared" si="179"/>
        <v>0</v>
      </c>
      <c r="AJ290" s="81">
        <f t="shared" si="180"/>
        <v>0</v>
      </c>
      <c r="AK290" s="81">
        <f t="shared" si="163"/>
        <v>0</v>
      </c>
      <c r="AL290" s="81">
        <f t="shared" si="181"/>
        <v>0</v>
      </c>
      <c r="AM290" s="81">
        <f t="shared" si="182"/>
        <v>0</v>
      </c>
      <c r="AN290" s="81">
        <f t="shared" si="164"/>
        <v>0</v>
      </c>
      <c r="AO290" s="81">
        <f t="shared" si="183"/>
        <v>0</v>
      </c>
      <c r="AP290" s="81">
        <f t="shared" si="184"/>
        <v>0</v>
      </c>
      <c r="AQ290" s="81">
        <f t="shared" si="165"/>
        <v>0</v>
      </c>
      <c r="AR290" s="81">
        <f t="shared" si="185"/>
        <v>0</v>
      </c>
      <c r="AS290" s="81">
        <f t="shared" si="186"/>
        <v>0</v>
      </c>
      <c r="AT290" s="81">
        <f t="shared" si="166"/>
        <v>0</v>
      </c>
      <c r="AU290" s="81">
        <f t="shared" si="187"/>
        <v>0</v>
      </c>
      <c r="AV290" s="81">
        <f t="shared" si="188"/>
        <v>0</v>
      </c>
      <c r="AW290" s="81">
        <f t="shared" si="167"/>
        <v>0</v>
      </c>
      <c r="AX290" s="81">
        <f t="shared" si="189"/>
        <v>0</v>
      </c>
      <c r="AY290" s="81">
        <f t="shared" si="190"/>
        <v>0</v>
      </c>
      <c r="AZ290" s="81">
        <f t="shared" si="168"/>
        <v>0</v>
      </c>
      <c r="BA290" s="81">
        <f t="shared" si="191"/>
        <v>0</v>
      </c>
      <c r="BB290" s="81">
        <f t="shared" si="192"/>
        <v>0</v>
      </c>
    </row>
    <row r="291" spans="1:54" x14ac:dyDescent="0.25">
      <c r="A291" s="198"/>
      <c r="B291" s="206"/>
      <c r="C291" s="207"/>
      <c r="D291" s="210"/>
      <c r="E291" s="206"/>
      <c r="F291" s="206"/>
      <c r="G291" s="206"/>
      <c r="H291" s="206"/>
      <c r="I291" s="206"/>
      <c r="J291" s="210"/>
      <c r="K291" s="206"/>
      <c r="L291" s="206"/>
      <c r="M291" s="206"/>
      <c r="N291" s="206"/>
      <c r="O291" s="206"/>
      <c r="P291" s="208"/>
      <c r="Q291" s="81">
        <f t="shared" si="169"/>
        <v>0</v>
      </c>
      <c r="R291" s="81">
        <f t="shared" si="170"/>
        <v>0</v>
      </c>
      <c r="S291" s="211" t="s">
        <v>36</v>
      </c>
      <c r="T291" s="212" t="s">
        <v>36</v>
      </c>
      <c r="U291" s="213" t="s">
        <v>36</v>
      </c>
      <c r="V291" s="81">
        <f t="shared" si="158"/>
        <v>0</v>
      </c>
      <c r="W291" s="81">
        <f t="shared" si="171"/>
        <v>0</v>
      </c>
      <c r="X291" s="81">
        <f t="shared" si="172"/>
        <v>0</v>
      </c>
      <c r="Y291" s="81">
        <f t="shared" si="159"/>
        <v>0</v>
      </c>
      <c r="Z291" s="81">
        <f t="shared" si="173"/>
        <v>0</v>
      </c>
      <c r="AA291" s="81">
        <f t="shared" si="174"/>
        <v>0</v>
      </c>
      <c r="AB291" s="81">
        <f t="shared" si="160"/>
        <v>0</v>
      </c>
      <c r="AC291" s="81">
        <f t="shared" si="175"/>
        <v>0</v>
      </c>
      <c r="AD291" s="81">
        <f t="shared" si="176"/>
        <v>0</v>
      </c>
      <c r="AE291" s="81">
        <f t="shared" si="161"/>
        <v>0</v>
      </c>
      <c r="AF291" s="81">
        <f t="shared" si="177"/>
        <v>0</v>
      </c>
      <c r="AG291" s="81">
        <f t="shared" si="178"/>
        <v>0</v>
      </c>
      <c r="AH291" s="81">
        <f t="shared" si="162"/>
        <v>0</v>
      </c>
      <c r="AI291" s="81">
        <f t="shared" si="179"/>
        <v>0</v>
      </c>
      <c r="AJ291" s="81">
        <f t="shared" si="180"/>
        <v>0</v>
      </c>
      <c r="AK291" s="81">
        <f t="shared" si="163"/>
        <v>0</v>
      </c>
      <c r="AL291" s="81">
        <f t="shared" si="181"/>
        <v>0</v>
      </c>
      <c r="AM291" s="81">
        <f t="shared" si="182"/>
        <v>0</v>
      </c>
      <c r="AN291" s="81">
        <f t="shared" si="164"/>
        <v>0</v>
      </c>
      <c r="AO291" s="81">
        <f t="shared" si="183"/>
        <v>0</v>
      </c>
      <c r="AP291" s="81">
        <f t="shared" si="184"/>
        <v>0</v>
      </c>
      <c r="AQ291" s="81">
        <f t="shared" si="165"/>
        <v>0</v>
      </c>
      <c r="AR291" s="81">
        <f t="shared" si="185"/>
        <v>0</v>
      </c>
      <c r="AS291" s="81">
        <f t="shared" si="186"/>
        <v>0</v>
      </c>
      <c r="AT291" s="81">
        <f t="shared" si="166"/>
        <v>0</v>
      </c>
      <c r="AU291" s="81">
        <f t="shared" si="187"/>
        <v>0</v>
      </c>
      <c r="AV291" s="81">
        <f t="shared" si="188"/>
        <v>0</v>
      </c>
      <c r="AW291" s="81">
        <f t="shared" si="167"/>
        <v>0</v>
      </c>
      <c r="AX291" s="81">
        <f t="shared" si="189"/>
        <v>0</v>
      </c>
      <c r="AY291" s="81">
        <f t="shared" si="190"/>
        <v>0</v>
      </c>
      <c r="AZ291" s="81">
        <f t="shared" si="168"/>
        <v>0</v>
      </c>
      <c r="BA291" s="81">
        <f t="shared" si="191"/>
        <v>0</v>
      </c>
      <c r="BB291" s="81">
        <f t="shared" si="192"/>
        <v>0</v>
      </c>
    </row>
    <row r="292" spans="1:54" x14ac:dyDescent="0.25">
      <c r="A292" s="198"/>
      <c r="B292" s="206"/>
      <c r="C292" s="207"/>
      <c r="D292" s="210"/>
      <c r="E292" s="206"/>
      <c r="F292" s="206"/>
      <c r="G292" s="206"/>
      <c r="H292" s="206"/>
      <c r="I292" s="206"/>
      <c r="J292" s="210"/>
      <c r="K292" s="206"/>
      <c r="L292" s="206"/>
      <c r="M292" s="206"/>
      <c r="N292" s="206"/>
      <c r="O292" s="206"/>
      <c r="P292" s="208"/>
      <c r="Q292" s="81">
        <f t="shared" si="169"/>
        <v>0</v>
      </c>
      <c r="R292" s="81">
        <f t="shared" si="170"/>
        <v>0</v>
      </c>
      <c r="S292" s="211" t="s">
        <v>36</v>
      </c>
      <c r="T292" s="212" t="s">
        <v>36</v>
      </c>
      <c r="U292" s="213" t="s">
        <v>36</v>
      </c>
      <c r="V292" s="81">
        <f t="shared" si="158"/>
        <v>0</v>
      </c>
      <c r="W292" s="81">
        <f t="shared" si="171"/>
        <v>0</v>
      </c>
      <c r="X292" s="81">
        <f t="shared" si="172"/>
        <v>0</v>
      </c>
      <c r="Y292" s="81">
        <f t="shared" si="159"/>
        <v>0</v>
      </c>
      <c r="Z292" s="81">
        <f t="shared" si="173"/>
        <v>0</v>
      </c>
      <c r="AA292" s="81">
        <f t="shared" si="174"/>
        <v>0</v>
      </c>
      <c r="AB292" s="81">
        <f t="shared" si="160"/>
        <v>0</v>
      </c>
      <c r="AC292" s="81">
        <f t="shared" si="175"/>
        <v>0</v>
      </c>
      <c r="AD292" s="81">
        <f t="shared" si="176"/>
        <v>0</v>
      </c>
      <c r="AE292" s="81">
        <f t="shared" si="161"/>
        <v>0</v>
      </c>
      <c r="AF292" s="81">
        <f t="shared" si="177"/>
        <v>0</v>
      </c>
      <c r="AG292" s="81">
        <f t="shared" si="178"/>
        <v>0</v>
      </c>
      <c r="AH292" s="81">
        <f t="shared" si="162"/>
        <v>0</v>
      </c>
      <c r="AI292" s="81">
        <f t="shared" si="179"/>
        <v>0</v>
      </c>
      <c r="AJ292" s="81">
        <f t="shared" si="180"/>
        <v>0</v>
      </c>
      <c r="AK292" s="81">
        <f t="shared" si="163"/>
        <v>0</v>
      </c>
      <c r="AL292" s="81">
        <f t="shared" si="181"/>
        <v>0</v>
      </c>
      <c r="AM292" s="81">
        <f t="shared" si="182"/>
        <v>0</v>
      </c>
      <c r="AN292" s="81">
        <f t="shared" si="164"/>
        <v>0</v>
      </c>
      <c r="AO292" s="81">
        <f t="shared" si="183"/>
        <v>0</v>
      </c>
      <c r="AP292" s="81">
        <f t="shared" si="184"/>
        <v>0</v>
      </c>
      <c r="AQ292" s="81">
        <f t="shared" si="165"/>
        <v>0</v>
      </c>
      <c r="AR292" s="81">
        <f t="shared" si="185"/>
        <v>0</v>
      </c>
      <c r="AS292" s="81">
        <f t="shared" si="186"/>
        <v>0</v>
      </c>
      <c r="AT292" s="81">
        <f t="shared" si="166"/>
        <v>0</v>
      </c>
      <c r="AU292" s="81">
        <f t="shared" si="187"/>
        <v>0</v>
      </c>
      <c r="AV292" s="81">
        <f t="shared" si="188"/>
        <v>0</v>
      </c>
      <c r="AW292" s="81">
        <f t="shared" si="167"/>
        <v>0</v>
      </c>
      <c r="AX292" s="81">
        <f t="shared" si="189"/>
        <v>0</v>
      </c>
      <c r="AY292" s="81">
        <f t="shared" si="190"/>
        <v>0</v>
      </c>
      <c r="AZ292" s="81">
        <f t="shared" si="168"/>
        <v>0</v>
      </c>
      <c r="BA292" s="81">
        <f t="shared" si="191"/>
        <v>0</v>
      </c>
      <c r="BB292" s="81">
        <f t="shared" si="192"/>
        <v>0</v>
      </c>
    </row>
    <row r="293" spans="1:54" x14ac:dyDescent="0.25">
      <c r="A293" s="198"/>
      <c r="B293" s="206"/>
      <c r="C293" s="207"/>
      <c r="D293" s="210"/>
      <c r="E293" s="206"/>
      <c r="F293" s="206"/>
      <c r="G293" s="206"/>
      <c r="H293" s="206"/>
      <c r="I293" s="206"/>
      <c r="J293" s="210"/>
      <c r="K293" s="206"/>
      <c r="L293" s="206"/>
      <c r="M293" s="206"/>
      <c r="N293" s="206"/>
      <c r="O293" s="206"/>
      <c r="P293" s="208"/>
      <c r="Q293" s="81">
        <f t="shared" si="169"/>
        <v>0</v>
      </c>
      <c r="R293" s="81">
        <f t="shared" si="170"/>
        <v>0</v>
      </c>
      <c r="S293" s="211" t="s">
        <v>36</v>
      </c>
      <c r="T293" s="212" t="s">
        <v>36</v>
      </c>
      <c r="U293" s="213" t="s">
        <v>36</v>
      </c>
      <c r="V293" s="81">
        <f t="shared" si="158"/>
        <v>0</v>
      </c>
      <c r="W293" s="81">
        <f t="shared" si="171"/>
        <v>0</v>
      </c>
      <c r="X293" s="81">
        <f t="shared" si="172"/>
        <v>0</v>
      </c>
      <c r="Y293" s="81">
        <f t="shared" si="159"/>
        <v>0</v>
      </c>
      <c r="Z293" s="81">
        <f t="shared" si="173"/>
        <v>0</v>
      </c>
      <c r="AA293" s="81">
        <f t="shared" si="174"/>
        <v>0</v>
      </c>
      <c r="AB293" s="81">
        <f t="shared" si="160"/>
        <v>0</v>
      </c>
      <c r="AC293" s="81">
        <f t="shared" si="175"/>
        <v>0</v>
      </c>
      <c r="AD293" s="81">
        <f t="shared" si="176"/>
        <v>0</v>
      </c>
      <c r="AE293" s="81">
        <f t="shared" si="161"/>
        <v>0</v>
      </c>
      <c r="AF293" s="81">
        <f t="shared" si="177"/>
        <v>0</v>
      </c>
      <c r="AG293" s="81">
        <f t="shared" si="178"/>
        <v>0</v>
      </c>
      <c r="AH293" s="81">
        <f t="shared" si="162"/>
        <v>0</v>
      </c>
      <c r="AI293" s="81">
        <f t="shared" si="179"/>
        <v>0</v>
      </c>
      <c r="AJ293" s="81">
        <f t="shared" si="180"/>
        <v>0</v>
      </c>
      <c r="AK293" s="81">
        <f t="shared" si="163"/>
        <v>0</v>
      </c>
      <c r="AL293" s="81">
        <f t="shared" si="181"/>
        <v>0</v>
      </c>
      <c r="AM293" s="81">
        <f t="shared" si="182"/>
        <v>0</v>
      </c>
      <c r="AN293" s="81">
        <f t="shared" si="164"/>
        <v>0</v>
      </c>
      <c r="AO293" s="81">
        <f t="shared" si="183"/>
        <v>0</v>
      </c>
      <c r="AP293" s="81">
        <f t="shared" si="184"/>
        <v>0</v>
      </c>
      <c r="AQ293" s="81">
        <f t="shared" si="165"/>
        <v>0</v>
      </c>
      <c r="AR293" s="81">
        <f t="shared" si="185"/>
        <v>0</v>
      </c>
      <c r="AS293" s="81">
        <f t="shared" si="186"/>
        <v>0</v>
      </c>
      <c r="AT293" s="81">
        <f t="shared" si="166"/>
        <v>0</v>
      </c>
      <c r="AU293" s="81">
        <f t="shared" si="187"/>
        <v>0</v>
      </c>
      <c r="AV293" s="81">
        <f t="shared" si="188"/>
        <v>0</v>
      </c>
      <c r="AW293" s="81">
        <f t="shared" si="167"/>
        <v>0</v>
      </c>
      <c r="AX293" s="81">
        <f t="shared" si="189"/>
        <v>0</v>
      </c>
      <c r="AY293" s="81">
        <f t="shared" si="190"/>
        <v>0</v>
      </c>
      <c r="AZ293" s="81">
        <f t="shared" si="168"/>
        <v>0</v>
      </c>
      <c r="BA293" s="81">
        <f t="shared" si="191"/>
        <v>0</v>
      </c>
      <c r="BB293" s="81">
        <f t="shared" si="192"/>
        <v>0</v>
      </c>
    </row>
    <row r="294" spans="1:54" x14ac:dyDescent="0.25">
      <c r="A294" s="198"/>
      <c r="B294" s="206"/>
      <c r="C294" s="207"/>
      <c r="D294" s="210"/>
      <c r="E294" s="206"/>
      <c r="F294" s="206"/>
      <c r="G294" s="206"/>
      <c r="H294" s="206"/>
      <c r="I294" s="206"/>
      <c r="J294" s="210"/>
      <c r="K294" s="206"/>
      <c r="L294" s="206"/>
      <c r="M294" s="206"/>
      <c r="N294" s="206"/>
      <c r="O294" s="206"/>
      <c r="P294" s="208"/>
      <c r="Q294" s="81">
        <f t="shared" si="169"/>
        <v>0</v>
      </c>
      <c r="R294" s="81">
        <f t="shared" si="170"/>
        <v>0</v>
      </c>
      <c r="S294" s="211" t="s">
        <v>36</v>
      </c>
      <c r="T294" s="212" t="s">
        <v>36</v>
      </c>
      <c r="U294" s="213" t="s">
        <v>36</v>
      </c>
      <c r="V294" s="81">
        <f t="shared" si="158"/>
        <v>0</v>
      </c>
      <c r="W294" s="81">
        <f t="shared" si="171"/>
        <v>0</v>
      </c>
      <c r="X294" s="81">
        <f t="shared" si="172"/>
        <v>0</v>
      </c>
      <c r="Y294" s="81">
        <f t="shared" si="159"/>
        <v>0</v>
      </c>
      <c r="Z294" s="81">
        <f t="shared" si="173"/>
        <v>0</v>
      </c>
      <c r="AA294" s="81">
        <f t="shared" si="174"/>
        <v>0</v>
      </c>
      <c r="AB294" s="81">
        <f t="shared" si="160"/>
        <v>0</v>
      </c>
      <c r="AC294" s="81">
        <f t="shared" si="175"/>
        <v>0</v>
      </c>
      <c r="AD294" s="81">
        <f t="shared" si="176"/>
        <v>0</v>
      </c>
      <c r="AE294" s="81">
        <f t="shared" si="161"/>
        <v>0</v>
      </c>
      <c r="AF294" s="81">
        <f t="shared" si="177"/>
        <v>0</v>
      </c>
      <c r="AG294" s="81">
        <f t="shared" si="178"/>
        <v>0</v>
      </c>
      <c r="AH294" s="81">
        <f t="shared" si="162"/>
        <v>0</v>
      </c>
      <c r="AI294" s="81">
        <f t="shared" si="179"/>
        <v>0</v>
      </c>
      <c r="AJ294" s="81">
        <f t="shared" si="180"/>
        <v>0</v>
      </c>
      <c r="AK294" s="81">
        <f t="shared" si="163"/>
        <v>0</v>
      </c>
      <c r="AL294" s="81">
        <f t="shared" si="181"/>
        <v>0</v>
      </c>
      <c r="AM294" s="81">
        <f t="shared" si="182"/>
        <v>0</v>
      </c>
      <c r="AN294" s="81">
        <f t="shared" si="164"/>
        <v>0</v>
      </c>
      <c r="AO294" s="81">
        <f t="shared" si="183"/>
        <v>0</v>
      </c>
      <c r="AP294" s="81">
        <f t="shared" si="184"/>
        <v>0</v>
      </c>
      <c r="AQ294" s="81">
        <f t="shared" si="165"/>
        <v>0</v>
      </c>
      <c r="AR294" s="81">
        <f t="shared" si="185"/>
        <v>0</v>
      </c>
      <c r="AS294" s="81">
        <f t="shared" si="186"/>
        <v>0</v>
      </c>
      <c r="AT294" s="81">
        <f t="shared" si="166"/>
        <v>0</v>
      </c>
      <c r="AU294" s="81">
        <f t="shared" si="187"/>
        <v>0</v>
      </c>
      <c r="AV294" s="81">
        <f t="shared" si="188"/>
        <v>0</v>
      </c>
      <c r="AW294" s="81">
        <f t="shared" si="167"/>
        <v>0</v>
      </c>
      <c r="AX294" s="81">
        <f t="shared" si="189"/>
        <v>0</v>
      </c>
      <c r="AY294" s="81">
        <f t="shared" si="190"/>
        <v>0</v>
      </c>
      <c r="AZ294" s="81">
        <f t="shared" si="168"/>
        <v>0</v>
      </c>
      <c r="BA294" s="81">
        <f t="shared" si="191"/>
        <v>0</v>
      </c>
      <c r="BB294" s="81">
        <f t="shared" si="192"/>
        <v>0</v>
      </c>
    </row>
    <row r="295" spans="1:54" x14ac:dyDescent="0.25">
      <c r="A295" s="198"/>
      <c r="B295" s="206"/>
      <c r="C295" s="207"/>
      <c r="D295" s="210"/>
      <c r="E295" s="206"/>
      <c r="F295" s="206"/>
      <c r="G295" s="206"/>
      <c r="H295" s="206"/>
      <c r="I295" s="206"/>
      <c r="J295" s="210"/>
      <c r="K295" s="206"/>
      <c r="L295" s="206"/>
      <c r="M295" s="206"/>
      <c r="N295" s="206"/>
      <c r="O295" s="206"/>
      <c r="P295" s="208"/>
      <c r="Q295" s="81">
        <f t="shared" si="169"/>
        <v>0</v>
      </c>
      <c r="R295" s="81">
        <f t="shared" si="170"/>
        <v>0</v>
      </c>
      <c r="S295" s="211" t="s">
        <v>36</v>
      </c>
      <c r="T295" s="212" t="s">
        <v>36</v>
      </c>
      <c r="U295" s="213" t="s">
        <v>36</v>
      </c>
      <c r="V295" s="81">
        <f t="shared" si="158"/>
        <v>0</v>
      </c>
      <c r="W295" s="81">
        <f t="shared" si="171"/>
        <v>0</v>
      </c>
      <c r="X295" s="81">
        <f t="shared" si="172"/>
        <v>0</v>
      </c>
      <c r="Y295" s="81">
        <f t="shared" si="159"/>
        <v>0</v>
      </c>
      <c r="Z295" s="81">
        <f t="shared" si="173"/>
        <v>0</v>
      </c>
      <c r="AA295" s="81">
        <f t="shared" si="174"/>
        <v>0</v>
      </c>
      <c r="AB295" s="81">
        <f t="shared" si="160"/>
        <v>0</v>
      </c>
      <c r="AC295" s="81">
        <f t="shared" si="175"/>
        <v>0</v>
      </c>
      <c r="AD295" s="81">
        <f t="shared" si="176"/>
        <v>0</v>
      </c>
      <c r="AE295" s="81">
        <f t="shared" si="161"/>
        <v>0</v>
      </c>
      <c r="AF295" s="81">
        <f t="shared" si="177"/>
        <v>0</v>
      </c>
      <c r="AG295" s="81">
        <f t="shared" si="178"/>
        <v>0</v>
      </c>
      <c r="AH295" s="81">
        <f t="shared" si="162"/>
        <v>0</v>
      </c>
      <c r="AI295" s="81">
        <f t="shared" si="179"/>
        <v>0</v>
      </c>
      <c r="AJ295" s="81">
        <f t="shared" si="180"/>
        <v>0</v>
      </c>
      <c r="AK295" s="81">
        <f t="shared" si="163"/>
        <v>0</v>
      </c>
      <c r="AL295" s="81">
        <f t="shared" si="181"/>
        <v>0</v>
      </c>
      <c r="AM295" s="81">
        <f t="shared" si="182"/>
        <v>0</v>
      </c>
      <c r="AN295" s="81">
        <f t="shared" si="164"/>
        <v>0</v>
      </c>
      <c r="AO295" s="81">
        <f t="shared" si="183"/>
        <v>0</v>
      </c>
      <c r="AP295" s="81">
        <f t="shared" si="184"/>
        <v>0</v>
      </c>
      <c r="AQ295" s="81">
        <f t="shared" si="165"/>
        <v>0</v>
      </c>
      <c r="AR295" s="81">
        <f t="shared" si="185"/>
        <v>0</v>
      </c>
      <c r="AS295" s="81">
        <f t="shared" si="186"/>
        <v>0</v>
      </c>
      <c r="AT295" s="81">
        <f t="shared" si="166"/>
        <v>0</v>
      </c>
      <c r="AU295" s="81">
        <f t="shared" si="187"/>
        <v>0</v>
      </c>
      <c r="AV295" s="81">
        <f t="shared" si="188"/>
        <v>0</v>
      </c>
      <c r="AW295" s="81">
        <f t="shared" si="167"/>
        <v>0</v>
      </c>
      <c r="AX295" s="81">
        <f t="shared" si="189"/>
        <v>0</v>
      </c>
      <c r="AY295" s="81">
        <f t="shared" si="190"/>
        <v>0</v>
      </c>
      <c r="AZ295" s="81">
        <f t="shared" si="168"/>
        <v>0</v>
      </c>
      <c r="BA295" s="81">
        <f t="shared" si="191"/>
        <v>0</v>
      </c>
      <c r="BB295" s="81">
        <f t="shared" si="192"/>
        <v>0</v>
      </c>
    </row>
    <row r="296" spans="1:54" x14ac:dyDescent="0.25">
      <c r="A296" s="198"/>
      <c r="B296" s="206"/>
      <c r="C296" s="207"/>
      <c r="D296" s="210"/>
      <c r="E296" s="206"/>
      <c r="F296" s="206"/>
      <c r="G296" s="206"/>
      <c r="H296" s="206"/>
      <c r="I296" s="206"/>
      <c r="J296" s="210"/>
      <c r="K296" s="206"/>
      <c r="L296" s="206"/>
      <c r="M296" s="206"/>
      <c r="N296" s="206"/>
      <c r="O296" s="206"/>
      <c r="P296" s="208"/>
      <c r="Q296" s="81">
        <f t="shared" si="169"/>
        <v>0</v>
      </c>
      <c r="R296" s="81">
        <f t="shared" si="170"/>
        <v>0</v>
      </c>
      <c r="S296" s="211" t="s">
        <v>36</v>
      </c>
      <c r="T296" s="212" t="s">
        <v>36</v>
      </c>
      <c r="U296" s="213" t="s">
        <v>36</v>
      </c>
      <c r="V296" s="81">
        <f t="shared" si="158"/>
        <v>0</v>
      </c>
      <c r="W296" s="81">
        <f t="shared" si="171"/>
        <v>0</v>
      </c>
      <c r="X296" s="81">
        <f t="shared" si="172"/>
        <v>0</v>
      </c>
      <c r="Y296" s="81">
        <f t="shared" si="159"/>
        <v>0</v>
      </c>
      <c r="Z296" s="81">
        <f t="shared" si="173"/>
        <v>0</v>
      </c>
      <c r="AA296" s="81">
        <f t="shared" si="174"/>
        <v>0</v>
      </c>
      <c r="AB296" s="81">
        <f t="shared" si="160"/>
        <v>0</v>
      </c>
      <c r="AC296" s="81">
        <f t="shared" si="175"/>
        <v>0</v>
      </c>
      <c r="AD296" s="81">
        <f t="shared" si="176"/>
        <v>0</v>
      </c>
      <c r="AE296" s="81">
        <f t="shared" si="161"/>
        <v>0</v>
      </c>
      <c r="AF296" s="81">
        <f t="shared" si="177"/>
        <v>0</v>
      </c>
      <c r="AG296" s="81">
        <f t="shared" si="178"/>
        <v>0</v>
      </c>
      <c r="AH296" s="81">
        <f t="shared" si="162"/>
        <v>0</v>
      </c>
      <c r="AI296" s="81">
        <f t="shared" si="179"/>
        <v>0</v>
      </c>
      <c r="AJ296" s="81">
        <f t="shared" si="180"/>
        <v>0</v>
      </c>
      <c r="AK296" s="81">
        <f t="shared" si="163"/>
        <v>0</v>
      </c>
      <c r="AL296" s="81">
        <f t="shared" si="181"/>
        <v>0</v>
      </c>
      <c r="AM296" s="81">
        <f t="shared" si="182"/>
        <v>0</v>
      </c>
      <c r="AN296" s="81">
        <f t="shared" si="164"/>
        <v>0</v>
      </c>
      <c r="AO296" s="81">
        <f t="shared" si="183"/>
        <v>0</v>
      </c>
      <c r="AP296" s="81">
        <f t="shared" si="184"/>
        <v>0</v>
      </c>
      <c r="AQ296" s="81">
        <f t="shared" si="165"/>
        <v>0</v>
      </c>
      <c r="AR296" s="81">
        <f t="shared" si="185"/>
        <v>0</v>
      </c>
      <c r="AS296" s="81">
        <f t="shared" si="186"/>
        <v>0</v>
      </c>
      <c r="AT296" s="81">
        <f t="shared" si="166"/>
        <v>0</v>
      </c>
      <c r="AU296" s="81">
        <f t="shared" si="187"/>
        <v>0</v>
      </c>
      <c r="AV296" s="81">
        <f t="shared" si="188"/>
        <v>0</v>
      </c>
      <c r="AW296" s="81">
        <f t="shared" si="167"/>
        <v>0</v>
      </c>
      <c r="AX296" s="81">
        <f t="shared" si="189"/>
        <v>0</v>
      </c>
      <c r="AY296" s="81">
        <f t="shared" si="190"/>
        <v>0</v>
      </c>
      <c r="AZ296" s="81">
        <f t="shared" si="168"/>
        <v>0</v>
      </c>
      <c r="BA296" s="81">
        <f t="shared" si="191"/>
        <v>0</v>
      </c>
      <c r="BB296" s="81">
        <f t="shared" si="192"/>
        <v>0</v>
      </c>
    </row>
    <row r="297" spans="1:54" x14ac:dyDescent="0.25">
      <c r="A297" s="198"/>
      <c r="B297" s="206"/>
      <c r="C297" s="207"/>
      <c r="D297" s="206"/>
      <c r="E297" s="206"/>
      <c r="F297" s="206"/>
      <c r="G297" s="206"/>
      <c r="H297" s="206"/>
      <c r="I297" s="206"/>
      <c r="J297" s="206"/>
      <c r="K297" s="206"/>
      <c r="L297" s="206"/>
      <c r="M297" s="206"/>
      <c r="N297" s="206"/>
      <c r="O297" s="206"/>
      <c r="P297" s="208"/>
      <c r="Q297" s="81">
        <f t="shared" si="169"/>
        <v>0</v>
      </c>
      <c r="R297" s="81">
        <f t="shared" si="170"/>
        <v>0</v>
      </c>
      <c r="S297" s="211" t="s">
        <v>36</v>
      </c>
      <c r="T297" s="212" t="s">
        <v>36</v>
      </c>
      <c r="U297" s="213" t="s">
        <v>36</v>
      </c>
      <c r="V297" s="81">
        <f t="shared" si="158"/>
        <v>0</v>
      </c>
      <c r="W297" s="81">
        <f t="shared" si="171"/>
        <v>0</v>
      </c>
      <c r="X297" s="81">
        <f t="shared" si="172"/>
        <v>0</v>
      </c>
      <c r="Y297" s="81">
        <f t="shared" si="159"/>
        <v>0</v>
      </c>
      <c r="Z297" s="81">
        <f t="shared" si="173"/>
        <v>0</v>
      </c>
      <c r="AA297" s="81">
        <f t="shared" si="174"/>
        <v>0</v>
      </c>
      <c r="AB297" s="81">
        <f t="shared" si="160"/>
        <v>0</v>
      </c>
      <c r="AC297" s="81">
        <f t="shared" si="175"/>
        <v>0</v>
      </c>
      <c r="AD297" s="81">
        <f t="shared" si="176"/>
        <v>0</v>
      </c>
      <c r="AE297" s="81">
        <f t="shared" si="161"/>
        <v>0</v>
      </c>
      <c r="AF297" s="81">
        <f t="shared" si="177"/>
        <v>0</v>
      </c>
      <c r="AG297" s="81">
        <f t="shared" si="178"/>
        <v>0</v>
      </c>
      <c r="AH297" s="81">
        <f t="shared" si="162"/>
        <v>0</v>
      </c>
      <c r="AI297" s="81">
        <f t="shared" si="179"/>
        <v>0</v>
      </c>
      <c r="AJ297" s="81">
        <f t="shared" si="180"/>
        <v>0</v>
      </c>
      <c r="AK297" s="81">
        <f t="shared" si="163"/>
        <v>0</v>
      </c>
      <c r="AL297" s="81">
        <f t="shared" si="181"/>
        <v>0</v>
      </c>
      <c r="AM297" s="81">
        <f t="shared" si="182"/>
        <v>0</v>
      </c>
      <c r="AN297" s="81">
        <f t="shared" si="164"/>
        <v>0</v>
      </c>
      <c r="AO297" s="81">
        <f t="shared" si="183"/>
        <v>0</v>
      </c>
      <c r="AP297" s="81">
        <f t="shared" si="184"/>
        <v>0</v>
      </c>
      <c r="AQ297" s="81">
        <f t="shared" si="165"/>
        <v>0</v>
      </c>
      <c r="AR297" s="81">
        <f t="shared" si="185"/>
        <v>0</v>
      </c>
      <c r="AS297" s="81">
        <f t="shared" si="186"/>
        <v>0</v>
      </c>
      <c r="AT297" s="81">
        <f t="shared" si="166"/>
        <v>0</v>
      </c>
      <c r="AU297" s="81">
        <f t="shared" si="187"/>
        <v>0</v>
      </c>
      <c r="AV297" s="81">
        <f t="shared" si="188"/>
        <v>0</v>
      </c>
      <c r="AW297" s="81">
        <f t="shared" si="167"/>
        <v>0</v>
      </c>
      <c r="AX297" s="81">
        <f t="shared" si="189"/>
        <v>0</v>
      </c>
      <c r="AY297" s="81">
        <f t="shared" si="190"/>
        <v>0</v>
      </c>
      <c r="AZ297" s="81">
        <f t="shared" si="168"/>
        <v>0</v>
      </c>
      <c r="BA297" s="81">
        <f t="shared" si="191"/>
        <v>0</v>
      </c>
      <c r="BB297" s="81">
        <f t="shared" si="192"/>
        <v>0</v>
      </c>
    </row>
    <row r="298" spans="1:54" x14ac:dyDescent="0.25">
      <c r="A298" s="198"/>
      <c r="B298" s="206"/>
      <c r="C298" s="207"/>
      <c r="D298" s="206"/>
      <c r="E298" s="206"/>
      <c r="F298" s="206"/>
      <c r="G298" s="206"/>
      <c r="H298" s="206"/>
      <c r="I298" s="206"/>
      <c r="J298" s="206"/>
      <c r="K298" s="206"/>
      <c r="L298" s="206"/>
      <c r="M298" s="206"/>
      <c r="N298" s="206"/>
      <c r="O298" s="206"/>
      <c r="P298" s="208"/>
      <c r="Q298" s="81">
        <f t="shared" si="169"/>
        <v>0</v>
      </c>
      <c r="R298" s="81">
        <f t="shared" si="170"/>
        <v>0</v>
      </c>
      <c r="S298" s="211" t="s">
        <v>36</v>
      </c>
      <c r="T298" s="212" t="s">
        <v>36</v>
      </c>
      <c r="U298" s="213" t="s">
        <v>36</v>
      </c>
      <c r="V298" s="81">
        <f t="shared" si="158"/>
        <v>0</v>
      </c>
      <c r="W298" s="81">
        <f t="shared" si="171"/>
        <v>0</v>
      </c>
      <c r="X298" s="81">
        <f t="shared" si="172"/>
        <v>0</v>
      </c>
      <c r="Y298" s="81">
        <f t="shared" si="159"/>
        <v>0</v>
      </c>
      <c r="Z298" s="81">
        <f t="shared" si="173"/>
        <v>0</v>
      </c>
      <c r="AA298" s="81">
        <f t="shared" si="174"/>
        <v>0</v>
      </c>
      <c r="AB298" s="81">
        <f t="shared" si="160"/>
        <v>0</v>
      </c>
      <c r="AC298" s="81">
        <f t="shared" si="175"/>
        <v>0</v>
      </c>
      <c r="AD298" s="81">
        <f t="shared" si="176"/>
        <v>0</v>
      </c>
      <c r="AE298" s="81">
        <f t="shared" si="161"/>
        <v>0</v>
      </c>
      <c r="AF298" s="81">
        <f t="shared" si="177"/>
        <v>0</v>
      </c>
      <c r="AG298" s="81">
        <f t="shared" si="178"/>
        <v>0</v>
      </c>
      <c r="AH298" s="81">
        <f t="shared" si="162"/>
        <v>0</v>
      </c>
      <c r="AI298" s="81">
        <f t="shared" si="179"/>
        <v>0</v>
      </c>
      <c r="AJ298" s="81">
        <f t="shared" si="180"/>
        <v>0</v>
      </c>
      <c r="AK298" s="81">
        <f t="shared" si="163"/>
        <v>0</v>
      </c>
      <c r="AL298" s="81">
        <f t="shared" si="181"/>
        <v>0</v>
      </c>
      <c r="AM298" s="81">
        <f t="shared" si="182"/>
        <v>0</v>
      </c>
      <c r="AN298" s="81">
        <f t="shared" si="164"/>
        <v>0</v>
      </c>
      <c r="AO298" s="81">
        <f t="shared" si="183"/>
        <v>0</v>
      </c>
      <c r="AP298" s="81">
        <f t="shared" si="184"/>
        <v>0</v>
      </c>
      <c r="AQ298" s="81">
        <f t="shared" si="165"/>
        <v>0</v>
      </c>
      <c r="AR298" s="81">
        <f t="shared" si="185"/>
        <v>0</v>
      </c>
      <c r="AS298" s="81">
        <f t="shared" si="186"/>
        <v>0</v>
      </c>
      <c r="AT298" s="81">
        <f t="shared" si="166"/>
        <v>0</v>
      </c>
      <c r="AU298" s="81">
        <f t="shared" si="187"/>
        <v>0</v>
      </c>
      <c r="AV298" s="81">
        <f t="shared" si="188"/>
        <v>0</v>
      </c>
      <c r="AW298" s="81">
        <f t="shared" si="167"/>
        <v>0</v>
      </c>
      <c r="AX298" s="81">
        <f t="shared" si="189"/>
        <v>0</v>
      </c>
      <c r="AY298" s="81">
        <f t="shared" si="190"/>
        <v>0</v>
      </c>
      <c r="AZ298" s="81">
        <f t="shared" si="168"/>
        <v>0</v>
      </c>
      <c r="BA298" s="81">
        <f t="shared" si="191"/>
        <v>0</v>
      </c>
      <c r="BB298" s="81">
        <f t="shared" si="192"/>
        <v>0</v>
      </c>
    </row>
    <row r="299" spans="1:54" x14ac:dyDescent="0.25">
      <c r="A299" s="198"/>
      <c r="B299" s="206"/>
      <c r="C299" s="207"/>
      <c r="D299" s="206"/>
      <c r="E299" s="206"/>
      <c r="F299" s="206"/>
      <c r="G299" s="206"/>
      <c r="H299" s="206"/>
      <c r="I299" s="206"/>
      <c r="J299" s="206"/>
      <c r="K299" s="206"/>
      <c r="L299" s="206"/>
      <c r="M299" s="206"/>
      <c r="N299" s="206"/>
      <c r="O299" s="206"/>
      <c r="P299" s="208"/>
      <c r="Q299" s="81">
        <f t="shared" si="169"/>
        <v>0</v>
      </c>
      <c r="R299" s="81">
        <f t="shared" si="170"/>
        <v>0</v>
      </c>
      <c r="S299" s="211" t="s">
        <v>36</v>
      </c>
      <c r="T299" s="212" t="s">
        <v>36</v>
      </c>
      <c r="U299" s="213" t="s">
        <v>36</v>
      </c>
      <c r="V299" s="81">
        <f t="shared" si="158"/>
        <v>0</v>
      </c>
      <c r="W299" s="81">
        <f t="shared" si="171"/>
        <v>0</v>
      </c>
      <c r="X299" s="81">
        <f t="shared" si="172"/>
        <v>0</v>
      </c>
      <c r="Y299" s="81">
        <f t="shared" si="159"/>
        <v>0</v>
      </c>
      <c r="Z299" s="81">
        <f t="shared" si="173"/>
        <v>0</v>
      </c>
      <c r="AA299" s="81">
        <f t="shared" si="174"/>
        <v>0</v>
      </c>
      <c r="AB299" s="81">
        <f t="shared" si="160"/>
        <v>0</v>
      </c>
      <c r="AC299" s="81">
        <f t="shared" si="175"/>
        <v>0</v>
      </c>
      <c r="AD299" s="81">
        <f t="shared" si="176"/>
        <v>0</v>
      </c>
      <c r="AE299" s="81">
        <f t="shared" si="161"/>
        <v>0</v>
      </c>
      <c r="AF299" s="81">
        <f t="shared" si="177"/>
        <v>0</v>
      </c>
      <c r="AG299" s="81">
        <f t="shared" si="178"/>
        <v>0</v>
      </c>
      <c r="AH299" s="81">
        <f t="shared" si="162"/>
        <v>0</v>
      </c>
      <c r="AI299" s="81">
        <f t="shared" si="179"/>
        <v>0</v>
      </c>
      <c r="AJ299" s="81">
        <f t="shared" si="180"/>
        <v>0</v>
      </c>
      <c r="AK299" s="81">
        <f t="shared" si="163"/>
        <v>0</v>
      </c>
      <c r="AL299" s="81">
        <f t="shared" si="181"/>
        <v>0</v>
      </c>
      <c r="AM299" s="81">
        <f t="shared" si="182"/>
        <v>0</v>
      </c>
      <c r="AN299" s="81">
        <f t="shared" si="164"/>
        <v>0</v>
      </c>
      <c r="AO299" s="81">
        <f t="shared" si="183"/>
        <v>0</v>
      </c>
      <c r="AP299" s="81">
        <f t="shared" si="184"/>
        <v>0</v>
      </c>
      <c r="AQ299" s="81">
        <f t="shared" si="165"/>
        <v>0</v>
      </c>
      <c r="AR299" s="81">
        <f t="shared" si="185"/>
        <v>0</v>
      </c>
      <c r="AS299" s="81">
        <f t="shared" si="186"/>
        <v>0</v>
      </c>
      <c r="AT299" s="81">
        <f t="shared" si="166"/>
        <v>0</v>
      </c>
      <c r="AU299" s="81">
        <f t="shared" si="187"/>
        <v>0</v>
      </c>
      <c r="AV299" s="81">
        <f t="shared" si="188"/>
        <v>0</v>
      </c>
      <c r="AW299" s="81">
        <f t="shared" si="167"/>
        <v>0</v>
      </c>
      <c r="AX299" s="81">
        <f t="shared" si="189"/>
        <v>0</v>
      </c>
      <c r="AY299" s="81">
        <f t="shared" si="190"/>
        <v>0</v>
      </c>
      <c r="AZ299" s="81">
        <f t="shared" si="168"/>
        <v>0</v>
      </c>
      <c r="BA299" s="81">
        <f t="shared" si="191"/>
        <v>0</v>
      </c>
      <c r="BB299" s="81">
        <f t="shared" si="192"/>
        <v>0</v>
      </c>
    </row>
    <row r="300" spans="1:54" x14ac:dyDescent="0.25">
      <c r="A300" s="198"/>
      <c r="B300" s="206"/>
      <c r="C300" s="207"/>
      <c r="D300" s="206"/>
      <c r="E300" s="206"/>
      <c r="F300" s="206"/>
      <c r="G300" s="206"/>
      <c r="H300" s="206"/>
      <c r="I300" s="206"/>
      <c r="J300" s="206"/>
      <c r="K300" s="206"/>
      <c r="L300" s="206"/>
      <c r="M300" s="206"/>
      <c r="N300" s="206"/>
      <c r="O300" s="206"/>
      <c r="P300" s="208"/>
      <c r="Q300" s="81">
        <f t="shared" si="169"/>
        <v>0</v>
      </c>
      <c r="R300" s="81">
        <f t="shared" si="170"/>
        <v>0</v>
      </c>
      <c r="S300" s="211" t="s">
        <v>36</v>
      </c>
      <c r="T300" s="212" t="s">
        <v>36</v>
      </c>
      <c r="U300" s="213" t="s">
        <v>36</v>
      </c>
      <c r="V300" s="81">
        <f t="shared" si="158"/>
        <v>0</v>
      </c>
      <c r="W300" s="81">
        <f t="shared" si="171"/>
        <v>0</v>
      </c>
      <c r="X300" s="81">
        <f t="shared" si="172"/>
        <v>0</v>
      </c>
      <c r="Y300" s="81">
        <f t="shared" si="159"/>
        <v>0</v>
      </c>
      <c r="Z300" s="81">
        <f t="shared" si="173"/>
        <v>0</v>
      </c>
      <c r="AA300" s="81">
        <f t="shared" si="174"/>
        <v>0</v>
      </c>
      <c r="AB300" s="81">
        <f t="shared" si="160"/>
        <v>0</v>
      </c>
      <c r="AC300" s="81">
        <f t="shared" si="175"/>
        <v>0</v>
      </c>
      <c r="AD300" s="81">
        <f t="shared" si="176"/>
        <v>0</v>
      </c>
      <c r="AE300" s="81">
        <f t="shared" si="161"/>
        <v>0</v>
      </c>
      <c r="AF300" s="81">
        <f t="shared" si="177"/>
        <v>0</v>
      </c>
      <c r="AG300" s="81">
        <f t="shared" si="178"/>
        <v>0</v>
      </c>
      <c r="AH300" s="81">
        <f t="shared" si="162"/>
        <v>0</v>
      </c>
      <c r="AI300" s="81">
        <f t="shared" si="179"/>
        <v>0</v>
      </c>
      <c r="AJ300" s="81">
        <f t="shared" si="180"/>
        <v>0</v>
      </c>
      <c r="AK300" s="81">
        <f t="shared" si="163"/>
        <v>0</v>
      </c>
      <c r="AL300" s="81">
        <f t="shared" si="181"/>
        <v>0</v>
      </c>
      <c r="AM300" s="81">
        <f t="shared" si="182"/>
        <v>0</v>
      </c>
      <c r="AN300" s="81">
        <f t="shared" si="164"/>
        <v>0</v>
      </c>
      <c r="AO300" s="81">
        <f t="shared" si="183"/>
        <v>0</v>
      </c>
      <c r="AP300" s="81">
        <f t="shared" si="184"/>
        <v>0</v>
      </c>
      <c r="AQ300" s="81">
        <f t="shared" si="165"/>
        <v>0</v>
      </c>
      <c r="AR300" s="81">
        <f t="shared" si="185"/>
        <v>0</v>
      </c>
      <c r="AS300" s="81">
        <f t="shared" si="186"/>
        <v>0</v>
      </c>
      <c r="AT300" s="81">
        <f t="shared" si="166"/>
        <v>0</v>
      </c>
      <c r="AU300" s="81">
        <f t="shared" si="187"/>
        <v>0</v>
      </c>
      <c r="AV300" s="81">
        <f t="shared" si="188"/>
        <v>0</v>
      </c>
      <c r="AW300" s="81">
        <f t="shared" si="167"/>
        <v>0</v>
      </c>
      <c r="AX300" s="81">
        <f t="shared" si="189"/>
        <v>0</v>
      </c>
      <c r="AY300" s="81">
        <f t="shared" si="190"/>
        <v>0</v>
      </c>
      <c r="AZ300" s="81">
        <f t="shared" si="168"/>
        <v>0</v>
      </c>
      <c r="BA300" s="81">
        <f t="shared" si="191"/>
        <v>0</v>
      </c>
      <c r="BB300" s="81">
        <f t="shared" si="192"/>
        <v>0</v>
      </c>
    </row>
    <row r="301" spans="1:54" x14ac:dyDescent="0.25">
      <c r="A301" s="198"/>
      <c r="B301" s="206"/>
      <c r="C301" s="207"/>
      <c r="D301" s="206"/>
      <c r="E301" s="206"/>
      <c r="F301" s="206"/>
      <c r="G301" s="206"/>
      <c r="H301" s="206"/>
      <c r="I301" s="206"/>
      <c r="J301" s="206"/>
      <c r="K301" s="206"/>
      <c r="L301" s="206"/>
      <c r="M301" s="206"/>
      <c r="N301" s="206"/>
      <c r="O301" s="206"/>
      <c r="P301" s="208"/>
      <c r="Q301" s="81">
        <f t="shared" si="169"/>
        <v>0</v>
      </c>
      <c r="R301" s="81">
        <f t="shared" si="170"/>
        <v>0</v>
      </c>
      <c r="S301" s="211" t="s">
        <v>36</v>
      </c>
      <c r="T301" s="212" t="s">
        <v>36</v>
      </c>
      <c r="U301" s="213" t="s">
        <v>36</v>
      </c>
      <c r="V301" s="81">
        <f t="shared" si="158"/>
        <v>0</v>
      </c>
      <c r="W301" s="81">
        <f t="shared" si="171"/>
        <v>0</v>
      </c>
      <c r="X301" s="81">
        <f t="shared" si="172"/>
        <v>0</v>
      </c>
      <c r="Y301" s="81">
        <f t="shared" si="159"/>
        <v>0</v>
      </c>
      <c r="Z301" s="81">
        <f t="shared" si="173"/>
        <v>0</v>
      </c>
      <c r="AA301" s="81">
        <f t="shared" si="174"/>
        <v>0</v>
      </c>
      <c r="AB301" s="81">
        <f t="shared" si="160"/>
        <v>0</v>
      </c>
      <c r="AC301" s="81">
        <f t="shared" si="175"/>
        <v>0</v>
      </c>
      <c r="AD301" s="81">
        <f t="shared" si="176"/>
        <v>0</v>
      </c>
      <c r="AE301" s="81">
        <f t="shared" si="161"/>
        <v>0</v>
      </c>
      <c r="AF301" s="81">
        <f t="shared" si="177"/>
        <v>0</v>
      </c>
      <c r="AG301" s="81">
        <f t="shared" si="178"/>
        <v>0</v>
      </c>
      <c r="AH301" s="81">
        <f t="shared" si="162"/>
        <v>0</v>
      </c>
      <c r="AI301" s="81">
        <f t="shared" si="179"/>
        <v>0</v>
      </c>
      <c r="AJ301" s="81">
        <f t="shared" si="180"/>
        <v>0</v>
      </c>
      <c r="AK301" s="81">
        <f t="shared" si="163"/>
        <v>0</v>
      </c>
      <c r="AL301" s="81">
        <f t="shared" si="181"/>
        <v>0</v>
      </c>
      <c r="AM301" s="81">
        <f t="shared" si="182"/>
        <v>0</v>
      </c>
      <c r="AN301" s="81">
        <f t="shared" si="164"/>
        <v>0</v>
      </c>
      <c r="AO301" s="81">
        <f t="shared" si="183"/>
        <v>0</v>
      </c>
      <c r="AP301" s="81">
        <f t="shared" si="184"/>
        <v>0</v>
      </c>
      <c r="AQ301" s="81">
        <f t="shared" si="165"/>
        <v>0</v>
      </c>
      <c r="AR301" s="81">
        <f t="shared" si="185"/>
        <v>0</v>
      </c>
      <c r="AS301" s="81">
        <f t="shared" si="186"/>
        <v>0</v>
      </c>
      <c r="AT301" s="81">
        <f t="shared" si="166"/>
        <v>0</v>
      </c>
      <c r="AU301" s="81">
        <f t="shared" si="187"/>
        <v>0</v>
      </c>
      <c r="AV301" s="81">
        <f t="shared" si="188"/>
        <v>0</v>
      </c>
      <c r="AW301" s="81">
        <f t="shared" si="167"/>
        <v>0</v>
      </c>
      <c r="AX301" s="81">
        <f t="shared" si="189"/>
        <v>0</v>
      </c>
      <c r="AY301" s="81">
        <f t="shared" si="190"/>
        <v>0</v>
      </c>
      <c r="AZ301" s="81">
        <f t="shared" si="168"/>
        <v>0</v>
      </c>
      <c r="BA301" s="81">
        <f t="shared" si="191"/>
        <v>0</v>
      </c>
      <c r="BB301" s="81">
        <f t="shared" si="192"/>
        <v>0</v>
      </c>
    </row>
    <row r="302" spans="1:54" x14ac:dyDescent="0.25">
      <c r="A302" s="198"/>
      <c r="B302" s="206"/>
      <c r="C302" s="207"/>
      <c r="D302" s="206"/>
      <c r="E302" s="206"/>
      <c r="F302" s="206"/>
      <c r="G302" s="206"/>
      <c r="H302" s="206"/>
      <c r="I302" s="206"/>
      <c r="J302" s="206"/>
      <c r="K302" s="206"/>
      <c r="L302" s="206"/>
      <c r="M302" s="206"/>
      <c r="N302" s="206"/>
      <c r="O302" s="206"/>
      <c r="P302" s="208"/>
      <c r="Q302" s="81">
        <f t="shared" si="169"/>
        <v>0</v>
      </c>
      <c r="R302" s="81">
        <f t="shared" si="170"/>
        <v>0</v>
      </c>
      <c r="S302" s="211" t="s">
        <v>36</v>
      </c>
      <c r="T302" s="212" t="s">
        <v>36</v>
      </c>
      <c r="U302" s="213" t="s">
        <v>36</v>
      </c>
      <c r="V302" s="81">
        <f t="shared" si="158"/>
        <v>0</v>
      </c>
      <c r="W302" s="81">
        <f t="shared" si="171"/>
        <v>0</v>
      </c>
      <c r="X302" s="81">
        <f t="shared" si="172"/>
        <v>0</v>
      </c>
      <c r="Y302" s="81">
        <f t="shared" si="159"/>
        <v>0</v>
      </c>
      <c r="Z302" s="81">
        <f t="shared" si="173"/>
        <v>0</v>
      </c>
      <c r="AA302" s="81">
        <f t="shared" si="174"/>
        <v>0</v>
      </c>
      <c r="AB302" s="81">
        <f t="shared" si="160"/>
        <v>0</v>
      </c>
      <c r="AC302" s="81">
        <f t="shared" si="175"/>
        <v>0</v>
      </c>
      <c r="AD302" s="81">
        <f t="shared" si="176"/>
        <v>0</v>
      </c>
      <c r="AE302" s="81">
        <f t="shared" si="161"/>
        <v>0</v>
      </c>
      <c r="AF302" s="81">
        <f t="shared" si="177"/>
        <v>0</v>
      </c>
      <c r="AG302" s="81">
        <f t="shared" si="178"/>
        <v>0</v>
      </c>
      <c r="AH302" s="81">
        <f t="shared" si="162"/>
        <v>0</v>
      </c>
      <c r="AI302" s="81">
        <f t="shared" si="179"/>
        <v>0</v>
      </c>
      <c r="AJ302" s="81">
        <f t="shared" si="180"/>
        <v>0</v>
      </c>
      <c r="AK302" s="81">
        <f t="shared" si="163"/>
        <v>0</v>
      </c>
      <c r="AL302" s="81">
        <f t="shared" si="181"/>
        <v>0</v>
      </c>
      <c r="AM302" s="81">
        <f t="shared" si="182"/>
        <v>0</v>
      </c>
      <c r="AN302" s="81">
        <f t="shared" si="164"/>
        <v>0</v>
      </c>
      <c r="AO302" s="81">
        <f t="shared" si="183"/>
        <v>0</v>
      </c>
      <c r="AP302" s="81">
        <f t="shared" si="184"/>
        <v>0</v>
      </c>
      <c r="AQ302" s="81">
        <f t="shared" si="165"/>
        <v>0</v>
      </c>
      <c r="AR302" s="81">
        <f t="shared" si="185"/>
        <v>0</v>
      </c>
      <c r="AS302" s="81">
        <f t="shared" si="186"/>
        <v>0</v>
      </c>
      <c r="AT302" s="81">
        <f t="shared" si="166"/>
        <v>0</v>
      </c>
      <c r="AU302" s="81">
        <f t="shared" si="187"/>
        <v>0</v>
      </c>
      <c r="AV302" s="81">
        <f t="shared" si="188"/>
        <v>0</v>
      </c>
      <c r="AW302" s="81">
        <f t="shared" si="167"/>
        <v>0</v>
      </c>
      <c r="AX302" s="81">
        <f t="shared" si="189"/>
        <v>0</v>
      </c>
      <c r="AY302" s="81">
        <f t="shared" si="190"/>
        <v>0</v>
      </c>
      <c r="AZ302" s="81">
        <f t="shared" si="168"/>
        <v>0</v>
      </c>
      <c r="BA302" s="81">
        <f t="shared" si="191"/>
        <v>0</v>
      </c>
      <c r="BB302" s="81">
        <f t="shared" si="192"/>
        <v>0</v>
      </c>
    </row>
    <row r="303" spans="1:54" x14ac:dyDescent="0.25">
      <c r="A303" s="198"/>
      <c r="B303" s="206"/>
      <c r="C303" s="207"/>
      <c r="D303" s="206"/>
      <c r="E303" s="206"/>
      <c r="F303" s="206"/>
      <c r="G303" s="206"/>
      <c r="H303" s="206"/>
      <c r="I303" s="206"/>
      <c r="J303" s="206"/>
      <c r="K303" s="206"/>
      <c r="L303" s="206"/>
      <c r="M303" s="206"/>
      <c r="N303" s="206"/>
      <c r="O303" s="206"/>
      <c r="P303" s="208"/>
      <c r="Q303" s="81">
        <f t="shared" si="169"/>
        <v>0</v>
      </c>
      <c r="R303" s="81">
        <f t="shared" si="170"/>
        <v>0</v>
      </c>
      <c r="S303" s="211" t="s">
        <v>36</v>
      </c>
      <c r="T303" s="212" t="s">
        <v>36</v>
      </c>
      <c r="U303" s="213" t="s">
        <v>36</v>
      </c>
      <c r="V303" s="81">
        <f t="shared" si="158"/>
        <v>0</v>
      </c>
      <c r="W303" s="81">
        <f t="shared" si="171"/>
        <v>0</v>
      </c>
      <c r="X303" s="81">
        <f t="shared" si="172"/>
        <v>0</v>
      </c>
      <c r="Y303" s="81">
        <f t="shared" si="159"/>
        <v>0</v>
      </c>
      <c r="Z303" s="81">
        <f t="shared" si="173"/>
        <v>0</v>
      </c>
      <c r="AA303" s="81">
        <f t="shared" si="174"/>
        <v>0</v>
      </c>
      <c r="AB303" s="81">
        <f t="shared" si="160"/>
        <v>0</v>
      </c>
      <c r="AC303" s="81">
        <f t="shared" si="175"/>
        <v>0</v>
      </c>
      <c r="AD303" s="81">
        <f t="shared" si="176"/>
        <v>0</v>
      </c>
      <c r="AE303" s="81">
        <f t="shared" si="161"/>
        <v>0</v>
      </c>
      <c r="AF303" s="81">
        <f t="shared" si="177"/>
        <v>0</v>
      </c>
      <c r="AG303" s="81">
        <f t="shared" si="178"/>
        <v>0</v>
      </c>
      <c r="AH303" s="81">
        <f t="shared" si="162"/>
        <v>0</v>
      </c>
      <c r="AI303" s="81">
        <f t="shared" si="179"/>
        <v>0</v>
      </c>
      <c r="AJ303" s="81">
        <f t="shared" si="180"/>
        <v>0</v>
      </c>
      <c r="AK303" s="81">
        <f t="shared" si="163"/>
        <v>0</v>
      </c>
      <c r="AL303" s="81">
        <f t="shared" si="181"/>
        <v>0</v>
      </c>
      <c r="AM303" s="81">
        <f t="shared" si="182"/>
        <v>0</v>
      </c>
      <c r="AN303" s="81">
        <f t="shared" si="164"/>
        <v>0</v>
      </c>
      <c r="AO303" s="81">
        <f t="shared" si="183"/>
        <v>0</v>
      </c>
      <c r="AP303" s="81">
        <f t="shared" si="184"/>
        <v>0</v>
      </c>
      <c r="AQ303" s="81">
        <f t="shared" si="165"/>
        <v>0</v>
      </c>
      <c r="AR303" s="81">
        <f t="shared" si="185"/>
        <v>0</v>
      </c>
      <c r="AS303" s="81">
        <f t="shared" si="186"/>
        <v>0</v>
      </c>
      <c r="AT303" s="81">
        <f t="shared" si="166"/>
        <v>0</v>
      </c>
      <c r="AU303" s="81">
        <f t="shared" si="187"/>
        <v>0</v>
      </c>
      <c r="AV303" s="81">
        <f t="shared" si="188"/>
        <v>0</v>
      </c>
      <c r="AW303" s="81">
        <f t="shared" si="167"/>
        <v>0</v>
      </c>
      <c r="AX303" s="81">
        <f t="shared" si="189"/>
        <v>0</v>
      </c>
      <c r="AY303" s="81">
        <f t="shared" si="190"/>
        <v>0</v>
      </c>
      <c r="AZ303" s="81">
        <f t="shared" si="168"/>
        <v>0</v>
      </c>
      <c r="BA303" s="81">
        <f t="shared" si="191"/>
        <v>0</v>
      </c>
      <c r="BB303" s="81">
        <f t="shared" si="192"/>
        <v>0</v>
      </c>
    </row>
    <row r="304" spans="1:54" x14ac:dyDescent="0.25">
      <c r="A304" s="198"/>
      <c r="B304" s="206"/>
      <c r="C304" s="207"/>
      <c r="D304" s="206"/>
      <c r="E304" s="206"/>
      <c r="F304" s="206"/>
      <c r="G304" s="206"/>
      <c r="H304" s="206"/>
      <c r="I304" s="206"/>
      <c r="J304" s="206"/>
      <c r="K304" s="206"/>
      <c r="L304" s="206"/>
      <c r="M304" s="206"/>
      <c r="N304" s="206"/>
      <c r="O304" s="206"/>
      <c r="P304" s="208"/>
      <c r="Q304" s="81">
        <f t="shared" si="169"/>
        <v>0</v>
      </c>
      <c r="R304" s="81">
        <f t="shared" si="170"/>
        <v>0</v>
      </c>
      <c r="S304" s="211" t="s">
        <v>36</v>
      </c>
      <c r="T304" s="212" t="s">
        <v>36</v>
      </c>
      <c r="U304" s="213" t="s">
        <v>36</v>
      </c>
      <c r="V304" s="81">
        <f t="shared" si="158"/>
        <v>0</v>
      </c>
      <c r="W304" s="81">
        <f t="shared" si="171"/>
        <v>0</v>
      </c>
      <c r="X304" s="81">
        <f t="shared" si="172"/>
        <v>0</v>
      </c>
      <c r="Y304" s="81">
        <f t="shared" si="159"/>
        <v>0</v>
      </c>
      <c r="Z304" s="81">
        <f t="shared" si="173"/>
        <v>0</v>
      </c>
      <c r="AA304" s="81">
        <f t="shared" si="174"/>
        <v>0</v>
      </c>
      <c r="AB304" s="81">
        <f t="shared" si="160"/>
        <v>0</v>
      </c>
      <c r="AC304" s="81">
        <f t="shared" si="175"/>
        <v>0</v>
      </c>
      <c r="AD304" s="81">
        <f t="shared" si="176"/>
        <v>0</v>
      </c>
      <c r="AE304" s="81">
        <f t="shared" si="161"/>
        <v>0</v>
      </c>
      <c r="AF304" s="81">
        <f t="shared" si="177"/>
        <v>0</v>
      </c>
      <c r="AG304" s="81">
        <f t="shared" si="178"/>
        <v>0</v>
      </c>
      <c r="AH304" s="81">
        <f t="shared" si="162"/>
        <v>0</v>
      </c>
      <c r="AI304" s="81">
        <f t="shared" si="179"/>
        <v>0</v>
      </c>
      <c r="AJ304" s="81">
        <f t="shared" si="180"/>
        <v>0</v>
      </c>
      <c r="AK304" s="81">
        <f t="shared" si="163"/>
        <v>0</v>
      </c>
      <c r="AL304" s="81">
        <f t="shared" si="181"/>
        <v>0</v>
      </c>
      <c r="AM304" s="81">
        <f t="shared" si="182"/>
        <v>0</v>
      </c>
      <c r="AN304" s="81">
        <f t="shared" si="164"/>
        <v>0</v>
      </c>
      <c r="AO304" s="81">
        <f t="shared" si="183"/>
        <v>0</v>
      </c>
      <c r="AP304" s="81">
        <f t="shared" si="184"/>
        <v>0</v>
      </c>
      <c r="AQ304" s="81">
        <f t="shared" si="165"/>
        <v>0</v>
      </c>
      <c r="AR304" s="81">
        <f t="shared" si="185"/>
        <v>0</v>
      </c>
      <c r="AS304" s="81">
        <f t="shared" si="186"/>
        <v>0</v>
      </c>
      <c r="AT304" s="81">
        <f t="shared" si="166"/>
        <v>0</v>
      </c>
      <c r="AU304" s="81">
        <f t="shared" si="187"/>
        <v>0</v>
      </c>
      <c r="AV304" s="81">
        <f t="shared" si="188"/>
        <v>0</v>
      </c>
      <c r="AW304" s="81">
        <f t="shared" si="167"/>
        <v>0</v>
      </c>
      <c r="AX304" s="81">
        <f t="shared" si="189"/>
        <v>0</v>
      </c>
      <c r="AY304" s="81">
        <f t="shared" si="190"/>
        <v>0</v>
      </c>
      <c r="AZ304" s="81">
        <f t="shared" si="168"/>
        <v>0</v>
      </c>
      <c r="BA304" s="81">
        <f t="shared" si="191"/>
        <v>0</v>
      </c>
      <c r="BB304" s="81">
        <f t="shared" si="192"/>
        <v>0</v>
      </c>
    </row>
    <row r="305" spans="1:54" x14ac:dyDescent="0.25">
      <c r="A305" s="198"/>
      <c r="B305" s="206"/>
      <c r="C305" s="207"/>
      <c r="D305" s="206"/>
      <c r="E305" s="206"/>
      <c r="F305" s="206"/>
      <c r="G305" s="206"/>
      <c r="H305" s="206"/>
      <c r="I305" s="206"/>
      <c r="J305" s="206"/>
      <c r="K305" s="206"/>
      <c r="L305" s="206"/>
      <c r="M305" s="206"/>
      <c r="N305" s="206"/>
      <c r="O305" s="206"/>
      <c r="P305" s="208"/>
      <c r="Q305" s="81">
        <f t="shared" si="169"/>
        <v>0</v>
      </c>
      <c r="R305" s="81">
        <f t="shared" si="170"/>
        <v>0</v>
      </c>
      <c r="S305" s="211" t="s">
        <v>36</v>
      </c>
      <c r="T305" s="212" t="s">
        <v>36</v>
      </c>
      <c r="U305" s="213" t="s">
        <v>36</v>
      </c>
      <c r="V305" s="81">
        <f t="shared" ref="V305:V368" si="193">IF($G305="",0,IF(OR(VALUE(LEFT(V$8,4))&gt;IF($U305="N/a",9999,VALUE(LEFT($U305,4))),AND($G305="No",VALUE(LEFT(V$8,4))&lt;IF($H305="N/a",0,VALUE(LEFT($H305,4))))),0,IF(AND(VALUE(LEFT(V$8,4))&gt;=IF($S305="N/a",9999,VALUE(LEFT($S305,4))),$T305&lt;&gt;"N/a"),(1+$T305)*$P305,$P305)))</f>
        <v>0</v>
      </c>
      <c r="W305" s="81">
        <f t="shared" si="171"/>
        <v>0</v>
      </c>
      <c r="X305" s="81">
        <f t="shared" si="172"/>
        <v>0</v>
      </c>
      <c r="Y305" s="81">
        <f t="shared" ref="Y305:Y368" si="194">IF($G305="",0,IF(OR(VALUE(LEFT(Y$8,4))&gt;IF($U305="N/a",9999,VALUE(LEFT($U305,4))),AND($G305="No",VALUE(LEFT(Y$8,4))&lt;IF($H305="N/a",0,VALUE(LEFT($H305,4))))),0,IF(AND(VALUE(LEFT(Y$8,4))&gt;=IF($S305="N/a",9999,VALUE(LEFT($S305,4))),$T305&lt;&gt;"N/a"),(1+$T305)*$P305,$P305)))</f>
        <v>0</v>
      </c>
      <c r="Z305" s="81">
        <f t="shared" si="173"/>
        <v>0</v>
      </c>
      <c r="AA305" s="81">
        <f t="shared" si="174"/>
        <v>0</v>
      </c>
      <c r="AB305" s="81">
        <f t="shared" ref="AB305:AB368" si="195">IF($G305="",0,IF(OR(VALUE(LEFT(AB$8,4))&gt;IF($U305="N/a",9999,VALUE(LEFT($U305,4))),AND($G305="No",VALUE(LEFT(AB$8,4))&lt;IF($H305="N/a",0,VALUE(LEFT($H305,4))))),0,IF(AND(VALUE(LEFT(AB$8,4))&gt;=IF($S305="N/a",9999,VALUE(LEFT($S305,4))),$T305&lt;&gt;"N/a"),(1+$T305)*$P305,$P305)))</f>
        <v>0</v>
      </c>
      <c r="AC305" s="81">
        <f t="shared" si="175"/>
        <v>0</v>
      </c>
      <c r="AD305" s="81">
        <f t="shared" si="176"/>
        <v>0</v>
      </c>
      <c r="AE305" s="81">
        <f t="shared" ref="AE305:AE368" si="196">IF($G305="",0,IF(OR(VALUE(LEFT(AE$8,4))&gt;IF($U305="N/a",9999,VALUE(LEFT($U305,4))),AND($G305="No",VALUE(LEFT(AE$8,4))&lt;IF($H305="N/a",0,VALUE(LEFT($H305,4))))),0,IF(AND(VALUE(LEFT(AE$8,4))&gt;=IF($S305="N/a",9999,VALUE(LEFT($S305,4))),$T305&lt;&gt;"N/a"),(1+$T305)*$P305,$P305)))</f>
        <v>0</v>
      </c>
      <c r="AF305" s="81">
        <f t="shared" si="177"/>
        <v>0</v>
      </c>
      <c r="AG305" s="81">
        <f t="shared" si="178"/>
        <v>0</v>
      </c>
      <c r="AH305" s="81">
        <f t="shared" ref="AH305:AH368" si="197">IF($G305="",0,IF(OR(VALUE(LEFT(AH$8,4))&gt;IF($U305="N/a",9999,VALUE(LEFT($U305,4))),AND($G305="No",VALUE(LEFT(AH$8,4))&lt;IF($H305="N/a",0,VALUE(LEFT($H305,4))))),0,IF(AND(VALUE(LEFT(AH$8,4))&gt;=IF($S305="N/a",9999,VALUE(LEFT($S305,4))),$T305&lt;&gt;"N/a"),(1+$T305)*$P305,$P305)))</f>
        <v>0</v>
      </c>
      <c r="AI305" s="81">
        <f t="shared" si="179"/>
        <v>0</v>
      </c>
      <c r="AJ305" s="81">
        <f t="shared" si="180"/>
        <v>0</v>
      </c>
      <c r="AK305" s="81">
        <f t="shared" ref="AK305:AK368" si="198">IF($G305="",0,IF(OR(VALUE(LEFT(AK$8,4))&gt;IF($U305="N/a",9999,VALUE(LEFT($U305,4))),AND($G305="No",VALUE(LEFT(AK$8,4))&lt;IF($H305="N/a",0,VALUE(LEFT($H305,4))))),0,IF(AND(VALUE(LEFT(AK$8,4))&gt;=IF($S305="N/a",9999,VALUE(LEFT($S305,4))),$T305&lt;&gt;"N/a"),(1+$T305)*$P305,$P305)))</f>
        <v>0</v>
      </c>
      <c r="AL305" s="81">
        <f t="shared" si="181"/>
        <v>0</v>
      </c>
      <c r="AM305" s="81">
        <f t="shared" si="182"/>
        <v>0</v>
      </c>
      <c r="AN305" s="81">
        <f t="shared" ref="AN305:AN368" si="199">IF($G305="",0,IF(OR(VALUE(LEFT(AN$8,4))&gt;IF($U305="N/a",9999,VALUE(LEFT($U305,4))),AND($G305="No",VALUE(LEFT(AN$8,4))&lt;IF($H305="N/a",0,VALUE(LEFT($H305,4))))),0,IF(AND(VALUE(LEFT(AN$8,4))&gt;=IF($S305="N/a",9999,VALUE(LEFT($S305,4))),$T305&lt;&gt;"N/a"),(1+$T305)*$P305,$P305)))</f>
        <v>0</v>
      </c>
      <c r="AO305" s="81">
        <f t="shared" si="183"/>
        <v>0</v>
      </c>
      <c r="AP305" s="81">
        <f t="shared" si="184"/>
        <v>0</v>
      </c>
      <c r="AQ305" s="81">
        <f t="shared" ref="AQ305:AQ368" si="200">IF($G305="",0,IF(OR(VALUE(LEFT(AQ$8,4))&gt;IF($U305="N/a",9999,VALUE(LEFT($U305,4))),AND($G305="No",VALUE(LEFT(AQ$8,4))&lt;IF($H305="N/a",0,VALUE(LEFT($H305,4))))),0,IF(AND(VALUE(LEFT(AQ$8,4))&gt;=IF($S305="N/a",9999,VALUE(LEFT($S305,4))),$T305&lt;&gt;"N/a"),(1+$T305)*$P305,$P305)))</f>
        <v>0</v>
      </c>
      <c r="AR305" s="81">
        <f t="shared" si="185"/>
        <v>0</v>
      </c>
      <c r="AS305" s="81">
        <f t="shared" si="186"/>
        <v>0</v>
      </c>
      <c r="AT305" s="81">
        <f t="shared" ref="AT305:AT368" si="201">IF($G305="",0,IF(OR(VALUE(LEFT(AT$8,4))&gt;IF($U305="N/a",9999,VALUE(LEFT($U305,4))),AND($G305="No",VALUE(LEFT(AT$8,4))&lt;IF($H305="N/a",0,VALUE(LEFT($H305,4))))),0,IF(AND(VALUE(LEFT(AT$8,4))&gt;=IF($S305="N/a",9999,VALUE(LEFT($S305,4))),$T305&lt;&gt;"N/a"),(1+$T305)*$P305,$P305)))</f>
        <v>0</v>
      </c>
      <c r="AU305" s="81">
        <f t="shared" si="187"/>
        <v>0</v>
      </c>
      <c r="AV305" s="81">
        <f t="shared" si="188"/>
        <v>0</v>
      </c>
      <c r="AW305" s="81">
        <f t="shared" ref="AW305:AW368" si="202">IF($G305="",0,IF(OR(VALUE(LEFT(AW$8,4))&gt;IF($U305="N/a",9999,VALUE(LEFT($U305,4))),AND($G305="No",VALUE(LEFT(AW$8,4))&lt;IF($H305="N/a",0,VALUE(LEFT($H305,4))))),0,IF(AND(VALUE(LEFT(AW$8,4))&gt;=IF($S305="N/a",9999,VALUE(LEFT($S305,4))),$T305&lt;&gt;"N/a"),(1+$T305)*$P305,$P305)))</f>
        <v>0</v>
      </c>
      <c r="AX305" s="81">
        <f t="shared" si="189"/>
        <v>0</v>
      </c>
      <c r="AY305" s="81">
        <f t="shared" si="190"/>
        <v>0</v>
      </c>
      <c r="AZ305" s="81">
        <f t="shared" ref="AZ305:AZ368" si="203">IF($G305="",0,IF(OR(VALUE(LEFT(AZ$8,4))&gt;IF($U305="N/a",9999,VALUE(LEFT($U305,4))),AND($G305="No",VALUE(LEFT(AZ$8,4))&lt;IF($H305="N/a",0,VALUE(LEFT($H305,4))))),0,IF(AND(VALUE(LEFT(AZ$8,4))&gt;=IF($S305="N/a",9999,VALUE(LEFT($S305,4))),$T305&lt;&gt;"N/a"),(1+$T305)*$P305,$P305)))</f>
        <v>0</v>
      </c>
      <c r="BA305" s="81">
        <f t="shared" si="191"/>
        <v>0</v>
      </c>
      <c r="BB305" s="81">
        <f t="shared" si="192"/>
        <v>0</v>
      </c>
    </row>
    <row r="306" spans="1:54" x14ac:dyDescent="0.25">
      <c r="A306" s="198"/>
      <c r="B306" s="206"/>
      <c r="C306" s="207"/>
      <c r="D306" s="206"/>
      <c r="E306" s="206"/>
      <c r="F306" s="206"/>
      <c r="G306" s="206"/>
      <c r="H306" s="206"/>
      <c r="I306" s="206"/>
      <c r="J306" s="206"/>
      <c r="K306" s="206"/>
      <c r="L306" s="206"/>
      <c r="M306" s="206"/>
      <c r="N306" s="206"/>
      <c r="O306" s="206"/>
      <c r="P306" s="208"/>
      <c r="Q306" s="81">
        <f t="shared" si="169"/>
        <v>0</v>
      </c>
      <c r="R306" s="81">
        <f t="shared" si="170"/>
        <v>0</v>
      </c>
      <c r="S306" s="211" t="s">
        <v>36</v>
      </c>
      <c r="T306" s="212" t="s">
        <v>36</v>
      </c>
      <c r="U306" s="213" t="s">
        <v>36</v>
      </c>
      <c r="V306" s="81">
        <f t="shared" si="193"/>
        <v>0</v>
      </c>
      <c r="W306" s="81">
        <f t="shared" si="171"/>
        <v>0</v>
      </c>
      <c r="X306" s="81">
        <f t="shared" si="172"/>
        <v>0</v>
      </c>
      <c r="Y306" s="81">
        <f t="shared" si="194"/>
        <v>0</v>
      </c>
      <c r="Z306" s="81">
        <f t="shared" si="173"/>
        <v>0</v>
      </c>
      <c r="AA306" s="81">
        <f t="shared" si="174"/>
        <v>0</v>
      </c>
      <c r="AB306" s="81">
        <f t="shared" si="195"/>
        <v>0</v>
      </c>
      <c r="AC306" s="81">
        <f t="shared" si="175"/>
        <v>0</v>
      </c>
      <c r="AD306" s="81">
        <f t="shared" si="176"/>
        <v>0</v>
      </c>
      <c r="AE306" s="81">
        <f t="shared" si="196"/>
        <v>0</v>
      </c>
      <c r="AF306" s="81">
        <f t="shared" si="177"/>
        <v>0</v>
      </c>
      <c r="AG306" s="81">
        <f t="shared" si="178"/>
        <v>0</v>
      </c>
      <c r="AH306" s="81">
        <f t="shared" si="197"/>
        <v>0</v>
      </c>
      <c r="AI306" s="81">
        <f t="shared" si="179"/>
        <v>0</v>
      </c>
      <c r="AJ306" s="81">
        <f t="shared" si="180"/>
        <v>0</v>
      </c>
      <c r="AK306" s="81">
        <f t="shared" si="198"/>
        <v>0</v>
      </c>
      <c r="AL306" s="81">
        <f t="shared" si="181"/>
        <v>0</v>
      </c>
      <c r="AM306" s="81">
        <f t="shared" si="182"/>
        <v>0</v>
      </c>
      <c r="AN306" s="81">
        <f t="shared" si="199"/>
        <v>0</v>
      </c>
      <c r="AO306" s="81">
        <f t="shared" si="183"/>
        <v>0</v>
      </c>
      <c r="AP306" s="81">
        <f t="shared" si="184"/>
        <v>0</v>
      </c>
      <c r="AQ306" s="81">
        <f t="shared" si="200"/>
        <v>0</v>
      </c>
      <c r="AR306" s="81">
        <f t="shared" si="185"/>
        <v>0</v>
      </c>
      <c r="AS306" s="81">
        <f t="shared" si="186"/>
        <v>0</v>
      </c>
      <c r="AT306" s="81">
        <f t="shared" si="201"/>
        <v>0</v>
      </c>
      <c r="AU306" s="81">
        <f t="shared" si="187"/>
        <v>0</v>
      </c>
      <c r="AV306" s="81">
        <f t="shared" si="188"/>
        <v>0</v>
      </c>
      <c r="AW306" s="81">
        <f t="shared" si="202"/>
        <v>0</v>
      </c>
      <c r="AX306" s="81">
        <f t="shared" si="189"/>
        <v>0</v>
      </c>
      <c r="AY306" s="81">
        <f t="shared" si="190"/>
        <v>0</v>
      </c>
      <c r="AZ306" s="81">
        <f t="shared" si="203"/>
        <v>0</v>
      </c>
      <c r="BA306" s="81">
        <f t="shared" si="191"/>
        <v>0</v>
      </c>
      <c r="BB306" s="81">
        <f t="shared" si="192"/>
        <v>0</v>
      </c>
    </row>
    <row r="307" spans="1:54" x14ac:dyDescent="0.25">
      <c r="A307" s="198"/>
      <c r="B307" s="206"/>
      <c r="C307" s="207"/>
      <c r="D307" s="206"/>
      <c r="E307" s="206"/>
      <c r="F307" s="206"/>
      <c r="G307" s="206"/>
      <c r="H307" s="206"/>
      <c r="I307" s="206"/>
      <c r="J307" s="206"/>
      <c r="K307" s="206"/>
      <c r="L307" s="206"/>
      <c r="M307" s="206"/>
      <c r="N307" s="206"/>
      <c r="O307" s="206"/>
      <c r="P307" s="208"/>
      <c r="Q307" s="81">
        <f t="shared" si="169"/>
        <v>0</v>
      </c>
      <c r="R307" s="81">
        <f t="shared" si="170"/>
        <v>0</v>
      </c>
      <c r="S307" s="211" t="s">
        <v>36</v>
      </c>
      <c r="T307" s="212" t="s">
        <v>36</v>
      </c>
      <c r="U307" s="213" t="s">
        <v>36</v>
      </c>
      <c r="V307" s="81">
        <f t="shared" si="193"/>
        <v>0</v>
      </c>
      <c r="W307" s="81">
        <f t="shared" si="171"/>
        <v>0</v>
      </c>
      <c r="X307" s="81">
        <f t="shared" si="172"/>
        <v>0</v>
      </c>
      <c r="Y307" s="81">
        <f t="shared" si="194"/>
        <v>0</v>
      </c>
      <c r="Z307" s="81">
        <f t="shared" si="173"/>
        <v>0</v>
      </c>
      <c r="AA307" s="81">
        <f t="shared" si="174"/>
        <v>0</v>
      </c>
      <c r="AB307" s="81">
        <f t="shared" si="195"/>
        <v>0</v>
      </c>
      <c r="AC307" s="81">
        <f t="shared" si="175"/>
        <v>0</v>
      </c>
      <c r="AD307" s="81">
        <f t="shared" si="176"/>
        <v>0</v>
      </c>
      <c r="AE307" s="81">
        <f t="shared" si="196"/>
        <v>0</v>
      </c>
      <c r="AF307" s="81">
        <f t="shared" si="177"/>
        <v>0</v>
      </c>
      <c r="AG307" s="81">
        <f t="shared" si="178"/>
        <v>0</v>
      </c>
      <c r="AH307" s="81">
        <f t="shared" si="197"/>
        <v>0</v>
      </c>
      <c r="AI307" s="81">
        <f t="shared" si="179"/>
        <v>0</v>
      </c>
      <c r="AJ307" s="81">
        <f t="shared" si="180"/>
        <v>0</v>
      </c>
      <c r="AK307" s="81">
        <f t="shared" si="198"/>
        <v>0</v>
      </c>
      <c r="AL307" s="81">
        <f t="shared" si="181"/>
        <v>0</v>
      </c>
      <c r="AM307" s="81">
        <f t="shared" si="182"/>
        <v>0</v>
      </c>
      <c r="AN307" s="81">
        <f t="shared" si="199"/>
        <v>0</v>
      </c>
      <c r="AO307" s="81">
        <f t="shared" si="183"/>
        <v>0</v>
      </c>
      <c r="AP307" s="81">
        <f t="shared" si="184"/>
        <v>0</v>
      </c>
      <c r="AQ307" s="81">
        <f t="shared" si="200"/>
        <v>0</v>
      </c>
      <c r="AR307" s="81">
        <f t="shared" si="185"/>
        <v>0</v>
      </c>
      <c r="AS307" s="81">
        <f t="shared" si="186"/>
        <v>0</v>
      </c>
      <c r="AT307" s="81">
        <f t="shared" si="201"/>
        <v>0</v>
      </c>
      <c r="AU307" s="81">
        <f t="shared" si="187"/>
        <v>0</v>
      </c>
      <c r="AV307" s="81">
        <f t="shared" si="188"/>
        <v>0</v>
      </c>
      <c r="AW307" s="81">
        <f t="shared" si="202"/>
        <v>0</v>
      </c>
      <c r="AX307" s="81">
        <f t="shared" si="189"/>
        <v>0</v>
      </c>
      <c r="AY307" s="81">
        <f t="shared" si="190"/>
        <v>0</v>
      </c>
      <c r="AZ307" s="81">
        <f t="shared" si="203"/>
        <v>0</v>
      </c>
      <c r="BA307" s="81">
        <f t="shared" si="191"/>
        <v>0</v>
      </c>
      <c r="BB307" s="81">
        <f t="shared" si="192"/>
        <v>0</v>
      </c>
    </row>
    <row r="308" spans="1:54" x14ac:dyDescent="0.25">
      <c r="A308" s="198"/>
      <c r="B308" s="206"/>
      <c r="C308" s="207"/>
      <c r="D308" s="206"/>
      <c r="E308" s="206"/>
      <c r="F308" s="206"/>
      <c r="G308" s="206"/>
      <c r="H308" s="206"/>
      <c r="I308" s="206"/>
      <c r="J308" s="206"/>
      <c r="K308" s="206"/>
      <c r="L308" s="206"/>
      <c r="M308" s="206"/>
      <c r="N308" s="206"/>
      <c r="O308" s="206"/>
      <c r="P308" s="208"/>
      <c r="Q308" s="81">
        <f t="shared" si="169"/>
        <v>0</v>
      </c>
      <c r="R308" s="81">
        <f t="shared" si="170"/>
        <v>0</v>
      </c>
      <c r="S308" s="211" t="s">
        <v>36</v>
      </c>
      <c r="T308" s="212" t="s">
        <v>36</v>
      </c>
      <c r="U308" s="213" t="s">
        <v>36</v>
      </c>
      <c r="V308" s="81">
        <f t="shared" si="193"/>
        <v>0</v>
      </c>
      <c r="W308" s="81">
        <f t="shared" si="171"/>
        <v>0</v>
      </c>
      <c r="X308" s="81">
        <f t="shared" si="172"/>
        <v>0</v>
      </c>
      <c r="Y308" s="81">
        <f t="shared" si="194"/>
        <v>0</v>
      </c>
      <c r="Z308" s="81">
        <f t="shared" si="173"/>
        <v>0</v>
      </c>
      <c r="AA308" s="81">
        <f t="shared" si="174"/>
        <v>0</v>
      </c>
      <c r="AB308" s="81">
        <f t="shared" si="195"/>
        <v>0</v>
      </c>
      <c r="AC308" s="81">
        <f t="shared" si="175"/>
        <v>0</v>
      </c>
      <c r="AD308" s="81">
        <f t="shared" si="176"/>
        <v>0</v>
      </c>
      <c r="AE308" s="81">
        <f t="shared" si="196"/>
        <v>0</v>
      </c>
      <c r="AF308" s="81">
        <f t="shared" si="177"/>
        <v>0</v>
      </c>
      <c r="AG308" s="81">
        <f t="shared" si="178"/>
        <v>0</v>
      </c>
      <c r="AH308" s="81">
        <f t="shared" si="197"/>
        <v>0</v>
      </c>
      <c r="AI308" s="81">
        <f t="shared" si="179"/>
        <v>0</v>
      </c>
      <c r="AJ308" s="81">
        <f t="shared" si="180"/>
        <v>0</v>
      </c>
      <c r="AK308" s="81">
        <f t="shared" si="198"/>
        <v>0</v>
      </c>
      <c r="AL308" s="81">
        <f t="shared" si="181"/>
        <v>0</v>
      </c>
      <c r="AM308" s="81">
        <f t="shared" si="182"/>
        <v>0</v>
      </c>
      <c r="AN308" s="81">
        <f t="shared" si="199"/>
        <v>0</v>
      </c>
      <c r="AO308" s="81">
        <f t="shared" si="183"/>
        <v>0</v>
      </c>
      <c r="AP308" s="81">
        <f t="shared" si="184"/>
        <v>0</v>
      </c>
      <c r="AQ308" s="81">
        <f t="shared" si="200"/>
        <v>0</v>
      </c>
      <c r="AR308" s="81">
        <f t="shared" si="185"/>
        <v>0</v>
      </c>
      <c r="AS308" s="81">
        <f t="shared" si="186"/>
        <v>0</v>
      </c>
      <c r="AT308" s="81">
        <f t="shared" si="201"/>
        <v>0</v>
      </c>
      <c r="AU308" s="81">
        <f t="shared" si="187"/>
        <v>0</v>
      </c>
      <c r="AV308" s="81">
        <f t="shared" si="188"/>
        <v>0</v>
      </c>
      <c r="AW308" s="81">
        <f t="shared" si="202"/>
        <v>0</v>
      </c>
      <c r="AX308" s="81">
        <f t="shared" si="189"/>
        <v>0</v>
      </c>
      <c r="AY308" s="81">
        <f t="shared" si="190"/>
        <v>0</v>
      </c>
      <c r="AZ308" s="81">
        <f t="shared" si="203"/>
        <v>0</v>
      </c>
      <c r="BA308" s="81">
        <f t="shared" si="191"/>
        <v>0</v>
      </c>
      <c r="BB308" s="81">
        <f t="shared" si="192"/>
        <v>0</v>
      </c>
    </row>
    <row r="309" spans="1:54" x14ac:dyDescent="0.25">
      <c r="A309" s="198"/>
      <c r="B309" s="206"/>
      <c r="C309" s="207"/>
      <c r="D309" s="206"/>
      <c r="E309" s="206"/>
      <c r="F309" s="206"/>
      <c r="G309" s="206"/>
      <c r="H309" s="206"/>
      <c r="I309" s="206"/>
      <c r="J309" s="206"/>
      <c r="K309" s="206"/>
      <c r="L309" s="206"/>
      <c r="M309" s="206"/>
      <c r="N309" s="206"/>
      <c r="O309" s="206"/>
      <c r="P309" s="208"/>
      <c r="Q309" s="81">
        <f t="shared" si="169"/>
        <v>0</v>
      </c>
      <c r="R309" s="81">
        <f t="shared" si="170"/>
        <v>0</v>
      </c>
      <c r="S309" s="211" t="s">
        <v>36</v>
      </c>
      <c r="T309" s="212" t="s">
        <v>36</v>
      </c>
      <c r="U309" s="213" t="s">
        <v>36</v>
      </c>
      <c r="V309" s="81">
        <f t="shared" si="193"/>
        <v>0</v>
      </c>
      <c r="W309" s="81">
        <f t="shared" si="171"/>
        <v>0</v>
      </c>
      <c r="X309" s="81">
        <f t="shared" si="172"/>
        <v>0</v>
      </c>
      <c r="Y309" s="81">
        <f t="shared" si="194"/>
        <v>0</v>
      </c>
      <c r="Z309" s="81">
        <f t="shared" si="173"/>
        <v>0</v>
      </c>
      <c r="AA309" s="81">
        <f t="shared" si="174"/>
        <v>0</v>
      </c>
      <c r="AB309" s="81">
        <f t="shared" si="195"/>
        <v>0</v>
      </c>
      <c r="AC309" s="81">
        <f t="shared" si="175"/>
        <v>0</v>
      </c>
      <c r="AD309" s="81">
        <f t="shared" si="176"/>
        <v>0</v>
      </c>
      <c r="AE309" s="81">
        <f t="shared" si="196"/>
        <v>0</v>
      </c>
      <c r="AF309" s="81">
        <f t="shared" si="177"/>
        <v>0</v>
      </c>
      <c r="AG309" s="81">
        <f t="shared" si="178"/>
        <v>0</v>
      </c>
      <c r="AH309" s="81">
        <f t="shared" si="197"/>
        <v>0</v>
      </c>
      <c r="AI309" s="81">
        <f t="shared" si="179"/>
        <v>0</v>
      </c>
      <c r="AJ309" s="81">
        <f t="shared" si="180"/>
        <v>0</v>
      </c>
      <c r="AK309" s="81">
        <f t="shared" si="198"/>
        <v>0</v>
      </c>
      <c r="AL309" s="81">
        <f t="shared" si="181"/>
        <v>0</v>
      </c>
      <c r="AM309" s="81">
        <f t="shared" si="182"/>
        <v>0</v>
      </c>
      <c r="AN309" s="81">
        <f t="shared" si="199"/>
        <v>0</v>
      </c>
      <c r="AO309" s="81">
        <f t="shared" si="183"/>
        <v>0</v>
      </c>
      <c r="AP309" s="81">
        <f t="shared" si="184"/>
        <v>0</v>
      </c>
      <c r="AQ309" s="81">
        <f t="shared" si="200"/>
        <v>0</v>
      </c>
      <c r="AR309" s="81">
        <f t="shared" si="185"/>
        <v>0</v>
      </c>
      <c r="AS309" s="81">
        <f t="shared" si="186"/>
        <v>0</v>
      </c>
      <c r="AT309" s="81">
        <f t="shared" si="201"/>
        <v>0</v>
      </c>
      <c r="AU309" s="81">
        <f t="shared" si="187"/>
        <v>0</v>
      </c>
      <c r="AV309" s="81">
        <f t="shared" si="188"/>
        <v>0</v>
      </c>
      <c r="AW309" s="81">
        <f t="shared" si="202"/>
        <v>0</v>
      </c>
      <c r="AX309" s="81">
        <f t="shared" si="189"/>
        <v>0</v>
      </c>
      <c r="AY309" s="81">
        <f t="shared" si="190"/>
        <v>0</v>
      </c>
      <c r="AZ309" s="81">
        <f t="shared" si="203"/>
        <v>0</v>
      </c>
      <c r="BA309" s="81">
        <f t="shared" si="191"/>
        <v>0</v>
      </c>
      <c r="BB309" s="81">
        <f t="shared" si="192"/>
        <v>0</v>
      </c>
    </row>
    <row r="310" spans="1:54" x14ac:dyDescent="0.25">
      <c r="A310" s="198"/>
      <c r="B310" s="206"/>
      <c r="C310" s="207"/>
      <c r="D310" s="206"/>
      <c r="E310" s="206"/>
      <c r="F310" s="206"/>
      <c r="G310" s="206"/>
      <c r="H310" s="206"/>
      <c r="I310" s="206"/>
      <c r="J310" s="206"/>
      <c r="K310" s="206"/>
      <c r="L310" s="206"/>
      <c r="M310" s="206"/>
      <c r="N310" s="206"/>
      <c r="O310" s="206"/>
      <c r="P310" s="208"/>
      <c r="Q310" s="81">
        <f t="shared" si="169"/>
        <v>0</v>
      </c>
      <c r="R310" s="81">
        <f t="shared" si="170"/>
        <v>0</v>
      </c>
      <c r="S310" s="211" t="s">
        <v>36</v>
      </c>
      <c r="T310" s="212" t="s">
        <v>36</v>
      </c>
      <c r="U310" s="213" t="s">
        <v>36</v>
      </c>
      <c r="V310" s="81">
        <f t="shared" si="193"/>
        <v>0</v>
      </c>
      <c r="W310" s="81">
        <f t="shared" si="171"/>
        <v>0</v>
      </c>
      <c r="X310" s="81">
        <f t="shared" si="172"/>
        <v>0</v>
      </c>
      <c r="Y310" s="81">
        <f t="shared" si="194"/>
        <v>0</v>
      </c>
      <c r="Z310" s="81">
        <f t="shared" si="173"/>
        <v>0</v>
      </c>
      <c r="AA310" s="81">
        <f t="shared" si="174"/>
        <v>0</v>
      </c>
      <c r="AB310" s="81">
        <f t="shared" si="195"/>
        <v>0</v>
      </c>
      <c r="AC310" s="81">
        <f t="shared" si="175"/>
        <v>0</v>
      </c>
      <c r="AD310" s="81">
        <f t="shared" si="176"/>
        <v>0</v>
      </c>
      <c r="AE310" s="81">
        <f t="shared" si="196"/>
        <v>0</v>
      </c>
      <c r="AF310" s="81">
        <f t="shared" si="177"/>
        <v>0</v>
      </c>
      <c r="AG310" s="81">
        <f t="shared" si="178"/>
        <v>0</v>
      </c>
      <c r="AH310" s="81">
        <f t="shared" si="197"/>
        <v>0</v>
      </c>
      <c r="AI310" s="81">
        <f t="shared" si="179"/>
        <v>0</v>
      </c>
      <c r="AJ310" s="81">
        <f t="shared" si="180"/>
        <v>0</v>
      </c>
      <c r="AK310" s="81">
        <f t="shared" si="198"/>
        <v>0</v>
      </c>
      <c r="AL310" s="81">
        <f t="shared" si="181"/>
        <v>0</v>
      </c>
      <c r="AM310" s="81">
        <f t="shared" si="182"/>
        <v>0</v>
      </c>
      <c r="AN310" s="81">
        <f t="shared" si="199"/>
        <v>0</v>
      </c>
      <c r="AO310" s="81">
        <f t="shared" si="183"/>
        <v>0</v>
      </c>
      <c r="AP310" s="81">
        <f t="shared" si="184"/>
        <v>0</v>
      </c>
      <c r="AQ310" s="81">
        <f t="shared" si="200"/>
        <v>0</v>
      </c>
      <c r="AR310" s="81">
        <f t="shared" si="185"/>
        <v>0</v>
      </c>
      <c r="AS310" s="81">
        <f t="shared" si="186"/>
        <v>0</v>
      </c>
      <c r="AT310" s="81">
        <f t="shared" si="201"/>
        <v>0</v>
      </c>
      <c r="AU310" s="81">
        <f t="shared" si="187"/>
        <v>0</v>
      </c>
      <c r="AV310" s="81">
        <f t="shared" si="188"/>
        <v>0</v>
      </c>
      <c r="AW310" s="81">
        <f t="shared" si="202"/>
        <v>0</v>
      </c>
      <c r="AX310" s="81">
        <f t="shared" si="189"/>
        <v>0</v>
      </c>
      <c r="AY310" s="81">
        <f t="shared" si="190"/>
        <v>0</v>
      </c>
      <c r="AZ310" s="81">
        <f t="shared" si="203"/>
        <v>0</v>
      </c>
      <c r="BA310" s="81">
        <f t="shared" si="191"/>
        <v>0</v>
      </c>
      <c r="BB310" s="81">
        <f t="shared" si="192"/>
        <v>0</v>
      </c>
    </row>
    <row r="311" spans="1:54" x14ac:dyDescent="0.25">
      <c r="A311" s="198"/>
      <c r="B311" s="206"/>
      <c r="C311" s="207"/>
      <c r="D311" s="206"/>
      <c r="E311" s="206"/>
      <c r="F311" s="206"/>
      <c r="G311" s="206"/>
      <c r="H311" s="206"/>
      <c r="I311" s="206"/>
      <c r="J311" s="206"/>
      <c r="K311" s="206"/>
      <c r="L311" s="206"/>
      <c r="M311" s="206"/>
      <c r="N311" s="206"/>
      <c r="O311" s="206"/>
      <c r="P311" s="208"/>
      <c r="Q311" s="81">
        <f t="shared" si="169"/>
        <v>0</v>
      </c>
      <c r="R311" s="81">
        <f t="shared" si="170"/>
        <v>0</v>
      </c>
      <c r="S311" s="211" t="s">
        <v>36</v>
      </c>
      <c r="T311" s="212" t="s">
        <v>36</v>
      </c>
      <c r="U311" s="213" t="s">
        <v>36</v>
      </c>
      <c r="V311" s="81">
        <f t="shared" si="193"/>
        <v>0</v>
      </c>
      <c r="W311" s="81">
        <f t="shared" si="171"/>
        <v>0</v>
      </c>
      <c r="X311" s="81">
        <f t="shared" si="172"/>
        <v>0</v>
      </c>
      <c r="Y311" s="81">
        <f t="shared" si="194"/>
        <v>0</v>
      </c>
      <c r="Z311" s="81">
        <f t="shared" si="173"/>
        <v>0</v>
      </c>
      <c r="AA311" s="81">
        <f t="shared" si="174"/>
        <v>0</v>
      </c>
      <c r="AB311" s="81">
        <f t="shared" si="195"/>
        <v>0</v>
      </c>
      <c r="AC311" s="81">
        <f t="shared" si="175"/>
        <v>0</v>
      </c>
      <c r="AD311" s="81">
        <f t="shared" si="176"/>
        <v>0</v>
      </c>
      <c r="AE311" s="81">
        <f t="shared" si="196"/>
        <v>0</v>
      </c>
      <c r="AF311" s="81">
        <f t="shared" si="177"/>
        <v>0</v>
      </c>
      <c r="AG311" s="81">
        <f t="shared" si="178"/>
        <v>0</v>
      </c>
      <c r="AH311" s="81">
        <f t="shared" si="197"/>
        <v>0</v>
      </c>
      <c r="AI311" s="81">
        <f t="shared" si="179"/>
        <v>0</v>
      </c>
      <c r="AJ311" s="81">
        <f t="shared" si="180"/>
        <v>0</v>
      </c>
      <c r="AK311" s="81">
        <f t="shared" si="198"/>
        <v>0</v>
      </c>
      <c r="AL311" s="81">
        <f t="shared" si="181"/>
        <v>0</v>
      </c>
      <c r="AM311" s="81">
        <f t="shared" si="182"/>
        <v>0</v>
      </c>
      <c r="AN311" s="81">
        <f t="shared" si="199"/>
        <v>0</v>
      </c>
      <c r="AO311" s="81">
        <f t="shared" si="183"/>
        <v>0</v>
      </c>
      <c r="AP311" s="81">
        <f t="shared" si="184"/>
        <v>0</v>
      </c>
      <c r="AQ311" s="81">
        <f t="shared" si="200"/>
        <v>0</v>
      </c>
      <c r="AR311" s="81">
        <f t="shared" si="185"/>
        <v>0</v>
      </c>
      <c r="AS311" s="81">
        <f t="shared" si="186"/>
        <v>0</v>
      </c>
      <c r="AT311" s="81">
        <f t="shared" si="201"/>
        <v>0</v>
      </c>
      <c r="AU311" s="81">
        <f t="shared" si="187"/>
        <v>0</v>
      </c>
      <c r="AV311" s="81">
        <f t="shared" si="188"/>
        <v>0</v>
      </c>
      <c r="AW311" s="81">
        <f t="shared" si="202"/>
        <v>0</v>
      </c>
      <c r="AX311" s="81">
        <f t="shared" si="189"/>
        <v>0</v>
      </c>
      <c r="AY311" s="81">
        <f t="shared" si="190"/>
        <v>0</v>
      </c>
      <c r="AZ311" s="81">
        <f t="shared" si="203"/>
        <v>0</v>
      </c>
      <c r="BA311" s="81">
        <f t="shared" si="191"/>
        <v>0</v>
      </c>
      <c r="BB311" s="81">
        <f t="shared" si="192"/>
        <v>0</v>
      </c>
    </row>
    <row r="312" spans="1:54" x14ac:dyDescent="0.25">
      <c r="A312" s="198"/>
      <c r="B312" s="206"/>
      <c r="C312" s="207"/>
      <c r="D312" s="206"/>
      <c r="E312" s="206"/>
      <c r="F312" s="206"/>
      <c r="G312" s="206"/>
      <c r="H312" s="206"/>
      <c r="I312" s="206"/>
      <c r="J312" s="206"/>
      <c r="K312" s="206"/>
      <c r="L312" s="206"/>
      <c r="M312" s="206"/>
      <c r="N312" s="206"/>
      <c r="O312" s="206"/>
      <c r="P312" s="208"/>
      <c r="Q312" s="81">
        <f t="shared" si="169"/>
        <v>0</v>
      </c>
      <c r="R312" s="81">
        <f t="shared" si="170"/>
        <v>0</v>
      </c>
      <c r="S312" s="211" t="s">
        <v>36</v>
      </c>
      <c r="T312" s="212" t="s">
        <v>36</v>
      </c>
      <c r="U312" s="213" t="s">
        <v>36</v>
      </c>
      <c r="V312" s="81">
        <f t="shared" si="193"/>
        <v>0</v>
      </c>
      <c r="W312" s="81">
        <f t="shared" si="171"/>
        <v>0</v>
      </c>
      <c r="X312" s="81">
        <f t="shared" si="172"/>
        <v>0</v>
      </c>
      <c r="Y312" s="81">
        <f t="shared" si="194"/>
        <v>0</v>
      </c>
      <c r="Z312" s="81">
        <f t="shared" si="173"/>
        <v>0</v>
      </c>
      <c r="AA312" s="81">
        <f t="shared" si="174"/>
        <v>0</v>
      </c>
      <c r="AB312" s="81">
        <f t="shared" si="195"/>
        <v>0</v>
      </c>
      <c r="AC312" s="81">
        <f t="shared" si="175"/>
        <v>0</v>
      </c>
      <c r="AD312" s="81">
        <f t="shared" si="176"/>
        <v>0</v>
      </c>
      <c r="AE312" s="81">
        <f t="shared" si="196"/>
        <v>0</v>
      </c>
      <c r="AF312" s="81">
        <f t="shared" si="177"/>
        <v>0</v>
      </c>
      <c r="AG312" s="81">
        <f t="shared" si="178"/>
        <v>0</v>
      </c>
      <c r="AH312" s="81">
        <f t="shared" si="197"/>
        <v>0</v>
      </c>
      <c r="AI312" s="81">
        <f t="shared" si="179"/>
        <v>0</v>
      </c>
      <c r="AJ312" s="81">
        <f t="shared" si="180"/>
        <v>0</v>
      </c>
      <c r="AK312" s="81">
        <f t="shared" si="198"/>
        <v>0</v>
      </c>
      <c r="AL312" s="81">
        <f t="shared" si="181"/>
        <v>0</v>
      </c>
      <c r="AM312" s="81">
        <f t="shared" si="182"/>
        <v>0</v>
      </c>
      <c r="AN312" s="81">
        <f t="shared" si="199"/>
        <v>0</v>
      </c>
      <c r="AO312" s="81">
        <f t="shared" si="183"/>
        <v>0</v>
      </c>
      <c r="AP312" s="81">
        <f t="shared" si="184"/>
        <v>0</v>
      </c>
      <c r="AQ312" s="81">
        <f t="shared" si="200"/>
        <v>0</v>
      </c>
      <c r="AR312" s="81">
        <f t="shared" si="185"/>
        <v>0</v>
      </c>
      <c r="AS312" s="81">
        <f t="shared" si="186"/>
        <v>0</v>
      </c>
      <c r="AT312" s="81">
        <f t="shared" si="201"/>
        <v>0</v>
      </c>
      <c r="AU312" s="81">
        <f t="shared" si="187"/>
        <v>0</v>
      </c>
      <c r="AV312" s="81">
        <f t="shared" si="188"/>
        <v>0</v>
      </c>
      <c r="AW312" s="81">
        <f t="shared" si="202"/>
        <v>0</v>
      </c>
      <c r="AX312" s="81">
        <f t="shared" si="189"/>
        <v>0</v>
      </c>
      <c r="AY312" s="81">
        <f t="shared" si="190"/>
        <v>0</v>
      </c>
      <c r="AZ312" s="81">
        <f t="shared" si="203"/>
        <v>0</v>
      </c>
      <c r="BA312" s="81">
        <f t="shared" si="191"/>
        <v>0</v>
      </c>
      <c r="BB312" s="81">
        <f t="shared" si="192"/>
        <v>0</v>
      </c>
    </row>
    <row r="313" spans="1:54" x14ac:dyDescent="0.25">
      <c r="A313" s="198"/>
      <c r="B313" s="206"/>
      <c r="C313" s="207"/>
      <c r="D313" s="206"/>
      <c r="E313" s="206"/>
      <c r="F313" s="206"/>
      <c r="G313" s="206"/>
      <c r="H313" s="206"/>
      <c r="I313" s="206"/>
      <c r="J313" s="206"/>
      <c r="K313" s="206"/>
      <c r="L313" s="206"/>
      <c r="M313" s="206"/>
      <c r="N313" s="206"/>
      <c r="O313" s="206"/>
      <c r="P313" s="208"/>
      <c r="Q313" s="81">
        <f t="shared" si="169"/>
        <v>0</v>
      </c>
      <c r="R313" s="81">
        <f t="shared" si="170"/>
        <v>0</v>
      </c>
      <c r="S313" s="211" t="s">
        <v>36</v>
      </c>
      <c r="T313" s="212" t="s">
        <v>36</v>
      </c>
      <c r="U313" s="213" t="s">
        <v>36</v>
      </c>
      <c r="V313" s="81">
        <f t="shared" si="193"/>
        <v>0</v>
      </c>
      <c r="W313" s="81">
        <f t="shared" si="171"/>
        <v>0</v>
      </c>
      <c r="X313" s="81">
        <f t="shared" si="172"/>
        <v>0</v>
      </c>
      <c r="Y313" s="81">
        <f t="shared" si="194"/>
        <v>0</v>
      </c>
      <c r="Z313" s="81">
        <f t="shared" si="173"/>
        <v>0</v>
      </c>
      <c r="AA313" s="81">
        <f t="shared" si="174"/>
        <v>0</v>
      </c>
      <c r="AB313" s="81">
        <f t="shared" si="195"/>
        <v>0</v>
      </c>
      <c r="AC313" s="81">
        <f t="shared" si="175"/>
        <v>0</v>
      </c>
      <c r="AD313" s="81">
        <f t="shared" si="176"/>
        <v>0</v>
      </c>
      <c r="AE313" s="81">
        <f t="shared" si="196"/>
        <v>0</v>
      </c>
      <c r="AF313" s="81">
        <f t="shared" si="177"/>
        <v>0</v>
      </c>
      <c r="AG313" s="81">
        <f t="shared" si="178"/>
        <v>0</v>
      </c>
      <c r="AH313" s="81">
        <f t="shared" si="197"/>
        <v>0</v>
      </c>
      <c r="AI313" s="81">
        <f t="shared" si="179"/>
        <v>0</v>
      </c>
      <c r="AJ313" s="81">
        <f t="shared" si="180"/>
        <v>0</v>
      </c>
      <c r="AK313" s="81">
        <f t="shared" si="198"/>
        <v>0</v>
      </c>
      <c r="AL313" s="81">
        <f t="shared" si="181"/>
        <v>0</v>
      </c>
      <c r="AM313" s="81">
        <f t="shared" si="182"/>
        <v>0</v>
      </c>
      <c r="AN313" s="81">
        <f t="shared" si="199"/>
        <v>0</v>
      </c>
      <c r="AO313" s="81">
        <f t="shared" si="183"/>
        <v>0</v>
      </c>
      <c r="AP313" s="81">
        <f t="shared" si="184"/>
        <v>0</v>
      </c>
      <c r="AQ313" s="81">
        <f t="shared" si="200"/>
        <v>0</v>
      </c>
      <c r="AR313" s="81">
        <f t="shared" si="185"/>
        <v>0</v>
      </c>
      <c r="AS313" s="81">
        <f t="shared" si="186"/>
        <v>0</v>
      </c>
      <c r="AT313" s="81">
        <f t="shared" si="201"/>
        <v>0</v>
      </c>
      <c r="AU313" s="81">
        <f t="shared" si="187"/>
        <v>0</v>
      </c>
      <c r="AV313" s="81">
        <f t="shared" si="188"/>
        <v>0</v>
      </c>
      <c r="AW313" s="81">
        <f t="shared" si="202"/>
        <v>0</v>
      </c>
      <c r="AX313" s="81">
        <f t="shared" si="189"/>
        <v>0</v>
      </c>
      <c r="AY313" s="81">
        <f t="shared" si="190"/>
        <v>0</v>
      </c>
      <c r="AZ313" s="81">
        <f t="shared" si="203"/>
        <v>0</v>
      </c>
      <c r="BA313" s="81">
        <f t="shared" si="191"/>
        <v>0</v>
      </c>
      <c r="BB313" s="81">
        <f t="shared" si="192"/>
        <v>0</v>
      </c>
    </row>
    <row r="314" spans="1:54" x14ac:dyDescent="0.25">
      <c r="A314" s="198"/>
      <c r="B314" s="206"/>
      <c r="C314" s="207"/>
      <c r="D314" s="206"/>
      <c r="E314" s="206"/>
      <c r="F314" s="206"/>
      <c r="G314" s="206"/>
      <c r="H314" s="206"/>
      <c r="I314" s="206"/>
      <c r="J314" s="206"/>
      <c r="K314" s="206"/>
      <c r="L314" s="206"/>
      <c r="M314" s="206"/>
      <c r="N314" s="206"/>
      <c r="O314" s="206"/>
      <c r="P314" s="208"/>
      <c r="Q314" s="81">
        <f t="shared" si="169"/>
        <v>0</v>
      </c>
      <c r="R314" s="81">
        <f t="shared" si="170"/>
        <v>0</v>
      </c>
      <c r="S314" s="211" t="s">
        <v>36</v>
      </c>
      <c r="T314" s="212" t="s">
        <v>36</v>
      </c>
      <c r="U314" s="213" t="s">
        <v>36</v>
      </c>
      <c r="V314" s="81">
        <f t="shared" si="193"/>
        <v>0</v>
      </c>
      <c r="W314" s="81">
        <f t="shared" si="171"/>
        <v>0</v>
      </c>
      <c r="X314" s="81">
        <f t="shared" si="172"/>
        <v>0</v>
      </c>
      <c r="Y314" s="81">
        <f t="shared" si="194"/>
        <v>0</v>
      </c>
      <c r="Z314" s="81">
        <f t="shared" si="173"/>
        <v>0</v>
      </c>
      <c r="AA314" s="81">
        <f t="shared" si="174"/>
        <v>0</v>
      </c>
      <c r="AB314" s="81">
        <f t="shared" si="195"/>
        <v>0</v>
      </c>
      <c r="AC314" s="81">
        <f t="shared" si="175"/>
        <v>0</v>
      </c>
      <c r="AD314" s="81">
        <f t="shared" si="176"/>
        <v>0</v>
      </c>
      <c r="AE314" s="81">
        <f t="shared" si="196"/>
        <v>0</v>
      </c>
      <c r="AF314" s="81">
        <f t="shared" si="177"/>
        <v>0</v>
      </c>
      <c r="AG314" s="81">
        <f t="shared" si="178"/>
        <v>0</v>
      </c>
      <c r="AH314" s="81">
        <f t="shared" si="197"/>
        <v>0</v>
      </c>
      <c r="AI314" s="81">
        <f t="shared" si="179"/>
        <v>0</v>
      </c>
      <c r="AJ314" s="81">
        <f t="shared" si="180"/>
        <v>0</v>
      </c>
      <c r="AK314" s="81">
        <f t="shared" si="198"/>
        <v>0</v>
      </c>
      <c r="AL314" s="81">
        <f t="shared" si="181"/>
        <v>0</v>
      </c>
      <c r="AM314" s="81">
        <f t="shared" si="182"/>
        <v>0</v>
      </c>
      <c r="AN314" s="81">
        <f t="shared" si="199"/>
        <v>0</v>
      </c>
      <c r="AO314" s="81">
        <f t="shared" si="183"/>
        <v>0</v>
      </c>
      <c r="AP314" s="81">
        <f t="shared" si="184"/>
        <v>0</v>
      </c>
      <c r="AQ314" s="81">
        <f t="shared" si="200"/>
        <v>0</v>
      </c>
      <c r="AR314" s="81">
        <f t="shared" si="185"/>
        <v>0</v>
      </c>
      <c r="AS314" s="81">
        <f t="shared" si="186"/>
        <v>0</v>
      </c>
      <c r="AT314" s="81">
        <f t="shared" si="201"/>
        <v>0</v>
      </c>
      <c r="AU314" s="81">
        <f t="shared" si="187"/>
        <v>0</v>
      </c>
      <c r="AV314" s="81">
        <f t="shared" si="188"/>
        <v>0</v>
      </c>
      <c r="AW314" s="81">
        <f t="shared" si="202"/>
        <v>0</v>
      </c>
      <c r="AX314" s="81">
        <f t="shared" si="189"/>
        <v>0</v>
      </c>
      <c r="AY314" s="81">
        <f t="shared" si="190"/>
        <v>0</v>
      </c>
      <c r="AZ314" s="81">
        <f t="shared" si="203"/>
        <v>0</v>
      </c>
      <c r="BA314" s="81">
        <f t="shared" si="191"/>
        <v>0</v>
      </c>
      <c r="BB314" s="81">
        <f t="shared" si="192"/>
        <v>0</v>
      </c>
    </row>
    <row r="315" spans="1:54" x14ac:dyDescent="0.25">
      <c r="A315" s="198"/>
      <c r="B315" s="206"/>
      <c r="C315" s="207"/>
      <c r="D315" s="206"/>
      <c r="E315" s="206"/>
      <c r="F315" s="206"/>
      <c r="G315" s="206"/>
      <c r="H315" s="206"/>
      <c r="I315" s="206"/>
      <c r="J315" s="206"/>
      <c r="K315" s="206"/>
      <c r="L315" s="206"/>
      <c r="M315" s="206"/>
      <c r="N315" s="206"/>
      <c r="O315" s="206"/>
      <c r="P315" s="208"/>
      <c r="Q315" s="81">
        <f t="shared" si="169"/>
        <v>0</v>
      </c>
      <c r="R315" s="81">
        <f t="shared" si="170"/>
        <v>0</v>
      </c>
      <c r="S315" s="211" t="s">
        <v>36</v>
      </c>
      <c r="T315" s="212" t="s">
        <v>36</v>
      </c>
      <c r="U315" s="213" t="s">
        <v>36</v>
      </c>
      <c r="V315" s="81">
        <f t="shared" si="193"/>
        <v>0</v>
      </c>
      <c r="W315" s="81">
        <f t="shared" si="171"/>
        <v>0</v>
      </c>
      <c r="X315" s="81">
        <f t="shared" si="172"/>
        <v>0</v>
      </c>
      <c r="Y315" s="81">
        <f t="shared" si="194"/>
        <v>0</v>
      </c>
      <c r="Z315" s="81">
        <f t="shared" si="173"/>
        <v>0</v>
      </c>
      <c r="AA315" s="81">
        <f t="shared" si="174"/>
        <v>0</v>
      </c>
      <c r="AB315" s="81">
        <f t="shared" si="195"/>
        <v>0</v>
      </c>
      <c r="AC315" s="81">
        <f t="shared" si="175"/>
        <v>0</v>
      </c>
      <c r="AD315" s="81">
        <f t="shared" si="176"/>
        <v>0</v>
      </c>
      <c r="AE315" s="81">
        <f t="shared" si="196"/>
        <v>0</v>
      </c>
      <c r="AF315" s="81">
        <f t="shared" si="177"/>
        <v>0</v>
      </c>
      <c r="AG315" s="81">
        <f t="shared" si="178"/>
        <v>0</v>
      </c>
      <c r="AH315" s="81">
        <f t="shared" si="197"/>
        <v>0</v>
      </c>
      <c r="AI315" s="81">
        <f t="shared" si="179"/>
        <v>0</v>
      </c>
      <c r="AJ315" s="81">
        <f t="shared" si="180"/>
        <v>0</v>
      </c>
      <c r="AK315" s="81">
        <f t="shared" si="198"/>
        <v>0</v>
      </c>
      <c r="AL315" s="81">
        <f t="shared" si="181"/>
        <v>0</v>
      </c>
      <c r="AM315" s="81">
        <f t="shared" si="182"/>
        <v>0</v>
      </c>
      <c r="AN315" s="81">
        <f t="shared" si="199"/>
        <v>0</v>
      </c>
      <c r="AO315" s="81">
        <f t="shared" si="183"/>
        <v>0</v>
      </c>
      <c r="AP315" s="81">
        <f t="shared" si="184"/>
        <v>0</v>
      </c>
      <c r="AQ315" s="81">
        <f t="shared" si="200"/>
        <v>0</v>
      </c>
      <c r="AR315" s="81">
        <f t="shared" si="185"/>
        <v>0</v>
      </c>
      <c r="AS315" s="81">
        <f t="shared" si="186"/>
        <v>0</v>
      </c>
      <c r="AT315" s="81">
        <f t="shared" si="201"/>
        <v>0</v>
      </c>
      <c r="AU315" s="81">
        <f t="shared" si="187"/>
        <v>0</v>
      </c>
      <c r="AV315" s="81">
        <f t="shared" si="188"/>
        <v>0</v>
      </c>
      <c r="AW315" s="81">
        <f t="shared" si="202"/>
        <v>0</v>
      </c>
      <c r="AX315" s="81">
        <f t="shared" si="189"/>
        <v>0</v>
      </c>
      <c r="AY315" s="81">
        <f t="shared" si="190"/>
        <v>0</v>
      </c>
      <c r="AZ315" s="81">
        <f t="shared" si="203"/>
        <v>0</v>
      </c>
      <c r="BA315" s="81">
        <f t="shared" si="191"/>
        <v>0</v>
      </c>
      <c r="BB315" s="81">
        <f t="shared" si="192"/>
        <v>0</v>
      </c>
    </row>
    <row r="316" spans="1:54" x14ac:dyDescent="0.25">
      <c r="A316" s="198"/>
      <c r="B316" s="206"/>
      <c r="C316" s="207"/>
      <c r="D316" s="206"/>
      <c r="E316" s="206"/>
      <c r="F316" s="206"/>
      <c r="G316" s="206"/>
      <c r="H316" s="206"/>
      <c r="I316" s="206"/>
      <c r="J316" s="206"/>
      <c r="K316" s="206"/>
      <c r="L316" s="206"/>
      <c r="M316" s="206"/>
      <c r="N316" s="206"/>
      <c r="O316" s="206"/>
      <c r="P316" s="208"/>
      <c r="Q316" s="81">
        <f t="shared" si="169"/>
        <v>0</v>
      </c>
      <c r="R316" s="81">
        <f t="shared" si="170"/>
        <v>0</v>
      </c>
      <c r="S316" s="211" t="s">
        <v>36</v>
      </c>
      <c r="T316" s="212" t="s">
        <v>36</v>
      </c>
      <c r="U316" s="213" t="s">
        <v>36</v>
      </c>
      <c r="V316" s="81">
        <f t="shared" si="193"/>
        <v>0</v>
      </c>
      <c r="W316" s="81">
        <f t="shared" si="171"/>
        <v>0</v>
      </c>
      <c r="X316" s="81">
        <f t="shared" si="172"/>
        <v>0</v>
      </c>
      <c r="Y316" s="81">
        <f t="shared" si="194"/>
        <v>0</v>
      </c>
      <c r="Z316" s="81">
        <f t="shared" si="173"/>
        <v>0</v>
      </c>
      <c r="AA316" s="81">
        <f t="shared" si="174"/>
        <v>0</v>
      </c>
      <c r="AB316" s="81">
        <f t="shared" si="195"/>
        <v>0</v>
      </c>
      <c r="AC316" s="81">
        <f t="shared" si="175"/>
        <v>0</v>
      </c>
      <c r="AD316" s="81">
        <f t="shared" si="176"/>
        <v>0</v>
      </c>
      <c r="AE316" s="81">
        <f t="shared" si="196"/>
        <v>0</v>
      </c>
      <c r="AF316" s="81">
        <f t="shared" si="177"/>
        <v>0</v>
      </c>
      <c r="AG316" s="81">
        <f t="shared" si="178"/>
        <v>0</v>
      </c>
      <c r="AH316" s="81">
        <f t="shared" si="197"/>
        <v>0</v>
      </c>
      <c r="AI316" s="81">
        <f t="shared" si="179"/>
        <v>0</v>
      </c>
      <c r="AJ316" s="81">
        <f t="shared" si="180"/>
        <v>0</v>
      </c>
      <c r="AK316" s="81">
        <f t="shared" si="198"/>
        <v>0</v>
      </c>
      <c r="AL316" s="81">
        <f t="shared" si="181"/>
        <v>0</v>
      </c>
      <c r="AM316" s="81">
        <f t="shared" si="182"/>
        <v>0</v>
      </c>
      <c r="AN316" s="81">
        <f t="shared" si="199"/>
        <v>0</v>
      </c>
      <c r="AO316" s="81">
        <f t="shared" si="183"/>
        <v>0</v>
      </c>
      <c r="AP316" s="81">
        <f t="shared" si="184"/>
        <v>0</v>
      </c>
      <c r="AQ316" s="81">
        <f t="shared" si="200"/>
        <v>0</v>
      </c>
      <c r="AR316" s="81">
        <f t="shared" si="185"/>
        <v>0</v>
      </c>
      <c r="AS316" s="81">
        <f t="shared" si="186"/>
        <v>0</v>
      </c>
      <c r="AT316" s="81">
        <f t="shared" si="201"/>
        <v>0</v>
      </c>
      <c r="AU316" s="81">
        <f t="shared" si="187"/>
        <v>0</v>
      </c>
      <c r="AV316" s="81">
        <f t="shared" si="188"/>
        <v>0</v>
      </c>
      <c r="AW316" s="81">
        <f t="shared" si="202"/>
        <v>0</v>
      </c>
      <c r="AX316" s="81">
        <f t="shared" si="189"/>
        <v>0</v>
      </c>
      <c r="AY316" s="81">
        <f t="shared" si="190"/>
        <v>0</v>
      </c>
      <c r="AZ316" s="81">
        <f t="shared" si="203"/>
        <v>0</v>
      </c>
      <c r="BA316" s="81">
        <f t="shared" si="191"/>
        <v>0</v>
      </c>
      <c r="BB316" s="81">
        <f t="shared" si="192"/>
        <v>0</v>
      </c>
    </row>
    <row r="317" spans="1:54" x14ac:dyDescent="0.25">
      <c r="A317" s="198"/>
      <c r="B317" s="206"/>
      <c r="C317" s="207"/>
      <c r="D317" s="206"/>
      <c r="E317" s="206"/>
      <c r="F317" s="206"/>
      <c r="G317" s="206"/>
      <c r="H317" s="206"/>
      <c r="I317" s="206"/>
      <c r="J317" s="206"/>
      <c r="K317" s="206"/>
      <c r="L317" s="206"/>
      <c r="M317" s="206"/>
      <c r="N317" s="206"/>
      <c r="O317" s="206"/>
      <c r="P317" s="208"/>
      <c r="Q317" s="81">
        <f t="shared" si="169"/>
        <v>0</v>
      </c>
      <c r="R317" s="81">
        <f t="shared" si="170"/>
        <v>0</v>
      </c>
      <c r="S317" s="211" t="s">
        <v>36</v>
      </c>
      <c r="T317" s="212" t="s">
        <v>36</v>
      </c>
      <c r="U317" s="213" t="s">
        <v>36</v>
      </c>
      <c r="V317" s="81">
        <f t="shared" si="193"/>
        <v>0</v>
      </c>
      <c r="W317" s="81">
        <f t="shared" si="171"/>
        <v>0</v>
      </c>
      <c r="X317" s="81">
        <f t="shared" si="172"/>
        <v>0</v>
      </c>
      <c r="Y317" s="81">
        <f t="shared" si="194"/>
        <v>0</v>
      </c>
      <c r="Z317" s="81">
        <f t="shared" si="173"/>
        <v>0</v>
      </c>
      <c r="AA317" s="81">
        <f t="shared" si="174"/>
        <v>0</v>
      </c>
      <c r="AB317" s="81">
        <f t="shared" si="195"/>
        <v>0</v>
      </c>
      <c r="AC317" s="81">
        <f t="shared" si="175"/>
        <v>0</v>
      </c>
      <c r="AD317" s="81">
        <f t="shared" si="176"/>
        <v>0</v>
      </c>
      <c r="AE317" s="81">
        <f t="shared" si="196"/>
        <v>0</v>
      </c>
      <c r="AF317" s="81">
        <f t="shared" si="177"/>
        <v>0</v>
      </c>
      <c r="AG317" s="81">
        <f t="shared" si="178"/>
        <v>0</v>
      </c>
      <c r="AH317" s="81">
        <f t="shared" si="197"/>
        <v>0</v>
      </c>
      <c r="AI317" s="81">
        <f t="shared" si="179"/>
        <v>0</v>
      </c>
      <c r="AJ317" s="81">
        <f t="shared" si="180"/>
        <v>0</v>
      </c>
      <c r="AK317" s="81">
        <f t="shared" si="198"/>
        <v>0</v>
      </c>
      <c r="AL317" s="81">
        <f t="shared" si="181"/>
        <v>0</v>
      </c>
      <c r="AM317" s="81">
        <f t="shared" si="182"/>
        <v>0</v>
      </c>
      <c r="AN317" s="81">
        <f t="shared" si="199"/>
        <v>0</v>
      </c>
      <c r="AO317" s="81">
        <f t="shared" si="183"/>
        <v>0</v>
      </c>
      <c r="AP317" s="81">
        <f t="shared" si="184"/>
        <v>0</v>
      </c>
      <c r="AQ317" s="81">
        <f t="shared" si="200"/>
        <v>0</v>
      </c>
      <c r="AR317" s="81">
        <f t="shared" si="185"/>
        <v>0</v>
      </c>
      <c r="AS317" s="81">
        <f t="shared" si="186"/>
        <v>0</v>
      </c>
      <c r="AT317" s="81">
        <f t="shared" si="201"/>
        <v>0</v>
      </c>
      <c r="AU317" s="81">
        <f t="shared" si="187"/>
        <v>0</v>
      </c>
      <c r="AV317" s="81">
        <f t="shared" si="188"/>
        <v>0</v>
      </c>
      <c r="AW317" s="81">
        <f t="shared" si="202"/>
        <v>0</v>
      </c>
      <c r="AX317" s="81">
        <f t="shared" si="189"/>
        <v>0</v>
      </c>
      <c r="AY317" s="81">
        <f t="shared" si="190"/>
        <v>0</v>
      </c>
      <c r="AZ317" s="81">
        <f t="shared" si="203"/>
        <v>0</v>
      </c>
      <c r="BA317" s="81">
        <f t="shared" si="191"/>
        <v>0</v>
      </c>
      <c r="BB317" s="81">
        <f t="shared" si="192"/>
        <v>0</v>
      </c>
    </row>
    <row r="318" spans="1:54" x14ac:dyDescent="0.25">
      <c r="A318" s="198"/>
      <c r="B318" s="206"/>
      <c r="C318" s="207"/>
      <c r="D318" s="206"/>
      <c r="E318" s="206"/>
      <c r="F318" s="206"/>
      <c r="G318" s="206"/>
      <c r="H318" s="206"/>
      <c r="I318" s="206"/>
      <c r="J318" s="206"/>
      <c r="K318" s="206"/>
      <c r="L318" s="206"/>
      <c r="M318" s="206"/>
      <c r="N318" s="206"/>
      <c r="O318" s="206"/>
      <c r="P318" s="208"/>
      <c r="Q318" s="81">
        <f t="shared" si="169"/>
        <v>0</v>
      </c>
      <c r="R318" s="81">
        <f t="shared" si="170"/>
        <v>0</v>
      </c>
      <c r="S318" s="211" t="s">
        <v>36</v>
      </c>
      <c r="T318" s="212" t="s">
        <v>36</v>
      </c>
      <c r="U318" s="213" t="s">
        <v>36</v>
      </c>
      <c r="V318" s="81">
        <f t="shared" si="193"/>
        <v>0</v>
      </c>
      <c r="W318" s="81">
        <f t="shared" si="171"/>
        <v>0</v>
      </c>
      <c r="X318" s="81">
        <f t="shared" si="172"/>
        <v>0</v>
      </c>
      <c r="Y318" s="81">
        <f t="shared" si="194"/>
        <v>0</v>
      </c>
      <c r="Z318" s="81">
        <f t="shared" si="173"/>
        <v>0</v>
      </c>
      <c r="AA318" s="81">
        <f t="shared" si="174"/>
        <v>0</v>
      </c>
      <c r="AB318" s="81">
        <f t="shared" si="195"/>
        <v>0</v>
      </c>
      <c r="AC318" s="81">
        <f t="shared" si="175"/>
        <v>0</v>
      </c>
      <c r="AD318" s="81">
        <f t="shared" si="176"/>
        <v>0</v>
      </c>
      <c r="AE318" s="81">
        <f t="shared" si="196"/>
        <v>0</v>
      </c>
      <c r="AF318" s="81">
        <f t="shared" si="177"/>
        <v>0</v>
      </c>
      <c r="AG318" s="81">
        <f t="shared" si="178"/>
        <v>0</v>
      </c>
      <c r="AH318" s="81">
        <f t="shared" si="197"/>
        <v>0</v>
      </c>
      <c r="AI318" s="81">
        <f t="shared" si="179"/>
        <v>0</v>
      </c>
      <c r="AJ318" s="81">
        <f t="shared" si="180"/>
        <v>0</v>
      </c>
      <c r="AK318" s="81">
        <f t="shared" si="198"/>
        <v>0</v>
      </c>
      <c r="AL318" s="81">
        <f t="shared" si="181"/>
        <v>0</v>
      </c>
      <c r="AM318" s="81">
        <f t="shared" si="182"/>
        <v>0</v>
      </c>
      <c r="AN318" s="81">
        <f t="shared" si="199"/>
        <v>0</v>
      </c>
      <c r="AO318" s="81">
        <f t="shared" si="183"/>
        <v>0</v>
      </c>
      <c r="AP318" s="81">
        <f t="shared" si="184"/>
        <v>0</v>
      </c>
      <c r="AQ318" s="81">
        <f t="shared" si="200"/>
        <v>0</v>
      </c>
      <c r="AR318" s="81">
        <f t="shared" si="185"/>
        <v>0</v>
      </c>
      <c r="AS318" s="81">
        <f t="shared" si="186"/>
        <v>0</v>
      </c>
      <c r="AT318" s="81">
        <f t="shared" si="201"/>
        <v>0</v>
      </c>
      <c r="AU318" s="81">
        <f t="shared" si="187"/>
        <v>0</v>
      </c>
      <c r="AV318" s="81">
        <f t="shared" si="188"/>
        <v>0</v>
      </c>
      <c r="AW318" s="81">
        <f t="shared" si="202"/>
        <v>0</v>
      </c>
      <c r="AX318" s="81">
        <f t="shared" si="189"/>
        <v>0</v>
      </c>
      <c r="AY318" s="81">
        <f t="shared" si="190"/>
        <v>0</v>
      </c>
      <c r="AZ318" s="81">
        <f t="shared" si="203"/>
        <v>0</v>
      </c>
      <c r="BA318" s="81">
        <f t="shared" si="191"/>
        <v>0</v>
      </c>
      <c r="BB318" s="81">
        <f t="shared" si="192"/>
        <v>0</v>
      </c>
    </row>
    <row r="319" spans="1:54" x14ac:dyDescent="0.25">
      <c r="A319" s="198"/>
      <c r="B319" s="206"/>
      <c r="C319" s="207"/>
      <c r="D319" s="206"/>
      <c r="E319" s="206"/>
      <c r="F319" s="206"/>
      <c r="G319" s="206"/>
      <c r="H319" s="206"/>
      <c r="I319" s="206"/>
      <c r="J319" s="206"/>
      <c r="K319" s="206"/>
      <c r="L319" s="206"/>
      <c r="M319" s="206"/>
      <c r="N319" s="206"/>
      <c r="O319" s="206"/>
      <c r="P319" s="208"/>
      <c r="Q319" s="81">
        <f t="shared" si="169"/>
        <v>0</v>
      </c>
      <c r="R319" s="81">
        <f t="shared" si="170"/>
        <v>0</v>
      </c>
      <c r="S319" s="211" t="s">
        <v>36</v>
      </c>
      <c r="T319" s="212" t="s">
        <v>36</v>
      </c>
      <c r="U319" s="213" t="s">
        <v>36</v>
      </c>
      <c r="V319" s="81">
        <f t="shared" si="193"/>
        <v>0</v>
      </c>
      <c r="W319" s="81">
        <f t="shared" si="171"/>
        <v>0</v>
      </c>
      <c r="X319" s="81">
        <f t="shared" si="172"/>
        <v>0</v>
      </c>
      <c r="Y319" s="81">
        <f t="shared" si="194"/>
        <v>0</v>
      </c>
      <c r="Z319" s="81">
        <f t="shared" si="173"/>
        <v>0</v>
      </c>
      <c r="AA319" s="81">
        <f t="shared" si="174"/>
        <v>0</v>
      </c>
      <c r="AB319" s="81">
        <f t="shared" si="195"/>
        <v>0</v>
      </c>
      <c r="AC319" s="81">
        <f t="shared" si="175"/>
        <v>0</v>
      </c>
      <c r="AD319" s="81">
        <f t="shared" si="176"/>
        <v>0</v>
      </c>
      <c r="AE319" s="81">
        <f t="shared" si="196"/>
        <v>0</v>
      </c>
      <c r="AF319" s="81">
        <f t="shared" si="177"/>
        <v>0</v>
      </c>
      <c r="AG319" s="81">
        <f t="shared" si="178"/>
        <v>0</v>
      </c>
      <c r="AH319" s="81">
        <f t="shared" si="197"/>
        <v>0</v>
      </c>
      <c r="AI319" s="81">
        <f t="shared" si="179"/>
        <v>0</v>
      </c>
      <c r="AJ319" s="81">
        <f t="shared" si="180"/>
        <v>0</v>
      </c>
      <c r="AK319" s="81">
        <f t="shared" si="198"/>
        <v>0</v>
      </c>
      <c r="AL319" s="81">
        <f t="shared" si="181"/>
        <v>0</v>
      </c>
      <c r="AM319" s="81">
        <f t="shared" si="182"/>
        <v>0</v>
      </c>
      <c r="AN319" s="81">
        <f t="shared" si="199"/>
        <v>0</v>
      </c>
      <c r="AO319" s="81">
        <f t="shared" si="183"/>
        <v>0</v>
      </c>
      <c r="AP319" s="81">
        <f t="shared" si="184"/>
        <v>0</v>
      </c>
      <c r="AQ319" s="81">
        <f t="shared" si="200"/>
        <v>0</v>
      </c>
      <c r="AR319" s="81">
        <f t="shared" si="185"/>
        <v>0</v>
      </c>
      <c r="AS319" s="81">
        <f t="shared" si="186"/>
        <v>0</v>
      </c>
      <c r="AT319" s="81">
        <f t="shared" si="201"/>
        <v>0</v>
      </c>
      <c r="AU319" s="81">
        <f t="shared" si="187"/>
        <v>0</v>
      </c>
      <c r="AV319" s="81">
        <f t="shared" si="188"/>
        <v>0</v>
      </c>
      <c r="AW319" s="81">
        <f t="shared" si="202"/>
        <v>0</v>
      </c>
      <c r="AX319" s="81">
        <f t="shared" si="189"/>
        <v>0</v>
      </c>
      <c r="AY319" s="81">
        <f t="shared" si="190"/>
        <v>0</v>
      </c>
      <c r="AZ319" s="81">
        <f t="shared" si="203"/>
        <v>0</v>
      </c>
      <c r="BA319" s="81">
        <f t="shared" si="191"/>
        <v>0</v>
      </c>
      <c r="BB319" s="81">
        <f t="shared" si="192"/>
        <v>0</v>
      </c>
    </row>
    <row r="320" spans="1:54" x14ac:dyDescent="0.25">
      <c r="A320" s="198"/>
      <c r="B320" s="206"/>
      <c r="C320" s="207"/>
      <c r="D320" s="206"/>
      <c r="E320" s="206"/>
      <c r="F320" s="206"/>
      <c r="G320" s="206"/>
      <c r="H320" s="206"/>
      <c r="I320" s="206"/>
      <c r="J320" s="206"/>
      <c r="K320" s="206"/>
      <c r="L320" s="206"/>
      <c r="M320" s="206"/>
      <c r="N320" s="206"/>
      <c r="O320" s="206"/>
      <c r="P320" s="208"/>
      <c r="Q320" s="81">
        <f t="shared" si="169"/>
        <v>0</v>
      </c>
      <c r="R320" s="81">
        <f t="shared" si="170"/>
        <v>0</v>
      </c>
      <c r="S320" s="211" t="s">
        <v>36</v>
      </c>
      <c r="T320" s="212" t="s">
        <v>36</v>
      </c>
      <c r="U320" s="213" t="s">
        <v>36</v>
      </c>
      <c r="V320" s="81">
        <f t="shared" si="193"/>
        <v>0</v>
      </c>
      <c r="W320" s="81">
        <f t="shared" si="171"/>
        <v>0</v>
      </c>
      <c r="X320" s="81">
        <f t="shared" si="172"/>
        <v>0</v>
      </c>
      <c r="Y320" s="81">
        <f t="shared" si="194"/>
        <v>0</v>
      </c>
      <c r="Z320" s="81">
        <f t="shared" si="173"/>
        <v>0</v>
      </c>
      <c r="AA320" s="81">
        <f t="shared" si="174"/>
        <v>0</v>
      </c>
      <c r="AB320" s="81">
        <f t="shared" si="195"/>
        <v>0</v>
      </c>
      <c r="AC320" s="81">
        <f t="shared" si="175"/>
        <v>0</v>
      </c>
      <c r="AD320" s="81">
        <f t="shared" si="176"/>
        <v>0</v>
      </c>
      <c r="AE320" s="81">
        <f t="shared" si="196"/>
        <v>0</v>
      </c>
      <c r="AF320" s="81">
        <f t="shared" si="177"/>
        <v>0</v>
      </c>
      <c r="AG320" s="81">
        <f t="shared" si="178"/>
        <v>0</v>
      </c>
      <c r="AH320" s="81">
        <f t="shared" si="197"/>
        <v>0</v>
      </c>
      <c r="AI320" s="81">
        <f t="shared" si="179"/>
        <v>0</v>
      </c>
      <c r="AJ320" s="81">
        <f t="shared" si="180"/>
        <v>0</v>
      </c>
      <c r="AK320" s="81">
        <f t="shared" si="198"/>
        <v>0</v>
      </c>
      <c r="AL320" s="81">
        <f t="shared" si="181"/>
        <v>0</v>
      </c>
      <c r="AM320" s="81">
        <f t="shared" si="182"/>
        <v>0</v>
      </c>
      <c r="AN320" s="81">
        <f t="shared" si="199"/>
        <v>0</v>
      </c>
      <c r="AO320" s="81">
        <f t="shared" si="183"/>
        <v>0</v>
      </c>
      <c r="AP320" s="81">
        <f t="shared" si="184"/>
        <v>0</v>
      </c>
      <c r="AQ320" s="81">
        <f t="shared" si="200"/>
        <v>0</v>
      </c>
      <c r="AR320" s="81">
        <f t="shared" si="185"/>
        <v>0</v>
      </c>
      <c r="AS320" s="81">
        <f t="shared" si="186"/>
        <v>0</v>
      </c>
      <c r="AT320" s="81">
        <f t="shared" si="201"/>
        <v>0</v>
      </c>
      <c r="AU320" s="81">
        <f t="shared" si="187"/>
        <v>0</v>
      </c>
      <c r="AV320" s="81">
        <f t="shared" si="188"/>
        <v>0</v>
      </c>
      <c r="AW320" s="81">
        <f t="shared" si="202"/>
        <v>0</v>
      </c>
      <c r="AX320" s="81">
        <f t="shared" si="189"/>
        <v>0</v>
      </c>
      <c r="AY320" s="81">
        <f t="shared" si="190"/>
        <v>0</v>
      </c>
      <c r="AZ320" s="81">
        <f t="shared" si="203"/>
        <v>0</v>
      </c>
      <c r="BA320" s="81">
        <f t="shared" si="191"/>
        <v>0</v>
      </c>
      <c r="BB320" s="81">
        <f t="shared" si="192"/>
        <v>0</v>
      </c>
    </row>
    <row r="321" spans="1:54" x14ac:dyDescent="0.25">
      <c r="A321" s="198"/>
      <c r="B321" s="206"/>
      <c r="C321" s="207"/>
      <c r="D321" s="206"/>
      <c r="E321" s="206"/>
      <c r="F321" s="206"/>
      <c r="G321" s="206"/>
      <c r="H321" s="206"/>
      <c r="I321" s="206"/>
      <c r="J321" s="206"/>
      <c r="K321" s="206"/>
      <c r="L321" s="206"/>
      <c r="M321" s="206"/>
      <c r="N321" s="206"/>
      <c r="O321" s="206"/>
      <c r="P321" s="208"/>
      <c r="Q321" s="81">
        <f t="shared" si="169"/>
        <v>0</v>
      </c>
      <c r="R321" s="81">
        <f t="shared" si="170"/>
        <v>0</v>
      </c>
      <c r="S321" s="211" t="s">
        <v>36</v>
      </c>
      <c r="T321" s="212" t="s">
        <v>36</v>
      </c>
      <c r="U321" s="213" t="s">
        <v>36</v>
      </c>
      <c r="V321" s="81">
        <f t="shared" si="193"/>
        <v>0</v>
      </c>
      <c r="W321" s="81">
        <f t="shared" si="171"/>
        <v>0</v>
      </c>
      <c r="X321" s="81">
        <f t="shared" si="172"/>
        <v>0</v>
      </c>
      <c r="Y321" s="81">
        <f t="shared" si="194"/>
        <v>0</v>
      </c>
      <c r="Z321" s="81">
        <f t="shared" si="173"/>
        <v>0</v>
      </c>
      <c r="AA321" s="81">
        <f t="shared" si="174"/>
        <v>0</v>
      </c>
      <c r="AB321" s="81">
        <f t="shared" si="195"/>
        <v>0</v>
      </c>
      <c r="AC321" s="81">
        <f t="shared" si="175"/>
        <v>0</v>
      </c>
      <c r="AD321" s="81">
        <f t="shared" si="176"/>
        <v>0</v>
      </c>
      <c r="AE321" s="81">
        <f t="shared" si="196"/>
        <v>0</v>
      </c>
      <c r="AF321" s="81">
        <f t="shared" si="177"/>
        <v>0</v>
      </c>
      <c r="AG321" s="81">
        <f t="shared" si="178"/>
        <v>0</v>
      </c>
      <c r="AH321" s="81">
        <f t="shared" si="197"/>
        <v>0</v>
      </c>
      <c r="AI321" s="81">
        <f t="shared" si="179"/>
        <v>0</v>
      </c>
      <c r="AJ321" s="81">
        <f t="shared" si="180"/>
        <v>0</v>
      </c>
      <c r="AK321" s="81">
        <f t="shared" si="198"/>
        <v>0</v>
      </c>
      <c r="AL321" s="81">
        <f t="shared" si="181"/>
        <v>0</v>
      </c>
      <c r="AM321" s="81">
        <f t="shared" si="182"/>
        <v>0</v>
      </c>
      <c r="AN321" s="81">
        <f t="shared" si="199"/>
        <v>0</v>
      </c>
      <c r="AO321" s="81">
        <f t="shared" si="183"/>
        <v>0</v>
      </c>
      <c r="AP321" s="81">
        <f t="shared" si="184"/>
        <v>0</v>
      </c>
      <c r="AQ321" s="81">
        <f t="shared" si="200"/>
        <v>0</v>
      </c>
      <c r="AR321" s="81">
        <f t="shared" si="185"/>
        <v>0</v>
      </c>
      <c r="AS321" s="81">
        <f t="shared" si="186"/>
        <v>0</v>
      </c>
      <c r="AT321" s="81">
        <f t="shared" si="201"/>
        <v>0</v>
      </c>
      <c r="AU321" s="81">
        <f t="shared" si="187"/>
        <v>0</v>
      </c>
      <c r="AV321" s="81">
        <f t="shared" si="188"/>
        <v>0</v>
      </c>
      <c r="AW321" s="81">
        <f t="shared" si="202"/>
        <v>0</v>
      </c>
      <c r="AX321" s="81">
        <f t="shared" si="189"/>
        <v>0</v>
      </c>
      <c r="AY321" s="81">
        <f t="shared" si="190"/>
        <v>0</v>
      </c>
      <c r="AZ321" s="81">
        <f t="shared" si="203"/>
        <v>0</v>
      </c>
      <c r="BA321" s="81">
        <f t="shared" si="191"/>
        <v>0</v>
      </c>
      <c r="BB321" s="81">
        <f t="shared" si="192"/>
        <v>0</v>
      </c>
    </row>
    <row r="322" spans="1:54" x14ac:dyDescent="0.25">
      <c r="A322" s="198"/>
      <c r="B322" s="206"/>
      <c r="C322" s="207"/>
      <c r="D322" s="206"/>
      <c r="E322" s="206"/>
      <c r="F322" s="206"/>
      <c r="G322" s="206"/>
      <c r="H322" s="206"/>
      <c r="I322" s="206"/>
      <c r="J322" s="206"/>
      <c r="K322" s="206"/>
      <c r="L322" s="206"/>
      <c r="M322" s="206"/>
      <c r="N322" s="206"/>
      <c r="O322" s="206"/>
      <c r="P322" s="208"/>
      <c r="Q322" s="81">
        <f t="shared" si="169"/>
        <v>0</v>
      </c>
      <c r="R322" s="81">
        <f t="shared" si="170"/>
        <v>0</v>
      </c>
      <c r="S322" s="211" t="s">
        <v>36</v>
      </c>
      <c r="T322" s="212" t="s">
        <v>36</v>
      </c>
      <c r="U322" s="213" t="s">
        <v>36</v>
      </c>
      <c r="V322" s="81">
        <f t="shared" si="193"/>
        <v>0</v>
      </c>
      <c r="W322" s="81">
        <f t="shared" si="171"/>
        <v>0</v>
      </c>
      <c r="X322" s="81">
        <f t="shared" si="172"/>
        <v>0</v>
      </c>
      <c r="Y322" s="81">
        <f t="shared" si="194"/>
        <v>0</v>
      </c>
      <c r="Z322" s="81">
        <f t="shared" si="173"/>
        <v>0</v>
      </c>
      <c r="AA322" s="81">
        <f t="shared" si="174"/>
        <v>0</v>
      </c>
      <c r="AB322" s="81">
        <f t="shared" si="195"/>
        <v>0</v>
      </c>
      <c r="AC322" s="81">
        <f t="shared" si="175"/>
        <v>0</v>
      </c>
      <c r="AD322" s="81">
        <f t="shared" si="176"/>
        <v>0</v>
      </c>
      <c r="AE322" s="81">
        <f t="shared" si="196"/>
        <v>0</v>
      </c>
      <c r="AF322" s="81">
        <f t="shared" si="177"/>
        <v>0</v>
      </c>
      <c r="AG322" s="81">
        <f t="shared" si="178"/>
        <v>0</v>
      </c>
      <c r="AH322" s="81">
        <f t="shared" si="197"/>
        <v>0</v>
      </c>
      <c r="AI322" s="81">
        <f t="shared" si="179"/>
        <v>0</v>
      </c>
      <c r="AJ322" s="81">
        <f t="shared" si="180"/>
        <v>0</v>
      </c>
      <c r="AK322" s="81">
        <f t="shared" si="198"/>
        <v>0</v>
      </c>
      <c r="AL322" s="81">
        <f t="shared" si="181"/>
        <v>0</v>
      </c>
      <c r="AM322" s="81">
        <f t="shared" si="182"/>
        <v>0</v>
      </c>
      <c r="AN322" s="81">
        <f t="shared" si="199"/>
        <v>0</v>
      </c>
      <c r="AO322" s="81">
        <f t="shared" si="183"/>
        <v>0</v>
      </c>
      <c r="AP322" s="81">
        <f t="shared" si="184"/>
        <v>0</v>
      </c>
      <c r="AQ322" s="81">
        <f t="shared" si="200"/>
        <v>0</v>
      </c>
      <c r="AR322" s="81">
        <f t="shared" si="185"/>
        <v>0</v>
      </c>
      <c r="AS322" s="81">
        <f t="shared" si="186"/>
        <v>0</v>
      </c>
      <c r="AT322" s="81">
        <f t="shared" si="201"/>
        <v>0</v>
      </c>
      <c r="AU322" s="81">
        <f t="shared" si="187"/>
        <v>0</v>
      </c>
      <c r="AV322" s="81">
        <f t="shared" si="188"/>
        <v>0</v>
      </c>
      <c r="AW322" s="81">
        <f t="shared" si="202"/>
        <v>0</v>
      </c>
      <c r="AX322" s="81">
        <f t="shared" si="189"/>
        <v>0</v>
      </c>
      <c r="AY322" s="81">
        <f t="shared" si="190"/>
        <v>0</v>
      </c>
      <c r="AZ322" s="81">
        <f t="shared" si="203"/>
        <v>0</v>
      </c>
      <c r="BA322" s="81">
        <f t="shared" si="191"/>
        <v>0</v>
      </c>
      <c r="BB322" s="81">
        <f t="shared" si="192"/>
        <v>0</v>
      </c>
    </row>
    <row r="323" spans="1:54" x14ac:dyDescent="0.25">
      <c r="A323" s="198"/>
      <c r="B323" s="206"/>
      <c r="C323" s="207"/>
      <c r="D323" s="206"/>
      <c r="E323" s="206"/>
      <c r="F323" s="206"/>
      <c r="G323" s="206"/>
      <c r="H323" s="206"/>
      <c r="I323" s="206"/>
      <c r="J323" s="206"/>
      <c r="K323" s="206"/>
      <c r="L323" s="206"/>
      <c r="M323" s="206"/>
      <c r="N323" s="206"/>
      <c r="O323" s="206"/>
      <c r="P323" s="208"/>
      <c r="Q323" s="81">
        <f t="shared" si="169"/>
        <v>0</v>
      </c>
      <c r="R323" s="81">
        <f t="shared" si="170"/>
        <v>0</v>
      </c>
      <c r="S323" s="211" t="s">
        <v>36</v>
      </c>
      <c r="T323" s="212" t="s">
        <v>36</v>
      </c>
      <c r="U323" s="213" t="s">
        <v>36</v>
      </c>
      <c r="V323" s="81">
        <f t="shared" si="193"/>
        <v>0</v>
      </c>
      <c r="W323" s="81">
        <f t="shared" si="171"/>
        <v>0</v>
      </c>
      <c r="X323" s="81">
        <f t="shared" si="172"/>
        <v>0</v>
      </c>
      <c r="Y323" s="81">
        <f t="shared" si="194"/>
        <v>0</v>
      </c>
      <c r="Z323" s="81">
        <f t="shared" si="173"/>
        <v>0</v>
      </c>
      <c r="AA323" s="81">
        <f t="shared" si="174"/>
        <v>0</v>
      </c>
      <c r="AB323" s="81">
        <f t="shared" si="195"/>
        <v>0</v>
      </c>
      <c r="AC323" s="81">
        <f t="shared" si="175"/>
        <v>0</v>
      </c>
      <c r="AD323" s="81">
        <f t="shared" si="176"/>
        <v>0</v>
      </c>
      <c r="AE323" s="81">
        <f t="shared" si="196"/>
        <v>0</v>
      </c>
      <c r="AF323" s="81">
        <f t="shared" si="177"/>
        <v>0</v>
      </c>
      <c r="AG323" s="81">
        <f t="shared" si="178"/>
        <v>0</v>
      </c>
      <c r="AH323" s="81">
        <f t="shared" si="197"/>
        <v>0</v>
      </c>
      <c r="AI323" s="81">
        <f t="shared" si="179"/>
        <v>0</v>
      </c>
      <c r="AJ323" s="81">
        <f t="shared" si="180"/>
        <v>0</v>
      </c>
      <c r="AK323" s="81">
        <f t="shared" si="198"/>
        <v>0</v>
      </c>
      <c r="AL323" s="81">
        <f t="shared" si="181"/>
        <v>0</v>
      </c>
      <c r="AM323" s="81">
        <f t="shared" si="182"/>
        <v>0</v>
      </c>
      <c r="AN323" s="81">
        <f t="shared" si="199"/>
        <v>0</v>
      </c>
      <c r="AO323" s="81">
        <f t="shared" si="183"/>
        <v>0</v>
      </c>
      <c r="AP323" s="81">
        <f t="shared" si="184"/>
        <v>0</v>
      </c>
      <c r="AQ323" s="81">
        <f t="shared" si="200"/>
        <v>0</v>
      </c>
      <c r="AR323" s="81">
        <f t="shared" si="185"/>
        <v>0</v>
      </c>
      <c r="AS323" s="81">
        <f t="shared" si="186"/>
        <v>0</v>
      </c>
      <c r="AT323" s="81">
        <f t="shared" si="201"/>
        <v>0</v>
      </c>
      <c r="AU323" s="81">
        <f t="shared" si="187"/>
        <v>0</v>
      </c>
      <c r="AV323" s="81">
        <f t="shared" si="188"/>
        <v>0</v>
      </c>
      <c r="AW323" s="81">
        <f t="shared" si="202"/>
        <v>0</v>
      </c>
      <c r="AX323" s="81">
        <f t="shared" si="189"/>
        <v>0</v>
      </c>
      <c r="AY323" s="81">
        <f t="shared" si="190"/>
        <v>0</v>
      </c>
      <c r="AZ323" s="81">
        <f t="shared" si="203"/>
        <v>0</v>
      </c>
      <c r="BA323" s="81">
        <f t="shared" si="191"/>
        <v>0</v>
      </c>
      <c r="BB323" s="81">
        <f t="shared" si="192"/>
        <v>0</v>
      </c>
    </row>
    <row r="324" spans="1:54" x14ac:dyDescent="0.25">
      <c r="A324" s="198"/>
      <c r="B324" s="206"/>
      <c r="C324" s="207"/>
      <c r="D324" s="206"/>
      <c r="E324" s="206"/>
      <c r="F324" s="206"/>
      <c r="G324" s="206"/>
      <c r="H324" s="206"/>
      <c r="I324" s="206"/>
      <c r="J324" s="206"/>
      <c r="K324" s="206"/>
      <c r="L324" s="206"/>
      <c r="M324" s="206"/>
      <c r="N324" s="206"/>
      <c r="O324" s="206"/>
      <c r="P324" s="208"/>
      <c r="Q324" s="81">
        <f t="shared" si="169"/>
        <v>0</v>
      </c>
      <c r="R324" s="81">
        <f t="shared" si="170"/>
        <v>0</v>
      </c>
      <c r="S324" s="211" t="s">
        <v>36</v>
      </c>
      <c r="T324" s="212" t="s">
        <v>36</v>
      </c>
      <c r="U324" s="213" t="s">
        <v>36</v>
      </c>
      <c r="V324" s="81">
        <f t="shared" si="193"/>
        <v>0</v>
      </c>
      <c r="W324" s="81">
        <f t="shared" si="171"/>
        <v>0</v>
      </c>
      <c r="X324" s="81">
        <f t="shared" si="172"/>
        <v>0</v>
      </c>
      <c r="Y324" s="81">
        <f t="shared" si="194"/>
        <v>0</v>
      </c>
      <c r="Z324" s="81">
        <f t="shared" si="173"/>
        <v>0</v>
      </c>
      <c r="AA324" s="81">
        <f t="shared" si="174"/>
        <v>0</v>
      </c>
      <c r="AB324" s="81">
        <f t="shared" si="195"/>
        <v>0</v>
      </c>
      <c r="AC324" s="81">
        <f t="shared" si="175"/>
        <v>0</v>
      </c>
      <c r="AD324" s="81">
        <f t="shared" si="176"/>
        <v>0</v>
      </c>
      <c r="AE324" s="81">
        <f t="shared" si="196"/>
        <v>0</v>
      </c>
      <c r="AF324" s="81">
        <f t="shared" si="177"/>
        <v>0</v>
      </c>
      <c r="AG324" s="81">
        <f t="shared" si="178"/>
        <v>0</v>
      </c>
      <c r="AH324" s="81">
        <f t="shared" si="197"/>
        <v>0</v>
      </c>
      <c r="AI324" s="81">
        <f t="shared" si="179"/>
        <v>0</v>
      </c>
      <c r="AJ324" s="81">
        <f t="shared" si="180"/>
        <v>0</v>
      </c>
      <c r="AK324" s="81">
        <f t="shared" si="198"/>
        <v>0</v>
      </c>
      <c r="AL324" s="81">
        <f t="shared" si="181"/>
        <v>0</v>
      </c>
      <c r="AM324" s="81">
        <f t="shared" si="182"/>
        <v>0</v>
      </c>
      <c r="AN324" s="81">
        <f t="shared" si="199"/>
        <v>0</v>
      </c>
      <c r="AO324" s="81">
        <f t="shared" si="183"/>
        <v>0</v>
      </c>
      <c r="AP324" s="81">
        <f t="shared" si="184"/>
        <v>0</v>
      </c>
      <c r="AQ324" s="81">
        <f t="shared" si="200"/>
        <v>0</v>
      </c>
      <c r="AR324" s="81">
        <f t="shared" si="185"/>
        <v>0</v>
      </c>
      <c r="AS324" s="81">
        <f t="shared" si="186"/>
        <v>0</v>
      </c>
      <c r="AT324" s="81">
        <f t="shared" si="201"/>
        <v>0</v>
      </c>
      <c r="AU324" s="81">
        <f t="shared" si="187"/>
        <v>0</v>
      </c>
      <c r="AV324" s="81">
        <f t="shared" si="188"/>
        <v>0</v>
      </c>
      <c r="AW324" s="81">
        <f t="shared" si="202"/>
        <v>0</v>
      </c>
      <c r="AX324" s="81">
        <f t="shared" si="189"/>
        <v>0</v>
      </c>
      <c r="AY324" s="81">
        <f t="shared" si="190"/>
        <v>0</v>
      </c>
      <c r="AZ324" s="81">
        <f t="shared" si="203"/>
        <v>0</v>
      </c>
      <c r="BA324" s="81">
        <f t="shared" si="191"/>
        <v>0</v>
      </c>
      <c r="BB324" s="81">
        <f t="shared" si="192"/>
        <v>0</v>
      </c>
    </row>
    <row r="325" spans="1:54" x14ac:dyDescent="0.25">
      <c r="A325" s="198"/>
      <c r="B325" s="206"/>
      <c r="C325" s="207"/>
      <c r="D325" s="206"/>
      <c r="E325" s="206"/>
      <c r="F325" s="206"/>
      <c r="G325" s="206"/>
      <c r="H325" s="206"/>
      <c r="I325" s="206"/>
      <c r="J325" s="206"/>
      <c r="K325" s="206"/>
      <c r="L325" s="206"/>
      <c r="M325" s="206"/>
      <c r="N325" s="206"/>
      <c r="O325" s="206"/>
      <c r="P325" s="208"/>
      <c r="Q325" s="81">
        <f t="shared" si="169"/>
        <v>0</v>
      </c>
      <c r="R325" s="81">
        <f t="shared" si="170"/>
        <v>0</v>
      </c>
      <c r="S325" s="211" t="s">
        <v>36</v>
      </c>
      <c r="T325" s="212" t="s">
        <v>36</v>
      </c>
      <c r="U325" s="213" t="s">
        <v>36</v>
      </c>
      <c r="V325" s="81">
        <f t="shared" si="193"/>
        <v>0</v>
      </c>
      <c r="W325" s="81">
        <f t="shared" si="171"/>
        <v>0</v>
      </c>
      <c r="X325" s="81">
        <f t="shared" si="172"/>
        <v>0</v>
      </c>
      <c r="Y325" s="81">
        <f t="shared" si="194"/>
        <v>0</v>
      </c>
      <c r="Z325" s="81">
        <f t="shared" si="173"/>
        <v>0</v>
      </c>
      <c r="AA325" s="81">
        <f t="shared" si="174"/>
        <v>0</v>
      </c>
      <c r="AB325" s="81">
        <f t="shared" si="195"/>
        <v>0</v>
      </c>
      <c r="AC325" s="81">
        <f t="shared" si="175"/>
        <v>0</v>
      </c>
      <c r="AD325" s="81">
        <f t="shared" si="176"/>
        <v>0</v>
      </c>
      <c r="AE325" s="81">
        <f t="shared" si="196"/>
        <v>0</v>
      </c>
      <c r="AF325" s="81">
        <f t="shared" si="177"/>
        <v>0</v>
      </c>
      <c r="AG325" s="81">
        <f t="shared" si="178"/>
        <v>0</v>
      </c>
      <c r="AH325" s="81">
        <f t="shared" si="197"/>
        <v>0</v>
      </c>
      <c r="AI325" s="81">
        <f t="shared" si="179"/>
        <v>0</v>
      </c>
      <c r="AJ325" s="81">
        <f t="shared" si="180"/>
        <v>0</v>
      </c>
      <c r="AK325" s="81">
        <f t="shared" si="198"/>
        <v>0</v>
      </c>
      <c r="AL325" s="81">
        <f t="shared" si="181"/>
        <v>0</v>
      </c>
      <c r="AM325" s="81">
        <f t="shared" si="182"/>
        <v>0</v>
      </c>
      <c r="AN325" s="81">
        <f t="shared" si="199"/>
        <v>0</v>
      </c>
      <c r="AO325" s="81">
        <f t="shared" si="183"/>
        <v>0</v>
      </c>
      <c r="AP325" s="81">
        <f t="shared" si="184"/>
        <v>0</v>
      </c>
      <c r="AQ325" s="81">
        <f t="shared" si="200"/>
        <v>0</v>
      </c>
      <c r="AR325" s="81">
        <f t="shared" si="185"/>
        <v>0</v>
      </c>
      <c r="AS325" s="81">
        <f t="shared" si="186"/>
        <v>0</v>
      </c>
      <c r="AT325" s="81">
        <f t="shared" si="201"/>
        <v>0</v>
      </c>
      <c r="AU325" s="81">
        <f t="shared" si="187"/>
        <v>0</v>
      </c>
      <c r="AV325" s="81">
        <f t="shared" si="188"/>
        <v>0</v>
      </c>
      <c r="AW325" s="81">
        <f t="shared" si="202"/>
        <v>0</v>
      </c>
      <c r="AX325" s="81">
        <f t="shared" si="189"/>
        <v>0</v>
      </c>
      <c r="AY325" s="81">
        <f t="shared" si="190"/>
        <v>0</v>
      </c>
      <c r="AZ325" s="81">
        <f t="shared" si="203"/>
        <v>0</v>
      </c>
      <c r="BA325" s="81">
        <f t="shared" si="191"/>
        <v>0</v>
      </c>
      <c r="BB325" s="81">
        <f t="shared" si="192"/>
        <v>0</v>
      </c>
    </row>
    <row r="326" spans="1:54" x14ac:dyDescent="0.25">
      <c r="A326" s="198"/>
      <c r="B326" s="206"/>
      <c r="C326" s="207"/>
      <c r="D326" s="206"/>
      <c r="E326" s="206"/>
      <c r="F326" s="206"/>
      <c r="G326" s="206"/>
      <c r="H326" s="206"/>
      <c r="I326" s="206"/>
      <c r="J326" s="206"/>
      <c r="K326" s="206"/>
      <c r="L326" s="206"/>
      <c r="M326" s="206"/>
      <c r="N326" s="206"/>
      <c r="O326" s="206"/>
      <c r="P326" s="208"/>
      <c r="Q326" s="81">
        <f t="shared" si="169"/>
        <v>0</v>
      </c>
      <c r="R326" s="81">
        <f t="shared" si="170"/>
        <v>0</v>
      </c>
      <c r="S326" s="211" t="s">
        <v>36</v>
      </c>
      <c r="T326" s="212" t="s">
        <v>36</v>
      </c>
      <c r="U326" s="213" t="s">
        <v>36</v>
      </c>
      <c r="V326" s="81">
        <f t="shared" si="193"/>
        <v>0</v>
      </c>
      <c r="W326" s="81">
        <f t="shared" si="171"/>
        <v>0</v>
      </c>
      <c r="X326" s="81">
        <f t="shared" si="172"/>
        <v>0</v>
      </c>
      <c r="Y326" s="81">
        <f t="shared" si="194"/>
        <v>0</v>
      </c>
      <c r="Z326" s="81">
        <f t="shared" si="173"/>
        <v>0</v>
      </c>
      <c r="AA326" s="81">
        <f t="shared" si="174"/>
        <v>0</v>
      </c>
      <c r="AB326" s="81">
        <f t="shared" si="195"/>
        <v>0</v>
      </c>
      <c r="AC326" s="81">
        <f t="shared" si="175"/>
        <v>0</v>
      </c>
      <c r="AD326" s="81">
        <f t="shared" si="176"/>
        <v>0</v>
      </c>
      <c r="AE326" s="81">
        <f t="shared" si="196"/>
        <v>0</v>
      </c>
      <c r="AF326" s="81">
        <f t="shared" si="177"/>
        <v>0</v>
      </c>
      <c r="AG326" s="81">
        <f t="shared" si="178"/>
        <v>0</v>
      </c>
      <c r="AH326" s="81">
        <f t="shared" si="197"/>
        <v>0</v>
      </c>
      <c r="AI326" s="81">
        <f t="shared" si="179"/>
        <v>0</v>
      </c>
      <c r="AJ326" s="81">
        <f t="shared" si="180"/>
        <v>0</v>
      </c>
      <c r="AK326" s="81">
        <f t="shared" si="198"/>
        <v>0</v>
      </c>
      <c r="AL326" s="81">
        <f t="shared" si="181"/>
        <v>0</v>
      </c>
      <c r="AM326" s="81">
        <f t="shared" si="182"/>
        <v>0</v>
      </c>
      <c r="AN326" s="81">
        <f t="shared" si="199"/>
        <v>0</v>
      </c>
      <c r="AO326" s="81">
        <f t="shared" si="183"/>
        <v>0</v>
      </c>
      <c r="AP326" s="81">
        <f t="shared" si="184"/>
        <v>0</v>
      </c>
      <c r="AQ326" s="81">
        <f t="shared" si="200"/>
        <v>0</v>
      </c>
      <c r="AR326" s="81">
        <f t="shared" si="185"/>
        <v>0</v>
      </c>
      <c r="AS326" s="81">
        <f t="shared" si="186"/>
        <v>0</v>
      </c>
      <c r="AT326" s="81">
        <f t="shared" si="201"/>
        <v>0</v>
      </c>
      <c r="AU326" s="81">
        <f t="shared" si="187"/>
        <v>0</v>
      </c>
      <c r="AV326" s="81">
        <f t="shared" si="188"/>
        <v>0</v>
      </c>
      <c r="AW326" s="81">
        <f t="shared" si="202"/>
        <v>0</v>
      </c>
      <c r="AX326" s="81">
        <f t="shared" si="189"/>
        <v>0</v>
      </c>
      <c r="AY326" s="81">
        <f t="shared" si="190"/>
        <v>0</v>
      </c>
      <c r="AZ326" s="81">
        <f t="shared" si="203"/>
        <v>0</v>
      </c>
      <c r="BA326" s="81">
        <f t="shared" si="191"/>
        <v>0</v>
      </c>
      <c r="BB326" s="81">
        <f t="shared" si="192"/>
        <v>0</v>
      </c>
    </row>
    <row r="327" spans="1:54" x14ac:dyDescent="0.25">
      <c r="A327" s="198"/>
      <c r="B327" s="206"/>
      <c r="C327" s="207"/>
      <c r="D327" s="206"/>
      <c r="E327" s="206"/>
      <c r="F327" s="206"/>
      <c r="G327" s="206"/>
      <c r="H327" s="206"/>
      <c r="I327" s="206"/>
      <c r="J327" s="206"/>
      <c r="K327" s="206"/>
      <c r="L327" s="206"/>
      <c r="M327" s="206"/>
      <c r="N327" s="206"/>
      <c r="O327" s="206"/>
      <c r="P327" s="208"/>
      <c r="Q327" s="81">
        <f t="shared" si="169"/>
        <v>0</v>
      </c>
      <c r="R327" s="81">
        <f t="shared" si="170"/>
        <v>0</v>
      </c>
      <c r="S327" s="211" t="s">
        <v>36</v>
      </c>
      <c r="T327" s="212" t="s">
        <v>36</v>
      </c>
      <c r="U327" s="213" t="s">
        <v>36</v>
      </c>
      <c r="V327" s="81">
        <f t="shared" si="193"/>
        <v>0</v>
      </c>
      <c r="W327" s="81">
        <f t="shared" si="171"/>
        <v>0</v>
      </c>
      <c r="X327" s="81">
        <f t="shared" si="172"/>
        <v>0</v>
      </c>
      <c r="Y327" s="81">
        <f t="shared" si="194"/>
        <v>0</v>
      </c>
      <c r="Z327" s="81">
        <f t="shared" si="173"/>
        <v>0</v>
      </c>
      <c r="AA327" s="81">
        <f t="shared" si="174"/>
        <v>0</v>
      </c>
      <c r="AB327" s="81">
        <f t="shared" si="195"/>
        <v>0</v>
      </c>
      <c r="AC327" s="81">
        <f t="shared" si="175"/>
        <v>0</v>
      </c>
      <c r="AD327" s="81">
        <f t="shared" si="176"/>
        <v>0</v>
      </c>
      <c r="AE327" s="81">
        <f t="shared" si="196"/>
        <v>0</v>
      </c>
      <c r="AF327" s="81">
        <f t="shared" si="177"/>
        <v>0</v>
      </c>
      <c r="AG327" s="81">
        <f t="shared" si="178"/>
        <v>0</v>
      </c>
      <c r="AH327" s="81">
        <f t="shared" si="197"/>
        <v>0</v>
      </c>
      <c r="AI327" s="81">
        <f t="shared" si="179"/>
        <v>0</v>
      </c>
      <c r="AJ327" s="81">
        <f t="shared" si="180"/>
        <v>0</v>
      </c>
      <c r="AK327" s="81">
        <f t="shared" si="198"/>
        <v>0</v>
      </c>
      <c r="AL327" s="81">
        <f t="shared" si="181"/>
        <v>0</v>
      </c>
      <c r="AM327" s="81">
        <f t="shared" si="182"/>
        <v>0</v>
      </c>
      <c r="AN327" s="81">
        <f t="shared" si="199"/>
        <v>0</v>
      </c>
      <c r="AO327" s="81">
        <f t="shared" si="183"/>
        <v>0</v>
      </c>
      <c r="AP327" s="81">
        <f t="shared" si="184"/>
        <v>0</v>
      </c>
      <c r="AQ327" s="81">
        <f t="shared" si="200"/>
        <v>0</v>
      </c>
      <c r="AR327" s="81">
        <f t="shared" si="185"/>
        <v>0</v>
      </c>
      <c r="AS327" s="81">
        <f t="shared" si="186"/>
        <v>0</v>
      </c>
      <c r="AT327" s="81">
        <f t="shared" si="201"/>
        <v>0</v>
      </c>
      <c r="AU327" s="81">
        <f t="shared" si="187"/>
        <v>0</v>
      </c>
      <c r="AV327" s="81">
        <f t="shared" si="188"/>
        <v>0</v>
      </c>
      <c r="AW327" s="81">
        <f t="shared" si="202"/>
        <v>0</v>
      </c>
      <c r="AX327" s="81">
        <f t="shared" si="189"/>
        <v>0</v>
      </c>
      <c r="AY327" s="81">
        <f t="shared" si="190"/>
        <v>0</v>
      </c>
      <c r="AZ327" s="81">
        <f t="shared" si="203"/>
        <v>0</v>
      </c>
      <c r="BA327" s="81">
        <f t="shared" si="191"/>
        <v>0</v>
      </c>
      <c r="BB327" s="81">
        <f t="shared" si="192"/>
        <v>0</v>
      </c>
    </row>
    <row r="328" spans="1:54" x14ac:dyDescent="0.25">
      <c r="A328" s="198"/>
      <c r="B328" s="206"/>
      <c r="C328" s="207"/>
      <c r="D328" s="206"/>
      <c r="E328" s="206"/>
      <c r="F328" s="206"/>
      <c r="G328" s="206"/>
      <c r="H328" s="206"/>
      <c r="I328" s="206"/>
      <c r="J328" s="206"/>
      <c r="K328" s="206"/>
      <c r="L328" s="206"/>
      <c r="M328" s="206"/>
      <c r="N328" s="206"/>
      <c r="O328" s="206"/>
      <c r="P328" s="208"/>
      <c r="Q328" s="81">
        <f t="shared" si="169"/>
        <v>0</v>
      </c>
      <c r="R328" s="81">
        <f t="shared" si="170"/>
        <v>0</v>
      </c>
      <c r="S328" s="211" t="s">
        <v>36</v>
      </c>
      <c r="T328" s="212" t="s">
        <v>36</v>
      </c>
      <c r="U328" s="213" t="s">
        <v>36</v>
      </c>
      <c r="V328" s="81">
        <f t="shared" si="193"/>
        <v>0</v>
      </c>
      <c r="W328" s="81">
        <f t="shared" si="171"/>
        <v>0</v>
      </c>
      <c r="X328" s="81">
        <f t="shared" si="172"/>
        <v>0</v>
      </c>
      <c r="Y328" s="81">
        <f t="shared" si="194"/>
        <v>0</v>
      </c>
      <c r="Z328" s="81">
        <f t="shared" si="173"/>
        <v>0</v>
      </c>
      <c r="AA328" s="81">
        <f t="shared" si="174"/>
        <v>0</v>
      </c>
      <c r="AB328" s="81">
        <f t="shared" si="195"/>
        <v>0</v>
      </c>
      <c r="AC328" s="81">
        <f t="shared" si="175"/>
        <v>0</v>
      </c>
      <c r="AD328" s="81">
        <f t="shared" si="176"/>
        <v>0</v>
      </c>
      <c r="AE328" s="81">
        <f t="shared" si="196"/>
        <v>0</v>
      </c>
      <c r="AF328" s="81">
        <f t="shared" si="177"/>
        <v>0</v>
      </c>
      <c r="AG328" s="81">
        <f t="shared" si="178"/>
        <v>0</v>
      </c>
      <c r="AH328" s="81">
        <f t="shared" si="197"/>
        <v>0</v>
      </c>
      <c r="AI328" s="81">
        <f t="shared" si="179"/>
        <v>0</v>
      </c>
      <c r="AJ328" s="81">
        <f t="shared" si="180"/>
        <v>0</v>
      </c>
      <c r="AK328" s="81">
        <f t="shared" si="198"/>
        <v>0</v>
      </c>
      <c r="AL328" s="81">
        <f t="shared" si="181"/>
        <v>0</v>
      </c>
      <c r="AM328" s="81">
        <f t="shared" si="182"/>
        <v>0</v>
      </c>
      <c r="AN328" s="81">
        <f t="shared" si="199"/>
        <v>0</v>
      </c>
      <c r="AO328" s="81">
        <f t="shared" si="183"/>
        <v>0</v>
      </c>
      <c r="AP328" s="81">
        <f t="shared" si="184"/>
        <v>0</v>
      </c>
      <c r="AQ328" s="81">
        <f t="shared" si="200"/>
        <v>0</v>
      </c>
      <c r="AR328" s="81">
        <f t="shared" si="185"/>
        <v>0</v>
      </c>
      <c r="AS328" s="81">
        <f t="shared" si="186"/>
        <v>0</v>
      </c>
      <c r="AT328" s="81">
        <f t="shared" si="201"/>
        <v>0</v>
      </c>
      <c r="AU328" s="81">
        <f t="shared" si="187"/>
        <v>0</v>
      </c>
      <c r="AV328" s="81">
        <f t="shared" si="188"/>
        <v>0</v>
      </c>
      <c r="AW328" s="81">
        <f t="shared" si="202"/>
        <v>0</v>
      </c>
      <c r="AX328" s="81">
        <f t="shared" si="189"/>
        <v>0</v>
      </c>
      <c r="AY328" s="81">
        <f t="shared" si="190"/>
        <v>0</v>
      </c>
      <c r="AZ328" s="81">
        <f t="shared" si="203"/>
        <v>0</v>
      </c>
      <c r="BA328" s="81">
        <f t="shared" si="191"/>
        <v>0</v>
      </c>
      <c r="BB328" s="81">
        <f t="shared" si="192"/>
        <v>0</v>
      </c>
    </row>
    <row r="329" spans="1:54" x14ac:dyDescent="0.25">
      <c r="A329" s="198"/>
      <c r="B329" s="206"/>
      <c r="C329" s="207"/>
      <c r="D329" s="206"/>
      <c r="E329" s="206"/>
      <c r="F329" s="206"/>
      <c r="G329" s="206"/>
      <c r="H329" s="206"/>
      <c r="I329" s="206"/>
      <c r="J329" s="206"/>
      <c r="K329" s="206"/>
      <c r="L329" s="206"/>
      <c r="M329" s="206"/>
      <c r="N329" s="206"/>
      <c r="O329" s="206"/>
      <c r="P329" s="208"/>
      <c r="Q329" s="81">
        <f t="shared" ref="Q329:Q392" si="204">IF(OR($G329="No",ISBLANK($N329)),0,IF($N329="Other (tonnes CO2e)","",P329*(INDEX(EmissionFactorsData,MATCH($N329,EmissionFactorsEmissionSource,0),MATCH(Q$8,EmissionFactorsYear,0))/1000)))</f>
        <v>0</v>
      </c>
      <c r="R329" s="81">
        <f t="shared" ref="R329:R392" si="205">IF(OR($G329="No",ISBLANK($N329)),0,IF($N329="Other (tonnes CO2e)","",P329*INDEX(CostsData,MATCH($N329,CostsEmissionSource,0),MATCH(Q$8,CostsYear,0))+IF($K329="Yes",W329*INDEX(CostsData,MATCH("CRC EES",CostsEmissionSource,0),MATCH(Q$8,CostsYear,0)),0)))</f>
        <v>0</v>
      </c>
      <c r="S329" s="211" t="s">
        <v>36</v>
      </c>
      <c r="T329" s="212" t="s">
        <v>36</v>
      </c>
      <c r="U329" s="213" t="s">
        <v>36</v>
      </c>
      <c r="V329" s="81">
        <f t="shared" si="193"/>
        <v>0</v>
      </c>
      <c r="W329" s="81">
        <f t="shared" ref="W329:W392" si="206">IF($N329=0,0,V329*(INDEX(EmissionFactorsData,MATCH($N329,EmissionFactorsEmissionSource,0),MATCH(V$8,EmissionFactorsYear,0))/1000))</f>
        <v>0</v>
      </c>
      <c r="X329" s="81">
        <f t="shared" ref="X329:X392" si="207">IF($N329=0,0,V329*INDEX(CostsData,MATCH($N329,CostsEmissionSource,0),MATCH(V$8,CostsYear,0)))+IF($K329="Yes",W329*INDEX(CostsData,MATCH("CRC EES",CostsEmissionSource,0),MATCH(V$8,CostsYear,0)),0)</f>
        <v>0</v>
      </c>
      <c r="Y329" s="81">
        <f t="shared" si="194"/>
        <v>0</v>
      </c>
      <c r="Z329" s="81">
        <f t="shared" ref="Z329:Z392" si="208">IF($N329=0,0,Y329*(INDEX(EmissionFactorsData,MATCH($N329,EmissionFactorsEmissionSource,0),MATCH(Y$8,EmissionFactorsYear,0))/1000))</f>
        <v>0</v>
      </c>
      <c r="AA329" s="81">
        <f t="shared" ref="AA329:AA392" si="209">IF($N329=0,0,Y329*INDEX(CostsData,MATCH($N329,CostsEmissionSource,0),MATCH(Y$8,CostsYear,0)))+IF($K329="Yes",Z329*INDEX(CostsData,MATCH("CRC EES",CostsEmissionSource,0),MATCH(Y$8,CostsYear,0)),0)</f>
        <v>0</v>
      </c>
      <c r="AB329" s="81">
        <f t="shared" si="195"/>
        <v>0</v>
      </c>
      <c r="AC329" s="81">
        <f t="shared" ref="AC329:AC392" si="210">IF($N329=0,0,AB329*(INDEX(EmissionFactorsData,MATCH($N329,EmissionFactorsEmissionSource,0),MATCH(AB$8,EmissionFactorsYear,0))/1000))</f>
        <v>0</v>
      </c>
      <c r="AD329" s="81">
        <f t="shared" ref="AD329:AD392" si="211">IF($N329=0,0,AB329*INDEX(CostsData,MATCH($N329,CostsEmissionSource,0),MATCH(AB$8,CostsYear,0)))+IF($K329="Yes",AC329*INDEX(CostsData,MATCH("CRC EES",CostsEmissionSource,0),MATCH(AB$8,CostsYear,0)),0)</f>
        <v>0</v>
      </c>
      <c r="AE329" s="81">
        <f t="shared" si="196"/>
        <v>0</v>
      </c>
      <c r="AF329" s="81">
        <f t="shared" ref="AF329:AF392" si="212">IF($N329=0,0,AE329*(INDEX(EmissionFactorsData,MATCH($N329,EmissionFactorsEmissionSource,0),MATCH(AE$8,EmissionFactorsYear,0))/1000))</f>
        <v>0</v>
      </c>
      <c r="AG329" s="81">
        <f t="shared" ref="AG329:AG392" si="213">IF($N329=0,0,AE329*INDEX(CostsData,MATCH($N329,CostsEmissionSource,0),MATCH(AE$8,CostsYear,0)))+IF($K329="Yes",AF329*INDEX(CostsData,MATCH("CRC EES",CostsEmissionSource,0),MATCH(AE$8,CostsYear,0)),0)</f>
        <v>0</v>
      </c>
      <c r="AH329" s="81">
        <f t="shared" si="197"/>
        <v>0</v>
      </c>
      <c r="AI329" s="81">
        <f t="shared" ref="AI329:AI392" si="214">IF($N329=0,0,AH329*(INDEX(EmissionFactorsData,MATCH($N329,EmissionFactorsEmissionSource,0),MATCH(AH$8,EmissionFactorsYear,0))/1000))</f>
        <v>0</v>
      </c>
      <c r="AJ329" s="81">
        <f t="shared" ref="AJ329:AJ392" si="215">IF($N329=0,0,AH329*INDEX(CostsData,MATCH($N329,CostsEmissionSource,0),MATCH(AH$8,CostsYear,0)))+IF($K329="Yes",AI329*INDEX(CostsData,MATCH("CRC EES",CostsEmissionSource,0),MATCH(AH$8,CostsYear,0)),0)</f>
        <v>0</v>
      </c>
      <c r="AK329" s="81">
        <f t="shared" si="198"/>
        <v>0</v>
      </c>
      <c r="AL329" s="81">
        <f t="shared" ref="AL329:AL392" si="216">IF($N329=0,0,AK329*(INDEX(EmissionFactorsData,MATCH($N329,EmissionFactorsEmissionSource,0),MATCH(AK$8,EmissionFactorsYear,0))/1000))</f>
        <v>0</v>
      </c>
      <c r="AM329" s="81">
        <f t="shared" ref="AM329:AM392" si="217">IF($N329=0,0,AK329*INDEX(CostsData,MATCH($N329,CostsEmissionSource,0),MATCH(AK$8,CostsYear,0)))+IF($K329="Yes",AL329*INDEX(CostsData,MATCH("CRC EES",CostsEmissionSource,0),MATCH(AK$8,CostsYear,0)),0)</f>
        <v>0</v>
      </c>
      <c r="AN329" s="81">
        <f t="shared" si="199"/>
        <v>0</v>
      </c>
      <c r="AO329" s="81">
        <f t="shared" ref="AO329:AO392" si="218">IF($N329=0,0,AN329*(INDEX(EmissionFactorsData,MATCH($N329,EmissionFactorsEmissionSource,0),MATCH(AN$8,EmissionFactorsYear,0))/1000))</f>
        <v>0</v>
      </c>
      <c r="AP329" s="81">
        <f t="shared" ref="AP329:AP392" si="219">IF($N329=0,0,AN329*INDEX(CostsData,MATCH($N329,CostsEmissionSource,0),MATCH(AN$8,CostsYear,0)))+IF($K329="Yes",AO329*INDEX(CostsData,MATCH("CRC EES",CostsEmissionSource,0),MATCH(AN$8,CostsYear,0)),0)</f>
        <v>0</v>
      </c>
      <c r="AQ329" s="81">
        <f t="shared" si="200"/>
        <v>0</v>
      </c>
      <c r="AR329" s="81">
        <f t="shared" ref="AR329:AR392" si="220">IF($N329=0,0,AQ329*(INDEX(EmissionFactorsData,MATCH($N329,EmissionFactorsEmissionSource,0),MATCH(AQ$8,EmissionFactorsYear,0))/1000))</f>
        <v>0</v>
      </c>
      <c r="AS329" s="81">
        <f t="shared" ref="AS329:AS392" si="221">IF($N329=0,0,AQ329*INDEX(CostsData,MATCH($N329,CostsEmissionSource,0),MATCH(AQ$8,CostsYear,0)))+IF($K329="Yes",AR329*INDEX(CostsData,MATCH("CRC EES",CostsEmissionSource,0),MATCH(AQ$8,CostsYear,0)),0)</f>
        <v>0</v>
      </c>
      <c r="AT329" s="81">
        <f t="shared" si="201"/>
        <v>0</v>
      </c>
      <c r="AU329" s="81">
        <f t="shared" ref="AU329:AU392" si="222">IF($N329=0,0,AT329*(INDEX(EmissionFactorsData,MATCH($N329,EmissionFactorsEmissionSource,0),MATCH(AT$8,EmissionFactorsYear,0))/1000))</f>
        <v>0</v>
      </c>
      <c r="AV329" s="81">
        <f t="shared" ref="AV329:AV392" si="223">IF($N329=0,0,AT329*INDEX(CostsData,MATCH($N329,CostsEmissionSource,0),MATCH(AT$8,CostsYear,0)))+IF($K329="Yes",AU329*INDEX(CostsData,MATCH("CRC EES",CostsEmissionSource,0),MATCH(AT$8,CostsYear,0)),0)</f>
        <v>0</v>
      </c>
      <c r="AW329" s="81">
        <f t="shared" si="202"/>
        <v>0</v>
      </c>
      <c r="AX329" s="81">
        <f t="shared" ref="AX329:AX392" si="224">IF($N329=0,0,AW329*(INDEX(EmissionFactorsData,MATCH($N329,EmissionFactorsEmissionSource,0),MATCH(AW$8,EmissionFactorsYear,0))/1000))</f>
        <v>0</v>
      </c>
      <c r="AY329" s="81">
        <f t="shared" ref="AY329:AY392" si="225">IF($N329=0,0,AW329*INDEX(CostsData,MATCH($N329,CostsEmissionSource,0),MATCH(AW$8,CostsYear,0)))+IF($K329="Yes",AX329*INDEX(CostsData,MATCH("CRC EES",CostsEmissionSource,0),MATCH(AW$8,CostsYear,0)),0)</f>
        <v>0</v>
      </c>
      <c r="AZ329" s="81">
        <f t="shared" si="203"/>
        <v>0</v>
      </c>
      <c r="BA329" s="81">
        <f t="shared" ref="BA329:BA392" si="226">IF($N329=0,0,AZ329*(INDEX(EmissionFactorsData,MATCH($N329,EmissionFactorsEmissionSource,0),MATCH(AZ$8,EmissionFactorsYear,0))/1000))</f>
        <v>0</v>
      </c>
      <c r="BB329" s="81">
        <f t="shared" ref="BB329:BB392" si="227">IF($N329=0,0,AZ329*INDEX(CostsData,MATCH($N329,CostsEmissionSource,0),MATCH(AZ$8,CostsYear,0)))+IF($K329="Yes",BA329*INDEX(CostsData,MATCH("CRC EES",CostsEmissionSource,0),MATCH(AZ$8,CostsYear,0)),0)</f>
        <v>0</v>
      </c>
    </row>
    <row r="330" spans="1:54" x14ac:dyDescent="0.25">
      <c r="A330" s="198"/>
      <c r="B330" s="206"/>
      <c r="C330" s="207"/>
      <c r="D330" s="206"/>
      <c r="E330" s="206"/>
      <c r="F330" s="206"/>
      <c r="G330" s="206"/>
      <c r="H330" s="206"/>
      <c r="I330" s="206"/>
      <c r="J330" s="206"/>
      <c r="K330" s="206"/>
      <c r="L330" s="206"/>
      <c r="M330" s="206"/>
      <c r="N330" s="206"/>
      <c r="O330" s="206"/>
      <c r="P330" s="208"/>
      <c r="Q330" s="81">
        <f t="shared" si="204"/>
        <v>0</v>
      </c>
      <c r="R330" s="81">
        <f t="shared" si="205"/>
        <v>0</v>
      </c>
      <c r="S330" s="211" t="s">
        <v>36</v>
      </c>
      <c r="T330" s="212" t="s">
        <v>36</v>
      </c>
      <c r="U330" s="213" t="s">
        <v>36</v>
      </c>
      <c r="V330" s="81">
        <f t="shared" si="193"/>
        <v>0</v>
      </c>
      <c r="W330" s="81">
        <f t="shared" si="206"/>
        <v>0</v>
      </c>
      <c r="X330" s="81">
        <f t="shared" si="207"/>
        <v>0</v>
      </c>
      <c r="Y330" s="81">
        <f t="shared" si="194"/>
        <v>0</v>
      </c>
      <c r="Z330" s="81">
        <f t="shared" si="208"/>
        <v>0</v>
      </c>
      <c r="AA330" s="81">
        <f t="shared" si="209"/>
        <v>0</v>
      </c>
      <c r="AB330" s="81">
        <f t="shared" si="195"/>
        <v>0</v>
      </c>
      <c r="AC330" s="81">
        <f t="shared" si="210"/>
        <v>0</v>
      </c>
      <c r="AD330" s="81">
        <f t="shared" si="211"/>
        <v>0</v>
      </c>
      <c r="AE330" s="81">
        <f t="shared" si="196"/>
        <v>0</v>
      </c>
      <c r="AF330" s="81">
        <f t="shared" si="212"/>
        <v>0</v>
      </c>
      <c r="AG330" s="81">
        <f t="shared" si="213"/>
        <v>0</v>
      </c>
      <c r="AH330" s="81">
        <f t="shared" si="197"/>
        <v>0</v>
      </c>
      <c r="AI330" s="81">
        <f t="shared" si="214"/>
        <v>0</v>
      </c>
      <c r="AJ330" s="81">
        <f t="shared" si="215"/>
        <v>0</v>
      </c>
      <c r="AK330" s="81">
        <f t="shared" si="198"/>
        <v>0</v>
      </c>
      <c r="AL330" s="81">
        <f t="shared" si="216"/>
        <v>0</v>
      </c>
      <c r="AM330" s="81">
        <f t="shared" si="217"/>
        <v>0</v>
      </c>
      <c r="AN330" s="81">
        <f t="shared" si="199"/>
        <v>0</v>
      </c>
      <c r="AO330" s="81">
        <f t="shared" si="218"/>
        <v>0</v>
      </c>
      <c r="AP330" s="81">
        <f t="shared" si="219"/>
        <v>0</v>
      </c>
      <c r="AQ330" s="81">
        <f t="shared" si="200"/>
        <v>0</v>
      </c>
      <c r="AR330" s="81">
        <f t="shared" si="220"/>
        <v>0</v>
      </c>
      <c r="AS330" s="81">
        <f t="shared" si="221"/>
        <v>0</v>
      </c>
      <c r="AT330" s="81">
        <f t="shared" si="201"/>
        <v>0</v>
      </c>
      <c r="AU330" s="81">
        <f t="shared" si="222"/>
        <v>0</v>
      </c>
      <c r="AV330" s="81">
        <f t="shared" si="223"/>
        <v>0</v>
      </c>
      <c r="AW330" s="81">
        <f t="shared" si="202"/>
        <v>0</v>
      </c>
      <c r="AX330" s="81">
        <f t="shared" si="224"/>
        <v>0</v>
      </c>
      <c r="AY330" s="81">
        <f t="shared" si="225"/>
        <v>0</v>
      </c>
      <c r="AZ330" s="81">
        <f t="shared" si="203"/>
        <v>0</v>
      </c>
      <c r="BA330" s="81">
        <f t="shared" si="226"/>
        <v>0</v>
      </c>
      <c r="BB330" s="81">
        <f t="shared" si="227"/>
        <v>0</v>
      </c>
    </row>
    <row r="331" spans="1:54" x14ac:dyDescent="0.25">
      <c r="A331" s="198"/>
      <c r="B331" s="206"/>
      <c r="C331" s="207"/>
      <c r="D331" s="206"/>
      <c r="E331" s="206"/>
      <c r="F331" s="206"/>
      <c r="G331" s="206"/>
      <c r="H331" s="206"/>
      <c r="I331" s="206"/>
      <c r="J331" s="206"/>
      <c r="K331" s="206"/>
      <c r="L331" s="206"/>
      <c r="M331" s="206"/>
      <c r="N331" s="206"/>
      <c r="O331" s="206"/>
      <c r="P331" s="208"/>
      <c r="Q331" s="81">
        <f t="shared" si="204"/>
        <v>0</v>
      </c>
      <c r="R331" s="81">
        <f t="shared" si="205"/>
        <v>0</v>
      </c>
      <c r="S331" s="211" t="s">
        <v>36</v>
      </c>
      <c r="T331" s="212" t="s">
        <v>36</v>
      </c>
      <c r="U331" s="213" t="s">
        <v>36</v>
      </c>
      <c r="V331" s="81">
        <f t="shared" si="193"/>
        <v>0</v>
      </c>
      <c r="W331" s="81">
        <f t="shared" si="206"/>
        <v>0</v>
      </c>
      <c r="X331" s="81">
        <f t="shared" si="207"/>
        <v>0</v>
      </c>
      <c r="Y331" s="81">
        <f t="shared" si="194"/>
        <v>0</v>
      </c>
      <c r="Z331" s="81">
        <f t="shared" si="208"/>
        <v>0</v>
      </c>
      <c r="AA331" s="81">
        <f t="shared" si="209"/>
        <v>0</v>
      </c>
      <c r="AB331" s="81">
        <f t="shared" si="195"/>
        <v>0</v>
      </c>
      <c r="AC331" s="81">
        <f t="shared" si="210"/>
        <v>0</v>
      </c>
      <c r="AD331" s="81">
        <f t="shared" si="211"/>
        <v>0</v>
      </c>
      <c r="AE331" s="81">
        <f t="shared" si="196"/>
        <v>0</v>
      </c>
      <c r="AF331" s="81">
        <f t="shared" si="212"/>
        <v>0</v>
      </c>
      <c r="AG331" s="81">
        <f t="shared" si="213"/>
        <v>0</v>
      </c>
      <c r="AH331" s="81">
        <f t="shared" si="197"/>
        <v>0</v>
      </c>
      <c r="AI331" s="81">
        <f t="shared" si="214"/>
        <v>0</v>
      </c>
      <c r="AJ331" s="81">
        <f t="shared" si="215"/>
        <v>0</v>
      </c>
      <c r="AK331" s="81">
        <f t="shared" si="198"/>
        <v>0</v>
      </c>
      <c r="AL331" s="81">
        <f t="shared" si="216"/>
        <v>0</v>
      </c>
      <c r="AM331" s="81">
        <f t="shared" si="217"/>
        <v>0</v>
      </c>
      <c r="AN331" s="81">
        <f t="shared" si="199"/>
        <v>0</v>
      </c>
      <c r="AO331" s="81">
        <f t="shared" si="218"/>
        <v>0</v>
      </c>
      <c r="AP331" s="81">
        <f t="shared" si="219"/>
        <v>0</v>
      </c>
      <c r="AQ331" s="81">
        <f t="shared" si="200"/>
        <v>0</v>
      </c>
      <c r="AR331" s="81">
        <f t="shared" si="220"/>
        <v>0</v>
      </c>
      <c r="AS331" s="81">
        <f t="shared" si="221"/>
        <v>0</v>
      </c>
      <c r="AT331" s="81">
        <f t="shared" si="201"/>
        <v>0</v>
      </c>
      <c r="AU331" s="81">
        <f t="shared" si="222"/>
        <v>0</v>
      </c>
      <c r="AV331" s="81">
        <f t="shared" si="223"/>
        <v>0</v>
      </c>
      <c r="AW331" s="81">
        <f t="shared" si="202"/>
        <v>0</v>
      </c>
      <c r="AX331" s="81">
        <f t="shared" si="224"/>
        <v>0</v>
      </c>
      <c r="AY331" s="81">
        <f t="shared" si="225"/>
        <v>0</v>
      </c>
      <c r="AZ331" s="81">
        <f t="shared" si="203"/>
        <v>0</v>
      </c>
      <c r="BA331" s="81">
        <f t="shared" si="226"/>
        <v>0</v>
      </c>
      <c r="BB331" s="81">
        <f t="shared" si="227"/>
        <v>0</v>
      </c>
    </row>
    <row r="332" spans="1:54" x14ac:dyDescent="0.25">
      <c r="A332" s="198"/>
      <c r="B332" s="206"/>
      <c r="C332" s="207"/>
      <c r="D332" s="206"/>
      <c r="E332" s="206"/>
      <c r="F332" s="206"/>
      <c r="G332" s="206"/>
      <c r="H332" s="206"/>
      <c r="I332" s="206"/>
      <c r="J332" s="206"/>
      <c r="K332" s="206"/>
      <c r="L332" s="206"/>
      <c r="M332" s="206"/>
      <c r="N332" s="206"/>
      <c r="O332" s="206"/>
      <c r="P332" s="208"/>
      <c r="Q332" s="81">
        <f t="shared" si="204"/>
        <v>0</v>
      </c>
      <c r="R332" s="81">
        <f t="shared" si="205"/>
        <v>0</v>
      </c>
      <c r="S332" s="211" t="s">
        <v>36</v>
      </c>
      <c r="T332" s="212" t="s">
        <v>36</v>
      </c>
      <c r="U332" s="213" t="s">
        <v>36</v>
      </c>
      <c r="V332" s="81">
        <f t="shared" si="193"/>
        <v>0</v>
      </c>
      <c r="W332" s="81">
        <f t="shared" si="206"/>
        <v>0</v>
      </c>
      <c r="X332" s="81">
        <f t="shared" si="207"/>
        <v>0</v>
      </c>
      <c r="Y332" s="81">
        <f t="shared" si="194"/>
        <v>0</v>
      </c>
      <c r="Z332" s="81">
        <f t="shared" si="208"/>
        <v>0</v>
      </c>
      <c r="AA332" s="81">
        <f t="shared" si="209"/>
        <v>0</v>
      </c>
      <c r="AB332" s="81">
        <f t="shared" si="195"/>
        <v>0</v>
      </c>
      <c r="AC332" s="81">
        <f t="shared" si="210"/>
        <v>0</v>
      </c>
      <c r="AD332" s="81">
        <f t="shared" si="211"/>
        <v>0</v>
      </c>
      <c r="AE332" s="81">
        <f t="shared" si="196"/>
        <v>0</v>
      </c>
      <c r="AF332" s="81">
        <f t="shared" si="212"/>
        <v>0</v>
      </c>
      <c r="AG332" s="81">
        <f t="shared" si="213"/>
        <v>0</v>
      </c>
      <c r="AH332" s="81">
        <f t="shared" si="197"/>
        <v>0</v>
      </c>
      <c r="AI332" s="81">
        <f t="shared" si="214"/>
        <v>0</v>
      </c>
      <c r="AJ332" s="81">
        <f t="shared" si="215"/>
        <v>0</v>
      </c>
      <c r="AK332" s="81">
        <f t="shared" si="198"/>
        <v>0</v>
      </c>
      <c r="AL332" s="81">
        <f t="shared" si="216"/>
        <v>0</v>
      </c>
      <c r="AM332" s="81">
        <f t="shared" si="217"/>
        <v>0</v>
      </c>
      <c r="AN332" s="81">
        <f t="shared" si="199"/>
        <v>0</v>
      </c>
      <c r="AO332" s="81">
        <f t="shared" si="218"/>
        <v>0</v>
      </c>
      <c r="AP332" s="81">
        <f t="shared" si="219"/>
        <v>0</v>
      </c>
      <c r="AQ332" s="81">
        <f t="shared" si="200"/>
        <v>0</v>
      </c>
      <c r="AR332" s="81">
        <f t="shared" si="220"/>
        <v>0</v>
      </c>
      <c r="AS332" s="81">
        <f t="shared" si="221"/>
        <v>0</v>
      </c>
      <c r="AT332" s="81">
        <f t="shared" si="201"/>
        <v>0</v>
      </c>
      <c r="AU332" s="81">
        <f t="shared" si="222"/>
        <v>0</v>
      </c>
      <c r="AV332" s="81">
        <f t="shared" si="223"/>
        <v>0</v>
      </c>
      <c r="AW332" s="81">
        <f t="shared" si="202"/>
        <v>0</v>
      </c>
      <c r="AX332" s="81">
        <f t="shared" si="224"/>
        <v>0</v>
      </c>
      <c r="AY332" s="81">
        <f t="shared" si="225"/>
        <v>0</v>
      </c>
      <c r="AZ332" s="81">
        <f t="shared" si="203"/>
        <v>0</v>
      </c>
      <c r="BA332" s="81">
        <f t="shared" si="226"/>
        <v>0</v>
      </c>
      <c r="BB332" s="81">
        <f t="shared" si="227"/>
        <v>0</v>
      </c>
    </row>
    <row r="333" spans="1:54" x14ac:dyDescent="0.25">
      <c r="A333" s="198"/>
      <c r="B333" s="206"/>
      <c r="C333" s="207"/>
      <c r="D333" s="206"/>
      <c r="E333" s="206"/>
      <c r="F333" s="206"/>
      <c r="G333" s="206"/>
      <c r="H333" s="206"/>
      <c r="I333" s="206"/>
      <c r="J333" s="206"/>
      <c r="K333" s="206"/>
      <c r="L333" s="206"/>
      <c r="M333" s="206"/>
      <c r="N333" s="206"/>
      <c r="O333" s="206"/>
      <c r="P333" s="208"/>
      <c r="Q333" s="81">
        <f t="shared" si="204"/>
        <v>0</v>
      </c>
      <c r="R333" s="81">
        <f t="shared" si="205"/>
        <v>0</v>
      </c>
      <c r="S333" s="211" t="s">
        <v>36</v>
      </c>
      <c r="T333" s="212" t="s">
        <v>36</v>
      </c>
      <c r="U333" s="213" t="s">
        <v>36</v>
      </c>
      <c r="V333" s="81">
        <f t="shared" si="193"/>
        <v>0</v>
      </c>
      <c r="W333" s="81">
        <f t="shared" si="206"/>
        <v>0</v>
      </c>
      <c r="X333" s="81">
        <f t="shared" si="207"/>
        <v>0</v>
      </c>
      <c r="Y333" s="81">
        <f t="shared" si="194"/>
        <v>0</v>
      </c>
      <c r="Z333" s="81">
        <f t="shared" si="208"/>
        <v>0</v>
      </c>
      <c r="AA333" s="81">
        <f t="shared" si="209"/>
        <v>0</v>
      </c>
      <c r="AB333" s="81">
        <f t="shared" si="195"/>
        <v>0</v>
      </c>
      <c r="AC333" s="81">
        <f t="shared" si="210"/>
        <v>0</v>
      </c>
      <c r="AD333" s="81">
        <f t="shared" si="211"/>
        <v>0</v>
      </c>
      <c r="AE333" s="81">
        <f t="shared" si="196"/>
        <v>0</v>
      </c>
      <c r="AF333" s="81">
        <f t="shared" si="212"/>
        <v>0</v>
      </c>
      <c r="AG333" s="81">
        <f t="shared" si="213"/>
        <v>0</v>
      </c>
      <c r="AH333" s="81">
        <f t="shared" si="197"/>
        <v>0</v>
      </c>
      <c r="AI333" s="81">
        <f t="shared" si="214"/>
        <v>0</v>
      </c>
      <c r="AJ333" s="81">
        <f t="shared" si="215"/>
        <v>0</v>
      </c>
      <c r="AK333" s="81">
        <f t="shared" si="198"/>
        <v>0</v>
      </c>
      <c r="AL333" s="81">
        <f t="shared" si="216"/>
        <v>0</v>
      </c>
      <c r="AM333" s="81">
        <f t="shared" si="217"/>
        <v>0</v>
      </c>
      <c r="AN333" s="81">
        <f t="shared" si="199"/>
        <v>0</v>
      </c>
      <c r="AO333" s="81">
        <f t="shared" si="218"/>
        <v>0</v>
      </c>
      <c r="AP333" s="81">
        <f t="shared" si="219"/>
        <v>0</v>
      </c>
      <c r="AQ333" s="81">
        <f t="shared" si="200"/>
        <v>0</v>
      </c>
      <c r="AR333" s="81">
        <f t="shared" si="220"/>
        <v>0</v>
      </c>
      <c r="AS333" s="81">
        <f t="shared" si="221"/>
        <v>0</v>
      </c>
      <c r="AT333" s="81">
        <f t="shared" si="201"/>
        <v>0</v>
      </c>
      <c r="AU333" s="81">
        <f t="shared" si="222"/>
        <v>0</v>
      </c>
      <c r="AV333" s="81">
        <f t="shared" si="223"/>
        <v>0</v>
      </c>
      <c r="AW333" s="81">
        <f t="shared" si="202"/>
        <v>0</v>
      </c>
      <c r="AX333" s="81">
        <f t="shared" si="224"/>
        <v>0</v>
      </c>
      <c r="AY333" s="81">
        <f t="shared" si="225"/>
        <v>0</v>
      </c>
      <c r="AZ333" s="81">
        <f t="shared" si="203"/>
        <v>0</v>
      </c>
      <c r="BA333" s="81">
        <f t="shared" si="226"/>
        <v>0</v>
      </c>
      <c r="BB333" s="81">
        <f t="shared" si="227"/>
        <v>0</v>
      </c>
    </row>
    <row r="334" spans="1:54" x14ac:dyDescent="0.25">
      <c r="A334" s="198"/>
      <c r="B334" s="206"/>
      <c r="C334" s="207"/>
      <c r="D334" s="206"/>
      <c r="E334" s="206"/>
      <c r="F334" s="206"/>
      <c r="G334" s="206"/>
      <c r="H334" s="206"/>
      <c r="I334" s="206"/>
      <c r="J334" s="206"/>
      <c r="K334" s="206"/>
      <c r="L334" s="206"/>
      <c r="M334" s="206"/>
      <c r="N334" s="206"/>
      <c r="O334" s="206"/>
      <c r="P334" s="208"/>
      <c r="Q334" s="81">
        <f t="shared" si="204"/>
        <v>0</v>
      </c>
      <c r="R334" s="81">
        <f t="shared" si="205"/>
        <v>0</v>
      </c>
      <c r="S334" s="211" t="s">
        <v>36</v>
      </c>
      <c r="T334" s="212" t="s">
        <v>36</v>
      </c>
      <c r="U334" s="213" t="s">
        <v>36</v>
      </c>
      <c r="V334" s="81">
        <f t="shared" si="193"/>
        <v>0</v>
      </c>
      <c r="W334" s="81">
        <f t="shared" si="206"/>
        <v>0</v>
      </c>
      <c r="X334" s="81">
        <f t="shared" si="207"/>
        <v>0</v>
      </c>
      <c r="Y334" s="81">
        <f t="shared" si="194"/>
        <v>0</v>
      </c>
      <c r="Z334" s="81">
        <f t="shared" si="208"/>
        <v>0</v>
      </c>
      <c r="AA334" s="81">
        <f t="shared" si="209"/>
        <v>0</v>
      </c>
      <c r="AB334" s="81">
        <f t="shared" si="195"/>
        <v>0</v>
      </c>
      <c r="AC334" s="81">
        <f t="shared" si="210"/>
        <v>0</v>
      </c>
      <c r="AD334" s="81">
        <f t="shared" si="211"/>
        <v>0</v>
      </c>
      <c r="AE334" s="81">
        <f t="shared" si="196"/>
        <v>0</v>
      </c>
      <c r="AF334" s="81">
        <f t="shared" si="212"/>
        <v>0</v>
      </c>
      <c r="AG334" s="81">
        <f t="shared" si="213"/>
        <v>0</v>
      </c>
      <c r="AH334" s="81">
        <f t="shared" si="197"/>
        <v>0</v>
      </c>
      <c r="AI334" s="81">
        <f t="shared" si="214"/>
        <v>0</v>
      </c>
      <c r="AJ334" s="81">
        <f t="shared" si="215"/>
        <v>0</v>
      </c>
      <c r="AK334" s="81">
        <f t="shared" si="198"/>
        <v>0</v>
      </c>
      <c r="AL334" s="81">
        <f t="shared" si="216"/>
        <v>0</v>
      </c>
      <c r="AM334" s="81">
        <f t="shared" si="217"/>
        <v>0</v>
      </c>
      <c r="AN334" s="81">
        <f t="shared" si="199"/>
        <v>0</v>
      </c>
      <c r="AO334" s="81">
        <f t="shared" si="218"/>
        <v>0</v>
      </c>
      <c r="AP334" s="81">
        <f t="shared" si="219"/>
        <v>0</v>
      </c>
      <c r="AQ334" s="81">
        <f t="shared" si="200"/>
        <v>0</v>
      </c>
      <c r="AR334" s="81">
        <f t="shared" si="220"/>
        <v>0</v>
      </c>
      <c r="AS334" s="81">
        <f t="shared" si="221"/>
        <v>0</v>
      </c>
      <c r="AT334" s="81">
        <f t="shared" si="201"/>
        <v>0</v>
      </c>
      <c r="AU334" s="81">
        <f t="shared" si="222"/>
        <v>0</v>
      </c>
      <c r="AV334" s="81">
        <f t="shared" si="223"/>
        <v>0</v>
      </c>
      <c r="AW334" s="81">
        <f t="shared" si="202"/>
        <v>0</v>
      </c>
      <c r="AX334" s="81">
        <f t="shared" si="224"/>
        <v>0</v>
      </c>
      <c r="AY334" s="81">
        <f t="shared" si="225"/>
        <v>0</v>
      </c>
      <c r="AZ334" s="81">
        <f t="shared" si="203"/>
        <v>0</v>
      </c>
      <c r="BA334" s="81">
        <f t="shared" si="226"/>
        <v>0</v>
      </c>
      <c r="BB334" s="81">
        <f t="shared" si="227"/>
        <v>0</v>
      </c>
    </row>
    <row r="335" spans="1:54" x14ac:dyDescent="0.25">
      <c r="A335" s="198"/>
      <c r="B335" s="206"/>
      <c r="C335" s="207"/>
      <c r="D335" s="206"/>
      <c r="E335" s="206"/>
      <c r="F335" s="206"/>
      <c r="G335" s="206"/>
      <c r="H335" s="206"/>
      <c r="I335" s="206"/>
      <c r="J335" s="206"/>
      <c r="K335" s="206"/>
      <c r="L335" s="206"/>
      <c r="M335" s="206"/>
      <c r="N335" s="206"/>
      <c r="O335" s="206"/>
      <c r="P335" s="208"/>
      <c r="Q335" s="81">
        <f t="shared" si="204"/>
        <v>0</v>
      </c>
      <c r="R335" s="81">
        <f t="shared" si="205"/>
        <v>0</v>
      </c>
      <c r="S335" s="211" t="s">
        <v>36</v>
      </c>
      <c r="T335" s="212" t="s">
        <v>36</v>
      </c>
      <c r="U335" s="213" t="s">
        <v>36</v>
      </c>
      <c r="V335" s="81">
        <f t="shared" si="193"/>
        <v>0</v>
      </c>
      <c r="W335" s="81">
        <f t="shared" si="206"/>
        <v>0</v>
      </c>
      <c r="X335" s="81">
        <f t="shared" si="207"/>
        <v>0</v>
      </c>
      <c r="Y335" s="81">
        <f t="shared" si="194"/>
        <v>0</v>
      </c>
      <c r="Z335" s="81">
        <f t="shared" si="208"/>
        <v>0</v>
      </c>
      <c r="AA335" s="81">
        <f t="shared" si="209"/>
        <v>0</v>
      </c>
      <c r="AB335" s="81">
        <f t="shared" si="195"/>
        <v>0</v>
      </c>
      <c r="AC335" s="81">
        <f t="shared" si="210"/>
        <v>0</v>
      </c>
      <c r="AD335" s="81">
        <f t="shared" si="211"/>
        <v>0</v>
      </c>
      <c r="AE335" s="81">
        <f t="shared" si="196"/>
        <v>0</v>
      </c>
      <c r="AF335" s="81">
        <f t="shared" si="212"/>
        <v>0</v>
      </c>
      <c r="AG335" s="81">
        <f t="shared" si="213"/>
        <v>0</v>
      </c>
      <c r="AH335" s="81">
        <f t="shared" si="197"/>
        <v>0</v>
      </c>
      <c r="AI335" s="81">
        <f t="shared" si="214"/>
        <v>0</v>
      </c>
      <c r="AJ335" s="81">
        <f t="shared" si="215"/>
        <v>0</v>
      </c>
      <c r="AK335" s="81">
        <f t="shared" si="198"/>
        <v>0</v>
      </c>
      <c r="AL335" s="81">
        <f t="shared" si="216"/>
        <v>0</v>
      </c>
      <c r="AM335" s="81">
        <f t="shared" si="217"/>
        <v>0</v>
      </c>
      <c r="AN335" s="81">
        <f t="shared" si="199"/>
        <v>0</v>
      </c>
      <c r="AO335" s="81">
        <f t="shared" si="218"/>
        <v>0</v>
      </c>
      <c r="AP335" s="81">
        <f t="shared" si="219"/>
        <v>0</v>
      </c>
      <c r="AQ335" s="81">
        <f t="shared" si="200"/>
        <v>0</v>
      </c>
      <c r="AR335" s="81">
        <f t="shared" si="220"/>
        <v>0</v>
      </c>
      <c r="AS335" s="81">
        <f t="shared" si="221"/>
        <v>0</v>
      </c>
      <c r="AT335" s="81">
        <f t="shared" si="201"/>
        <v>0</v>
      </c>
      <c r="AU335" s="81">
        <f t="shared" si="222"/>
        <v>0</v>
      </c>
      <c r="AV335" s="81">
        <f t="shared" si="223"/>
        <v>0</v>
      </c>
      <c r="AW335" s="81">
        <f t="shared" si="202"/>
        <v>0</v>
      </c>
      <c r="AX335" s="81">
        <f t="shared" si="224"/>
        <v>0</v>
      </c>
      <c r="AY335" s="81">
        <f t="shared" si="225"/>
        <v>0</v>
      </c>
      <c r="AZ335" s="81">
        <f t="shared" si="203"/>
        <v>0</v>
      </c>
      <c r="BA335" s="81">
        <f t="shared" si="226"/>
        <v>0</v>
      </c>
      <c r="BB335" s="81">
        <f t="shared" si="227"/>
        <v>0</v>
      </c>
    </row>
    <row r="336" spans="1:54" x14ac:dyDescent="0.25">
      <c r="A336" s="198"/>
      <c r="B336" s="206"/>
      <c r="C336" s="207"/>
      <c r="D336" s="206"/>
      <c r="E336" s="206"/>
      <c r="F336" s="206"/>
      <c r="G336" s="206"/>
      <c r="H336" s="206"/>
      <c r="I336" s="206"/>
      <c r="J336" s="206"/>
      <c r="K336" s="206"/>
      <c r="L336" s="206"/>
      <c r="M336" s="206"/>
      <c r="N336" s="206"/>
      <c r="O336" s="206"/>
      <c r="P336" s="208"/>
      <c r="Q336" s="81">
        <f t="shared" si="204"/>
        <v>0</v>
      </c>
      <c r="R336" s="81">
        <f t="shared" si="205"/>
        <v>0</v>
      </c>
      <c r="S336" s="211" t="s">
        <v>36</v>
      </c>
      <c r="T336" s="212" t="s">
        <v>36</v>
      </c>
      <c r="U336" s="213" t="s">
        <v>36</v>
      </c>
      <c r="V336" s="81">
        <f t="shared" si="193"/>
        <v>0</v>
      </c>
      <c r="W336" s="81">
        <f t="shared" si="206"/>
        <v>0</v>
      </c>
      <c r="X336" s="81">
        <f t="shared" si="207"/>
        <v>0</v>
      </c>
      <c r="Y336" s="81">
        <f t="shared" si="194"/>
        <v>0</v>
      </c>
      <c r="Z336" s="81">
        <f t="shared" si="208"/>
        <v>0</v>
      </c>
      <c r="AA336" s="81">
        <f t="shared" si="209"/>
        <v>0</v>
      </c>
      <c r="AB336" s="81">
        <f t="shared" si="195"/>
        <v>0</v>
      </c>
      <c r="AC336" s="81">
        <f t="shared" si="210"/>
        <v>0</v>
      </c>
      <c r="AD336" s="81">
        <f t="shared" si="211"/>
        <v>0</v>
      </c>
      <c r="AE336" s="81">
        <f t="shared" si="196"/>
        <v>0</v>
      </c>
      <c r="AF336" s="81">
        <f t="shared" si="212"/>
        <v>0</v>
      </c>
      <c r="AG336" s="81">
        <f t="shared" si="213"/>
        <v>0</v>
      </c>
      <c r="AH336" s="81">
        <f t="shared" si="197"/>
        <v>0</v>
      </c>
      <c r="AI336" s="81">
        <f t="shared" si="214"/>
        <v>0</v>
      </c>
      <c r="AJ336" s="81">
        <f t="shared" si="215"/>
        <v>0</v>
      </c>
      <c r="AK336" s="81">
        <f t="shared" si="198"/>
        <v>0</v>
      </c>
      <c r="AL336" s="81">
        <f t="shared" si="216"/>
        <v>0</v>
      </c>
      <c r="AM336" s="81">
        <f t="shared" si="217"/>
        <v>0</v>
      </c>
      <c r="AN336" s="81">
        <f t="shared" si="199"/>
        <v>0</v>
      </c>
      <c r="AO336" s="81">
        <f t="shared" si="218"/>
        <v>0</v>
      </c>
      <c r="AP336" s="81">
        <f t="shared" si="219"/>
        <v>0</v>
      </c>
      <c r="AQ336" s="81">
        <f t="shared" si="200"/>
        <v>0</v>
      </c>
      <c r="AR336" s="81">
        <f t="shared" si="220"/>
        <v>0</v>
      </c>
      <c r="AS336" s="81">
        <f t="shared" si="221"/>
        <v>0</v>
      </c>
      <c r="AT336" s="81">
        <f t="shared" si="201"/>
        <v>0</v>
      </c>
      <c r="AU336" s="81">
        <f t="shared" si="222"/>
        <v>0</v>
      </c>
      <c r="AV336" s="81">
        <f t="shared" si="223"/>
        <v>0</v>
      </c>
      <c r="AW336" s="81">
        <f t="shared" si="202"/>
        <v>0</v>
      </c>
      <c r="AX336" s="81">
        <f t="shared" si="224"/>
        <v>0</v>
      </c>
      <c r="AY336" s="81">
        <f t="shared" si="225"/>
        <v>0</v>
      </c>
      <c r="AZ336" s="81">
        <f t="shared" si="203"/>
        <v>0</v>
      </c>
      <c r="BA336" s="81">
        <f t="shared" si="226"/>
        <v>0</v>
      </c>
      <c r="BB336" s="81">
        <f t="shared" si="227"/>
        <v>0</v>
      </c>
    </row>
    <row r="337" spans="1:54" x14ac:dyDescent="0.25">
      <c r="A337" s="198"/>
      <c r="B337" s="206"/>
      <c r="C337" s="207"/>
      <c r="D337" s="206"/>
      <c r="E337" s="206"/>
      <c r="F337" s="206"/>
      <c r="G337" s="206"/>
      <c r="H337" s="206"/>
      <c r="I337" s="206"/>
      <c r="J337" s="206"/>
      <c r="K337" s="206"/>
      <c r="L337" s="206"/>
      <c r="M337" s="206"/>
      <c r="N337" s="206"/>
      <c r="O337" s="206"/>
      <c r="P337" s="208"/>
      <c r="Q337" s="81">
        <f t="shared" si="204"/>
        <v>0</v>
      </c>
      <c r="R337" s="81">
        <f t="shared" si="205"/>
        <v>0</v>
      </c>
      <c r="S337" s="211" t="s">
        <v>36</v>
      </c>
      <c r="T337" s="212" t="s">
        <v>36</v>
      </c>
      <c r="U337" s="213" t="s">
        <v>36</v>
      </c>
      <c r="V337" s="81">
        <f t="shared" si="193"/>
        <v>0</v>
      </c>
      <c r="W337" s="81">
        <f t="shared" si="206"/>
        <v>0</v>
      </c>
      <c r="X337" s="81">
        <f t="shared" si="207"/>
        <v>0</v>
      </c>
      <c r="Y337" s="81">
        <f t="shared" si="194"/>
        <v>0</v>
      </c>
      <c r="Z337" s="81">
        <f t="shared" si="208"/>
        <v>0</v>
      </c>
      <c r="AA337" s="81">
        <f t="shared" si="209"/>
        <v>0</v>
      </c>
      <c r="AB337" s="81">
        <f t="shared" si="195"/>
        <v>0</v>
      </c>
      <c r="AC337" s="81">
        <f t="shared" si="210"/>
        <v>0</v>
      </c>
      <c r="AD337" s="81">
        <f t="shared" si="211"/>
        <v>0</v>
      </c>
      <c r="AE337" s="81">
        <f t="shared" si="196"/>
        <v>0</v>
      </c>
      <c r="AF337" s="81">
        <f t="shared" si="212"/>
        <v>0</v>
      </c>
      <c r="AG337" s="81">
        <f t="shared" si="213"/>
        <v>0</v>
      </c>
      <c r="AH337" s="81">
        <f t="shared" si="197"/>
        <v>0</v>
      </c>
      <c r="AI337" s="81">
        <f t="shared" si="214"/>
        <v>0</v>
      </c>
      <c r="AJ337" s="81">
        <f t="shared" si="215"/>
        <v>0</v>
      </c>
      <c r="AK337" s="81">
        <f t="shared" si="198"/>
        <v>0</v>
      </c>
      <c r="AL337" s="81">
        <f t="shared" si="216"/>
        <v>0</v>
      </c>
      <c r="AM337" s="81">
        <f t="shared" si="217"/>
        <v>0</v>
      </c>
      <c r="AN337" s="81">
        <f t="shared" si="199"/>
        <v>0</v>
      </c>
      <c r="AO337" s="81">
        <f t="shared" si="218"/>
        <v>0</v>
      </c>
      <c r="AP337" s="81">
        <f t="shared" si="219"/>
        <v>0</v>
      </c>
      <c r="AQ337" s="81">
        <f t="shared" si="200"/>
        <v>0</v>
      </c>
      <c r="AR337" s="81">
        <f t="shared" si="220"/>
        <v>0</v>
      </c>
      <c r="AS337" s="81">
        <f t="shared" si="221"/>
        <v>0</v>
      </c>
      <c r="AT337" s="81">
        <f t="shared" si="201"/>
        <v>0</v>
      </c>
      <c r="AU337" s="81">
        <f t="shared" si="222"/>
        <v>0</v>
      </c>
      <c r="AV337" s="81">
        <f t="shared" si="223"/>
        <v>0</v>
      </c>
      <c r="AW337" s="81">
        <f t="shared" si="202"/>
        <v>0</v>
      </c>
      <c r="AX337" s="81">
        <f t="shared" si="224"/>
        <v>0</v>
      </c>
      <c r="AY337" s="81">
        <f t="shared" si="225"/>
        <v>0</v>
      </c>
      <c r="AZ337" s="81">
        <f t="shared" si="203"/>
        <v>0</v>
      </c>
      <c r="BA337" s="81">
        <f t="shared" si="226"/>
        <v>0</v>
      </c>
      <c r="BB337" s="81">
        <f t="shared" si="227"/>
        <v>0</v>
      </c>
    </row>
    <row r="338" spans="1:54" x14ac:dyDescent="0.25">
      <c r="A338" s="198"/>
      <c r="B338" s="206"/>
      <c r="C338" s="207"/>
      <c r="D338" s="206"/>
      <c r="E338" s="206"/>
      <c r="F338" s="206"/>
      <c r="G338" s="206"/>
      <c r="H338" s="206"/>
      <c r="I338" s="206"/>
      <c r="J338" s="206"/>
      <c r="K338" s="206"/>
      <c r="L338" s="206"/>
      <c r="M338" s="206"/>
      <c r="N338" s="206"/>
      <c r="O338" s="206"/>
      <c r="P338" s="208"/>
      <c r="Q338" s="81">
        <f t="shared" si="204"/>
        <v>0</v>
      </c>
      <c r="R338" s="81">
        <f t="shared" si="205"/>
        <v>0</v>
      </c>
      <c r="S338" s="211" t="s">
        <v>36</v>
      </c>
      <c r="T338" s="212" t="s">
        <v>36</v>
      </c>
      <c r="U338" s="213" t="s">
        <v>36</v>
      </c>
      <c r="V338" s="81">
        <f t="shared" si="193"/>
        <v>0</v>
      </c>
      <c r="W338" s="81">
        <f t="shared" si="206"/>
        <v>0</v>
      </c>
      <c r="X338" s="81">
        <f t="shared" si="207"/>
        <v>0</v>
      </c>
      <c r="Y338" s="81">
        <f t="shared" si="194"/>
        <v>0</v>
      </c>
      <c r="Z338" s="81">
        <f t="shared" si="208"/>
        <v>0</v>
      </c>
      <c r="AA338" s="81">
        <f t="shared" si="209"/>
        <v>0</v>
      </c>
      <c r="AB338" s="81">
        <f t="shared" si="195"/>
        <v>0</v>
      </c>
      <c r="AC338" s="81">
        <f t="shared" si="210"/>
        <v>0</v>
      </c>
      <c r="AD338" s="81">
        <f t="shared" si="211"/>
        <v>0</v>
      </c>
      <c r="AE338" s="81">
        <f t="shared" si="196"/>
        <v>0</v>
      </c>
      <c r="AF338" s="81">
        <f t="shared" si="212"/>
        <v>0</v>
      </c>
      <c r="AG338" s="81">
        <f t="shared" si="213"/>
        <v>0</v>
      </c>
      <c r="AH338" s="81">
        <f t="shared" si="197"/>
        <v>0</v>
      </c>
      <c r="AI338" s="81">
        <f t="shared" si="214"/>
        <v>0</v>
      </c>
      <c r="AJ338" s="81">
        <f t="shared" si="215"/>
        <v>0</v>
      </c>
      <c r="AK338" s="81">
        <f t="shared" si="198"/>
        <v>0</v>
      </c>
      <c r="AL338" s="81">
        <f t="shared" si="216"/>
        <v>0</v>
      </c>
      <c r="AM338" s="81">
        <f t="shared" si="217"/>
        <v>0</v>
      </c>
      <c r="AN338" s="81">
        <f t="shared" si="199"/>
        <v>0</v>
      </c>
      <c r="AO338" s="81">
        <f t="shared" si="218"/>
        <v>0</v>
      </c>
      <c r="AP338" s="81">
        <f t="shared" si="219"/>
        <v>0</v>
      </c>
      <c r="AQ338" s="81">
        <f t="shared" si="200"/>
        <v>0</v>
      </c>
      <c r="AR338" s="81">
        <f t="shared" si="220"/>
        <v>0</v>
      </c>
      <c r="AS338" s="81">
        <f t="shared" si="221"/>
        <v>0</v>
      </c>
      <c r="AT338" s="81">
        <f t="shared" si="201"/>
        <v>0</v>
      </c>
      <c r="AU338" s="81">
        <f t="shared" si="222"/>
        <v>0</v>
      </c>
      <c r="AV338" s="81">
        <f t="shared" si="223"/>
        <v>0</v>
      </c>
      <c r="AW338" s="81">
        <f t="shared" si="202"/>
        <v>0</v>
      </c>
      <c r="AX338" s="81">
        <f t="shared" si="224"/>
        <v>0</v>
      </c>
      <c r="AY338" s="81">
        <f t="shared" si="225"/>
        <v>0</v>
      </c>
      <c r="AZ338" s="81">
        <f t="shared" si="203"/>
        <v>0</v>
      </c>
      <c r="BA338" s="81">
        <f t="shared" si="226"/>
        <v>0</v>
      </c>
      <c r="BB338" s="81">
        <f t="shared" si="227"/>
        <v>0</v>
      </c>
    </row>
    <row r="339" spans="1:54" x14ac:dyDescent="0.25">
      <c r="A339" s="198"/>
      <c r="B339" s="206"/>
      <c r="C339" s="207"/>
      <c r="D339" s="206"/>
      <c r="E339" s="206"/>
      <c r="F339" s="206"/>
      <c r="G339" s="206"/>
      <c r="H339" s="206"/>
      <c r="I339" s="206"/>
      <c r="J339" s="206"/>
      <c r="K339" s="206"/>
      <c r="L339" s="206"/>
      <c r="M339" s="206"/>
      <c r="N339" s="206"/>
      <c r="O339" s="206"/>
      <c r="P339" s="208"/>
      <c r="Q339" s="81">
        <f t="shared" si="204"/>
        <v>0</v>
      </c>
      <c r="R339" s="81">
        <f t="shared" si="205"/>
        <v>0</v>
      </c>
      <c r="S339" s="211" t="s">
        <v>36</v>
      </c>
      <c r="T339" s="212" t="s">
        <v>36</v>
      </c>
      <c r="U339" s="213" t="s">
        <v>36</v>
      </c>
      <c r="V339" s="81">
        <f t="shared" si="193"/>
        <v>0</v>
      </c>
      <c r="W339" s="81">
        <f t="shared" si="206"/>
        <v>0</v>
      </c>
      <c r="X339" s="81">
        <f t="shared" si="207"/>
        <v>0</v>
      </c>
      <c r="Y339" s="81">
        <f t="shared" si="194"/>
        <v>0</v>
      </c>
      <c r="Z339" s="81">
        <f t="shared" si="208"/>
        <v>0</v>
      </c>
      <c r="AA339" s="81">
        <f t="shared" si="209"/>
        <v>0</v>
      </c>
      <c r="AB339" s="81">
        <f t="shared" si="195"/>
        <v>0</v>
      </c>
      <c r="AC339" s="81">
        <f t="shared" si="210"/>
        <v>0</v>
      </c>
      <c r="AD339" s="81">
        <f t="shared" si="211"/>
        <v>0</v>
      </c>
      <c r="AE339" s="81">
        <f t="shared" si="196"/>
        <v>0</v>
      </c>
      <c r="AF339" s="81">
        <f t="shared" si="212"/>
        <v>0</v>
      </c>
      <c r="AG339" s="81">
        <f t="shared" si="213"/>
        <v>0</v>
      </c>
      <c r="AH339" s="81">
        <f t="shared" si="197"/>
        <v>0</v>
      </c>
      <c r="AI339" s="81">
        <f t="shared" si="214"/>
        <v>0</v>
      </c>
      <c r="AJ339" s="81">
        <f t="shared" si="215"/>
        <v>0</v>
      </c>
      <c r="AK339" s="81">
        <f t="shared" si="198"/>
        <v>0</v>
      </c>
      <c r="AL339" s="81">
        <f t="shared" si="216"/>
        <v>0</v>
      </c>
      <c r="AM339" s="81">
        <f t="shared" si="217"/>
        <v>0</v>
      </c>
      <c r="AN339" s="81">
        <f t="shared" si="199"/>
        <v>0</v>
      </c>
      <c r="AO339" s="81">
        <f t="shared" si="218"/>
        <v>0</v>
      </c>
      <c r="AP339" s="81">
        <f t="shared" si="219"/>
        <v>0</v>
      </c>
      <c r="AQ339" s="81">
        <f t="shared" si="200"/>
        <v>0</v>
      </c>
      <c r="AR339" s="81">
        <f t="shared" si="220"/>
        <v>0</v>
      </c>
      <c r="AS339" s="81">
        <f t="shared" si="221"/>
        <v>0</v>
      </c>
      <c r="AT339" s="81">
        <f t="shared" si="201"/>
        <v>0</v>
      </c>
      <c r="AU339" s="81">
        <f t="shared" si="222"/>
        <v>0</v>
      </c>
      <c r="AV339" s="81">
        <f t="shared" si="223"/>
        <v>0</v>
      </c>
      <c r="AW339" s="81">
        <f t="shared" si="202"/>
        <v>0</v>
      </c>
      <c r="AX339" s="81">
        <f t="shared" si="224"/>
        <v>0</v>
      </c>
      <c r="AY339" s="81">
        <f t="shared" si="225"/>
        <v>0</v>
      </c>
      <c r="AZ339" s="81">
        <f t="shared" si="203"/>
        <v>0</v>
      </c>
      <c r="BA339" s="81">
        <f t="shared" si="226"/>
        <v>0</v>
      </c>
      <c r="BB339" s="81">
        <f t="shared" si="227"/>
        <v>0</v>
      </c>
    </row>
    <row r="340" spans="1:54" x14ac:dyDescent="0.25">
      <c r="A340" s="198"/>
      <c r="B340" s="206"/>
      <c r="C340" s="207"/>
      <c r="D340" s="206"/>
      <c r="E340" s="206"/>
      <c r="F340" s="206"/>
      <c r="G340" s="206"/>
      <c r="H340" s="206"/>
      <c r="I340" s="206"/>
      <c r="J340" s="206"/>
      <c r="K340" s="206"/>
      <c r="L340" s="206"/>
      <c r="M340" s="206"/>
      <c r="N340" s="206"/>
      <c r="O340" s="206"/>
      <c r="P340" s="208"/>
      <c r="Q340" s="81">
        <f t="shared" si="204"/>
        <v>0</v>
      </c>
      <c r="R340" s="81">
        <f t="shared" si="205"/>
        <v>0</v>
      </c>
      <c r="S340" s="211" t="s">
        <v>36</v>
      </c>
      <c r="T340" s="212" t="s">
        <v>36</v>
      </c>
      <c r="U340" s="213" t="s">
        <v>36</v>
      </c>
      <c r="V340" s="81">
        <f t="shared" si="193"/>
        <v>0</v>
      </c>
      <c r="W340" s="81">
        <f t="shared" si="206"/>
        <v>0</v>
      </c>
      <c r="X340" s="81">
        <f t="shared" si="207"/>
        <v>0</v>
      </c>
      <c r="Y340" s="81">
        <f t="shared" si="194"/>
        <v>0</v>
      </c>
      <c r="Z340" s="81">
        <f t="shared" si="208"/>
        <v>0</v>
      </c>
      <c r="AA340" s="81">
        <f t="shared" si="209"/>
        <v>0</v>
      </c>
      <c r="AB340" s="81">
        <f t="shared" si="195"/>
        <v>0</v>
      </c>
      <c r="AC340" s="81">
        <f t="shared" si="210"/>
        <v>0</v>
      </c>
      <c r="AD340" s="81">
        <f t="shared" si="211"/>
        <v>0</v>
      </c>
      <c r="AE340" s="81">
        <f t="shared" si="196"/>
        <v>0</v>
      </c>
      <c r="AF340" s="81">
        <f t="shared" si="212"/>
        <v>0</v>
      </c>
      <c r="AG340" s="81">
        <f t="shared" si="213"/>
        <v>0</v>
      </c>
      <c r="AH340" s="81">
        <f t="shared" si="197"/>
        <v>0</v>
      </c>
      <c r="AI340" s="81">
        <f t="shared" si="214"/>
        <v>0</v>
      </c>
      <c r="AJ340" s="81">
        <f t="shared" si="215"/>
        <v>0</v>
      </c>
      <c r="AK340" s="81">
        <f t="shared" si="198"/>
        <v>0</v>
      </c>
      <c r="AL340" s="81">
        <f t="shared" si="216"/>
        <v>0</v>
      </c>
      <c r="AM340" s="81">
        <f t="shared" si="217"/>
        <v>0</v>
      </c>
      <c r="AN340" s="81">
        <f t="shared" si="199"/>
        <v>0</v>
      </c>
      <c r="AO340" s="81">
        <f t="shared" si="218"/>
        <v>0</v>
      </c>
      <c r="AP340" s="81">
        <f t="shared" si="219"/>
        <v>0</v>
      </c>
      <c r="AQ340" s="81">
        <f t="shared" si="200"/>
        <v>0</v>
      </c>
      <c r="AR340" s="81">
        <f t="shared" si="220"/>
        <v>0</v>
      </c>
      <c r="AS340" s="81">
        <f t="shared" si="221"/>
        <v>0</v>
      </c>
      <c r="AT340" s="81">
        <f t="shared" si="201"/>
        <v>0</v>
      </c>
      <c r="AU340" s="81">
        <f t="shared" si="222"/>
        <v>0</v>
      </c>
      <c r="AV340" s="81">
        <f t="shared" si="223"/>
        <v>0</v>
      </c>
      <c r="AW340" s="81">
        <f t="shared" si="202"/>
        <v>0</v>
      </c>
      <c r="AX340" s="81">
        <f t="shared" si="224"/>
        <v>0</v>
      </c>
      <c r="AY340" s="81">
        <f t="shared" si="225"/>
        <v>0</v>
      </c>
      <c r="AZ340" s="81">
        <f t="shared" si="203"/>
        <v>0</v>
      </c>
      <c r="BA340" s="81">
        <f t="shared" si="226"/>
        <v>0</v>
      </c>
      <c r="BB340" s="81">
        <f t="shared" si="227"/>
        <v>0</v>
      </c>
    </row>
    <row r="341" spans="1:54" x14ac:dyDescent="0.25">
      <c r="A341" s="198"/>
      <c r="B341" s="206"/>
      <c r="C341" s="207"/>
      <c r="D341" s="206"/>
      <c r="E341" s="206"/>
      <c r="F341" s="206"/>
      <c r="G341" s="206"/>
      <c r="H341" s="206"/>
      <c r="I341" s="206"/>
      <c r="J341" s="206"/>
      <c r="K341" s="206"/>
      <c r="L341" s="206"/>
      <c r="M341" s="206"/>
      <c r="N341" s="206"/>
      <c r="O341" s="206"/>
      <c r="P341" s="208"/>
      <c r="Q341" s="81">
        <f t="shared" si="204"/>
        <v>0</v>
      </c>
      <c r="R341" s="81">
        <f t="shared" si="205"/>
        <v>0</v>
      </c>
      <c r="S341" s="211" t="s">
        <v>36</v>
      </c>
      <c r="T341" s="212" t="s">
        <v>36</v>
      </c>
      <c r="U341" s="213" t="s">
        <v>36</v>
      </c>
      <c r="V341" s="81">
        <f t="shared" si="193"/>
        <v>0</v>
      </c>
      <c r="W341" s="81">
        <f t="shared" si="206"/>
        <v>0</v>
      </c>
      <c r="X341" s="81">
        <f t="shared" si="207"/>
        <v>0</v>
      </c>
      <c r="Y341" s="81">
        <f t="shared" si="194"/>
        <v>0</v>
      </c>
      <c r="Z341" s="81">
        <f t="shared" si="208"/>
        <v>0</v>
      </c>
      <c r="AA341" s="81">
        <f t="shared" si="209"/>
        <v>0</v>
      </c>
      <c r="AB341" s="81">
        <f t="shared" si="195"/>
        <v>0</v>
      </c>
      <c r="AC341" s="81">
        <f t="shared" si="210"/>
        <v>0</v>
      </c>
      <c r="AD341" s="81">
        <f t="shared" si="211"/>
        <v>0</v>
      </c>
      <c r="AE341" s="81">
        <f t="shared" si="196"/>
        <v>0</v>
      </c>
      <c r="AF341" s="81">
        <f t="shared" si="212"/>
        <v>0</v>
      </c>
      <c r="AG341" s="81">
        <f t="shared" si="213"/>
        <v>0</v>
      </c>
      <c r="AH341" s="81">
        <f t="shared" si="197"/>
        <v>0</v>
      </c>
      <c r="AI341" s="81">
        <f t="shared" si="214"/>
        <v>0</v>
      </c>
      <c r="AJ341" s="81">
        <f t="shared" si="215"/>
        <v>0</v>
      </c>
      <c r="AK341" s="81">
        <f t="shared" si="198"/>
        <v>0</v>
      </c>
      <c r="AL341" s="81">
        <f t="shared" si="216"/>
        <v>0</v>
      </c>
      <c r="AM341" s="81">
        <f t="shared" si="217"/>
        <v>0</v>
      </c>
      <c r="AN341" s="81">
        <f t="shared" si="199"/>
        <v>0</v>
      </c>
      <c r="AO341" s="81">
        <f t="shared" si="218"/>
        <v>0</v>
      </c>
      <c r="AP341" s="81">
        <f t="shared" si="219"/>
        <v>0</v>
      </c>
      <c r="AQ341" s="81">
        <f t="shared" si="200"/>
        <v>0</v>
      </c>
      <c r="AR341" s="81">
        <f t="shared" si="220"/>
        <v>0</v>
      </c>
      <c r="AS341" s="81">
        <f t="shared" si="221"/>
        <v>0</v>
      </c>
      <c r="AT341" s="81">
        <f t="shared" si="201"/>
        <v>0</v>
      </c>
      <c r="AU341" s="81">
        <f t="shared" si="222"/>
        <v>0</v>
      </c>
      <c r="AV341" s="81">
        <f t="shared" si="223"/>
        <v>0</v>
      </c>
      <c r="AW341" s="81">
        <f t="shared" si="202"/>
        <v>0</v>
      </c>
      <c r="AX341" s="81">
        <f t="shared" si="224"/>
        <v>0</v>
      </c>
      <c r="AY341" s="81">
        <f t="shared" si="225"/>
        <v>0</v>
      </c>
      <c r="AZ341" s="81">
        <f t="shared" si="203"/>
        <v>0</v>
      </c>
      <c r="BA341" s="81">
        <f t="shared" si="226"/>
        <v>0</v>
      </c>
      <c r="BB341" s="81">
        <f t="shared" si="227"/>
        <v>0</v>
      </c>
    </row>
    <row r="342" spans="1:54" x14ac:dyDescent="0.25">
      <c r="A342" s="198"/>
      <c r="B342" s="206"/>
      <c r="C342" s="207"/>
      <c r="D342" s="206"/>
      <c r="E342" s="206"/>
      <c r="F342" s="206"/>
      <c r="G342" s="206"/>
      <c r="H342" s="206"/>
      <c r="I342" s="206"/>
      <c r="J342" s="206"/>
      <c r="K342" s="206"/>
      <c r="L342" s="206"/>
      <c r="M342" s="206"/>
      <c r="N342" s="206"/>
      <c r="O342" s="206"/>
      <c r="P342" s="208"/>
      <c r="Q342" s="81">
        <f t="shared" si="204"/>
        <v>0</v>
      </c>
      <c r="R342" s="81">
        <f t="shared" si="205"/>
        <v>0</v>
      </c>
      <c r="S342" s="211" t="s">
        <v>36</v>
      </c>
      <c r="T342" s="212" t="s">
        <v>36</v>
      </c>
      <c r="U342" s="213" t="s">
        <v>36</v>
      </c>
      <c r="V342" s="81">
        <f t="shared" si="193"/>
        <v>0</v>
      </c>
      <c r="W342" s="81">
        <f t="shared" si="206"/>
        <v>0</v>
      </c>
      <c r="X342" s="81">
        <f t="shared" si="207"/>
        <v>0</v>
      </c>
      <c r="Y342" s="81">
        <f t="shared" si="194"/>
        <v>0</v>
      </c>
      <c r="Z342" s="81">
        <f t="shared" si="208"/>
        <v>0</v>
      </c>
      <c r="AA342" s="81">
        <f t="shared" si="209"/>
        <v>0</v>
      </c>
      <c r="AB342" s="81">
        <f t="shared" si="195"/>
        <v>0</v>
      </c>
      <c r="AC342" s="81">
        <f t="shared" si="210"/>
        <v>0</v>
      </c>
      <c r="AD342" s="81">
        <f t="shared" si="211"/>
        <v>0</v>
      </c>
      <c r="AE342" s="81">
        <f t="shared" si="196"/>
        <v>0</v>
      </c>
      <c r="AF342" s="81">
        <f t="shared" si="212"/>
        <v>0</v>
      </c>
      <c r="AG342" s="81">
        <f t="shared" si="213"/>
        <v>0</v>
      </c>
      <c r="AH342" s="81">
        <f t="shared" si="197"/>
        <v>0</v>
      </c>
      <c r="AI342" s="81">
        <f t="shared" si="214"/>
        <v>0</v>
      </c>
      <c r="AJ342" s="81">
        <f t="shared" si="215"/>
        <v>0</v>
      </c>
      <c r="AK342" s="81">
        <f t="shared" si="198"/>
        <v>0</v>
      </c>
      <c r="AL342" s="81">
        <f t="shared" si="216"/>
        <v>0</v>
      </c>
      <c r="AM342" s="81">
        <f t="shared" si="217"/>
        <v>0</v>
      </c>
      <c r="AN342" s="81">
        <f t="shared" si="199"/>
        <v>0</v>
      </c>
      <c r="AO342" s="81">
        <f t="shared" si="218"/>
        <v>0</v>
      </c>
      <c r="AP342" s="81">
        <f t="shared" si="219"/>
        <v>0</v>
      </c>
      <c r="AQ342" s="81">
        <f t="shared" si="200"/>
        <v>0</v>
      </c>
      <c r="AR342" s="81">
        <f t="shared" si="220"/>
        <v>0</v>
      </c>
      <c r="AS342" s="81">
        <f t="shared" si="221"/>
        <v>0</v>
      </c>
      <c r="AT342" s="81">
        <f t="shared" si="201"/>
        <v>0</v>
      </c>
      <c r="AU342" s="81">
        <f t="shared" si="222"/>
        <v>0</v>
      </c>
      <c r="AV342" s="81">
        <f t="shared" si="223"/>
        <v>0</v>
      </c>
      <c r="AW342" s="81">
        <f t="shared" si="202"/>
        <v>0</v>
      </c>
      <c r="AX342" s="81">
        <f t="shared" si="224"/>
        <v>0</v>
      </c>
      <c r="AY342" s="81">
        <f t="shared" si="225"/>
        <v>0</v>
      </c>
      <c r="AZ342" s="81">
        <f t="shared" si="203"/>
        <v>0</v>
      </c>
      <c r="BA342" s="81">
        <f t="shared" si="226"/>
        <v>0</v>
      </c>
      <c r="BB342" s="81">
        <f t="shared" si="227"/>
        <v>0</v>
      </c>
    </row>
    <row r="343" spans="1:54" x14ac:dyDescent="0.25">
      <c r="A343" s="198"/>
      <c r="B343" s="206"/>
      <c r="C343" s="207"/>
      <c r="D343" s="206"/>
      <c r="E343" s="206"/>
      <c r="F343" s="206"/>
      <c r="G343" s="206"/>
      <c r="H343" s="206"/>
      <c r="I343" s="206"/>
      <c r="J343" s="206"/>
      <c r="K343" s="206"/>
      <c r="L343" s="206"/>
      <c r="M343" s="206"/>
      <c r="N343" s="206"/>
      <c r="O343" s="206"/>
      <c r="P343" s="208"/>
      <c r="Q343" s="81">
        <f t="shared" si="204"/>
        <v>0</v>
      </c>
      <c r="R343" s="81">
        <f t="shared" si="205"/>
        <v>0</v>
      </c>
      <c r="S343" s="211" t="s">
        <v>36</v>
      </c>
      <c r="T343" s="212" t="s">
        <v>36</v>
      </c>
      <c r="U343" s="213" t="s">
        <v>36</v>
      </c>
      <c r="V343" s="81">
        <f t="shared" si="193"/>
        <v>0</v>
      </c>
      <c r="W343" s="81">
        <f t="shared" si="206"/>
        <v>0</v>
      </c>
      <c r="X343" s="81">
        <f t="shared" si="207"/>
        <v>0</v>
      </c>
      <c r="Y343" s="81">
        <f t="shared" si="194"/>
        <v>0</v>
      </c>
      <c r="Z343" s="81">
        <f t="shared" si="208"/>
        <v>0</v>
      </c>
      <c r="AA343" s="81">
        <f t="shared" si="209"/>
        <v>0</v>
      </c>
      <c r="AB343" s="81">
        <f t="shared" si="195"/>
        <v>0</v>
      </c>
      <c r="AC343" s="81">
        <f t="shared" si="210"/>
        <v>0</v>
      </c>
      <c r="AD343" s="81">
        <f t="shared" si="211"/>
        <v>0</v>
      </c>
      <c r="AE343" s="81">
        <f t="shared" si="196"/>
        <v>0</v>
      </c>
      <c r="AF343" s="81">
        <f t="shared" si="212"/>
        <v>0</v>
      </c>
      <c r="AG343" s="81">
        <f t="shared" si="213"/>
        <v>0</v>
      </c>
      <c r="AH343" s="81">
        <f t="shared" si="197"/>
        <v>0</v>
      </c>
      <c r="AI343" s="81">
        <f t="shared" si="214"/>
        <v>0</v>
      </c>
      <c r="AJ343" s="81">
        <f t="shared" si="215"/>
        <v>0</v>
      </c>
      <c r="AK343" s="81">
        <f t="shared" si="198"/>
        <v>0</v>
      </c>
      <c r="AL343" s="81">
        <f t="shared" si="216"/>
        <v>0</v>
      </c>
      <c r="AM343" s="81">
        <f t="shared" si="217"/>
        <v>0</v>
      </c>
      <c r="AN343" s="81">
        <f t="shared" si="199"/>
        <v>0</v>
      </c>
      <c r="AO343" s="81">
        <f t="shared" si="218"/>
        <v>0</v>
      </c>
      <c r="AP343" s="81">
        <f t="shared" si="219"/>
        <v>0</v>
      </c>
      <c r="AQ343" s="81">
        <f t="shared" si="200"/>
        <v>0</v>
      </c>
      <c r="AR343" s="81">
        <f t="shared" si="220"/>
        <v>0</v>
      </c>
      <c r="AS343" s="81">
        <f t="shared" si="221"/>
        <v>0</v>
      </c>
      <c r="AT343" s="81">
        <f t="shared" si="201"/>
        <v>0</v>
      </c>
      <c r="AU343" s="81">
        <f t="shared" si="222"/>
        <v>0</v>
      </c>
      <c r="AV343" s="81">
        <f t="shared" si="223"/>
        <v>0</v>
      </c>
      <c r="AW343" s="81">
        <f t="shared" si="202"/>
        <v>0</v>
      </c>
      <c r="AX343" s="81">
        <f t="shared" si="224"/>
        <v>0</v>
      </c>
      <c r="AY343" s="81">
        <f t="shared" si="225"/>
        <v>0</v>
      </c>
      <c r="AZ343" s="81">
        <f t="shared" si="203"/>
        <v>0</v>
      </c>
      <c r="BA343" s="81">
        <f t="shared" si="226"/>
        <v>0</v>
      </c>
      <c r="BB343" s="81">
        <f t="shared" si="227"/>
        <v>0</v>
      </c>
    </row>
    <row r="344" spans="1:54" x14ac:dyDescent="0.25">
      <c r="A344" s="198"/>
      <c r="B344" s="206"/>
      <c r="C344" s="207"/>
      <c r="D344" s="206"/>
      <c r="E344" s="206"/>
      <c r="F344" s="206"/>
      <c r="G344" s="206"/>
      <c r="H344" s="206"/>
      <c r="I344" s="206"/>
      <c r="J344" s="206"/>
      <c r="K344" s="206"/>
      <c r="L344" s="206"/>
      <c r="M344" s="206"/>
      <c r="N344" s="206"/>
      <c r="O344" s="206"/>
      <c r="P344" s="208"/>
      <c r="Q344" s="81">
        <f t="shared" si="204"/>
        <v>0</v>
      </c>
      <c r="R344" s="81">
        <f t="shared" si="205"/>
        <v>0</v>
      </c>
      <c r="S344" s="211" t="s">
        <v>36</v>
      </c>
      <c r="T344" s="212" t="s">
        <v>36</v>
      </c>
      <c r="U344" s="213" t="s">
        <v>36</v>
      </c>
      <c r="V344" s="81">
        <f t="shared" si="193"/>
        <v>0</v>
      </c>
      <c r="W344" s="81">
        <f t="shared" si="206"/>
        <v>0</v>
      </c>
      <c r="X344" s="81">
        <f t="shared" si="207"/>
        <v>0</v>
      </c>
      <c r="Y344" s="81">
        <f t="shared" si="194"/>
        <v>0</v>
      </c>
      <c r="Z344" s="81">
        <f t="shared" si="208"/>
        <v>0</v>
      </c>
      <c r="AA344" s="81">
        <f t="shared" si="209"/>
        <v>0</v>
      </c>
      <c r="AB344" s="81">
        <f t="shared" si="195"/>
        <v>0</v>
      </c>
      <c r="AC344" s="81">
        <f t="shared" si="210"/>
        <v>0</v>
      </c>
      <c r="AD344" s="81">
        <f t="shared" si="211"/>
        <v>0</v>
      </c>
      <c r="AE344" s="81">
        <f t="shared" si="196"/>
        <v>0</v>
      </c>
      <c r="AF344" s="81">
        <f t="shared" si="212"/>
        <v>0</v>
      </c>
      <c r="AG344" s="81">
        <f t="shared" si="213"/>
        <v>0</v>
      </c>
      <c r="AH344" s="81">
        <f t="shared" si="197"/>
        <v>0</v>
      </c>
      <c r="AI344" s="81">
        <f t="shared" si="214"/>
        <v>0</v>
      </c>
      <c r="AJ344" s="81">
        <f t="shared" si="215"/>
        <v>0</v>
      </c>
      <c r="AK344" s="81">
        <f t="shared" si="198"/>
        <v>0</v>
      </c>
      <c r="AL344" s="81">
        <f t="shared" si="216"/>
        <v>0</v>
      </c>
      <c r="AM344" s="81">
        <f t="shared" si="217"/>
        <v>0</v>
      </c>
      <c r="AN344" s="81">
        <f t="shared" si="199"/>
        <v>0</v>
      </c>
      <c r="AO344" s="81">
        <f t="shared" si="218"/>
        <v>0</v>
      </c>
      <c r="AP344" s="81">
        <f t="shared" si="219"/>
        <v>0</v>
      </c>
      <c r="AQ344" s="81">
        <f t="shared" si="200"/>
        <v>0</v>
      </c>
      <c r="AR344" s="81">
        <f t="shared" si="220"/>
        <v>0</v>
      </c>
      <c r="AS344" s="81">
        <f t="shared" si="221"/>
        <v>0</v>
      </c>
      <c r="AT344" s="81">
        <f t="shared" si="201"/>
        <v>0</v>
      </c>
      <c r="AU344" s="81">
        <f t="shared" si="222"/>
        <v>0</v>
      </c>
      <c r="AV344" s="81">
        <f t="shared" si="223"/>
        <v>0</v>
      </c>
      <c r="AW344" s="81">
        <f t="shared" si="202"/>
        <v>0</v>
      </c>
      <c r="AX344" s="81">
        <f t="shared" si="224"/>
        <v>0</v>
      </c>
      <c r="AY344" s="81">
        <f t="shared" si="225"/>
        <v>0</v>
      </c>
      <c r="AZ344" s="81">
        <f t="shared" si="203"/>
        <v>0</v>
      </c>
      <c r="BA344" s="81">
        <f t="shared" si="226"/>
        <v>0</v>
      </c>
      <c r="BB344" s="81">
        <f t="shared" si="227"/>
        <v>0</v>
      </c>
    </row>
    <row r="345" spans="1:54" x14ac:dyDescent="0.25">
      <c r="A345" s="198"/>
      <c r="B345" s="206"/>
      <c r="C345" s="207"/>
      <c r="D345" s="206"/>
      <c r="E345" s="206"/>
      <c r="F345" s="206"/>
      <c r="G345" s="206"/>
      <c r="H345" s="206"/>
      <c r="I345" s="206"/>
      <c r="J345" s="206"/>
      <c r="K345" s="206"/>
      <c r="L345" s="206"/>
      <c r="M345" s="206"/>
      <c r="N345" s="206"/>
      <c r="O345" s="206"/>
      <c r="P345" s="208"/>
      <c r="Q345" s="81">
        <f t="shared" si="204"/>
        <v>0</v>
      </c>
      <c r="R345" s="81">
        <f t="shared" si="205"/>
        <v>0</v>
      </c>
      <c r="S345" s="211" t="s">
        <v>36</v>
      </c>
      <c r="T345" s="212" t="s">
        <v>36</v>
      </c>
      <c r="U345" s="213" t="s">
        <v>36</v>
      </c>
      <c r="V345" s="81">
        <f t="shared" si="193"/>
        <v>0</v>
      </c>
      <c r="W345" s="81">
        <f t="shared" si="206"/>
        <v>0</v>
      </c>
      <c r="X345" s="81">
        <f t="shared" si="207"/>
        <v>0</v>
      </c>
      <c r="Y345" s="81">
        <f t="shared" si="194"/>
        <v>0</v>
      </c>
      <c r="Z345" s="81">
        <f t="shared" si="208"/>
        <v>0</v>
      </c>
      <c r="AA345" s="81">
        <f t="shared" si="209"/>
        <v>0</v>
      </c>
      <c r="AB345" s="81">
        <f t="shared" si="195"/>
        <v>0</v>
      </c>
      <c r="AC345" s="81">
        <f t="shared" si="210"/>
        <v>0</v>
      </c>
      <c r="AD345" s="81">
        <f t="shared" si="211"/>
        <v>0</v>
      </c>
      <c r="AE345" s="81">
        <f t="shared" si="196"/>
        <v>0</v>
      </c>
      <c r="AF345" s="81">
        <f t="shared" si="212"/>
        <v>0</v>
      </c>
      <c r="AG345" s="81">
        <f t="shared" si="213"/>
        <v>0</v>
      </c>
      <c r="AH345" s="81">
        <f t="shared" si="197"/>
        <v>0</v>
      </c>
      <c r="AI345" s="81">
        <f t="shared" si="214"/>
        <v>0</v>
      </c>
      <c r="AJ345" s="81">
        <f t="shared" si="215"/>
        <v>0</v>
      </c>
      <c r="AK345" s="81">
        <f t="shared" si="198"/>
        <v>0</v>
      </c>
      <c r="AL345" s="81">
        <f t="shared" si="216"/>
        <v>0</v>
      </c>
      <c r="AM345" s="81">
        <f t="shared" si="217"/>
        <v>0</v>
      </c>
      <c r="AN345" s="81">
        <f t="shared" si="199"/>
        <v>0</v>
      </c>
      <c r="AO345" s="81">
        <f t="shared" si="218"/>
        <v>0</v>
      </c>
      <c r="AP345" s="81">
        <f t="shared" si="219"/>
        <v>0</v>
      </c>
      <c r="AQ345" s="81">
        <f t="shared" si="200"/>
        <v>0</v>
      </c>
      <c r="AR345" s="81">
        <f t="shared" si="220"/>
        <v>0</v>
      </c>
      <c r="AS345" s="81">
        <f t="shared" si="221"/>
        <v>0</v>
      </c>
      <c r="AT345" s="81">
        <f t="shared" si="201"/>
        <v>0</v>
      </c>
      <c r="AU345" s="81">
        <f t="shared" si="222"/>
        <v>0</v>
      </c>
      <c r="AV345" s="81">
        <f t="shared" si="223"/>
        <v>0</v>
      </c>
      <c r="AW345" s="81">
        <f t="shared" si="202"/>
        <v>0</v>
      </c>
      <c r="AX345" s="81">
        <f t="shared" si="224"/>
        <v>0</v>
      </c>
      <c r="AY345" s="81">
        <f t="shared" si="225"/>
        <v>0</v>
      </c>
      <c r="AZ345" s="81">
        <f t="shared" si="203"/>
        <v>0</v>
      </c>
      <c r="BA345" s="81">
        <f t="shared" si="226"/>
        <v>0</v>
      </c>
      <c r="BB345" s="81">
        <f t="shared" si="227"/>
        <v>0</v>
      </c>
    </row>
    <row r="346" spans="1:54" x14ac:dyDescent="0.25">
      <c r="A346" s="198"/>
      <c r="B346" s="206"/>
      <c r="C346" s="207"/>
      <c r="D346" s="206"/>
      <c r="E346" s="206"/>
      <c r="F346" s="206"/>
      <c r="G346" s="206"/>
      <c r="H346" s="206"/>
      <c r="I346" s="206"/>
      <c r="J346" s="206"/>
      <c r="K346" s="206"/>
      <c r="L346" s="206"/>
      <c r="M346" s="206"/>
      <c r="N346" s="206"/>
      <c r="O346" s="206"/>
      <c r="P346" s="208"/>
      <c r="Q346" s="81">
        <f t="shared" si="204"/>
        <v>0</v>
      </c>
      <c r="R346" s="81">
        <f t="shared" si="205"/>
        <v>0</v>
      </c>
      <c r="S346" s="211" t="s">
        <v>36</v>
      </c>
      <c r="T346" s="212" t="s">
        <v>36</v>
      </c>
      <c r="U346" s="213" t="s">
        <v>36</v>
      </c>
      <c r="V346" s="81">
        <f t="shared" si="193"/>
        <v>0</v>
      </c>
      <c r="W346" s="81">
        <f t="shared" si="206"/>
        <v>0</v>
      </c>
      <c r="X346" s="81">
        <f t="shared" si="207"/>
        <v>0</v>
      </c>
      <c r="Y346" s="81">
        <f t="shared" si="194"/>
        <v>0</v>
      </c>
      <c r="Z346" s="81">
        <f t="shared" si="208"/>
        <v>0</v>
      </c>
      <c r="AA346" s="81">
        <f t="shared" si="209"/>
        <v>0</v>
      </c>
      <c r="AB346" s="81">
        <f t="shared" si="195"/>
        <v>0</v>
      </c>
      <c r="AC346" s="81">
        <f t="shared" si="210"/>
        <v>0</v>
      </c>
      <c r="AD346" s="81">
        <f t="shared" si="211"/>
        <v>0</v>
      </c>
      <c r="AE346" s="81">
        <f t="shared" si="196"/>
        <v>0</v>
      </c>
      <c r="AF346" s="81">
        <f t="shared" si="212"/>
        <v>0</v>
      </c>
      <c r="AG346" s="81">
        <f t="shared" si="213"/>
        <v>0</v>
      </c>
      <c r="AH346" s="81">
        <f t="shared" si="197"/>
        <v>0</v>
      </c>
      <c r="AI346" s="81">
        <f t="shared" si="214"/>
        <v>0</v>
      </c>
      <c r="AJ346" s="81">
        <f t="shared" si="215"/>
        <v>0</v>
      </c>
      <c r="AK346" s="81">
        <f t="shared" si="198"/>
        <v>0</v>
      </c>
      <c r="AL346" s="81">
        <f t="shared" si="216"/>
        <v>0</v>
      </c>
      <c r="AM346" s="81">
        <f t="shared" si="217"/>
        <v>0</v>
      </c>
      <c r="AN346" s="81">
        <f t="shared" si="199"/>
        <v>0</v>
      </c>
      <c r="AO346" s="81">
        <f t="shared" si="218"/>
        <v>0</v>
      </c>
      <c r="AP346" s="81">
        <f t="shared" si="219"/>
        <v>0</v>
      </c>
      <c r="AQ346" s="81">
        <f t="shared" si="200"/>
        <v>0</v>
      </c>
      <c r="AR346" s="81">
        <f t="shared" si="220"/>
        <v>0</v>
      </c>
      <c r="AS346" s="81">
        <f t="shared" si="221"/>
        <v>0</v>
      </c>
      <c r="AT346" s="81">
        <f t="shared" si="201"/>
        <v>0</v>
      </c>
      <c r="AU346" s="81">
        <f t="shared" si="222"/>
        <v>0</v>
      </c>
      <c r="AV346" s="81">
        <f t="shared" si="223"/>
        <v>0</v>
      </c>
      <c r="AW346" s="81">
        <f t="shared" si="202"/>
        <v>0</v>
      </c>
      <c r="AX346" s="81">
        <f t="shared" si="224"/>
        <v>0</v>
      </c>
      <c r="AY346" s="81">
        <f t="shared" si="225"/>
        <v>0</v>
      </c>
      <c r="AZ346" s="81">
        <f t="shared" si="203"/>
        <v>0</v>
      </c>
      <c r="BA346" s="81">
        <f t="shared" si="226"/>
        <v>0</v>
      </c>
      <c r="BB346" s="81">
        <f t="shared" si="227"/>
        <v>0</v>
      </c>
    </row>
    <row r="347" spans="1:54" x14ac:dyDescent="0.25">
      <c r="A347" s="198"/>
      <c r="B347" s="206"/>
      <c r="C347" s="207"/>
      <c r="D347" s="206"/>
      <c r="E347" s="206"/>
      <c r="F347" s="206"/>
      <c r="G347" s="206"/>
      <c r="H347" s="206"/>
      <c r="I347" s="206"/>
      <c r="J347" s="206"/>
      <c r="K347" s="206"/>
      <c r="L347" s="206"/>
      <c r="M347" s="206"/>
      <c r="N347" s="206"/>
      <c r="O347" s="206"/>
      <c r="P347" s="208"/>
      <c r="Q347" s="81">
        <f t="shared" si="204"/>
        <v>0</v>
      </c>
      <c r="R347" s="81">
        <f t="shared" si="205"/>
        <v>0</v>
      </c>
      <c r="S347" s="211" t="s">
        <v>36</v>
      </c>
      <c r="T347" s="212" t="s">
        <v>36</v>
      </c>
      <c r="U347" s="213" t="s">
        <v>36</v>
      </c>
      <c r="V347" s="81">
        <f t="shared" si="193"/>
        <v>0</v>
      </c>
      <c r="W347" s="81">
        <f t="shared" si="206"/>
        <v>0</v>
      </c>
      <c r="X347" s="81">
        <f t="shared" si="207"/>
        <v>0</v>
      </c>
      <c r="Y347" s="81">
        <f t="shared" si="194"/>
        <v>0</v>
      </c>
      <c r="Z347" s="81">
        <f t="shared" si="208"/>
        <v>0</v>
      </c>
      <c r="AA347" s="81">
        <f t="shared" si="209"/>
        <v>0</v>
      </c>
      <c r="AB347" s="81">
        <f t="shared" si="195"/>
        <v>0</v>
      </c>
      <c r="AC347" s="81">
        <f t="shared" si="210"/>
        <v>0</v>
      </c>
      <c r="AD347" s="81">
        <f t="shared" si="211"/>
        <v>0</v>
      </c>
      <c r="AE347" s="81">
        <f t="shared" si="196"/>
        <v>0</v>
      </c>
      <c r="AF347" s="81">
        <f t="shared" si="212"/>
        <v>0</v>
      </c>
      <c r="AG347" s="81">
        <f t="shared" si="213"/>
        <v>0</v>
      </c>
      <c r="AH347" s="81">
        <f t="shared" si="197"/>
        <v>0</v>
      </c>
      <c r="AI347" s="81">
        <f t="shared" si="214"/>
        <v>0</v>
      </c>
      <c r="AJ347" s="81">
        <f t="shared" si="215"/>
        <v>0</v>
      </c>
      <c r="AK347" s="81">
        <f t="shared" si="198"/>
        <v>0</v>
      </c>
      <c r="AL347" s="81">
        <f t="shared" si="216"/>
        <v>0</v>
      </c>
      <c r="AM347" s="81">
        <f t="shared" si="217"/>
        <v>0</v>
      </c>
      <c r="AN347" s="81">
        <f t="shared" si="199"/>
        <v>0</v>
      </c>
      <c r="AO347" s="81">
        <f t="shared" si="218"/>
        <v>0</v>
      </c>
      <c r="AP347" s="81">
        <f t="shared" si="219"/>
        <v>0</v>
      </c>
      <c r="AQ347" s="81">
        <f t="shared" si="200"/>
        <v>0</v>
      </c>
      <c r="AR347" s="81">
        <f t="shared" si="220"/>
        <v>0</v>
      </c>
      <c r="AS347" s="81">
        <f t="shared" si="221"/>
        <v>0</v>
      </c>
      <c r="AT347" s="81">
        <f t="shared" si="201"/>
        <v>0</v>
      </c>
      <c r="AU347" s="81">
        <f t="shared" si="222"/>
        <v>0</v>
      </c>
      <c r="AV347" s="81">
        <f t="shared" si="223"/>
        <v>0</v>
      </c>
      <c r="AW347" s="81">
        <f t="shared" si="202"/>
        <v>0</v>
      </c>
      <c r="AX347" s="81">
        <f t="shared" si="224"/>
        <v>0</v>
      </c>
      <c r="AY347" s="81">
        <f t="shared" si="225"/>
        <v>0</v>
      </c>
      <c r="AZ347" s="81">
        <f t="shared" si="203"/>
        <v>0</v>
      </c>
      <c r="BA347" s="81">
        <f t="shared" si="226"/>
        <v>0</v>
      </c>
      <c r="BB347" s="81">
        <f t="shared" si="227"/>
        <v>0</v>
      </c>
    </row>
    <row r="348" spans="1:54" x14ac:dyDescent="0.25">
      <c r="A348" s="198"/>
      <c r="B348" s="206"/>
      <c r="C348" s="207"/>
      <c r="D348" s="206"/>
      <c r="E348" s="206"/>
      <c r="F348" s="206"/>
      <c r="G348" s="206"/>
      <c r="H348" s="206"/>
      <c r="I348" s="206"/>
      <c r="J348" s="206"/>
      <c r="K348" s="206"/>
      <c r="L348" s="206"/>
      <c r="M348" s="206"/>
      <c r="N348" s="206"/>
      <c r="O348" s="206"/>
      <c r="P348" s="208"/>
      <c r="Q348" s="81">
        <f t="shared" si="204"/>
        <v>0</v>
      </c>
      <c r="R348" s="81">
        <f t="shared" si="205"/>
        <v>0</v>
      </c>
      <c r="S348" s="211" t="s">
        <v>36</v>
      </c>
      <c r="T348" s="212" t="s">
        <v>36</v>
      </c>
      <c r="U348" s="213" t="s">
        <v>36</v>
      </c>
      <c r="V348" s="81">
        <f t="shared" si="193"/>
        <v>0</v>
      </c>
      <c r="W348" s="81">
        <f t="shared" si="206"/>
        <v>0</v>
      </c>
      <c r="X348" s="81">
        <f t="shared" si="207"/>
        <v>0</v>
      </c>
      <c r="Y348" s="81">
        <f t="shared" si="194"/>
        <v>0</v>
      </c>
      <c r="Z348" s="81">
        <f t="shared" si="208"/>
        <v>0</v>
      </c>
      <c r="AA348" s="81">
        <f t="shared" si="209"/>
        <v>0</v>
      </c>
      <c r="AB348" s="81">
        <f t="shared" si="195"/>
        <v>0</v>
      </c>
      <c r="AC348" s="81">
        <f t="shared" si="210"/>
        <v>0</v>
      </c>
      <c r="AD348" s="81">
        <f t="shared" si="211"/>
        <v>0</v>
      </c>
      <c r="AE348" s="81">
        <f t="shared" si="196"/>
        <v>0</v>
      </c>
      <c r="AF348" s="81">
        <f t="shared" si="212"/>
        <v>0</v>
      </c>
      <c r="AG348" s="81">
        <f t="shared" si="213"/>
        <v>0</v>
      </c>
      <c r="AH348" s="81">
        <f t="shared" si="197"/>
        <v>0</v>
      </c>
      <c r="AI348" s="81">
        <f t="shared" si="214"/>
        <v>0</v>
      </c>
      <c r="AJ348" s="81">
        <f t="shared" si="215"/>
        <v>0</v>
      </c>
      <c r="AK348" s="81">
        <f t="shared" si="198"/>
        <v>0</v>
      </c>
      <c r="AL348" s="81">
        <f t="shared" si="216"/>
        <v>0</v>
      </c>
      <c r="AM348" s="81">
        <f t="shared" si="217"/>
        <v>0</v>
      </c>
      <c r="AN348" s="81">
        <f t="shared" si="199"/>
        <v>0</v>
      </c>
      <c r="AO348" s="81">
        <f t="shared" si="218"/>
        <v>0</v>
      </c>
      <c r="AP348" s="81">
        <f t="shared" si="219"/>
        <v>0</v>
      </c>
      <c r="AQ348" s="81">
        <f t="shared" si="200"/>
        <v>0</v>
      </c>
      <c r="AR348" s="81">
        <f t="shared" si="220"/>
        <v>0</v>
      </c>
      <c r="AS348" s="81">
        <f t="shared" si="221"/>
        <v>0</v>
      </c>
      <c r="AT348" s="81">
        <f t="shared" si="201"/>
        <v>0</v>
      </c>
      <c r="AU348" s="81">
        <f t="shared" si="222"/>
        <v>0</v>
      </c>
      <c r="AV348" s="81">
        <f t="shared" si="223"/>
        <v>0</v>
      </c>
      <c r="AW348" s="81">
        <f t="shared" si="202"/>
        <v>0</v>
      </c>
      <c r="AX348" s="81">
        <f t="shared" si="224"/>
        <v>0</v>
      </c>
      <c r="AY348" s="81">
        <f t="shared" si="225"/>
        <v>0</v>
      </c>
      <c r="AZ348" s="81">
        <f t="shared" si="203"/>
        <v>0</v>
      </c>
      <c r="BA348" s="81">
        <f t="shared" si="226"/>
        <v>0</v>
      </c>
      <c r="BB348" s="81">
        <f t="shared" si="227"/>
        <v>0</v>
      </c>
    </row>
    <row r="349" spans="1:54" x14ac:dyDescent="0.25">
      <c r="A349" s="198"/>
      <c r="B349" s="206"/>
      <c r="C349" s="207"/>
      <c r="D349" s="206"/>
      <c r="E349" s="206"/>
      <c r="F349" s="206"/>
      <c r="G349" s="206"/>
      <c r="H349" s="206"/>
      <c r="I349" s="206"/>
      <c r="J349" s="206"/>
      <c r="K349" s="206"/>
      <c r="L349" s="206"/>
      <c r="M349" s="206"/>
      <c r="N349" s="206"/>
      <c r="O349" s="206"/>
      <c r="P349" s="208"/>
      <c r="Q349" s="81">
        <f t="shared" si="204"/>
        <v>0</v>
      </c>
      <c r="R349" s="81">
        <f t="shared" si="205"/>
        <v>0</v>
      </c>
      <c r="S349" s="211" t="s">
        <v>36</v>
      </c>
      <c r="T349" s="212" t="s">
        <v>36</v>
      </c>
      <c r="U349" s="213" t="s">
        <v>36</v>
      </c>
      <c r="V349" s="81">
        <f t="shared" si="193"/>
        <v>0</v>
      </c>
      <c r="W349" s="81">
        <f t="shared" si="206"/>
        <v>0</v>
      </c>
      <c r="X349" s="81">
        <f t="shared" si="207"/>
        <v>0</v>
      </c>
      <c r="Y349" s="81">
        <f t="shared" si="194"/>
        <v>0</v>
      </c>
      <c r="Z349" s="81">
        <f t="shared" si="208"/>
        <v>0</v>
      </c>
      <c r="AA349" s="81">
        <f t="shared" si="209"/>
        <v>0</v>
      </c>
      <c r="AB349" s="81">
        <f t="shared" si="195"/>
        <v>0</v>
      </c>
      <c r="AC349" s="81">
        <f t="shared" si="210"/>
        <v>0</v>
      </c>
      <c r="AD349" s="81">
        <f t="shared" si="211"/>
        <v>0</v>
      </c>
      <c r="AE349" s="81">
        <f t="shared" si="196"/>
        <v>0</v>
      </c>
      <c r="AF349" s="81">
        <f t="shared" si="212"/>
        <v>0</v>
      </c>
      <c r="AG349" s="81">
        <f t="shared" si="213"/>
        <v>0</v>
      </c>
      <c r="AH349" s="81">
        <f t="shared" si="197"/>
        <v>0</v>
      </c>
      <c r="AI349" s="81">
        <f t="shared" si="214"/>
        <v>0</v>
      </c>
      <c r="AJ349" s="81">
        <f t="shared" si="215"/>
        <v>0</v>
      </c>
      <c r="AK349" s="81">
        <f t="shared" si="198"/>
        <v>0</v>
      </c>
      <c r="AL349" s="81">
        <f t="shared" si="216"/>
        <v>0</v>
      </c>
      <c r="AM349" s="81">
        <f t="shared" si="217"/>
        <v>0</v>
      </c>
      <c r="AN349" s="81">
        <f t="shared" si="199"/>
        <v>0</v>
      </c>
      <c r="AO349" s="81">
        <f t="shared" si="218"/>
        <v>0</v>
      </c>
      <c r="AP349" s="81">
        <f t="shared" si="219"/>
        <v>0</v>
      </c>
      <c r="AQ349" s="81">
        <f t="shared" si="200"/>
        <v>0</v>
      </c>
      <c r="AR349" s="81">
        <f t="shared" si="220"/>
        <v>0</v>
      </c>
      <c r="AS349" s="81">
        <f t="shared" si="221"/>
        <v>0</v>
      </c>
      <c r="AT349" s="81">
        <f t="shared" si="201"/>
        <v>0</v>
      </c>
      <c r="AU349" s="81">
        <f t="shared" si="222"/>
        <v>0</v>
      </c>
      <c r="AV349" s="81">
        <f t="shared" si="223"/>
        <v>0</v>
      </c>
      <c r="AW349" s="81">
        <f t="shared" si="202"/>
        <v>0</v>
      </c>
      <c r="AX349" s="81">
        <f t="shared" si="224"/>
        <v>0</v>
      </c>
      <c r="AY349" s="81">
        <f t="shared" si="225"/>
        <v>0</v>
      </c>
      <c r="AZ349" s="81">
        <f t="shared" si="203"/>
        <v>0</v>
      </c>
      <c r="BA349" s="81">
        <f t="shared" si="226"/>
        <v>0</v>
      </c>
      <c r="BB349" s="81">
        <f t="shared" si="227"/>
        <v>0</v>
      </c>
    </row>
    <row r="350" spans="1:54" x14ac:dyDescent="0.25">
      <c r="A350" s="198"/>
      <c r="B350" s="206"/>
      <c r="C350" s="207"/>
      <c r="D350" s="206"/>
      <c r="E350" s="206"/>
      <c r="F350" s="206"/>
      <c r="G350" s="206"/>
      <c r="H350" s="206"/>
      <c r="I350" s="206"/>
      <c r="J350" s="206"/>
      <c r="K350" s="206"/>
      <c r="L350" s="206"/>
      <c r="M350" s="206"/>
      <c r="N350" s="206"/>
      <c r="O350" s="206"/>
      <c r="P350" s="208"/>
      <c r="Q350" s="81">
        <f t="shared" si="204"/>
        <v>0</v>
      </c>
      <c r="R350" s="81">
        <f t="shared" si="205"/>
        <v>0</v>
      </c>
      <c r="S350" s="211" t="s">
        <v>36</v>
      </c>
      <c r="T350" s="212" t="s">
        <v>36</v>
      </c>
      <c r="U350" s="213" t="s">
        <v>36</v>
      </c>
      <c r="V350" s="81">
        <f t="shared" si="193"/>
        <v>0</v>
      </c>
      <c r="W350" s="81">
        <f t="shared" si="206"/>
        <v>0</v>
      </c>
      <c r="X350" s="81">
        <f t="shared" si="207"/>
        <v>0</v>
      </c>
      <c r="Y350" s="81">
        <f t="shared" si="194"/>
        <v>0</v>
      </c>
      <c r="Z350" s="81">
        <f t="shared" si="208"/>
        <v>0</v>
      </c>
      <c r="AA350" s="81">
        <f t="shared" si="209"/>
        <v>0</v>
      </c>
      <c r="AB350" s="81">
        <f t="shared" si="195"/>
        <v>0</v>
      </c>
      <c r="AC350" s="81">
        <f t="shared" si="210"/>
        <v>0</v>
      </c>
      <c r="AD350" s="81">
        <f t="shared" si="211"/>
        <v>0</v>
      </c>
      <c r="AE350" s="81">
        <f t="shared" si="196"/>
        <v>0</v>
      </c>
      <c r="AF350" s="81">
        <f t="shared" si="212"/>
        <v>0</v>
      </c>
      <c r="AG350" s="81">
        <f t="shared" si="213"/>
        <v>0</v>
      </c>
      <c r="AH350" s="81">
        <f t="shared" si="197"/>
        <v>0</v>
      </c>
      <c r="AI350" s="81">
        <f t="shared" si="214"/>
        <v>0</v>
      </c>
      <c r="AJ350" s="81">
        <f t="shared" si="215"/>
        <v>0</v>
      </c>
      <c r="AK350" s="81">
        <f t="shared" si="198"/>
        <v>0</v>
      </c>
      <c r="AL350" s="81">
        <f t="shared" si="216"/>
        <v>0</v>
      </c>
      <c r="AM350" s="81">
        <f t="shared" si="217"/>
        <v>0</v>
      </c>
      <c r="AN350" s="81">
        <f t="shared" si="199"/>
        <v>0</v>
      </c>
      <c r="AO350" s="81">
        <f t="shared" si="218"/>
        <v>0</v>
      </c>
      <c r="AP350" s="81">
        <f t="shared" si="219"/>
        <v>0</v>
      </c>
      <c r="AQ350" s="81">
        <f t="shared" si="200"/>
        <v>0</v>
      </c>
      <c r="AR350" s="81">
        <f t="shared" si="220"/>
        <v>0</v>
      </c>
      <c r="AS350" s="81">
        <f t="shared" si="221"/>
        <v>0</v>
      </c>
      <c r="AT350" s="81">
        <f t="shared" si="201"/>
        <v>0</v>
      </c>
      <c r="AU350" s="81">
        <f t="shared" si="222"/>
        <v>0</v>
      </c>
      <c r="AV350" s="81">
        <f t="shared" si="223"/>
        <v>0</v>
      </c>
      <c r="AW350" s="81">
        <f t="shared" si="202"/>
        <v>0</v>
      </c>
      <c r="AX350" s="81">
        <f t="shared" si="224"/>
        <v>0</v>
      </c>
      <c r="AY350" s="81">
        <f t="shared" si="225"/>
        <v>0</v>
      </c>
      <c r="AZ350" s="81">
        <f t="shared" si="203"/>
        <v>0</v>
      </c>
      <c r="BA350" s="81">
        <f t="shared" si="226"/>
        <v>0</v>
      </c>
      <c r="BB350" s="81">
        <f t="shared" si="227"/>
        <v>0</v>
      </c>
    </row>
    <row r="351" spans="1:54" x14ac:dyDescent="0.25">
      <c r="A351" s="198"/>
      <c r="B351" s="206"/>
      <c r="C351" s="207"/>
      <c r="D351" s="206"/>
      <c r="E351" s="206"/>
      <c r="F351" s="206"/>
      <c r="G351" s="206"/>
      <c r="H351" s="206"/>
      <c r="I351" s="206"/>
      <c r="J351" s="206"/>
      <c r="K351" s="206"/>
      <c r="L351" s="206"/>
      <c r="M351" s="206"/>
      <c r="N351" s="206"/>
      <c r="O351" s="206"/>
      <c r="P351" s="208"/>
      <c r="Q351" s="81">
        <f t="shared" si="204"/>
        <v>0</v>
      </c>
      <c r="R351" s="81">
        <f t="shared" si="205"/>
        <v>0</v>
      </c>
      <c r="S351" s="211" t="s">
        <v>36</v>
      </c>
      <c r="T351" s="212" t="s">
        <v>36</v>
      </c>
      <c r="U351" s="213" t="s">
        <v>36</v>
      </c>
      <c r="V351" s="81">
        <f t="shared" si="193"/>
        <v>0</v>
      </c>
      <c r="W351" s="81">
        <f t="shared" si="206"/>
        <v>0</v>
      </c>
      <c r="X351" s="81">
        <f t="shared" si="207"/>
        <v>0</v>
      </c>
      <c r="Y351" s="81">
        <f t="shared" si="194"/>
        <v>0</v>
      </c>
      <c r="Z351" s="81">
        <f t="shared" si="208"/>
        <v>0</v>
      </c>
      <c r="AA351" s="81">
        <f t="shared" si="209"/>
        <v>0</v>
      </c>
      <c r="AB351" s="81">
        <f t="shared" si="195"/>
        <v>0</v>
      </c>
      <c r="AC351" s="81">
        <f t="shared" si="210"/>
        <v>0</v>
      </c>
      <c r="AD351" s="81">
        <f t="shared" si="211"/>
        <v>0</v>
      </c>
      <c r="AE351" s="81">
        <f t="shared" si="196"/>
        <v>0</v>
      </c>
      <c r="AF351" s="81">
        <f t="shared" si="212"/>
        <v>0</v>
      </c>
      <c r="AG351" s="81">
        <f t="shared" si="213"/>
        <v>0</v>
      </c>
      <c r="AH351" s="81">
        <f t="shared" si="197"/>
        <v>0</v>
      </c>
      <c r="AI351" s="81">
        <f t="shared" si="214"/>
        <v>0</v>
      </c>
      <c r="AJ351" s="81">
        <f t="shared" si="215"/>
        <v>0</v>
      </c>
      <c r="AK351" s="81">
        <f t="shared" si="198"/>
        <v>0</v>
      </c>
      <c r="AL351" s="81">
        <f t="shared" si="216"/>
        <v>0</v>
      </c>
      <c r="AM351" s="81">
        <f t="shared" si="217"/>
        <v>0</v>
      </c>
      <c r="AN351" s="81">
        <f t="shared" si="199"/>
        <v>0</v>
      </c>
      <c r="AO351" s="81">
        <f t="shared" si="218"/>
        <v>0</v>
      </c>
      <c r="AP351" s="81">
        <f t="shared" si="219"/>
        <v>0</v>
      </c>
      <c r="AQ351" s="81">
        <f t="shared" si="200"/>
        <v>0</v>
      </c>
      <c r="AR351" s="81">
        <f t="shared" si="220"/>
        <v>0</v>
      </c>
      <c r="AS351" s="81">
        <f t="shared" si="221"/>
        <v>0</v>
      </c>
      <c r="AT351" s="81">
        <f t="shared" si="201"/>
        <v>0</v>
      </c>
      <c r="AU351" s="81">
        <f t="shared" si="222"/>
        <v>0</v>
      </c>
      <c r="AV351" s="81">
        <f t="shared" si="223"/>
        <v>0</v>
      </c>
      <c r="AW351" s="81">
        <f t="shared" si="202"/>
        <v>0</v>
      </c>
      <c r="AX351" s="81">
        <f t="shared" si="224"/>
        <v>0</v>
      </c>
      <c r="AY351" s="81">
        <f t="shared" si="225"/>
        <v>0</v>
      </c>
      <c r="AZ351" s="81">
        <f t="shared" si="203"/>
        <v>0</v>
      </c>
      <c r="BA351" s="81">
        <f t="shared" si="226"/>
        <v>0</v>
      </c>
      <c r="BB351" s="81">
        <f t="shared" si="227"/>
        <v>0</v>
      </c>
    </row>
    <row r="352" spans="1:54" x14ac:dyDescent="0.25">
      <c r="A352" s="198"/>
      <c r="B352" s="206"/>
      <c r="C352" s="207"/>
      <c r="D352" s="206"/>
      <c r="E352" s="206"/>
      <c r="F352" s="206"/>
      <c r="G352" s="206"/>
      <c r="H352" s="206"/>
      <c r="I352" s="206"/>
      <c r="J352" s="206"/>
      <c r="K352" s="206"/>
      <c r="L352" s="206"/>
      <c r="M352" s="206"/>
      <c r="N352" s="206"/>
      <c r="O352" s="206"/>
      <c r="P352" s="208"/>
      <c r="Q352" s="81">
        <f t="shared" si="204"/>
        <v>0</v>
      </c>
      <c r="R352" s="81">
        <f t="shared" si="205"/>
        <v>0</v>
      </c>
      <c r="S352" s="211" t="s">
        <v>36</v>
      </c>
      <c r="T352" s="212" t="s">
        <v>36</v>
      </c>
      <c r="U352" s="213" t="s">
        <v>36</v>
      </c>
      <c r="V352" s="81">
        <f t="shared" si="193"/>
        <v>0</v>
      </c>
      <c r="W352" s="81">
        <f t="shared" si="206"/>
        <v>0</v>
      </c>
      <c r="X352" s="81">
        <f t="shared" si="207"/>
        <v>0</v>
      </c>
      <c r="Y352" s="81">
        <f t="shared" si="194"/>
        <v>0</v>
      </c>
      <c r="Z352" s="81">
        <f t="shared" si="208"/>
        <v>0</v>
      </c>
      <c r="AA352" s="81">
        <f t="shared" si="209"/>
        <v>0</v>
      </c>
      <c r="AB352" s="81">
        <f t="shared" si="195"/>
        <v>0</v>
      </c>
      <c r="AC352" s="81">
        <f t="shared" si="210"/>
        <v>0</v>
      </c>
      <c r="AD352" s="81">
        <f t="shared" si="211"/>
        <v>0</v>
      </c>
      <c r="AE352" s="81">
        <f t="shared" si="196"/>
        <v>0</v>
      </c>
      <c r="AF352" s="81">
        <f t="shared" si="212"/>
        <v>0</v>
      </c>
      <c r="AG352" s="81">
        <f t="shared" si="213"/>
        <v>0</v>
      </c>
      <c r="AH352" s="81">
        <f t="shared" si="197"/>
        <v>0</v>
      </c>
      <c r="AI352" s="81">
        <f t="shared" si="214"/>
        <v>0</v>
      </c>
      <c r="AJ352" s="81">
        <f t="shared" si="215"/>
        <v>0</v>
      </c>
      <c r="AK352" s="81">
        <f t="shared" si="198"/>
        <v>0</v>
      </c>
      <c r="AL352" s="81">
        <f t="shared" si="216"/>
        <v>0</v>
      </c>
      <c r="AM352" s="81">
        <f t="shared" si="217"/>
        <v>0</v>
      </c>
      <c r="AN352" s="81">
        <f t="shared" si="199"/>
        <v>0</v>
      </c>
      <c r="AO352" s="81">
        <f t="shared" si="218"/>
        <v>0</v>
      </c>
      <c r="AP352" s="81">
        <f t="shared" si="219"/>
        <v>0</v>
      </c>
      <c r="AQ352" s="81">
        <f t="shared" si="200"/>
        <v>0</v>
      </c>
      <c r="AR352" s="81">
        <f t="shared" si="220"/>
        <v>0</v>
      </c>
      <c r="AS352" s="81">
        <f t="shared" si="221"/>
        <v>0</v>
      </c>
      <c r="AT352" s="81">
        <f t="shared" si="201"/>
        <v>0</v>
      </c>
      <c r="AU352" s="81">
        <f t="shared" si="222"/>
        <v>0</v>
      </c>
      <c r="AV352" s="81">
        <f t="shared" si="223"/>
        <v>0</v>
      </c>
      <c r="AW352" s="81">
        <f t="shared" si="202"/>
        <v>0</v>
      </c>
      <c r="AX352" s="81">
        <f t="shared" si="224"/>
        <v>0</v>
      </c>
      <c r="AY352" s="81">
        <f t="shared" si="225"/>
        <v>0</v>
      </c>
      <c r="AZ352" s="81">
        <f t="shared" si="203"/>
        <v>0</v>
      </c>
      <c r="BA352" s="81">
        <f t="shared" si="226"/>
        <v>0</v>
      </c>
      <c r="BB352" s="81">
        <f t="shared" si="227"/>
        <v>0</v>
      </c>
    </row>
    <row r="353" spans="1:54" x14ac:dyDescent="0.25">
      <c r="A353" s="198"/>
      <c r="B353" s="206"/>
      <c r="C353" s="207"/>
      <c r="D353" s="206"/>
      <c r="E353" s="206"/>
      <c r="F353" s="206"/>
      <c r="G353" s="206"/>
      <c r="H353" s="206"/>
      <c r="I353" s="206"/>
      <c r="J353" s="206"/>
      <c r="K353" s="206"/>
      <c r="L353" s="206"/>
      <c r="M353" s="206"/>
      <c r="N353" s="206"/>
      <c r="O353" s="206"/>
      <c r="P353" s="208"/>
      <c r="Q353" s="81">
        <f t="shared" si="204"/>
        <v>0</v>
      </c>
      <c r="R353" s="81">
        <f t="shared" si="205"/>
        <v>0</v>
      </c>
      <c r="S353" s="211" t="s">
        <v>36</v>
      </c>
      <c r="T353" s="212" t="s">
        <v>36</v>
      </c>
      <c r="U353" s="213" t="s">
        <v>36</v>
      </c>
      <c r="V353" s="81">
        <f t="shared" si="193"/>
        <v>0</v>
      </c>
      <c r="W353" s="81">
        <f t="shared" si="206"/>
        <v>0</v>
      </c>
      <c r="X353" s="81">
        <f t="shared" si="207"/>
        <v>0</v>
      </c>
      <c r="Y353" s="81">
        <f t="shared" si="194"/>
        <v>0</v>
      </c>
      <c r="Z353" s="81">
        <f t="shared" si="208"/>
        <v>0</v>
      </c>
      <c r="AA353" s="81">
        <f t="shared" si="209"/>
        <v>0</v>
      </c>
      <c r="AB353" s="81">
        <f t="shared" si="195"/>
        <v>0</v>
      </c>
      <c r="AC353" s="81">
        <f t="shared" si="210"/>
        <v>0</v>
      </c>
      <c r="AD353" s="81">
        <f t="shared" si="211"/>
        <v>0</v>
      </c>
      <c r="AE353" s="81">
        <f t="shared" si="196"/>
        <v>0</v>
      </c>
      <c r="AF353" s="81">
        <f t="shared" si="212"/>
        <v>0</v>
      </c>
      <c r="AG353" s="81">
        <f t="shared" si="213"/>
        <v>0</v>
      </c>
      <c r="AH353" s="81">
        <f t="shared" si="197"/>
        <v>0</v>
      </c>
      <c r="AI353" s="81">
        <f t="shared" si="214"/>
        <v>0</v>
      </c>
      <c r="AJ353" s="81">
        <f t="shared" si="215"/>
        <v>0</v>
      </c>
      <c r="AK353" s="81">
        <f t="shared" si="198"/>
        <v>0</v>
      </c>
      <c r="AL353" s="81">
        <f t="shared" si="216"/>
        <v>0</v>
      </c>
      <c r="AM353" s="81">
        <f t="shared" si="217"/>
        <v>0</v>
      </c>
      <c r="AN353" s="81">
        <f t="shared" si="199"/>
        <v>0</v>
      </c>
      <c r="AO353" s="81">
        <f t="shared" si="218"/>
        <v>0</v>
      </c>
      <c r="AP353" s="81">
        <f t="shared" si="219"/>
        <v>0</v>
      </c>
      <c r="AQ353" s="81">
        <f t="shared" si="200"/>
        <v>0</v>
      </c>
      <c r="AR353" s="81">
        <f t="shared" si="220"/>
        <v>0</v>
      </c>
      <c r="AS353" s="81">
        <f t="shared" si="221"/>
        <v>0</v>
      </c>
      <c r="AT353" s="81">
        <f t="shared" si="201"/>
        <v>0</v>
      </c>
      <c r="AU353" s="81">
        <f t="shared" si="222"/>
        <v>0</v>
      </c>
      <c r="AV353" s="81">
        <f t="shared" si="223"/>
        <v>0</v>
      </c>
      <c r="AW353" s="81">
        <f t="shared" si="202"/>
        <v>0</v>
      </c>
      <c r="AX353" s="81">
        <f t="shared" si="224"/>
        <v>0</v>
      </c>
      <c r="AY353" s="81">
        <f t="shared" si="225"/>
        <v>0</v>
      </c>
      <c r="AZ353" s="81">
        <f t="shared" si="203"/>
        <v>0</v>
      </c>
      <c r="BA353" s="81">
        <f t="shared" si="226"/>
        <v>0</v>
      </c>
      <c r="BB353" s="81">
        <f t="shared" si="227"/>
        <v>0</v>
      </c>
    </row>
    <row r="354" spans="1:54" x14ac:dyDescent="0.25">
      <c r="A354" s="198"/>
      <c r="B354" s="206"/>
      <c r="C354" s="207"/>
      <c r="D354" s="206"/>
      <c r="E354" s="206"/>
      <c r="F354" s="206"/>
      <c r="G354" s="206"/>
      <c r="H354" s="206"/>
      <c r="I354" s="206"/>
      <c r="J354" s="206"/>
      <c r="K354" s="206"/>
      <c r="L354" s="206"/>
      <c r="M354" s="206"/>
      <c r="N354" s="206"/>
      <c r="O354" s="206"/>
      <c r="P354" s="208"/>
      <c r="Q354" s="81">
        <f t="shared" si="204"/>
        <v>0</v>
      </c>
      <c r="R354" s="81">
        <f t="shared" si="205"/>
        <v>0</v>
      </c>
      <c r="S354" s="211" t="s">
        <v>36</v>
      </c>
      <c r="T354" s="212" t="s">
        <v>36</v>
      </c>
      <c r="U354" s="213" t="s">
        <v>36</v>
      </c>
      <c r="V354" s="81">
        <f t="shared" si="193"/>
        <v>0</v>
      </c>
      <c r="W354" s="81">
        <f t="shared" si="206"/>
        <v>0</v>
      </c>
      <c r="X354" s="81">
        <f t="shared" si="207"/>
        <v>0</v>
      </c>
      <c r="Y354" s="81">
        <f t="shared" si="194"/>
        <v>0</v>
      </c>
      <c r="Z354" s="81">
        <f t="shared" si="208"/>
        <v>0</v>
      </c>
      <c r="AA354" s="81">
        <f t="shared" si="209"/>
        <v>0</v>
      </c>
      <c r="AB354" s="81">
        <f t="shared" si="195"/>
        <v>0</v>
      </c>
      <c r="AC354" s="81">
        <f t="shared" si="210"/>
        <v>0</v>
      </c>
      <c r="AD354" s="81">
        <f t="shared" si="211"/>
        <v>0</v>
      </c>
      <c r="AE354" s="81">
        <f t="shared" si="196"/>
        <v>0</v>
      </c>
      <c r="AF354" s="81">
        <f t="shared" si="212"/>
        <v>0</v>
      </c>
      <c r="AG354" s="81">
        <f t="shared" si="213"/>
        <v>0</v>
      </c>
      <c r="AH354" s="81">
        <f t="shared" si="197"/>
        <v>0</v>
      </c>
      <c r="AI354" s="81">
        <f t="shared" si="214"/>
        <v>0</v>
      </c>
      <c r="AJ354" s="81">
        <f t="shared" si="215"/>
        <v>0</v>
      </c>
      <c r="AK354" s="81">
        <f t="shared" si="198"/>
        <v>0</v>
      </c>
      <c r="AL354" s="81">
        <f t="shared" si="216"/>
        <v>0</v>
      </c>
      <c r="AM354" s="81">
        <f t="shared" si="217"/>
        <v>0</v>
      </c>
      <c r="AN354" s="81">
        <f t="shared" si="199"/>
        <v>0</v>
      </c>
      <c r="AO354" s="81">
        <f t="shared" si="218"/>
        <v>0</v>
      </c>
      <c r="AP354" s="81">
        <f t="shared" si="219"/>
        <v>0</v>
      </c>
      <c r="AQ354" s="81">
        <f t="shared" si="200"/>
        <v>0</v>
      </c>
      <c r="AR354" s="81">
        <f t="shared" si="220"/>
        <v>0</v>
      </c>
      <c r="AS354" s="81">
        <f t="shared" si="221"/>
        <v>0</v>
      </c>
      <c r="AT354" s="81">
        <f t="shared" si="201"/>
        <v>0</v>
      </c>
      <c r="AU354" s="81">
        <f t="shared" si="222"/>
        <v>0</v>
      </c>
      <c r="AV354" s="81">
        <f t="shared" si="223"/>
        <v>0</v>
      </c>
      <c r="AW354" s="81">
        <f t="shared" si="202"/>
        <v>0</v>
      </c>
      <c r="AX354" s="81">
        <f t="shared" si="224"/>
        <v>0</v>
      </c>
      <c r="AY354" s="81">
        <f t="shared" si="225"/>
        <v>0</v>
      </c>
      <c r="AZ354" s="81">
        <f t="shared" si="203"/>
        <v>0</v>
      </c>
      <c r="BA354" s="81">
        <f t="shared" si="226"/>
        <v>0</v>
      </c>
      <c r="BB354" s="81">
        <f t="shared" si="227"/>
        <v>0</v>
      </c>
    </row>
    <row r="355" spans="1:54" x14ac:dyDescent="0.25">
      <c r="A355" s="198"/>
      <c r="B355" s="206"/>
      <c r="C355" s="207"/>
      <c r="D355" s="206"/>
      <c r="E355" s="206"/>
      <c r="F355" s="206"/>
      <c r="G355" s="206"/>
      <c r="H355" s="206"/>
      <c r="I355" s="206"/>
      <c r="J355" s="206"/>
      <c r="K355" s="206"/>
      <c r="L355" s="206"/>
      <c r="M355" s="206"/>
      <c r="N355" s="206"/>
      <c r="O355" s="206"/>
      <c r="P355" s="208"/>
      <c r="Q355" s="81">
        <f t="shared" si="204"/>
        <v>0</v>
      </c>
      <c r="R355" s="81">
        <f t="shared" si="205"/>
        <v>0</v>
      </c>
      <c r="S355" s="211" t="s">
        <v>36</v>
      </c>
      <c r="T355" s="212" t="s">
        <v>36</v>
      </c>
      <c r="U355" s="213" t="s">
        <v>36</v>
      </c>
      <c r="V355" s="81">
        <f t="shared" si="193"/>
        <v>0</v>
      </c>
      <c r="W355" s="81">
        <f t="shared" si="206"/>
        <v>0</v>
      </c>
      <c r="X355" s="81">
        <f t="shared" si="207"/>
        <v>0</v>
      </c>
      <c r="Y355" s="81">
        <f t="shared" si="194"/>
        <v>0</v>
      </c>
      <c r="Z355" s="81">
        <f t="shared" si="208"/>
        <v>0</v>
      </c>
      <c r="AA355" s="81">
        <f t="shared" si="209"/>
        <v>0</v>
      </c>
      <c r="AB355" s="81">
        <f t="shared" si="195"/>
        <v>0</v>
      </c>
      <c r="AC355" s="81">
        <f t="shared" si="210"/>
        <v>0</v>
      </c>
      <c r="AD355" s="81">
        <f t="shared" si="211"/>
        <v>0</v>
      </c>
      <c r="AE355" s="81">
        <f t="shared" si="196"/>
        <v>0</v>
      </c>
      <c r="AF355" s="81">
        <f t="shared" si="212"/>
        <v>0</v>
      </c>
      <c r="AG355" s="81">
        <f t="shared" si="213"/>
        <v>0</v>
      </c>
      <c r="AH355" s="81">
        <f t="shared" si="197"/>
        <v>0</v>
      </c>
      <c r="AI355" s="81">
        <f t="shared" si="214"/>
        <v>0</v>
      </c>
      <c r="AJ355" s="81">
        <f t="shared" si="215"/>
        <v>0</v>
      </c>
      <c r="AK355" s="81">
        <f t="shared" si="198"/>
        <v>0</v>
      </c>
      <c r="AL355" s="81">
        <f t="shared" si="216"/>
        <v>0</v>
      </c>
      <c r="AM355" s="81">
        <f t="shared" si="217"/>
        <v>0</v>
      </c>
      <c r="AN355" s="81">
        <f t="shared" si="199"/>
        <v>0</v>
      </c>
      <c r="AO355" s="81">
        <f t="shared" si="218"/>
        <v>0</v>
      </c>
      <c r="AP355" s="81">
        <f t="shared" si="219"/>
        <v>0</v>
      </c>
      <c r="AQ355" s="81">
        <f t="shared" si="200"/>
        <v>0</v>
      </c>
      <c r="AR355" s="81">
        <f t="shared" si="220"/>
        <v>0</v>
      </c>
      <c r="AS355" s="81">
        <f t="shared" si="221"/>
        <v>0</v>
      </c>
      <c r="AT355" s="81">
        <f t="shared" si="201"/>
        <v>0</v>
      </c>
      <c r="AU355" s="81">
        <f t="shared" si="222"/>
        <v>0</v>
      </c>
      <c r="AV355" s="81">
        <f t="shared" si="223"/>
        <v>0</v>
      </c>
      <c r="AW355" s="81">
        <f t="shared" si="202"/>
        <v>0</v>
      </c>
      <c r="AX355" s="81">
        <f t="shared" si="224"/>
        <v>0</v>
      </c>
      <c r="AY355" s="81">
        <f t="shared" si="225"/>
        <v>0</v>
      </c>
      <c r="AZ355" s="81">
        <f t="shared" si="203"/>
        <v>0</v>
      </c>
      <c r="BA355" s="81">
        <f t="shared" si="226"/>
        <v>0</v>
      </c>
      <c r="BB355" s="81">
        <f t="shared" si="227"/>
        <v>0</v>
      </c>
    </row>
    <row r="356" spans="1:54" x14ac:dyDescent="0.25">
      <c r="A356" s="198"/>
      <c r="B356" s="206"/>
      <c r="C356" s="207"/>
      <c r="D356" s="206"/>
      <c r="E356" s="206"/>
      <c r="F356" s="206"/>
      <c r="G356" s="206"/>
      <c r="H356" s="206"/>
      <c r="I356" s="206"/>
      <c r="J356" s="206"/>
      <c r="K356" s="206"/>
      <c r="L356" s="206"/>
      <c r="M356" s="206"/>
      <c r="N356" s="206"/>
      <c r="O356" s="206"/>
      <c r="P356" s="208"/>
      <c r="Q356" s="81">
        <f t="shared" si="204"/>
        <v>0</v>
      </c>
      <c r="R356" s="81">
        <f t="shared" si="205"/>
        <v>0</v>
      </c>
      <c r="S356" s="211" t="s">
        <v>36</v>
      </c>
      <c r="T356" s="212" t="s">
        <v>36</v>
      </c>
      <c r="U356" s="213" t="s">
        <v>36</v>
      </c>
      <c r="V356" s="81">
        <f t="shared" si="193"/>
        <v>0</v>
      </c>
      <c r="W356" s="81">
        <f t="shared" si="206"/>
        <v>0</v>
      </c>
      <c r="X356" s="81">
        <f t="shared" si="207"/>
        <v>0</v>
      </c>
      <c r="Y356" s="81">
        <f t="shared" si="194"/>
        <v>0</v>
      </c>
      <c r="Z356" s="81">
        <f t="shared" si="208"/>
        <v>0</v>
      </c>
      <c r="AA356" s="81">
        <f t="shared" si="209"/>
        <v>0</v>
      </c>
      <c r="AB356" s="81">
        <f t="shared" si="195"/>
        <v>0</v>
      </c>
      <c r="AC356" s="81">
        <f t="shared" si="210"/>
        <v>0</v>
      </c>
      <c r="AD356" s="81">
        <f t="shared" si="211"/>
        <v>0</v>
      </c>
      <c r="AE356" s="81">
        <f t="shared" si="196"/>
        <v>0</v>
      </c>
      <c r="AF356" s="81">
        <f t="shared" si="212"/>
        <v>0</v>
      </c>
      <c r="AG356" s="81">
        <f t="shared" si="213"/>
        <v>0</v>
      </c>
      <c r="AH356" s="81">
        <f t="shared" si="197"/>
        <v>0</v>
      </c>
      <c r="AI356" s="81">
        <f t="shared" si="214"/>
        <v>0</v>
      </c>
      <c r="AJ356" s="81">
        <f t="shared" si="215"/>
        <v>0</v>
      </c>
      <c r="AK356" s="81">
        <f t="shared" si="198"/>
        <v>0</v>
      </c>
      <c r="AL356" s="81">
        <f t="shared" si="216"/>
        <v>0</v>
      </c>
      <c r="AM356" s="81">
        <f t="shared" si="217"/>
        <v>0</v>
      </c>
      <c r="AN356" s="81">
        <f t="shared" si="199"/>
        <v>0</v>
      </c>
      <c r="AO356" s="81">
        <f t="shared" si="218"/>
        <v>0</v>
      </c>
      <c r="AP356" s="81">
        <f t="shared" si="219"/>
        <v>0</v>
      </c>
      <c r="AQ356" s="81">
        <f t="shared" si="200"/>
        <v>0</v>
      </c>
      <c r="AR356" s="81">
        <f t="shared" si="220"/>
        <v>0</v>
      </c>
      <c r="AS356" s="81">
        <f t="shared" si="221"/>
        <v>0</v>
      </c>
      <c r="AT356" s="81">
        <f t="shared" si="201"/>
        <v>0</v>
      </c>
      <c r="AU356" s="81">
        <f t="shared" si="222"/>
        <v>0</v>
      </c>
      <c r="AV356" s="81">
        <f t="shared" si="223"/>
        <v>0</v>
      </c>
      <c r="AW356" s="81">
        <f t="shared" si="202"/>
        <v>0</v>
      </c>
      <c r="AX356" s="81">
        <f t="shared" si="224"/>
        <v>0</v>
      </c>
      <c r="AY356" s="81">
        <f t="shared" si="225"/>
        <v>0</v>
      </c>
      <c r="AZ356" s="81">
        <f t="shared" si="203"/>
        <v>0</v>
      </c>
      <c r="BA356" s="81">
        <f t="shared" si="226"/>
        <v>0</v>
      </c>
      <c r="BB356" s="81">
        <f t="shared" si="227"/>
        <v>0</v>
      </c>
    </row>
    <row r="357" spans="1:54" x14ac:dyDescent="0.25">
      <c r="A357" s="198"/>
      <c r="B357" s="206"/>
      <c r="C357" s="207"/>
      <c r="D357" s="206"/>
      <c r="E357" s="206"/>
      <c r="F357" s="206"/>
      <c r="G357" s="206"/>
      <c r="H357" s="206"/>
      <c r="I357" s="206"/>
      <c r="J357" s="206"/>
      <c r="K357" s="206"/>
      <c r="L357" s="206"/>
      <c r="M357" s="206"/>
      <c r="N357" s="206"/>
      <c r="O357" s="206"/>
      <c r="P357" s="208"/>
      <c r="Q357" s="81">
        <f t="shared" si="204"/>
        <v>0</v>
      </c>
      <c r="R357" s="81">
        <f t="shared" si="205"/>
        <v>0</v>
      </c>
      <c r="S357" s="211" t="s">
        <v>36</v>
      </c>
      <c r="T357" s="212" t="s">
        <v>36</v>
      </c>
      <c r="U357" s="213" t="s">
        <v>36</v>
      </c>
      <c r="V357" s="81">
        <f t="shared" si="193"/>
        <v>0</v>
      </c>
      <c r="W357" s="81">
        <f t="shared" si="206"/>
        <v>0</v>
      </c>
      <c r="X357" s="81">
        <f t="shared" si="207"/>
        <v>0</v>
      </c>
      <c r="Y357" s="81">
        <f t="shared" si="194"/>
        <v>0</v>
      </c>
      <c r="Z357" s="81">
        <f t="shared" si="208"/>
        <v>0</v>
      </c>
      <c r="AA357" s="81">
        <f t="shared" si="209"/>
        <v>0</v>
      </c>
      <c r="AB357" s="81">
        <f t="shared" si="195"/>
        <v>0</v>
      </c>
      <c r="AC357" s="81">
        <f t="shared" si="210"/>
        <v>0</v>
      </c>
      <c r="AD357" s="81">
        <f t="shared" si="211"/>
        <v>0</v>
      </c>
      <c r="AE357" s="81">
        <f t="shared" si="196"/>
        <v>0</v>
      </c>
      <c r="AF357" s="81">
        <f t="shared" si="212"/>
        <v>0</v>
      </c>
      <c r="AG357" s="81">
        <f t="shared" si="213"/>
        <v>0</v>
      </c>
      <c r="AH357" s="81">
        <f t="shared" si="197"/>
        <v>0</v>
      </c>
      <c r="AI357" s="81">
        <f t="shared" si="214"/>
        <v>0</v>
      </c>
      <c r="AJ357" s="81">
        <f t="shared" si="215"/>
        <v>0</v>
      </c>
      <c r="AK357" s="81">
        <f t="shared" si="198"/>
        <v>0</v>
      </c>
      <c r="AL357" s="81">
        <f t="shared" si="216"/>
        <v>0</v>
      </c>
      <c r="AM357" s="81">
        <f t="shared" si="217"/>
        <v>0</v>
      </c>
      <c r="AN357" s="81">
        <f t="shared" si="199"/>
        <v>0</v>
      </c>
      <c r="AO357" s="81">
        <f t="shared" si="218"/>
        <v>0</v>
      </c>
      <c r="AP357" s="81">
        <f t="shared" si="219"/>
        <v>0</v>
      </c>
      <c r="AQ357" s="81">
        <f t="shared" si="200"/>
        <v>0</v>
      </c>
      <c r="AR357" s="81">
        <f t="shared" si="220"/>
        <v>0</v>
      </c>
      <c r="AS357" s="81">
        <f t="shared" si="221"/>
        <v>0</v>
      </c>
      <c r="AT357" s="81">
        <f t="shared" si="201"/>
        <v>0</v>
      </c>
      <c r="AU357" s="81">
        <f t="shared" si="222"/>
        <v>0</v>
      </c>
      <c r="AV357" s="81">
        <f t="shared" si="223"/>
        <v>0</v>
      </c>
      <c r="AW357" s="81">
        <f t="shared" si="202"/>
        <v>0</v>
      </c>
      <c r="AX357" s="81">
        <f t="shared" si="224"/>
        <v>0</v>
      </c>
      <c r="AY357" s="81">
        <f t="shared" si="225"/>
        <v>0</v>
      </c>
      <c r="AZ357" s="81">
        <f t="shared" si="203"/>
        <v>0</v>
      </c>
      <c r="BA357" s="81">
        <f t="shared" si="226"/>
        <v>0</v>
      </c>
      <c r="BB357" s="81">
        <f t="shared" si="227"/>
        <v>0</v>
      </c>
    </row>
    <row r="358" spans="1:54" x14ac:dyDescent="0.25">
      <c r="A358" s="198"/>
      <c r="B358" s="206"/>
      <c r="C358" s="207"/>
      <c r="D358" s="206"/>
      <c r="E358" s="206"/>
      <c r="F358" s="206"/>
      <c r="G358" s="206"/>
      <c r="H358" s="206"/>
      <c r="I358" s="206"/>
      <c r="J358" s="206"/>
      <c r="K358" s="206"/>
      <c r="L358" s="206"/>
      <c r="M358" s="206"/>
      <c r="N358" s="206"/>
      <c r="O358" s="206"/>
      <c r="P358" s="208"/>
      <c r="Q358" s="81">
        <f t="shared" si="204"/>
        <v>0</v>
      </c>
      <c r="R358" s="81">
        <f t="shared" si="205"/>
        <v>0</v>
      </c>
      <c r="S358" s="211" t="s">
        <v>36</v>
      </c>
      <c r="T358" s="212" t="s">
        <v>36</v>
      </c>
      <c r="U358" s="213" t="s">
        <v>36</v>
      </c>
      <c r="V358" s="81">
        <f t="shared" si="193"/>
        <v>0</v>
      </c>
      <c r="W358" s="81">
        <f t="shared" si="206"/>
        <v>0</v>
      </c>
      <c r="X358" s="81">
        <f t="shared" si="207"/>
        <v>0</v>
      </c>
      <c r="Y358" s="81">
        <f t="shared" si="194"/>
        <v>0</v>
      </c>
      <c r="Z358" s="81">
        <f t="shared" si="208"/>
        <v>0</v>
      </c>
      <c r="AA358" s="81">
        <f t="shared" si="209"/>
        <v>0</v>
      </c>
      <c r="AB358" s="81">
        <f t="shared" si="195"/>
        <v>0</v>
      </c>
      <c r="AC358" s="81">
        <f t="shared" si="210"/>
        <v>0</v>
      </c>
      <c r="AD358" s="81">
        <f t="shared" si="211"/>
        <v>0</v>
      </c>
      <c r="AE358" s="81">
        <f t="shared" si="196"/>
        <v>0</v>
      </c>
      <c r="AF358" s="81">
        <f t="shared" si="212"/>
        <v>0</v>
      </c>
      <c r="AG358" s="81">
        <f t="shared" si="213"/>
        <v>0</v>
      </c>
      <c r="AH358" s="81">
        <f t="shared" si="197"/>
        <v>0</v>
      </c>
      <c r="AI358" s="81">
        <f t="shared" si="214"/>
        <v>0</v>
      </c>
      <c r="AJ358" s="81">
        <f t="shared" si="215"/>
        <v>0</v>
      </c>
      <c r="AK358" s="81">
        <f t="shared" si="198"/>
        <v>0</v>
      </c>
      <c r="AL358" s="81">
        <f t="shared" si="216"/>
        <v>0</v>
      </c>
      <c r="AM358" s="81">
        <f t="shared" si="217"/>
        <v>0</v>
      </c>
      <c r="AN358" s="81">
        <f t="shared" si="199"/>
        <v>0</v>
      </c>
      <c r="AO358" s="81">
        <f t="shared" si="218"/>
        <v>0</v>
      </c>
      <c r="AP358" s="81">
        <f t="shared" si="219"/>
        <v>0</v>
      </c>
      <c r="AQ358" s="81">
        <f t="shared" si="200"/>
        <v>0</v>
      </c>
      <c r="AR358" s="81">
        <f t="shared" si="220"/>
        <v>0</v>
      </c>
      <c r="AS358" s="81">
        <f t="shared" si="221"/>
        <v>0</v>
      </c>
      <c r="AT358" s="81">
        <f t="shared" si="201"/>
        <v>0</v>
      </c>
      <c r="AU358" s="81">
        <f t="shared" si="222"/>
        <v>0</v>
      </c>
      <c r="AV358" s="81">
        <f t="shared" si="223"/>
        <v>0</v>
      </c>
      <c r="AW358" s="81">
        <f t="shared" si="202"/>
        <v>0</v>
      </c>
      <c r="AX358" s="81">
        <f t="shared" si="224"/>
        <v>0</v>
      </c>
      <c r="AY358" s="81">
        <f t="shared" si="225"/>
        <v>0</v>
      </c>
      <c r="AZ358" s="81">
        <f t="shared" si="203"/>
        <v>0</v>
      </c>
      <c r="BA358" s="81">
        <f t="shared" si="226"/>
        <v>0</v>
      </c>
      <c r="BB358" s="81">
        <f t="shared" si="227"/>
        <v>0</v>
      </c>
    </row>
    <row r="359" spans="1:54" x14ac:dyDescent="0.25">
      <c r="A359" s="198"/>
      <c r="B359" s="206"/>
      <c r="C359" s="207"/>
      <c r="D359" s="206"/>
      <c r="E359" s="206"/>
      <c r="F359" s="206"/>
      <c r="G359" s="206"/>
      <c r="H359" s="206"/>
      <c r="I359" s="206"/>
      <c r="J359" s="206"/>
      <c r="K359" s="206"/>
      <c r="L359" s="206"/>
      <c r="M359" s="206"/>
      <c r="N359" s="206"/>
      <c r="O359" s="206"/>
      <c r="P359" s="208"/>
      <c r="Q359" s="81">
        <f t="shared" si="204"/>
        <v>0</v>
      </c>
      <c r="R359" s="81">
        <f t="shared" si="205"/>
        <v>0</v>
      </c>
      <c r="S359" s="211" t="s">
        <v>36</v>
      </c>
      <c r="T359" s="212" t="s">
        <v>36</v>
      </c>
      <c r="U359" s="213" t="s">
        <v>36</v>
      </c>
      <c r="V359" s="81">
        <f t="shared" si="193"/>
        <v>0</v>
      </c>
      <c r="W359" s="81">
        <f t="shared" si="206"/>
        <v>0</v>
      </c>
      <c r="X359" s="81">
        <f t="shared" si="207"/>
        <v>0</v>
      </c>
      <c r="Y359" s="81">
        <f t="shared" si="194"/>
        <v>0</v>
      </c>
      <c r="Z359" s="81">
        <f t="shared" si="208"/>
        <v>0</v>
      </c>
      <c r="AA359" s="81">
        <f t="shared" si="209"/>
        <v>0</v>
      </c>
      <c r="AB359" s="81">
        <f t="shared" si="195"/>
        <v>0</v>
      </c>
      <c r="AC359" s="81">
        <f t="shared" si="210"/>
        <v>0</v>
      </c>
      <c r="AD359" s="81">
        <f t="shared" si="211"/>
        <v>0</v>
      </c>
      <c r="AE359" s="81">
        <f t="shared" si="196"/>
        <v>0</v>
      </c>
      <c r="AF359" s="81">
        <f t="shared" si="212"/>
        <v>0</v>
      </c>
      <c r="AG359" s="81">
        <f t="shared" si="213"/>
        <v>0</v>
      </c>
      <c r="AH359" s="81">
        <f t="shared" si="197"/>
        <v>0</v>
      </c>
      <c r="AI359" s="81">
        <f t="shared" si="214"/>
        <v>0</v>
      </c>
      <c r="AJ359" s="81">
        <f t="shared" si="215"/>
        <v>0</v>
      </c>
      <c r="AK359" s="81">
        <f t="shared" si="198"/>
        <v>0</v>
      </c>
      <c r="AL359" s="81">
        <f t="shared" si="216"/>
        <v>0</v>
      </c>
      <c r="AM359" s="81">
        <f t="shared" si="217"/>
        <v>0</v>
      </c>
      <c r="AN359" s="81">
        <f t="shared" si="199"/>
        <v>0</v>
      </c>
      <c r="AO359" s="81">
        <f t="shared" si="218"/>
        <v>0</v>
      </c>
      <c r="AP359" s="81">
        <f t="shared" si="219"/>
        <v>0</v>
      </c>
      <c r="AQ359" s="81">
        <f t="shared" si="200"/>
        <v>0</v>
      </c>
      <c r="AR359" s="81">
        <f t="shared" si="220"/>
        <v>0</v>
      </c>
      <c r="AS359" s="81">
        <f t="shared" si="221"/>
        <v>0</v>
      </c>
      <c r="AT359" s="81">
        <f t="shared" si="201"/>
        <v>0</v>
      </c>
      <c r="AU359" s="81">
        <f t="shared" si="222"/>
        <v>0</v>
      </c>
      <c r="AV359" s="81">
        <f t="shared" si="223"/>
        <v>0</v>
      </c>
      <c r="AW359" s="81">
        <f t="shared" si="202"/>
        <v>0</v>
      </c>
      <c r="AX359" s="81">
        <f t="shared" si="224"/>
        <v>0</v>
      </c>
      <c r="AY359" s="81">
        <f t="shared" si="225"/>
        <v>0</v>
      </c>
      <c r="AZ359" s="81">
        <f t="shared" si="203"/>
        <v>0</v>
      </c>
      <c r="BA359" s="81">
        <f t="shared" si="226"/>
        <v>0</v>
      </c>
      <c r="BB359" s="81">
        <f t="shared" si="227"/>
        <v>0</v>
      </c>
    </row>
    <row r="360" spans="1:54" x14ac:dyDescent="0.25">
      <c r="A360" s="198"/>
      <c r="B360" s="206"/>
      <c r="C360" s="207"/>
      <c r="D360" s="206"/>
      <c r="E360" s="206"/>
      <c r="F360" s="206"/>
      <c r="G360" s="206"/>
      <c r="H360" s="206"/>
      <c r="I360" s="206"/>
      <c r="J360" s="206"/>
      <c r="K360" s="206"/>
      <c r="L360" s="206"/>
      <c r="M360" s="206"/>
      <c r="N360" s="206"/>
      <c r="O360" s="206"/>
      <c r="P360" s="208"/>
      <c r="Q360" s="81">
        <f t="shared" si="204"/>
        <v>0</v>
      </c>
      <c r="R360" s="81">
        <f t="shared" si="205"/>
        <v>0</v>
      </c>
      <c r="S360" s="211" t="s">
        <v>36</v>
      </c>
      <c r="T360" s="212" t="s">
        <v>36</v>
      </c>
      <c r="U360" s="213" t="s">
        <v>36</v>
      </c>
      <c r="V360" s="81">
        <f t="shared" si="193"/>
        <v>0</v>
      </c>
      <c r="W360" s="81">
        <f t="shared" si="206"/>
        <v>0</v>
      </c>
      <c r="X360" s="81">
        <f t="shared" si="207"/>
        <v>0</v>
      </c>
      <c r="Y360" s="81">
        <f t="shared" si="194"/>
        <v>0</v>
      </c>
      <c r="Z360" s="81">
        <f t="shared" si="208"/>
        <v>0</v>
      </c>
      <c r="AA360" s="81">
        <f t="shared" si="209"/>
        <v>0</v>
      </c>
      <c r="AB360" s="81">
        <f t="shared" si="195"/>
        <v>0</v>
      </c>
      <c r="AC360" s="81">
        <f t="shared" si="210"/>
        <v>0</v>
      </c>
      <c r="AD360" s="81">
        <f t="shared" si="211"/>
        <v>0</v>
      </c>
      <c r="AE360" s="81">
        <f t="shared" si="196"/>
        <v>0</v>
      </c>
      <c r="AF360" s="81">
        <f t="shared" si="212"/>
        <v>0</v>
      </c>
      <c r="AG360" s="81">
        <f t="shared" si="213"/>
        <v>0</v>
      </c>
      <c r="AH360" s="81">
        <f t="shared" si="197"/>
        <v>0</v>
      </c>
      <c r="AI360" s="81">
        <f t="shared" si="214"/>
        <v>0</v>
      </c>
      <c r="AJ360" s="81">
        <f t="shared" si="215"/>
        <v>0</v>
      </c>
      <c r="AK360" s="81">
        <f t="shared" si="198"/>
        <v>0</v>
      </c>
      <c r="AL360" s="81">
        <f t="shared" si="216"/>
        <v>0</v>
      </c>
      <c r="AM360" s="81">
        <f t="shared" si="217"/>
        <v>0</v>
      </c>
      <c r="AN360" s="81">
        <f t="shared" si="199"/>
        <v>0</v>
      </c>
      <c r="AO360" s="81">
        <f t="shared" si="218"/>
        <v>0</v>
      </c>
      <c r="AP360" s="81">
        <f t="shared" si="219"/>
        <v>0</v>
      </c>
      <c r="AQ360" s="81">
        <f t="shared" si="200"/>
        <v>0</v>
      </c>
      <c r="AR360" s="81">
        <f t="shared" si="220"/>
        <v>0</v>
      </c>
      <c r="AS360" s="81">
        <f t="shared" si="221"/>
        <v>0</v>
      </c>
      <c r="AT360" s="81">
        <f t="shared" si="201"/>
        <v>0</v>
      </c>
      <c r="AU360" s="81">
        <f t="shared" si="222"/>
        <v>0</v>
      </c>
      <c r="AV360" s="81">
        <f t="shared" si="223"/>
        <v>0</v>
      </c>
      <c r="AW360" s="81">
        <f t="shared" si="202"/>
        <v>0</v>
      </c>
      <c r="AX360" s="81">
        <f t="shared" si="224"/>
        <v>0</v>
      </c>
      <c r="AY360" s="81">
        <f t="shared" si="225"/>
        <v>0</v>
      </c>
      <c r="AZ360" s="81">
        <f t="shared" si="203"/>
        <v>0</v>
      </c>
      <c r="BA360" s="81">
        <f t="shared" si="226"/>
        <v>0</v>
      </c>
      <c r="BB360" s="81">
        <f t="shared" si="227"/>
        <v>0</v>
      </c>
    </row>
    <row r="361" spans="1:54" x14ac:dyDescent="0.25">
      <c r="A361" s="198"/>
      <c r="B361" s="206"/>
      <c r="C361" s="207"/>
      <c r="D361" s="206"/>
      <c r="E361" s="206"/>
      <c r="F361" s="206"/>
      <c r="G361" s="206"/>
      <c r="H361" s="206"/>
      <c r="I361" s="206"/>
      <c r="J361" s="206"/>
      <c r="K361" s="206"/>
      <c r="L361" s="206"/>
      <c r="M361" s="206"/>
      <c r="N361" s="206"/>
      <c r="O361" s="206"/>
      <c r="P361" s="208"/>
      <c r="Q361" s="81">
        <f t="shared" si="204"/>
        <v>0</v>
      </c>
      <c r="R361" s="81">
        <f t="shared" si="205"/>
        <v>0</v>
      </c>
      <c r="S361" s="211" t="s">
        <v>36</v>
      </c>
      <c r="T361" s="212" t="s">
        <v>36</v>
      </c>
      <c r="U361" s="213" t="s">
        <v>36</v>
      </c>
      <c r="V361" s="81">
        <f t="shared" si="193"/>
        <v>0</v>
      </c>
      <c r="W361" s="81">
        <f t="shared" si="206"/>
        <v>0</v>
      </c>
      <c r="X361" s="81">
        <f t="shared" si="207"/>
        <v>0</v>
      </c>
      <c r="Y361" s="81">
        <f t="shared" si="194"/>
        <v>0</v>
      </c>
      <c r="Z361" s="81">
        <f t="shared" si="208"/>
        <v>0</v>
      </c>
      <c r="AA361" s="81">
        <f t="shared" si="209"/>
        <v>0</v>
      </c>
      <c r="AB361" s="81">
        <f t="shared" si="195"/>
        <v>0</v>
      </c>
      <c r="AC361" s="81">
        <f t="shared" si="210"/>
        <v>0</v>
      </c>
      <c r="AD361" s="81">
        <f t="shared" si="211"/>
        <v>0</v>
      </c>
      <c r="AE361" s="81">
        <f t="shared" si="196"/>
        <v>0</v>
      </c>
      <c r="AF361" s="81">
        <f t="shared" si="212"/>
        <v>0</v>
      </c>
      <c r="AG361" s="81">
        <f t="shared" si="213"/>
        <v>0</v>
      </c>
      <c r="AH361" s="81">
        <f t="shared" si="197"/>
        <v>0</v>
      </c>
      <c r="AI361" s="81">
        <f t="shared" si="214"/>
        <v>0</v>
      </c>
      <c r="AJ361" s="81">
        <f t="shared" si="215"/>
        <v>0</v>
      </c>
      <c r="AK361" s="81">
        <f t="shared" si="198"/>
        <v>0</v>
      </c>
      <c r="AL361" s="81">
        <f t="shared" si="216"/>
        <v>0</v>
      </c>
      <c r="AM361" s="81">
        <f t="shared" si="217"/>
        <v>0</v>
      </c>
      <c r="AN361" s="81">
        <f t="shared" si="199"/>
        <v>0</v>
      </c>
      <c r="AO361" s="81">
        <f t="shared" si="218"/>
        <v>0</v>
      </c>
      <c r="AP361" s="81">
        <f t="shared" si="219"/>
        <v>0</v>
      </c>
      <c r="AQ361" s="81">
        <f t="shared" si="200"/>
        <v>0</v>
      </c>
      <c r="AR361" s="81">
        <f t="shared" si="220"/>
        <v>0</v>
      </c>
      <c r="AS361" s="81">
        <f t="shared" si="221"/>
        <v>0</v>
      </c>
      <c r="AT361" s="81">
        <f t="shared" si="201"/>
        <v>0</v>
      </c>
      <c r="AU361" s="81">
        <f t="shared" si="222"/>
        <v>0</v>
      </c>
      <c r="AV361" s="81">
        <f t="shared" si="223"/>
        <v>0</v>
      </c>
      <c r="AW361" s="81">
        <f t="shared" si="202"/>
        <v>0</v>
      </c>
      <c r="AX361" s="81">
        <f t="shared" si="224"/>
        <v>0</v>
      </c>
      <c r="AY361" s="81">
        <f t="shared" si="225"/>
        <v>0</v>
      </c>
      <c r="AZ361" s="81">
        <f t="shared" si="203"/>
        <v>0</v>
      </c>
      <c r="BA361" s="81">
        <f t="shared" si="226"/>
        <v>0</v>
      </c>
      <c r="BB361" s="81">
        <f t="shared" si="227"/>
        <v>0</v>
      </c>
    </row>
    <row r="362" spans="1:54" x14ac:dyDescent="0.25">
      <c r="A362" s="198"/>
      <c r="B362" s="206"/>
      <c r="C362" s="207"/>
      <c r="D362" s="206"/>
      <c r="E362" s="206"/>
      <c r="F362" s="206"/>
      <c r="G362" s="206"/>
      <c r="H362" s="206"/>
      <c r="I362" s="206"/>
      <c r="J362" s="206"/>
      <c r="K362" s="206"/>
      <c r="L362" s="206"/>
      <c r="M362" s="206"/>
      <c r="N362" s="206"/>
      <c r="O362" s="206"/>
      <c r="P362" s="208"/>
      <c r="Q362" s="81">
        <f t="shared" si="204"/>
        <v>0</v>
      </c>
      <c r="R362" s="81">
        <f t="shared" si="205"/>
        <v>0</v>
      </c>
      <c r="S362" s="211" t="s">
        <v>36</v>
      </c>
      <c r="T362" s="212" t="s">
        <v>36</v>
      </c>
      <c r="U362" s="213" t="s">
        <v>36</v>
      </c>
      <c r="V362" s="81">
        <f t="shared" si="193"/>
        <v>0</v>
      </c>
      <c r="W362" s="81">
        <f t="shared" si="206"/>
        <v>0</v>
      </c>
      <c r="X362" s="81">
        <f t="shared" si="207"/>
        <v>0</v>
      </c>
      <c r="Y362" s="81">
        <f t="shared" si="194"/>
        <v>0</v>
      </c>
      <c r="Z362" s="81">
        <f t="shared" si="208"/>
        <v>0</v>
      </c>
      <c r="AA362" s="81">
        <f t="shared" si="209"/>
        <v>0</v>
      </c>
      <c r="AB362" s="81">
        <f t="shared" si="195"/>
        <v>0</v>
      </c>
      <c r="AC362" s="81">
        <f t="shared" si="210"/>
        <v>0</v>
      </c>
      <c r="AD362" s="81">
        <f t="shared" si="211"/>
        <v>0</v>
      </c>
      <c r="AE362" s="81">
        <f t="shared" si="196"/>
        <v>0</v>
      </c>
      <c r="AF362" s="81">
        <f t="shared" si="212"/>
        <v>0</v>
      </c>
      <c r="AG362" s="81">
        <f t="shared" si="213"/>
        <v>0</v>
      </c>
      <c r="AH362" s="81">
        <f t="shared" si="197"/>
        <v>0</v>
      </c>
      <c r="AI362" s="81">
        <f t="shared" si="214"/>
        <v>0</v>
      </c>
      <c r="AJ362" s="81">
        <f t="shared" si="215"/>
        <v>0</v>
      </c>
      <c r="AK362" s="81">
        <f t="shared" si="198"/>
        <v>0</v>
      </c>
      <c r="AL362" s="81">
        <f t="shared" si="216"/>
        <v>0</v>
      </c>
      <c r="AM362" s="81">
        <f t="shared" si="217"/>
        <v>0</v>
      </c>
      <c r="AN362" s="81">
        <f t="shared" si="199"/>
        <v>0</v>
      </c>
      <c r="AO362" s="81">
        <f t="shared" si="218"/>
        <v>0</v>
      </c>
      <c r="AP362" s="81">
        <f t="shared" si="219"/>
        <v>0</v>
      </c>
      <c r="AQ362" s="81">
        <f t="shared" si="200"/>
        <v>0</v>
      </c>
      <c r="AR362" s="81">
        <f t="shared" si="220"/>
        <v>0</v>
      </c>
      <c r="AS362" s="81">
        <f t="shared" si="221"/>
        <v>0</v>
      </c>
      <c r="AT362" s="81">
        <f t="shared" si="201"/>
        <v>0</v>
      </c>
      <c r="AU362" s="81">
        <f t="shared" si="222"/>
        <v>0</v>
      </c>
      <c r="AV362" s="81">
        <f t="shared" si="223"/>
        <v>0</v>
      </c>
      <c r="AW362" s="81">
        <f t="shared" si="202"/>
        <v>0</v>
      </c>
      <c r="AX362" s="81">
        <f t="shared" si="224"/>
        <v>0</v>
      </c>
      <c r="AY362" s="81">
        <f t="shared" si="225"/>
        <v>0</v>
      </c>
      <c r="AZ362" s="81">
        <f t="shared" si="203"/>
        <v>0</v>
      </c>
      <c r="BA362" s="81">
        <f t="shared" si="226"/>
        <v>0</v>
      </c>
      <c r="BB362" s="81">
        <f t="shared" si="227"/>
        <v>0</v>
      </c>
    </row>
    <row r="363" spans="1:54" x14ac:dyDescent="0.25">
      <c r="A363" s="198"/>
      <c r="B363" s="206"/>
      <c r="C363" s="207"/>
      <c r="D363" s="206"/>
      <c r="E363" s="206"/>
      <c r="F363" s="206"/>
      <c r="G363" s="206"/>
      <c r="H363" s="206"/>
      <c r="I363" s="206"/>
      <c r="J363" s="206"/>
      <c r="K363" s="206"/>
      <c r="L363" s="206"/>
      <c r="M363" s="206"/>
      <c r="N363" s="206"/>
      <c r="O363" s="206"/>
      <c r="P363" s="208"/>
      <c r="Q363" s="81">
        <f t="shared" si="204"/>
        <v>0</v>
      </c>
      <c r="R363" s="81">
        <f t="shared" si="205"/>
        <v>0</v>
      </c>
      <c r="S363" s="211" t="s">
        <v>36</v>
      </c>
      <c r="T363" s="212" t="s">
        <v>36</v>
      </c>
      <c r="U363" s="213" t="s">
        <v>36</v>
      </c>
      <c r="V363" s="81">
        <f t="shared" si="193"/>
        <v>0</v>
      </c>
      <c r="W363" s="81">
        <f t="shared" si="206"/>
        <v>0</v>
      </c>
      <c r="X363" s="81">
        <f t="shared" si="207"/>
        <v>0</v>
      </c>
      <c r="Y363" s="81">
        <f t="shared" si="194"/>
        <v>0</v>
      </c>
      <c r="Z363" s="81">
        <f t="shared" si="208"/>
        <v>0</v>
      </c>
      <c r="AA363" s="81">
        <f t="shared" si="209"/>
        <v>0</v>
      </c>
      <c r="AB363" s="81">
        <f t="shared" si="195"/>
        <v>0</v>
      </c>
      <c r="AC363" s="81">
        <f t="shared" si="210"/>
        <v>0</v>
      </c>
      <c r="AD363" s="81">
        <f t="shared" si="211"/>
        <v>0</v>
      </c>
      <c r="AE363" s="81">
        <f t="shared" si="196"/>
        <v>0</v>
      </c>
      <c r="AF363" s="81">
        <f t="shared" si="212"/>
        <v>0</v>
      </c>
      <c r="AG363" s="81">
        <f t="shared" si="213"/>
        <v>0</v>
      </c>
      <c r="AH363" s="81">
        <f t="shared" si="197"/>
        <v>0</v>
      </c>
      <c r="AI363" s="81">
        <f t="shared" si="214"/>
        <v>0</v>
      </c>
      <c r="AJ363" s="81">
        <f t="shared" si="215"/>
        <v>0</v>
      </c>
      <c r="AK363" s="81">
        <f t="shared" si="198"/>
        <v>0</v>
      </c>
      <c r="AL363" s="81">
        <f t="shared" si="216"/>
        <v>0</v>
      </c>
      <c r="AM363" s="81">
        <f t="shared" si="217"/>
        <v>0</v>
      </c>
      <c r="AN363" s="81">
        <f t="shared" si="199"/>
        <v>0</v>
      </c>
      <c r="AO363" s="81">
        <f t="shared" si="218"/>
        <v>0</v>
      </c>
      <c r="AP363" s="81">
        <f t="shared" si="219"/>
        <v>0</v>
      </c>
      <c r="AQ363" s="81">
        <f t="shared" si="200"/>
        <v>0</v>
      </c>
      <c r="AR363" s="81">
        <f t="shared" si="220"/>
        <v>0</v>
      </c>
      <c r="AS363" s="81">
        <f t="shared" si="221"/>
        <v>0</v>
      </c>
      <c r="AT363" s="81">
        <f t="shared" si="201"/>
        <v>0</v>
      </c>
      <c r="AU363" s="81">
        <f t="shared" si="222"/>
        <v>0</v>
      </c>
      <c r="AV363" s="81">
        <f t="shared" si="223"/>
        <v>0</v>
      </c>
      <c r="AW363" s="81">
        <f t="shared" si="202"/>
        <v>0</v>
      </c>
      <c r="AX363" s="81">
        <f t="shared" si="224"/>
        <v>0</v>
      </c>
      <c r="AY363" s="81">
        <f t="shared" si="225"/>
        <v>0</v>
      </c>
      <c r="AZ363" s="81">
        <f t="shared" si="203"/>
        <v>0</v>
      </c>
      <c r="BA363" s="81">
        <f t="shared" si="226"/>
        <v>0</v>
      </c>
      <c r="BB363" s="81">
        <f t="shared" si="227"/>
        <v>0</v>
      </c>
    </row>
    <row r="364" spans="1:54" x14ac:dyDescent="0.25">
      <c r="A364" s="198"/>
      <c r="B364" s="206"/>
      <c r="C364" s="207"/>
      <c r="D364" s="206"/>
      <c r="E364" s="206"/>
      <c r="F364" s="206"/>
      <c r="G364" s="206"/>
      <c r="H364" s="206"/>
      <c r="I364" s="206"/>
      <c r="J364" s="206"/>
      <c r="K364" s="206"/>
      <c r="L364" s="206"/>
      <c r="M364" s="206"/>
      <c r="N364" s="206"/>
      <c r="O364" s="206"/>
      <c r="P364" s="208"/>
      <c r="Q364" s="81">
        <f t="shared" si="204"/>
        <v>0</v>
      </c>
      <c r="R364" s="81">
        <f t="shared" si="205"/>
        <v>0</v>
      </c>
      <c r="S364" s="211" t="s">
        <v>36</v>
      </c>
      <c r="T364" s="212" t="s">
        <v>36</v>
      </c>
      <c r="U364" s="213" t="s">
        <v>36</v>
      </c>
      <c r="V364" s="81">
        <f t="shared" si="193"/>
        <v>0</v>
      </c>
      <c r="W364" s="81">
        <f t="shared" si="206"/>
        <v>0</v>
      </c>
      <c r="X364" s="81">
        <f t="shared" si="207"/>
        <v>0</v>
      </c>
      <c r="Y364" s="81">
        <f t="shared" si="194"/>
        <v>0</v>
      </c>
      <c r="Z364" s="81">
        <f t="shared" si="208"/>
        <v>0</v>
      </c>
      <c r="AA364" s="81">
        <f t="shared" si="209"/>
        <v>0</v>
      </c>
      <c r="AB364" s="81">
        <f t="shared" si="195"/>
        <v>0</v>
      </c>
      <c r="AC364" s="81">
        <f t="shared" si="210"/>
        <v>0</v>
      </c>
      <c r="AD364" s="81">
        <f t="shared" si="211"/>
        <v>0</v>
      </c>
      <c r="AE364" s="81">
        <f t="shared" si="196"/>
        <v>0</v>
      </c>
      <c r="AF364" s="81">
        <f t="shared" si="212"/>
        <v>0</v>
      </c>
      <c r="AG364" s="81">
        <f t="shared" si="213"/>
        <v>0</v>
      </c>
      <c r="AH364" s="81">
        <f t="shared" si="197"/>
        <v>0</v>
      </c>
      <c r="AI364" s="81">
        <f t="shared" si="214"/>
        <v>0</v>
      </c>
      <c r="AJ364" s="81">
        <f t="shared" si="215"/>
        <v>0</v>
      </c>
      <c r="AK364" s="81">
        <f t="shared" si="198"/>
        <v>0</v>
      </c>
      <c r="AL364" s="81">
        <f t="shared" si="216"/>
        <v>0</v>
      </c>
      <c r="AM364" s="81">
        <f t="shared" si="217"/>
        <v>0</v>
      </c>
      <c r="AN364" s="81">
        <f t="shared" si="199"/>
        <v>0</v>
      </c>
      <c r="AO364" s="81">
        <f t="shared" si="218"/>
        <v>0</v>
      </c>
      <c r="AP364" s="81">
        <f t="shared" si="219"/>
        <v>0</v>
      </c>
      <c r="AQ364" s="81">
        <f t="shared" si="200"/>
        <v>0</v>
      </c>
      <c r="AR364" s="81">
        <f t="shared" si="220"/>
        <v>0</v>
      </c>
      <c r="AS364" s="81">
        <f t="shared" si="221"/>
        <v>0</v>
      </c>
      <c r="AT364" s="81">
        <f t="shared" si="201"/>
        <v>0</v>
      </c>
      <c r="AU364" s="81">
        <f t="shared" si="222"/>
        <v>0</v>
      </c>
      <c r="AV364" s="81">
        <f t="shared" si="223"/>
        <v>0</v>
      </c>
      <c r="AW364" s="81">
        <f t="shared" si="202"/>
        <v>0</v>
      </c>
      <c r="AX364" s="81">
        <f t="shared" si="224"/>
        <v>0</v>
      </c>
      <c r="AY364" s="81">
        <f t="shared" si="225"/>
        <v>0</v>
      </c>
      <c r="AZ364" s="81">
        <f t="shared" si="203"/>
        <v>0</v>
      </c>
      <c r="BA364" s="81">
        <f t="shared" si="226"/>
        <v>0</v>
      </c>
      <c r="BB364" s="81">
        <f t="shared" si="227"/>
        <v>0</v>
      </c>
    </row>
    <row r="365" spans="1:54" x14ac:dyDescent="0.25">
      <c r="A365" s="198"/>
      <c r="B365" s="206"/>
      <c r="C365" s="207"/>
      <c r="D365" s="206"/>
      <c r="E365" s="206"/>
      <c r="F365" s="206"/>
      <c r="G365" s="206"/>
      <c r="H365" s="206"/>
      <c r="I365" s="206"/>
      <c r="J365" s="206"/>
      <c r="K365" s="206"/>
      <c r="L365" s="206"/>
      <c r="M365" s="206"/>
      <c r="N365" s="206"/>
      <c r="O365" s="206"/>
      <c r="P365" s="208"/>
      <c r="Q365" s="81">
        <f t="shared" si="204"/>
        <v>0</v>
      </c>
      <c r="R365" s="81">
        <f t="shared" si="205"/>
        <v>0</v>
      </c>
      <c r="S365" s="211" t="s">
        <v>36</v>
      </c>
      <c r="T365" s="212" t="s">
        <v>36</v>
      </c>
      <c r="U365" s="213" t="s">
        <v>36</v>
      </c>
      <c r="V365" s="81">
        <f t="shared" si="193"/>
        <v>0</v>
      </c>
      <c r="W365" s="81">
        <f t="shared" si="206"/>
        <v>0</v>
      </c>
      <c r="X365" s="81">
        <f t="shared" si="207"/>
        <v>0</v>
      </c>
      <c r="Y365" s="81">
        <f t="shared" si="194"/>
        <v>0</v>
      </c>
      <c r="Z365" s="81">
        <f t="shared" si="208"/>
        <v>0</v>
      </c>
      <c r="AA365" s="81">
        <f t="shared" si="209"/>
        <v>0</v>
      </c>
      <c r="AB365" s="81">
        <f t="shared" si="195"/>
        <v>0</v>
      </c>
      <c r="AC365" s="81">
        <f t="shared" si="210"/>
        <v>0</v>
      </c>
      <c r="AD365" s="81">
        <f t="shared" si="211"/>
        <v>0</v>
      </c>
      <c r="AE365" s="81">
        <f t="shared" si="196"/>
        <v>0</v>
      </c>
      <c r="AF365" s="81">
        <f t="shared" si="212"/>
        <v>0</v>
      </c>
      <c r="AG365" s="81">
        <f t="shared" si="213"/>
        <v>0</v>
      </c>
      <c r="AH365" s="81">
        <f t="shared" si="197"/>
        <v>0</v>
      </c>
      <c r="AI365" s="81">
        <f t="shared" si="214"/>
        <v>0</v>
      </c>
      <c r="AJ365" s="81">
        <f t="shared" si="215"/>
        <v>0</v>
      </c>
      <c r="AK365" s="81">
        <f t="shared" si="198"/>
        <v>0</v>
      </c>
      <c r="AL365" s="81">
        <f t="shared" si="216"/>
        <v>0</v>
      </c>
      <c r="AM365" s="81">
        <f t="shared" si="217"/>
        <v>0</v>
      </c>
      <c r="AN365" s="81">
        <f t="shared" si="199"/>
        <v>0</v>
      </c>
      <c r="AO365" s="81">
        <f t="shared" si="218"/>
        <v>0</v>
      </c>
      <c r="AP365" s="81">
        <f t="shared" si="219"/>
        <v>0</v>
      </c>
      <c r="AQ365" s="81">
        <f t="shared" si="200"/>
        <v>0</v>
      </c>
      <c r="AR365" s="81">
        <f t="shared" si="220"/>
        <v>0</v>
      </c>
      <c r="AS365" s="81">
        <f t="shared" si="221"/>
        <v>0</v>
      </c>
      <c r="AT365" s="81">
        <f t="shared" si="201"/>
        <v>0</v>
      </c>
      <c r="AU365" s="81">
        <f t="shared" si="222"/>
        <v>0</v>
      </c>
      <c r="AV365" s="81">
        <f t="shared" si="223"/>
        <v>0</v>
      </c>
      <c r="AW365" s="81">
        <f t="shared" si="202"/>
        <v>0</v>
      </c>
      <c r="AX365" s="81">
        <f t="shared" si="224"/>
        <v>0</v>
      </c>
      <c r="AY365" s="81">
        <f t="shared" si="225"/>
        <v>0</v>
      </c>
      <c r="AZ365" s="81">
        <f t="shared" si="203"/>
        <v>0</v>
      </c>
      <c r="BA365" s="81">
        <f t="shared" si="226"/>
        <v>0</v>
      </c>
      <c r="BB365" s="81">
        <f t="shared" si="227"/>
        <v>0</v>
      </c>
    </row>
    <row r="366" spans="1:54" x14ac:dyDescent="0.25">
      <c r="A366" s="198"/>
      <c r="B366" s="206"/>
      <c r="C366" s="207"/>
      <c r="D366" s="206"/>
      <c r="E366" s="206"/>
      <c r="F366" s="206"/>
      <c r="G366" s="206"/>
      <c r="H366" s="206"/>
      <c r="I366" s="206"/>
      <c r="J366" s="206"/>
      <c r="K366" s="206"/>
      <c r="L366" s="206"/>
      <c r="M366" s="206"/>
      <c r="N366" s="206"/>
      <c r="O366" s="206"/>
      <c r="P366" s="208"/>
      <c r="Q366" s="81">
        <f t="shared" si="204"/>
        <v>0</v>
      </c>
      <c r="R366" s="81">
        <f t="shared" si="205"/>
        <v>0</v>
      </c>
      <c r="S366" s="211" t="s">
        <v>36</v>
      </c>
      <c r="T366" s="212" t="s">
        <v>36</v>
      </c>
      <c r="U366" s="213" t="s">
        <v>36</v>
      </c>
      <c r="V366" s="81">
        <f t="shared" si="193"/>
        <v>0</v>
      </c>
      <c r="W366" s="81">
        <f t="shared" si="206"/>
        <v>0</v>
      </c>
      <c r="X366" s="81">
        <f t="shared" si="207"/>
        <v>0</v>
      </c>
      <c r="Y366" s="81">
        <f t="shared" si="194"/>
        <v>0</v>
      </c>
      <c r="Z366" s="81">
        <f t="shared" si="208"/>
        <v>0</v>
      </c>
      <c r="AA366" s="81">
        <f t="shared" si="209"/>
        <v>0</v>
      </c>
      <c r="AB366" s="81">
        <f t="shared" si="195"/>
        <v>0</v>
      </c>
      <c r="AC366" s="81">
        <f t="shared" si="210"/>
        <v>0</v>
      </c>
      <c r="AD366" s="81">
        <f t="shared" si="211"/>
        <v>0</v>
      </c>
      <c r="AE366" s="81">
        <f t="shared" si="196"/>
        <v>0</v>
      </c>
      <c r="AF366" s="81">
        <f t="shared" si="212"/>
        <v>0</v>
      </c>
      <c r="AG366" s="81">
        <f t="shared" si="213"/>
        <v>0</v>
      </c>
      <c r="AH366" s="81">
        <f t="shared" si="197"/>
        <v>0</v>
      </c>
      <c r="AI366" s="81">
        <f t="shared" si="214"/>
        <v>0</v>
      </c>
      <c r="AJ366" s="81">
        <f t="shared" si="215"/>
        <v>0</v>
      </c>
      <c r="AK366" s="81">
        <f t="shared" si="198"/>
        <v>0</v>
      </c>
      <c r="AL366" s="81">
        <f t="shared" si="216"/>
        <v>0</v>
      </c>
      <c r="AM366" s="81">
        <f t="shared" si="217"/>
        <v>0</v>
      </c>
      <c r="AN366" s="81">
        <f t="shared" si="199"/>
        <v>0</v>
      </c>
      <c r="AO366" s="81">
        <f t="shared" si="218"/>
        <v>0</v>
      </c>
      <c r="AP366" s="81">
        <f t="shared" si="219"/>
        <v>0</v>
      </c>
      <c r="AQ366" s="81">
        <f t="shared" si="200"/>
        <v>0</v>
      </c>
      <c r="AR366" s="81">
        <f t="shared" si="220"/>
        <v>0</v>
      </c>
      <c r="AS366" s="81">
        <f t="shared" si="221"/>
        <v>0</v>
      </c>
      <c r="AT366" s="81">
        <f t="shared" si="201"/>
        <v>0</v>
      </c>
      <c r="AU366" s="81">
        <f t="shared" si="222"/>
        <v>0</v>
      </c>
      <c r="AV366" s="81">
        <f t="shared" si="223"/>
        <v>0</v>
      </c>
      <c r="AW366" s="81">
        <f t="shared" si="202"/>
        <v>0</v>
      </c>
      <c r="AX366" s="81">
        <f t="shared" si="224"/>
        <v>0</v>
      </c>
      <c r="AY366" s="81">
        <f t="shared" si="225"/>
        <v>0</v>
      </c>
      <c r="AZ366" s="81">
        <f t="shared" si="203"/>
        <v>0</v>
      </c>
      <c r="BA366" s="81">
        <f t="shared" si="226"/>
        <v>0</v>
      </c>
      <c r="BB366" s="81">
        <f t="shared" si="227"/>
        <v>0</v>
      </c>
    </row>
    <row r="367" spans="1:54" x14ac:dyDescent="0.25">
      <c r="A367" s="198"/>
      <c r="B367" s="206"/>
      <c r="C367" s="207"/>
      <c r="D367" s="206"/>
      <c r="E367" s="206"/>
      <c r="F367" s="206"/>
      <c r="G367" s="206"/>
      <c r="H367" s="206"/>
      <c r="I367" s="206"/>
      <c r="J367" s="206"/>
      <c r="K367" s="206"/>
      <c r="L367" s="206"/>
      <c r="M367" s="206"/>
      <c r="N367" s="206"/>
      <c r="O367" s="206"/>
      <c r="P367" s="208"/>
      <c r="Q367" s="81">
        <f t="shared" si="204"/>
        <v>0</v>
      </c>
      <c r="R367" s="81">
        <f t="shared" si="205"/>
        <v>0</v>
      </c>
      <c r="S367" s="211" t="s">
        <v>36</v>
      </c>
      <c r="T367" s="212" t="s">
        <v>36</v>
      </c>
      <c r="U367" s="213" t="s">
        <v>36</v>
      </c>
      <c r="V367" s="81">
        <f t="shared" si="193"/>
        <v>0</v>
      </c>
      <c r="W367" s="81">
        <f t="shared" si="206"/>
        <v>0</v>
      </c>
      <c r="X367" s="81">
        <f t="shared" si="207"/>
        <v>0</v>
      </c>
      <c r="Y367" s="81">
        <f t="shared" si="194"/>
        <v>0</v>
      </c>
      <c r="Z367" s="81">
        <f t="shared" si="208"/>
        <v>0</v>
      </c>
      <c r="AA367" s="81">
        <f t="shared" si="209"/>
        <v>0</v>
      </c>
      <c r="AB367" s="81">
        <f t="shared" si="195"/>
        <v>0</v>
      </c>
      <c r="AC367" s="81">
        <f t="shared" si="210"/>
        <v>0</v>
      </c>
      <c r="AD367" s="81">
        <f t="shared" si="211"/>
        <v>0</v>
      </c>
      <c r="AE367" s="81">
        <f t="shared" si="196"/>
        <v>0</v>
      </c>
      <c r="AF367" s="81">
        <f t="shared" si="212"/>
        <v>0</v>
      </c>
      <c r="AG367" s="81">
        <f t="shared" si="213"/>
        <v>0</v>
      </c>
      <c r="AH367" s="81">
        <f t="shared" si="197"/>
        <v>0</v>
      </c>
      <c r="AI367" s="81">
        <f t="shared" si="214"/>
        <v>0</v>
      </c>
      <c r="AJ367" s="81">
        <f t="shared" si="215"/>
        <v>0</v>
      </c>
      <c r="AK367" s="81">
        <f t="shared" si="198"/>
        <v>0</v>
      </c>
      <c r="AL367" s="81">
        <f t="shared" si="216"/>
        <v>0</v>
      </c>
      <c r="AM367" s="81">
        <f t="shared" si="217"/>
        <v>0</v>
      </c>
      <c r="AN367" s="81">
        <f t="shared" si="199"/>
        <v>0</v>
      </c>
      <c r="AO367" s="81">
        <f t="shared" si="218"/>
        <v>0</v>
      </c>
      <c r="AP367" s="81">
        <f t="shared" si="219"/>
        <v>0</v>
      </c>
      <c r="AQ367" s="81">
        <f t="shared" si="200"/>
        <v>0</v>
      </c>
      <c r="AR367" s="81">
        <f t="shared" si="220"/>
        <v>0</v>
      </c>
      <c r="AS367" s="81">
        <f t="shared" si="221"/>
        <v>0</v>
      </c>
      <c r="AT367" s="81">
        <f t="shared" si="201"/>
        <v>0</v>
      </c>
      <c r="AU367" s="81">
        <f t="shared" si="222"/>
        <v>0</v>
      </c>
      <c r="AV367" s="81">
        <f t="shared" si="223"/>
        <v>0</v>
      </c>
      <c r="AW367" s="81">
        <f t="shared" si="202"/>
        <v>0</v>
      </c>
      <c r="AX367" s="81">
        <f t="shared" si="224"/>
        <v>0</v>
      </c>
      <c r="AY367" s="81">
        <f t="shared" si="225"/>
        <v>0</v>
      </c>
      <c r="AZ367" s="81">
        <f t="shared" si="203"/>
        <v>0</v>
      </c>
      <c r="BA367" s="81">
        <f t="shared" si="226"/>
        <v>0</v>
      </c>
      <c r="BB367" s="81">
        <f t="shared" si="227"/>
        <v>0</v>
      </c>
    </row>
    <row r="368" spans="1:54" x14ac:dyDescent="0.25">
      <c r="A368" s="198"/>
      <c r="B368" s="206"/>
      <c r="C368" s="207"/>
      <c r="D368" s="206"/>
      <c r="E368" s="206"/>
      <c r="F368" s="206"/>
      <c r="G368" s="206"/>
      <c r="H368" s="206"/>
      <c r="I368" s="206"/>
      <c r="J368" s="206"/>
      <c r="K368" s="206"/>
      <c r="L368" s="206"/>
      <c r="M368" s="206"/>
      <c r="N368" s="206"/>
      <c r="O368" s="206"/>
      <c r="P368" s="208"/>
      <c r="Q368" s="81">
        <f t="shared" si="204"/>
        <v>0</v>
      </c>
      <c r="R368" s="81">
        <f t="shared" si="205"/>
        <v>0</v>
      </c>
      <c r="S368" s="211" t="s">
        <v>36</v>
      </c>
      <c r="T368" s="212" t="s">
        <v>36</v>
      </c>
      <c r="U368" s="213" t="s">
        <v>36</v>
      </c>
      <c r="V368" s="81">
        <f t="shared" si="193"/>
        <v>0</v>
      </c>
      <c r="W368" s="81">
        <f t="shared" si="206"/>
        <v>0</v>
      </c>
      <c r="X368" s="81">
        <f t="shared" si="207"/>
        <v>0</v>
      </c>
      <c r="Y368" s="81">
        <f t="shared" si="194"/>
        <v>0</v>
      </c>
      <c r="Z368" s="81">
        <f t="shared" si="208"/>
        <v>0</v>
      </c>
      <c r="AA368" s="81">
        <f t="shared" si="209"/>
        <v>0</v>
      </c>
      <c r="AB368" s="81">
        <f t="shared" si="195"/>
        <v>0</v>
      </c>
      <c r="AC368" s="81">
        <f t="shared" si="210"/>
        <v>0</v>
      </c>
      <c r="AD368" s="81">
        <f t="shared" si="211"/>
        <v>0</v>
      </c>
      <c r="AE368" s="81">
        <f t="shared" si="196"/>
        <v>0</v>
      </c>
      <c r="AF368" s="81">
        <f t="shared" si="212"/>
        <v>0</v>
      </c>
      <c r="AG368" s="81">
        <f t="shared" si="213"/>
        <v>0</v>
      </c>
      <c r="AH368" s="81">
        <f t="shared" si="197"/>
        <v>0</v>
      </c>
      <c r="AI368" s="81">
        <f t="shared" si="214"/>
        <v>0</v>
      </c>
      <c r="AJ368" s="81">
        <f t="shared" si="215"/>
        <v>0</v>
      </c>
      <c r="AK368" s="81">
        <f t="shared" si="198"/>
        <v>0</v>
      </c>
      <c r="AL368" s="81">
        <f t="shared" si="216"/>
        <v>0</v>
      </c>
      <c r="AM368" s="81">
        <f t="shared" si="217"/>
        <v>0</v>
      </c>
      <c r="AN368" s="81">
        <f t="shared" si="199"/>
        <v>0</v>
      </c>
      <c r="AO368" s="81">
        <f t="shared" si="218"/>
        <v>0</v>
      </c>
      <c r="AP368" s="81">
        <f t="shared" si="219"/>
        <v>0</v>
      </c>
      <c r="AQ368" s="81">
        <f t="shared" si="200"/>
        <v>0</v>
      </c>
      <c r="AR368" s="81">
        <f t="shared" si="220"/>
        <v>0</v>
      </c>
      <c r="AS368" s="81">
        <f t="shared" si="221"/>
        <v>0</v>
      </c>
      <c r="AT368" s="81">
        <f t="shared" si="201"/>
        <v>0</v>
      </c>
      <c r="AU368" s="81">
        <f t="shared" si="222"/>
        <v>0</v>
      </c>
      <c r="AV368" s="81">
        <f t="shared" si="223"/>
        <v>0</v>
      </c>
      <c r="AW368" s="81">
        <f t="shared" si="202"/>
        <v>0</v>
      </c>
      <c r="AX368" s="81">
        <f t="shared" si="224"/>
        <v>0</v>
      </c>
      <c r="AY368" s="81">
        <f t="shared" si="225"/>
        <v>0</v>
      </c>
      <c r="AZ368" s="81">
        <f t="shared" si="203"/>
        <v>0</v>
      </c>
      <c r="BA368" s="81">
        <f t="shared" si="226"/>
        <v>0</v>
      </c>
      <c r="BB368" s="81">
        <f t="shared" si="227"/>
        <v>0</v>
      </c>
    </row>
    <row r="369" spans="1:54" x14ac:dyDescent="0.25">
      <c r="A369" s="198"/>
      <c r="B369" s="206"/>
      <c r="C369" s="207"/>
      <c r="D369" s="206"/>
      <c r="E369" s="206"/>
      <c r="F369" s="206"/>
      <c r="G369" s="206"/>
      <c r="H369" s="206"/>
      <c r="I369" s="206"/>
      <c r="J369" s="206"/>
      <c r="K369" s="206"/>
      <c r="L369" s="206"/>
      <c r="M369" s="206"/>
      <c r="N369" s="206"/>
      <c r="O369" s="206"/>
      <c r="P369" s="208"/>
      <c r="Q369" s="81">
        <f t="shared" si="204"/>
        <v>0</v>
      </c>
      <c r="R369" s="81">
        <f t="shared" si="205"/>
        <v>0</v>
      </c>
      <c r="S369" s="211" t="s">
        <v>36</v>
      </c>
      <c r="T369" s="212" t="s">
        <v>36</v>
      </c>
      <c r="U369" s="213" t="s">
        <v>36</v>
      </c>
      <c r="V369" s="81">
        <f t="shared" ref="V369:V432" si="228">IF($G369="",0,IF(OR(VALUE(LEFT(V$8,4))&gt;IF($U369="N/a",9999,VALUE(LEFT($U369,4))),AND($G369="No",VALUE(LEFT(V$8,4))&lt;IF($H369="N/a",0,VALUE(LEFT($H369,4))))),0,IF(AND(VALUE(LEFT(V$8,4))&gt;=IF($S369="N/a",9999,VALUE(LEFT($S369,4))),$T369&lt;&gt;"N/a"),(1+$T369)*$P369,$P369)))</f>
        <v>0</v>
      </c>
      <c r="W369" s="81">
        <f t="shared" si="206"/>
        <v>0</v>
      </c>
      <c r="X369" s="81">
        <f t="shared" si="207"/>
        <v>0</v>
      </c>
      <c r="Y369" s="81">
        <f t="shared" ref="Y369:Y432" si="229">IF($G369="",0,IF(OR(VALUE(LEFT(Y$8,4))&gt;IF($U369="N/a",9999,VALUE(LEFT($U369,4))),AND($G369="No",VALUE(LEFT(Y$8,4))&lt;IF($H369="N/a",0,VALUE(LEFT($H369,4))))),0,IF(AND(VALUE(LEFT(Y$8,4))&gt;=IF($S369="N/a",9999,VALUE(LEFT($S369,4))),$T369&lt;&gt;"N/a"),(1+$T369)*$P369,$P369)))</f>
        <v>0</v>
      </c>
      <c r="Z369" s="81">
        <f t="shared" si="208"/>
        <v>0</v>
      </c>
      <c r="AA369" s="81">
        <f t="shared" si="209"/>
        <v>0</v>
      </c>
      <c r="AB369" s="81">
        <f t="shared" ref="AB369:AB432" si="230">IF($G369="",0,IF(OR(VALUE(LEFT(AB$8,4))&gt;IF($U369="N/a",9999,VALUE(LEFT($U369,4))),AND($G369="No",VALUE(LEFT(AB$8,4))&lt;IF($H369="N/a",0,VALUE(LEFT($H369,4))))),0,IF(AND(VALUE(LEFT(AB$8,4))&gt;=IF($S369="N/a",9999,VALUE(LEFT($S369,4))),$T369&lt;&gt;"N/a"),(1+$T369)*$P369,$P369)))</f>
        <v>0</v>
      </c>
      <c r="AC369" s="81">
        <f t="shared" si="210"/>
        <v>0</v>
      </c>
      <c r="AD369" s="81">
        <f t="shared" si="211"/>
        <v>0</v>
      </c>
      <c r="AE369" s="81">
        <f t="shared" ref="AE369:AE432" si="231">IF($G369="",0,IF(OR(VALUE(LEFT(AE$8,4))&gt;IF($U369="N/a",9999,VALUE(LEFT($U369,4))),AND($G369="No",VALUE(LEFT(AE$8,4))&lt;IF($H369="N/a",0,VALUE(LEFT($H369,4))))),0,IF(AND(VALUE(LEFT(AE$8,4))&gt;=IF($S369="N/a",9999,VALUE(LEFT($S369,4))),$T369&lt;&gt;"N/a"),(1+$T369)*$P369,$P369)))</f>
        <v>0</v>
      </c>
      <c r="AF369" s="81">
        <f t="shared" si="212"/>
        <v>0</v>
      </c>
      <c r="AG369" s="81">
        <f t="shared" si="213"/>
        <v>0</v>
      </c>
      <c r="AH369" s="81">
        <f t="shared" ref="AH369:AH432" si="232">IF($G369="",0,IF(OR(VALUE(LEFT(AH$8,4))&gt;IF($U369="N/a",9999,VALUE(LEFT($U369,4))),AND($G369="No",VALUE(LEFT(AH$8,4))&lt;IF($H369="N/a",0,VALUE(LEFT($H369,4))))),0,IF(AND(VALUE(LEFT(AH$8,4))&gt;=IF($S369="N/a",9999,VALUE(LEFT($S369,4))),$T369&lt;&gt;"N/a"),(1+$T369)*$P369,$P369)))</f>
        <v>0</v>
      </c>
      <c r="AI369" s="81">
        <f t="shared" si="214"/>
        <v>0</v>
      </c>
      <c r="AJ369" s="81">
        <f t="shared" si="215"/>
        <v>0</v>
      </c>
      <c r="AK369" s="81">
        <f t="shared" ref="AK369:AK432" si="233">IF($G369="",0,IF(OR(VALUE(LEFT(AK$8,4))&gt;IF($U369="N/a",9999,VALUE(LEFT($U369,4))),AND($G369="No",VALUE(LEFT(AK$8,4))&lt;IF($H369="N/a",0,VALUE(LEFT($H369,4))))),0,IF(AND(VALUE(LEFT(AK$8,4))&gt;=IF($S369="N/a",9999,VALUE(LEFT($S369,4))),$T369&lt;&gt;"N/a"),(1+$T369)*$P369,$P369)))</f>
        <v>0</v>
      </c>
      <c r="AL369" s="81">
        <f t="shared" si="216"/>
        <v>0</v>
      </c>
      <c r="AM369" s="81">
        <f t="shared" si="217"/>
        <v>0</v>
      </c>
      <c r="AN369" s="81">
        <f t="shared" ref="AN369:AN432" si="234">IF($G369="",0,IF(OR(VALUE(LEFT(AN$8,4))&gt;IF($U369="N/a",9999,VALUE(LEFT($U369,4))),AND($G369="No",VALUE(LEFT(AN$8,4))&lt;IF($H369="N/a",0,VALUE(LEFT($H369,4))))),0,IF(AND(VALUE(LEFT(AN$8,4))&gt;=IF($S369="N/a",9999,VALUE(LEFT($S369,4))),$T369&lt;&gt;"N/a"),(1+$T369)*$P369,$P369)))</f>
        <v>0</v>
      </c>
      <c r="AO369" s="81">
        <f t="shared" si="218"/>
        <v>0</v>
      </c>
      <c r="AP369" s="81">
        <f t="shared" si="219"/>
        <v>0</v>
      </c>
      <c r="AQ369" s="81">
        <f t="shared" ref="AQ369:AQ432" si="235">IF($G369="",0,IF(OR(VALUE(LEFT(AQ$8,4))&gt;IF($U369="N/a",9999,VALUE(LEFT($U369,4))),AND($G369="No",VALUE(LEFT(AQ$8,4))&lt;IF($H369="N/a",0,VALUE(LEFT($H369,4))))),0,IF(AND(VALUE(LEFT(AQ$8,4))&gt;=IF($S369="N/a",9999,VALUE(LEFT($S369,4))),$T369&lt;&gt;"N/a"),(1+$T369)*$P369,$P369)))</f>
        <v>0</v>
      </c>
      <c r="AR369" s="81">
        <f t="shared" si="220"/>
        <v>0</v>
      </c>
      <c r="AS369" s="81">
        <f t="shared" si="221"/>
        <v>0</v>
      </c>
      <c r="AT369" s="81">
        <f t="shared" ref="AT369:AT432" si="236">IF($G369="",0,IF(OR(VALUE(LEFT(AT$8,4))&gt;IF($U369="N/a",9999,VALUE(LEFT($U369,4))),AND($G369="No",VALUE(LEFT(AT$8,4))&lt;IF($H369="N/a",0,VALUE(LEFT($H369,4))))),0,IF(AND(VALUE(LEFT(AT$8,4))&gt;=IF($S369="N/a",9999,VALUE(LEFT($S369,4))),$T369&lt;&gt;"N/a"),(1+$T369)*$P369,$P369)))</f>
        <v>0</v>
      </c>
      <c r="AU369" s="81">
        <f t="shared" si="222"/>
        <v>0</v>
      </c>
      <c r="AV369" s="81">
        <f t="shared" si="223"/>
        <v>0</v>
      </c>
      <c r="AW369" s="81">
        <f t="shared" ref="AW369:AW432" si="237">IF($G369="",0,IF(OR(VALUE(LEFT(AW$8,4))&gt;IF($U369="N/a",9999,VALUE(LEFT($U369,4))),AND($G369="No",VALUE(LEFT(AW$8,4))&lt;IF($H369="N/a",0,VALUE(LEFT($H369,4))))),0,IF(AND(VALUE(LEFT(AW$8,4))&gt;=IF($S369="N/a",9999,VALUE(LEFT($S369,4))),$T369&lt;&gt;"N/a"),(1+$T369)*$P369,$P369)))</f>
        <v>0</v>
      </c>
      <c r="AX369" s="81">
        <f t="shared" si="224"/>
        <v>0</v>
      </c>
      <c r="AY369" s="81">
        <f t="shared" si="225"/>
        <v>0</v>
      </c>
      <c r="AZ369" s="81">
        <f t="shared" ref="AZ369:AZ432" si="238">IF($G369="",0,IF(OR(VALUE(LEFT(AZ$8,4))&gt;IF($U369="N/a",9999,VALUE(LEFT($U369,4))),AND($G369="No",VALUE(LEFT(AZ$8,4))&lt;IF($H369="N/a",0,VALUE(LEFT($H369,4))))),0,IF(AND(VALUE(LEFT(AZ$8,4))&gt;=IF($S369="N/a",9999,VALUE(LEFT($S369,4))),$T369&lt;&gt;"N/a"),(1+$T369)*$P369,$P369)))</f>
        <v>0</v>
      </c>
      <c r="BA369" s="81">
        <f t="shared" si="226"/>
        <v>0</v>
      </c>
      <c r="BB369" s="81">
        <f t="shared" si="227"/>
        <v>0</v>
      </c>
    </row>
    <row r="370" spans="1:54" x14ac:dyDescent="0.25">
      <c r="A370" s="198"/>
      <c r="B370" s="206"/>
      <c r="C370" s="207"/>
      <c r="D370" s="206"/>
      <c r="E370" s="206"/>
      <c r="F370" s="206"/>
      <c r="G370" s="206"/>
      <c r="H370" s="206"/>
      <c r="I370" s="206"/>
      <c r="J370" s="206"/>
      <c r="K370" s="206"/>
      <c r="L370" s="206"/>
      <c r="M370" s="206"/>
      <c r="N370" s="206"/>
      <c r="O370" s="206"/>
      <c r="P370" s="208"/>
      <c r="Q370" s="81">
        <f t="shared" si="204"/>
        <v>0</v>
      </c>
      <c r="R370" s="81">
        <f t="shared" si="205"/>
        <v>0</v>
      </c>
      <c r="S370" s="211" t="s">
        <v>36</v>
      </c>
      <c r="T370" s="212" t="s">
        <v>36</v>
      </c>
      <c r="U370" s="213" t="s">
        <v>36</v>
      </c>
      <c r="V370" s="81">
        <f t="shared" si="228"/>
        <v>0</v>
      </c>
      <c r="W370" s="81">
        <f t="shared" si="206"/>
        <v>0</v>
      </c>
      <c r="X370" s="81">
        <f t="shared" si="207"/>
        <v>0</v>
      </c>
      <c r="Y370" s="81">
        <f t="shared" si="229"/>
        <v>0</v>
      </c>
      <c r="Z370" s="81">
        <f t="shared" si="208"/>
        <v>0</v>
      </c>
      <c r="AA370" s="81">
        <f t="shared" si="209"/>
        <v>0</v>
      </c>
      <c r="AB370" s="81">
        <f t="shared" si="230"/>
        <v>0</v>
      </c>
      <c r="AC370" s="81">
        <f t="shared" si="210"/>
        <v>0</v>
      </c>
      <c r="AD370" s="81">
        <f t="shared" si="211"/>
        <v>0</v>
      </c>
      <c r="AE370" s="81">
        <f t="shared" si="231"/>
        <v>0</v>
      </c>
      <c r="AF370" s="81">
        <f t="shared" si="212"/>
        <v>0</v>
      </c>
      <c r="AG370" s="81">
        <f t="shared" si="213"/>
        <v>0</v>
      </c>
      <c r="AH370" s="81">
        <f t="shared" si="232"/>
        <v>0</v>
      </c>
      <c r="AI370" s="81">
        <f t="shared" si="214"/>
        <v>0</v>
      </c>
      <c r="AJ370" s="81">
        <f t="shared" si="215"/>
        <v>0</v>
      </c>
      <c r="AK370" s="81">
        <f t="shared" si="233"/>
        <v>0</v>
      </c>
      <c r="AL370" s="81">
        <f t="shared" si="216"/>
        <v>0</v>
      </c>
      <c r="AM370" s="81">
        <f t="shared" si="217"/>
        <v>0</v>
      </c>
      <c r="AN370" s="81">
        <f t="shared" si="234"/>
        <v>0</v>
      </c>
      <c r="AO370" s="81">
        <f t="shared" si="218"/>
        <v>0</v>
      </c>
      <c r="AP370" s="81">
        <f t="shared" si="219"/>
        <v>0</v>
      </c>
      <c r="AQ370" s="81">
        <f t="shared" si="235"/>
        <v>0</v>
      </c>
      <c r="AR370" s="81">
        <f t="shared" si="220"/>
        <v>0</v>
      </c>
      <c r="AS370" s="81">
        <f t="shared" si="221"/>
        <v>0</v>
      </c>
      <c r="AT370" s="81">
        <f t="shared" si="236"/>
        <v>0</v>
      </c>
      <c r="AU370" s="81">
        <f t="shared" si="222"/>
        <v>0</v>
      </c>
      <c r="AV370" s="81">
        <f t="shared" si="223"/>
        <v>0</v>
      </c>
      <c r="AW370" s="81">
        <f t="shared" si="237"/>
        <v>0</v>
      </c>
      <c r="AX370" s="81">
        <f t="shared" si="224"/>
        <v>0</v>
      </c>
      <c r="AY370" s="81">
        <f t="shared" si="225"/>
        <v>0</v>
      </c>
      <c r="AZ370" s="81">
        <f t="shared" si="238"/>
        <v>0</v>
      </c>
      <c r="BA370" s="81">
        <f t="shared" si="226"/>
        <v>0</v>
      </c>
      <c r="BB370" s="81">
        <f t="shared" si="227"/>
        <v>0</v>
      </c>
    </row>
    <row r="371" spans="1:54" x14ac:dyDescent="0.25">
      <c r="A371" s="198"/>
      <c r="B371" s="206"/>
      <c r="C371" s="207"/>
      <c r="D371" s="206"/>
      <c r="E371" s="206"/>
      <c r="F371" s="206"/>
      <c r="G371" s="206"/>
      <c r="H371" s="206"/>
      <c r="I371" s="206"/>
      <c r="J371" s="206"/>
      <c r="K371" s="206"/>
      <c r="L371" s="206"/>
      <c r="M371" s="206"/>
      <c r="N371" s="206"/>
      <c r="O371" s="206"/>
      <c r="P371" s="208"/>
      <c r="Q371" s="81">
        <f t="shared" si="204"/>
        <v>0</v>
      </c>
      <c r="R371" s="81">
        <f t="shared" si="205"/>
        <v>0</v>
      </c>
      <c r="S371" s="211" t="s">
        <v>36</v>
      </c>
      <c r="T371" s="212" t="s">
        <v>36</v>
      </c>
      <c r="U371" s="213" t="s">
        <v>36</v>
      </c>
      <c r="V371" s="81">
        <f t="shared" si="228"/>
        <v>0</v>
      </c>
      <c r="W371" s="81">
        <f t="shared" si="206"/>
        <v>0</v>
      </c>
      <c r="X371" s="81">
        <f t="shared" si="207"/>
        <v>0</v>
      </c>
      <c r="Y371" s="81">
        <f t="shared" si="229"/>
        <v>0</v>
      </c>
      <c r="Z371" s="81">
        <f t="shared" si="208"/>
        <v>0</v>
      </c>
      <c r="AA371" s="81">
        <f t="shared" si="209"/>
        <v>0</v>
      </c>
      <c r="AB371" s="81">
        <f t="shared" si="230"/>
        <v>0</v>
      </c>
      <c r="AC371" s="81">
        <f t="shared" si="210"/>
        <v>0</v>
      </c>
      <c r="AD371" s="81">
        <f t="shared" si="211"/>
        <v>0</v>
      </c>
      <c r="AE371" s="81">
        <f t="shared" si="231"/>
        <v>0</v>
      </c>
      <c r="AF371" s="81">
        <f t="shared" si="212"/>
        <v>0</v>
      </c>
      <c r="AG371" s="81">
        <f t="shared" si="213"/>
        <v>0</v>
      </c>
      <c r="AH371" s="81">
        <f t="shared" si="232"/>
        <v>0</v>
      </c>
      <c r="AI371" s="81">
        <f t="shared" si="214"/>
        <v>0</v>
      </c>
      <c r="AJ371" s="81">
        <f t="shared" si="215"/>
        <v>0</v>
      </c>
      <c r="AK371" s="81">
        <f t="shared" si="233"/>
        <v>0</v>
      </c>
      <c r="AL371" s="81">
        <f t="shared" si="216"/>
        <v>0</v>
      </c>
      <c r="AM371" s="81">
        <f t="shared" si="217"/>
        <v>0</v>
      </c>
      <c r="AN371" s="81">
        <f t="shared" si="234"/>
        <v>0</v>
      </c>
      <c r="AO371" s="81">
        <f t="shared" si="218"/>
        <v>0</v>
      </c>
      <c r="AP371" s="81">
        <f t="shared" si="219"/>
        <v>0</v>
      </c>
      <c r="AQ371" s="81">
        <f t="shared" si="235"/>
        <v>0</v>
      </c>
      <c r="AR371" s="81">
        <f t="shared" si="220"/>
        <v>0</v>
      </c>
      <c r="AS371" s="81">
        <f t="shared" si="221"/>
        <v>0</v>
      </c>
      <c r="AT371" s="81">
        <f t="shared" si="236"/>
        <v>0</v>
      </c>
      <c r="AU371" s="81">
        <f t="shared" si="222"/>
        <v>0</v>
      </c>
      <c r="AV371" s="81">
        <f t="shared" si="223"/>
        <v>0</v>
      </c>
      <c r="AW371" s="81">
        <f t="shared" si="237"/>
        <v>0</v>
      </c>
      <c r="AX371" s="81">
        <f t="shared" si="224"/>
        <v>0</v>
      </c>
      <c r="AY371" s="81">
        <f t="shared" si="225"/>
        <v>0</v>
      </c>
      <c r="AZ371" s="81">
        <f t="shared" si="238"/>
        <v>0</v>
      </c>
      <c r="BA371" s="81">
        <f t="shared" si="226"/>
        <v>0</v>
      </c>
      <c r="BB371" s="81">
        <f t="shared" si="227"/>
        <v>0</v>
      </c>
    </row>
    <row r="372" spans="1:54" x14ac:dyDescent="0.25">
      <c r="A372" s="198"/>
      <c r="B372" s="206"/>
      <c r="C372" s="207"/>
      <c r="D372" s="206"/>
      <c r="E372" s="206"/>
      <c r="F372" s="206"/>
      <c r="G372" s="206"/>
      <c r="H372" s="206"/>
      <c r="I372" s="206"/>
      <c r="J372" s="206"/>
      <c r="K372" s="206"/>
      <c r="L372" s="206"/>
      <c r="M372" s="206"/>
      <c r="N372" s="206"/>
      <c r="O372" s="206"/>
      <c r="P372" s="208"/>
      <c r="Q372" s="81">
        <f t="shared" si="204"/>
        <v>0</v>
      </c>
      <c r="R372" s="81">
        <f t="shared" si="205"/>
        <v>0</v>
      </c>
      <c r="S372" s="211" t="s">
        <v>36</v>
      </c>
      <c r="T372" s="212" t="s">
        <v>36</v>
      </c>
      <c r="U372" s="213" t="s">
        <v>36</v>
      </c>
      <c r="V372" s="81">
        <f t="shared" si="228"/>
        <v>0</v>
      </c>
      <c r="W372" s="81">
        <f t="shared" si="206"/>
        <v>0</v>
      </c>
      <c r="X372" s="81">
        <f t="shared" si="207"/>
        <v>0</v>
      </c>
      <c r="Y372" s="81">
        <f t="shared" si="229"/>
        <v>0</v>
      </c>
      <c r="Z372" s="81">
        <f t="shared" si="208"/>
        <v>0</v>
      </c>
      <c r="AA372" s="81">
        <f t="shared" si="209"/>
        <v>0</v>
      </c>
      <c r="AB372" s="81">
        <f t="shared" si="230"/>
        <v>0</v>
      </c>
      <c r="AC372" s="81">
        <f t="shared" si="210"/>
        <v>0</v>
      </c>
      <c r="AD372" s="81">
        <f t="shared" si="211"/>
        <v>0</v>
      </c>
      <c r="AE372" s="81">
        <f t="shared" si="231"/>
        <v>0</v>
      </c>
      <c r="AF372" s="81">
        <f t="shared" si="212"/>
        <v>0</v>
      </c>
      <c r="AG372" s="81">
        <f t="shared" si="213"/>
        <v>0</v>
      </c>
      <c r="AH372" s="81">
        <f t="shared" si="232"/>
        <v>0</v>
      </c>
      <c r="AI372" s="81">
        <f t="shared" si="214"/>
        <v>0</v>
      </c>
      <c r="AJ372" s="81">
        <f t="shared" si="215"/>
        <v>0</v>
      </c>
      <c r="AK372" s="81">
        <f t="shared" si="233"/>
        <v>0</v>
      </c>
      <c r="AL372" s="81">
        <f t="shared" si="216"/>
        <v>0</v>
      </c>
      <c r="AM372" s="81">
        <f t="shared" si="217"/>
        <v>0</v>
      </c>
      <c r="AN372" s="81">
        <f t="shared" si="234"/>
        <v>0</v>
      </c>
      <c r="AO372" s="81">
        <f t="shared" si="218"/>
        <v>0</v>
      </c>
      <c r="AP372" s="81">
        <f t="shared" si="219"/>
        <v>0</v>
      </c>
      <c r="AQ372" s="81">
        <f t="shared" si="235"/>
        <v>0</v>
      </c>
      <c r="AR372" s="81">
        <f t="shared" si="220"/>
        <v>0</v>
      </c>
      <c r="AS372" s="81">
        <f t="shared" si="221"/>
        <v>0</v>
      </c>
      <c r="AT372" s="81">
        <f t="shared" si="236"/>
        <v>0</v>
      </c>
      <c r="AU372" s="81">
        <f t="shared" si="222"/>
        <v>0</v>
      </c>
      <c r="AV372" s="81">
        <f t="shared" si="223"/>
        <v>0</v>
      </c>
      <c r="AW372" s="81">
        <f t="shared" si="237"/>
        <v>0</v>
      </c>
      <c r="AX372" s="81">
        <f t="shared" si="224"/>
        <v>0</v>
      </c>
      <c r="AY372" s="81">
        <f t="shared" si="225"/>
        <v>0</v>
      </c>
      <c r="AZ372" s="81">
        <f t="shared" si="238"/>
        <v>0</v>
      </c>
      <c r="BA372" s="81">
        <f t="shared" si="226"/>
        <v>0</v>
      </c>
      <c r="BB372" s="81">
        <f t="shared" si="227"/>
        <v>0</v>
      </c>
    </row>
    <row r="373" spans="1:54" x14ac:dyDescent="0.25">
      <c r="A373" s="198"/>
      <c r="B373" s="206"/>
      <c r="C373" s="207"/>
      <c r="D373" s="206"/>
      <c r="E373" s="206"/>
      <c r="F373" s="206"/>
      <c r="G373" s="206"/>
      <c r="H373" s="206"/>
      <c r="I373" s="206"/>
      <c r="J373" s="206"/>
      <c r="K373" s="206"/>
      <c r="L373" s="206"/>
      <c r="M373" s="206"/>
      <c r="N373" s="206"/>
      <c r="O373" s="206"/>
      <c r="P373" s="208"/>
      <c r="Q373" s="81">
        <f t="shared" si="204"/>
        <v>0</v>
      </c>
      <c r="R373" s="81">
        <f t="shared" si="205"/>
        <v>0</v>
      </c>
      <c r="S373" s="211" t="s">
        <v>36</v>
      </c>
      <c r="T373" s="212" t="s">
        <v>36</v>
      </c>
      <c r="U373" s="213" t="s">
        <v>36</v>
      </c>
      <c r="V373" s="81">
        <f t="shared" si="228"/>
        <v>0</v>
      </c>
      <c r="W373" s="81">
        <f t="shared" si="206"/>
        <v>0</v>
      </c>
      <c r="X373" s="81">
        <f t="shared" si="207"/>
        <v>0</v>
      </c>
      <c r="Y373" s="81">
        <f t="shared" si="229"/>
        <v>0</v>
      </c>
      <c r="Z373" s="81">
        <f t="shared" si="208"/>
        <v>0</v>
      </c>
      <c r="AA373" s="81">
        <f t="shared" si="209"/>
        <v>0</v>
      </c>
      <c r="AB373" s="81">
        <f t="shared" si="230"/>
        <v>0</v>
      </c>
      <c r="AC373" s="81">
        <f t="shared" si="210"/>
        <v>0</v>
      </c>
      <c r="AD373" s="81">
        <f t="shared" si="211"/>
        <v>0</v>
      </c>
      <c r="AE373" s="81">
        <f t="shared" si="231"/>
        <v>0</v>
      </c>
      <c r="AF373" s="81">
        <f t="shared" si="212"/>
        <v>0</v>
      </c>
      <c r="AG373" s="81">
        <f t="shared" si="213"/>
        <v>0</v>
      </c>
      <c r="AH373" s="81">
        <f t="shared" si="232"/>
        <v>0</v>
      </c>
      <c r="AI373" s="81">
        <f t="shared" si="214"/>
        <v>0</v>
      </c>
      <c r="AJ373" s="81">
        <f t="shared" si="215"/>
        <v>0</v>
      </c>
      <c r="AK373" s="81">
        <f t="shared" si="233"/>
        <v>0</v>
      </c>
      <c r="AL373" s="81">
        <f t="shared" si="216"/>
        <v>0</v>
      </c>
      <c r="AM373" s="81">
        <f t="shared" si="217"/>
        <v>0</v>
      </c>
      <c r="AN373" s="81">
        <f t="shared" si="234"/>
        <v>0</v>
      </c>
      <c r="AO373" s="81">
        <f t="shared" si="218"/>
        <v>0</v>
      </c>
      <c r="AP373" s="81">
        <f t="shared" si="219"/>
        <v>0</v>
      </c>
      <c r="AQ373" s="81">
        <f t="shared" si="235"/>
        <v>0</v>
      </c>
      <c r="AR373" s="81">
        <f t="shared" si="220"/>
        <v>0</v>
      </c>
      <c r="AS373" s="81">
        <f t="shared" si="221"/>
        <v>0</v>
      </c>
      <c r="AT373" s="81">
        <f t="shared" si="236"/>
        <v>0</v>
      </c>
      <c r="AU373" s="81">
        <f t="shared" si="222"/>
        <v>0</v>
      </c>
      <c r="AV373" s="81">
        <f t="shared" si="223"/>
        <v>0</v>
      </c>
      <c r="AW373" s="81">
        <f t="shared" si="237"/>
        <v>0</v>
      </c>
      <c r="AX373" s="81">
        <f t="shared" si="224"/>
        <v>0</v>
      </c>
      <c r="AY373" s="81">
        <f t="shared" si="225"/>
        <v>0</v>
      </c>
      <c r="AZ373" s="81">
        <f t="shared" si="238"/>
        <v>0</v>
      </c>
      <c r="BA373" s="81">
        <f t="shared" si="226"/>
        <v>0</v>
      </c>
      <c r="BB373" s="81">
        <f t="shared" si="227"/>
        <v>0</v>
      </c>
    </row>
    <row r="374" spans="1:54" x14ac:dyDescent="0.25">
      <c r="A374" s="198"/>
      <c r="B374" s="206"/>
      <c r="C374" s="207"/>
      <c r="D374" s="206"/>
      <c r="E374" s="206"/>
      <c r="F374" s="206"/>
      <c r="G374" s="206"/>
      <c r="H374" s="206"/>
      <c r="I374" s="206"/>
      <c r="J374" s="206"/>
      <c r="K374" s="206"/>
      <c r="L374" s="206"/>
      <c r="M374" s="206"/>
      <c r="N374" s="206"/>
      <c r="O374" s="206"/>
      <c r="P374" s="208"/>
      <c r="Q374" s="81">
        <f t="shared" si="204"/>
        <v>0</v>
      </c>
      <c r="R374" s="81">
        <f t="shared" si="205"/>
        <v>0</v>
      </c>
      <c r="S374" s="211" t="s">
        <v>36</v>
      </c>
      <c r="T374" s="212" t="s">
        <v>36</v>
      </c>
      <c r="U374" s="213" t="s">
        <v>36</v>
      </c>
      <c r="V374" s="81">
        <f t="shared" si="228"/>
        <v>0</v>
      </c>
      <c r="W374" s="81">
        <f t="shared" si="206"/>
        <v>0</v>
      </c>
      <c r="X374" s="81">
        <f t="shared" si="207"/>
        <v>0</v>
      </c>
      <c r="Y374" s="81">
        <f t="shared" si="229"/>
        <v>0</v>
      </c>
      <c r="Z374" s="81">
        <f t="shared" si="208"/>
        <v>0</v>
      </c>
      <c r="AA374" s="81">
        <f t="shared" si="209"/>
        <v>0</v>
      </c>
      <c r="AB374" s="81">
        <f t="shared" si="230"/>
        <v>0</v>
      </c>
      <c r="AC374" s="81">
        <f t="shared" si="210"/>
        <v>0</v>
      </c>
      <c r="AD374" s="81">
        <f t="shared" si="211"/>
        <v>0</v>
      </c>
      <c r="AE374" s="81">
        <f t="shared" si="231"/>
        <v>0</v>
      </c>
      <c r="AF374" s="81">
        <f t="shared" si="212"/>
        <v>0</v>
      </c>
      <c r="AG374" s="81">
        <f t="shared" si="213"/>
        <v>0</v>
      </c>
      <c r="AH374" s="81">
        <f t="shared" si="232"/>
        <v>0</v>
      </c>
      <c r="AI374" s="81">
        <f t="shared" si="214"/>
        <v>0</v>
      </c>
      <c r="AJ374" s="81">
        <f t="shared" si="215"/>
        <v>0</v>
      </c>
      <c r="AK374" s="81">
        <f t="shared" si="233"/>
        <v>0</v>
      </c>
      <c r="AL374" s="81">
        <f t="shared" si="216"/>
        <v>0</v>
      </c>
      <c r="AM374" s="81">
        <f t="shared" si="217"/>
        <v>0</v>
      </c>
      <c r="AN374" s="81">
        <f t="shared" si="234"/>
        <v>0</v>
      </c>
      <c r="AO374" s="81">
        <f t="shared" si="218"/>
        <v>0</v>
      </c>
      <c r="AP374" s="81">
        <f t="shared" si="219"/>
        <v>0</v>
      </c>
      <c r="AQ374" s="81">
        <f t="shared" si="235"/>
        <v>0</v>
      </c>
      <c r="AR374" s="81">
        <f t="shared" si="220"/>
        <v>0</v>
      </c>
      <c r="AS374" s="81">
        <f t="shared" si="221"/>
        <v>0</v>
      </c>
      <c r="AT374" s="81">
        <f t="shared" si="236"/>
        <v>0</v>
      </c>
      <c r="AU374" s="81">
        <f t="shared" si="222"/>
        <v>0</v>
      </c>
      <c r="AV374" s="81">
        <f t="shared" si="223"/>
        <v>0</v>
      </c>
      <c r="AW374" s="81">
        <f t="shared" si="237"/>
        <v>0</v>
      </c>
      <c r="AX374" s="81">
        <f t="shared" si="224"/>
        <v>0</v>
      </c>
      <c r="AY374" s="81">
        <f t="shared" si="225"/>
        <v>0</v>
      </c>
      <c r="AZ374" s="81">
        <f t="shared" si="238"/>
        <v>0</v>
      </c>
      <c r="BA374" s="81">
        <f t="shared" si="226"/>
        <v>0</v>
      </c>
      <c r="BB374" s="81">
        <f t="shared" si="227"/>
        <v>0</v>
      </c>
    </row>
    <row r="375" spans="1:54" x14ac:dyDescent="0.25">
      <c r="A375" s="198"/>
      <c r="B375" s="206"/>
      <c r="C375" s="207"/>
      <c r="D375" s="206"/>
      <c r="E375" s="206"/>
      <c r="F375" s="206"/>
      <c r="G375" s="206"/>
      <c r="H375" s="206"/>
      <c r="I375" s="206"/>
      <c r="J375" s="206"/>
      <c r="K375" s="206"/>
      <c r="L375" s="206"/>
      <c r="M375" s="206"/>
      <c r="N375" s="206"/>
      <c r="O375" s="206"/>
      <c r="P375" s="208"/>
      <c r="Q375" s="81">
        <f t="shared" si="204"/>
        <v>0</v>
      </c>
      <c r="R375" s="81">
        <f t="shared" si="205"/>
        <v>0</v>
      </c>
      <c r="S375" s="211" t="s">
        <v>36</v>
      </c>
      <c r="T375" s="212" t="s">
        <v>36</v>
      </c>
      <c r="U375" s="213" t="s">
        <v>36</v>
      </c>
      <c r="V375" s="81">
        <f t="shared" si="228"/>
        <v>0</v>
      </c>
      <c r="W375" s="81">
        <f t="shared" si="206"/>
        <v>0</v>
      </c>
      <c r="X375" s="81">
        <f t="shared" si="207"/>
        <v>0</v>
      </c>
      <c r="Y375" s="81">
        <f t="shared" si="229"/>
        <v>0</v>
      </c>
      <c r="Z375" s="81">
        <f t="shared" si="208"/>
        <v>0</v>
      </c>
      <c r="AA375" s="81">
        <f t="shared" si="209"/>
        <v>0</v>
      </c>
      <c r="AB375" s="81">
        <f t="shared" si="230"/>
        <v>0</v>
      </c>
      <c r="AC375" s="81">
        <f t="shared" si="210"/>
        <v>0</v>
      </c>
      <c r="AD375" s="81">
        <f t="shared" si="211"/>
        <v>0</v>
      </c>
      <c r="AE375" s="81">
        <f t="shared" si="231"/>
        <v>0</v>
      </c>
      <c r="AF375" s="81">
        <f t="shared" si="212"/>
        <v>0</v>
      </c>
      <c r="AG375" s="81">
        <f t="shared" si="213"/>
        <v>0</v>
      </c>
      <c r="AH375" s="81">
        <f t="shared" si="232"/>
        <v>0</v>
      </c>
      <c r="AI375" s="81">
        <f t="shared" si="214"/>
        <v>0</v>
      </c>
      <c r="AJ375" s="81">
        <f t="shared" si="215"/>
        <v>0</v>
      </c>
      <c r="AK375" s="81">
        <f t="shared" si="233"/>
        <v>0</v>
      </c>
      <c r="AL375" s="81">
        <f t="shared" si="216"/>
        <v>0</v>
      </c>
      <c r="AM375" s="81">
        <f t="shared" si="217"/>
        <v>0</v>
      </c>
      <c r="AN375" s="81">
        <f t="shared" si="234"/>
        <v>0</v>
      </c>
      <c r="AO375" s="81">
        <f t="shared" si="218"/>
        <v>0</v>
      </c>
      <c r="AP375" s="81">
        <f t="shared" si="219"/>
        <v>0</v>
      </c>
      <c r="AQ375" s="81">
        <f t="shared" si="235"/>
        <v>0</v>
      </c>
      <c r="AR375" s="81">
        <f t="shared" si="220"/>
        <v>0</v>
      </c>
      <c r="AS375" s="81">
        <f t="shared" si="221"/>
        <v>0</v>
      </c>
      <c r="AT375" s="81">
        <f t="shared" si="236"/>
        <v>0</v>
      </c>
      <c r="AU375" s="81">
        <f t="shared" si="222"/>
        <v>0</v>
      </c>
      <c r="AV375" s="81">
        <f t="shared" si="223"/>
        <v>0</v>
      </c>
      <c r="AW375" s="81">
        <f t="shared" si="237"/>
        <v>0</v>
      </c>
      <c r="AX375" s="81">
        <f t="shared" si="224"/>
        <v>0</v>
      </c>
      <c r="AY375" s="81">
        <f t="shared" si="225"/>
        <v>0</v>
      </c>
      <c r="AZ375" s="81">
        <f t="shared" si="238"/>
        <v>0</v>
      </c>
      <c r="BA375" s="81">
        <f t="shared" si="226"/>
        <v>0</v>
      </c>
      <c r="BB375" s="81">
        <f t="shared" si="227"/>
        <v>0</v>
      </c>
    </row>
    <row r="376" spans="1:54" x14ac:dyDescent="0.25">
      <c r="A376" s="198"/>
      <c r="B376" s="206"/>
      <c r="C376" s="207"/>
      <c r="D376" s="206"/>
      <c r="E376" s="206"/>
      <c r="F376" s="206"/>
      <c r="G376" s="206"/>
      <c r="H376" s="206"/>
      <c r="I376" s="206"/>
      <c r="J376" s="206"/>
      <c r="K376" s="206"/>
      <c r="L376" s="206"/>
      <c r="M376" s="206"/>
      <c r="N376" s="206"/>
      <c r="O376" s="206"/>
      <c r="P376" s="208"/>
      <c r="Q376" s="81">
        <f t="shared" si="204"/>
        <v>0</v>
      </c>
      <c r="R376" s="81">
        <f t="shared" si="205"/>
        <v>0</v>
      </c>
      <c r="S376" s="211" t="s">
        <v>36</v>
      </c>
      <c r="T376" s="212" t="s">
        <v>36</v>
      </c>
      <c r="U376" s="213" t="s">
        <v>36</v>
      </c>
      <c r="V376" s="81">
        <f t="shared" si="228"/>
        <v>0</v>
      </c>
      <c r="W376" s="81">
        <f t="shared" si="206"/>
        <v>0</v>
      </c>
      <c r="X376" s="81">
        <f t="shared" si="207"/>
        <v>0</v>
      </c>
      <c r="Y376" s="81">
        <f t="shared" si="229"/>
        <v>0</v>
      </c>
      <c r="Z376" s="81">
        <f t="shared" si="208"/>
        <v>0</v>
      </c>
      <c r="AA376" s="81">
        <f t="shared" si="209"/>
        <v>0</v>
      </c>
      <c r="AB376" s="81">
        <f t="shared" si="230"/>
        <v>0</v>
      </c>
      <c r="AC376" s="81">
        <f t="shared" si="210"/>
        <v>0</v>
      </c>
      <c r="AD376" s="81">
        <f t="shared" si="211"/>
        <v>0</v>
      </c>
      <c r="AE376" s="81">
        <f t="shared" si="231"/>
        <v>0</v>
      </c>
      <c r="AF376" s="81">
        <f t="shared" si="212"/>
        <v>0</v>
      </c>
      <c r="AG376" s="81">
        <f t="shared" si="213"/>
        <v>0</v>
      </c>
      <c r="AH376" s="81">
        <f t="shared" si="232"/>
        <v>0</v>
      </c>
      <c r="AI376" s="81">
        <f t="shared" si="214"/>
        <v>0</v>
      </c>
      <c r="AJ376" s="81">
        <f t="shared" si="215"/>
        <v>0</v>
      </c>
      <c r="AK376" s="81">
        <f t="shared" si="233"/>
        <v>0</v>
      </c>
      <c r="AL376" s="81">
        <f t="shared" si="216"/>
        <v>0</v>
      </c>
      <c r="AM376" s="81">
        <f t="shared" si="217"/>
        <v>0</v>
      </c>
      <c r="AN376" s="81">
        <f t="shared" si="234"/>
        <v>0</v>
      </c>
      <c r="AO376" s="81">
        <f t="shared" si="218"/>
        <v>0</v>
      </c>
      <c r="AP376" s="81">
        <f t="shared" si="219"/>
        <v>0</v>
      </c>
      <c r="AQ376" s="81">
        <f t="shared" si="235"/>
        <v>0</v>
      </c>
      <c r="AR376" s="81">
        <f t="shared" si="220"/>
        <v>0</v>
      </c>
      <c r="AS376" s="81">
        <f t="shared" si="221"/>
        <v>0</v>
      </c>
      <c r="AT376" s="81">
        <f t="shared" si="236"/>
        <v>0</v>
      </c>
      <c r="AU376" s="81">
        <f t="shared" si="222"/>
        <v>0</v>
      </c>
      <c r="AV376" s="81">
        <f t="shared" si="223"/>
        <v>0</v>
      </c>
      <c r="AW376" s="81">
        <f t="shared" si="237"/>
        <v>0</v>
      </c>
      <c r="AX376" s="81">
        <f t="shared" si="224"/>
        <v>0</v>
      </c>
      <c r="AY376" s="81">
        <f t="shared" si="225"/>
        <v>0</v>
      </c>
      <c r="AZ376" s="81">
        <f t="shared" si="238"/>
        <v>0</v>
      </c>
      <c r="BA376" s="81">
        <f t="shared" si="226"/>
        <v>0</v>
      </c>
      <c r="BB376" s="81">
        <f t="shared" si="227"/>
        <v>0</v>
      </c>
    </row>
    <row r="377" spans="1:54" x14ac:dyDescent="0.25">
      <c r="A377" s="198"/>
      <c r="B377" s="206"/>
      <c r="C377" s="207"/>
      <c r="D377" s="206"/>
      <c r="E377" s="206"/>
      <c r="F377" s="206"/>
      <c r="G377" s="206"/>
      <c r="H377" s="206"/>
      <c r="I377" s="206"/>
      <c r="J377" s="206"/>
      <c r="K377" s="206"/>
      <c r="L377" s="206"/>
      <c r="M377" s="206"/>
      <c r="N377" s="206"/>
      <c r="O377" s="206"/>
      <c r="P377" s="208"/>
      <c r="Q377" s="81">
        <f t="shared" si="204"/>
        <v>0</v>
      </c>
      <c r="R377" s="81">
        <f t="shared" si="205"/>
        <v>0</v>
      </c>
      <c r="S377" s="211" t="s">
        <v>36</v>
      </c>
      <c r="T377" s="212" t="s">
        <v>36</v>
      </c>
      <c r="U377" s="213" t="s">
        <v>36</v>
      </c>
      <c r="V377" s="81">
        <f t="shared" si="228"/>
        <v>0</v>
      </c>
      <c r="W377" s="81">
        <f t="shared" si="206"/>
        <v>0</v>
      </c>
      <c r="X377" s="81">
        <f t="shared" si="207"/>
        <v>0</v>
      </c>
      <c r="Y377" s="81">
        <f t="shared" si="229"/>
        <v>0</v>
      </c>
      <c r="Z377" s="81">
        <f t="shared" si="208"/>
        <v>0</v>
      </c>
      <c r="AA377" s="81">
        <f t="shared" si="209"/>
        <v>0</v>
      </c>
      <c r="AB377" s="81">
        <f t="shared" si="230"/>
        <v>0</v>
      </c>
      <c r="AC377" s="81">
        <f t="shared" si="210"/>
        <v>0</v>
      </c>
      <c r="AD377" s="81">
        <f t="shared" si="211"/>
        <v>0</v>
      </c>
      <c r="AE377" s="81">
        <f t="shared" si="231"/>
        <v>0</v>
      </c>
      <c r="AF377" s="81">
        <f t="shared" si="212"/>
        <v>0</v>
      </c>
      <c r="AG377" s="81">
        <f t="shared" si="213"/>
        <v>0</v>
      </c>
      <c r="AH377" s="81">
        <f t="shared" si="232"/>
        <v>0</v>
      </c>
      <c r="AI377" s="81">
        <f t="shared" si="214"/>
        <v>0</v>
      </c>
      <c r="AJ377" s="81">
        <f t="shared" si="215"/>
        <v>0</v>
      </c>
      <c r="AK377" s="81">
        <f t="shared" si="233"/>
        <v>0</v>
      </c>
      <c r="AL377" s="81">
        <f t="shared" si="216"/>
        <v>0</v>
      </c>
      <c r="AM377" s="81">
        <f t="shared" si="217"/>
        <v>0</v>
      </c>
      <c r="AN377" s="81">
        <f t="shared" si="234"/>
        <v>0</v>
      </c>
      <c r="AO377" s="81">
        <f t="shared" si="218"/>
        <v>0</v>
      </c>
      <c r="AP377" s="81">
        <f t="shared" si="219"/>
        <v>0</v>
      </c>
      <c r="AQ377" s="81">
        <f t="shared" si="235"/>
        <v>0</v>
      </c>
      <c r="AR377" s="81">
        <f t="shared" si="220"/>
        <v>0</v>
      </c>
      <c r="AS377" s="81">
        <f t="shared" si="221"/>
        <v>0</v>
      </c>
      <c r="AT377" s="81">
        <f t="shared" si="236"/>
        <v>0</v>
      </c>
      <c r="AU377" s="81">
        <f t="shared" si="222"/>
        <v>0</v>
      </c>
      <c r="AV377" s="81">
        <f t="shared" si="223"/>
        <v>0</v>
      </c>
      <c r="AW377" s="81">
        <f t="shared" si="237"/>
        <v>0</v>
      </c>
      <c r="AX377" s="81">
        <f t="shared" si="224"/>
        <v>0</v>
      </c>
      <c r="AY377" s="81">
        <f t="shared" si="225"/>
        <v>0</v>
      </c>
      <c r="AZ377" s="81">
        <f t="shared" si="238"/>
        <v>0</v>
      </c>
      <c r="BA377" s="81">
        <f t="shared" si="226"/>
        <v>0</v>
      </c>
      <c r="BB377" s="81">
        <f t="shared" si="227"/>
        <v>0</v>
      </c>
    </row>
    <row r="378" spans="1:54" x14ac:dyDescent="0.25">
      <c r="A378" s="198"/>
      <c r="B378" s="206"/>
      <c r="C378" s="207"/>
      <c r="D378" s="206"/>
      <c r="E378" s="206"/>
      <c r="F378" s="206"/>
      <c r="G378" s="206"/>
      <c r="H378" s="206"/>
      <c r="I378" s="206"/>
      <c r="J378" s="206"/>
      <c r="K378" s="206"/>
      <c r="L378" s="206"/>
      <c r="M378" s="206"/>
      <c r="N378" s="206"/>
      <c r="O378" s="206"/>
      <c r="P378" s="208"/>
      <c r="Q378" s="81">
        <f t="shared" si="204"/>
        <v>0</v>
      </c>
      <c r="R378" s="81">
        <f t="shared" si="205"/>
        <v>0</v>
      </c>
      <c r="S378" s="211" t="s">
        <v>36</v>
      </c>
      <c r="T378" s="212" t="s">
        <v>36</v>
      </c>
      <c r="U378" s="213" t="s">
        <v>36</v>
      </c>
      <c r="V378" s="81">
        <f t="shared" si="228"/>
        <v>0</v>
      </c>
      <c r="W378" s="81">
        <f t="shared" si="206"/>
        <v>0</v>
      </c>
      <c r="X378" s="81">
        <f t="shared" si="207"/>
        <v>0</v>
      </c>
      <c r="Y378" s="81">
        <f t="shared" si="229"/>
        <v>0</v>
      </c>
      <c r="Z378" s="81">
        <f t="shared" si="208"/>
        <v>0</v>
      </c>
      <c r="AA378" s="81">
        <f t="shared" si="209"/>
        <v>0</v>
      </c>
      <c r="AB378" s="81">
        <f t="shared" si="230"/>
        <v>0</v>
      </c>
      <c r="AC378" s="81">
        <f t="shared" si="210"/>
        <v>0</v>
      </c>
      <c r="AD378" s="81">
        <f t="shared" si="211"/>
        <v>0</v>
      </c>
      <c r="AE378" s="81">
        <f t="shared" si="231"/>
        <v>0</v>
      </c>
      <c r="AF378" s="81">
        <f t="shared" si="212"/>
        <v>0</v>
      </c>
      <c r="AG378" s="81">
        <f t="shared" si="213"/>
        <v>0</v>
      </c>
      <c r="AH378" s="81">
        <f t="shared" si="232"/>
        <v>0</v>
      </c>
      <c r="AI378" s="81">
        <f t="shared" si="214"/>
        <v>0</v>
      </c>
      <c r="AJ378" s="81">
        <f t="shared" si="215"/>
        <v>0</v>
      </c>
      <c r="AK378" s="81">
        <f t="shared" si="233"/>
        <v>0</v>
      </c>
      <c r="AL378" s="81">
        <f t="shared" si="216"/>
        <v>0</v>
      </c>
      <c r="AM378" s="81">
        <f t="shared" si="217"/>
        <v>0</v>
      </c>
      <c r="AN378" s="81">
        <f t="shared" si="234"/>
        <v>0</v>
      </c>
      <c r="AO378" s="81">
        <f t="shared" si="218"/>
        <v>0</v>
      </c>
      <c r="AP378" s="81">
        <f t="shared" si="219"/>
        <v>0</v>
      </c>
      <c r="AQ378" s="81">
        <f t="shared" si="235"/>
        <v>0</v>
      </c>
      <c r="AR378" s="81">
        <f t="shared" si="220"/>
        <v>0</v>
      </c>
      <c r="AS378" s="81">
        <f t="shared" si="221"/>
        <v>0</v>
      </c>
      <c r="AT378" s="81">
        <f t="shared" si="236"/>
        <v>0</v>
      </c>
      <c r="AU378" s="81">
        <f t="shared" si="222"/>
        <v>0</v>
      </c>
      <c r="AV378" s="81">
        <f t="shared" si="223"/>
        <v>0</v>
      </c>
      <c r="AW378" s="81">
        <f t="shared" si="237"/>
        <v>0</v>
      </c>
      <c r="AX378" s="81">
        <f t="shared" si="224"/>
        <v>0</v>
      </c>
      <c r="AY378" s="81">
        <f t="shared" si="225"/>
        <v>0</v>
      </c>
      <c r="AZ378" s="81">
        <f t="shared" si="238"/>
        <v>0</v>
      </c>
      <c r="BA378" s="81">
        <f t="shared" si="226"/>
        <v>0</v>
      </c>
      <c r="BB378" s="81">
        <f t="shared" si="227"/>
        <v>0</v>
      </c>
    </row>
    <row r="379" spans="1:54" x14ac:dyDescent="0.25">
      <c r="A379" s="198"/>
      <c r="B379" s="206"/>
      <c r="C379" s="207"/>
      <c r="D379" s="206"/>
      <c r="E379" s="206"/>
      <c r="F379" s="206"/>
      <c r="G379" s="206"/>
      <c r="H379" s="206"/>
      <c r="I379" s="206"/>
      <c r="J379" s="206"/>
      <c r="K379" s="206"/>
      <c r="L379" s="206"/>
      <c r="M379" s="206"/>
      <c r="N379" s="206"/>
      <c r="O379" s="206"/>
      <c r="P379" s="208"/>
      <c r="Q379" s="81">
        <f t="shared" si="204"/>
        <v>0</v>
      </c>
      <c r="R379" s="81">
        <f t="shared" si="205"/>
        <v>0</v>
      </c>
      <c r="S379" s="211" t="s">
        <v>36</v>
      </c>
      <c r="T379" s="212" t="s">
        <v>36</v>
      </c>
      <c r="U379" s="213" t="s">
        <v>36</v>
      </c>
      <c r="V379" s="81">
        <f t="shared" si="228"/>
        <v>0</v>
      </c>
      <c r="W379" s="81">
        <f t="shared" si="206"/>
        <v>0</v>
      </c>
      <c r="X379" s="81">
        <f t="shared" si="207"/>
        <v>0</v>
      </c>
      <c r="Y379" s="81">
        <f t="shared" si="229"/>
        <v>0</v>
      </c>
      <c r="Z379" s="81">
        <f t="shared" si="208"/>
        <v>0</v>
      </c>
      <c r="AA379" s="81">
        <f t="shared" si="209"/>
        <v>0</v>
      </c>
      <c r="AB379" s="81">
        <f t="shared" si="230"/>
        <v>0</v>
      </c>
      <c r="AC379" s="81">
        <f t="shared" si="210"/>
        <v>0</v>
      </c>
      <c r="AD379" s="81">
        <f t="shared" si="211"/>
        <v>0</v>
      </c>
      <c r="AE379" s="81">
        <f t="shared" si="231"/>
        <v>0</v>
      </c>
      <c r="AF379" s="81">
        <f t="shared" si="212"/>
        <v>0</v>
      </c>
      <c r="AG379" s="81">
        <f t="shared" si="213"/>
        <v>0</v>
      </c>
      <c r="AH379" s="81">
        <f t="shared" si="232"/>
        <v>0</v>
      </c>
      <c r="AI379" s="81">
        <f t="shared" si="214"/>
        <v>0</v>
      </c>
      <c r="AJ379" s="81">
        <f t="shared" si="215"/>
        <v>0</v>
      </c>
      <c r="AK379" s="81">
        <f t="shared" si="233"/>
        <v>0</v>
      </c>
      <c r="AL379" s="81">
        <f t="shared" si="216"/>
        <v>0</v>
      </c>
      <c r="AM379" s="81">
        <f t="shared" si="217"/>
        <v>0</v>
      </c>
      <c r="AN379" s="81">
        <f t="shared" si="234"/>
        <v>0</v>
      </c>
      <c r="AO379" s="81">
        <f t="shared" si="218"/>
        <v>0</v>
      </c>
      <c r="AP379" s="81">
        <f t="shared" si="219"/>
        <v>0</v>
      </c>
      <c r="AQ379" s="81">
        <f t="shared" si="235"/>
        <v>0</v>
      </c>
      <c r="AR379" s="81">
        <f t="shared" si="220"/>
        <v>0</v>
      </c>
      <c r="AS379" s="81">
        <f t="shared" si="221"/>
        <v>0</v>
      </c>
      <c r="AT379" s="81">
        <f t="shared" si="236"/>
        <v>0</v>
      </c>
      <c r="AU379" s="81">
        <f t="shared" si="222"/>
        <v>0</v>
      </c>
      <c r="AV379" s="81">
        <f t="shared" si="223"/>
        <v>0</v>
      </c>
      <c r="AW379" s="81">
        <f t="shared" si="237"/>
        <v>0</v>
      </c>
      <c r="AX379" s="81">
        <f t="shared" si="224"/>
        <v>0</v>
      </c>
      <c r="AY379" s="81">
        <f t="shared" si="225"/>
        <v>0</v>
      </c>
      <c r="AZ379" s="81">
        <f t="shared" si="238"/>
        <v>0</v>
      </c>
      <c r="BA379" s="81">
        <f t="shared" si="226"/>
        <v>0</v>
      </c>
      <c r="BB379" s="81">
        <f t="shared" si="227"/>
        <v>0</v>
      </c>
    </row>
    <row r="380" spans="1:54" x14ac:dyDescent="0.25">
      <c r="A380" s="198"/>
      <c r="B380" s="206"/>
      <c r="C380" s="207"/>
      <c r="D380" s="206"/>
      <c r="E380" s="206"/>
      <c r="F380" s="206"/>
      <c r="G380" s="206"/>
      <c r="H380" s="206"/>
      <c r="I380" s="206"/>
      <c r="J380" s="206"/>
      <c r="K380" s="206"/>
      <c r="L380" s="206"/>
      <c r="M380" s="206"/>
      <c r="N380" s="206"/>
      <c r="O380" s="206"/>
      <c r="P380" s="208"/>
      <c r="Q380" s="81">
        <f t="shared" si="204"/>
        <v>0</v>
      </c>
      <c r="R380" s="81">
        <f t="shared" si="205"/>
        <v>0</v>
      </c>
      <c r="S380" s="211" t="s">
        <v>36</v>
      </c>
      <c r="T380" s="212" t="s">
        <v>36</v>
      </c>
      <c r="U380" s="213" t="s">
        <v>36</v>
      </c>
      <c r="V380" s="81">
        <f t="shared" si="228"/>
        <v>0</v>
      </c>
      <c r="W380" s="81">
        <f t="shared" si="206"/>
        <v>0</v>
      </c>
      <c r="X380" s="81">
        <f t="shared" si="207"/>
        <v>0</v>
      </c>
      <c r="Y380" s="81">
        <f t="shared" si="229"/>
        <v>0</v>
      </c>
      <c r="Z380" s="81">
        <f t="shared" si="208"/>
        <v>0</v>
      </c>
      <c r="AA380" s="81">
        <f t="shared" si="209"/>
        <v>0</v>
      </c>
      <c r="AB380" s="81">
        <f t="shared" si="230"/>
        <v>0</v>
      </c>
      <c r="AC380" s="81">
        <f t="shared" si="210"/>
        <v>0</v>
      </c>
      <c r="AD380" s="81">
        <f t="shared" si="211"/>
        <v>0</v>
      </c>
      <c r="AE380" s="81">
        <f t="shared" si="231"/>
        <v>0</v>
      </c>
      <c r="AF380" s="81">
        <f t="shared" si="212"/>
        <v>0</v>
      </c>
      <c r="AG380" s="81">
        <f t="shared" si="213"/>
        <v>0</v>
      </c>
      <c r="AH380" s="81">
        <f t="shared" si="232"/>
        <v>0</v>
      </c>
      <c r="AI380" s="81">
        <f t="shared" si="214"/>
        <v>0</v>
      </c>
      <c r="AJ380" s="81">
        <f t="shared" si="215"/>
        <v>0</v>
      </c>
      <c r="AK380" s="81">
        <f t="shared" si="233"/>
        <v>0</v>
      </c>
      <c r="AL380" s="81">
        <f t="shared" si="216"/>
        <v>0</v>
      </c>
      <c r="AM380" s="81">
        <f t="shared" si="217"/>
        <v>0</v>
      </c>
      <c r="AN380" s="81">
        <f t="shared" si="234"/>
        <v>0</v>
      </c>
      <c r="AO380" s="81">
        <f t="shared" si="218"/>
        <v>0</v>
      </c>
      <c r="AP380" s="81">
        <f t="shared" si="219"/>
        <v>0</v>
      </c>
      <c r="AQ380" s="81">
        <f t="shared" si="235"/>
        <v>0</v>
      </c>
      <c r="AR380" s="81">
        <f t="shared" si="220"/>
        <v>0</v>
      </c>
      <c r="AS380" s="81">
        <f t="shared" si="221"/>
        <v>0</v>
      </c>
      <c r="AT380" s="81">
        <f t="shared" si="236"/>
        <v>0</v>
      </c>
      <c r="AU380" s="81">
        <f t="shared" si="222"/>
        <v>0</v>
      </c>
      <c r="AV380" s="81">
        <f t="shared" si="223"/>
        <v>0</v>
      </c>
      <c r="AW380" s="81">
        <f t="shared" si="237"/>
        <v>0</v>
      </c>
      <c r="AX380" s="81">
        <f t="shared" si="224"/>
        <v>0</v>
      </c>
      <c r="AY380" s="81">
        <f t="shared" si="225"/>
        <v>0</v>
      </c>
      <c r="AZ380" s="81">
        <f t="shared" si="238"/>
        <v>0</v>
      </c>
      <c r="BA380" s="81">
        <f t="shared" si="226"/>
        <v>0</v>
      </c>
      <c r="BB380" s="81">
        <f t="shared" si="227"/>
        <v>0</v>
      </c>
    </row>
    <row r="381" spans="1:54" x14ac:dyDescent="0.25">
      <c r="A381" s="198"/>
      <c r="B381" s="206"/>
      <c r="C381" s="207"/>
      <c r="D381" s="206"/>
      <c r="E381" s="206"/>
      <c r="F381" s="206"/>
      <c r="G381" s="206"/>
      <c r="H381" s="206"/>
      <c r="I381" s="206"/>
      <c r="J381" s="206"/>
      <c r="K381" s="206"/>
      <c r="L381" s="206"/>
      <c r="M381" s="206"/>
      <c r="N381" s="206"/>
      <c r="O381" s="206"/>
      <c r="P381" s="208"/>
      <c r="Q381" s="81">
        <f t="shared" si="204"/>
        <v>0</v>
      </c>
      <c r="R381" s="81">
        <f t="shared" si="205"/>
        <v>0</v>
      </c>
      <c r="S381" s="211" t="s">
        <v>36</v>
      </c>
      <c r="T381" s="212" t="s">
        <v>36</v>
      </c>
      <c r="U381" s="213" t="s">
        <v>36</v>
      </c>
      <c r="V381" s="81">
        <f t="shared" si="228"/>
        <v>0</v>
      </c>
      <c r="W381" s="81">
        <f t="shared" si="206"/>
        <v>0</v>
      </c>
      <c r="X381" s="81">
        <f t="shared" si="207"/>
        <v>0</v>
      </c>
      <c r="Y381" s="81">
        <f t="shared" si="229"/>
        <v>0</v>
      </c>
      <c r="Z381" s="81">
        <f t="shared" si="208"/>
        <v>0</v>
      </c>
      <c r="AA381" s="81">
        <f t="shared" si="209"/>
        <v>0</v>
      </c>
      <c r="AB381" s="81">
        <f t="shared" si="230"/>
        <v>0</v>
      </c>
      <c r="AC381" s="81">
        <f t="shared" si="210"/>
        <v>0</v>
      </c>
      <c r="AD381" s="81">
        <f t="shared" si="211"/>
        <v>0</v>
      </c>
      <c r="AE381" s="81">
        <f t="shared" si="231"/>
        <v>0</v>
      </c>
      <c r="AF381" s="81">
        <f t="shared" si="212"/>
        <v>0</v>
      </c>
      <c r="AG381" s="81">
        <f t="shared" si="213"/>
        <v>0</v>
      </c>
      <c r="AH381" s="81">
        <f t="shared" si="232"/>
        <v>0</v>
      </c>
      <c r="AI381" s="81">
        <f t="shared" si="214"/>
        <v>0</v>
      </c>
      <c r="AJ381" s="81">
        <f t="shared" si="215"/>
        <v>0</v>
      </c>
      <c r="AK381" s="81">
        <f t="shared" si="233"/>
        <v>0</v>
      </c>
      <c r="AL381" s="81">
        <f t="shared" si="216"/>
        <v>0</v>
      </c>
      <c r="AM381" s="81">
        <f t="shared" si="217"/>
        <v>0</v>
      </c>
      <c r="AN381" s="81">
        <f t="shared" si="234"/>
        <v>0</v>
      </c>
      <c r="AO381" s="81">
        <f t="shared" si="218"/>
        <v>0</v>
      </c>
      <c r="AP381" s="81">
        <f t="shared" si="219"/>
        <v>0</v>
      </c>
      <c r="AQ381" s="81">
        <f t="shared" si="235"/>
        <v>0</v>
      </c>
      <c r="AR381" s="81">
        <f t="shared" si="220"/>
        <v>0</v>
      </c>
      <c r="AS381" s="81">
        <f t="shared" si="221"/>
        <v>0</v>
      </c>
      <c r="AT381" s="81">
        <f t="shared" si="236"/>
        <v>0</v>
      </c>
      <c r="AU381" s="81">
        <f t="shared" si="222"/>
        <v>0</v>
      </c>
      <c r="AV381" s="81">
        <f t="shared" si="223"/>
        <v>0</v>
      </c>
      <c r="AW381" s="81">
        <f t="shared" si="237"/>
        <v>0</v>
      </c>
      <c r="AX381" s="81">
        <f t="shared" si="224"/>
        <v>0</v>
      </c>
      <c r="AY381" s="81">
        <f t="shared" si="225"/>
        <v>0</v>
      </c>
      <c r="AZ381" s="81">
        <f t="shared" si="238"/>
        <v>0</v>
      </c>
      <c r="BA381" s="81">
        <f t="shared" si="226"/>
        <v>0</v>
      </c>
      <c r="BB381" s="81">
        <f t="shared" si="227"/>
        <v>0</v>
      </c>
    </row>
    <row r="382" spans="1:54" x14ac:dyDescent="0.25">
      <c r="A382" s="198"/>
      <c r="B382" s="206"/>
      <c r="C382" s="207"/>
      <c r="D382" s="206"/>
      <c r="E382" s="206"/>
      <c r="F382" s="206"/>
      <c r="G382" s="206"/>
      <c r="H382" s="206"/>
      <c r="I382" s="206"/>
      <c r="J382" s="206"/>
      <c r="K382" s="206"/>
      <c r="L382" s="206"/>
      <c r="M382" s="206"/>
      <c r="N382" s="206"/>
      <c r="O382" s="206"/>
      <c r="P382" s="208"/>
      <c r="Q382" s="81">
        <f t="shared" si="204"/>
        <v>0</v>
      </c>
      <c r="R382" s="81">
        <f t="shared" si="205"/>
        <v>0</v>
      </c>
      <c r="S382" s="211" t="s">
        <v>36</v>
      </c>
      <c r="T382" s="212" t="s">
        <v>36</v>
      </c>
      <c r="U382" s="213" t="s">
        <v>36</v>
      </c>
      <c r="V382" s="81">
        <f t="shared" si="228"/>
        <v>0</v>
      </c>
      <c r="W382" s="81">
        <f t="shared" si="206"/>
        <v>0</v>
      </c>
      <c r="X382" s="81">
        <f t="shared" si="207"/>
        <v>0</v>
      </c>
      <c r="Y382" s="81">
        <f t="shared" si="229"/>
        <v>0</v>
      </c>
      <c r="Z382" s="81">
        <f t="shared" si="208"/>
        <v>0</v>
      </c>
      <c r="AA382" s="81">
        <f t="shared" si="209"/>
        <v>0</v>
      </c>
      <c r="AB382" s="81">
        <f t="shared" si="230"/>
        <v>0</v>
      </c>
      <c r="AC382" s="81">
        <f t="shared" si="210"/>
        <v>0</v>
      </c>
      <c r="AD382" s="81">
        <f t="shared" si="211"/>
        <v>0</v>
      </c>
      <c r="AE382" s="81">
        <f t="shared" si="231"/>
        <v>0</v>
      </c>
      <c r="AF382" s="81">
        <f t="shared" si="212"/>
        <v>0</v>
      </c>
      <c r="AG382" s="81">
        <f t="shared" si="213"/>
        <v>0</v>
      </c>
      <c r="AH382" s="81">
        <f t="shared" si="232"/>
        <v>0</v>
      </c>
      <c r="AI382" s="81">
        <f t="shared" si="214"/>
        <v>0</v>
      </c>
      <c r="AJ382" s="81">
        <f t="shared" si="215"/>
        <v>0</v>
      </c>
      <c r="AK382" s="81">
        <f t="shared" si="233"/>
        <v>0</v>
      </c>
      <c r="AL382" s="81">
        <f t="shared" si="216"/>
        <v>0</v>
      </c>
      <c r="AM382" s="81">
        <f t="shared" si="217"/>
        <v>0</v>
      </c>
      <c r="AN382" s="81">
        <f t="shared" si="234"/>
        <v>0</v>
      </c>
      <c r="AO382" s="81">
        <f t="shared" si="218"/>
        <v>0</v>
      </c>
      <c r="AP382" s="81">
        <f t="shared" si="219"/>
        <v>0</v>
      </c>
      <c r="AQ382" s="81">
        <f t="shared" si="235"/>
        <v>0</v>
      </c>
      <c r="AR382" s="81">
        <f t="shared" si="220"/>
        <v>0</v>
      </c>
      <c r="AS382" s="81">
        <f t="shared" si="221"/>
        <v>0</v>
      </c>
      <c r="AT382" s="81">
        <f t="shared" si="236"/>
        <v>0</v>
      </c>
      <c r="AU382" s="81">
        <f t="shared" si="222"/>
        <v>0</v>
      </c>
      <c r="AV382" s="81">
        <f t="shared" si="223"/>
        <v>0</v>
      </c>
      <c r="AW382" s="81">
        <f t="shared" si="237"/>
        <v>0</v>
      </c>
      <c r="AX382" s="81">
        <f t="shared" si="224"/>
        <v>0</v>
      </c>
      <c r="AY382" s="81">
        <f t="shared" si="225"/>
        <v>0</v>
      </c>
      <c r="AZ382" s="81">
        <f t="shared" si="238"/>
        <v>0</v>
      </c>
      <c r="BA382" s="81">
        <f t="shared" si="226"/>
        <v>0</v>
      </c>
      <c r="BB382" s="81">
        <f t="shared" si="227"/>
        <v>0</v>
      </c>
    </row>
    <row r="383" spans="1:54" x14ac:dyDescent="0.25">
      <c r="A383" s="198"/>
      <c r="B383" s="206"/>
      <c r="C383" s="207"/>
      <c r="D383" s="206"/>
      <c r="E383" s="206"/>
      <c r="F383" s="206"/>
      <c r="G383" s="206"/>
      <c r="H383" s="206"/>
      <c r="I383" s="206"/>
      <c r="J383" s="206"/>
      <c r="K383" s="206"/>
      <c r="L383" s="206"/>
      <c r="M383" s="206"/>
      <c r="N383" s="206"/>
      <c r="O383" s="206"/>
      <c r="P383" s="208"/>
      <c r="Q383" s="81">
        <f t="shared" si="204"/>
        <v>0</v>
      </c>
      <c r="R383" s="81">
        <f t="shared" si="205"/>
        <v>0</v>
      </c>
      <c r="S383" s="211" t="s">
        <v>36</v>
      </c>
      <c r="T383" s="212" t="s">
        <v>36</v>
      </c>
      <c r="U383" s="213" t="s">
        <v>36</v>
      </c>
      <c r="V383" s="81">
        <f t="shared" si="228"/>
        <v>0</v>
      </c>
      <c r="W383" s="81">
        <f t="shared" si="206"/>
        <v>0</v>
      </c>
      <c r="X383" s="81">
        <f t="shared" si="207"/>
        <v>0</v>
      </c>
      <c r="Y383" s="81">
        <f t="shared" si="229"/>
        <v>0</v>
      </c>
      <c r="Z383" s="81">
        <f t="shared" si="208"/>
        <v>0</v>
      </c>
      <c r="AA383" s="81">
        <f t="shared" si="209"/>
        <v>0</v>
      </c>
      <c r="AB383" s="81">
        <f t="shared" si="230"/>
        <v>0</v>
      </c>
      <c r="AC383" s="81">
        <f t="shared" si="210"/>
        <v>0</v>
      </c>
      <c r="AD383" s="81">
        <f t="shared" si="211"/>
        <v>0</v>
      </c>
      <c r="AE383" s="81">
        <f t="shared" si="231"/>
        <v>0</v>
      </c>
      <c r="AF383" s="81">
        <f t="shared" si="212"/>
        <v>0</v>
      </c>
      <c r="AG383" s="81">
        <f t="shared" si="213"/>
        <v>0</v>
      </c>
      <c r="AH383" s="81">
        <f t="shared" si="232"/>
        <v>0</v>
      </c>
      <c r="AI383" s="81">
        <f t="shared" si="214"/>
        <v>0</v>
      </c>
      <c r="AJ383" s="81">
        <f t="shared" si="215"/>
        <v>0</v>
      </c>
      <c r="AK383" s="81">
        <f t="shared" si="233"/>
        <v>0</v>
      </c>
      <c r="AL383" s="81">
        <f t="shared" si="216"/>
        <v>0</v>
      </c>
      <c r="AM383" s="81">
        <f t="shared" si="217"/>
        <v>0</v>
      </c>
      <c r="AN383" s="81">
        <f t="shared" si="234"/>
        <v>0</v>
      </c>
      <c r="AO383" s="81">
        <f t="shared" si="218"/>
        <v>0</v>
      </c>
      <c r="AP383" s="81">
        <f t="shared" si="219"/>
        <v>0</v>
      </c>
      <c r="AQ383" s="81">
        <f t="shared" si="235"/>
        <v>0</v>
      </c>
      <c r="AR383" s="81">
        <f t="shared" si="220"/>
        <v>0</v>
      </c>
      <c r="AS383" s="81">
        <f t="shared" si="221"/>
        <v>0</v>
      </c>
      <c r="AT383" s="81">
        <f t="shared" si="236"/>
        <v>0</v>
      </c>
      <c r="AU383" s="81">
        <f t="shared" si="222"/>
        <v>0</v>
      </c>
      <c r="AV383" s="81">
        <f t="shared" si="223"/>
        <v>0</v>
      </c>
      <c r="AW383" s="81">
        <f t="shared" si="237"/>
        <v>0</v>
      </c>
      <c r="AX383" s="81">
        <f t="shared" si="224"/>
        <v>0</v>
      </c>
      <c r="AY383" s="81">
        <f t="shared" si="225"/>
        <v>0</v>
      </c>
      <c r="AZ383" s="81">
        <f t="shared" si="238"/>
        <v>0</v>
      </c>
      <c r="BA383" s="81">
        <f t="shared" si="226"/>
        <v>0</v>
      </c>
      <c r="BB383" s="81">
        <f t="shared" si="227"/>
        <v>0</v>
      </c>
    </row>
    <row r="384" spans="1:54" x14ac:dyDescent="0.25">
      <c r="A384" s="198"/>
      <c r="B384" s="206"/>
      <c r="C384" s="207"/>
      <c r="D384" s="206"/>
      <c r="E384" s="206"/>
      <c r="F384" s="206"/>
      <c r="G384" s="206"/>
      <c r="H384" s="206"/>
      <c r="I384" s="206"/>
      <c r="J384" s="206"/>
      <c r="K384" s="206"/>
      <c r="L384" s="206"/>
      <c r="M384" s="206"/>
      <c r="N384" s="206"/>
      <c r="O384" s="206"/>
      <c r="P384" s="208"/>
      <c r="Q384" s="81">
        <f t="shared" si="204"/>
        <v>0</v>
      </c>
      <c r="R384" s="81">
        <f t="shared" si="205"/>
        <v>0</v>
      </c>
      <c r="S384" s="211" t="s">
        <v>36</v>
      </c>
      <c r="T384" s="212" t="s">
        <v>36</v>
      </c>
      <c r="U384" s="213" t="s">
        <v>36</v>
      </c>
      <c r="V384" s="81">
        <f t="shared" si="228"/>
        <v>0</v>
      </c>
      <c r="W384" s="81">
        <f t="shared" si="206"/>
        <v>0</v>
      </c>
      <c r="X384" s="81">
        <f t="shared" si="207"/>
        <v>0</v>
      </c>
      <c r="Y384" s="81">
        <f t="shared" si="229"/>
        <v>0</v>
      </c>
      <c r="Z384" s="81">
        <f t="shared" si="208"/>
        <v>0</v>
      </c>
      <c r="AA384" s="81">
        <f t="shared" si="209"/>
        <v>0</v>
      </c>
      <c r="AB384" s="81">
        <f t="shared" si="230"/>
        <v>0</v>
      </c>
      <c r="AC384" s="81">
        <f t="shared" si="210"/>
        <v>0</v>
      </c>
      <c r="AD384" s="81">
        <f t="shared" si="211"/>
        <v>0</v>
      </c>
      <c r="AE384" s="81">
        <f t="shared" si="231"/>
        <v>0</v>
      </c>
      <c r="AF384" s="81">
        <f t="shared" si="212"/>
        <v>0</v>
      </c>
      <c r="AG384" s="81">
        <f t="shared" si="213"/>
        <v>0</v>
      </c>
      <c r="AH384" s="81">
        <f t="shared" si="232"/>
        <v>0</v>
      </c>
      <c r="AI384" s="81">
        <f t="shared" si="214"/>
        <v>0</v>
      </c>
      <c r="AJ384" s="81">
        <f t="shared" si="215"/>
        <v>0</v>
      </c>
      <c r="AK384" s="81">
        <f t="shared" si="233"/>
        <v>0</v>
      </c>
      <c r="AL384" s="81">
        <f t="shared" si="216"/>
        <v>0</v>
      </c>
      <c r="AM384" s="81">
        <f t="shared" si="217"/>
        <v>0</v>
      </c>
      <c r="AN384" s="81">
        <f t="shared" si="234"/>
        <v>0</v>
      </c>
      <c r="AO384" s="81">
        <f t="shared" si="218"/>
        <v>0</v>
      </c>
      <c r="AP384" s="81">
        <f t="shared" si="219"/>
        <v>0</v>
      </c>
      <c r="AQ384" s="81">
        <f t="shared" si="235"/>
        <v>0</v>
      </c>
      <c r="AR384" s="81">
        <f t="shared" si="220"/>
        <v>0</v>
      </c>
      <c r="AS384" s="81">
        <f t="shared" si="221"/>
        <v>0</v>
      </c>
      <c r="AT384" s="81">
        <f t="shared" si="236"/>
        <v>0</v>
      </c>
      <c r="AU384" s="81">
        <f t="shared" si="222"/>
        <v>0</v>
      </c>
      <c r="AV384" s="81">
        <f t="shared" si="223"/>
        <v>0</v>
      </c>
      <c r="AW384" s="81">
        <f t="shared" si="237"/>
        <v>0</v>
      </c>
      <c r="AX384" s="81">
        <f t="shared" si="224"/>
        <v>0</v>
      </c>
      <c r="AY384" s="81">
        <f t="shared" si="225"/>
        <v>0</v>
      </c>
      <c r="AZ384" s="81">
        <f t="shared" si="238"/>
        <v>0</v>
      </c>
      <c r="BA384" s="81">
        <f t="shared" si="226"/>
        <v>0</v>
      </c>
      <c r="BB384" s="81">
        <f t="shared" si="227"/>
        <v>0</v>
      </c>
    </row>
    <row r="385" spans="1:54" x14ac:dyDescent="0.25">
      <c r="A385" s="198"/>
      <c r="B385" s="206"/>
      <c r="C385" s="207"/>
      <c r="D385" s="206"/>
      <c r="E385" s="206"/>
      <c r="F385" s="206"/>
      <c r="G385" s="206"/>
      <c r="H385" s="206"/>
      <c r="I385" s="206"/>
      <c r="J385" s="206"/>
      <c r="K385" s="206"/>
      <c r="L385" s="206"/>
      <c r="M385" s="206"/>
      <c r="N385" s="206"/>
      <c r="O385" s="206"/>
      <c r="P385" s="208"/>
      <c r="Q385" s="81">
        <f t="shared" si="204"/>
        <v>0</v>
      </c>
      <c r="R385" s="81">
        <f t="shared" si="205"/>
        <v>0</v>
      </c>
      <c r="S385" s="211" t="s">
        <v>36</v>
      </c>
      <c r="T385" s="212" t="s">
        <v>36</v>
      </c>
      <c r="U385" s="213" t="s">
        <v>36</v>
      </c>
      <c r="V385" s="81">
        <f t="shared" si="228"/>
        <v>0</v>
      </c>
      <c r="W385" s="81">
        <f t="shared" si="206"/>
        <v>0</v>
      </c>
      <c r="X385" s="81">
        <f t="shared" si="207"/>
        <v>0</v>
      </c>
      <c r="Y385" s="81">
        <f t="shared" si="229"/>
        <v>0</v>
      </c>
      <c r="Z385" s="81">
        <f t="shared" si="208"/>
        <v>0</v>
      </c>
      <c r="AA385" s="81">
        <f t="shared" si="209"/>
        <v>0</v>
      </c>
      <c r="AB385" s="81">
        <f t="shared" si="230"/>
        <v>0</v>
      </c>
      <c r="AC385" s="81">
        <f t="shared" si="210"/>
        <v>0</v>
      </c>
      <c r="AD385" s="81">
        <f t="shared" si="211"/>
        <v>0</v>
      </c>
      <c r="AE385" s="81">
        <f t="shared" si="231"/>
        <v>0</v>
      </c>
      <c r="AF385" s="81">
        <f t="shared" si="212"/>
        <v>0</v>
      </c>
      <c r="AG385" s="81">
        <f t="shared" si="213"/>
        <v>0</v>
      </c>
      <c r="AH385" s="81">
        <f t="shared" si="232"/>
        <v>0</v>
      </c>
      <c r="AI385" s="81">
        <f t="shared" si="214"/>
        <v>0</v>
      </c>
      <c r="AJ385" s="81">
        <f t="shared" si="215"/>
        <v>0</v>
      </c>
      <c r="AK385" s="81">
        <f t="shared" si="233"/>
        <v>0</v>
      </c>
      <c r="AL385" s="81">
        <f t="shared" si="216"/>
        <v>0</v>
      </c>
      <c r="AM385" s="81">
        <f t="shared" si="217"/>
        <v>0</v>
      </c>
      <c r="AN385" s="81">
        <f t="shared" si="234"/>
        <v>0</v>
      </c>
      <c r="AO385" s="81">
        <f t="shared" si="218"/>
        <v>0</v>
      </c>
      <c r="AP385" s="81">
        <f t="shared" si="219"/>
        <v>0</v>
      </c>
      <c r="AQ385" s="81">
        <f t="shared" si="235"/>
        <v>0</v>
      </c>
      <c r="AR385" s="81">
        <f t="shared" si="220"/>
        <v>0</v>
      </c>
      <c r="AS385" s="81">
        <f t="shared" si="221"/>
        <v>0</v>
      </c>
      <c r="AT385" s="81">
        <f t="shared" si="236"/>
        <v>0</v>
      </c>
      <c r="AU385" s="81">
        <f t="shared" si="222"/>
        <v>0</v>
      </c>
      <c r="AV385" s="81">
        <f t="shared" si="223"/>
        <v>0</v>
      </c>
      <c r="AW385" s="81">
        <f t="shared" si="237"/>
        <v>0</v>
      </c>
      <c r="AX385" s="81">
        <f t="shared" si="224"/>
        <v>0</v>
      </c>
      <c r="AY385" s="81">
        <f t="shared" si="225"/>
        <v>0</v>
      </c>
      <c r="AZ385" s="81">
        <f t="shared" si="238"/>
        <v>0</v>
      </c>
      <c r="BA385" s="81">
        <f t="shared" si="226"/>
        <v>0</v>
      </c>
      <c r="BB385" s="81">
        <f t="shared" si="227"/>
        <v>0</v>
      </c>
    </row>
    <row r="386" spans="1:54" x14ac:dyDescent="0.25">
      <c r="A386" s="198"/>
      <c r="B386" s="206"/>
      <c r="C386" s="207"/>
      <c r="D386" s="206"/>
      <c r="E386" s="206"/>
      <c r="F386" s="206"/>
      <c r="G386" s="206"/>
      <c r="H386" s="206"/>
      <c r="I386" s="206"/>
      <c r="J386" s="206"/>
      <c r="K386" s="206"/>
      <c r="L386" s="206"/>
      <c r="M386" s="206"/>
      <c r="N386" s="206"/>
      <c r="O386" s="206"/>
      <c r="P386" s="208"/>
      <c r="Q386" s="81">
        <f t="shared" si="204"/>
        <v>0</v>
      </c>
      <c r="R386" s="81">
        <f t="shared" si="205"/>
        <v>0</v>
      </c>
      <c r="S386" s="211" t="s">
        <v>36</v>
      </c>
      <c r="T386" s="212" t="s">
        <v>36</v>
      </c>
      <c r="U386" s="213" t="s">
        <v>36</v>
      </c>
      <c r="V386" s="81">
        <f t="shared" si="228"/>
        <v>0</v>
      </c>
      <c r="W386" s="81">
        <f t="shared" si="206"/>
        <v>0</v>
      </c>
      <c r="X386" s="81">
        <f t="shared" si="207"/>
        <v>0</v>
      </c>
      <c r="Y386" s="81">
        <f t="shared" si="229"/>
        <v>0</v>
      </c>
      <c r="Z386" s="81">
        <f t="shared" si="208"/>
        <v>0</v>
      </c>
      <c r="AA386" s="81">
        <f t="shared" si="209"/>
        <v>0</v>
      </c>
      <c r="AB386" s="81">
        <f t="shared" si="230"/>
        <v>0</v>
      </c>
      <c r="AC386" s="81">
        <f t="shared" si="210"/>
        <v>0</v>
      </c>
      <c r="AD386" s="81">
        <f t="shared" si="211"/>
        <v>0</v>
      </c>
      <c r="AE386" s="81">
        <f t="shared" si="231"/>
        <v>0</v>
      </c>
      <c r="AF386" s="81">
        <f t="shared" si="212"/>
        <v>0</v>
      </c>
      <c r="AG386" s="81">
        <f t="shared" si="213"/>
        <v>0</v>
      </c>
      <c r="AH386" s="81">
        <f t="shared" si="232"/>
        <v>0</v>
      </c>
      <c r="AI386" s="81">
        <f t="shared" si="214"/>
        <v>0</v>
      </c>
      <c r="AJ386" s="81">
        <f t="shared" si="215"/>
        <v>0</v>
      </c>
      <c r="AK386" s="81">
        <f t="shared" si="233"/>
        <v>0</v>
      </c>
      <c r="AL386" s="81">
        <f t="shared" si="216"/>
        <v>0</v>
      </c>
      <c r="AM386" s="81">
        <f t="shared" si="217"/>
        <v>0</v>
      </c>
      <c r="AN386" s="81">
        <f t="shared" si="234"/>
        <v>0</v>
      </c>
      <c r="AO386" s="81">
        <f t="shared" si="218"/>
        <v>0</v>
      </c>
      <c r="AP386" s="81">
        <f t="shared" si="219"/>
        <v>0</v>
      </c>
      <c r="AQ386" s="81">
        <f t="shared" si="235"/>
        <v>0</v>
      </c>
      <c r="AR386" s="81">
        <f t="shared" si="220"/>
        <v>0</v>
      </c>
      <c r="AS386" s="81">
        <f t="shared" si="221"/>
        <v>0</v>
      </c>
      <c r="AT386" s="81">
        <f t="shared" si="236"/>
        <v>0</v>
      </c>
      <c r="AU386" s="81">
        <f t="shared" si="222"/>
        <v>0</v>
      </c>
      <c r="AV386" s="81">
        <f t="shared" si="223"/>
        <v>0</v>
      </c>
      <c r="AW386" s="81">
        <f t="shared" si="237"/>
        <v>0</v>
      </c>
      <c r="AX386" s="81">
        <f t="shared" si="224"/>
        <v>0</v>
      </c>
      <c r="AY386" s="81">
        <f t="shared" si="225"/>
        <v>0</v>
      </c>
      <c r="AZ386" s="81">
        <f t="shared" si="238"/>
        <v>0</v>
      </c>
      <c r="BA386" s="81">
        <f t="shared" si="226"/>
        <v>0</v>
      </c>
      <c r="BB386" s="81">
        <f t="shared" si="227"/>
        <v>0</v>
      </c>
    </row>
    <row r="387" spans="1:54" x14ac:dyDescent="0.25">
      <c r="A387" s="198"/>
      <c r="B387" s="206"/>
      <c r="C387" s="207"/>
      <c r="D387" s="206"/>
      <c r="E387" s="206"/>
      <c r="F387" s="206"/>
      <c r="G387" s="206"/>
      <c r="H387" s="206"/>
      <c r="I387" s="206"/>
      <c r="J387" s="206"/>
      <c r="K387" s="206"/>
      <c r="L387" s="206"/>
      <c r="M387" s="206"/>
      <c r="N387" s="206"/>
      <c r="O387" s="206"/>
      <c r="P387" s="208"/>
      <c r="Q387" s="81">
        <f t="shared" si="204"/>
        <v>0</v>
      </c>
      <c r="R387" s="81">
        <f t="shared" si="205"/>
        <v>0</v>
      </c>
      <c r="S387" s="211" t="s">
        <v>36</v>
      </c>
      <c r="T387" s="212" t="s">
        <v>36</v>
      </c>
      <c r="U387" s="213" t="s">
        <v>36</v>
      </c>
      <c r="V387" s="81">
        <f t="shared" si="228"/>
        <v>0</v>
      </c>
      <c r="W387" s="81">
        <f t="shared" si="206"/>
        <v>0</v>
      </c>
      <c r="X387" s="81">
        <f t="shared" si="207"/>
        <v>0</v>
      </c>
      <c r="Y387" s="81">
        <f t="shared" si="229"/>
        <v>0</v>
      </c>
      <c r="Z387" s="81">
        <f t="shared" si="208"/>
        <v>0</v>
      </c>
      <c r="AA387" s="81">
        <f t="shared" si="209"/>
        <v>0</v>
      </c>
      <c r="AB387" s="81">
        <f t="shared" si="230"/>
        <v>0</v>
      </c>
      <c r="AC387" s="81">
        <f t="shared" si="210"/>
        <v>0</v>
      </c>
      <c r="AD387" s="81">
        <f t="shared" si="211"/>
        <v>0</v>
      </c>
      <c r="AE387" s="81">
        <f t="shared" si="231"/>
        <v>0</v>
      </c>
      <c r="AF387" s="81">
        <f t="shared" si="212"/>
        <v>0</v>
      </c>
      <c r="AG387" s="81">
        <f t="shared" si="213"/>
        <v>0</v>
      </c>
      <c r="AH387" s="81">
        <f t="shared" si="232"/>
        <v>0</v>
      </c>
      <c r="AI387" s="81">
        <f t="shared" si="214"/>
        <v>0</v>
      </c>
      <c r="AJ387" s="81">
        <f t="shared" si="215"/>
        <v>0</v>
      </c>
      <c r="AK387" s="81">
        <f t="shared" si="233"/>
        <v>0</v>
      </c>
      <c r="AL387" s="81">
        <f t="shared" si="216"/>
        <v>0</v>
      </c>
      <c r="AM387" s="81">
        <f t="shared" si="217"/>
        <v>0</v>
      </c>
      <c r="AN387" s="81">
        <f t="shared" si="234"/>
        <v>0</v>
      </c>
      <c r="AO387" s="81">
        <f t="shared" si="218"/>
        <v>0</v>
      </c>
      <c r="AP387" s="81">
        <f t="shared" si="219"/>
        <v>0</v>
      </c>
      <c r="AQ387" s="81">
        <f t="shared" si="235"/>
        <v>0</v>
      </c>
      <c r="AR387" s="81">
        <f t="shared" si="220"/>
        <v>0</v>
      </c>
      <c r="AS387" s="81">
        <f t="shared" si="221"/>
        <v>0</v>
      </c>
      <c r="AT387" s="81">
        <f t="shared" si="236"/>
        <v>0</v>
      </c>
      <c r="AU387" s="81">
        <f t="shared" si="222"/>
        <v>0</v>
      </c>
      <c r="AV387" s="81">
        <f t="shared" si="223"/>
        <v>0</v>
      </c>
      <c r="AW387" s="81">
        <f t="shared" si="237"/>
        <v>0</v>
      </c>
      <c r="AX387" s="81">
        <f t="shared" si="224"/>
        <v>0</v>
      </c>
      <c r="AY387" s="81">
        <f t="shared" si="225"/>
        <v>0</v>
      </c>
      <c r="AZ387" s="81">
        <f t="shared" si="238"/>
        <v>0</v>
      </c>
      <c r="BA387" s="81">
        <f t="shared" si="226"/>
        <v>0</v>
      </c>
      <c r="BB387" s="81">
        <f t="shared" si="227"/>
        <v>0</v>
      </c>
    </row>
    <row r="388" spans="1:54" x14ac:dyDescent="0.25">
      <c r="A388" s="198"/>
      <c r="B388" s="206"/>
      <c r="C388" s="207"/>
      <c r="D388" s="206"/>
      <c r="E388" s="206"/>
      <c r="F388" s="206"/>
      <c r="G388" s="206"/>
      <c r="H388" s="206"/>
      <c r="I388" s="206"/>
      <c r="J388" s="206"/>
      <c r="K388" s="206"/>
      <c r="L388" s="206"/>
      <c r="M388" s="206"/>
      <c r="N388" s="206"/>
      <c r="O388" s="206"/>
      <c r="P388" s="208"/>
      <c r="Q388" s="81">
        <f t="shared" si="204"/>
        <v>0</v>
      </c>
      <c r="R388" s="81">
        <f t="shared" si="205"/>
        <v>0</v>
      </c>
      <c r="S388" s="211" t="s">
        <v>36</v>
      </c>
      <c r="T388" s="212" t="s">
        <v>36</v>
      </c>
      <c r="U388" s="213" t="s">
        <v>36</v>
      </c>
      <c r="V388" s="81">
        <f t="shared" si="228"/>
        <v>0</v>
      </c>
      <c r="W388" s="81">
        <f t="shared" si="206"/>
        <v>0</v>
      </c>
      <c r="X388" s="81">
        <f t="shared" si="207"/>
        <v>0</v>
      </c>
      <c r="Y388" s="81">
        <f t="shared" si="229"/>
        <v>0</v>
      </c>
      <c r="Z388" s="81">
        <f t="shared" si="208"/>
        <v>0</v>
      </c>
      <c r="AA388" s="81">
        <f t="shared" si="209"/>
        <v>0</v>
      </c>
      <c r="AB388" s="81">
        <f t="shared" si="230"/>
        <v>0</v>
      </c>
      <c r="AC388" s="81">
        <f t="shared" si="210"/>
        <v>0</v>
      </c>
      <c r="AD388" s="81">
        <f t="shared" si="211"/>
        <v>0</v>
      </c>
      <c r="AE388" s="81">
        <f t="shared" si="231"/>
        <v>0</v>
      </c>
      <c r="AF388" s="81">
        <f t="shared" si="212"/>
        <v>0</v>
      </c>
      <c r="AG388" s="81">
        <f t="shared" si="213"/>
        <v>0</v>
      </c>
      <c r="AH388" s="81">
        <f t="shared" si="232"/>
        <v>0</v>
      </c>
      <c r="AI388" s="81">
        <f t="shared" si="214"/>
        <v>0</v>
      </c>
      <c r="AJ388" s="81">
        <f t="shared" si="215"/>
        <v>0</v>
      </c>
      <c r="AK388" s="81">
        <f t="shared" si="233"/>
        <v>0</v>
      </c>
      <c r="AL388" s="81">
        <f t="shared" si="216"/>
        <v>0</v>
      </c>
      <c r="AM388" s="81">
        <f t="shared" si="217"/>
        <v>0</v>
      </c>
      <c r="AN388" s="81">
        <f t="shared" si="234"/>
        <v>0</v>
      </c>
      <c r="AO388" s="81">
        <f t="shared" si="218"/>
        <v>0</v>
      </c>
      <c r="AP388" s="81">
        <f t="shared" si="219"/>
        <v>0</v>
      </c>
      <c r="AQ388" s="81">
        <f t="shared" si="235"/>
        <v>0</v>
      </c>
      <c r="AR388" s="81">
        <f t="shared" si="220"/>
        <v>0</v>
      </c>
      <c r="AS388" s="81">
        <f t="shared" si="221"/>
        <v>0</v>
      </c>
      <c r="AT388" s="81">
        <f t="shared" si="236"/>
        <v>0</v>
      </c>
      <c r="AU388" s="81">
        <f t="shared" si="222"/>
        <v>0</v>
      </c>
      <c r="AV388" s="81">
        <f t="shared" si="223"/>
        <v>0</v>
      </c>
      <c r="AW388" s="81">
        <f t="shared" si="237"/>
        <v>0</v>
      </c>
      <c r="AX388" s="81">
        <f t="shared" si="224"/>
        <v>0</v>
      </c>
      <c r="AY388" s="81">
        <f t="shared" si="225"/>
        <v>0</v>
      </c>
      <c r="AZ388" s="81">
        <f t="shared" si="238"/>
        <v>0</v>
      </c>
      <c r="BA388" s="81">
        <f t="shared" si="226"/>
        <v>0</v>
      </c>
      <c r="BB388" s="81">
        <f t="shared" si="227"/>
        <v>0</v>
      </c>
    </row>
    <row r="389" spans="1:54" x14ac:dyDescent="0.25">
      <c r="A389" s="198"/>
      <c r="B389" s="206"/>
      <c r="C389" s="207"/>
      <c r="D389" s="206"/>
      <c r="E389" s="206"/>
      <c r="F389" s="206"/>
      <c r="G389" s="206"/>
      <c r="H389" s="206"/>
      <c r="I389" s="206"/>
      <c r="J389" s="206"/>
      <c r="K389" s="206"/>
      <c r="L389" s="206"/>
      <c r="M389" s="206"/>
      <c r="N389" s="206"/>
      <c r="O389" s="206"/>
      <c r="P389" s="208"/>
      <c r="Q389" s="81">
        <f t="shared" si="204"/>
        <v>0</v>
      </c>
      <c r="R389" s="81">
        <f t="shared" si="205"/>
        <v>0</v>
      </c>
      <c r="S389" s="211" t="s">
        <v>36</v>
      </c>
      <c r="T389" s="212" t="s">
        <v>36</v>
      </c>
      <c r="U389" s="213" t="s">
        <v>36</v>
      </c>
      <c r="V389" s="81">
        <f t="shared" si="228"/>
        <v>0</v>
      </c>
      <c r="W389" s="81">
        <f t="shared" si="206"/>
        <v>0</v>
      </c>
      <c r="X389" s="81">
        <f t="shared" si="207"/>
        <v>0</v>
      </c>
      <c r="Y389" s="81">
        <f t="shared" si="229"/>
        <v>0</v>
      </c>
      <c r="Z389" s="81">
        <f t="shared" si="208"/>
        <v>0</v>
      </c>
      <c r="AA389" s="81">
        <f t="shared" si="209"/>
        <v>0</v>
      </c>
      <c r="AB389" s="81">
        <f t="shared" si="230"/>
        <v>0</v>
      </c>
      <c r="AC389" s="81">
        <f t="shared" si="210"/>
        <v>0</v>
      </c>
      <c r="AD389" s="81">
        <f t="shared" si="211"/>
        <v>0</v>
      </c>
      <c r="AE389" s="81">
        <f t="shared" si="231"/>
        <v>0</v>
      </c>
      <c r="AF389" s="81">
        <f t="shared" si="212"/>
        <v>0</v>
      </c>
      <c r="AG389" s="81">
        <f t="shared" si="213"/>
        <v>0</v>
      </c>
      <c r="AH389" s="81">
        <f t="shared" si="232"/>
        <v>0</v>
      </c>
      <c r="AI389" s="81">
        <f t="shared" si="214"/>
        <v>0</v>
      </c>
      <c r="AJ389" s="81">
        <f t="shared" si="215"/>
        <v>0</v>
      </c>
      <c r="AK389" s="81">
        <f t="shared" si="233"/>
        <v>0</v>
      </c>
      <c r="AL389" s="81">
        <f t="shared" si="216"/>
        <v>0</v>
      </c>
      <c r="AM389" s="81">
        <f t="shared" si="217"/>
        <v>0</v>
      </c>
      <c r="AN389" s="81">
        <f t="shared" si="234"/>
        <v>0</v>
      </c>
      <c r="AO389" s="81">
        <f t="shared" si="218"/>
        <v>0</v>
      </c>
      <c r="AP389" s="81">
        <f t="shared" si="219"/>
        <v>0</v>
      </c>
      <c r="AQ389" s="81">
        <f t="shared" si="235"/>
        <v>0</v>
      </c>
      <c r="AR389" s="81">
        <f t="shared" si="220"/>
        <v>0</v>
      </c>
      <c r="AS389" s="81">
        <f t="shared" si="221"/>
        <v>0</v>
      </c>
      <c r="AT389" s="81">
        <f t="shared" si="236"/>
        <v>0</v>
      </c>
      <c r="AU389" s="81">
        <f t="shared" si="222"/>
        <v>0</v>
      </c>
      <c r="AV389" s="81">
        <f t="shared" si="223"/>
        <v>0</v>
      </c>
      <c r="AW389" s="81">
        <f t="shared" si="237"/>
        <v>0</v>
      </c>
      <c r="AX389" s="81">
        <f t="shared" si="224"/>
        <v>0</v>
      </c>
      <c r="AY389" s="81">
        <f t="shared" si="225"/>
        <v>0</v>
      </c>
      <c r="AZ389" s="81">
        <f t="shared" si="238"/>
        <v>0</v>
      </c>
      <c r="BA389" s="81">
        <f t="shared" si="226"/>
        <v>0</v>
      </c>
      <c r="BB389" s="81">
        <f t="shared" si="227"/>
        <v>0</v>
      </c>
    </row>
    <row r="390" spans="1:54" x14ac:dyDescent="0.25">
      <c r="A390" s="198"/>
      <c r="B390" s="206"/>
      <c r="C390" s="207"/>
      <c r="D390" s="206"/>
      <c r="E390" s="206"/>
      <c r="F390" s="206"/>
      <c r="G390" s="206"/>
      <c r="H390" s="206"/>
      <c r="I390" s="206"/>
      <c r="J390" s="206"/>
      <c r="K390" s="206"/>
      <c r="L390" s="206"/>
      <c r="M390" s="206"/>
      <c r="N390" s="206"/>
      <c r="O390" s="206"/>
      <c r="P390" s="208"/>
      <c r="Q390" s="81">
        <f t="shared" si="204"/>
        <v>0</v>
      </c>
      <c r="R390" s="81">
        <f t="shared" si="205"/>
        <v>0</v>
      </c>
      <c r="S390" s="211" t="s">
        <v>36</v>
      </c>
      <c r="T390" s="212" t="s">
        <v>36</v>
      </c>
      <c r="U390" s="213" t="s">
        <v>36</v>
      </c>
      <c r="V390" s="81">
        <f t="shared" si="228"/>
        <v>0</v>
      </c>
      <c r="W390" s="81">
        <f t="shared" si="206"/>
        <v>0</v>
      </c>
      <c r="X390" s="81">
        <f t="shared" si="207"/>
        <v>0</v>
      </c>
      <c r="Y390" s="81">
        <f t="shared" si="229"/>
        <v>0</v>
      </c>
      <c r="Z390" s="81">
        <f t="shared" si="208"/>
        <v>0</v>
      </c>
      <c r="AA390" s="81">
        <f t="shared" si="209"/>
        <v>0</v>
      </c>
      <c r="AB390" s="81">
        <f t="shared" si="230"/>
        <v>0</v>
      </c>
      <c r="AC390" s="81">
        <f t="shared" si="210"/>
        <v>0</v>
      </c>
      <c r="AD390" s="81">
        <f t="shared" si="211"/>
        <v>0</v>
      </c>
      <c r="AE390" s="81">
        <f t="shared" si="231"/>
        <v>0</v>
      </c>
      <c r="AF390" s="81">
        <f t="shared" si="212"/>
        <v>0</v>
      </c>
      <c r="AG390" s="81">
        <f t="shared" si="213"/>
        <v>0</v>
      </c>
      <c r="AH390" s="81">
        <f t="shared" si="232"/>
        <v>0</v>
      </c>
      <c r="AI390" s="81">
        <f t="shared" si="214"/>
        <v>0</v>
      </c>
      <c r="AJ390" s="81">
        <f t="shared" si="215"/>
        <v>0</v>
      </c>
      <c r="AK390" s="81">
        <f t="shared" si="233"/>
        <v>0</v>
      </c>
      <c r="AL390" s="81">
        <f t="shared" si="216"/>
        <v>0</v>
      </c>
      <c r="AM390" s="81">
        <f t="shared" si="217"/>
        <v>0</v>
      </c>
      <c r="AN390" s="81">
        <f t="shared" si="234"/>
        <v>0</v>
      </c>
      <c r="AO390" s="81">
        <f t="shared" si="218"/>
        <v>0</v>
      </c>
      <c r="AP390" s="81">
        <f t="shared" si="219"/>
        <v>0</v>
      </c>
      <c r="AQ390" s="81">
        <f t="shared" si="235"/>
        <v>0</v>
      </c>
      <c r="AR390" s="81">
        <f t="shared" si="220"/>
        <v>0</v>
      </c>
      <c r="AS390" s="81">
        <f t="shared" si="221"/>
        <v>0</v>
      </c>
      <c r="AT390" s="81">
        <f t="shared" si="236"/>
        <v>0</v>
      </c>
      <c r="AU390" s="81">
        <f t="shared" si="222"/>
        <v>0</v>
      </c>
      <c r="AV390" s="81">
        <f t="shared" si="223"/>
        <v>0</v>
      </c>
      <c r="AW390" s="81">
        <f t="shared" si="237"/>
        <v>0</v>
      </c>
      <c r="AX390" s="81">
        <f t="shared" si="224"/>
        <v>0</v>
      </c>
      <c r="AY390" s="81">
        <f t="shared" si="225"/>
        <v>0</v>
      </c>
      <c r="AZ390" s="81">
        <f t="shared" si="238"/>
        <v>0</v>
      </c>
      <c r="BA390" s="81">
        <f t="shared" si="226"/>
        <v>0</v>
      </c>
      <c r="BB390" s="81">
        <f t="shared" si="227"/>
        <v>0</v>
      </c>
    </row>
    <row r="391" spans="1:54" x14ac:dyDescent="0.25">
      <c r="A391" s="198"/>
      <c r="B391" s="206"/>
      <c r="C391" s="207"/>
      <c r="D391" s="206"/>
      <c r="E391" s="206"/>
      <c r="F391" s="206"/>
      <c r="G391" s="206"/>
      <c r="H391" s="206"/>
      <c r="I391" s="206"/>
      <c r="J391" s="206"/>
      <c r="K391" s="206"/>
      <c r="L391" s="206"/>
      <c r="M391" s="206"/>
      <c r="N391" s="206"/>
      <c r="O391" s="206"/>
      <c r="P391" s="208"/>
      <c r="Q391" s="81">
        <f t="shared" si="204"/>
        <v>0</v>
      </c>
      <c r="R391" s="81">
        <f t="shared" si="205"/>
        <v>0</v>
      </c>
      <c r="S391" s="211" t="s">
        <v>36</v>
      </c>
      <c r="T391" s="212" t="s">
        <v>36</v>
      </c>
      <c r="U391" s="213" t="s">
        <v>36</v>
      </c>
      <c r="V391" s="81">
        <f t="shared" si="228"/>
        <v>0</v>
      </c>
      <c r="W391" s="81">
        <f t="shared" si="206"/>
        <v>0</v>
      </c>
      <c r="X391" s="81">
        <f t="shared" si="207"/>
        <v>0</v>
      </c>
      <c r="Y391" s="81">
        <f t="shared" si="229"/>
        <v>0</v>
      </c>
      <c r="Z391" s="81">
        <f t="shared" si="208"/>
        <v>0</v>
      </c>
      <c r="AA391" s="81">
        <f t="shared" si="209"/>
        <v>0</v>
      </c>
      <c r="AB391" s="81">
        <f t="shared" si="230"/>
        <v>0</v>
      </c>
      <c r="AC391" s="81">
        <f t="shared" si="210"/>
        <v>0</v>
      </c>
      <c r="AD391" s="81">
        <f t="shared" si="211"/>
        <v>0</v>
      </c>
      <c r="AE391" s="81">
        <f t="shared" si="231"/>
        <v>0</v>
      </c>
      <c r="AF391" s="81">
        <f t="shared" si="212"/>
        <v>0</v>
      </c>
      <c r="AG391" s="81">
        <f t="shared" si="213"/>
        <v>0</v>
      </c>
      <c r="AH391" s="81">
        <f t="shared" si="232"/>
        <v>0</v>
      </c>
      <c r="AI391" s="81">
        <f t="shared" si="214"/>
        <v>0</v>
      </c>
      <c r="AJ391" s="81">
        <f t="shared" si="215"/>
        <v>0</v>
      </c>
      <c r="AK391" s="81">
        <f t="shared" si="233"/>
        <v>0</v>
      </c>
      <c r="AL391" s="81">
        <f t="shared" si="216"/>
        <v>0</v>
      </c>
      <c r="AM391" s="81">
        <f t="shared" si="217"/>
        <v>0</v>
      </c>
      <c r="AN391" s="81">
        <f t="shared" si="234"/>
        <v>0</v>
      </c>
      <c r="AO391" s="81">
        <f t="shared" si="218"/>
        <v>0</v>
      </c>
      <c r="AP391" s="81">
        <f t="shared" si="219"/>
        <v>0</v>
      </c>
      <c r="AQ391" s="81">
        <f t="shared" si="235"/>
        <v>0</v>
      </c>
      <c r="AR391" s="81">
        <f t="shared" si="220"/>
        <v>0</v>
      </c>
      <c r="AS391" s="81">
        <f t="shared" si="221"/>
        <v>0</v>
      </c>
      <c r="AT391" s="81">
        <f t="shared" si="236"/>
        <v>0</v>
      </c>
      <c r="AU391" s="81">
        <f t="shared" si="222"/>
        <v>0</v>
      </c>
      <c r="AV391" s="81">
        <f t="shared" si="223"/>
        <v>0</v>
      </c>
      <c r="AW391" s="81">
        <f t="shared" si="237"/>
        <v>0</v>
      </c>
      <c r="AX391" s="81">
        <f t="shared" si="224"/>
        <v>0</v>
      </c>
      <c r="AY391" s="81">
        <f t="shared" si="225"/>
        <v>0</v>
      </c>
      <c r="AZ391" s="81">
        <f t="shared" si="238"/>
        <v>0</v>
      </c>
      <c r="BA391" s="81">
        <f t="shared" si="226"/>
        <v>0</v>
      </c>
      <c r="BB391" s="81">
        <f t="shared" si="227"/>
        <v>0</v>
      </c>
    </row>
    <row r="392" spans="1:54" x14ac:dyDescent="0.25">
      <c r="A392" s="198"/>
      <c r="B392" s="206"/>
      <c r="C392" s="207"/>
      <c r="D392" s="206"/>
      <c r="E392" s="206"/>
      <c r="F392" s="206"/>
      <c r="G392" s="206"/>
      <c r="H392" s="206"/>
      <c r="I392" s="206"/>
      <c r="J392" s="206"/>
      <c r="K392" s="206"/>
      <c r="L392" s="206"/>
      <c r="M392" s="206"/>
      <c r="N392" s="206"/>
      <c r="O392" s="206"/>
      <c r="P392" s="208"/>
      <c r="Q392" s="81">
        <f t="shared" si="204"/>
        <v>0</v>
      </c>
      <c r="R392" s="81">
        <f t="shared" si="205"/>
        <v>0</v>
      </c>
      <c r="S392" s="211" t="s">
        <v>36</v>
      </c>
      <c r="T392" s="212" t="s">
        <v>36</v>
      </c>
      <c r="U392" s="213" t="s">
        <v>36</v>
      </c>
      <c r="V392" s="81">
        <f t="shared" si="228"/>
        <v>0</v>
      </c>
      <c r="W392" s="81">
        <f t="shared" si="206"/>
        <v>0</v>
      </c>
      <c r="X392" s="81">
        <f t="shared" si="207"/>
        <v>0</v>
      </c>
      <c r="Y392" s="81">
        <f t="shared" si="229"/>
        <v>0</v>
      </c>
      <c r="Z392" s="81">
        <f t="shared" si="208"/>
        <v>0</v>
      </c>
      <c r="AA392" s="81">
        <f t="shared" si="209"/>
        <v>0</v>
      </c>
      <c r="AB392" s="81">
        <f t="shared" si="230"/>
        <v>0</v>
      </c>
      <c r="AC392" s="81">
        <f t="shared" si="210"/>
        <v>0</v>
      </c>
      <c r="AD392" s="81">
        <f t="shared" si="211"/>
        <v>0</v>
      </c>
      <c r="AE392" s="81">
        <f t="shared" si="231"/>
        <v>0</v>
      </c>
      <c r="AF392" s="81">
        <f t="shared" si="212"/>
        <v>0</v>
      </c>
      <c r="AG392" s="81">
        <f t="shared" si="213"/>
        <v>0</v>
      </c>
      <c r="AH392" s="81">
        <f t="shared" si="232"/>
        <v>0</v>
      </c>
      <c r="AI392" s="81">
        <f t="shared" si="214"/>
        <v>0</v>
      </c>
      <c r="AJ392" s="81">
        <f t="shared" si="215"/>
        <v>0</v>
      </c>
      <c r="AK392" s="81">
        <f t="shared" si="233"/>
        <v>0</v>
      </c>
      <c r="AL392" s="81">
        <f t="shared" si="216"/>
        <v>0</v>
      </c>
      <c r="AM392" s="81">
        <f t="shared" si="217"/>
        <v>0</v>
      </c>
      <c r="AN392" s="81">
        <f t="shared" si="234"/>
        <v>0</v>
      </c>
      <c r="AO392" s="81">
        <f t="shared" si="218"/>
        <v>0</v>
      </c>
      <c r="AP392" s="81">
        <f t="shared" si="219"/>
        <v>0</v>
      </c>
      <c r="AQ392" s="81">
        <f t="shared" si="235"/>
        <v>0</v>
      </c>
      <c r="AR392" s="81">
        <f t="shared" si="220"/>
        <v>0</v>
      </c>
      <c r="AS392" s="81">
        <f t="shared" si="221"/>
        <v>0</v>
      </c>
      <c r="AT392" s="81">
        <f t="shared" si="236"/>
        <v>0</v>
      </c>
      <c r="AU392" s="81">
        <f t="shared" si="222"/>
        <v>0</v>
      </c>
      <c r="AV392" s="81">
        <f t="shared" si="223"/>
        <v>0</v>
      </c>
      <c r="AW392" s="81">
        <f t="shared" si="237"/>
        <v>0</v>
      </c>
      <c r="AX392" s="81">
        <f t="shared" si="224"/>
        <v>0</v>
      </c>
      <c r="AY392" s="81">
        <f t="shared" si="225"/>
        <v>0</v>
      </c>
      <c r="AZ392" s="81">
        <f t="shared" si="238"/>
        <v>0</v>
      </c>
      <c r="BA392" s="81">
        <f t="shared" si="226"/>
        <v>0</v>
      </c>
      <c r="BB392" s="81">
        <f t="shared" si="227"/>
        <v>0</v>
      </c>
    </row>
    <row r="393" spans="1:54" x14ac:dyDescent="0.25">
      <c r="A393" s="198"/>
      <c r="B393" s="206"/>
      <c r="C393" s="207"/>
      <c r="D393" s="206"/>
      <c r="E393" s="206"/>
      <c r="F393" s="206"/>
      <c r="G393" s="206"/>
      <c r="H393" s="206"/>
      <c r="I393" s="206"/>
      <c r="J393" s="206"/>
      <c r="K393" s="206"/>
      <c r="L393" s="206"/>
      <c r="M393" s="206"/>
      <c r="N393" s="206"/>
      <c r="O393" s="206"/>
      <c r="P393" s="208"/>
      <c r="Q393" s="81">
        <f t="shared" ref="Q393:Q456" si="239">IF(OR($G393="No",ISBLANK($N393)),0,IF($N393="Other (tonnes CO2e)","",P393*(INDEX(EmissionFactorsData,MATCH($N393,EmissionFactorsEmissionSource,0),MATCH(Q$8,EmissionFactorsYear,0))/1000)))</f>
        <v>0</v>
      </c>
      <c r="R393" s="81">
        <f t="shared" ref="R393:R456" si="240">IF(OR($G393="No",ISBLANK($N393)),0,IF($N393="Other (tonnes CO2e)","",P393*INDEX(CostsData,MATCH($N393,CostsEmissionSource,0),MATCH(Q$8,CostsYear,0))+IF($K393="Yes",W393*INDEX(CostsData,MATCH("CRC EES",CostsEmissionSource,0),MATCH(Q$8,CostsYear,0)),0)))</f>
        <v>0</v>
      </c>
      <c r="S393" s="211" t="s">
        <v>36</v>
      </c>
      <c r="T393" s="212" t="s">
        <v>36</v>
      </c>
      <c r="U393" s="213" t="s">
        <v>36</v>
      </c>
      <c r="V393" s="81">
        <f t="shared" si="228"/>
        <v>0</v>
      </c>
      <c r="W393" s="81">
        <f t="shared" ref="W393:W456" si="241">IF($N393=0,0,V393*(INDEX(EmissionFactorsData,MATCH($N393,EmissionFactorsEmissionSource,0),MATCH(V$8,EmissionFactorsYear,0))/1000))</f>
        <v>0</v>
      </c>
      <c r="X393" s="81">
        <f t="shared" ref="X393:X456" si="242">IF($N393=0,0,V393*INDEX(CostsData,MATCH($N393,CostsEmissionSource,0),MATCH(V$8,CostsYear,0)))+IF($K393="Yes",W393*INDEX(CostsData,MATCH("CRC EES",CostsEmissionSource,0),MATCH(V$8,CostsYear,0)),0)</f>
        <v>0</v>
      </c>
      <c r="Y393" s="81">
        <f t="shared" si="229"/>
        <v>0</v>
      </c>
      <c r="Z393" s="81">
        <f t="shared" ref="Z393:Z456" si="243">IF($N393=0,0,Y393*(INDEX(EmissionFactorsData,MATCH($N393,EmissionFactorsEmissionSource,0),MATCH(Y$8,EmissionFactorsYear,0))/1000))</f>
        <v>0</v>
      </c>
      <c r="AA393" s="81">
        <f t="shared" ref="AA393:AA456" si="244">IF($N393=0,0,Y393*INDEX(CostsData,MATCH($N393,CostsEmissionSource,0),MATCH(Y$8,CostsYear,0)))+IF($K393="Yes",Z393*INDEX(CostsData,MATCH("CRC EES",CostsEmissionSource,0),MATCH(Y$8,CostsYear,0)),0)</f>
        <v>0</v>
      </c>
      <c r="AB393" s="81">
        <f t="shared" si="230"/>
        <v>0</v>
      </c>
      <c r="AC393" s="81">
        <f t="shared" ref="AC393:AC456" si="245">IF($N393=0,0,AB393*(INDEX(EmissionFactorsData,MATCH($N393,EmissionFactorsEmissionSource,0),MATCH(AB$8,EmissionFactorsYear,0))/1000))</f>
        <v>0</v>
      </c>
      <c r="AD393" s="81">
        <f t="shared" ref="AD393:AD456" si="246">IF($N393=0,0,AB393*INDEX(CostsData,MATCH($N393,CostsEmissionSource,0),MATCH(AB$8,CostsYear,0)))+IF($K393="Yes",AC393*INDEX(CostsData,MATCH("CRC EES",CostsEmissionSource,0),MATCH(AB$8,CostsYear,0)),0)</f>
        <v>0</v>
      </c>
      <c r="AE393" s="81">
        <f t="shared" si="231"/>
        <v>0</v>
      </c>
      <c r="AF393" s="81">
        <f t="shared" ref="AF393:AF456" si="247">IF($N393=0,0,AE393*(INDEX(EmissionFactorsData,MATCH($N393,EmissionFactorsEmissionSource,0),MATCH(AE$8,EmissionFactorsYear,0))/1000))</f>
        <v>0</v>
      </c>
      <c r="AG393" s="81">
        <f t="shared" ref="AG393:AG456" si="248">IF($N393=0,0,AE393*INDEX(CostsData,MATCH($N393,CostsEmissionSource,0),MATCH(AE$8,CostsYear,0)))+IF($K393="Yes",AF393*INDEX(CostsData,MATCH("CRC EES",CostsEmissionSource,0),MATCH(AE$8,CostsYear,0)),0)</f>
        <v>0</v>
      </c>
      <c r="AH393" s="81">
        <f t="shared" si="232"/>
        <v>0</v>
      </c>
      <c r="AI393" s="81">
        <f t="shared" ref="AI393:AI456" si="249">IF($N393=0,0,AH393*(INDEX(EmissionFactorsData,MATCH($N393,EmissionFactorsEmissionSource,0),MATCH(AH$8,EmissionFactorsYear,0))/1000))</f>
        <v>0</v>
      </c>
      <c r="AJ393" s="81">
        <f t="shared" ref="AJ393:AJ456" si="250">IF($N393=0,0,AH393*INDEX(CostsData,MATCH($N393,CostsEmissionSource,0),MATCH(AH$8,CostsYear,0)))+IF($K393="Yes",AI393*INDEX(CostsData,MATCH("CRC EES",CostsEmissionSource,0),MATCH(AH$8,CostsYear,0)),0)</f>
        <v>0</v>
      </c>
      <c r="AK393" s="81">
        <f t="shared" si="233"/>
        <v>0</v>
      </c>
      <c r="AL393" s="81">
        <f t="shared" ref="AL393:AL456" si="251">IF($N393=0,0,AK393*(INDEX(EmissionFactorsData,MATCH($N393,EmissionFactorsEmissionSource,0),MATCH(AK$8,EmissionFactorsYear,0))/1000))</f>
        <v>0</v>
      </c>
      <c r="AM393" s="81">
        <f t="shared" ref="AM393:AM456" si="252">IF($N393=0,0,AK393*INDEX(CostsData,MATCH($N393,CostsEmissionSource,0),MATCH(AK$8,CostsYear,0)))+IF($K393="Yes",AL393*INDEX(CostsData,MATCH("CRC EES",CostsEmissionSource,0),MATCH(AK$8,CostsYear,0)),0)</f>
        <v>0</v>
      </c>
      <c r="AN393" s="81">
        <f t="shared" si="234"/>
        <v>0</v>
      </c>
      <c r="AO393" s="81">
        <f t="shared" ref="AO393:AO456" si="253">IF($N393=0,0,AN393*(INDEX(EmissionFactorsData,MATCH($N393,EmissionFactorsEmissionSource,0),MATCH(AN$8,EmissionFactorsYear,0))/1000))</f>
        <v>0</v>
      </c>
      <c r="AP393" s="81">
        <f t="shared" ref="AP393:AP456" si="254">IF($N393=0,0,AN393*INDEX(CostsData,MATCH($N393,CostsEmissionSource,0),MATCH(AN$8,CostsYear,0)))+IF($K393="Yes",AO393*INDEX(CostsData,MATCH("CRC EES",CostsEmissionSource,0),MATCH(AN$8,CostsYear,0)),0)</f>
        <v>0</v>
      </c>
      <c r="AQ393" s="81">
        <f t="shared" si="235"/>
        <v>0</v>
      </c>
      <c r="AR393" s="81">
        <f t="shared" ref="AR393:AR456" si="255">IF($N393=0,0,AQ393*(INDEX(EmissionFactorsData,MATCH($N393,EmissionFactorsEmissionSource,0),MATCH(AQ$8,EmissionFactorsYear,0))/1000))</f>
        <v>0</v>
      </c>
      <c r="AS393" s="81">
        <f t="shared" ref="AS393:AS456" si="256">IF($N393=0,0,AQ393*INDEX(CostsData,MATCH($N393,CostsEmissionSource,0),MATCH(AQ$8,CostsYear,0)))+IF($K393="Yes",AR393*INDEX(CostsData,MATCH("CRC EES",CostsEmissionSource,0),MATCH(AQ$8,CostsYear,0)),0)</f>
        <v>0</v>
      </c>
      <c r="AT393" s="81">
        <f t="shared" si="236"/>
        <v>0</v>
      </c>
      <c r="AU393" s="81">
        <f t="shared" ref="AU393:AU456" si="257">IF($N393=0,0,AT393*(INDEX(EmissionFactorsData,MATCH($N393,EmissionFactorsEmissionSource,0),MATCH(AT$8,EmissionFactorsYear,0))/1000))</f>
        <v>0</v>
      </c>
      <c r="AV393" s="81">
        <f t="shared" ref="AV393:AV456" si="258">IF($N393=0,0,AT393*INDEX(CostsData,MATCH($N393,CostsEmissionSource,0),MATCH(AT$8,CostsYear,0)))+IF($K393="Yes",AU393*INDEX(CostsData,MATCH("CRC EES",CostsEmissionSource,0),MATCH(AT$8,CostsYear,0)),0)</f>
        <v>0</v>
      </c>
      <c r="AW393" s="81">
        <f t="shared" si="237"/>
        <v>0</v>
      </c>
      <c r="AX393" s="81">
        <f t="shared" ref="AX393:AX456" si="259">IF($N393=0,0,AW393*(INDEX(EmissionFactorsData,MATCH($N393,EmissionFactorsEmissionSource,0),MATCH(AW$8,EmissionFactorsYear,0))/1000))</f>
        <v>0</v>
      </c>
      <c r="AY393" s="81">
        <f t="shared" ref="AY393:AY456" si="260">IF($N393=0,0,AW393*INDEX(CostsData,MATCH($N393,CostsEmissionSource,0),MATCH(AW$8,CostsYear,0)))+IF($K393="Yes",AX393*INDEX(CostsData,MATCH("CRC EES",CostsEmissionSource,0),MATCH(AW$8,CostsYear,0)),0)</f>
        <v>0</v>
      </c>
      <c r="AZ393" s="81">
        <f t="shared" si="238"/>
        <v>0</v>
      </c>
      <c r="BA393" s="81">
        <f t="shared" ref="BA393:BA456" si="261">IF($N393=0,0,AZ393*(INDEX(EmissionFactorsData,MATCH($N393,EmissionFactorsEmissionSource,0),MATCH(AZ$8,EmissionFactorsYear,0))/1000))</f>
        <v>0</v>
      </c>
      <c r="BB393" s="81">
        <f t="shared" ref="BB393:BB456" si="262">IF($N393=0,0,AZ393*INDEX(CostsData,MATCH($N393,CostsEmissionSource,0),MATCH(AZ$8,CostsYear,0)))+IF($K393="Yes",BA393*INDEX(CostsData,MATCH("CRC EES",CostsEmissionSource,0),MATCH(AZ$8,CostsYear,0)),0)</f>
        <v>0</v>
      </c>
    </row>
    <row r="394" spans="1:54" x14ac:dyDescent="0.25">
      <c r="A394" s="198"/>
      <c r="B394" s="206"/>
      <c r="C394" s="207"/>
      <c r="D394" s="206"/>
      <c r="E394" s="206"/>
      <c r="F394" s="206"/>
      <c r="G394" s="206"/>
      <c r="H394" s="206"/>
      <c r="I394" s="206"/>
      <c r="J394" s="206"/>
      <c r="K394" s="206"/>
      <c r="L394" s="206"/>
      <c r="M394" s="206"/>
      <c r="N394" s="206"/>
      <c r="O394" s="206"/>
      <c r="P394" s="208"/>
      <c r="Q394" s="81">
        <f t="shared" si="239"/>
        <v>0</v>
      </c>
      <c r="R394" s="81">
        <f t="shared" si="240"/>
        <v>0</v>
      </c>
      <c r="S394" s="211" t="s">
        <v>36</v>
      </c>
      <c r="T394" s="212" t="s">
        <v>36</v>
      </c>
      <c r="U394" s="213" t="s">
        <v>36</v>
      </c>
      <c r="V394" s="81">
        <f t="shared" si="228"/>
        <v>0</v>
      </c>
      <c r="W394" s="81">
        <f t="shared" si="241"/>
        <v>0</v>
      </c>
      <c r="X394" s="81">
        <f t="shared" si="242"/>
        <v>0</v>
      </c>
      <c r="Y394" s="81">
        <f t="shared" si="229"/>
        <v>0</v>
      </c>
      <c r="Z394" s="81">
        <f t="shared" si="243"/>
        <v>0</v>
      </c>
      <c r="AA394" s="81">
        <f t="shared" si="244"/>
        <v>0</v>
      </c>
      <c r="AB394" s="81">
        <f t="shared" si="230"/>
        <v>0</v>
      </c>
      <c r="AC394" s="81">
        <f t="shared" si="245"/>
        <v>0</v>
      </c>
      <c r="AD394" s="81">
        <f t="shared" si="246"/>
        <v>0</v>
      </c>
      <c r="AE394" s="81">
        <f t="shared" si="231"/>
        <v>0</v>
      </c>
      <c r="AF394" s="81">
        <f t="shared" si="247"/>
        <v>0</v>
      </c>
      <c r="AG394" s="81">
        <f t="shared" si="248"/>
        <v>0</v>
      </c>
      <c r="AH394" s="81">
        <f t="shared" si="232"/>
        <v>0</v>
      </c>
      <c r="AI394" s="81">
        <f t="shared" si="249"/>
        <v>0</v>
      </c>
      <c r="AJ394" s="81">
        <f t="shared" si="250"/>
        <v>0</v>
      </c>
      <c r="AK394" s="81">
        <f t="shared" si="233"/>
        <v>0</v>
      </c>
      <c r="AL394" s="81">
        <f t="shared" si="251"/>
        <v>0</v>
      </c>
      <c r="AM394" s="81">
        <f t="shared" si="252"/>
        <v>0</v>
      </c>
      <c r="AN394" s="81">
        <f t="shared" si="234"/>
        <v>0</v>
      </c>
      <c r="AO394" s="81">
        <f t="shared" si="253"/>
        <v>0</v>
      </c>
      <c r="AP394" s="81">
        <f t="shared" si="254"/>
        <v>0</v>
      </c>
      <c r="AQ394" s="81">
        <f t="shared" si="235"/>
        <v>0</v>
      </c>
      <c r="AR394" s="81">
        <f t="shared" si="255"/>
        <v>0</v>
      </c>
      <c r="AS394" s="81">
        <f t="shared" si="256"/>
        <v>0</v>
      </c>
      <c r="AT394" s="81">
        <f t="shared" si="236"/>
        <v>0</v>
      </c>
      <c r="AU394" s="81">
        <f t="shared" si="257"/>
        <v>0</v>
      </c>
      <c r="AV394" s="81">
        <f t="shared" si="258"/>
        <v>0</v>
      </c>
      <c r="AW394" s="81">
        <f t="shared" si="237"/>
        <v>0</v>
      </c>
      <c r="AX394" s="81">
        <f t="shared" si="259"/>
        <v>0</v>
      </c>
      <c r="AY394" s="81">
        <f t="shared" si="260"/>
        <v>0</v>
      </c>
      <c r="AZ394" s="81">
        <f t="shared" si="238"/>
        <v>0</v>
      </c>
      <c r="BA394" s="81">
        <f t="shared" si="261"/>
        <v>0</v>
      </c>
      <c r="BB394" s="81">
        <f t="shared" si="262"/>
        <v>0</v>
      </c>
    </row>
    <row r="395" spans="1:54" x14ac:dyDescent="0.25">
      <c r="A395" s="198"/>
      <c r="B395" s="206"/>
      <c r="C395" s="207"/>
      <c r="D395" s="206"/>
      <c r="E395" s="206"/>
      <c r="F395" s="206"/>
      <c r="G395" s="206"/>
      <c r="H395" s="206"/>
      <c r="I395" s="206"/>
      <c r="J395" s="206"/>
      <c r="K395" s="206"/>
      <c r="L395" s="206"/>
      <c r="M395" s="206"/>
      <c r="N395" s="206"/>
      <c r="O395" s="206"/>
      <c r="P395" s="208"/>
      <c r="Q395" s="81">
        <f t="shared" si="239"/>
        <v>0</v>
      </c>
      <c r="R395" s="81">
        <f t="shared" si="240"/>
        <v>0</v>
      </c>
      <c r="S395" s="211" t="s">
        <v>36</v>
      </c>
      <c r="T395" s="212" t="s">
        <v>36</v>
      </c>
      <c r="U395" s="213" t="s">
        <v>36</v>
      </c>
      <c r="V395" s="81">
        <f t="shared" si="228"/>
        <v>0</v>
      </c>
      <c r="W395" s="81">
        <f t="shared" si="241"/>
        <v>0</v>
      </c>
      <c r="X395" s="81">
        <f t="shared" si="242"/>
        <v>0</v>
      </c>
      <c r="Y395" s="81">
        <f t="shared" si="229"/>
        <v>0</v>
      </c>
      <c r="Z395" s="81">
        <f t="shared" si="243"/>
        <v>0</v>
      </c>
      <c r="AA395" s="81">
        <f t="shared" si="244"/>
        <v>0</v>
      </c>
      <c r="AB395" s="81">
        <f t="shared" si="230"/>
        <v>0</v>
      </c>
      <c r="AC395" s="81">
        <f t="shared" si="245"/>
        <v>0</v>
      </c>
      <c r="AD395" s="81">
        <f t="shared" si="246"/>
        <v>0</v>
      </c>
      <c r="AE395" s="81">
        <f t="shared" si="231"/>
        <v>0</v>
      </c>
      <c r="AF395" s="81">
        <f t="shared" si="247"/>
        <v>0</v>
      </c>
      <c r="AG395" s="81">
        <f t="shared" si="248"/>
        <v>0</v>
      </c>
      <c r="AH395" s="81">
        <f t="shared" si="232"/>
        <v>0</v>
      </c>
      <c r="AI395" s="81">
        <f t="shared" si="249"/>
        <v>0</v>
      </c>
      <c r="AJ395" s="81">
        <f t="shared" si="250"/>
        <v>0</v>
      </c>
      <c r="AK395" s="81">
        <f t="shared" si="233"/>
        <v>0</v>
      </c>
      <c r="AL395" s="81">
        <f t="shared" si="251"/>
        <v>0</v>
      </c>
      <c r="AM395" s="81">
        <f t="shared" si="252"/>
        <v>0</v>
      </c>
      <c r="AN395" s="81">
        <f t="shared" si="234"/>
        <v>0</v>
      </c>
      <c r="AO395" s="81">
        <f t="shared" si="253"/>
        <v>0</v>
      </c>
      <c r="AP395" s="81">
        <f t="shared" si="254"/>
        <v>0</v>
      </c>
      <c r="AQ395" s="81">
        <f t="shared" si="235"/>
        <v>0</v>
      </c>
      <c r="AR395" s="81">
        <f t="shared" si="255"/>
        <v>0</v>
      </c>
      <c r="AS395" s="81">
        <f t="shared" si="256"/>
        <v>0</v>
      </c>
      <c r="AT395" s="81">
        <f t="shared" si="236"/>
        <v>0</v>
      </c>
      <c r="AU395" s="81">
        <f t="shared" si="257"/>
        <v>0</v>
      </c>
      <c r="AV395" s="81">
        <f t="shared" si="258"/>
        <v>0</v>
      </c>
      <c r="AW395" s="81">
        <f t="shared" si="237"/>
        <v>0</v>
      </c>
      <c r="AX395" s="81">
        <f t="shared" si="259"/>
        <v>0</v>
      </c>
      <c r="AY395" s="81">
        <f t="shared" si="260"/>
        <v>0</v>
      </c>
      <c r="AZ395" s="81">
        <f t="shared" si="238"/>
        <v>0</v>
      </c>
      <c r="BA395" s="81">
        <f t="shared" si="261"/>
        <v>0</v>
      </c>
      <c r="BB395" s="81">
        <f t="shared" si="262"/>
        <v>0</v>
      </c>
    </row>
    <row r="396" spans="1:54" x14ac:dyDescent="0.25">
      <c r="A396" s="198"/>
      <c r="B396" s="206"/>
      <c r="C396" s="207"/>
      <c r="D396" s="206"/>
      <c r="E396" s="206"/>
      <c r="F396" s="206"/>
      <c r="G396" s="206"/>
      <c r="H396" s="206"/>
      <c r="I396" s="206"/>
      <c r="J396" s="206"/>
      <c r="K396" s="206"/>
      <c r="L396" s="206"/>
      <c r="M396" s="206"/>
      <c r="N396" s="206"/>
      <c r="O396" s="206"/>
      <c r="P396" s="208"/>
      <c r="Q396" s="81">
        <f t="shared" si="239"/>
        <v>0</v>
      </c>
      <c r="R396" s="81">
        <f t="shared" si="240"/>
        <v>0</v>
      </c>
      <c r="S396" s="211" t="s">
        <v>36</v>
      </c>
      <c r="T396" s="212" t="s">
        <v>36</v>
      </c>
      <c r="U396" s="213" t="s">
        <v>36</v>
      </c>
      <c r="V396" s="81">
        <f t="shared" si="228"/>
        <v>0</v>
      </c>
      <c r="W396" s="81">
        <f t="shared" si="241"/>
        <v>0</v>
      </c>
      <c r="X396" s="81">
        <f t="shared" si="242"/>
        <v>0</v>
      </c>
      <c r="Y396" s="81">
        <f t="shared" si="229"/>
        <v>0</v>
      </c>
      <c r="Z396" s="81">
        <f t="shared" si="243"/>
        <v>0</v>
      </c>
      <c r="AA396" s="81">
        <f t="shared" si="244"/>
        <v>0</v>
      </c>
      <c r="AB396" s="81">
        <f t="shared" si="230"/>
        <v>0</v>
      </c>
      <c r="AC396" s="81">
        <f t="shared" si="245"/>
        <v>0</v>
      </c>
      <c r="AD396" s="81">
        <f t="shared" si="246"/>
        <v>0</v>
      </c>
      <c r="AE396" s="81">
        <f t="shared" si="231"/>
        <v>0</v>
      </c>
      <c r="AF396" s="81">
        <f t="shared" si="247"/>
        <v>0</v>
      </c>
      <c r="AG396" s="81">
        <f t="shared" si="248"/>
        <v>0</v>
      </c>
      <c r="AH396" s="81">
        <f t="shared" si="232"/>
        <v>0</v>
      </c>
      <c r="AI396" s="81">
        <f t="shared" si="249"/>
        <v>0</v>
      </c>
      <c r="AJ396" s="81">
        <f t="shared" si="250"/>
        <v>0</v>
      </c>
      <c r="AK396" s="81">
        <f t="shared" si="233"/>
        <v>0</v>
      </c>
      <c r="AL396" s="81">
        <f t="shared" si="251"/>
        <v>0</v>
      </c>
      <c r="AM396" s="81">
        <f t="shared" si="252"/>
        <v>0</v>
      </c>
      <c r="AN396" s="81">
        <f t="shared" si="234"/>
        <v>0</v>
      </c>
      <c r="AO396" s="81">
        <f t="shared" si="253"/>
        <v>0</v>
      </c>
      <c r="AP396" s="81">
        <f t="shared" si="254"/>
        <v>0</v>
      </c>
      <c r="AQ396" s="81">
        <f t="shared" si="235"/>
        <v>0</v>
      </c>
      <c r="AR396" s="81">
        <f t="shared" si="255"/>
        <v>0</v>
      </c>
      <c r="AS396" s="81">
        <f t="shared" si="256"/>
        <v>0</v>
      </c>
      <c r="AT396" s="81">
        <f t="shared" si="236"/>
        <v>0</v>
      </c>
      <c r="AU396" s="81">
        <f t="shared" si="257"/>
        <v>0</v>
      </c>
      <c r="AV396" s="81">
        <f t="shared" si="258"/>
        <v>0</v>
      </c>
      <c r="AW396" s="81">
        <f t="shared" si="237"/>
        <v>0</v>
      </c>
      <c r="AX396" s="81">
        <f t="shared" si="259"/>
        <v>0</v>
      </c>
      <c r="AY396" s="81">
        <f t="shared" si="260"/>
        <v>0</v>
      </c>
      <c r="AZ396" s="81">
        <f t="shared" si="238"/>
        <v>0</v>
      </c>
      <c r="BA396" s="81">
        <f t="shared" si="261"/>
        <v>0</v>
      </c>
      <c r="BB396" s="81">
        <f t="shared" si="262"/>
        <v>0</v>
      </c>
    </row>
    <row r="397" spans="1:54" x14ac:dyDescent="0.25">
      <c r="A397" s="198"/>
      <c r="B397" s="206"/>
      <c r="C397" s="207"/>
      <c r="D397" s="206"/>
      <c r="E397" s="206"/>
      <c r="F397" s="206"/>
      <c r="G397" s="206"/>
      <c r="H397" s="206"/>
      <c r="I397" s="206"/>
      <c r="J397" s="206"/>
      <c r="K397" s="206"/>
      <c r="L397" s="206"/>
      <c r="M397" s="206"/>
      <c r="N397" s="206"/>
      <c r="O397" s="206"/>
      <c r="P397" s="208"/>
      <c r="Q397" s="81">
        <f t="shared" si="239"/>
        <v>0</v>
      </c>
      <c r="R397" s="81">
        <f t="shared" si="240"/>
        <v>0</v>
      </c>
      <c r="S397" s="211" t="s">
        <v>36</v>
      </c>
      <c r="T397" s="212" t="s">
        <v>36</v>
      </c>
      <c r="U397" s="213" t="s">
        <v>36</v>
      </c>
      <c r="V397" s="81">
        <f t="shared" si="228"/>
        <v>0</v>
      </c>
      <c r="W397" s="81">
        <f t="shared" si="241"/>
        <v>0</v>
      </c>
      <c r="X397" s="81">
        <f t="shared" si="242"/>
        <v>0</v>
      </c>
      <c r="Y397" s="81">
        <f t="shared" si="229"/>
        <v>0</v>
      </c>
      <c r="Z397" s="81">
        <f t="shared" si="243"/>
        <v>0</v>
      </c>
      <c r="AA397" s="81">
        <f t="shared" si="244"/>
        <v>0</v>
      </c>
      <c r="AB397" s="81">
        <f t="shared" si="230"/>
        <v>0</v>
      </c>
      <c r="AC397" s="81">
        <f t="shared" si="245"/>
        <v>0</v>
      </c>
      <c r="AD397" s="81">
        <f t="shared" si="246"/>
        <v>0</v>
      </c>
      <c r="AE397" s="81">
        <f t="shared" si="231"/>
        <v>0</v>
      </c>
      <c r="AF397" s="81">
        <f t="shared" si="247"/>
        <v>0</v>
      </c>
      <c r="AG397" s="81">
        <f t="shared" si="248"/>
        <v>0</v>
      </c>
      <c r="AH397" s="81">
        <f t="shared" si="232"/>
        <v>0</v>
      </c>
      <c r="AI397" s="81">
        <f t="shared" si="249"/>
        <v>0</v>
      </c>
      <c r="AJ397" s="81">
        <f t="shared" si="250"/>
        <v>0</v>
      </c>
      <c r="AK397" s="81">
        <f t="shared" si="233"/>
        <v>0</v>
      </c>
      <c r="AL397" s="81">
        <f t="shared" si="251"/>
        <v>0</v>
      </c>
      <c r="AM397" s="81">
        <f t="shared" si="252"/>
        <v>0</v>
      </c>
      <c r="AN397" s="81">
        <f t="shared" si="234"/>
        <v>0</v>
      </c>
      <c r="AO397" s="81">
        <f t="shared" si="253"/>
        <v>0</v>
      </c>
      <c r="AP397" s="81">
        <f t="shared" si="254"/>
        <v>0</v>
      </c>
      <c r="AQ397" s="81">
        <f t="shared" si="235"/>
        <v>0</v>
      </c>
      <c r="AR397" s="81">
        <f t="shared" si="255"/>
        <v>0</v>
      </c>
      <c r="AS397" s="81">
        <f t="shared" si="256"/>
        <v>0</v>
      </c>
      <c r="AT397" s="81">
        <f t="shared" si="236"/>
        <v>0</v>
      </c>
      <c r="AU397" s="81">
        <f t="shared" si="257"/>
        <v>0</v>
      </c>
      <c r="AV397" s="81">
        <f t="shared" si="258"/>
        <v>0</v>
      </c>
      <c r="AW397" s="81">
        <f t="shared" si="237"/>
        <v>0</v>
      </c>
      <c r="AX397" s="81">
        <f t="shared" si="259"/>
        <v>0</v>
      </c>
      <c r="AY397" s="81">
        <f t="shared" si="260"/>
        <v>0</v>
      </c>
      <c r="AZ397" s="81">
        <f t="shared" si="238"/>
        <v>0</v>
      </c>
      <c r="BA397" s="81">
        <f t="shared" si="261"/>
        <v>0</v>
      </c>
      <c r="BB397" s="81">
        <f t="shared" si="262"/>
        <v>0</v>
      </c>
    </row>
    <row r="398" spans="1:54" x14ac:dyDescent="0.25">
      <c r="A398" s="198"/>
      <c r="B398" s="206"/>
      <c r="C398" s="207"/>
      <c r="D398" s="206"/>
      <c r="E398" s="206"/>
      <c r="F398" s="206"/>
      <c r="G398" s="206"/>
      <c r="H398" s="206"/>
      <c r="I398" s="206"/>
      <c r="J398" s="206"/>
      <c r="K398" s="206"/>
      <c r="L398" s="206"/>
      <c r="M398" s="206"/>
      <c r="N398" s="206"/>
      <c r="O398" s="206"/>
      <c r="P398" s="208"/>
      <c r="Q398" s="81">
        <f t="shared" si="239"/>
        <v>0</v>
      </c>
      <c r="R398" s="81">
        <f t="shared" si="240"/>
        <v>0</v>
      </c>
      <c r="S398" s="211" t="s">
        <v>36</v>
      </c>
      <c r="T398" s="212" t="s">
        <v>36</v>
      </c>
      <c r="U398" s="213" t="s">
        <v>36</v>
      </c>
      <c r="V398" s="81">
        <f t="shared" si="228"/>
        <v>0</v>
      </c>
      <c r="W398" s="81">
        <f t="shared" si="241"/>
        <v>0</v>
      </c>
      <c r="X398" s="81">
        <f t="shared" si="242"/>
        <v>0</v>
      </c>
      <c r="Y398" s="81">
        <f t="shared" si="229"/>
        <v>0</v>
      </c>
      <c r="Z398" s="81">
        <f t="shared" si="243"/>
        <v>0</v>
      </c>
      <c r="AA398" s="81">
        <f t="shared" si="244"/>
        <v>0</v>
      </c>
      <c r="AB398" s="81">
        <f t="shared" si="230"/>
        <v>0</v>
      </c>
      <c r="AC398" s="81">
        <f t="shared" si="245"/>
        <v>0</v>
      </c>
      <c r="AD398" s="81">
        <f t="shared" si="246"/>
        <v>0</v>
      </c>
      <c r="AE398" s="81">
        <f t="shared" si="231"/>
        <v>0</v>
      </c>
      <c r="AF398" s="81">
        <f t="shared" si="247"/>
        <v>0</v>
      </c>
      <c r="AG398" s="81">
        <f t="shared" si="248"/>
        <v>0</v>
      </c>
      <c r="AH398" s="81">
        <f t="shared" si="232"/>
        <v>0</v>
      </c>
      <c r="AI398" s="81">
        <f t="shared" si="249"/>
        <v>0</v>
      </c>
      <c r="AJ398" s="81">
        <f t="shared" si="250"/>
        <v>0</v>
      </c>
      <c r="AK398" s="81">
        <f t="shared" si="233"/>
        <v>0</v>
      </c>
      <c r="AL398" s="81">
        <f t="shared" si="251"/>
        <v>0</v>
      </c>
      <c r="AM398" s="81">
        <f t="shared" si="252"/>
        <v>0</v>
      </c>
      <c r="AN398" s="81">
        <f t="shared" si="234"/>
        <v>0</v>
      </c>
      <c r="AO398" s="81">
        <f t="shared" si="253"/>
        <v>0</v>
      </c>
      <c r="AP398" s="81">
        <f t="shared" si="254"/>
        <v>0</v>
      </c>
      <c r="AQ398" s="81">
        <f t="shared" si="235"/>
        <v>0</v>
      </c>
      <c r="AR398" s="81">
        <f t="shared" si="255"/>
        <v>0</v>
      </c>
      <c r="AS398" s="81">
        <f t="shared" si="256"/>
        <v>0</v>
      </c>
      <c r="AT398" s="81">
        <f t="shared" si="236"/>
        <v>0</v>
      </c>
      <c r="AU398" s="81">
        <f t="shared" si="257"/>
        <v>0</v>
      </c>
      <c r="AV398" s="81">
        <f t="shared" si="258"/>
        <v>0</v>
      </c>
      <c r="AW398" s="81">
        <f t="shared" si="237"/>
        <v>0</v>
      </c>
      <c r="AX398" s="81">
        <f t="shared" si="259"/>
        <v>0</v>
      </c>
      <c r="AY398" s="81">
        <f t="shared" si="260"/>
        <v>0</v>
      </c>
      <c r="AZ398" s="81">
        <f t="shared" si="238"/>
        <v>0</v>
      </c>
      <c r="BA398" s="81">
        <f t="shared" si="261"/>
        <v>0</v>
      </c>
      <c r="BB398" s="81">
        <f t="shared" si="262"/>
        <v>0</v>
      </c>
    </row>
    <row r="399" spans="1:54" x14ac:dyDescent="0.25">
      <c r="A399" s="198"/>
      <c r="B399" s="206"/>
      <c r="C399" s="207"/>
      <c r="D399" s="206"/>
      <c r="E399" s="206"/>
      <c r="F399" s="206"/>
      <c r="G399" s="206"/>
      <c r="H399" s="206"/>
      <c r="I399" s="206"/>
      <c r="J399" s="206"/>
      <c r="K399" s="206"/>
      <c r="L399" s="206"/>
      <c r="M399" s="206"/>
      <c r="N399" s="206"/>
      <c r="O399" s="206"/>
      <c r="P399" s="208"/>
      <c r="Q399" s="81">
        <f t="shared" si="239"/>
        <v>0</v>
      </c>
      <c r="R399" s="81">
        <f t="shared" si="240"/>
        <v>0</v>
      </c>
      <c r="S399" s="211" t="s">
        <v>36</v>
      </c>
      <c r="T399" s="212" t="s">
        <v>36</v>
      </c>
      <c r="U399" s="213" t="s">
        <v>36</v>
      </c>
      <c r="V399" s="81">
        <f t="shared" si="228"/>
        <v>0</v>
      </c>
      <c r="W399" s="81">
        <f t="shared" si="241"/>
        <v>0</v>
      </c>
      <c r="X399" s="81">
        <f t="shared" si="242"/>
        <v>0</v>
      </c>
      <c r="Y399" s="81">
        <f t="shared" si="229"/>
        <v>0</v>
      </c>
      <c r="Z399" s="81">
        <f t="shared" si="243"/>
        <v>0</v>
      </c>
      <c r="AA399" s="81">
        <f t="shared" si="244"/>
        <v>0</v>
      </c>
      <c r="AB399" s="81">
        <f t="shared" si="230"/>
        <v>0</v>
      </c>
      <c r="AC399" s="81">
        <f t="shared" si="245"/>
        <v>0</v>
      </c>
      <c r="AD399" s="81">
        <f t="shared" si="246"/>
        <v>0</v>
      </c>
      <c r="AE399" s="81">
        <f t="shared" si="231"/>
        <v>0</v>
      </c>
      <c r="AF399" s="81">
        <f t="shared" si="247"/>
        <v>0</v>
      </c>
      <c r="AG399" s="81">
        <f t="shared" si="248"/>
        <v>0</v>
      </c>
      <c r="AH399" s="81">
        <f t="shared" si="232"/>
        <v>0</v>
      </c>
      <c r="AI399" s="81">
        <f t="shared" si="249"/>
        <v>0</v>
      </c>
      <c r="AJ399" s="81">
        <f t="shared" si="250"/>
        <v>0</v>
      </c>
      <c r="AK399" s="81">
        <f t="shared" si="233"/>
        <v>0</v>
      </c>
      <c r="AL399" s="81">
        <f t="shared" si="251"/>
        <v>0</v>
      </c>
      <c r="AM399" s="81">
        <f t="shared" si="252"/>
        <v>0</v>
      </c>
      <c r="AN399" s="81">
        <f t="shared" si="234"/>
        <v>0</v>
      </c>
      <c r="AO399" s="81">
        <f t="shared" si="253"/>
        <v>0</v>
      </c>
      <c r="AP399" s="81">
        <f t="shared" si="254"/>
        <v>0</v>
      </c>
      <c r="AQ399" s="81">
        <f t="shared" si="235"/>
        <v>0</v>
      </c>
      <c r="AR399" s="81">
        <f t="shared" si="255"/>
        <v>0</v>
      </c>
      <c r="AS399" s="81">
        <f t="shared" si="256"/>
        <v>0</v>
      </c>
      <c r="AT399" s="81">
        <f t="shared" si="236"/>
        <v>0</v>
      </c>
      <c r="AU399" s="81">
        <f t="shared" si="257"/>
        <v>0</v>
      </c>
      <c r="AV399" s="81">
        <f t="shared" si="258"/>
        <v>0</v>
      </c>
      <c r="AW399" s="81">
        <f t="shared" si="237"/>
        <v>0</v>
      </c>
      <c r="AX399" s="81">
        <f t="shared" si="259"/>
        <v>0</v>
      </c>
      <c r="AY399" s="81">
        <f t="shared" si="260"/>
        <v>0</v>
      </c>
      <c r="AZ399" s="81">
        <f t="shared" si="238"/>
        <v>0</v>
      </c>
      <c r="BA399" s="81">
        <f t="shared" si="261"/>
        <v>0</v>
      </c>
      <c r="BB399" s="81">
        <f t="shared" si="262"/>
        <v>0</v>
      </c>
    </row>
    <row r="400" spans="1:54" x14ac:dyDescent="0.25">
      <c r="A400" s="198"/>
      <c r="B400" s="206"/>
      <c r="C400" s="207"/>
      <c r="D400" s="206"/>
      <c r="E400" s="206"/>
      <c r="F400" s="206"/>
      <c r="G400" s="206"/>
      <c r="H400" s="206"/>
      <c r="I400" s="206"/>
      <c r="J400" s="206"/>
      <c r="K400" s="206"/>
      <c r="L400" s="206"/>
      <c r="M400" s="206"/>
      <c r="N400" s="206"/>
      <c r="O400" s="206"/>
      <c r="P400" s="208"/>
      <c r="Q400" s="81">
        <f t="shared" si="239"/>
        <v>0</v>
      </c>
      <c r="R400" s="81">
        <f t="shared" si="240"/>
        <v>0</v>
      </c>
      <c r="S400" s="211" t="s">
        <v>36</v>
      </c>
      <c r="T400" s="212" t="s">
        <v>36</v>
      </c>
      <c r="U400" s="213" t="s">
        <v>36</v>
      </c>
      <c r="V400" s="81">
        <f t="shared" si="228"/>
        <v>0</v>
      </c>
      <c r="W400" s="81">
        <f t="shared" si="241"/>
        <v>0</v>
      </c>
      <c r="X400" s="81">
        <f t="shared" si="242"/>
        <v>0</v>
      </c>
      <c r="Y400" s="81">
        <f t="shared" si="229"/>
        <v>0</v>
      </c>
      <c r="Z400" s="81">
        <f t="shared" si="243"/>
        <v>0</v>
      </c>
      <c r="AA400" s="81">
        <f t="shared" si="244"/>
        <v>0</v>
      </c>
      <c r="AB400" s="81">
        <f t="shared" si="230"/>
        <v>0</v>
      </c>
      <c r="AC400" s="81">
        <f t="shared" si="245"/>
        <v>0</v>
      </c>
      <c r="AD400" s="81">
        <f t="shared" si="246"/>
        <v>0</v>
      </c>
      <c r="AE400" s="81">
        <f t="shared" si="231"/>
        <v>0</v>
      </c>
      <c r="AF400" s="81">
        <f t="shared" si="247"/>
        <v>0</v>
      </c>
      <c r="AG400" s="81">
        <f t="shared" si="248"/>
        <v>0</v>
      </c>
      <c r="AH400" s="81">
        <f t="shared" si="232"/>
        <v>0</v>
      </c>
      <c r="AI400" s="81">
        <f t="shared" si="249"/>
        <v>0</v>
      </c>
      <c r="AJ400" s="81">
        <f t="shared" si="250"/>
        <v>0</v>
      </c>
      <c r="AK400" s="81">
        <f t="shared" si="233"/>
        <v>0</v>
      </c>
      <c r="AL400" s="81">
        <f t="shared" si="251"/>
        <v>0</v>
      </c>
      <c r="AM400" s="81">
        <f t="shared" si="252"/>
        <v>0</v>
      </c>
      <c r="AN400" s="81">
        <f t="shared" si="234"/>
        <v>0</v>
      </c>
      <c r="AO400" s="81">
        <f t="shared" si="253"/>
        <v>0</v>
      </c>
      <c r="AP400" s="81">
        <f t="shared" si="254"/>
        <v>0</v>
      </c>
      <c r="AQ400" s="81">
        <f t="shared" si="235"/>
        <v>0</v>
      </c>
      <c r="AR400" s="81">
        <f t="shared" si="255"/>
        <v>0</v>
      </c>
      <c r="AS400" s="81">
        <f t="shared" si="256"/>
        <v>0</v>
      </c>
      <c r="AT400" s="81">
        <f t="shared" si="236"/>
        <v>0</v>
      </c>
      <c r="AU400" s="81">
        <f t="shared" si="257"/>
        <v>0</v>
      </c>
      <c r="AV400" s="81">
        <f t="shared" si="258"/>
        <v>0</v>
      </c>
      <c r="AW400" s="81">
        <f t="shared" si="237"/>
        <v>0</v>
      </c>
      <c r="AX400" s="81">
        <f t="shared" si="259"/>
        <v>0</v>
      </c>
      <c r="AY400" s="81">
        <f t="shared" si="260"/>
        <v>0</v>
      </c>
      <c r="AZ400" s="81">
        <f t="shared" si="238"/>
        <v>0</v>
      </c>
      <c r="BA400" s="81">
        <f t="shared" si="261"/>
        <v>0</v>
      </c>
      <c r="BB400" s="81">
        <f t="shared" si="262"/>
        <v>0</v>
      </c>
    </row>
    <row r="401" spans="1:54" x14ac:dyDescent="0.25">
      <c r="A401" s="198"/>
      <c r="B401" s="206"/>
      <c r="C401" s="207"/>
      <c r="D401" s="206"/>
      <c r="E401" s="206"/>
      <c r="F401" s="206"/>
      <c r="G401" s="206"/>
      <c r="H401" s="206"/>
      <c r="I401" s="206"/>
      <c r="J401" s="206"/>
      <c r="K401" s="206"/>
      <c r="L401" s="206"/>
      <c r="M401" s="206"/>
      <c r="N401" s="206"/>
      <c r="O401" s="206"/>
      <c r="P401" s="208"/>
      <c r="Q401" s="81">
        <f t="shared" si="239"/>
        <v>0</v>
      </c>
      <c r="R401" s="81">
        <f t="shared" si="240"/>
        <v>0</v>
      </c>
      <c r="S401" s="211" t="s">
        <v>36</v>
      </c>
      <c r="T401" s="212" t="s">
        <v>36</v>
      </c>
      <c r="U401" s="213" t="s">
        <v>36</v>
      </c>
      <c r="V401" s="81">
        <f t="shared" si="228"/>
        <v>0</v>
      </c>
      <c r="W401" s="81">
        <f t="shared" si="241"/>
        <v>0</v>
      </c>
      <c r="X401" s="81">
        <f t="shared" si="242"/>
        <v>0</v>
      </c>
      <c r="Y401" s="81">
        <f t="shared" si="229"/>
        <v>0</v>
      </c>
      <c r="Z401" s="81">
        <f t="shared" si="243"/>
        <v>0</v>
      </c>
      <c r="AA401" s="81">
        <f t="shared" si="244"/>
        <v>0</v>
      </c>
      <c r="AB401" s="81">
        <f t="shared" si="230"/>
        <v>0</v>
      </c>
      <c r="AC401" s="81">
        <f t="shared" si="245"/>
        <v>0</v>
      </c>
      <c r="AD401" s="81">
        <f t="shared" si="246"/>
        <v>0</v>
      </c>
      <c r="AE401" s="81">
        <f t="shared" si="231"/>
        <v>0</v>
      </c>
      <c r="AF401" s="81">
        <f t="shared" si="247"/>
        <v>0</v>
      </c>
      <c r="AG401" s="81">
        <f t="shared" si="248"/>
        <v>0</v>
      </c>
      <c r="AH401" s="81">
        <f t="shared" si="232"/>
        <v>0</v>
      </c>
      <c r="AI401" s="81">
        <f t="shared" si="249"/>
        <v>0</v>
      </c>
      <c r="AJ401" s="81">
        <f t="shared" si="250"/>
        <v>0</v>
      </c>
      <c r="AK401" s="81">
        <f t="shared" si="233"/>
        <v>0</v>
      </c>
      <c r="AL401" s="81">
        <f t="shared" si="251"/>
        <v>0</v>
      </c>
      <c r="AM401" s="81">
        <f t="shared" si="252"/>
        <v>0</v>
      </c>
      <c r="AN401" s="81">
        <f t="shared" si="234"/>
        <v>0</v>
      </c>
      <c r="AO401" s="81">
        <f t="shared" si="253"/>
        <v>0</v>
      </c>
      <c r="AP401" s="81">
        <f t="shared" si="254"/>
        <v>0</v>
      </c>
      <c r="AQ401" s="81">
        <f t="shared" si="235"/>
        <v>0</v>
      </c>
      <c r="AR401" s="81">
        <f t="shared" si="255"/>
        <v>0</v>
      </c>
      <c r="AS401" s="81">
        <f t="shared" si="256"/>
        <v>0</v>
      </c>
      <c r="AT401" s="81">
        <f t="shared" si="236"/>
        <v>0</v>
      </c>
      <c r="AU401" s="81">
        <f t="shared" si="257"/>
        <v>0</v>
      </c>
      <c r="AV401" s="81">
        <f t="shared" si="258"/>
        <v>0</v>
      </c>
      <c r="AW401" s="81">
        <f t="shared" si="237"/>
        <v>0</v>
      </c>
      <c r="AX401" s="81">
        <f t="shared" si="259"/>
        <v>0</v>
      </c>
      <c r="AY401" s="81">
        <f t="shared" si="260"/>
        <v>0</v>
      </c>
      <c r="AZ401" s="81">
        <f t="shared" si="238"/>
        <v>0</v>
      </c>
      <c r="BA401" s="81">
        <f t="shared" si="261"/>
        <v>0</v>
      </c>
      <c r="BB401" s="81">
        <f t="shared" si="262"/>
        <v>0</v>
      </c>
    </row>
    <row r="402" spans="1:54" x14ac:dyDescent="0.25">
      <c r="A402" s="198"/>
      <c r="B402" s="206"/>
      <c r="C402" s="207"/>
      <c r="D402" s="206"/>
      <c r="E402" s="206"/>
      <c r="F402" s="206"/>
      <c r="G402" s="206"/>
      <c r="H402" s="206"/>
      <c r="I402" s="206"/>
      <c r="J402" s="206"/>
      <c r="K402" s="206"/>
      <c r="L402" s="206"/>
      <c r="M402" s="206"/>
      <c r="N402" s="206"/>
      <c r="O402" s="206"/>
      <c r="P402" s="208"/>
      <c r="Q402" s="81">
        <f t="shared" si="239"/>
        <v>0</v>
      </c>
      <c r="R402" s="81">
        <f t="shared" si="240"/>
        <v>0</v>
      </c>
      <c r="S402" s="211" t="s">
        <v>36</v>
      </c>
      <c r="T402" s="212" t="s">
        <v>36</v>
      </c>
      <c r="U402" s="213" t="s">
        <v>36</v>
      </c>
      <c r="V402" s="81">
        <f t="shared" si="228"/>
        <v>0</v>
      </c>
      <c r="W402" s="81">
        <f t="shared" si="241"/>
        <v>0</v>
      </c>
      <c r="X402" s="81">
        <f t="shared" si="242"/>
        <v>0</v>
      </c>
      <c r="Y402" s="81">
        <f t="shared" si="229"/>
        <v>0</v>
      </c>
      <c r="Z402" s="81">
        <f t="shared" si="243"/>
        <v>0</v>
      </c>
      <c r="AA402" s="81">
        <f t="shared" si="244"/>
        <v>0</v>
      </c>
      <c r="AB402" s="81">
        <f t="shared" si="230"/>
        <v>0</v>
      </c>
      <c r="AC402" s="81">
        <f t="shared" si="245"/>
        <v>0</v>
      </c>
      <c r="AD402" s="81">
        <f t="shared" si="246"/>
        <v>0</v>
      </c>
      <c r="AE402" s="81">
        <f t="shared" si="231"/>
        <v>0</v>
      </c>
      <c r="AF402" s="81">
        <f t="shared" si="247"/>
        <v>0</v>
      </c>
      <c r="AG402" s="81">
        <f t="shared" si="248"/>
        <v>0</v>
      </c>
      <c r="AH402" s="81">
        <f t="shared" si="232"/>
        <v>0</v>
      </c>
      <c r="AI402" s="81">
        <f t="shared" si="249"/>
        <v>0</v>
      </c>
      <c r="AJ402" s="81">
        <f t="shared" si="250"/>
        <v>0</v>
      </c>
      <c r="AK402" s="81">
        <f t="shared" si="233"/>
        <v>0</v>
      </c>
      <c r="AL402" s="81">
        <f t="shared" si="251"/>
        <v>0</v>
      </c>
      <c r="AM402" s="81">
        <f t="shared" si="252"/>
        <v>0</v>
      </c>
      <c r="AN402" s="81">
        <f t="shared" si="234"/>
        <v>0</v>
      </c>
      <c r="AO402" s="81">
        <f t="shared" si="253"/>
        <v>0</v>
      </c>
      <c r="AP402" s="81">
        <f t="shared" si="254"/>
        <v>0</v>
      </c>
      <c r="AQ402" s="81">
        <f t="shared" si="235"/>
        <v>0</v>
      </c>
      <c r="AR402" s="81">
        <f t="shared" si="255"/>
        <v>0</v>
      </c>
      <c r="AS402" s="81">
        <f t="shared" si="256"/>
        <v>0</v>
      </c>
      <c r="AT402" s="81">
        <f t="shared" si="236"/>
        <v>0</v>
      </c>
      <c r="AU402" s="81">
        <f t="shared" si="257"/>
        <v>0</v>
      </c>
      <c r="AV402" s="81">
        <f t="shared" si="258"/>
        <v>0</v>
      </c>
      <c r="AW402" s="81">
        <f t="shared" si="237"/>
        <v>0</v>
      </c>
      <c r="AX402" s="81">
        <f t="shared" si="259"/>
        <v>0</v>
      </c>
      <c r="AY402" s="81">
        <f t="shared" si="260"/>
        <v>0</v>
      </c>
      <c r="AZ402" s="81">
        <f t="shared" si="238"/>
        <v>0</v>
      </c>
      <c r="BA402" s="81">
        <f t="shared" si="261"/>
        <v>0</v>
      </c>
      <c r="BB402" s="81">
        <f t="shared" si="262"/>
        <v>0</v>
      </c>
    </row>
    <row r="403" spans="1:54" x14ac:dyDescent="0.25">
      <c r="A403" s="198"/>
      <c r="B403" s="206"/>
      <c r="C403" s="207"/>
      <c r="D403" s="206"/>
      <c r="E403" s="206"/>
      <c r="F403" s="206"/>
      <c r="G403" s="206"/>
      <c r="H403" s="206"/>
      <c r="I403" s="206"/>
      <c r="J403" s="206"/>
      <c r="K403" s="206"/>
      <c r="L403" s="206"/>
      <c r="M403" s="206"/>
      <c r="N403" s="206"/>
      <c r="O403" s="206"/>
      <c r="P403" s="208"/>
      <c r="Q403" s="81">
        <f t="shared" si="239"/>
        <v>0</v>
      </c>
      <c r="R403" s="81">
        <f t="shared" si="240"/>
        <v>0</v>
      </c>
      <c r="S403" s="211" t="s">
        <v>36</v>
      </c>
      <c r="T403" s="212" t="s">
        <v>36</v>
      </c>
      <c r="U403" s="213" t="s">
        <v>36</v>
      </c>
      <c r="V403" s="81">
        <f t="shared" si="228"/>
        <v>0</v>
      </c>
      <c r="W403" s="81">
        <f t="shared" si="241"/>
        <v>0</v>
      </c>
      <c r="X403" s="81">
        <f t="shared" si="242"/>
        <v>0</v>
      </c>
      <c r="Y403" s="81">
        <f t="shared" si="229"/>
        <v>0</v>
      </c>
      <c r="Z403" s="81">
        <f t="shared" si="243"/>
        <v>0</v>
      </c>
      <c r="AA403" s="81">
        <f t="shared" si="244"/>
        <v>0</v>
      </c>
      <c r="AB403" s="81">
        <f t="shared" si="230"/>
        <v>0</v>
      </c>
      <c r="AC403" s="81">
        <f t="shared" si="245"/>
        <v>0</v>
      </c>
      <c r="AD403" s="81">
        <f t="shared" si="246"/>
        <v>0</v>
      </c>
      <c r="AE403" s="81">
        <f t="shared" si="231"/>
        <v>0</v>
      </c>
      <c r="AF403" s="81">
        <f t="shared" si="247"/>
        <v>0</v>
      </c>
      <c r="AG403" s="81">
        <f t="shared" si="248"/>
        <v>0</v>
      </c>
      <c r="AH403" s="81">
        <f t="shared" si="232"/>
        <v>0</v>
      </c>
      <c r="AI403" s="81">
        <f t="shared" si="249"/>
        <v>0</v>
      </c>
      <c r="AJ403" s="81">
        <f t="shared" si="250"/>
        <v>0</v>
      </c>
      <c r="AK403" s="81">
        <f t="shared" si="233"/>
        <v>0</v>
      </c>
      <c r="AL403" s="81">
        <f t="shared" si="251"/>
        <v>0</v>
      </c>
      <c r="AM403" s="81">
        <f t="shared" si="252"/>
        <v>0</v>
      </c>
      <c r="AN403" s="81">
        <f t="shared" si="234"/>
        <v>0</v>
      </c>
      <c r="AO403" s="81">
        <f t="shared" si="253"/>
        <v>0</v>
      </c>
      <c r="AP403" s="81">
        <f t="shared" si="254"/>
        <v>0</v>
      </c>
      <c r="AQ403" s="81">
        <f t="shared" si="235"/>
        <v>0</v>
      </c>
      <c r="AR403" s="81">
        <f t="shared" si="255"/>
        <v>0</v>
      </c>
      <c r="AS403" s="81">
        <f t="shared" si="256"/>
        <v>0</v>
      </c>
      <c r="AT403" s="81">
        <f t="shared" si="236"/>
        <v>0</v>
      </c>
      <c r="AU403" s="81">
        <f t="shared" si="257"/>
        <v>0</v>
      </c>
      <c r="AV403" s="81">
        <f t="shared" si="258"/>
        <v>0</v>
      </c>
      <c r="AW403" s="81">
        <f t="shared" si="237"/>
        <v>0</v>
      </c>
      <c r="AX403" s="81">
        <f t="shared" si="259"/>
        <v>0</v>
      </c>
      <c r="AY403" s="81">
        <f t="shared" si="260"/>
        <v>0</v>
      </c>
      <c r="AZ403" s="81">
        <f t="shared" si="238"/>
        <v>0</v>
      </c>
      <c r="BA403" s="81">
        <f t="shared" si="261"/>
        <v>0</v>
      </c>
      <c r="BB403" s="81">
        <f t="shared" si="262"/>
        <v>0</v>
      </c>
    </row>
    <row r="404" spans="1:54" x14ac:dyDescent="0.25">
      <c r="A404" s="198"/>
      <c r="B404" s="206"/>
      <c r="C404" s="207"/>
      <c r="D404" s="206"/>
      <c r="E404" s="206"/>
      <c r="F404" s="206"/>
      <c r="G404" s="206"/>
      <c r="H404" s="206"/>
      <c r="I404" s="206"/>
      <c r="J404" s="206"/>
      <c r="K404" s="206"/>
      <c r="L404" s="206"/>
      <c r="M404" s="206"/>
      <c r="N404" s="206"/>
      <c r="O404" s="206"/>
      <c r="P404" s="208"/>
      <c r="Q404" s="81">
        <f t="shared" si="239"/>
        <v>0</v>
      </c>
      <c r="R404" s="81">
        <f t="shared" si="240"/>
        <v>0</v>
      </c>
      <c r="S404" s="211" t="s">
        <v>36</v>
      </c>
      <c r="T404" s="212" t="s">
        <v>36</v>
      </c>
      <c r="U404" s="213" t="s">
        <v>36</v>
      </c>
      <c r="V404" s="81">
        <f t="shared" si="228"/>
        <v>0</v>
      </c>
      <c r="W404" s="81">
        <f t="shared" si="241"/>
        <v>0</v>
      </c>
      <c r="X404" s="81">
        <f t="shared" si="242"/>
        <v>0</v>
      </c>
      <c r="Y404" s="81">
        <f t="shared" si="229"/>
        <v>0</v>
      </c>
      <c r="Z404" s="81">
        <f t="shared" si="243"/>
        <v>0</v>
      </c>
      <c r="AA404" s="81">
        <f t="shared" si="244"/>
        <v>0</v>
      </c>
      <c r="AB404" s="81">
        <f t="shared" si="230"/>
        <v>0</v>
      </c>
      <c r="AC404" s="81">
        <f t="shared" si="245"/>
        <v>0</v>
      </c>
      <c r="AD404" s="81">
        <f t="shared" si="246"/>
        <v>0</v>
      </c>
      <c r="AE404" s="81">
        <f t="shared" si="231"/>
        <v>0</v>
      </c>
      <c r="AF404" s="81">
        <f t="shared" si="247"/>
        <v>0</v>
      </c>
      <c r="AG404" s="81">
        <f t="shared" si="248"/>
        <v>0</v>
      </c>
      <c r="AH404" s="81">
        <f t="shared" si="232"/>
        <v>0</v>
      </c>
      <c r="AI404" s="81">
        <f t="shared" si="249"/>
        <v>0</v>
      </c>
      <c r="AJ404" s="81">
        <f t="shared" si="250"/>
        <v>0</v>
      </c>
      <c r="AK404" s="81">
        <f t="shared" si="233"/>
        <v>0</v>
      </c>
      <c r="AL404" s="81">
        <f t="shared" si="251"/>
        <v>0</v>
      </c>
      <c r="AM404" s="81">
        <f t="shared" si="252"/>
        <v>0</v>
      </c>
      <c r="AN404" s="81">
        <f t="shared" si="234"/>
        <v>0</v>
      </c>
      <c r="AO404" s="81">
        <f t="shared" si="253"/>
        <v>0</v>
      </c>
      <c r="AP404" s="81">
        <f t="shared" si="254"/>
        <v>0</v>
      </c>
      <c r="AQ404" s="81">
        <f t="shared" si="235"/>
        <v>0</v>
      </c>
      <c r="AR404" s="81">
        <f t="shared" si="255"/>
        <v>0</v>
      </c>
      <c r="AS404" s="81">
        <f t="shared" si="256"/>
        <v>0</v>
      </c>
      <c r="AT404" s="81">
        <f t="shared" si="236"/>
        <v>0</v>
      </c>
      <c r="AU404" s="81">
        <f t="shared" si="257"/>
        <v>0</v>
      </c>
      <c r="AV404" s="81">
        <f t="shared" si="258"/>
        <v>0</v>
      </c>
      <c r="AW404" s="81">
        <f t="shared" si="237"/>
        <v>0</v>
      </c>
      <c r="AX404" s="81">
        <f t="shared" si="259"/>
        <v>0</v>
      </c>
      <c r="AY404" s="81">
        <f t="shared" si="260"/>
        <v>0</v>
      </c>
      <c r="AZ404" s="81">
        <f t="shared" si="238"/>
        <v>0</v>
      </c>
      <c r="BA404" s="81">
        <f t="shared" si="261"/>
        <v>0</v>
      </c>
      <c r="BB404" s="81">
        <f t="shared" si="262"/>
        <v>0</v>
      </c>
    </row>
    <row r="405" spans="1:54" x14ac:dyDescent="0.25">
      <c r="A405" s="198"/>
      <c r="B405" s="206"/>
      <c r="C405" s="207"/>
      <c r="D405" s="206"/>
      <c r="E405" s="206"/>
      <c r="F405" s="206"/>
      <c r="G405" s="206"/>
      <c r="H405" s="206"/>
      <c r="I405" s="206"/>
      <c r="J405" s="206"/>
      <c r="K405" s="206"/>
      <c r="L405" s="206"/>
      <c r="M405" s="206"/>
      <c r="N405" s="206"/>
      <c r="O405" s="206"/>
      <c r="P405" s="208"/>
      <c r="Q405" s="81">
        <f t="shared" si="239"/>
        <v>0</v>
      </c>
      <c r="R405" s="81">
        <f t="shared" si="240"/>
        <v>0</v>
      </c>
      <c r="S405" s="211" t="s">
        <v>36</v>
      </c>
      <c r="T405" s="212" t="s">
        <v>36</v>
      </c>
      <c r="U405" s="213" t="s">
        <v>36</v>
      </c>
      <c r="V405" s="81">
        <f t="shared" si="228"/>
        <v>0</v>
      </c>
      <c r="W405" s="81">
        <f t="shared" si="241"/>
        <v>0</v>
      </c>
      <c r="X405" s="81">
        <f t="shared" si="242"/>
        <v>0</v>
      </c>
      <c r="Y405" s="81">
        <f t="shared" si="229"/>
        <v>0</v>
      </c>
      <c r="Z405" s="81">
        <f t="shared" si="243"/>
        <v>0</v>
      </c>
      <c r="AA405" s="81">
        <f t="shared" si="244"/>
        <v>0</v>
      </c>
      <c r="AB405" s="81">
        <f t="shared" si="230"/>
        <v>0</v>
      </c>
      <c r="AC405" s="81">
        <f t="shared" si="245"/>
        <v>0</v>
      </c>
      <c r="AD405" s="81">
        <f t="shared" si="246"/>
        <v>0</v>
      </c>
      <c r="AE405" s="81">
        <f t="shared" si="231"/>
        <v>0</v>
      </c>
      <c r="AF405" s="81">
        <f t="shared" si="247"/>
        <v>0</v>
      </c>
      <c r="AG405" s="81">
        <f t="shared" si="248"/>
        <v>0</v>
      </c>
      <c r="AH405" s="81">
        <f t="shared" si="232"/>
        <v>0</v>
      </c>
      <c r="AI405" s="81">
        <f t="shared" si="249"/>
        <v>0</v>
      </c>
      <c r="AJ405" s="81">
        <f t="shared" si="250"/>
        <v>0</v>
      </c>
      <c r="AK405" s="81">
        <f t="shared" si="233"/>
        <v>0</v>
      </c>
      <c r="AL405" s="81">
        <f t="shared" si="251"/>
        <v>0</v>
      </c>
      <c r="AM405" s="81">
        <f t="shared" si="252"/>
        <v>0</v>
      </c>
      <c r="AN405" s="81">
        <f t="shared" si="234"/>
        <v>0</v>
      </c>
      <c r="AO405" s="81">
        <f t="shared" si="253"/>
        <v>0</v>
      </c>
      <c r="AP405" s="81">
        <f t="shared" si="254"/>
        <v>0</v>
      </c>
      <c r="AQ405" s="81">
        <f t="shared" si="235"/>
        <v>0</v>
      </c>
      <c r="AR405" s="81">
        <f t="shared" si="255"/>
        <v>0</v>
      </c>
      <c r="AS405" s="81">
        <f t="shared" si="256"/>
        <v>0</v>
      </c>
      <c r="AT405" s="81">
        <f t="shared" si="236"/>
        <v>0</v>
      </c>
      <c r="AU405" s="81">
        <f t="shared" si="257"/>
        <v>0</v>
      </c>
      <c r="AV405" s="81">
        <f t="shared" si="258"/>
        <v>0</v>
      </c>
      <c r="AW405" s="81">
        <f t="shared" si="237"/>
        <v>0</v>
      </c>
      <c r="AX405" s="81">
        <f t="shared" si="259"/>
        <v>0</v>
      </c>
      <c r="AY405" s="81">
        <f t="shared" si="260"/>
        <v>0</v>
      </c>
      <c r="AZ405" s="81">
        <f t="shared" si="238"/>
        <v>0</v>
      </c>
      <c r="BA405" s="81">
        <f t="shared" si="261"/>
        <v>0</v>
      </c>
      <c r="BB405" s="81">
        <f t="shared" si="262"/>
        <v>0</v>
      </c>
    </row>
    <row r="406" spans="1:54" x14ac:dyDescent="0.25">
      <c r="A406" s="198"/>
      <c r="B406" s="206"/>
      <c r="C406" s="207"/>
      <c r="D406" s="206"/>
      <c r="E406" s="206"/>
      <c r="F406" s="206"/>
      <c r="G406" s="206"/>
      <c r="H406" s="206"/>
      <c r="I406" s="206"/>
      <c r="J406" s="206"/>
      <c r="K406" s="206"/>
      <c r="L406" s="206"/>
      <c r="M406" s="206"/>
      <c r="N406" s="206"/>
      <c r="O406" s="206"/>
      <c r="P406" s="208"/>
      <c r="Q406" s="81">
        <f t="shared" si="239"/>
        <v>0</v>
      </c>
      <c r="R406" s="81">
        <f t="shared" si="240"/>
        <v>0</v>
      </c>
      <c r="S406" s="211" t="s">
        <v>36</v>
      </c>
      <c r="T406" s="212" t="s">
        <v>36</v>
      </c>
      <c r="U406" s="213" t="s">
        <v>36</v>
      </c>
      <c r="V406" s="81">
        <f t="shared" si="228"/>
        <v>0</v>
      </c>
      <c r="W406" s="81">
        <f t="shared" si="241"/>
        <v>0</v>
      </c>
      <c r="X406" s="81">
        <f t="shared" si="242"/>
        <v>0</v>
      </c>
      <c r="Y406" s="81">
        <f t="shared" si="229"/>
        <v>0</v>
      </c>
      <c r="Z406" s="81">
        <f t="shared" si="243"/>
        <v>0</v>
      </c>
      <c r="AA406" s="81">
        <f t="shared" si="244"/>
        <v>0</v>
      </c>
      <c r="AB406" s="81">
        <f t="shared" si="230"/>
        <v>0</v>
      </c>
      <c r="AC406" s="81">
        <f t="shared" si="245"/>
        <v>0</v>
      </c>
      <c r="AD406" s="81">
        <f t="shared" si="246"/>
        <v>0</v>
      </c>
      <c r="AE406" s="81">
        <f t="shared" si="231"/>
        <v>0</v>
      </c>
      <c r="AF406" s="81">
        <f t="shared" si="247"/>
        <v>0</v>
      </c>
      <c r="AG406" s="81">
        <f t="shared" si="248"/>
        <v>0</v>
      </c>
      <c r="AH406" s="81">
        <f t="shared" si="232"/>
        <v>0</v>
      </c>
      <c r="AI406" s="81">
        <f t="shared" si="249"/>
        <v>0</v>
      </c>
      <c r="AJ406" s="81">
        <f t="shared" si="250"/>
        <v>0</v>
      </c>
      <c r="AK406" s="81">
        <f t="shared" si="233"/>
        <v>0</v>
      </c>
      <c r="AL406" s="81">
        <f t="shared" si="251"/>
        <v>0</v>
      </c>
      <c r="AM406" s="81">
        <f t="shared" si="252"/>
        <v>0</v>
      </c>
      <c r="AN406" s="81">
        <f t="shared" si="234"/>
        <v>0</v>
      </c>
      <c r="AO406" s="81">
        <f t="shared" si="253"/>
        <v>0</v>
      </c>
      <c r="AP406" s="81">
        <f t="shared" si="254"/>
        <v>0</v>
      </c>
      <c r="AQ406" s="81">
        <f t="shared" si="235"/>
        <v>0</v>
      </c>
      <c r="AR406" s="81">
        <f t="shared" si="255"/>
        <v>0</v>
      </c>
      <c r="AS406" s="81">
        <f t="shared" si="256"/>
        <v>0</v>
      </c>
      <c r="AT406" s="81">
        <f t="shared" si="236"/>
        <v>0</v>
      </c>
      <c r="AU406" s="81">
        <f t="shared" si="257"/>
        <v>0</v>
      </c>
      <c r="AV406" s="81">
        <f t="shared" si="258"/>
        <v>0</v>
      </c>
      <c r="AW406" s="81">
        <f t="shared" si="237"/>
        <v>0</v>
      </c>
      <c r="AX406" s="81">
        <f t="shared" si="259"/>
        <v>0</v>
      </c>
      <c r="AY406" s="81">
        <f t="shared" si="260"/>
        <v>0</v>
      </c>
      <c r="AZ406" s="81">
        <f t="shared" si="238"/>
        <v>0</v>
      </c>
      <c r="BA406" s="81">
        <f t="shared" si="261"/>
        <v>0</v>
      </c>
      <c r="BB406" s="81">
        <f t="shared" si="262"/>
        <v>0</v>
      </c>
    </row>
    <row r="407" spans="1:54" x14ac:dyDescent="0.25">
      <c r="A407" s="198"/>
      <c r="B407" s="206"/>
      <c r="C407" s="207"/>
      <c r="D407" s="206"/>
      <c r="E407" s="206"/>
      <c r="F407" s="206"/>
      <c r="G407" s="206"/>
      <c r="H407" s="206"/>
      <c r="I407" s="206"/>
      <c r="J407" s="206"/>
      <c r="K407" s="206"/>
      <c r="L407" s="206"/>
      <c r="M407" s="206"/>
      <c r="N407" s="206"/>
      <c r="O407" s="206"/>
      <c r="P407" s="208"/>
      <c r="Q407" s="81">
        <f t="shared" si="239"/>
        <v>0</v>
      </c>
      <c r="R407" s="81">
        <f t="shared" si="240"/>
        <v>0</v>
      </c>
      <c r="S407" s="211" t="s">
        <v>36</v>
      </c>
      <c r="T407" s="212" t="s">
        <v>36</v>
      </c>
      <c r="U407" s="213" t="s">
        <v>36</v>
      </c>
      <c r="V407" s="81">
        <f t="shared" si="228"/>
        <v>0</v>
      </c>
      <c r="W407" s="81">
        <f t="shared" si="241"/>
        <v>0</v>
      </c>
      <c r="X407" s="81">
        <f t="shared" si="242"/>
        <v>0</v>
      </c>
      <c r="Y407" s="81">
        <f t="shared" si="229"/>
        <v>0</v>
      </c>
      <c r="Z407" s="81">
        <f t="shared" si="243"/>
        <v>0</v>
      </c>
      <c r="AA407" s="81">
        <f t="shared" si="244"/>
        <v>0</v>
      </c>
      <c r="AB407" s="81">
        <f t="shared" si="230"/>
        <v>0</v>
      </c>
      <c r="AC407" s="81">
        <f t="shared" si="245"/>
        <v>0</v>
      </c>
      <c r="AD407" s="81">
        <f t="shared" si="246"/>
        <v>0</v>
      </c>
      <c r="AE407" s="81">
        <f t="shared" si="231"/>
        <v>0</v>
      </c>
      <c r="AF407" s="81">
        <f t="shared" si="247"/>
        <v>0</v>
      </c>
      <c r="AG407" s="81">
        <f t="shared" si="248"/>
        <v>0</v>
      </c>
      <c r="AH407" s="81">
        <f t="shared" si="232"/>
        <v>0</v>
      </c>
      <c r="AI407" s="81">
        <f t="shared" si="249"/>
        <v>0</v>
      </c>
      <c r="AJ407" s="81">
        <f t="shared" si="250"/>
        <v>0</v>
      </c>
      <c r="AK407" s="81">
        <f t="shared" si="233"/>
        <v>0</v>
      </c>
      <c r="AL407" s="81">
        <f t="shared" si="251"/>
        <v>0</v>
      </c>
      <c r="AM407" s="81">
        <f t="shared" si="252"/>
        <v>0</v>
      </c>
      <c r="AN407" s="81">
        <f t="shared" si="234"/>
        <v>0</v>
      </c>
      <c r="AO407" s="81">
        <f t="shared" si="253"/>
        <v>0</v>
      </c>
      <c r="AP407" s="81">
        <f t="shared" si="254"/>
        <v>0</v>
      </c>
      <c r="AQ407" s="81">
        <f t="shared" si="235"/>
        <v>0</v>
      </c>
      <c r="AR407" s="81">
        <f t="shared" si="255"/>
        <v>0</v>
      </c>
      <c r="AS407" s="81">
        <f t="shared" si="256"/>
        <v>0</v>
      </c>
      <c r="AT407" s="81">
        <f t="shared" si="236"/>
        <v>0</v>
      </c>
      <c r="AU407" s="81">
        <f t="shared" si="257"/>
        <v>0</v>
      </c>
      <c r="AV407" s="81">
        <f t="shared" si="258"/>
        <v>0</v>
      </c>
      <c r="AW407" s="81">
        <f t="shared" si="237"/>
        <v>0</v>
      </c>
      <c r="AX407" s="81">
        <f t="shared" si="259"/>
        <v>0</v>
      </c>
      <c r="AY407" s="81">
        <f t="shared" si="260"/>
        <v>0</v>
      </c>
      <c r="AZ407" s="81">
        <f t="shared" si="238"/>
        <v>0</v>
      </c>
      <c r="BA407" s="81">
        <f t="shared" si="261"/>
        <v>0</v>
      </c>
      <c r="BB407" s="81">
        <f t="shared" si="262"/>
        <v>0</v>
      </c>
    </row>
    <row r="408" spans="1:54" x14ac:dyDescent="0.25">
      <c r="A408" s="198"/>
      <c r="B408" s="206"/>
      <c r="C408" s="207"/>
      <c r="D408" s="206"/>
      <c r="E408" s="206"/>
      <c r="F408" s="206"/>
      <c r="G408" s="206"/>
      <c r="H408" s="206"/>
      <c r="I408" s="206"/>
      <c r="J408" s="206"/>
      <c r="K408" s="206"/>
      <c r="L408" s="206"/>
      <c r="M408" s="206"/>
      <c r="N408" s="206"/>
      <c r="O408" s="206"/>
      <c r="P408" s="208"/>
      <c r="Q408" s="81">
        <f t="shared" si="239"/>
        <v>0</v>
      </c>
      <c r="R408" s="81">
        <f t="shared" si="240"/>
        <v>0</v>
      </c>
      <c r="S408" s="211" t="s">
        <v>36</v>
      </c>
      <c r="T408" s="212" t="s">
        <v>36</v>
      </c>
      <c r="U408" s="213" t="s">
        <v>36</v>
      </c>
      <c r="V408" s="81">
        <f t="shared" si="228"/>
        <v>0</v>
      </c>
      <c r="W408" s="81">
        <f t="shared" si="241"/>
        <v>0</v>
      </c>
      <c r="X408" s="81">
        <f t="shared" si="242"/>
        <v>0</v>
      </c>
      <c r="Y408" s="81">
        <f t="shared" si="229"/>
        <v>0</v>
      </c>
      <c r="Z408" s="81">
        <f t="shared" si="243"/>
        <v>0</v>
      </c>
      <c r="AA408" s="81">
        <f t="shared" si="244"/>
        <v>0</v>
      </c>
      <c r="AB408" s="81">
        <f t="shared" si="230"/>
        <v>0</v>
      </c>
      <c r="AC408" s="81">
        <f t="shared" si="245"/>
        <v>0</v>
      </c>
      <c r="AD408" s="81">
        <f t="shared" si="246"/>
        <v>0</v>
      </c>
      <c r="AE408" s="81">
        <f t="shared" si="231"/>
        <v>0</v>
      </c>
      <c r="AF408" s="81">
        <f t="shared" si="247"/>
        <v>0</v>
      </c>
      <c r="AG408" s="81">
        <f t="shared" si="248"/>
        <v>0</v>
      </c>
      <c r="AH408" s="81">
        <f t="shared" si="232"/>
        <v>0</v>
      </c>
      <c r="AI408" s="81">
        <f t="shared" si="249"/>
        <v>0</v>
      </c>
      <c r="AJ408" s="81">
        <f t="shared" si="250"/>
        <v>0</v>
      </c>
      <c r="AK408" s="81">
        <f t="shared" si="233"/>
        <v>0</v>
      </c>
      <c r="AL408" s="81">
        <f t="shared" si="251"/>
        <v>0</v>
      </c>
      <c r="AM408" s="81">
        <f t="shared" si="252"/>
        <v>0</v>
      </c>
      <c r="AN408" s="81">
        <f t="shared" si="234"/>
        <v>0</v>
      </c>
      <c r="AO408" s="81">
        <f t="shared" si="253"/>
        <v>0</v>
      </c>
      <c r="AP408" s="81">
        <f t="shared" si="254"/>
        <v>0</v>
      </c>
      <c r="AQ408" s="81">
        <f t="shared" si="235"/>
        <v>0</v>
      </c>
      <c r="AR408" s="81">
        <f t="shared" si="255"/>
        <v>0</v>
      </c>
      <c r="AS408" s="81">
        <f t="shared" si="256"/>
        <v>0</v>
      </c>
      <c r="AT408" s="81">
        <f t="shared" si="236"/>
        <v>0</v>
      </c>
      <c r="AU408" s="81">
        <f t="shared" si="257"/>
        <v>0</v>
      </c>
      <c r="AV408" s="81">
        <f t="shared" si="258"/>
        <v>0</v>
      </c>
      <c r="AW408" s="81">
        <f t="shared" si="237"/>
        <v>0</v>
      </c>
      <c r="AX408" s="81">
        <f t="shared" si="259"/>
        <v>0</v>
      </c>
      <c r="AY408" s="81">
        <f t="shared" si="260"/>
        <v>0</v>
      </c>
      <c r="AZ408" s="81">
        <f t="shared" si="238"/>
        <v>0</v>
      </c>
      <c r="BA408" s="81">
        <f t="shared" si="261"/>
        <v>0</v>
      </c>
      <c r="BB408" s="81">
        <f t="shared" si="262"/>
        <v>0</v>
      </c>
    </row>
    <row r="409" spans="1:54" x14ac:dyDescent="0.25">
      <c r="A409" s="198"/>
      <c r="B409" s="206"/>
      <c r="C409" s="207"/>
      <c r="D409" s="206"/>
      <c r="E409" s="206"/>
      <c r="F409" s="206"/>
      <c r="G409" s="206"/>
      <c r="H409" s="206"/>
      <c r="I409" s="206"/>
      <c r="J409" s="206"/>
      <c r="K409" s="206"/>
      <c r="L409" s="206"/>
      <c r="M409" s="206"/>
      <c r="N409" s="206"/>
      <c r="O409" s="206"/>
      <c r="P409" s="208"/>
      <c r="Q409" s="81">
        <f t="shared" si="239"/>
        <v>0</v>
      </c>
      <c r="R409" s="81">
        <f t="shared" si="240"/>
        <v>0</v>
      </c>
      <c r="S409" s="211" t="s">
        <v>36</v>
      </c>
      <c r="T409" s="212" t="s">
        <v>36</v>
      </c>
      <c r="U409" s="213" t="s">
        <v>36</v>
      </c>
      <c r="V409" s="81">
        <f t="shared" si="228"/>
        <v>0</v>
      </c>
      <c r="W409" s="81">
        <f t="shared" si="241"/>
        <v>0</v>
      </c>
      <c r="X409" s="81">
        <f t="shared" si="242"/>
        <v>0</v>
      </c>
      <c r="Y409" s="81">
        <f t="shared" si="229"/>
        <v>0</v>
      </c>
      <c r="Z409" s="81">
        <f t="shared" si="243"/>
        <v>0</v>
      </c>
      <c r="AA409" s="81">
        <f t="shared" si="244"/>
        <v>0</v>
      </c>
      <c r="AB409" s="81">
        <f t="shared" si="230"/>
        <v>0</v>
      </c>
      <c r="AC409" s="81">
        <f t="shared" si="245"/>
        <v>0</v>
      </c>
      <c r="AD409" s="81">
        <f t="shared" si="246"/>
        <v>0</v>
      </c>
      <c r="AE409" s="81">
        <f t="shared" si="231"/>
        <v>0</v>
      </c>
      <c r="AF409" s="81">
        <f t="shared" si="247"/>
        <v>0</v>
      </c>
      <c r="AG409" s="81">
        <f t="shared" si="248"/>
        <v>0</v>
      </c>
      <c r="AH409" s="81">
        <f t="shared" si="232"/>
        <v>0</v>
      </c>
      <c r="AI409" s="81">
        <f t="shared" si="249"/>
        <v>0</v>
      </c>
      <c r="AJ409" s="81">
        <f t="shared" si="250"/>
        <v>0</v>
      </c>
      <c r="AK409" s="81">
        <f t="shared" si="233"/>
        <v>0</v>
      </c>
      <c r="AL409" s="81">
        <f t="shared" si="251"/>
        <v>0</v>
      </c>
      <c r="AM409" s="81">
        <f t="shared" si="252"/>
        <v>0</v>
      </c>
      <c r="AN409" s="81">
        <f t="shared" si="234"/>
        <v>0</v>
      </c>
      <c r="AO409" s="81">
        <f t="shared" si="253"/>
        <v>0</v>
      </c>
      <c r="AP409" s="81">
        <f t="shared" si="254"/>
        <v>0</v>
      </c>
      <c r="AQ409" s="81">
        <f t="shared" si="235"/>
        <v>0</v>
      </c>
      <c r="AR409" s="81">
        <f t="shared" si="255"/>
        <v>0</v>
      </c>
      <c r="AS409" s="81">
        <f t="shared" si="256"/>
        <v>0</v>
      </c>
      <c r="AT409" s="81">
        <f t="shared" si="236"/>
        <v>0</v>
      </c>
      <c r="AU409" s="81">
        <f t="shared" si="257"/>
        <v>0</v>
      </c>
      <c r="AV409" s="81">
        <f t="shared" si="258"/>
        <v>0</v>
      </c>
      <c r="AW409" s="81">
        <f t="shared" si="237"/>
        <v>0</v>
      </c>
      <c r="AX409" s="81">
        <f t="shared" si="259"/>
        <v>0</v>
      </c>
      <c r="AY409" s="81">
        <f t="shared" si="260"/>
        <v>0</v>
      </c>
      <c r="AZ409" s="81">
        <f t="shared" si="238"/>
        <v>0</v>
      </c>
      <c r="BA409" s="81">
        <f t="shared" si="261"/>
        <v>0</v>
      </c>
      <c r="BB409" s="81">
        <f t="shared" si="262"/>
        <v>0</v>
      </c>
    </row>
    <row r="410" spans="1:54" x14ac:dyDescent="0.25">
      <c r="A410" s="198"/>
      <c r="B410" s="206"/>
      <c r="C410" s="207"/>
      <c r="D410" s="206"/>
      <c r="E410" s="206"/>
      <c r="F410" s="206"/>
      <c r="G410" s="206"/>
      <c r="H410" s="206"/>
      <c r="I410" s="206"/>
      <c r="J410" s="206"/>
      <c r="K410" s="206"/>
      <c r="L410" s="206"/>
      <c r="M410" s="206"/>
      <c r="N410" s="206"/>
      <c r="O410" s="206"/>
      <c r="P410" s="208"/>
      <c r="Q410" s="81">
        <f t="shared" si="239"/>
        <v>0</v>
      </c>
      <c r="R410" s="81">
        <f t="shared" si="240"/>
        <v>0</v>
      </c>
      <c r="S410" s="211" t="s">
        <v>36</v>
      </c>
      <c r="T410" s="212" t="s">
        <v>36</v>
      </c>
      <c r="U410" s="213" t="s">
        <v>36</v>
      </c>
      <c r="V410" s="81">
        <f t="shared" si="228"/>
        <v>0</v>
      </c>
      <c r="W410" s="81">
        <f t="shared" si="241"/>
        <v>0</v>
      </c>
      <c r="X410" s="81">
        <f t="shared" si="242"/>
        <v>0</v>
      </c>
      <c r="Y410" s="81">
        <f t="shared" si="229"/>
        <v>0</v>
      </c>
      <c r="Z410" s="81">
        <f t="shared" si="243"/>
        <v>0</v>
      </c>
      <c r="AA410" s="81">
        <f t="shared" si="244"/>
        <v>0</v>
      </c>
      <c r="AB410" s="81">
        <f t="shared" si="230"/>
        <v>0</v>
      </c>
      <c r="AC410" s="81">
        <f t="shared" si="245"/>
        <v>0</v>
      </c>
      <c r="AD410" s="81">
        <f t="shared" si="246"/>
        <v>0</v>
      </c>
      <c r="AE410" s="81">
        <f t="shared" si="231"/>
        <v>0</v>
      </c>
      <c r="AF410" s="81">
        <f t="shared" si="247"/>
        <v>0</v>
      </c>
      <c r="AG410" s="81">
        <f t="shared" si="248"/>
        <v>0</v>
      </c>
      <c r="AH410" s="81">
        <f t="shared" si="232"/>
        <v>0</v>
      </c>
      <c r="AI410" s="81">
        <f t="shared" si="249"/>
        <v>0</v>
      </c>
      <c r="AJ410" s="81">
        <f t="shared" si="250"/>
        <v>0</v>
      </c>
      <c r="AK410" s="81">
        <f t="shared" si="233"/>
        <v>0</v>
      </c>
      <c r="AL410" s="81">
        <f t="shared" si="251"/>
        <v>0</v>
      </c>
      <c r="AM410" s="81">
        <f t="shared" si="252"/>
        <v>0</v>
      </c>
      <c r="AN410" s="81">
        <f t="shared" si="234"/>
        <v>0</v>
      </c>
      <c r="AO410" s="81">
        <f t="shared" si="253"/>
        <v>0</v>
      </c>
      <c r="AP410" s="81">
        <f t="shared" si="254"/>
        <v>0</v>
      </c>
      <c r="AQ410" s="81">
        <f t="shared" si="235"/>
        <v>0</v>
      </c>
      <c r="AR410" s="81">
        <f t="shared" si="255"/>
        <v>0</v>
      </c>
      <c r="AS410" s="81">
        <f t="shared" si="256"/>
        <v>0</v>
      </c>
      <c r="AT410" s="81">
        <f t="shared" si="236"/>
        <v>0</v>
      </c>
      <c r="AU410" s="81">
        <f t="shared" si="257"/>
        <v>0</v>
      </c>
      <c r="AV410" s="81">
        <f t="shared" si="258"/>
        <v>0</v>
      </c>
      <c r="AW410" s="81">
        <f t="shared" si="237"/>
        <v>0</v>
      </c>
      <c r="AX410" s="81">
        <f t="shared" si="259"/>
        <v>0</v>
      </c>
      <c r="AY410" s="81">
        <f t="shared" si="260"/>
        <v>0</v>
      </c>
      <c r="AZ410" s="81">
        <f t="shared" si="238"/>
        <v>0</v>
      </c>
      <c r="BA410" s="81">
        <f t="shared" si="261"/>
        <v>0</v>
      </c>
      <c r="BB410" s="81">
        <f t="shared" si="262"/>
        <v>0</v>
      </c>
    </row>
    <row r="411" spans="1:54" x14ac:dyDescent="0.25">
      <c r="A411" s="198"/>
      <c r="B411" s="206"/>
      <c r="C411" s="207"/>
      <c r="D411" s="206"/>
      <c r="E411" s="206"/>
      <c r="F411" s="206"/>
      <c r="G411" s="206"/>
      <c r="H411" s="206"/>
      <c r="I411" s="206"/>
      <c r="J411" s="206"/>
      <c r="K411" s="206"/>
      <c r="L411" s="206"/>
      <c r="M411" s="206"/>
      <c r="N411" s="206"/>
      <c r="O411" s="206"/>
      <c r="P411" s="208"/>
      <c r="Q411" s="81">
        <f t="shared" si="239"/>
        <v>0</v>
      </c>
      <c r="R411" s="81">
        <f t="shared" si="240"/>
        <v>0</v>
      </c>
      <c r="S411" s="211" t="s">
        <v>36</v>
      </c>
      <c r="T411" s="212" t="s">
        <v>36</v>
      </c>
      <c r="U411" s="213" t="s">
        <v>36</v>
      </c>
      <c r="V411" s="81">
        <f t="shared" si="228"/>
        <v>0</v>
      </c>
      <c r="W411" s="81">
        <f t="shared" si="241"/>
        <v>0</v>
      </c>
      <c r="X411" s="81">
        <f t="shared" si="242"/>
        <v>0</v>
      </c>
      <c r="Y411" s="81">
        <f t="shared" si="229"/>
        <v>0</v>
      </c>
      <c r="Z411" s="81">
        <f t="shared" si="243"/>
        <v>0</v>
      </c>
      <c r="AA411" s="81">
        <f t="shared" si="244"/>
        <v>0</v>
      </c>
      <c r="AB411" s="81">
        <f t="shared" si="230"/>
        <v>0</v>
      </c>
      <c r="AC411" s="81">
        <f t="shared" si="245"/>
        <v>0</v>
      </c>
      <c r="AD411" s="81">
        <f t="shared" si="246"/>
        <v>0</v>
      </c>
      <c r="AE411" s="81">
        <f t="shared" si="231"/>
        <v>0</v>
      </c>
      <c r="AF411" s="81">
        <f t="shared" si="247"/>
        <v>0</v>
      </c>
      <c r="AG411" s="81">
        <f t="shared" si="248"/>
        <v>0</v>
      </c>
      <c r="AH411" s="81">
        <f t="shared" si="232"/>
        <v>0</v>
      </c>
      <c r="AI411" s="81">
        <f t="shared" si="249"/>
        <v>0</v>
      </c>
      <c r="AJ411" s="81">
        <f t="shared" si="250"/>
        <v>0</v>
      </c>
      <c r="AK411" s="81">
        <f t="shared" si="233"/>
        <v>0</v>
      </c>
      <c r="AL411" s="81">
        <f t="shared" si="251"/>
        <v>0</v>
      </c>
      <c r="AM411" s="81">
        <f t="shared" si="252"/>
        <v>0</v>
      </c>
      <c r="AN411" s="81">
        <f t="shared" si="234"/>
        <v>0</v>
      </c>
      <c r="AO411" s="81">
        <f t="shared" si="253"/>
        <v>0</v>
      </c>
      <c r="AP411" s="81">
        <f t="shared" si="254"/>
        <v>0</v>
      </c>
      <c r="AQ411" s="81">
        <f t="shared" si="235"/>
        <v>0</v>
      </c>
      <c r="AR411" s="81">
        <f t="shared" si="255"/>
        <v>0</v>
      </c>
      <c r="AS411" s="81">
        <f t="shared" si="256"/>
        <v>0</v>
      </c>
      <c r="AT411" s="81">
        <f t="shared" si="236"/>
        <v>0</v>
      </c>
      <c r="AU411" s="81">
        <f t="shared" si="257"/>
        <v>0</v>
      </c>
      <c r="AV411" s="81">
        <f t="shared" si="258"/>
        <v>0</v>
      </c>
      <c r="AW411" s="81">
        <f t="shared" si="237"/>
        <v>0</v>
      </c>
      <c r="AX411" s="81">
        <f t="shared" si="259"/>
        <v>0</v>
      </c>
      <c r="AY411" s="81">
        <f t="shared" si="260"/>
        <v>0</v>
      </c>
      <c r="AZ411" s="81">
        <f t="shared" si="238"/>
        <v>0</v>
      </c>
      <c r="BA411" s="81">
        <f t="shared" si="261"/>
        <v>0</v>
      </c>
      <c r="BB411" s="81">
        <f t="shared" si="262"/>
        <v>0</v>
      </c>
    </row>
    <row r="412" spans="1:54" x14ac:dyDescent="0.25">
      <c r="A412" s="198"/>
      <c r="B412" s="206"/>
      <c r="C412" s="207"/>
      <c r="D412" s="206"/>
      <c r="E412" s="206"/>
      <c r="F412" s="206"/>
      <c r="G412" s="206"/>
      <c r="H412" s="206"/>
      <c r="I412" s="206"/>
      <c r="J412" s="206"/>
      <c r="K412" s="206"/>
      <c r="L412" s="206"/>
      <c r="M412" s="206"/>
      <c r="N412" s="206"/>
      <c r="O412" s="206"/>
      <c r="P412" s="208"/>
      <c r="Q412" s="81">
        <f t="shared" si="239"/>
        <v>0</v>
      </c>
      <c r="R412" s="81">
        <f t="shared" si="240"/>
        <v>0</v>
      </c>
      <c r="S412" s="211" t="s">
        <v>36</v>
      </c>
      <c r="T412" s="212" t="s">
        <v>36</v>
      </c>
      <c r="U412" s="213" t="s">
        <v>36</v>
      </c>
      <c r="V412" s="81">
        <f t="shared" si="228"/>
        <v>0</v>
      </c>
      <c r="W412" s="81">
        <f t="shared" si="241"/>
        <v>0</v>
      </c>
      <c r="X412" s="81">
        <f t="shared" si="242"/>
        <v>0</v>
      </c>
      <c r="Y412" s="81">
        <f t="shared" si="229"/>
        <v>0</v>
      </c>
      <c r="Z412" s="81">
        <f t="shared" si="243"/>
        <v>0</v>
      </c>
      <c r="AA412" s="81">
        <f t="shared" si="244"/>
        <v>0</v>
      </c>
      <c r="AB412" s="81">
        <f t="shared" si="230"/>
        <v>0</v>
      </c>
      <c r="AC412" s="81">
        <f t="shared" si="245"/>
        <v>0</v>
      </c>
      <c r="AD412" s="81">
        <f t="shared" si="246"/>
        <v>0</v>
      </c>
      <c r="AE412" s="81">
        <f t="shared" si="231"/>
        <v>0</v>
      </c>
      <c r="AF412" s="81">
        <f t="shared" si="247"/>
        <v>0</v>
      </c>
      <c r="AG412" s="81">
        <f t="shared" si="248"/>
        <v>0</v>
      </c>
      <c r="AH412" s="81">
        <f t="shared" si="232"/>
        <v>0</v>
      </c>
      <c r="AI412" s="81">
        <f t="shared" si="249"/>
        <v>0</v>
      </c>
      <c r="AJ412" s="81">
        <f t="shared" si="250"/>
        <v>0</v>
      </c>
      <c r="AK412" s="81">
        <f t="shared" si="233"/>
        <v>0</v>
      </c>
      <c r="AL412" s="81">
        <f t="shared" si="251"/>
        <v>0</v>
      </c>
      <c r="AM412" s="81">
        <f t="shared" si="252"/>
        <v>0</v>
      </c>
      <c r="AN412" s="81">
        <f t="shared" si="234"/>
        <v>0</v>
      </c>
      <c r="AO412" s="81">
        <f t="shared" si="253"/>
        <v>0</v>
      </c>
      <c r="AP412" s="81">
        <f t="shared" si="254"/>
        <v>0</v>
      </c>
      <c r="AQ412" s="81">
        <f t="shared" si="235"/>
        <v>0</v>
      </c>
      <c r="AR412" s="81">
        <f t="shared" si="255"/>
        <v>0</v>
      </c>
      <c r="AS412" s="81">
        <f t="shared" si="256"/>
        <v>0</v>
      </c>
      <c r="AT412" s="81">
        <f t="shared" si="236"/>
        <v>0</v>
      </c>
      <c r="AU412" s="81">
        <f t="shared" si="257"/>
        <v>0</v>
      </c>
      <c r="AV412" s="81">
        <f t="shared" si="258"/>
        <v>0</v>
      </c>
      <c r="AW412" s="81">
        <f t="shared" si="237"/>
        <v>0</v>
      </c>
      <c r="AX412" s="81">
        <f t="shared" si="259"/>
        <v>0</v>
      </c>
      <c r="AY412" s="81">
        <f t="shared" si="260"/>
        <v>0</v>
      </c>
      <c r="AZ412" s="81">
        <f t="shared" si="238"/>
        <v>0</v>
      </c>
      <c r="BA412" s="81">
        <f t="shared" si="261"/>
        <v>0</v>
      </c>
      <c r="BB412" s="81">
        <f t="shared" si="262"/>
        <v>0</v>
      </c>
    </row>
    <row r="413" spans="1:54" x14ac:dyDescent="0.25">
      <c r="A413" s="198"/>
      <c r="B413" s="206"/>
      <c r="C413" s="207"/>
      <c r="D413" s="206"/>
      <c r="E413" s="206"/>
      <c r="F413" s="206"/>
      <c r="G413" s="206"/>
      <c r="H413" s="206"/>
      <c r="I413" s="206"/>
      <c r="J413" s="206"/>
      <c r="K413" s="206"/>
      <c r="L413" s="206"/>
      <c r="M413" s="206"/>
      <c r="N413" s="206"/>
      <c r="O413" s="206"/>
      <c r="P413" s="208"/>
      <c r="Q413" s="81">
        <f t="shared" si="239"/>
        <v>0</v>
      </c>
      <c r="R413" s="81">
        <f t="shared" si="240"/>
        <v>0</v>
      </c>
      <c r="S413" s="211" t="s">
        <v>36</v>
      </c>
      <c r="T413" s="212" t="s">
        <v>36</v>
      </c>
      <c r="U413" s="213" t="s">
        <v>36</v>
      </c>
      <c r="V413" s="81">
        <f t="shared" si="228"/>
        <v>0</v>
      </c>
      <c r="W413" s="81">
        <f t="shared" si="241"/>
        <v>0</v>
      </c>
      <c r="X413" s="81">
        <f t="shared" si="242"/>
        <v>0</v>
      </c>
      <c r="Y413" s="81">
        <f t="shared" si="229"/>
        <v>0</v>
      </c>
      <c r="Z413" s="81">
        <f t="shared" si="243"/>
        <v>0</v>
      </c>
      <c r="AA413" s="81">
        <f t="shared" si="244"/>
        <v>0</v>
      </c>
      <c r="AB413" s="81">
        <f t="shared" si="230"/>
        <v>0</v>
      </c>
      <c r="AC413" s="81">
        <f t="shared" si="245"/>
        <v>0</v>
      </c>
      <c r="AD413" s="81">
        <f t="shared" si="246"/>
        <v>0</v>
      </c>
      <c r="AE413" s="81">
        <f t="shared" si="231"/>
        <v>0</v>
      </c>
      <c r="AF413" s="81">
        <f t="shared" si="247"/>
        <v>0</v>
      </c>
      <c r="AG413" s="81">
        <f t="shared" si="248"/>
        <v>0</v>
      </c>
      <c r="AH413" s="81">
        <f t="shared" si="232"/>
        <v>0</v>
      </c>
      <c r="AI413" s="81">
        <f t="shared" si="249"/>
        <v>0</v>
      </c>
      <c r="AJ413" s="81">
        <f t="shared" si="250"/>
        <v>0</v>
      </c>
      <c r="AK413" s="81">
        <f t="shared" si="233"/>
        <v>0</v>
      </c>
      <c r="AL413" s="81">
        <f t="shared" si="251"/>
        <v>0</v>
      </c>
      <c r="AM413" s="81">
        <f t="shared" si="252"/>
        <v>0</v>
      </c>
      <c r="AN413" s="81">
        <f t="shared" si="234"/>
        <v>0</v>
      </c>
      <c r="AO413" s="81">
        <f t="shared" si="253"/>
        <v>0</v>
      </c>
      <c r="AP413" s="81">
        <f t="shared" si="254"/>
        <v>0</v>
      </c>
      <c r="AQ413" s="81">
        <f t="shared" si="235"/>
        <v>0</v>
      </c>
      <c r="AR413" s="81">
        <f t="shared" si="255"/>
        <v>0</v>
      </c>
      <c r="AS413" s="81">
        <f t="shared" si="256"/>
        <v>0</v>
      </c>
      <c r="AT413" s="81">
        <f t="shared" si="236"/>
        <v>0</v>
      </c>
      <c r="AU413" s="81">
        <f t="shared" si="257"/>
        <v>0</v>
      </c>
      <c r="AV413" s="81">
        <f t="shared" si="258"/>
        <v>0</v>
      </c>
      <c r="AW413" s="81">
        <f t="shared" si="237"/>
        <v>0</v>
      </c>
      <c r="AX413" s="81">
        <f t="shared" si="259"/>
        <v>0</v>
      </c>
      <c r="AY413" s="81">
        <f t="shared" si="260"/>
        <v>0</v>
      </c>
      <c r="AZ413" s="81">
        <f t="shared" si="238"/>
        <v>0</v>
      </c>
      <c r="BA413" s="81">
        <f t="shared" si="261"/>
        <v>0</v>
      </c>
      <c r="BB413" s="81">
        <f t="shared" si="262"/>
        <v>0</v>
      </c>
    </row>
    <row r="414" spans="1:54" x14ac:dyDescent="0.25">
      <c r="A414" s="198"/>
      <c r="B414" s="206"/>
      <c r="C414" s="207"/>
      <c r="D414" s="206"/>
      <c r="E414" s="206"/>
      <c r="F414" s="206"/>
      <c r="G414" s="206"/>
      <c r="H414" s="206"/>
      <c r="I414" s="206"/>
      <c r="J414" s="206"/>
      <c r="K414" s="206"/>
      <c r="L414" s="206"/>
      <c r="M414" s="206"/>
      <c r="N414" s="206"/>
      <c r="O414" s="206"/>
      <c r="P414" s="208"/>
      <c r="Q414" s="81">
        <f t="shared" si="239"/>
        <v>0</v>
      </c>
      <c r="R414" s="81">
        <f t="shared" si="240"/>
        <v>0</v>
      </c>
      <c r="S414" s="211" t="s">
        <v>36</v>
      </c>
      <c r="T414" s="212" t="s">
        <v>36</v>
      </c>
      <c r="U414" s="213" t="s">
        <v>36</v>
      </c>
      <c r="V414" s="81">
        <f t="shared" si="228"/>
        <v>0</v>
      </c>
      <c r="W414" s="81">
        <f t="shared" si="241"/>
        <v>0</v>
      </c>
      <c r="X414" s="81">
        <f t="shared" si="242"/>
        <v>0</v>
      </c>
      <c r="Y414" s="81">
        <f t="shared" si="229"/>
        <v>0</v>
      </c>
      <c r="Z414" s="81">
        <f t="shared" si="243"/>
        <v>0</v>
      </c>
      <c r="AA414" s="81">
        <f t="shared" si="244"/>
        <v>0</v>
      </c>
      <c r="AB414" s="81">
        <f t="shared" si="230"/>
        <v>0</v>
      </c>
      <c r="AC414" s="81">
        <f t="shared" si="245"/>
        <v>0</v>
      </c>
      <c r="AD414" s="81">
        <f t="shared" si="246"/>
        <v>0</v>
      </c>
      <c r="AE414" s="81">
        <f t="shared" si="231"/>
        <v>0</v>
      </c>
      <c r="AF414" s="81">
        <f t="shared" si="247"/>
        <v>0</v>
      </c>
      <c r="AG414" s="81">
        <f t="shared" si="248"/>
        <v>0</v>
      </c>
      <c r="AH414" s="81">
        <f t="shared" si="232"/>
        <v>0</v>
      </c>
      <c r="AI414" s="81">
        <f t="shared" si="249"/>
        <v>0</v>
      </c>
      <c r="AJ414" s="81">
        <f t="shared" si="250"/>
        <v>0</v>
      </c>
      <c r="AK414" s="81">
        <f t="shared" si="233"/>
        <v>0</v>
      </c>
      <c r="AL414" s="81">
        <f t="shared" si="251"/>
        <v>0</v>
      </c>
      <c r="AM414" s="81">
        <f t="shared" si="252"/>
        <v>0</v>
      </c>
      <c r="AN414" s="81">
        <f t="shared" si="234"/>
        <v>0</v>
      </c>
      <c r="AO414" s="81">
        <f t="shared" si="253"/>
        <v>0</v>
      </c>
      <c r="AP414" s="81">
        <f t="shared" si="254"/>
        <v>0</v>
      </c>
      <c r="AQ414" s="81">
        <f t="shared" si="235"/>
        <v>0</v>
      </c>
      <c r="AR414" s="81">
        <f t="shared" si="255"/>
        <v>0</v>
      </c>
      <c r="AS414" s="81">
        <f t="shared" si="256"/>
        <v>0</v>
      </c>
      <c r="AT414" s="81">
        <f t="shared" si="236"/>
        <v>0</v>
      </c>
      <c r="AU414" s="81">
        <f t="shared" si="257"/>
        <v>0</v>
      </c>
      <c r="AV414" s="81">
        <f t="shared" si="258"/>
        <v>0</v>
      </c>
      <c r="AW414" s="81">
        <f t="shared" si="237"/>
        <v>0</v>
      </c>
      <c r="AX414" s="81">
        <f t="shared" si="259"/>
        <v>0</v>
      </c>
      <c r="AY414" s="81">
        <f t="shared" si="260"/>
        <v>0</v>
      </c>
      <c r="AZ414" s="81">
        <f t="shared" si="238"/>
        <v>0</v>
      </c>
      <c r="BA414" s="81">
        <f t="shared" si="261"/>
        <v>0</v>
      </c>
      <c r="BB414" s="81">
        <f t="shared" si="262"/>
        <v>0</v>
      </c>
    </row>
    <row r="415" spans="1:54" x14ac:dyDescent="0.25">
      <c r="A415" s="198"/>
      <c r="B415" s="206"/>
      <c r="C415" s="207"/>
      <c r="D415" s="206"/>
      <c r="E415" s="206"/>
      <c r="F415" s="206"/>
      <c r="G415" s="206"/>
      <c r="H415" s="206"/>
      <c r="I415" s="206"/>
      <c r="J415" s="206"/>
      <c r="K415" s="206"/>
      <c r="L415" s="206"/>
      <c r="M415" s="206"/>
      <c r="N415" s="206"/>
      <c r="O415" s="206"/>
      <c r="P415" s="208"/>
      <c r="Q415" s="81">
        <f t="shared" si="239"/>
        <v>0</v>
      </c>
      <c r="R415" s="81">
        <f t="shared" si="240"/>
        <v>0</v>
      </c>
      <c r="S415" s="211" t="s">
        <v>36</v>
      </c>
      <c r="T415" s="212" t="s">
        <v>36</v>
      </c>
      <c r="U415" s="213" t="s">
        <v>36</v>
      </c>
      <c r="V415" s="81">
        <f t="shared" si="228"/>
        <v>0</v>
      </c>
      <c r="W415" s="81">
        <f t="shared" si="241"/>
        <v>0</v>
      </c>
      <c r="X415" s="81">
        <f t="shared" si="242"/>
        <v>0</v>
      </c>
      <c r="Y415" s="81">
        <f t="shared" si="229"/>
        <v>0</v>
      </c>
      <c r="Z415" s="81">
        <f t="shared" si="243"/>
        <v>0</v>
      </c>
      <c r="AA415" s="81">
        <f t="shared" si="244"/>
        <v>0</v>
      </c>
      <c r="AB415" s="81">
        <f t="shared" si="230"/>
        <v>0</v>
      </c>
      <c r="AC415" s="81">
        <f t="shared" si="245"/>
        <v>0</v>
      </c>
      <c r="AD415" s="81">
        <f t="shared" si="246"/>
        <v>0</v>
      </c>
      <c r="AE415" s="81">
        <f t="shared" si="231"/>
        <v>0</v>
      </c>
      <c r="AF415" s="81">
        <f t="shared" si="247"/>
        <v>0</v>
      </c>
      <c r="AG415" s="81">
        <f t="shared" si="248"/>
        <v>0</v>
      </c>
      <c r="AH415" s="81">
        <f t="shared" si="232"/>
        <v>0</v>
      </c>
      <c r="AI415" s="81">
        <f t="shared" si="249"/>
        <v>0</v>
      </c>
      <c r="AJ415" s="81">
        <f t="shared" si="250"/>
        <v>0</v>
      </c>
      <c r="AK415" s="81">
        <f t="shared" si="233"/>
        <v>0</v>
      </c>
      <c r="AL415" s="81">
        <f t="shared" si="251"/>
        <v>0</v>
      </c>
      <c r="AM415" s="81">
        <f t="shared" si="252"/>
        <v>0</v>
      </c>
      <c r="AN415" s="81">
        <f t="shared" si="234"/>
        <v>0</v>
      </c>
      <c r="AO415" s="81">
        <f t="shared" si="253"/>
        <v>0</v>
      </c>
      <c r="AP415" s="81">
        <f t="shared" si="254"/>
        <v>0</v>
      </c>
      <c r="AQ415" s="81">
        <f t="shared" si="235"/>
        <v>0</v>
      </c>
      <c r="AR415" s="81">
        <f t="shared" si="255"/>
        <v>0</v>
      </c>
      <c r="AS415" s="81">
        <f t="shared" si="256"/>
        <v>0</v>
      </c>
      <c r="AT415" s="81">
        <f t="shared" si="236"/>
        <v>0</v>
      </c>
      <c r="AU415" s="81">
        <f t="shared" si="257"/>
        <v>0</v>
      </c>
      <c r="AV415" s="81">
        <f t="shared" si="258"/>
        <v>0</v>
      </c>
      <c r="AW415" s="81">
        <f t="shared" si="237"/>
        <v>0</v>
      </c>
      <c r="AX415" s="81">
        <f t="shared" si="259"/>
        <v>0</v>
      </c>
      <c r="AY415" s="81">
        <f t="shared" si="260"/>
        <v>0</v>
      </c>
      <c r="AZ415" s="81">
        <f t="shared" si="238"/>
        <v>0</v>
      </c>
      <c r="BA415" s="81">
        <f t="shared" si="261"/>
        <v>0</v>
      </c>
      <c r="BB415" s="81">
        <f t="shared" si="262"/>
        <v>0</v>
      </c>
    </row>
    <row r="416" spans="1:54" x14ac:dyDescent="0.25">
      <c r="A416" s="198"/>
      <c r="B416" s="206"/>
      <c r="C416" s="207"/>
      <c r="D416" s="206"/>
      <c r="E416" s="206"/>
      <c r="F416" s="206"/>
      <c r="G416" s="206"/>
      <c r="H416" s="206"/>
      <c r="I416" s="206"/>
      <c r="J416" s="206"/>
      <c r="K416" s="206"/>
      <c r="L416" s="206"/>
      <c r="M416" s="206"/>
      <c r="N416" s="206"/>
      <c r="O416" s="206"/>
      <c r="P416" s="208"/>
      <c r="Q416" s="81">
        <f t="shared" si="239"/>
        <v>0</v>
      </c>
      <c r="R416" s="81">
        <f t="shared" si="240"/>
        <v>0</v>
      </c>
      <c r="S416" s="211" t="s">
        <v>36</v>
      </c>
      <c r="T416" s="212" t="s">
        <v>36</v>
      </c>
      <c r="U416" s="213" t="s">
        <v>36</v>
      </c>
      <c r="V416" s="81">
        <f t="shared" si="228"/>
        <v>0</v>
      </c>
      <c r="W416" s="81">
        <f t="shared" si="241"/>
        <v>0</v>
      </c>
      <c r="X416" s="81">
        <f t="shared" si="242"/>
        <v>0</v>
      </c>
      <c r="Y416" s="81">
        <f t="shared" si="229"/>
        <v>0</v>
      </c>
      <c r="Z416" s="81">
        <f t="shared" si="243"/>
        <v>0</v>
      </c>
      <c r="AA416" s="81">
        <f t="shared" si="244"/>
        <v>0</v>
      </c>
      <c r="AB416" s="81">
        <f t="shared" si="230"/>
        <v>0</v>
      </c>
      <c r="AC416" s="81">
        <f t="shared" si="245"/>
        <v>0</v>
      </c>
      <c r="AD416" s="81">
        <f t="shared" si="246"/>
        <v>0</v>
      </c>
      <c r="AE416" s="81">
        <f t="shared" si="231"/>
        <v>0</v>
      </c>
      <c r="AF416" s="81">
        <f t="shared" si="247"/>
        <v>0</v>
      </c>
      <c r="AG416" s="81">
        <f t="shared" si="248"/>
        <v>0</v>
      </c>
      <c r="AH416" s="81">
        <f t="shared" si="232"/>
        <v>0</v>
      </c>
      <c r="AI416" s="81">
        <f t="shared" si="249"/>
        <v>0</v>
      </c>
      <c r="AJ416" s="81">
        <f t="shared" si="250"/>
        <v>0</v>
      </c>
      <c r="AK416" s="81">
        <f t="shared" si="233"/>
        <v>0</v>
      </c>
      <c r="AL416" s="81">
        <f t="shared" si="251"/>
        <v>0</v>
      </c>
      <c r="AM416" s="81">
        <f t="shared" si="252"/>
        <v>0</v>
      </c>
      <c r="AN416" s="81">
        <f t="shared" si="234"/>
        <v>0</v>
      </c>
      <c r="AO416" s="81">
        <f t="shared" si="253"/>
        <v>0</v>
      </c>
      <c r="AP416" s="81">
        <f t="shared" si="254"/>
        <v>0</v>
      </c>
      <c r="AQ416" s="81">
        <f t="shared" si="235"/>
        <v>0</v>
      </c>
      <c r="AR416" s="81">
        <f t="shared" si="255"/>
        <v>0</v>
      </c>
      <c r="AS416" s="81">
        <f t="shared" si="256"/>
        <v>0</v>
      </c>
      <c r="AT416" s="81">
        <f t="shared" si="236"/>
        <v>0</v>
      </c>
      <c r="AU416" s="81">
        <f t="shared" si="257"/>
        <v>0</v>
      </c>
      <c r="AV416" s="81">
        <f t="shared" si="258"/>
        <v>0</v>
      </c>
      <c r="AW416" s="81">
        <f t="shared" si="237"/>
        <v>0</v>
      </c>
      <c r="AX416" s="81">
        <f t="shared" si="259"/>
        <v>0</v>
      </c>
      <c r="AY416" s="81">
        <f t="shared" si="260"/>
        <v>0</v>
      </c>
      <c r="AZ416" s="81">
        <f t="shared" si="238"/>
        <v>0</v>
      </c>
      <c r="BA416" s="81">
        <f t="shared" si="261"/>
        <v>0</v>
      </c>
      <c r="BB416" s="81">
        <f t="shared" si="262"/>
        <v>0</v>
      </c>
    </row>
    <row r="417" spans="1:54" x14ac:dyDescent="0.25">
      <c r="A417" s="198"/>
      <c r="B417" s="206"/>
      <c r="C417" s="207"/>
      <c r="D417" s="206"/>
      <c r="E417" s="206"/>
      <c r="F417" s="206"/>
      <c r="G417" s="206"/>
      <c r="H417" s="206"/>
      <c r="I417" s="206"/>
      <c r="J417" s="206"/>
      <c r="K417" s="206"/>
      <c r="L417" s="206"/>
      <c r="M417" s="206"/>
      <c r="N417" s="206"/>
      <c r="O417" s="206"/>
      <c r="P417" s="208"/>
      <c r="Q417" s="81">
        <f t="shared" si="239"/>
        <v>0</v>
      </c>
      <c r="R417" s="81">
        <f t="shared" si="240"/>
        <v>0</v>
      </c>
      <c r="S417" s="211" t="s">
        <v>36</v>
      </c>
      <c r="T417" s="212" t="s">
        <v>36</v>
      </c>
      <c r="U417" s="213" t="s">
        <v>36</v>
      </c>
      <c r="V417" s="81">
        <f t="shared" si="228"/>
        <v>0</v>
      </c>
      <c r="W417" s="81">
        <f t="shared" si="241"/>
        <v>0</v>
      </c>
      <c r="X417" s="81">
        <f t="shared" si="242"/>
        <v>0</v>
      </c>
      <c r="Y417" s="81">
        <f t="shared" si="229"/>
        <v>0</v>
      </c>
      <c r="Z417" s="81">
        <f t="shared" si="243"/>
        <v>0</v>
      </c>
      <c r="AA417" s="81">
        <f t="shared" si="244"/>
        <v>0</v>
      </c>
      <c r="AB417" s="81">
        <f t="shared" si="230"/>
        <v>0</v>
      </c>
      <c r="AC417" s="81">
        <f t="shared" si="245"/>
        <v>0</v>
      </c>
      <c r="AD417" s="81">
        <f t="shared" si="246"/>
        <v>0</v>
      </c>
      <c r="AE417" s="81">
        <f t="shared" si="231"/>
        <v>0</v>
      </c>
      <c r="AF417" s="81">
        <f t="shared" si="247"/>
        <v>0</v>
      </c>
      <c r="AG417" s="81">
        <f t="shared" si="248"/>
        <v>0</v>
      </c>
      <c r="AH417" s="81">
        <f t="shared" si="232"/>
        <v>0</v>
      </c>
      <c r="AI417" s="81">
        <f t="shared" si="249"/>
        <v>0</v>
      </c>
      <c r="AJ417" s="81">
        <f t="shared" si="250"/>
        <v>0</v>
      </c>
      <c r="AK417" s="81">
        <f t="shared" si="233"/>
        <v>0</v>
      </c>
      <c r="AL417" s="81">
        <f t="shared" si="251"/>
        <v>0</v>
      </c>
      <c r="AM417" s="81">
        <f t="shared" si="252"/>
        <v>0</v>
      </c>
      <c r="AN417" s="81">
        <f t="shared" si="234"/>
        <v>0</v>
      </c>
      <c r="AO417" s="81">
        <f t="shared" si="253"/>
        <v>0</v>
      </c>
      <c r="AP417" s="81">
        <f t="shared" si="254"/>
        <v>0</v>
      </c>
      <c r="AQ417" s="81">
        <f t="shared" si="235"/>
        <v>0</v>
      </c>
      <c r="AR417" s="81">
        <f t="shared" si="255"/>
        <v>0</v>
      </c>
      <c r="AS417" s="81">
        <f t="shared" si="256"/>
        <v>0</v>
      </c>
      <c r="AT417" s="81">
        <f t="shared" si="236"/>
        <v>0</v>
      </c>
      <c r="AU417" s="81">
        <f t="shared" si="257"/>
        <v>0</v>
      </c>
      <c r="AV417" s="81">
        <f t="shared" si="258"/>
        <v>0</v>
      </c>
      <c r="AW417" s="81">
        <f t="shared" si="237"/>
        <v>0</v>
      </c>
      <c r="AX417" s="81">
        <f t="shared" si="259"/>
        <v>0</v>
      </c>
      <c r="AY417" s="81">
        <f t="shared" si="260"/>
        <v>0</v>
      </c>
      <c r="AZ417" s="81">
        <f t="shared" si="238"/>
        <v>0</v>
      </c>
      <c r="BA417" s="81">
        <f t="shared" si="261"/>
        <v>0</v>
      </c>
      <c r="BB417" s="81">
        <f t="shared" si="262"/>
        <v>0</v>
      </c>
    </row>
    <row r="418" spans="1:54" x14ac:dyDescent="0.25">
      <c r="A418" s="198"/>
      <c r="B418" s="206"/>
      <c r="C418" s="207"/>
      <c r="D418" s="206"/>
      <c r="E418" s="206"/>
      <c r="F418" s="206"/>
      <c r="G418" s="206"/>
      <c r="H418" s="206"/>
      <c r="I418" s="206"/>
      <c r="J418" s="206"/>
      <c r="K418" s="206"/>
      <c r="L418" s="206"/>
      <c r="M418" s="206"/>
      <c r="N418" s="206"/>
      <c r="O418" s="206"/>
      <c r="P418" s="208"/>
      <c r="Q418" s="81">
        <f t="shared" si="239"/>
        <v>0</v>
      </c>
      <c r="R418" s="81">
        <f t="shared" si="240"/>
        <v>0</v>
      </c>
      <c r="S418" s="211" t="s">
        <v>36</v>
      </c>
      <c r="T418" s="212" t="s">
        <v>36</v>
      </c>
      <c r="U418" s="213" t="s">
        <v>36</v>
      </c>
      <c r="V418" s="81">
        <f t="shared" si="228"/>
        <v>0</v>
      </c>
      <c r="W418" s="81">
        <f t="shared" si="241"/>
        <v>0</v>
      </c>
      <c r="X418" s="81">
        <f t="shared" si="242"/>
        <v>0</v>
      </c>
      <c r="Y418" s="81">
        <f t="shared" si="229"/>
        <v>0</v>
      </c>
      <c r="Z418" s="81">
        <f t="shared" si="243"/>
        <v>0</v>
      </c>
      <c r="AA418" s="81">
        <f t="shared" si="244"/>
        <v>0</v>
      </c>
      <c r="AB418" s="81">
        <f t="shared" si="230"/>
        <v>0</v>
      </c>
      <c r="AC418" s="81">
        <f t="shared" si="245"/>
        <v>0</v>
      </c>
      <c r="AD418" s="81">
        <f t="shared" si="246"/>
        <v>0</v>
      </c>
      <c r="AE418" s="81">
        <f t="shared" si="231"/>
        <v>0</v>
      </c>
      <c r="AF418" s="81">
        <f t="shared" si="247"/>
        <v>0</v>
      </c>
      <c r="AG418" s="81">
        <f t="shared" si="248"/>
        <v>0</v>
      </c>
      <c r="AH418" s="81">
        <f t="shared" si="232"/>
        <v>0</v>
      </c>
      <c r="AI418" s="81">
        <f t="shared" si="249"/>
        <v>0</v>
      </c>
      <c r="AJ418" s="81">
        <f t="shared" si="250"/>
        <v>0</v>
      </c>
      <c r="AK418" s="81">
        <f t="shared" si="233"/>
        <v>0</v>
      </c>
      <c r="AL418" s="81">
        <f t="shared" si="251"/>
        <v>0</v>
      </c>
      <c r="AM418" s="81">
        <f t="shared" si="252"/>
        <v>0</v>
      </c>
      <c r="AN418" s="81">
        <f t="shared" si="234"/>
        <v>0</v>
      </c>
      <c r="AO418" s="81">
        <f t="shared" si="253"/>
        <v>0</v>
      </c>
      <c r="AP418" s="81">
        <f t="shared" si="254"/>
        <v>0</v>
      </c>
      <c r="AQ418" s="81">
        <f t="shared" si="235"/>
        <v>0</v>
      </c>
      <c r="AR418" s="81">
        <f t="shared" si="255"/>
        <v>0</v>
      </c>
      <c r="AS418" s="81">
        <f t="shared" si="256"/>
        <v>0</v>
      </c>
      <c r="AT418" s="81">
        <f t="shared" si="236"/>
        <v>0</v>
      </c>
      <c r="AU418" s="81">
        <f t="shared" si="257"/>
        <v>0</v>
      </c>
      <c r="AV418" s="81">
        <f t="shared" si="258"/>
        <v>0</v>
      </c>
      <c r="AW418" s="81">
        <f t="shared" si="237"/>
        <v>0</v>
      </c>
      <c r="AX418" s="81">
        <f t="shared" si="259"/>
        <v>0</v>
      </c>
      <c r="AY418" s="81">
        <f t="shared" si="260"/>
        <v>0</v>
      </c>
      <c r="AZ418" s="81">
        <f t="shared" si="238"/>
        <v>0</v>
      </c>
      <c r="BA418" s="81">
        <f t="shared" si="261"/>
        <v>0</v>
      </c>
      <c r="BB418" s="81">
        <f t="shared" si="262"/>
        <v>0</v>
      </c>
    </row>
    <row r="419" spans="1:54" x14ac:dyDescent="0.25">
      <c r="A419" s="198"/>
      <c r="B419" s="206"/>
      <c r="C419" s="207"/>
      <c r="D419" s="206"/>
      <c r="E419" s="206"/>
      <c r="F419" s="206"/>
      <c r="G419" s="206"/>
      <c r="H419" s="206"/>
      <c r="I419" s="206"/>
      <c r="J419" s="206"/>
      <c r="K419" s="206"/>
      <c r="L419" s="206"/>
      <c r="M419" s="206"/>
      <c r="N419" s="206"/>
      <c r="O419" s="206"/>
      <c r="P419" s="208"/>
      <c r="Q419" s="81">
        <f t="shared" si="239"/>
        <v>0</v>
      </c>
      <c r="R419" s="81">
        <f t="shared" si="240"/>
        <v>0</v>
      </c>
      <c r="S419" s="211" t="s">
        <v>36</v>
      </c>
      <c r="T419" s="212" t="s">
        <v>36</v>
      </c>
      <c r="U419" s="213" t="s">
        <v>36</v>
      </c>
      <c r="V419" s="81">
        <f t="shared" si="228"/>
        <v>0</v>
      </c>
      <c r="W419" s="81">
        <f t="shared" si="241"/>
        <v>0</v>
      </c>
      <c r="X419" s="81">
        <f t="shared" si="242"/>
        <v>0</v>
      </c>
      <c r="Y419" s="81">
        <f t="shared" si="229"/>
        <v>0</v>
      </c>
      <c r="Z419" s="81">
        <f t="shared" si="243"/>
        <v>0</v>
      </c>
      <c r="AA419" s="81">
        <f t="shared" si="244"/>
        <v>0</v>
      </c>
      <c r="AB419" s="81">
        <f t="shared" si="230"/>
        <v>0</v>
      </c>
      <c r="AC419" s="81">
        <f t="shared" si="245"/>
        <v>0</v>
      </c>
      <c r="AD419" s="81">
        <f t="shared" si="246"/>
        <v>0</v>
      </c>
      <c r="AE419" s="81">
        <f t="shared" si="231"/>
        <v>0</v>
      </c>
      <c r="AF419" s="81">
        <f t="shared" si="247"/>
        <v>0</v>
      </c>
      <c r="AG419" s="81">
        <f t="shared" si="248"/>
        <v>0</v>
      </c>
      <c r="AH419" s="81">
        <f t="shared" si="232"/>
        <v>0</v>
      </c>
      <c r="AI419" s="81">
        <f t="shared" si="249"/>
        <v>0</v>
      </c>
      <c r="AJ419" s="81">
        <f t="shared" si="250"/>
        <v>0</v>
      </c>
      <c r="AK419" s="81">
        <f t="shared" si="233"/>
        <v>0</v>
      </c>
      <c r="AL419" s="81">
        <f t="shared" si="251"/>
        <v>0</v>
      </c>
      <c r="AM419" s="81">
        <f t="shared" si="252"/>
        <v>0</v>
      </c>
      <c r="AN419" s="81">
        <f t="shared" si="234"/>
        <v>0</v>
      </c>
      <c r="AO419" s="81">
        <f t="shared" si="253"/>
        <v>0</v>
      </c>
      <c r="AP419" s="81">
        <f t="shared" si="254"/>
        <v>0</v>
      </c>
      <c r="AQ419" s="81">
        <f t="shared" si="235"/>
        <v>0</v>
      </c>
      <c r="AR419" s="81">
        <f t="shared" si="255"/>
        <v>0</v>
      </c>
      <c r="AS419" s="81">
        <f t="shared" si="256"/>
        <v>0</v>
      </c>
      <c r="AT419" s="81">
        <f t="shared" si="236"/>
        <v>0</v>
      </c>
      <c r="AU419" s="81">
        <f t="shared" si="257"/>
        <v>0</v>
      </c>
      <c r="AV419" s="81">
        <f t="shared" si="258"/>
        <v>0</v>
      </c>
      <c r="AW419" s="81">
        <f t="shared" si="237"/>
        <v>0</v>
      </c>
      <c r="AX419" s="81">
        <f t="shared" si="259"/>
        <v>0</v>
      </c>
      <c r="AY419" s="81">
        <f t="shared" si="260"/>
        <v>0</v>
      </c>
      <c r="AZ419" s="81">
        <f t="shared" si="238"/>
        <v>0</v>
      </c>
      <c r="BA419" s="81">
        <f t="shared" si="261"/>
        <v>0</v>
      </c>
      <c r="BB419" s="81">
        <f t="shared" si="262"/>
        <v>0</v>
      </c>
    </row>
    <row r="420" spans="1:54" x14ac:dyDescent="0.25">
      <c r="A420" s="198"/>
      <c r="B420" s="206"/>
      <c r="C420" s="207"/>
      <c r="D420" s="206"/>
      <c r="E420" s="206"/>
      <c r="F420" s="206"/>
      <c r="G420" s="206"/>
      <c r="H420" s="206"/>
      <c r="I420" s="206"/>
      <c r="J420" s="206"/>
      <c r="K420" s="206"/>
      <c r="L420" s="206"/>
      <c r="M420" s="206"/>
      <c r="N420" s="206"/>
      <c r="O420" s="206"/>
      <c r="P420" s="208"/>
      <c r="Q420" s="81">
        <f t="shared" si="239"/>
        <v>0</v>
      </c>
      <c r="R420" s="81">
        <f t="shared" si="240"/>
        <v>0</v>
      </c>
      <c r="S420" s="211" t="s">
        <v>36</v>
      </c>
      <c r="T420" s="212" t="s">
        <v>36</v>
      </c>
      <c r="U420" s="213" t="s">
        <v>36</v>
      </c>
      <c r="V420" s="81">
        <f t="shared" si="228"/>
        <v>0</v>
      </c>
      <c r="W420" s="81">
        <f t="shared" si="241"/>
        <v>0</v>
      </c>
      <c r="X420" s="81">
        <f t="shared" si="242"/>
        <v>0</v>
      </c>
      <c r="Y420" s="81">
        <f t="shared" si="229"/>
        <v>0</v>
      </c>
      <c r="Z420" s="81">
        <f t="shared" si="243"/>
        <v>0</v>
      </c>
      <c r="AA420" s="81">
        <f t="shared" si="244"/>
        <v>0</v>
      </c>
      <c r="AB420" s="81">
        <f t="shared" si="230"/>
        <v>0</v>
      </c>
      <c r="AC420" s="81">
        <f t="shared" si="245"/>
        <v>0</v>
      </c>
      <c r="AD420" s="81">
        <f t="shared" si="246"/>
        <v>0</v>
      </c>
      <c r="AE420" s="81">
        <f t="shared" si="231"/>
        <v>0</v>
      </c>
      <c r="AF420" s="81">
        <f t="shared" si="247"/>
        <v>0</v>
      </c>
      <c r="AG420" s="81">
        <f t="shared" si="248"/>
        <v>0</v>
      </c>
      <c r="AH420" s="81">
        <f t="shared" si="232"/>
        <v>0</v>
      </c>
      <c r="AI420" s="81">
        <f t="shared" si="249"/>
        <v>0</v>
      </c>
      <c r="AJ420" s="81">
        <f t="shared" si="250"/>
        <v>0</v>
      </c>
      <c r="AK420" s="81">
        <f t="shared" si="233"/>
        <v>0</v>
      </c>
      <c r="AL420" s="81">
        <f t="shared" si="251"/>
        <v>0</v>
      </c>
      <c r="AM420" s="81">
        <f t="shared" si="252"/>
        <v>0</v>
      </c>
      <c r="AN420" s="81">
        <f t="shared" si="234"/>
        <v>0</v>
      </c>
      <c r="AO420" s="81">
        <f t="shared" si="253"/>
        <v>0</v>
      </c>
      <c r="AP420" s="81">
        <f t="shared" si="254"/>
        <v>0</v>
      </c>
      <c r="AQ420" s="81">
        <f t="shared" si="235"/>
        <v>0</v>
      </c>
      <c r="AR420" s="81">
        <f t="shared" si="255"/>
        <v>0</v>
      </c>
      <c r="AS420" s="81">
        <f t="shared" si="256"/>
        <v>0</v>
      </c>
      <c r="AT420" s="81">
        <f t="shared" si="236"/>
        <v>0</v>
      </c>
      <c r="AU420" s="81">
        <f t="shared" si="257"/>
        <v>0</v>
      </c>
      <c r="AV420" s="81">
        <f t="shared" si="258"/>
        <v>0</v>
      </c>
      <c r="AW420" s="81">
        <f t="shared" si="237"/>
        <v>0</v>
      </c>
      <c r="AX420" s="81">
        <f t="shared" si="259"/>
        <v>0</v>
      </c>
      <c r="AY420" s="81">
        <f t="shared" si="260"/>
        <v>0</v>
      </c>
      <c r="AZ420" s="81">
        <f t="shared" si="238"/>
        <v>0</v>
      </c>
      <c r="BA420" s="81">
        <f t="shared" si="261"/>
        <v>0</v>
      </c>
      <c r="BB420" s="81">
        <f t="shared" si="262"/>
        <v>0</v>
      </c>
    </row>
    <row r="421" spans="1:54" x14ac:dyDescent="0.25">
      <c r="A421" s="198"/>
      <c r="B421" s="206"/>
      <c r="C421" s="207"/>
      <c r="D421" s="206"/>
      <c r="E421" s="206"/>
      <c r="F421" s="206"/>
      <c r="G421" s="206"/>
      <c r="H421" s="206"/>
      <c r="I421" s="206"/>
      <c r="J421" s="206"/>
      <c r="K421" s="206"/>
      <c r="L421" s="206"/>
      <c r="M421" s="206"/>
      <c r="N421" s="206"/>
      <c r="O421" s="206"/>
      <c r="P421" s="208"/>
      <c r="Q421" s="81">
        <f t="shared" si="239"/>
        <v>0</v>
      </c>
      <c r="R421" s="81">
        <f t="shared" si="240"/>
        <v>0</v>
      </c>
      <c r="S421" s="211" t="s">
        <v>36</v>
      </c>
      <c r="T421" s="212" t="s">
        <v>36</v>
      </c>
      <c r="U421" s="213" t="s">
        <v>36</v>
      </c>
      <c r="V421" s="81">
        <f t="shared" si="228"/>
        <v>0</v>
      </c>
      <c r="W421" s="81">
        <f t="shared" si="241"/>
        <v>0</v>
      </c>
      <c r="X421" s="81">
        <f t="shared" si="242"/>
        <v>0</v>
      </c>
      <c r="Y421" s="81">
        <f t="shared" si="229"/>
        <v>0</v>
      </c>
      <c r="Z421" s="81">
        <f t="shared" si="243"/>
        <v>0</v>
      </c>
      <c r="AA421" s="81">
        <f t="shared" si="244"/>
        <v>0</v>
      </c>
      <c r="AB421" s="81">
        <f t="shared" si="230"/>
        <v>0</v>
      </c>
      <c r="AC421" s="81">
        <f t="shared" si="245"/>
        <v>0</v>
      </c>
      <c r="AD421" s="81">
        <f t="shared" si="246"/>
        <v>0</v>
      </c>
      <c r="AE421" s="81">
        <f t="shared" si="231"/>
        <v>0</v>
      </c>
      <c r="AF421" s="81">
        <f t="shared" si="247"/>
        <v>0</v>
      </c>
      <c r="AG421" s="81">
        <f t="shared" si="248"/>
        <v>0</v>
      </c>
      <c r="AH421" s="81">
        <f t="shared" si="232"/>
        <v>0</v>
      </c>
      <c r="AI421" s="81">
        <f t="shared" si="249"/>
        <v>0</v>
      </c>
      <c r="AJ421" s="81">
        <f t="shared" si="250"/>
        <v>0</v>
      </c>
      <c r="AK421" s="81">
        <f t="shared" si="233"/>
        <v>0</v>
      </c>
      <c r="AL421" s="81">
        <f t="shared" si="251"/>
        <v>0</v>
      </c>
      <c r="AM421" s="81">
        <f t="shared" si="252"/>
        <v>0</v>
      </c>
      <c r="AN421" s="81">
        <f t="shared" si="234"/>
        <v>0</v>
      </c>
      <c r="AO421" s="81">
        <f t="shared" si="253"/>
        <v>0</v>
      </c>
      <c r="AP421" s="81">
        <f t="shared" si="254"/>
        <v>0</v>
      </c>
      <c r="AQ421" s="81">
        <f t="shared" si="235"/>
        <v>0</v>
      </c>
      <c r="AR421" s="81">
        <f t="shared" si="255"/>
        <v>0</v>
      </c>
      <c r="AS421" s="81">
        <f t="shared" si="256"/>
        <v>0</v>
      </c>
      <c r="AT421" s="81">
        <f t="shared" si="236"/>
        <v>0</v>
      </c>
      <c r="AU421" s="81">
        <f t="shared" si="257"/>
        <v>0</v>
      </c>
      <c r="AV421" s="81">
        <f t="shared" si="258"/>
        <v>0</v>
      </c>
      <c r="AW421" s="81">
        <f t="shared" si="237"/>
        <v>0</v>
      </c>
      <c r="AX421" s="81">
        <f t="shared" si="259"/>
        <v>0</v>
      </c>
      <c r="AY421" s="81">
        <f t="shared" si="260"/>
        <v>0</v>
      </c>
      <c r="AZ421" s="81">
        <f t="shared" si="238"/>
        <v>0</v>
      </c>
      <c r="BA421" s="81">
        <f t="shared" si="261"/>
        <v>0</v>
      </c>
      <c r="BB421" s="81">
        <f t="shared" si="262"/>
        <v>0</v>
      </c>
    </row>
    <row r="422" spans="1:54" x14ac:dyDescent="0.25">
      <c r="A422" s="198"/>
      <c r="B422" s="206"/>
      <c r="C422" s="207"/>
      <c r="D422" s="206"/>
      <c r="E422" s="206"/>
      <c r="F422" s="206"/>
      <c r="G422" s="206"/>
      <c r="H422" s="206"/>
      <c r="I422" s="206"/>
      <c r="J422" s="206"/>
      <c r="K422" s="206"/>
      <c r="L422" s="206"/>
      <c r="M422" s="206"/>
      <c r="N422" s="206"/>
      <c r="O422" s="206"/>
      <c r="P422" s="208"/>
      <c r="Q422" s="81">
        <f t="shared" si="239"/>
        <v>0</v>
      </c>
      <c r="R422" s="81">
        <f t="shared" si="240"/>
        <v>0</v>
      </c>
      <c r="S422" s="211" t="s">
        <v>36</v>
      </c>
      <c r="T422" s="212" t="s">
        <v>36</v>
      </c>
      <c r="U422" s="213" t="s">
        <v>36</v>
      </c>
      <c r="V422" s="81">
        <f t="shared" si="228"/>
        <v>0</v>
      </c>
      <c r="W422" s="81">
        <f t="shared" si="241"/>
        <v>0</v>
      </c>
      <c r="X422" s="81">
        <f t="shared" si="242"/>
        <v>0</v>
      </c>
      <c r="Y422" s="81">
        <f t="shared" si="229"/>
        <v>0</v>
      </c>
      <c r="Z422" s="81">
        <f t="shared" si="243"/>
        <v>0</v>
      </c>
      <c r="AA422" s="81">
        <f t="shared" si="244"/>
        <v>0</v>
      </c>
      <c r="AB422" s="81">
        <f t="shared" si="230"/>
        <v>0</v>
      </c>
      <c r="AC422" s="81">
        <f t="shared" si="245"/>
        <v>0</v>
      </c>
      <c r="AD422" s="81">
        <f t="shared" si="246"/>
        <v>0</v>
      </c>
      <c r="AE422" s="81">
        <f t="shared" si="231"/>
        <v>0</v>
      </c>
      <c r="AF422" s="81">
        <f t="shared" si="247"/>
        <v>0</v>
      </c>
      <c r="AG422" s="81">
        <f t="shared" si="248"/>
        <v>0</v>
      </c>
      <c r="AH422" s="81">
        <f t="shared" si="232"/>
        <v>0</v>
      </c>
      <c r="AI422" s="81">
        <f t="shared" si="249"/>
        <v>0</v>
      </c>
      <c r="AJ422" s="81">
        <f t="shared" si="250"/>
        <v>0</v>
      </c>
      <c r="AK422" s="81">
        <f t="shared" si="233"/>
        <v>0</v>
      </c>
      <c r="AL422" s="81">
        <f t="shared" si="251"/>
        <v>0</v>
      </c>
      <c r="AM422" s="81">
        <f t="shared" si="252"/>
        <v>0</v>
      </c>
      <c r="AN422" s="81">
        <f t="shared" si="234"/>
        <v>0</v>
      </c>
      <c r="AO422" s="81">
        <f t="shared" si="253"/>
        <v>0</v>
      </c>
      <c r="AP422" s="81">
        <f t="shared" si="254"/>
        <v>0</v>
      </c>
      <c r="AQ422" s="81">
        <f t="shared" si="235"/>
        <v>0</v>
      </c>
      <c r="AR422" s="81">
        <f t="shared" si="255"/>
        <v>0</v>
      </c>
      <c r="AS422" s="81">
        <f t="shared" si="256"/>
        <v>0</v>
      </c>
      <c r="AT422" s="81">
        <f t="shared" si="236"/>
        <v>0</v>
      </c>
      <c r="AU422" s="81">
        <f t="shared" si="257"/>
        <v>0</v>
      </c>
      <c r="AV422" s="81">
        <f t="shared" si="258"/>
        <v>0</v>
      </c>
      <c r="AW422" s="81">
        <f t="shared" si="237"/>
        <v>0</v>
      </c>
      <c r="AX422" s="81">
        <f t="shared" si="259"/>
        <v>0</v>
      </c>
      <c r="AY422" s="81">
        <f t="shared" si="260"/>
        <v>0</v>
      </c>
      <c r="AZ422" s="81">
        <f t="shared" si="238"/>
        <v>0</v>
      </c>
      <c r="BA422" s="81">
        <f t="shared" si="261"/>
        <v>0</v>
      </c>
      <c r="BB422" s="81">
        <f t="shared" si="262"/>
        <v>0</v>
      </c>
    </row>
    <row r="423" spans="1:54" x14ac:dyDescent="0.25">
      <c r="A423" s="198"/>
      <c r="B423" s="206"/>
      <c r="C423" s="207"/>
      <c r="D423" s="206"/>
      <c r="E423" s="206"/>
      <c r="F423" s="206"/>
      <c r="G423" s="206"/>
      <c r="H423" s="206"/>
      <c r="I423" s="206"/>
      <c r="J423" s="206"/>
      <c r="K423" s="206"/>
      <c r="L423" s="206"/>
      <c r="M423" s="206"/>
      <c r="N423" s="206"/>
      <c r="O423" s="206"/>
      <c r="P423" s="208"/>
      <c r="Q423" s="81">
        <f t="shared" si="239"/>
        <v>0</v>
      </c>
      <c r="R423" s="81">
        <f t="shared" si="240"/>
        <v>0</v>
      </c>
      <c r="S423" s="211" t="s">
        <v>36</v>
      </c>
      <c r="T423" s="212" t="s">
        <v>36</v>
      </c>
      <c r="U423" s="213" t="s">
        <v>36</v>
      </c>
      <c r="V423" s="81">
        <f t="shared" si="228"/>
        <v>0</v>
      </c>
      <c r="W423" s="81">
        <f t="shared" si="241"/>
        <v>0</v>
      </c>
      <c r="X423" s="81">
        <f t="shared" si="242"/>
        <v>0</v>
      </c>
      <c r="Y423" s="81">
        <f t="shared" si="229"/>
        <v>0</v>
      </c>
      <c r="Z423" s="81">
        <f t="shared" si="243"/>
        <v>0</v>
      </c>
      <c r="AA423" s="81">
        <f t="shared" si="244"/>
        <v>0</v>
      </c>
      <c r="AB423" s="81">
        <f t="shared" si="230"/>
        <v>0</v>
      </c>
      <c r="AC423" s="81">
        <f t="shared" si="245"/>
        <v>0</v>
      </c>
      <c r="AD423" s="81">
        <f t="shared" si="246"/>
        <v>0</v>
      </c>
      <c r="AE423" s="81">
        <f t="shared" si="231"/>
        <v>0</v>
      </c>
      <c r="AF423" s="81">
        <f t="shared" si="247"/>
        <v>0</v>
      </c>
      <c r="AG423" s="81">
        <f t="shared" si="248"/>
        <v>0</v>
      </c>
      <c r="AH423" s="81">
        <f t="shared" si="232"/>
        <v>0</v>
      </c>
      <c r="AI423" s="81">
        <f t="shared" si="249"/>
        <v>0</v>
      </c>
      <c r="AJ423" s="81">
        <f t="shared" si="250"/>
        <v>0</v>
      </c>
      <c r="AK423" s="81">
        <f t="shared" si="233"/>
        <v>0</v>
      </c>
      <c r="AL423" s="81">
        <f t="shared" si="251"/>
        <v>0</v>
      </c>
      <c r="AM423" s="81">
        <f t="shared" si="252"/>
        <v>0</v>
      </c>
      <c r="AN423" s="81">
        <f t="shared" si="234"/>
        <v>0</v>
      </c>
      <c r="AO423" s="81">
        <f t="shared" si="253"/>
        <v>0</v>
      </c>
      <c r="AP423" s="81">
        <f t="shared" si="254"/>
        <v>0</v>
      </c>
      <c r="AQ423" s="81">
        <f t="shared" si="235"/>
        <v>0</v>
      </c>
      <c r="AR423" s="81">
        <f t="shared" si="255"/>
        <v>0</v>
      </c>
      <c r="AS423" s="81">
        <f t="shared" si="256"/>
        <v>0</v>
      </c>
      <c r="AT423" s="81">
        <f t="shared" si="236"/>
        <v>0</v>
      </c>
      <c r="AU423" s="81">
        <f t="shared" si="257"/>
        <v>0</v>
      </c>
      <c r="AV423" s="81">
        <f t="shared" si="258"/>
        <v>0</v>
      </c>
      <c r="AW423" s="81">
        <f t="shared" si="237"/>
        <v>0</v>
      </c>
      <c r="AX423" s="81">
        <f t="shared" si="259"/>
        <v>0</v>
      </c>
      <c r="AY423" s="81">
        <f t="shared" si="260"/>
        <v>0</v>
      </c>
      <c r="AZ423" s="81">
        <f t="shared" si="238"/>
        <v>0</v>
      </c>
      <c r="BA423" s="81">
        <f t="shared" si="261"/>
        <v>0</v>
      </c>
      <c r="BB423" s="81">
        <f t="shared" si="262"/>
        <v>0</v>
      </c>
    </row>
    <row r="424" spans="1:54" x14ac:dyDescent="0.25">
      <c r="A424" s="198"/>
      <c r="B424" s="206"/>
      <c r="C424" s="207"/>
      <c r="D424" s="206"/>
      <c r="E424" s="206"/>
      <c r="F424" s="206"/>
      <c r="G424" s="206"/>
      <c r="H424" s="206"/>
      <c r="I424" s="206"/>
      <c r="J424" s="206"/>
      <c r="K424" s="206"/>
      <c r="L424" s="206"/>
      <c r="M424" s="206"/>
      <c r="N424" s="206"/>
      <c r="O424" s="206"/>
      <c r="P424" s="208"/>
      <c r="Q424" s="81">
        <f t="shared" si="239"/>
        <v>0</v>
      </c>
      <c r="R424" s="81">
        <f t="shared" si="240"/>
        <v>0</v>
      </c>
      <c r="S424" s="211" t="s">
        <v>36</v>
      </c>
      <c r="T424" s="212" t="s">
        <v>36</v>
      </c>
      <c r="U424" s="213" t="s">
        <v>36</v>
      </c>
      <c r="V424" s="81">
        <f t="shared" si="228"/>
        <v>0</v>
      </c>
      <c r="W424" s="81">
        <f t="shared" si="241"/>
        <v>0</v>
      </c>
      <c r="X424" s="81">
        <f t="shared" si="242"/>
        <v>0</v>
      </c>
      <c r="Y424" s="81">
        <f t="shared" si="229"/>
        <v>0</v>
      </c>
      <c r="Z424" s="81">
        <f t="shared" si="243"/>
        <v>0</v>
      </c>
      <c r="AA424" s="81">
        <f t="shared" si="244"/>
        <v>0</v>
      </c>
      <c r="AB424" s="81">
        <f t="shared" si="230"/>
        <v>0</v>
      </c>
      <c r="AC424" s="81">
        <f t="shared" si="245"/>
        <v>0</v>
      </c>
      <c r="AD424" s="81">
        <f t="shared" si="246"/>
        <v>0</v>
      </c>
      <c r="AE424" s="81">
        <f t="shared" si="231"/>
        <v>0</v>
      </c>
      <c r="AF424" s="81">
        <f t="shared" si="247"/>
        <v>0</v>
      </c>
      <c r="AG424" s="81">
        <f t="shared" si="248"/>
        <v>0</v>
      </c>
      <c r="AH424" s="81">
        <f t="shared" si="232"/>
        <v>0</v>
      </c>
      <c r="AI424" s="81">
        <f t="shared" si="249"/>
        <v>0</v>
      </c>
      <c r="AJ424" s="81">
        <f t="shared" si="250"/>
        <v>0</v>
      </c>
      <c r="AK424" s="81">
        <f t="shared" si="233"/>
        <v>0</v>
      </c>
      <c r="AL424" s="81">
        <f t="shared" si="251"/>
        <v>0</v>
      </c>
      <c r="AM424" s="81">
        <f t="shared" si="252"/>
        <v>0</v>
      </c>
      <c r="AN424" s="81">
        <f t="shared" si="234"/>
        <v>0</v>
      </c>
      <c r="AO424" s="81">
        <f t="shared" si="253"/>
        <v>0</v>
      </c>
      <c r="AP424" s="81">
        <f t="shared" si="254"/>
        <v>0</v>
      </c>
      <c r="AQ424" s="81">
        <f t="shared" si="235"/>
        <v>0</v>
      </c>
      <c r="AR424" s="81">
        <f t="shared" si="255"/>
        <v>0</v>
      </c>
      <c r="AS424" s="81">
        <f t="shared" si="256"/>
        <v>0</v>
      </c>
      <c r="AT424" s="81">
        <f t="shared" si="236"/>
        <v>0</v>
      </c>
      <c r="AU424" s="81">
        <f t="shared" si="257"/>
        <v>0</v>
      </c>
      <c r="AV424" s="81">
        <f t="shared" si="258"/>
        <v>0</v>
      </c>
      <c r="AW424" s="81">
        <f t="shared" si="237"/>
        <v>0</v>
      </c>
      <c r="AX424" s="81">
        <f t="shared" si="259"/>
        <v>0</v>
      </c>
      <c r="AY424" s="81">
        <f t="shared" si="260"/>
        <v>0</v>
      </c>
      <c r="AZ424" s="81">
        <f t="shared" si="238"/>
        <v>0</v>
      </c>
      <c r="BA424" s="81">
        <f t="shared" si="261"/>
        <v>0</v>
      </c>
      <c r="BB424" s="81">
        <f t="shared" si="262"/>
        <v>0</v>
      </c>
    </row>
    <row r="425" spans="1:54" x14ac:dyDescent="0.25">
      <c r="A425" s="198"/>
      <c r="B425" s="206"/>
      <c r="C425" s="207"/>
      <c r="D425" s="206"/>
      <c r="E425" s="206"/>
      <c r="F425" s="206"/>
      <c r="G425" s="206"/>
      <c r="H425" s="206"/>
      <c r="I425" s="206"/>
      <c r="J425" s="206"/>
      <c r="K425" s="206"/>
      <c r="L425" s="206"/>
      <c r="M425" s="206"/>
      <c r="N425" s="206"/>
      <c r="O425" s="206"/>
      <c r="P425" s="208"/>
      <c r="Q425" s="81">
        <f t="shared" si="239"/>
        <v>0</v>
      </c>
      <c r="R425" s="81">
        <f t="shared" si="240"/>
        <v>0</v>
      </c>
      <c r="S425" s="211" t="s">
        <v>36</v>
      </c>
      <c r="T425" s="212" t="s">
        <v>36</v>
      </c>
      <c r="U425" s="213" t="s">
        <v>36</v>
      </c>
      <c r="V425" s="81">
        <f t="shared" si="228"/>
        <v>0</v>
      </c>
      <c r="W425" s="81">
        <f t="shared" si="241"/>
        <v>0</v>
      </c>
      <c r="X425" s="81">
        <f t="shared" si="242"/>
        <v>0</v>
      </c>
      <c r="Y425" s="81">
        <f t="shared" si="229"/>
        <v>0</v>
      </c>
      <c r="Z425" s="81">
        <f t="shared" si="243"/>
        <v>0</v>
      </c>
      <c r="AA425" s="81">
        <f t="shared" si="244"/>
        <v>0</v>
      </c>
      <c r="AB425" s="81">
        <f t="shared" si="230"/>
        <v>0</v>
      </c>
      <c r="AC425" s="81">
        <f t="shared" si="245"/>
        <v>0</v>
      </c>
      <c r="AD425" s="81">
        <f t="shared" si="246"/>
        <v>0</v>
      </c>
      <c r="AE425" s="81">
        <f t="shared" si="231"/>
        <v>0</v>
      </c>
      <c r="AF425" s="81">
        <f t="shared" si="247"/>
        <v>0</v>
      </c>
      <c r="AG425" s="81">
        <f t="shared" si="248"/>
        <v>0</v>
      </c>
      <c r="AH425" s="81">
        <f t="shared" si="232"/>
        <v>0</v>
      </c>
      <c r="AI425" s="81">
        <f t="shared" si="249"/>
        <v>0</v>
      </c>
      <c r="AJ425" s="81">
        <f t="shared" si="250"/>
        <v>0</v>
      </c>
      <c r="AK425" s="81">
        <f t="shared" si="233"/>
        <v>0</v>
      </c>
      <c r="AL425" s="81">
        <f t="shared" si="251"/>
        <v>0</v>
      </c>
      <c r="AM425" s="81">
        <f t="shared" si="252"/>
        <v>0</v>
      </c>
      <c r="AN425" s="81">
        <f t="shared" si="234"/>
        <v>0</v>
      </c>
      <c r="AO425" s="81">
        <f t="shared" si="253"/>
        <v>0</v>
      </c>
      <c r="AP425" s="81">
        <f t="shared" si="254"/>
        <v>0</v>
      </c>
      <c r="AQ425" s="81">
        <f t="shared" si="235"/>
        <v>0</v>
      </c>
      <c r="AR425" s="81">
        <f t="shared" si="255"/>
        <v>0</v>
      </c>
      <c r="AS425" s="81">
        <f t="shared" si="256"/>
        <v>0</v>
      </c>
      <c r="AT425" s="81">
        <f t="shared" si="236"/>
        <v>0</v>
      </c>
      <c r="AU425" s="81">
        <f t="shared" si="257"/>
        <v>0</v>
      </c>
      <c r="AV425" s="81">
        <f t="shared" si="258"/>
        <v>0</v>
      </c>
      <c r="AW425" s="81">
        <f t="shared" si="237"/>
        <v>0</v>
      </c>
      <c r="AX425" s="81">
        <f t="shared" si="259"/>
        <v>0</v>
      </c>
      <c r="AY425" s="81">
        <f t="shared" si="260"/>
        <v>0</v>
      </c>
      <c r="AZ425" s="81">
        <f t="shared" si="238"/>
        <v>0</v>
      </c>
      <c r="BA425" s="81">
        <f t="shared" si="261"/>
        <v>0</v>
      </c>
      <c r="BB425" s="81">
        <f t="shared" si="262"/>
        <v>0</v>
      </c>
    </row>
    <row r="426" spans="1:54" x14ac:dyDescent="0.25">
      <c r="A426" s="198"/>
      <c r="B426" s="206"/>
      <c r="C426" s="207"/>
      <c r="D426" s="206"/>
      <c r="E426" s="206"/>
      <c r="F426" s="206"/>
      <c r="G426" s="206"/>
      <c r="H426" s="206"/>
      <c r="I426" s="206"/>
      <c r="J426" s="206"/>
      <c r="K426" s="206"/>
      <c r="L426" s="206"/>
      <c r="M426" s="206"/>
      <c r="N426" s="206"/>
      <c r="O426" s="206"/>
      <c r="P426" s="208"/>
      <c r="Q426" s="81">
        <f t="shared" si="239"/>
        <v>0</v>
      </c>
      <c r="R426" s="81">
        <f t="shared" si="240"/>
        <v>0</v>
      </c>
      <c r="S426" s="211" t="s">
        <v>36</v>
      </c>
      <c r="T426" s="212" t="s">
        <v>36</v>
      </c>
      <c r="U426" s="213" t="s">
        <v>36</v>
      </c>
      <c r="V426" s="81">
        <f t="shared" si="228"/>
        <v>0</v>
      </c>
      <c r="W426" s="81">
        <f t="shared" si="241"/>
        <v>0</v>
      </c>
      <c r="X426" s="81">
        <f t="shared" si="242"/>
        <v>0</v>
      </c>
      <c r="Y426" s="81">
        <f t="shared" si="229"/>
        <v>0</v>
      </c>
      <c r="Z426" s="81">
        <f t="shared" si="243"/>
        <v>0</v>
      </c>
      <c r="AA426" s="81">
        <f t="shared" si="244"/>
        <v>0</v>
      </c>
      <c r="AB426" s="81">
        <f t="shared" si="230"/>
        <v>0</v>
      </c>
      <c r="AC426" s="81">
        <f t="shared" si="245"/>
        <v>0</v>
      </c>
      <c r="AD426" s="81">
        <f t="shared" si="246"/>
        <v>0</v>
      </c>
      <c r="AE426" s="81">
        <f t="shared" si="231"/>
        <v>0</v>
      </c>
      <c r="AF426" s="81">
        <f t="shared" si="247"/>
        <v>0</v>
      </c>
      <c r="AG426" s="81">
        <f t="shared" si="248"/>
        <v>0</v>
      </c>
      <c r="AH426" s="81">
        <f t="shared" si="232"/>
        <v>0</v>
      </c>
      <c r="AI426" s="81">
        <f t="shared" si="249"/>
        <v>0</v>
      </c>
      <c r="AJ426" s="81">
        <f t="shared" si="250"/>
        <v>0</v>
      </c>
      <c r="AK426" s="81">
        <f t="shared" si="233"/>
        <v>0</v>
      </c>
      <c r="AL426" s="81">
        <f t="shared" si="251"/>
        <v>0</v>
      </c>
      <c r="AM426" s="81">
        <f t="shared" si="252"/>
        <v>0</v>
      </c>
      <c r="AN426" s="81">
        <f t="shared" si="234"/>
        <v>0</v>
      </c>
      <c r="AO426" s="81">
        <f t="shared" si="253"/>
        <v>0</v>
      </c>
      <c r="AP426" s="81">
        <f t="shared" si="254"/>
        <v>0</v>
      </c>
      <c r="AQ426" s="81">
        <f t="shared" si="235"/>
        <v>0</v>
      </c>
      <c r="AR426" s="81">
        <f t="shared" si="255"/>
        <v>0</v>
      </c>
      <c r="AS426" s="81">
        <f t="shared" si="256"/>
        <v>0</v>
      </c>
      <c r="AT426" s="81">
        <f t="shared" si="236"/>
        <v>0</v>
      </c>
      <c r="AU426" s="81">
        <f t="shared" si="257"/>
        <v>0</v>
      </c>
      <c r="AV426" s="81">
        <f t="shared" si="258"/>
        <v>0</v>
      </c>
      <c r="AW426" s="81">
        <f t="shared" si="237"/>
        <v>0</v>
      </c>
      <c r="AX426" s="81">
        <f t="shared" si="259"/>
        <v>0</v>
      </c>
      <c r="AY426" s="81">
        <f t="shared" si="260"/>
        <v>0</v>
      </c>
      <c r="AZ426" s="81">
        <f t="shared" si="238"/>
        <v>0</v>
      </c>
      <c r="BA426" s="81">
        <f t="shared" si="261"/>
        <v>0</v>
      </c>
      <c r="BB426" s="81">
        <f t="shared" si="262"/>
        <v>0</v>
      </c>
    </row>
    <row r="427" spans="1:54" x14ac:dyDescent="0.25">
      <c r="A427" s="198"/>
      <c r="B427" s="206"/>
      <c r="C427" s="207"/>
      <c r="D427" s="206"/>
      <c r="E427" s="206"/>
      <c r="F427" s="206"/>
      <c r="G427" s="206"/>
      <c r="H427" s="206"/>
      <c r="I427" s="206"/>
      <c r="J427" s="206"/>
      <c r="K427" s="206"/>
      <c r="L427" s="206"/>
      <c r="M427" s="206"/>
      <c r="N427" s="206"/>
      <c r="O427" s="206"/>
      <c r="P427" s="208"/>
      <c r="Q427" s="81">
        <f t="shared" si="239"/>
        <v>0</v>
      </c>
      <c r="R427" s="81">
        <f t="shared" si="240"/>
        <v>0</v>
      </c>
      <c r="S427" s="211" t="s">
        <v>36</v>
      </c>
      <c r="T427" s="212" t="s">
        <v>36</v>
      </c>
      <c r="U427" s="213" t="s">
        <v>36</v>
      </c>
      <c r="V427" s="81">
        <f t="shared" si="228"/>
        <v>0</v>
      </c>
      <c r="W427" s="81">
        <f t="shared" si="241"/>
        <v>0</v>
      </c>
      <c r="X427" s="81">
        <f t="shared" si="242"/>
        <v>0</v>
      </c>
      <c r="Y427" s="81">
        <f t="shared" si="229"/>
        <v>0</v>
      </c>
      <c r="Z427" s="81">
        <f t="shared" si="243"/>
        <v>0</v>
      </c>
      <c r="AA427" s="81">
        <f t="shared" si="244"/>
        <v>0</v>
      </c>
      <c r="AB427" s="81">
        <f t="shared" si="230"/>
        <v>0</v>
      </c>
      <c r="AC427" s="81">
        <f t="shared" si="245"/>
        <v>0</v>
      </c>
      <c r="AD427" s="81">
        <f t="shared" si="246"/>
        <v>0</v>
      </c>
      <c r="AE427" s="81">
        <f t="shared" si="231"/>
        <v>0</v>
      </c>
      <c r="AF427" s="81">
        <f t="shared" si="247"/>
        <v>0</v>
      </c>
      <c r="AG427" s="81">
        <f t="shared" si="248"/>
        <v>0</v>
      </c>
      <c r="AH427" s="81">
        <f t="shared" si="232"/>
        <v>0</v>
      </c>
      <c r="AI427" s="81">
        <f t="shared" si="249"/>
        <v>0</v>
      </c>
      <c r="AJ427" s="81">
        <f t="shared" si="250"/>
        <v>0</v>
      </c>
      <c r="AK427" s="81">
        <f t="shared" si="233"/>
        <v>0</v>
      </c>
      <c r="AL427" s="81">
        <f t="shared" si="251"/>
        <v>0</v>
      </c>
      <c r="AM427" s="81">
        <f t="shared" si="252"/>
        <v>0</v>
      </c>
      <c r="AN427" s="81">
        <f t="shared" si="234"/>
        <v>0</v>
      </c>
      <c r="AO427" s="81">
        <f t="shared" si="253"/>
        <v>0</v>
      </c>
      <c r="AP427" s="81">
        <f t="shared" si="254"/>
        <v>0</v>
      </c>
      <c r="AQ427" s="81">
        <f t="shared" si="235"/>
        <v>0</v>
      </c>
      <c r="AR427" s="81">
        <f t="shared" si="255"/>
        <v>0</v>
      </c>
      <c r="AS427" s="81">
        <f t="shared" si="256"/>
        <v>0</v>
      </c>
      <c r="AT427" s="81">
        <f t="shared" si="236"/>
        <v>0</v>
      </c>
      <c r="AU427" s="81">
        <f t="shared" si="257"/>
        <v>0</v>
      </c>
      <c r="AV427" s="81">
        <f t="shared" si="258"/>
        <v>0</v>
      </c>
      <c r="AW427" s="81">
        <f t="shared" si="237"/>
        <v>0</v>
      </c>
      <c r="AX427" s="81">
        <f t="shared" si="259"/>
        <v>0</v>
      </c>
      <c r="AY427" s="81">
        <f t="shared" si="260"/>
        <v>0</v>
      </c>
      <c r="AZ427" s="81">
        <f t="shared" si="238"/>
        <v>0</v>
      </c>
      <c r="BA427" s="81">
        <f t="shared" si="261"/>
        <v>0</v>
      </c>
      <c r="BB427" s="81">
        <f t="shared" si="262"/>
        <v>0</v>
      </c>
    </row>
    <row r="428" spans="1:54" x14ac:dyDescent="0.25">
      <c r="A428" s="198"/>
      <c r="B428" s="206"/>
      <c r="C428" s="207"/>
      <c r="D428" s="206"/>
      <c r="E428" s="206"/>
      <c r="F428" s="206"/>
      <c r="G428" s="206"/>
      <c r="H428" s="206"/>
      <c r="I428" s="206"/>
      <c r="J428" s="206"/>
      <c r="K428" s="206"/>
      <c r="L428" s="206"/>
      <c r="M428" s="206"/>
      <c r="N428" s="206"/>
      <c r="O428" s="206"/>
      <c r="P428" s="208"/>
      <c r="Q428" s="81">
        <f t="shared" si="239"/>
        <v>0</v>
      </c>
      <c r="R428" s="81">
        <f t="shared" si="240"/>
        <v>0</v>
      </c>
      <c r="S428" s="211" t="s">
        <v>36</v>
      </c>
      <c r="T428" s="212" t="s">
        <v>36</v>
      </c>
      <c r="U428" s="213" t="s">
        <v>36</v>
      </c>
      <c r="V428" s="81">
        <f t="shared" si="228"/>
        <v>0</v>
      </c>
      <c r="W428" s="81">
        <f t="shared" si="241"/>
        <v>0</v>
      </c>
      <c r="X428" s="81">
        <f t="shared" si="242"/>
        <v>0</v>
      </c>
      <c r="Y428" s="81">
        <f t="shared" si="229"/>
        <v>0</v>
      </c>
      <c r="Z428" s="81">
        <f t="shared" si="243"/>
        <v>0</v>
      </c>
      <c r="AA428" s="81">
        <f t="shared" si="244"/>
        <v>0</v>
      </c>
      <c r="AB428" s="81">
        <f t="shared" si="230"/>
        <v>0</v>
      </c>
      <c r="AC428" s="81">
        <f t="shared" si="245"/>
        <v>0</v>
      </c>
      <c r="AD428" s="81">
        <f t="shared" si="246"/>
        <v>0</v>
      </c>
      <c r="AE428" s="81">
        <f t="shared" si="231"/>
        <v>0</v>
      </c>
      <c r="AF428" s="81">
        <f t="shared" si="247"/>
        <v>0</v>
      </c>
      <c r="AG428" s="81">
        <f t="shared" si="248"/>
        <v>0</v>
      </c>
      <c r="AH428" s="81">
        <f t="shared" si="232"/>
        <v>0</v>
      </c>
      <c r="AI428" s="81">
        <f t="shared" si="249"/>
        <v>0</v>
      </c>
      <c r="AJ428" s="81">
        <f t="shared" si="250"/>
        <v>0</v>
      </c>
      <c r="AK428" s="81">
        <f t="shared" si="233"/>
        <v>0</v>
      </c>
      <c r="AL428" s="81">
        <f t="shared" si="251"/>
        <v>0</v>
      </c>
      <c r="AM428" s="81">
        <f t="shared" si="252"/>
        <v>0</v>
      </c>
      <c r="AN428" s="81">
        <f t="shared" si="234"/>
        <v>0</v>
      </c>
      <c r="AO428" s="81">
        <f t="shared" si="253"/>
        <v>0</v>
      </c>
      <c r="AP428" s="81">
        <f t="shared" si="254"/>
        <v>0</v>
      </c>
      <c r="AQ428" s="81">
        <f t="shared" si="235"/>
        <v>0</v>
      </c>
      <c r="AR428" s="81">
        <f t="shared" si="255"/>
        <v>0</v>
      </c>
      <c r="AS428" s="81">
        <f t="shared" si="256"/>
        <v>0</v>
      </c>
      <c r="AT428" s="81">
        <f t="shared" si="236"/>
        <v>0</v>
      </c>
      <c r="AU428" s="81">
        <f t="shared" si="257"/>
        <v>0</v>
      </c>
      <c r="AV428" s="81">
        <f t="shared" si="258"/>
        <v>0</v>
      </c>
      <c r="AW428" s="81">
        <f t="shared" si="237"/>
        <v>0</v>
      </c>
      <c r="AX428" s="81">
        <f t="shared" si="259"/>
        <v>0</v>
      </c>
      <c r="AY428" s="81">
        <f t="shared" si="260"/>
        <v>0</v>
      </c>
      <c r="AZ428" s="81">
        <f t="shared" si="238"/>
        <v>0</v>
      </c>
      <c r="BA428" s="81">
        <f t="shared" si="261"/>
        <v>0</v>
      </c>
      <c r="BB428" s="81">
        <f t="shared" si="262"/>
        <v>0</v>
      </c>
    </row>
    <row r="429" spans="1:54" x14ac:dyDescent="0.25">
      <c r="A429" s="198"/>
      <c r="B429" s="206"/>
      <c r="C429" s="207"/>
      <c r="D429" s="206"/>
      <c r="E429" s="206"/>
      <c r="F429" s="206"/>
      <c r="G429" s="206"/>
      <c r="H429" s="206"/>
      <c r="I429" s="206"/>
      <c r="J429" s="206"/>
      <c r="K429" s="206"/>
      <c r="L429" s="206"/>
      <c r="M429" s="206"/>
      <c r="N429" s="206"/>
      <c r="O429" s="206"/>
      <c r="P429" s="208"/>
      <c r="Q429" s="81">
        <f t="shared" si="239"/>
        <v>0</v>
      </c>
      <c r="R429" s="81">
        <f t="shared" si="240"/>
        <v>0</v>
      </c>
      <c r="S429" s="211" t="s">
        <v>36</v>
      </c>
      <c r="T429" s="212" t="s">
        <v>36</v>
      </c>
      <c r="U429" s="213" t="s">
        <v>36</v>
      </c>
      <c r="V429" s="81">
        <f t="shared" si="228"/>
        <v>0</v>
      </c>
      <c r="W429" s="81">
        <f t="shared" si="241"/>
        <v>0</v>
      </c>
      <c r="X429" s="81">
        <f t="shared" si="242"/>
        <v>0</v>
      </c>
      <c r="Y429" s="81">
        <f t="shared" si="229"/>
        <v>0</v>
      </c>
      <c r="Z429" s="81">
        <f t="shared" si="243"/>
        <v>0</v>
      </c>
      <c r="AA429" s="81">
        <f t="shared" si="244"/>
        <v>0</v>
      </c>
      <c r="AB429" s="81">
        <f t="shared" si="230"/>
        <v>0</v>
      </c>
      <c r="AC429" s="81">
        <f t="shared" si="245"/>
        <v>0</v>
      </c>
      <c r="AD429" s="81">
        <f t="shared" si="246"/>
        <v>0</v>
      </c>
      <c r="AE429" s="81">
        <f t="shared" si="231"/>
        <v>0</v>
      </c>
      <c r="AF429" s="81">
        <f t="shared" si="247"/>
        <v>0</v>
      </c>
      <c r="AG429" s="81">
        <f t="shared" si="248"/>
        <v>0</v>
      </c>
      <c r="AH429" s="81">
        <f t="shared" si="232"/>
        <v>0</v>
      </c>
      <c r="AI429" s="81">
        <f t="shared" si="249"/>
        <v>0</v>
      </c>
      <c r="AJ429" s="81">
        <f t="shared" si="250"/>
        <v>0</v>
      </c>
      <c r="AK429" s="81">
        <f t="shared" si="233"/>
        <v>0</v>
      </c>
      <c r="AL429" s="81">
        <f t="shared" si="251"/>
        <v>0</v>
      </c>
      <c r="AM429" s="81">
        <f t="shared" si="252"/>
        <v>0</v>
      </c>
      <c r="AN429" s="81">
        <f t="shared" si="234"/>
        <v>0</v>
      </c>
      <c r="AO429" s="81">
        <f t="shared" si="253"/>
        <v>0</v>
      </c>
      <c r="AP429" s="81">
        <f t="shared" si="254"/>
        <v>0</v>
      </c>
      <c r="AQ429" s="81">
        <f t="shared" si="235"/>
        <v>0</v>
      </c>
      <c r="AR429" s="81">
        <f t="shared" si="255"/>
        <v>0</v>
      </c>
      <c r="AS429" s="81">
        <f t="shared" si="256"/>
        <v>0</v>
      </c>
      <c r="AT429" s="81">
        <f t="shared" si="236"/>
        <v>0</v>
      </c>
      <c r="AU429" s="81">
        <f t="shared" si="257"/>
        <v>0</v>
      </c>
      <c r="AV429" s="81">
        <f t="shared" si="258"/>
        <v>0</v>
      </c>
      <c r="AW429" s="81">
        <f t="shared" si="237"/>
        <v>0</v>
      </c>
      <c r="AX429" s="81">
        <f t="shared" si="259"/>
        <v>0</v>
      </c>
      <c r="AY429" s="81">
        <f t="shared" si="260"/>
        <v>0</v>
      </c>
      <c r="AZ429" s="81">
        <f t="shared" si="238"/>
        <v>0</v>
      </c>
      <c r="BA429" s="81">
        <f t="shared" si="261"/>
        <v>0</v>
      </c>
      <c r="BB429" s="81">
        <f t="shared" si="262"/>
        <v>0</v>
      </c>
    </row>
    <row r="430" spans="1:54" x14ac:dyDescent="0.25">
      <c r="A430" s="198"/>
      <c r="B430" s="206"/>
      <c r="C430" s="207"/>
      <c r="D430" s="206"/>
      <c r="E430" s="206"/>
      <c r="F430" s="206"/>
      <c r="G430" s="206"/>
      <c r="H430" s="206"/>
      <c r="I430" s="206"/>
      <c r="J430" s="206"/>
      <c r="K430" s="206"/>
      <c r="L430" s="206"/>
      <c r="M430" s="206"/>
      <c r="N430" s="206"/>
      <c r="O430" s="206"/>
      <c r="P430" s="208"/>
      <c r="Q430" s="81">
        <f t="shared" si="239"/>
        <v>0</v>
      </c>
      <c r="R430" s="81">
        <f t="shared" si="240"/>
        <v>0</v>
      </c>
      <c r="S430" s="211" t="s">
        <v>36</v>
      </c>
      <c r="T430" s="212" t="s">
        <v>36</v>
      </c>
      <c r="U430" s="213" t="s">
        <v>36</v>
      </c>
      <c r="V430" s="81">
        <f t="shared" si="228"/>
        <v>0</v>
      </c>
      <c r="W430" s="81">
        <f t="shared" si="241"/>
        <v>0</v>
      </c>
      <c r="X430" s="81">
        <f t="shared" si="242"/>
        <v>0</v>
      </c>
      <c r="Y430" s="81">
        <f t="shared" si="229"/>
        <v>0</v>
      </c>
      <c r="Z430" s="81">
        <f t="shared" si="243"/>
        <v>0</v>
      </c>
      <c r="AA430" s="81">
        <f t="shared" si="244"/>
        <v>0</v>
      </c>
      <c r="AB430" s="81">
        <f t="shared" si="230"/>
        <v>0</v>
      </c>
      <c r="AC430" s="81">
        <f t="shared" si="245"/>
        <v>0</v>
      </c>
      <c r="AD430" s="81">
        <f t="shared" si="246"/>
        <v>0</v>
      </c>
      <c r="AE430" s="81">
        <f t="shared" si="231"/>
        <v>0</v>
      </c>
      <c r="AF430" s="81">
        <f t="shared" si="247"/>
        <v>0</v>
      </c>
      <c r="AG430" s="81">
        <f t="shared" si="248"/>
        <v>0</v>
      </c>
      <c r="AH430" s="81">
        <f t="shared" si="232"/>
        <v>0</v>
      </c>
      <c r="AI430" s="81">
        <f t="shared" si="249"/>
        <v>0</v>
      </c>
      <c r="AJ430" s="81">
        <f t="shared" si="250"/>
        <v>0</v>
      </c>
      <c r="AK430" s="81">
        <f t="shared" si="233"/>
        <v>0</v>
      </c>
      <c r="AL430" s="81">
        <f t="shared" si="251"/>
        <v>0</v>
      </c>
      <c r="AM430" s="81">
        <f t="shared" si="252"/>
        <v>0</v>
      </c>
      <c r="AN430" s="81">
        <f t="shared" si="234"/>
        <v>0</v>
      </c>
      <c r="AO430" s="81">
        <f t="shared" si="253"/>
        <v>0</v>
      </c>
      <c r="AP430" s="81">
        <f t="shared" si="254"/>
        <v>0</v>
      </c>
      <c r="AQ430" s="81">
        <f t="shared" si="235"/>
        <v>0</v>
      </c>
      <c r="AR430" s="81">
        <f t="shared" si="255"/>
        <v>0</v>
      </c>
      <c r="AS430" s="81">
        <f t="shared" si="256"/>
        <v>0</v>
      </c>
      <c r="AT430" s="81">
        <f t="shared" si="236"/>
        <v>0</v>
      </c>
      <c r="AU430" s="81">
        <f t="shared" si="257"/>
        <v>0</v>
      </c>
      <c r="AV430" s="81">
        <f t="shared" si="258"/>
        <v>0</v>
      </c>
      <c r="AW430" s="81">
        <f t="shared" si="237"/>
        <v>0</v>
      </c>
      <c r="AX430" s="81">
        <f t="shared" si="259"/>
        <v>0</v>
      </c>
      <c r="AY430" s="81">
        <f t="shared" si="260"/>
        <v>0</v>
      </c>
      <c r="AZ430" s="81">
        <f t="shared" si="238"/>
        <v>0</v>
      </c>
      <c r="BA430" s="81">
        <f t="shared" si="261"/>
        <v>0</v>
      </c>
      <c r="BB430" s="81">
        <f t="shared" si="262"/>
        <v>0</v>
      </c>
    </row>
    <row r="431" spans="1:54" x14ac:dyDescent="0.25">
      <c r="A431" s="198"/>
      <c r="B431" s="206"/>
      <c r="C431" s="207"/>
      <c r="D431" s="206"/>
      <c r="E431" s="206"/>
      <c r="F431" s="206"/>
      <c r="G431" s="206"/>
      <c r="H431" s="206"/>
      <c r="I431" s="206"/>
      <c r="J431" s="206"/>
      <c r="K431" s="206"/>
      <c r="L431" s="206"/>
      <c r="M431" s="206"/>
      <c r="N431" s="206"/>
      <c r="O431" s="206"/>
      <c r="P431" s="208"/>
      <c r="Q431" s="81">
        <f t="shared" si="239"/>
        <v>0</v>
      </c>
      <c r="R431" s="81">
        <f t="shared" si="240"/>
        <v>0</v>
      </c>
      <c r="S431" s="211" t="s">
        <v>36</v>
      </c>
      <c r="T431" s="212" t="s">
        <v>36</v>
      </c>
      <c r="U431" s="213" t="s">
        <v>36</v>
      </c>
      <c r="V431" s="81">
        <f t="shared" si="228"/>
        <v>0</v>
      </c>
      <c r="W431" s="81">
        <f t="shared" si="241"/>
        <v>0</v>
      </c>
      <c r="X431" s="81">
        <f t="shared" si="242"/>
        <v>0</v>
      </c>
      <c r="Y431" s="81">
        <f t="shared" si="229"/>
        <v>0</v>
      </c>
      <c r="Z431" s="81">
        <f t="shared" si="243"/>
        <v>0</v>
      </c>
      <c r="AA431" s="81">
        <f t="shared" si="244"/>
        <v>0</v>
      </c>
      <c r="AB431" s="81">
        <f t="shared" si="230"/>
        <v>0</v>
      </c>
      <c r="AC431" s="81">
        <f t="shared" si="245"/>
        <v>0</v>
      </c>
      <c r="AD431" s="81">
        <f t="shared" si="246"/>
        <v>0</v>
      </c>
      <c r="AE431" s="81">
        <f t="shared" si="231"/>
        <v>0</v>
      </c>
      <c r="AF431" s="81">
        <f t="shared" si="247"/>
        <v>0</v>
      </c>
      <c r="AG431" s="81">
        <f t="shared" si="248"/>
        <v>0</v>
      </c>
      <c r="AH431" s="81">
        <f t="shared" si="232"/>
        <v>0</v>
      </c>
      <c r="AI431" s="81">
        <f t="shared" si="249"/>
        <v>0</v>
      </c>
      <c r="AJ431" s="81">
        <f t="shared" si="250"/>
        <v>0</v>
      </c>
      <c r="AK431" s="81">
        <f t="shared" si="233"/>
        <v>0</v>
      </c>
      <c r="AL431" s="81">
        <f t="shared" si="251"/>
        <v>0</v>
      </c>
      <c r="AM431" s="81">
        <f t="shared" si="252"/>
        <v>0</v>
      </c>
      <c r="AN431" s="81">
        <f t="shared" si="234"/>
        <v>0</v>
      </c>
      <c r="AO431" s="81">
        <f t="shared" si="253"/>
        <v>0</v>
      </c>
      <c r="AP431" s="81">
        <f t="shared" si="254"/>
        <v>0</v>
      </c>
      <c r="AQ431" s="81">
        <f t="shared" si="235"/>
        <v>0</v>
      </c>
      <c r="AR431" s="81">
        <f t="shared" si="255"/>
        <v>0</v>
      </c>
      <c r="AS431" s="81">
        <f t="shared" si="256"/>
        <v>0</v>
      </c>
      <c r="AT431" s="81">
        <f t="shared" si="236"/>
        <v>0</v>
      </c>
      <c r="AU431" s="81">
        <f t="shared" si="257"/>
        <v>0</v>
      </c>
      <c r="AV431" s="81">
        <f t="shared" si="258"/>
        <v>0</v>
      </c>
      <c r="AW431" s="81">
        <f t="shared" si="237"/>
        <v>0</v>
      </c>
      <c r="AX431" s="81">
        <f t="shared" si="259"/>
        <v>0</v>
      </c>
      <c r="AY431" s="81">
        <f t="shared" si="260"/>
        <v>0</v>
      </c>
      <c r="AZ431" s="81">
        <f t="shared" si="238"/>
        <v>0</v>
      </c>
      <c r="BA431" s="81">
        <f t="shared" si="261"/>
        <v>0</v>
      </c>
      <c r="BB431" s="81">
        <f t="shared" si="262"/>
        <v>0</v>
      </c>
    </row>
    <row r="432" spans="1:54" x14ac:dyDescent="0.25">
      <c r="A432" s="198"/>
      <c r="B432" s="206"/>
      <c r="C432" s="207"/>
      <c r="D432" s="206"/>
      <c r="E432" s="206"/>
      <c r="F432" s="206"/>
      <c r="G432" s="206"/>
      <c r="H432" s="206"/>
      <c r="I432" s="206"/>
      <c r="J432" s="206"/>
      <c r="K432" s="206"/>
      <c r="L432" s="206"/>
      <c r="M432" s="206"/>
      <c r="N432" s="206"/>
      <c r="O432" s="206"/>
      <c r="P432" s="208"/>
      <c r="Q432" s="81">
        <f t="shared" si="239"/>
        <v>0</v>
      </c>
      <c r="R432" s="81">
        <f t="shared" si="240"/>
        <v>0</v>
      </c>
      <c r="S432" s="211" t="s">
        <v>36</v>
      </c>
      <c r="T432" s="212" t="s">
        <v>36</v>
      </c>
      <c r="U432" s="213" t="s">
        <v>36</v>
      </c>
      <c r="V432" s="81">
        <f t="shared" si="228"/>
        <v>0</v>
      </c>
      <c r="W432" s="81">
        <f t="shared" si="241"/>
        <v>0</v>
      </c>
      <c r="X432" s="81">
        <f t="shared" si="242"/>
        <v>0</v>
      </c>
      <c r="Y432" s="81">
        <f t="shared" si="229"/>
        <v>0</v>
      </c>
      <c r="Z432" s="81">
        <f t="shared" si="243"/>
        <v>0</v>
      </c>
      <c r="AA432" s="81">
        <f t="shared" si="244"/>
        <v>0</v>
      </c>
      <c r="AB432" s="81">
        <f t="shared" si="230"/>
        <v>0</v>
      </c>
      <c r="AC432" s="81">
        <f t="shared" si="245"/>
        <v>0</v>
      </c>
      <c r="AD432" s="81">
        <f t="shared" si="246"/>
        <v>0</v>
      </c>
      <c r="AE432" s="81">
        <f t="shared" si="231"/>
        <v>0</v>
      </c>
      <c r="AF432" s="81">
        <f t="shared" si="247"/>
        <v>0</v>
      </c>
      <c r="AG432" s="81">
        <f t="shared" si="248"/>
        <v>0</v>
      </c>
      <c r="AH432" s="81">
        <f t="shared" si="232"/>
        <v>0</v>
      </c>
      <c r="AI432" s="81">
        <f t="shared" si="249"/>
        <v>0</v>
      </c>
      <c r="AJ432" s="81">
        <f t="shared" si="250"/>
        <v>0</v>
      </c>
      <c r="AK432" s="81">
        <f t="shared" si="233"/>
        <v>0</v>
      </c>
      <c r="AL432" s="81">
        <f t="shared" si="251"/>
        <v>0</v>
      </c>
      <c r="AM432" s="81">
        <f t="shared" si="252"/>
        <v>0</v>
      </c>
      <c r="AN432" s="81">
        <f t="shared" si="234"/>
        <v>0</v>
      </c>
      <c r="AO432" s="81">
        <f t="shared" si="253"/>
        <v>0</v>
      </c>
      <c r="AP432" s="81">
        <f t="shared" si="254"/>
        <v>0</v>
      </c>
      <c r="AQ432" s="81">
        <f t="shared" si="235"/>
        <v>0</v>
      </c>
      <c r="AR432" s="81">
        <f t="shared" si="255"/>
        <v>0</v>
      </c>
      <c r="AS432" s="81">
        <f t="shared" si="256"/>
        <v>0</v>
      </c>
      <c r="AT432" s="81">
        <f t="shared" si="236"/>
        <v>0</v>
      </c>
      <c r="AU432" s="81">
        <f t="shared" si="257"/>
        <v>0</v>
      </c>
      <c r="AV432" s="81">
        <f t="shared" si="258"/>
        <v>0</v>
      </c>
      <c r="AW432" s="81">
        <f t="shared" si="237"/>
        <v>0</v>
      </c>
      <c r="AX432" s="81">
        <f t="shared" si="259"/>
        <v>0</v>
      </c>
      <c r="AY432" s="81">
        <f t="shared" si="260"/>
        <v>0</v>
      </c>
      <c r="AZ432" s="81">
        <f t="shared" si="238"/>
        <v>0</v>
      </c>
      <c r="BA432" s="81">
        <f t="shared" si="261"/>
        <v>0</v>
      </c>
      <c r="BB432" s="81">
        <f t="shared" si="262"/>
        <v>0</v>
      </c>
    </row>
    <row r="433" spans="1:54" x14ac:dyDescent="0.25">
      <c r="A433" s="198"/>
      <c r="B433" s="206"/>
      <c r="C433" s="207"/>
      <c r="D433" s="206"/>
      <c r="E433" s="206"/>
      <c r="F433" s="206"/>
      <c r="G433" s="206"/>
      <c r="H433" s="206"/>
      <c r="I433" s="206"/>
      <c r="J433" s="206"/>
      <c r="K433" s="206"/>
      <c r="L433" s="206"/>
      <c r="M433" s="206"/>
      <c r="N433" s="206"/>
      <c r="O433" s="206"/>
      <c r="P433" s="208"/>
      <c r="Q433" s="81">
        <f t="shared" si="239"/>
        <v>0</v>
      </c>
      <c r="R433" s="81">
        <f t="shared" si="240"/>
        <v>0</v>
      </c>
      <c r="S433" s="211" t="s">
        <v>36</v>
      </c>
      <c r="T433" s="212" t="s">
        <v>36</v>
      </c>
      <c r="U433" s="213" t="s">
        <v>36</v>
      </c>
      <c r="V433" s="81">
        <f t="shared" ref="V433:V456" si="263">IF($G433="",0,IF(OR(VALUE(LEFT(V$8,4))&gt;IF($U433="N/a",9999,VALUE(LEFT($U433,4))),AND($G433="No",VALUE(LEFT(V$8,4))&lt;IF($H433="N/a",0,VALUE(LEFT($H433,4))))),0,IF(AND(VALUE(LEFT(V$8,4))&gt;=IF($S433="N/a",9999,VALUE(LEFT($S433,4))),$T433&lt;&gt;"N/a"),(1+$T433)*$P433,$P433)))</f>
        <v>0</v>
      </c>
      <c r="W433" s="81">
        <f t="shared" si="241"/>
        <v>0</v>
      </c>
      <c r="X433" s="81">
        <f t="shared" si="242"/>
        <v>0</v>
      </c>
      <c r="Y433" s="81">
        <f t="shared" ref="Y433:Y456" si="264">IF($G433="",0,IF(OR(VALUE(LEFT(Y$8,4))&gt;IF($U433="N/a",9999,VALUE(LEFT($U433,4))),AND($G433="No",VALUE(LEFT(Y$8,4))&lt;IF($H433="N/a",0,VALUE(LEFT($H433,4))))),0,IF(AND(VALUE(LEFT(Y$8,4))&gt;=IF($S433="N/a",9999,VALUE(LEFT($S433,4))),$T433&lt;&gt;"N/a"),(1+$T433)*$P433,$P433)))</f>
        <v>0</v>
      </c>
      <c r="Z433" s="81">
        <f t="shared" si="243"/>
        <v>0</v>
      </c>
      <c r="AA433" s="81">
        <f t="shared" si="244"/>
        <v>0</v>
      </c>
      <c r="AB433" s="81">
        <f t="shared" ref="AB433:AB456" si="265">IF($G433="",0,IF(OR(VALUE(LEFT(AB$8,4))&gt;IF($U433="N/a",9999,VALUE(LEFT($U433,4))),AND($G433="No",VALUE(LEFT(AB$8,4))&lt;IF($H433="N/a",0,VALUE(LEFT($H433,4))))),0,IF(AND(VALUE(LEFT(AB$8,4))&gt;=IF($S433="N/a",9999,VALUE(LEFT($S433,4))),$T433&lt;&gt;"N/a"),(1+$T433)*$P433,$P433)))</f>
        <v>0</v>
      </c>
      <c r="AC433" s="81">
        <f t="shared" si="245"/>
        <v>0</v>
      </c>
      <c r="AD433" s="81">
        <f t="shared" si="246"/>
        <v>0</v>
      </c>
      <c r="AE433" s="81">
        <f t="shared" ref="AE433:AE456" si="266">IF($G433="",0,IF(OR(VALUE(LEFT(AE$8,4))&gt;IF($U433="N/a",9999,VALUE(LEFT($U433,4))),AND($G433="No",VALUE(LEFT(AE$8,4))&lt;IF($H433="N/a",0,VALUE(LEFT($H433,4))))),0,IF(AND(VALUE(LEFT(AE$8,4))&gt;=IF($S433="N/a",9999,VALUE(LEFT($S433,4))),$T433&lt;&gt;"N/a"),(1+$T433)*$P433,$P433)))</f>
        <v>0</v>
      </c>
      <c r="AF433" s="81">
        <f t="shared" si="247"/>
        <v>0</v>
      </c>
      <c r="AG433" s="81">
        <f t="shared" si="248"/>
        <v>0</v>
      </c>
      <c r="AH433" s="81">
        <f t="shared" ref="AH433:AH456" si="267">IF($G433="",0,IF(OR(VALUE(LEFT(AH$8,4))&gt;IF($U433="N/a",9999,VALUE(LEFT($U433,4))),AND($G433="No",VALUE(LEFT(AH$8,4))&lt;IF($H433="N/a",0,VALUE(LEFT($H433,4))))),0,IF(AND(VALUE(LEFT(AH$8,4))&gt;=IF($S433="N/a",9999,VALUE(LEFT($S433,4))),$T433&lt;&gt;"N/a"),(1+$T433)*$P433,$P433)))</f>
        <v>0</v>
      </c>
      <c r="AI433" s="81">
        <f t="shared" si="249"/>
        <v>0</v>
      </c>
      <c r="AJ433" s="81">
        <f t="shared" si="250"/>
        <v>0</v>
      </c>
      <c r="AK433" s="81">
        <f t="shared" ref="AK433:AK456" si="268">IF($G433="",0,IF(OR(VALUE(LEFT(AK$8,4))&gt;IF($U433="N/a",9999,VALUE(LEFT($U433,4))),AND($G433="No",VALUE(LEFT(AK$8,4))&lt;IF($H433="N/a",0,VALUE(LEFT($H433,4))))),0,IF(AND(VALUE(LEFT(AK$8,4))&gt;=IF($S433="N/a",9999,VALUE(LEFT($S433,4))),$T433&lt;&gt;"N/a"),(1+$T433)*$P433,$P433)))</f>
        <v>0</v>
      </c>
      <c r="AL433" s="81">
        <f t="shared" si="251"/>
        <v>0</v>
      </c>
      <c r="AM433" s="81">
        <f t="shared" si="252"/>
        <v>0</v>
      </c>
      <c r="AN433" s="81">
        <f t="shared" ref="AN433:AN456" si="269">IF($G433="",0,IF(OR(VALUE(LEFT(AN$8,4))&gt;IF($U433="N/a",9999,VALUE(LEFT($U433,4))),AND($G433="No",VALUE(LEFT(AN$8,4))&lt;IF($H433="N/a",0,VALUE(LEFT($H433,4))))),0,IF(AND(VALUE(LEFT(AN$8,4))&gt;=IF($S433="N/a",9999,VALUE(LEFT($S433,4))),$T433&lt;&gt;"N/a"),(1+$T433)*$P433,$P433)))</f>
        <v>0</v>
      </c>
      <c r="AO433" s="81">
        <f t="shared" si="253"/>
        <v>0</v>
      </c>
      <c r="AP433" s="81">
        <f t="shared" si="254"/>
        <v>0</v>
      </c>
      <c r="AQ433" s="81">
        <f t="shared" ref="AQ433:AQ456" si="270">IF($G433="",0,IF(OR(VALUE(LEFT(AQ$8,4))&gt;IF($U433="N/a",9999,VALUE(LEFT($U433,4))),AND($G433="No",VALUE(LEFT(AQ$8,4))&lt;IF($H433="N/a",0,VALUE(LEFT($H433,4))))),0,IF(AND(VALUE(LEFT(AQ$8,4))&gt;=IF($S433="N/a",9999,VALUE(LEFT($S433,4))),$T433&lt;&gt;"N/a"),(1+$T433)*$P433,$P433)))</f>
        <v>0</v>
      </c>
      <c r="AR433" s="81">
        <f t="shared" si="255"/>
        <v>0</v>
      </c>
      <c r="AS433" s="81">
        <f t="shared" si="256"/>
        <v>0</v>
      </c>
      <c r="AT433" s="81">
        <f t="shared" ref="AT433:AT456" si="271">IF($G433="",0,IF(OR(VALUE(LEFT(AT$8,4))&gt;IF($U433="N/a",9999,VALUE(LEFT($U433,4))),AND($G433="No",VALUE(LEFT(AT$8,4))&lt;IF($H433="N/a",0,VALUE(LEFT($H433,4))))),0,IF(AND(VALUE(LEFT(AT$8,4))&gt;=IF($S433="N/a",9999,VALUE(LEFT($S433,4))),$T433&lt;&gt;"N/a"),(1+$T433)*$P433,$P433)))</f>
        <v>0</v>
      </c>
      <c r="AU433" s="81">
        <f t="shared" si="257"/>
        <v>0</v>
      </c>
      <c r="AV433" s="81">
        <f t="shared" si="258"/>
        <v>0</v>
      </c>
      <c r="AW433" s="81">
        <f t="shared" ref="AW433:AW456" si="272">IF($G433="",0,IF(OR(VALUE(LEFT(AW$8,4))&gt;IF($U433="N/a",9999,VALUE(LEFT($U433,4))),AND($G433="No",VALUE(LEFT(AW$8,4))&lt;IF($H433="N/a",0,VALUE(LEFT($H433,4))))),0,IF(AND(VALUE(LEFT(AW$8,4))&gt;=IF($S433="N/a",9999,VALUE(LEFT($S433,4))),$T433&lt;&gt;"N/a"),(1+$T433)*$P433,$P433)))</f>
        <v>0</v>
      </c>
      <c r="AX433" s="81">
        <f t="shared" si="259"/>
        <v>0</v>
      </c>
      <c r="AY433" s="81">
        <f t="shared" si="260"/>
        <v>0</v>
      </c>
      <c r="AZ433" s="81">
        <f t="shared" ref="AZ433:AZ456" si="273">IF($G433="",0,IF(OR(VALUE(LEFT(AZ$8,4))&gt;IF($U433="N/a",9999,VALUE(LEFT($U433,4))),AND($G433="No",VALUE(LEFT(AZ$8,4))&lt;IF($H433="N/a",0,VALUE(LEFT($H433,4))))),0,IF(AND(VALUE(LEFT(AZ$8,4))&gt;=IF($S433="N/a",9999,VALUE(LEFT($S433,4))),$T433&lt;&gt;"N/a"),(1+$T433)*$P433,$P433)))</f>
        <v>0</v>
      </c>
      <c r="BA433" s="81">
        <f t="shared" si="261"/>
        <v>0</v>
      </c>
      <c r="BB433" s="81">
        <f t="shared" si="262"/>
        <v>0</v>
      </c>
    </row>
    <row r="434" spans="1:54" x14ac:dyDescent="0.25">
      <c r="A434" s="198"/>
      <c r="B434" s="206"/>
      <c r="C434" s="207"/>
      <c r="D434" s="206"/>
      <c r="E434" s="206"/>
      <c r="F434" s="206"/>
      <c r="G434" s="206"/>
      <c r="H434" s="206"/>
      <c r="I434" s="206"/>
      <c r="J434" s="206"/>
      <c r="K434" s="206"/>
      <c r="L434" s="206"/>
      <c r="M434" s="206"/>
      <c r="N434" s="206"/>
      <c r="O434" s="206"/>
      <c r="P434" s="208"/>
      <c r="Q434" s="81">
        <f t="shared" si="239"/>
        <v>0</v>
      </c>
      <c r="R434" s="81">
        <f t="shared" si="240"/>
        <v>0</v>
      </c>
      <c r="S434" s="211" t="s">
        <v>36</v>
      </c>
      <c r="T434" s="212" t="s">
        <v>36</v>
      </c>
      <c r="U434" s="213" t="s">
        <v>36</v>
      </c>
      <c r="V434" s="81">
        <f t="shared" si="263"/>
        <v>0</v>
      </c>
      <c r="W434" s="81">
        <f t="shared" si="241"/>
        <v>0</v>
      </c>
      <c r="X434" s="81">
        <f t="shared" si="242"/>
        <v>0</v>
      </c>
      <c r="Y434" s="81">
        <f t="shared" si="264"/>
        <v>0</v>
      </c>
      <c r="Z434" s="81">
        <f t="shared" si="243"/>
        <v>0</v>
      </c>
      <c r="AA434" s="81">
        <f t="shared" si="244"/>
        <v>0</v>
      </c>
      <c r="AB434" s="81">
        <f t="shared" si="265"/>
        <v>0</v>
      </c>
      <c r="AC434" s="81">
        <f t="shared" si="245"/>
        <v>0</v>
      </c>
      <c r="AD434" s="81">
        <f t="shared" si="246"/>
        <v>0</v>
      </c>
      <c r="AE434" s="81">
        <f t="shared" si="266"/>
        <v>0</v>
      </c>
      <c r="AF434" s="81">
        <f t="shared" si="247"/>
        <v>0</v>
      </c>
      <c r="AG434" s="81">
        <f t="shared" si="248"/>
        <v>0</v>
      </c>
      <c r="AH434" s="81">
        <f t="shared" si="267"/>
        <v>0</v>
      </c>
      <c r="AI434" s="81">
        <f t="shared" si="249"/>
        <v>0</v>
      </c>
      <c r="AJ434" s="81">
        <f t="shared" si="250"/>
        <v>0</v>
      </c>
      <c r="AK434" s="81">
        <f t="shared" si="268"/>
        <v>0</v>
      </c>
      <c r="AL434" s="81">
        <f t="shared" si="251"/>
        <v>0</v>
      </c>
      <c r="AM434" s="81">
        <f t="shared" si="252"/>
        <v>0</v>
      </c>
      <c r="AN434" s="81">
        <f t="shared" si="269"/>
        <v>0</v>
      </c>
      <c r="AO434" s="81">
        <f t="shared" si="253"/>
        <v>0</v>
      </c>
      <c r="AP434" s="81">
        <f t="shared" si="254"/>
        <v>0</v>
      </c>
      <c r="AQ434" s="81">
        <f t="shared" si="270"/>
        <v>0</v>
      </c>
      <c r="AR434" s="81">
        <f t="shared" si="255"/>
        <v>0</v>
      </c>
      <c r="AS434" s="81">
        <f t="shared" si="256"/>
        <v>0</v>
      </c>
      <c r="AT434" s="81">
        <f t="shared" si="271"/>
        <v>0</v>
      </c>
      <c r="AU434" s="81">
        <f t="shared" si="257"/>
        <v>0</v>
      </c>
      <c r="AV434" s="81">
        <f t="shared" si="258"/>
        <v>0</v>
      </c>
      <c r="AW434" s="81">
        <f t="shared" si="272"/>
        <v>0</v>
      </c>
      <c r="AX434" s="81">
        <f t="shared" si="259"/>
        <v>0</v>
      </c>
      <c r="AY434" s="81">
        <f t="shared" si="260"/>
        <v>0</v>
      </c>
      <c r="AZ434" s="81">
        <f t="shared" si="273"/>
        <v>0</v>
      </c>
      <c r="BA434" s="81">
        <f t="shared" si="261"/>
        <v>0</v>
      </c>
      <c r="BB434" s="81">
        <f t="shared" si="262"/>
        <v>0</v>
      </c>
    </row>
    <row r="435" spans="1:54" x14ac:dyDescent="0.25">
      <c r="A435" s="198"/>
      <c r="B435" s="206"/>
      <c r="C435" s="207"/>
      <c r="D435" s="206"/>
      <c r="E435" s="206"/>
      <c r="F435" s="206"/>
      <c r="G435" s="206"/>
      <c r="H435" s="206"/>
      <c r="I435" s="206"/>
      <c r="J435" s="206"/>
      <c r="K435" s="206"/>
      <c r="L435" s="206"/>
      <c r="M435" s="206"/>
      <c r="N435" s="206"/>
      <c r="O435" s="206"/>
      <c r="P435" s="208"/>
      <c r="Q435" s="81">
        <f t="shared" si="239"/>
        <v>0</v>
      </c>
      <c r="R435" s="81">
        <f t="shared" si="240"/>
        <v>0</v>
      </c>
      <c r="S435" s="211" t="s">
        <v>36</v>
      </c>
      <c r="T435" s="212" t="s">
        <v>36</v>
      </c>
      <c r="U435" s="213" t="s">
        <v>36</v>
      </c>
      <c r="V435" s="81">
        <f t="shared" si="263"/>
        <v>0</v>
      </c>
      <c r="W435" s="81">
        <f t="shared" si="241"/>
        <v>0</v>
      </c>
      <c r="X435" s="81">
        <f t="shared" si="242"/>
        <v>0</v>
      </c>
      <c r="Y435" s="81">
        <f t="shared" si="264"/>
        <v>0</v>
      </c>
      <c r="Z435" s="81">
        <f t="shared" si="243"/>
        <v>0</v>
      </c>
      <c r="AA435" s="81">
        <f t="shared" si="244"/>
        <v>0</v>
      </c>
      <c r="AB435" s="81">
        <f t="shared" si="265"/>
        <v>0</v>
      </c>
      <c r="AC435" s="81">
        <f t="shared" si="245"/>
        <v>0</v>
      </c>
      <c r="AD435" s="81">
        <f t="shared" si="246"/>
        <v>0</v>
      </c>
      <c r="AE435" s="81">
        <f t="shared" si="266"/>
        <v>0</v>
      </c>
      <c r="AF435" s="81">
        <f t="shared" si="247"/>
        <v>0</v>
      </c>
      <c r="AG435" s="81">
        <f t="shared" si="248"/>
        <v>0</v>
      </c>
      <c r="AH435" s="81">
        <f t="shared" si="267"/>
        <v>0</v>
      </c>
      <c r="AI435" s="81">
        <f t="shared" si="249"/>
        <v>0</v>
      </c>
      <c r="AJ435" s="81">
        <f t="shared" si="250"/>
        <v>0</v>
      </c>
      <c r="AK435" s="81">
        <f t="shared" si="268"/>
        <v>0</v>
      </c>
      <c r="AL435" s="81">
        <f t="shared" si="251"/>
        <v>0</v>
      </c>
      <c r="AM435" s="81">
        <f t="shared" si="252"/>
        <v>0</v>
      </c>
      <c r="AN435" s="81">
        <f t="shared" si="269"/>
        <v>0</v>
      </c>
      <c r="AO435" s="81">
        <f t="shared" si="253"/>
        <v>0</v>
      </c>
      <c r="AP435" s="81">
        <f t="shared" si="254"/>
        <v>0</v>
      </c>
      <c r="AQ435" s="81">
        <f t="shared" si="270"/>
        <v>0</v>
      </c>
      <c r="AR435" s="81">
        <f t="shared" si="255"/>
        <v>0</v>
      </c>
      <c r="AS435" s="81">
        <f t="shared" si="256"/>
        <v>0</v>
      </c>
      <c r="AT435" s="81">
        <f t="shared" si="271"/>
        <v>0</v>
      </c>
      <c r="AU435" s="81">
        <f t="shared" si="257"/>
        <v>0</v>
      </c>
      <c r="AV435" s="81">
        <f t="shared" si="258"/>
        <v>0</v>
      </c>
      <c r="AW435" s="81">
        <f t="shared" si="272"/>
        <v>0</v>
      </c>
      <c r="AX435" s="81">
        <f t="shared" si="259"/>
        <v>0</v>
      </c>
      <c r="AY435" s="81">
        <f t="shared" si="260"/>
        <v>0</v>
      </c>
      <c r="AZ435" s="81">
        <f t="shared" si="273"/>
        <v>0</v>
      </c>
      <c r="BA435" s="81">
        <f t="shared" si="261"/>
        <v>0</v>
      </c>
      <c r="BB435" s="81">
        <f t="shared" si="262"/>
        <v>0</v>
      </c>
    </row>
    <row r="436" spans="1:54" x14ac:dyDescent="0.25">
      <c r="A436" s="198"/>
      <c r="B436" s="206"/>
      <c r="C436" s="207"/>
      <c r="D436" s="206"/>
      <c r="E436" s="206"/>
      <c r="F436" s="206"/>
      <c r="G436" s="206"/>
      <c r="H436" s="206"/>
      <c r="I436" s="206"/>
      <c r="J436" s="206"/>
      <c r="K436" s="206"/>
      <c r="L436" s="206"/>
      <c r="M436" s="206"/>
      <c r="N436" s="206"/>
      <c r="O436" s="206"/>
      <c r="P436" s="208"/>
      <c r="Q436" s="81">
        <f t="shared" si="239"/>
        <v>0</v>
      </c>
      <c r="R436" s="81">
        <f t="shared" si="240"/>
        <v>0</v>
      </c>
      <c r="S436" s="211" t="s">
        <v>36</v>
      </c>
      <c r="T436" s="212" t="s">
        <v>36</v>
      </c>
      <c r="U436" s="213" t="s">
        <v>36</v>
      </c>
      <c r="V436" s="81">
        <f t="shared" si="263"/>
        <v>0</v>
      </c>
      <c r="W436" s="81">
        <f t="shared" si="241"/>
        <v>0</v>
      </c>
      <c r="X436" s="81">
        <f t="shared" si="242"/>
        <v>0</v>
      </c>
      <c r="Y436" s="81">
        <f t="shared" si="264"/>
        <v>0</v>
      </c>
      <c r="Z436" s="81">
        <f t="shared" si="243"/>
        <v>0</v>
      </c>
      <c r="AA436" s="81">
        <f t="shared" si="244"/>
        <v>0</v>
      </c>
      <c r="AB436" s="81">
        <f t="shared" si="265"/>
        <v>0</v>
      </c>
      <c r="AC436" s="81">
        <f t="shared" si="245"/>
        <v>0</v>
      </c>
      <c r="AD436" s="81">
        <f t="shared" si="246"/>
        <v>0</v>
      </c>
      <c r="AE436" s="81">
        <f t="shared" si="266"/>
        <v>0</v>
      </c>
      <c r="AF436" s="81">
        <f t="shared" si="247"/>
        <v>0</v>
      </c>
      <c r="AG436" s="81">
        <f t="shared" si="248"/>
        <v>0</v>
      </c>
      <c r="AH436" s="81">
        <f t="shared" si="267"/>
        <v>0</v>
      </c>
      <c r="AI436" s="81">
        <f t="shared" si="249"/>
        <v>0</v>
      </c>
      <c r="AJ436" s="81">
        <f t="shared" si="250"/>
        <v>0</v>
      </c>
      <c r="AK436" s="81">
        <f t="shared" si="268"/>
        <v>0</v>
      </c>
      <c r="AL436" s="81">
        <f t="shared" si="251"/>
        <v>0</v>
      </c>
      <c r="AM436" s="81">
        <f t="shared" si="252"/>
        <v>0</v>
      </c>
      <c r="AN436" s="81">
        <f t="shared" si="269"/>
        <v>0</v>
      </c>
      <c r="AO436" s="81">
        <f t="shared" si="253"/>
        <v>0</v>
      </c>
      <c r="AP436" s="81">
        <f t="shared" si="254"/>
        <v>0</v>
      </c>
      <c r="AQ436" s="81">
        <f t="shared" si="270"/>
        <v>0</v>
      </c>
      <c r="AR436" s="81">
        <f t="shared" si="255"/>
        <v>0</v>
      </c>
      <c r="AS436" s="81">
        <f t="shared" si="256"/>
        <v>0</v>
      </c>
      <c r="AT436" s="81">
        <f t="shared" si="271"/>
        <v>0</v>
      </c>
      <c r="AU436" s="81">
        <f t="shared" si="257"/>
        <v>0</v>
      </c>
      <c r="AV436" s="81">
        <f t="shared" si="258"/>
        <v>0</v>
      </c>
      <c r="AW436" s="81">
        <f t="shared" si="272"/>
        <v>0</v>
      </c>
      <c r="AX436" s="81">
        <f t="shared" si="259"/>
        <v>0</v>
      </c>
      <c r="AY436" s="81">
        <f t="shared" si="260"/>
        <v>0</v>
      </c>
      <c r="AZ436" s="81">
        <f t="shared" si="273"/>
        <v>0</v>
      </c>
      <c r="BA436" s="81">
        <f t="shared" si="261"/>
        <v>0</v>
      </c>
      <c r="BB436" s="81">
        <f t="shared" si="262"/>
        <v>0</v>
      </c>
    </row>
    <row r="437" spans="1:54" x14ac:dyDescent="0.25">
      <c r="A437" s="198"/>
      <c r="B437" s="206"/>
      <c r="C437" s="207"/>
      <c r="D437" s="206"/>
      <c r="E437" s="206"/>
      <c r="F437" s="206"/>
      <c r="G437" s="206"/>
      <c r="H437" s="206"/>
      <c r="I437" s="206"/>
      <c r="J437" s="206"/>
      <c r="K437" s="206"/>
      <c r="L437" s="206"/>
      <c r="M437" s="206"/>
      <c r="N437" s="206"/>
      <c r="O437" s="206"/>
      <c r="P437" s="208"/>
      <c r="Q437" s="81">
        <f t="shared" si="239"/>
        <v>0</v>
      </c>
      <c r="R437" s="81">
        <f t="shared" si="240"/>
        <v>0</v>
      </c>
      <c r="S437" s="211" t="s">
        <v>36</v>
      </c>
      <c r="T437" s="212" t="s">
        <v>36</v>
      </c>
      <c r="U437" s="213" t="s">
        <v>36</v>
      </c>
      <c r="V437" s="81">
        <f t="shared" si="263"/>
        <v>0</v>
      </c>
      <c r="W437" s="81">
        <f t="shared" si="241"/>
        <v>0</v>
      </c>
      <c r="X437" s="81">
        <f t="shared" si="242"/>
        <v>0</v>
      </c>
      <c r="Y437" s="81">
        <f t="shared" si="264"/>
        <v>0</v>
      </c>
      <c r="Z437" s="81">
        <f t="shared" si="243"/>
        <v>0</v>
      </c>
      <c r="AA437" s="81">
        <f t="shared" si="244"/>
        <v>0</v>
      </c>
      <c r="AB437" s="81">
        <f t="shared" si="265"/>
        <v>0</v>
      </c>
      <c r="AC437" s="81">
        <f t="shared" si="245"/>
        <v>0</v>
      </c>
      <c r="AD437" s="81">
        <f t="shared" si="246"/>
        <v>0</v>
      </c>
      <c r="AE437" s="81">
        <f t="shared" si="266"/>
        <v>0</v>
      </c>
      <c r="AF437" s="81">
        <f t="shared" si="247"/>
        <v>0</v>
      </c>
      <c r="AG437" s="81">
        <f t="shared" si="248"/>
        <v>0</v>
      </c>
      <c r="AH437" s="81">
        <f t="shared" si="267"/>
        <v>0</v>
      </c>
      <c r="AI437" s="81">
        <f t="shared" si="249"/>
        <v>0</v>
      </c>
      <c r="AJ437" s="81">
        <f t="shared" si="250"/>
        <v>0</v>
      </c>
      <c r="AK437" s="81">
        <f t="shared" si="268"/>
        <v>0</v>
      </c>
      <c r="AL437" s="81">
        <f t="shared" si="251"/>
        <v>0</v>
      </c>
      <c r="AM437" s="81">
        <f t="shared" si="252"/>
        <v>0</v>
      </c>
      <c r="AN437" s="81">
        <f t="shared" si="269"/>
        <v>0</v>
      </c>
      <c r="AO437" s="81">
        <f t="shared" si="253"/>
        <v>0</v>
      </c>
      <c r="AP437" s="81">
        <f t="shared" si="254"/>
        <v>0</v>
      </c>
      <c r="AQ437" s="81">
        <f t="shared" si="270"/>
        <v>0</v>
      </c>
      <c r="AR437" s="81">
        <f t="shared" si="255"/>
        <v>0</v>
      </c>
      <c r="AS437" s="81">
        <f t="shared" si="256"/>
        <v>0</v>
      </c>
      <c r="AT437" s="81">
        <f t="shared" si="271"/>
        <v>0</v>
      </c>
      <c r="AU437" s="81">
        <f t="shared" si="257"/>
        <v>0</v>
      </c>
      <c r="AV437" s="81">
        <f t="shared" si="258"/>
        <v>0</v>
      </c>
      <c r="AW437" s="81">
        <f t="shared" si="272"/>
        <v>0</v>
      </c>
      <c r="AX437" s="81">
        <f t="shared" si="259"/>
        <v>0</v>
      </c>
      <c r="AY437" s="81">
        <f t="shared" si="260"/>
        <v>0</v>
      </c>
      <c r="AZ437" s="81">
        <f t="shared" si="273"/>
        <v>0</v>
      </c>
      <c r="BA437" s="81">
        <f t="shared" si="261"/>
        <v>0</v>
      </c>
      <c r="BB437" s="81">
        <f t="shared" si="262"/>
        <v>0</v>
      </c>
    </row>
    <row r="438" spans="1:54" x14ac:dyDescent="0.25">
      <c r="A438" s="198"/>
      <c r="B438" s="206"/>
      <c r="C438" s="207"/>
      <c r="D438" s="206"/>
      <c r="E438" s="206"/>
      <c r="F438" s="206"/>
      <c r="G438" s="206"/>
      <c r="H438" s="206"/>
      <c r="I438" s="206"/>
      <c r="J438" s="206"/>
      <c r="K438" s="206"/>
      <c r="L438" s="206"/>
      <c r="M438" s="206"/>
      <c r="N438" s="206"/>
      <c r="O438" s="206"/>
      <c r="P438" s="208"/>
      <c r="Q438" s="81">
        <f t="shared" si="239"/>
        <v>0</v>
      </c>
      <c r="R438" s="81">
        <f t="shared" si="240"/>
        <v>0</v>
      </c>
      <c r="S438" s="211" t="s">
        <v>36</v>
      </c>
      <c r="T438" s="212" t="s">
        <v>36</v>
      </c>
      <c r="U438" s="213" t="s">
        <v>36</v>
      </c>
      <c r="V438" s="81">
        <f t="shared" si="263"/>
        <v>0</v>
      </c>
      <c r="W438" s="81">
        <f t="shared" si="241"/>
        <v>0</v>
      </c>
      <c r="X438" s="81">
        <f t="shared" si="242"/>
        <v>0</v>
      </c>
      <c r="Y438" s="81">
        <f t="shared" si="264"/>
        <v>0</v>
      </c>
      <c r="Z438" s="81">
        <f t="shared" si="243"/>
        <v>0</v>
      </c>
      <c r="AA438" s="81">
        <f t="shared" si="244"/>
        <v>0</v>
      </c>
      <c r="AB438" s="81">
        <f t="shared" si="265"/>
        <v>0</v>
      </c>
      <c r="AC438" s="81">
        <f t="shared" si="245"/>
        <v>0</v>
      </c>
      <c r="AD438" s="81">
        <f t="shared" si="246"/>
        <v>0</v>
      </c>
      <c r="AE438" s="81">
        <f t="shared" si="266"/>
        <v>0</v>
      </c>
      <c r="AF438" s="81">
        <f t="shared" si="247"/>
        <v>0</v>
      </c>
      <c r="AG438" s="81">
        <f t="shared" si="248"/>
        <v>0</v>
      </c>
      <c r="AH438" s="81">
        <f t="shared" si="267"/>
        <v>0</v>
      </c>
      <c r="AI438" s="81">
        <f t="shared" si="249"/>
        <v>0</v>
      </c>
      <c r="AJ438" s="81">
        <f t="shared" si="250"/>
        <v>0</v>
      </c>
      <c r="AK438" s="81">
        <f t="shared" si="268"/>
        <v>0</v>
      </c>
      <c r="AL438" s="81">
        <f t="shared" si="251"/>
        <v>0</v>
      </c>
      <c r="AM438" s="81">
        <f t="shared" si="252"/>
        <v>0</v>
      </c>
      <c r="AN438" s="81">
        <f t="shared" si="269"/>
        <v>0</v>
      </c>
      <c r="AO438" s="81">
        <f t="shared" si="253"/>
        <v>0</v>
      </c>
      <c r="AP438" s="81">
        <f t="shared" si="254"/>
        <v>0</v>
      </c>
      <c r="AQ438" s="81">
        <f t="shared" si="270"/>
        <v>0</v>
      </c>
      <c r="AR438" s="81">
        <f t="shared" si="255"/>
        <v>0</v>
      </c>
      <c r="AS438" s="81">
        <f t="shared" si="256"/>
        <v>0</v>
      </c>
      <c r="AT438" s="81">
        <f t="shared" si="271"/>
        <v>0</v>
      </c>
      <c r="AU438" s="81">
        <f t="shared" si="257"/>
        <v>0</v>
      </c>
      <c r="AV438" s="81">
        <f t="shared" si="258"/>
        <v>0</v>
      </c>
      <c r="AW438" s="81">
        <f t="shared" si="272"/>
        <v>0</v>
      </c>
      <c r="AX438" s="81">
        <f t="shared" si="259"/>
        <v>0</v>
      </c>
      <c r="AY438" s="81">
        <f t="shared" si="260"/>
        <v>0</v>
      </c>
      <c r="AZ438" s="81">
        <f t="shared" si="273"/>
        <v>0</v>
      </c>
      <c r="BA438" s="81">
        <f t="shared" si="261"/>
        <v>0</v>
      </c>
      <c r="BB438" s="81">
        <f t="shared" si="262"/>
        <v>0</v>
      </c>
    </row>
    <row r="439" spans="1:54" x14ac:dyDescent="0.25">
      <c r="A439" s="198"/>
      <c r="B439" s="206"/>
      <c r="C439" s="207"/>
      <c r="D439" s="206"/>
      <c r="E439" s="206"/>
      <c r="F439" s="206"/>
      <c r="G439" s="206"/>
      <c r="H439" s="206"/>
      <c r="I439" s="206"/>
      <c r="J439" s="206"/>
      <c r="K439" s="206"/>
      <c r="L439" s="206"/>
      <c r="M439" s="206"/>
      <c r="N439" s="206"/>
      <c r="O439" s="206"/>
      <c r="P439" s="208"/>
      <c r="Q439" s="81">
        <f t="shared" si="239"/>
        <v>0</v>
      </c>
      <c r="R439" s="81">
        <f t="shared" si="240"/>
        <v>0</v>
      </c>
      <c r="S439" s="211" t="s">
        <v>36</v>
      </c>
      <c r="T439" s="212" t="s">
        <v>36</v>
      </c>
      <c r="U439" s="213" t="s">
        <v>36</v>
      </c>
      <c r="V439" s="81">
        <f t="shared" si="263"/>
        <v>0</v>
      </c>
      <c r="W439" s="81">
        <f t="shared" si="241"/>
        <v>0</v>
      </c>
      <c r="X439" s="81">
        <f t="shared" si="242"/>
        <v>0</v>
      </c>
      <c r="Y439" s="81">
        <f t="shared" si="264"/>
        <v>0</v>
      </c>
      <c r="Z439" s="81">
        <f t="shared" si="243"/>
        <v>0</v>
      </c>
      <c r="AA439" s="81">
        <f t="shared" si="244"/>
        <v>0</v>
      </c>
      <c r="AB439" s="81">
        <f t="shared" si="265"/>
        <v>0</v>
      </c>
      <c r="AC439" s="81">
        <f t="shared" si="245"/>
        <v>0</v>
      </c>
      <c r="AD439" s="81">
        <f t="shared" si="246"/>
        <v>0</v>
      </c>
      <c r="AE439" s="81">
        <f t="shared" si="266"/>
        <v>0</v>
      </c>
      <c r="AF439" s="81">
        <f t="shared" si="247"/>
        <v>0</v>
      </c>
      <c r="AG439" s="81">
        <f t="shared" si="248"/>
        <v>0</v>
      </c>
      <c r="AH439" s="81">
        <f t="shared" si="267"/>
        <v>0</v>
      </c>
      <c r="AI439" s="81">
        <f t="shared" si="249"/>
        <v>0</v>
      </c>
      <c r="AJ439" s="81">
        <f t="shared" si="250"/>
        <v>0</v>
      </c>
      <c r="AK439" s="81">
        <f t="shared" si="268"/>
        <v>0</v>
      </c>
      <c r="AL439" s="81">
        <f t="shared" si="251"/>
        <v>0</v>
      </c>
      <c r="AM439" s="81">
        <f t="shared" si="252"/>
        <v>0</v>
      </c>
      <c r="AN439" s="81">
        <f t="shared" si="269"/>
        <v>0</v>
      </c>
      <c r="AO439" s="81">
        <f t="shared" si="253"/>
        <v>0</v>
      </c>
      <c r="AP439" s="81">
        <f t="shared" si="254"/>
        <v>0</v>
      </c>
      <c r="AQ439" s="81">
        <f t="shared" si="270"/>
        <v>0</v>
      </c>
      <c r="AR439" s="81">
        <f t="shared" si="255"/>
        <v>0</v>
      </c>
      <c r="AS439" s="81">
        <f t="shared" si="256"/>
        <v>0</v>
      </c>
      <c r="AT439" s="81">
        <f t="shared" si="271"/>
        <v>0</v>
      </c>
      <c r="AU439" s="81">
        <f t="shared" si="257"/>
        <v>0</v>
      </c>
      <c r="AV439" s="81">
        <f t="shared" si="258"/>
        <v>0</v>
      </c>
      <c r="AW439" s="81">
        <f t="shared" si="272"/>
        <v>0</v>
      </c>
      <c r="AX439" s="81">
        <f t="shared" si="259"/>
        <v>0</v>
      </c>
      <c r="AY439" s="81">
        <f t="shared" si="260"/>
        <v>0</v>
      </c>
      <c r="AZ439" s="81">
        <f t="shared" si="273"/>
        <v>0</v>
      </c>
      <c r="BA439" s="81">
        <f t="shared" si="261"/>
        <v>0</v>
      </c>
      <c r="BB439" s="81">
        <f t="shared" si="262"/>
        <v>0</v>
      </c>
    </row>
    <row r="440" spans="1:54" x14ac:dyDescent="0.25">
      <c r="A440" s="198"/>
      <c r="B440" s="206"/>
      <c r="C440" s="207"/>
      <c r="D440" s="206"/>
      <c r="E440" s="206"/>
      <c r="F440" s="206"/>
      <c r="G440" s="206"/>
      <c r="H440" s="206"/>
      <c r="I440" s="206"/>
      <c r="J440" s="206"/>
      <c r="K440" s="206"/>
      <c r="L440" s="206"/>
      <c r="M440" s="206"/>
      <c r="N440" s="206"/>
      <c r="O440" s="206"/>
      <c r="P440" s="208"/>
      <c r="Q440" s="81">
        <f t="shared" si="239"/>
        <v>0</v>
      </c>
      <c r="R440" s="81">
        <f t="shared" si="240"/>
        <v>0</v>
      </c>
      <c r="S440" s="211" t="s">
        <v>36</v>
      </c>
      <c r="T440" s="212" t="s">
        <v>36</v>
      </c>
      <c r="U440" s="213" t="s">
        <v>36</v>
      </c>
      <c r="V440" s="81">
        <f t="shared" si="263"/>
        <v>0</v>
      </c>
      <c r="W440" s="81">
        <f t="shared" si="241"/>
        <v>0</v>
      </c>
      <c r="X440" s="81">
        <f t="shared" si="242"/>
        <v>0</v>
      </c>
      <c r="Y440" s="81">
        <f t="shared" si="264"/>
        <v>0</v>
      </c>
      <c r="Z440" s="81">
        <f t="shared" si="243"/>
        <v>0</v>
      </c>
      <c r="AA440" s="81">
        <f t="shared" si="244"/>
        <v>0</v>
      </c>
      <c r="AB440" s="81">
        <f t="shared" si="265"/>
        <v>0</v>
      </c>
      <c r="AC440" s="81">
        <f t="shared" si="245"/>
        <v>0</v>
      </c>
      <c r="AD440" s="81">
        <f t="shared" si="246"/>
        <v>0</v>
      </c>
      <c r="AE440" s="81">
        <f t="shared" si="266"/>
        <v>0</v>
      </c>
      <c r="AF440" s="81">
        <f t="shared" si="247"/>
        <v>0</v>
      </c>
      <c r="AG440" s="81">
        <f t="shared" si="248"/>
        <v>0</v>
      </c>
      <c r="AH440" s="81">
        <f t="shared" si="267"/>
        <v>0</v>
      </c>
      <c r="AI440" s="81">
        <f t="shared" si="249"/>
        <v>0</v>
      </c>
      <c r="AJ440" s="81">
        <f t="shared" si="250"/>
        <v>0</v>
      </c>
      <c r="AK440" s="81">
        <f t="shared" si="268"/>
        <v>0</v>
      </c>
      <c r="AL440" s="81">
        <f t="shared" si="251"/>
        <v>0</v>
      </c>
      <c r="AM440" s="81">
        <f t="shared" si="252"/>
        <v>0</v>
      </c>
      <c r="AN440" s="81">
        <f t="shared" si="269"/>
        <v>0</v>
      </c>
      <c r="AO440" s="81">
        <f t="shared" si="253"/>
        <v>0</v>
      </c>
      <c r="AP440" s="81">
        <f t="shared" si="254"/>
        <v>0</v>
      </c>
      <c r="AQ440" s="81">
        <f t="shared" si="270"/>
        <v>0</v>
      </c>
      <c r="AR440" s="81">
        <f t="shared" si="255"/>
        <v>0</v>
      </c>
      <c r="AS440" s="81">
        <f t="shared" si="256"/>
        <v>0</v>
      </c>
      <c r="AT440" s="81">
        <f t="shared" si="271"/>
        <v>0</v>
      </c>
      <c r="AU440" s="81">
        <f t="shared" si="257"/>
        <v>0</v>
      </c>
      <c r="AV440" s="81">
        <f t="shared" si="258"/>
        <v>0</v>
      </c>
      <c r="AW440" s="81">
        <f t="shared" si="272"/>
        <v>0</v>
      </c>
      <c r="AX440" s="81">
        <f t="shared" si="259"/>
        <v>0</v>
      </c>
      <c r="AY440" s="81">
        <f t="shared" si="260"/>
        <v>0</v>
      </c>
      <c r="AZ440" s="81">
        <f t="shared" si="273"/>
        <v>0</v>
      </c>
      <c r="BA440" s="81">
        <f t="shared" si="261"/>
        <v>0</v>
      </c>
      <c r="BB440" s="81">
        <f t="shared" si="262"/>
        <v>0</v>
      </c>
    </row>
    <row r="441" spans="1:54" x14ac:dyDescent="0.25">
      <c r="A441" s="198"/>
      <c r="B441" s="206"/>
      <c r="C441" s="207"/>
      <c r="D441" s="206"/>
      <c r="E441" s="206"/>
      <c r="F441" s="206"/>
      <c r="G441" s="206"/>
      <c r="H441" s="206"/>
      <c r="I441" s="206"/>
      <c r="J441" s="206"/>
      <c r="K441" s="206"/>
      <c r="L441" s="206"/>
      <c r="M441" s="206"/>
      <c r="N441" s="206"/>
      <c r="O441" s="206"/>
      <c r="P441" s="208"/>
      <c r="Q441" s="81">
        <f t="shared" si="239"/>
        <v>0</v>
      </c>
      <c r="R441" s="81">
        <f t="shared" si="240"/>
        <v>0</v>
      </c>
      <c r="S441" s="211" t="s">
        <v>36</v>
      </c>
      <c r="T441" s="212" t="s">
        <v>36</v>
      </c>
      <c r="U441" s="213" t="s">
        <v>36</v>
      </c>
      <c r="V441" s="81">
        <f t="shared" si="263"/>
        <v>0</v>
      </c>
      <c r="W441" s="81">
        <f t="shared" si="241"/>
        <v>0</v>
      </c>
      <c r="X441" s="81">
        <f t="shared" si="242"/>
        <v>0</v>
      </c>
      <c r="Y441" s="81">
        <f t="shared" si="264"/>
        <v>0</v>
      </c>
      <c r="Z441" s="81">
        <f t="shared" si="243"/>
        <v>0</v>
      </c>
      <c r="AA441" s="81">
        <f t="shared" si="244"/>
        <v>0</v>
      </c>
      <c r="AB441" s="81">
        <f t="shared" si="265"/>
        <v>0</v>
      </c>
      <c r="AC441" s="81">
        <f t="shared" si="245"/>
        <v>0</v>
      </c>
      <c r="AD441" s="81">
        <f t="shared" si="246"/>
        <v>0</v>
      </c>
      <c r="AE441" s="81">
        <f t="shared" si="266"/>
        <v>0</v>
      </c>
      <c r="AF441" s="81">
        <f t="shared" si="247"/>
        <v>0</v>
      </c>
      <c r="AG441" s="81">
        <f t="shared" si="248"/>
        <v>0</v>
      </c>
      <c r="AH441" s="81">
        <f t="shared" si="267"/>
        <v>0</v>
      </c>
      <c r="AI441" s="81">
        <f t="shared" si="249"/>
        <v>0</v>
      </c>
      <c r="AJ441" s="81">
        <f t="shared" si="250"/>
        <v>0</v>
      </c>
      <c r="AK441" s="81">
        <f t="shared" si="268"/>
        <v>0</v>
      </c>
      <c r="AL441" s="81">
        <f t="shared" si="251"/>
        <v>0</v>
      </c>
      <c r="AM441" s="81">
        <f t="shared" si="252"/>
        <v>0</v>
      </c>
      <c r="AN441" s="81">
        <f t="shared" si="269"/>
        <v>0</v>
      </c>
      <c r="AO441" s="81">
        <f t="shared" si="253"/>
        <v>0</v>
      </c>
      <c r="AP441" s="81">
        <f t="shared" si="254"/>
        <v>0</v>
      </c>
      <c r="AQ441" s="81">
        <f t="shared" si="270"/>
        <v>0</v>
      </c>
      <c r="AR441" s="81">
        <f t="shared" si="255"/>
        <v>0</v>
      </c>
      <c r="AS441" s="81">
        <f t="shared" si="256"/>
        <v>0</v>
      </c>
      <c r="AT441" s="81">
        <f t="shared" si="271"/>
        <v>0</v>
      </c>
      <c r="AU441" s="81">
        <f t="shared" si="257"/>
        <v>0</v>
      </c>
      <c r="AV441" s="81">
        <f t="shared" si="258"/>
        <v>0</v>
      </c>
      <c r="AW441" s="81">
        <f t="shared" si="272"/>
        <v>0</v>
      </c>
      <c r="AX441" s="81">
        <f t="shared" si="259"/>
        <v>0</v>
      </c>
      <c r="AY441" s="81">
        <f t="shared" si="260"/>
        <v>0</v>
      </c>
      <c r="AZ441" s="81">
        <f t="shared" si="273"/>
        <v>0</v>
      </c>
      <c r="BA441" s="81">
        <f t="shared" si="261"/>
        <v>0</v>
      </c>
      <c r="BB441" s="81">
        <f t="shared" si="262"/>
        <v>0</v>
      </c>
    </row>
    <row r="442" spans="1:54" x14ac:dyDescent="0.25">
      <c r="A442" s="198"/>
      <c r="B442" s="206"/>
      <c r="C442" s="207"/>
      <c r="D442" s="206"/>
      <c r="E442" s="206"/>
      <c r="F442" s="206"/>
      <c r="G442" s="206"/>
      <c r="H442" s="206"/>
      <c r="I442" s="206"/>
      <c r="J442" s="206"/>
      <c r="K442" s="206"/>
      <c r="L442" s="206"/>
      <c r="M442" s="206"/>
      <c r="N442" s="206"/>
      <c r="O442" s="206"/>
      <c r="P442" s="208"/>
      <c r="Q442" s="81">
        <f t="shared" si="239"/>
        <v>0</v>
      </c>
      <c r="R442" s="81">
        <f t="shared" si="240"/>
        <v>0</v>
      </c>
      <c r="S442" s="211" t="s">
        <v>36</v>
      </c>
      <c r="T442" s="212" t="s">
        <v>36</v>
      </c>
      <c r="U442" s="213" t="s">
        <v>36</v>
      </c>
      <c r="V442" s="81">
        <f t="shared" si="263"/>
        <v>0</v>
      </c>
      <c r="W442" s="81">
        <f t="shared" si="241"/>
        <v>0</v>
      </c>
      <c r="X442" s="81">
        <f t="shared" si="242"/>
        <v>0</v>
      </c>
      <c r="Y442" s="81">
        <f t="shared" si="264"/>
        <v>0</v>
      </c>
      <c r="Z442" s="81">
        <f t="shared" si="243"/>
        <v>0</v>
      </c>
      <c r="AA442" s="81">
        <f t="shared" si="244"/>
        <v>0</v>
      </c>
      <c r="AB442" s="81">
        <f t="shared" si="265"/>
        <v>0</v>
      </c>
      <c r="AC442" s="81">
        <f t="shared" si="245"/>
        <v>0</v>
      </c>
      <c r="AD442" s="81">
        <f t="shared" si="246"/>
        <v>0</v>
      </c>
      <c r="AE442" s="81">
        <f t="shared" si="266"/>
        <v>0</v>
      </c>
      <c r="AF442" s="81">
        <f t="shared" si="247"/>
        <v>0</v>
      </c>
      <c r="AG442" s="81">
        <f t="shared" si="248"/>
        <v>0</v>
      </c>
      <c r="AH442" s="81">
        <f t="shared" si="267"/>
        <v>0</v>
      </c>
      <c r="AI442" s="81">
        <f t="shared" si="249"/>
        <v>0</v>
      </c>
      <c r="AJ442" s="81">
        <f t="shared" si="250"/>
        <v>0</v>
      </c>
      <c r="AK442" s="81">
        <f t="shared" si="268"/>
        <v>0</v>
      </c>
      <c r="AL442" s="81">
        <f t="shared" si="251"/>
        <v>0</v>
      </c>
      <c r="AM442" s="81">
        <f t="shared" si="252"/>
        <v>0</v>
      </c>
      <c r="AN442" s="81">
        <f t="shared" si="269"/>
        <v>0</v>
      </c>
      <c r="AO442" s="81">
        <f t="shared" si="253"/>
        <v>0</v>
      </c>
      <c r="AP442" s="81">
        <f t="shared" si="254"/>
        <v>0</v>
      </c>
      <c r="AQ442" s="81">
        <f t="shared" si="270"/>
        <v>0</v>
      </c>
      <c r="AR442" s="81">
        <f t="shared" si="255"/>
        <v>0</v>
      </c>
      <c r="AS442" s="81">
        <f t="shared" si="256"/>
        <v>0</v>
      </c>
      <c r="AT442" s="81">
        <f t="shared" si="271"/>
        <v>0</v>
      </c>
      <c r="AU442" s="81">
        <f t="shared" si="257"/>
        <v>0</v>
      </c>
      <c r="AV442" s="81">
        <f t="shared" si="258"/>
        <v>0</v>
      </c>
      <c r="AW442" s="81">
        <f t="shared" si="272"/>
        <v>0</v>
      </c>
      <c r="AX442" s="81">
        <f t="shared" si="259"/>
        <v>0</v>
      </c>
      <c r="AY442" s="81">
        <f t="shared" si="260"/>
        <v>0</v>
      </c>
      <c r="AZ442" s="81">
        <f t="shared" si="273"/>
        <v>0</v>
      </c>
      <c r="BA442" s="81">
        <f t="shared" si="261"/>
        <v>0</v>
      </c>
      <c r="BB442" s="81">
        <f t="shared" si="262"/>
        <v>0</v>
      </c>
    </row>
    <row r="443" spans="1:54" x14ac:dyDescent="0.25">
      <c r="A443" s="198"/>
      <c r="B443" s="206"/>
      <c r="C443" s="207"/>
      <c r="D443" s="206"/>
      <c r="E443" s="206"/>
      <c r="F443" s="206"/>
      <c r="G443" s="206"/>
      <c r="H443" s="206"/>
      <c r="I443" s="206"/>
      <c r="J443" s="206"/>
      <c r="K443" s="206"/>
      <c r="L443" s="206"/>
      <c r="M443" s="206"/>
      <c r="N443" s="206"/>
      <c r="O443" s="206"/>
      <c r="P443" s="208"/>
      <c r="Q443" s="81">
        <f t="shared" si="239"/>
        <v>0</v>
      </c>
      <c r="R443" s="81">
        <f t="shared" si="240"/>
        <v>0</v>
      </c>
      <c r="S443" s="211" t="s">
        <v>36</v>
      </c>
      <c r="T443" s="212" t="s">
        <v>36</v>
      </c>
      <c r="U443" s="213" t="s">
        <v>36</v>
      </c>
      <c r="V443" s="81">
        <f t="shared" si="263"/>
        <v>0</v>
      </c>
      <c r="W443" s="81">
        <f t="shared" si="241"/>
        <v>0</v>
      </c>
      <c r="X443" s="81">
        <f t="shared" si="242"/>
        <v>0</v>
      </c>
      <c r="Y443" s="81">
        <f t="shared" si="264"/>
        <v>0</v>
      </c>
      <c r="Z443" s="81">
        <f t="shared" si="243"/>
        <v>0</v>
      </c>
      <c r="AA443" s="81">
        <f t="shared" si="244"/>
        <v>0</v>
      </c>
      <c r="AB443" s="81">
        <f t="shared" si="265"/>
        <v>0</v>
      </c>
      <c r="AC443" s="81">
        <f t="shared" si="245"/>
        <v>0</v>
      </c>
      <c r="AD443" s="81">
        <f t="shared" si="246"/>
        <v>0</v>
      </c>
      <c r="AE443" s="81">
        <f t="shared" si="266"/>
        <v>0</v>
      </c>
      <c r="AF443" s="81">
        <f t="shared" si="247"/>
        <v>0</v>
      </c>
      <c r="AG443" s="81">
        <f t="shared" si="248"/>
        <v>0</v>
      </c>
      <c r="AH443" s="81">
        <f t="shared" si="267"/>
        <v>0</v>
      </c>
      <c r="AI443" s="81">
        <f t="shared" si="249"/>
        <v>0</v>
      </c>
      <c r="AJ443" s="81">
        <f t="shared" si="250"/>
        <v>0</v>
      </c>
      <c r="AK443" s="81">
        <f t="shared" si="268"/>
        <v>0</v>
      </c>
      <c r="AL443" s="81">
        <f t="shared" si="251"/>
        <v>0</v>
      </c>
      <c r="AM443" s="81">
        <f t="shared" si="252"/>
        <v>0</v>
      </c>
      <c r="AN443" s="81">
        <f t="shared" si="269"/>
        <v>0</v>
      </c>
      <c r="AO443" s="81">
        <f t="shared" si="253"/>
        <v>0</v>
      </c>
      <c r="AP443" s="81">
        <f t="shared" si="254"/>
        <v>0</v>
      </c>
      <c r="AQ443" s="81">
        <f t="shared" si="270"/>
        <v>0</v>
      </c>
      <c r="AR443" s="81">
        <f t="shared" si="255"/>
        <v>0</v>
      </c>
      <c r="AS443" s="81">
        <f t="shared" si="256"/>
        <v>0</v>
      </c>
      <c r="AT443" s="81">
        <f t="shared" si="271"/>
        <v>0</v>
      </c>
      <c r="AU443" s="81">
        <f t="shared" si="257"/>
        <v>0</v>
      </c>
      <c r="AV443" s="81">
        <f t="shared" si="258"/>
        <v>0</v>
      </c>
      <c r="AW443" s="81">
        <f t="shared" si="272"/>
        <v>0</v>
      </c>
      <c r="AX443" s="81">
        <f t="shared" si="259"/>
        <v>0</v>
      </c>
      <c r="AY443" s="81">
        <f t="shared" si="260"/>
        <v>0</v>
      </c>
      <c r="AZ443" s="81">
        <f t="shared" si="273"/>
        <v>0</v>
      </c>
      <c r="BA443" s="81">
        <f t="shared" si="261"/>
        <v>0</v>
      </c>
      <c r="BB443" s="81">
        <f t="shared" si="262"/>
        <v>0</v>
      </c>
    </row>
    <row r="444" spans="1:54" x14ac:dyDescent="0.25">
      <c r="A444" s="198"/>
      <c r="B444" s="206"/>
      <c r="C444" s="207"/>
      <c r="D444" s="206"/>
      <c r="E444" s="206"/>
      <c r="F444" s="206"/>
      <c r="G444" s="206"/>
      <c r="H444" s="206"/>
      <c r="I444" s="206"/>
      <c r="J444" s="206"/>
      <c r="K444" s="206"/>
      <c r="L444" s="206"/>
      <c r="M444" s="206"/>
      <c r="N444" s="206"/>
      <c r="O444" s="206"/>
      <c r="P444" s="208"/>
      <c r="Q444" s="81">
        <f t="shared" si="239"/>
        <v>0</v>
      </c>
      <c r="R444" s="81">
        <f t="shared" si="240"/>
        <v>0</v>
      </c>
      <c r="S444" s="211" t="s">
        <v>36</v>
      </c>
      <c r="T444" s="212" t="s">
        <v>36</v>
      </c>
      <c r="U444" s="213" t="s">
        <v>36</v>
      </c>
      <c r="V444" s="81">
        <f t="shared" si="263"/>
        <v>0</v>
      </c>
      <c r="W444" s="81">
        <f t="shared" si="241"/>
        <v>0</v>
      </c>
      <c r="X444" s="81">
        <f t="shared" si="242"/>
        <v>0</v>
      </c>
      <c r="Y444" s="81">
        <f t="shared" si="264"/>
        <v>0</v>
      </c>
      <c r="Z444" s="81">
        <f t="shared" si="243"/>
        <v>0</v>
      </c>
      <c r="AA444" s="81">
        <f t="shared" si="244"/>
        <v>0</v>
      </c>
      <c r="AB444" s="81">
        <f t="shared" si="265"/>
        <v>0</v>
      </c>
      <c r="AC444" s="81">
        <f t="shared" si="245"/>
        <v>0</v>
      </c>
      <c r="AD444" s="81">
        <f t="shared" si="246"/>
        <v>0</v>
      </c>
      <c r="AE444" s="81">
        <f t="shared" si="266"/>
        <v>0</v>
      </c>
      <c r="AF444" s="81">
        <f t="shared" si="247"/>
        <v>0</v>
      </c>
      <c r="AG444" s="81">
        <f t="shared" si="248"/>
        <v>0</v>
      </c>
      <c r="AH444" s="81">
        <f t="shared" si="267"/>
        <v>0</v>
      </c>
      <c r="AI444" s="81">
        <f t="shared" si="249"/>
        <v>0</v>
      </c>
      <c r="AJ444" s="81">
        <f t="shared" si="250"/>
        <v>0</v>
      </c>
      <c r="AK444" s="81">
        <f t="shared" si="268"/>
        <v>0</v>
      </c>
      <c r="AL444" s="81">
        <f t="shared" si="251"/>
        <v>0</v>
      </c>
      <c r="AM444" s="81">
        <f t="shared" si="252"/>
        <v>0</v>
      </c>
      <c r="AN444" s="81">
        <f t="shared" si="269"/>
        <v>0</v>
      </c>
      <c r="AO444" s="81">
        <f t="shared" si="253"/>
        <v>0</v>
      </c>
      <c r="AP444" s="81">
        <f t="shared" si="254"/>
        <v>0</v>
      </c>
      <c r="AQ444" s="81">
        <f t="shared" si="270"/>
        <v>0</v>
      </c>
      <c r="AR444" s="81">
        <f t="shared" si="255"/>
        <v>0</v>
      </c>
      <c r="AS444" s="81">
        <f t="shared" si="256"/>
        <v>0</v>
      </c>
      <c r="AT444" s="81">
        <f t="shared" si="271"/>
        <v>0</v>
      </c>
      <c r="AU444" s="81">
        <f t="shared" si="257"/>
        <v>0</v>
      </c>
      <c r="AV444" s="81">
        <f t="shared" si="258"/>
        <v>0</v>
      </c>
      <c r="AW444" s="81">
        <f t="shared" si="272"/>
        <v>0</v>
      </c>
      <c r="AX444" s="81">
        <f t="shared" si="259"/>
        <v>0</v>
      </c>
      <c r="AY444" s="81">
        <f t="shared" si="260"/>
        <v>0</v>
      </c>
      <c r="AZ444" s="81">
        <f t="shared" si="273"/>
        <v>0</v>
      </c>
      <c r="BA444" s="81">
        <f t="shared" si="261"/>
        <v>0</v>
      </c>
      <c r="BB444" s="81">
        <f t="shared" si="262"/>
        <v>0</v>
      </c>
    </row>
    <row r="445" spans="1:54" x14ac:dyDescent="0.25">
      <c r="A445" s="198"/>
      <c r="B445" s="206"/>
      <c r="C445" s="207"/>
      <c r="D445" s="206"/>
      <c r="E445" s="206"/>
      <c r="F445" s="206"/>
      <c r="G445" s="206"/>
      <c r="H445" s="206"/>
      <c r="I445" s="206"/>
      <c r="J445" s="206"/>
      <c r="K445" s="206"/>
      <c r="L445" s="206"/>
      <c r="M445" s="206"/>
      <c r="N445" s="206"/>
      <c r="O445" s="206"/>
      <c r="P445" s="208"/>
      <c r="Q445" s="81">
        <f t="shared" si="239"/>
        <v>0</v>
      </c>
      <c r="R445" s="81">
        <f t="shared" si="240"/>
        <v>0</v>
      </c>
      <c r="S445" s="211" t="s">
        <v>36</v>
      </c>
      <c r="T445" s="212" t="s">
        <v>36</v>
      </c>
      <c r="U445" s="213" t="s">
        <v>36</v>
      </c>
      <c r="V445" s="81">
        <f t="shared" si="263"/>
        <v>0</v>
      </c>
      <c r="W445" s="81">
        <f t="shared" si="241"/>
        <v>0</v>
      </c>
      <c r="X445" s="81">
        <f t="shared" si="242"/>
        <v>0</v>
      </c>
      <c r="Y445" s="81">
        <f t="shared" si="264"/>
        <v>0</v>
      </c>
      <c r="Z445" s="81">
        <f t="shared" si="243"/>
        <v>0</v>
      </c>
      <c r="AA445" s="81">
        <f t="shared" si="244"/>
        <v>0</v>
      </c>
      <c r="AB445" s="81">
        <f t="shared" si="265"/>
        <v>0</v>
      </c>
      <c r="AC445" s="81">
        <f t="shared" si="245"/>
        <v>0</v>
      </c>
      <c r="AD445" s="81">
        <f t="shared" si="246"/>
        <v>0</v>
      </c>
      <c r="AE445" s="81">
        <f t="shared" si="266"/>
        <v>0</v>
      </c>
      <c r="AF445" s="81">
        <f t="shared" si="247"/>
        <v>0</v>
      </c>
      <c r="AG445" s="81">
        <f t="shared" si="248"/>
        <v>0</v>
      </c>
      <c r="AH445" s="81">
        <f t="shared" si="267"/>
        <v>0</v>
      </c>
      <c r="AI445" s="81">
        <f t="shared" si="249"/>
        <v>0</v>
      </c>
      <c r="AJ445" s="81">
        <f t="shared" si="250"/>
        <v>0</v>
      </c>
      <c r="AK445" s="81">
        <f t="shared" si="268"/>
        <v>0</v>
      </c>
      <c r="AL445" s="81">
        <f t="shared" si="251"/>
        <v>0</v>
      </c>
      <c r="AM445" s="81">
        <f t="shared" si="252"/>
        <v>0</v>
      </c>
      <c r="AN445" s="81">
        <f t="shared" si="269"/>
        <v>0</v>
      </c>
      <c r="AO445" s="81">
        <f t="shared" si="253"/>
        <v>0</v>
      </c>
      <c r="AP445" s="81">
        <f t="shared" si="254"/>
        <v>0</v>
      </c>
      <c r="AQ445" s="81">
        <f t="shared" si="270"/>
        <v>0</v>
      </c>
      <c r="AR445" s="81">
        <f t="shared" si="255"/>
        <v>0</v>
      </c>
      <c r="AS445" s="81">
        <f t="shared" si="256"/>
        <v>0</v>
      </c>
      <c r="AT445" s="81">
        <f t="shared" si="271"/>
        <v>0</v>
      </c>
      <c r="AU445" s="81">
        <f t="shared" si="257"/>
        <v>0</v>
      </c>
      <c r="AV445" s="81">
        <f t="shared" si="258"/>
        <v>0</v>
      </c>
      <c r="AW445" s="81">
        <f t="shared" si="272"/>
        <v>0</v>
      </c>
      <c r="AX445" s="81">
        <f t="shared" si="259"/>
        <v>0</v>
      </c>
      <c r="AY445" s="81">
        <f t="shared" si="260"/>
        <v>0</v>
      </c>
      <c r="AZ445" s="81">
        <f t="shared" si="273"/>
        <v>0</v>
      </c>
      <c r="BA445" s="81">
        <f t="shared" si="261"/>
        <v>0</v>
      </c>
      <c r="BB445" s="81">
        <f t="shared" si="262"/>
        <v>0</v>
      </c>
    </row>
    <row r="446" spans="1:54" x14ac:dyDescent="0.25">
      <c r="A446" s="198"/>
      <c r="B446" s="206"/>
      <c r="C446" s="207"/>
      <c r="D446" s="206"/>
      <c r="E446" s="206"/>
      <c r="F446" s="206"/>
      <c r="G446" s="206"/>
      <c r="H446" s="206"/>
      <c r="I446" s="206"/>
      <c r="J446" s="206"/>
      <c r="K446" s="206"/>
      <c r="L446" s="206"/>
      <c r="M446" s="206"/>
      <c r="N446" s="206"/>
      <c r="O446" s="206"/>
      <c r="P446" s="208"/>
      <c r="Q446" s="81">
        <f t="shared" si="239"/>
        <v>0</v>
      </c>
      <c r="R446" s="81">
        <f t="shared" si="240"/>
        <v>0</v>
      </c>
      <c r="S446" s="211" t="s">
        <v>36</v>
      </c>
      <c r="T446" s="212" t="s">
        <v>36</v>
      </c>
      <c r="U446" s="213" t="s">
        <v>36</v>
      </c>
      <c r="V446" s="81">
        <f t="shared" si="263"/>
        <v>0</v>
      </c>
      <c r="W446" s="81">
        <f t="shared" si="241"/>
        <v>0</v>
      </c>
      <c r="X446" s="81">
        <f t="shared" si="242"/>
        <v>0</v>
      </c>
      <c r="Y446" s="81">
        <f t="shared" si="264"/>
        <v>0</v>
      </c>
      <c r="Z446" s="81">
        <f t="shared" si="243"/>
        <v>0</v>
      </c>
      <c r="AA446" s="81">
        <f t="shared" si="244"/>
        <v>0</v>
      </c>
      <c r="AB446" s="81">
        <f t="shared" si="265"/>
        <v>0</v>
      </c>
      <c r="AC446" s="81">
        <f t="shared" si="245"/>
        <v>0</v>
      </c>
      <c r="AD446" s="81">
        <f t="shared" si="246"/>
        <v>0</v>
      </c>
      <c r="AE446" s="81">
        <f t="shared" si="266"/>
        <v>0</v>
      </c>
      <c r="AF446" s="81">
        <f t="shared" si="247"/>
        <v>0</v>
      </c>
      <c r="AG446" s="81">
        <f t="shared" si="248"/>
        <v>0</v>
      </c>
      <c r="AH446" s="81">
        <f t="shared" si="267"/>
        <v>0</v>
      </c>
      <c r="AI446" s="81">
        <f t="shared" si="249"/>
        <v>0</v>
      </c>
      <c r="AJ446" s="81">
        <f t="shared" si="250"/>
        <v>0</v>
      </c>
      <c r="AK446" s="81">
        <f t="shared" si="268"/>
        <v>0</v>
      </c>
      <c r="AL446" s="81">
        <f t="shared" si="251"/>
        <v>0</v>
      </c>
      <c r="AM446" s="81">
        <f t="shared" si="252"/>
        <v>0</v>
      </c>
      <c r="AN446" s="81">
        <f t="shared" si="269"/>
        <v>0</v>
      </c>
      <c r="AO446" s="81">
        <f t="shared" si="253"/>
        <v>0</v>
      </c>
      <c r="AP446" s="81">
        <f t="shared" si="254"/>
        <v>0</v>
      </c>
      <c r="AQ446" s="81">
        <f t="shared" si="270"/>
        <v>0</v>
      </c>
      <c r="AR446" s="81">
        <f t="shared" si="255"/>
        <v>0</v>
      </c>
      <c r="AS446" s="81">
        <f t="shared" si="256"/>
        <v>0</v>
      </c>
      <c r="AT446" s="81">
        <f t="shared" si="271"/>
        <v>0</v>
      </c>
      <c r="AU446" s="81">
        <f t="shared" si="257"/>
        <v>0</v>
      </c>
      <c r="AV446" s="81">
        <f t="shared" si="258"/>
        <v>0</v>
      </c>
      <c r="AW446" s="81">
        <f t="shared" si="272"/>
        <v>0</v>
      </c>
      <c r="AX446" s="81">
        <f t="shared" si="259"/>
        <v>0</v>
      </c>
      <c r="AY446" s="81">
        <f t="shared" si="260"/>
        <v>0</v>
      </c>
      <c r="AZ446" s="81">
        <f t="shared" si="273"/>
        <v>0</v>
      </c>
      <c r="BA446" s="81">
        <f t="shared" si="261"/>
        <v>0</v>
      </c>
      <c r="BB446" s="81">
        <f t="shared" si="262"/>
        <v>0</v>
      </c>
    </row>
    <row r="447" spans="1:54" x14ac:dyDescent="0.25">
      <c r="A447" s="198"/>
      <c r="B447" s="206"/>
      <c r="C447" s="207"/>
      <c r="D447" s="206"/>
      <c r="E447" s="206"/>
      <c r="F447" s="206"/>
      <c r="G447" s="206"/>
      <c r="H447" s="206"/>
      <c r="I447" s="206"/>
      <c r="J447" s="206"/>
      <c r="K447" s="206"/>
      <c r="L447" s="206"/>
      <c r="M447" s="206"/>
      <c r="N447" s="206"/>
      <c r="O447" s="206"/>
      <c r="P447" s="208"/>
      <c r="Q447" s="81">
        <f t="shared" si="239"/>
        <v>0</v>
      </c>
      <c r="R447" s="81">
        <f t="shared" si="240"/>
        <v>0</v>
      </c>
      <c r="S447" s="211" t="s">
        <v>36</v>
      </c>
      <c r="T447" s="212" t="s">
        <v>36</v>
      </c>
      <c r="U447" s="213" t="s">
        <v>36</v>
      </c>
      <c r="V447" s="81">
        <f t="shared" si="263"/>
        <v>0</v>
      </c>
      <c r="W447" s="81">
        <f t="shared" si="241"/>
        <v>0</v>
      </c>
      <c r="X447" s="81">
        <f t="shared" si="242"/>
        <v>0</v>
      </c>
      <c r="Y447" s="81">
        <f t="shared" si="264"/>
        <v>0</v>
      </c>
      <c r="Z447" s="81">
        <f t="shared" si="243"/>
        <v>0</v>
      </c>
      <c r="AA447" s="81">
        <f t="shared" si="244"/>
        <v>0</v>
      </c>
      <c r="AB447" s="81">
        <f t="shared" si="265"/>
        <v>0</v>
      </c>
      <c r="AC447" s="81">
        <f t="shared" si="245"/>
        <v>0</v>
      </c>
      <c r="AD447" s="81">
        <f t="shared" si="246"/>
        <v>0</v>
      </c>
      <c r="AE447" s="81">
        <f t="shared" si="266"/>
        <v>0</v>
      </c>
      <c r="AF447" s="81">
        <f t="shared" si="247"/>
        <v>0</v>
      </c>
      <c r="AG447" s="81">
        <f t="shared" si="248"/>
        <v>0</v>
      </c>
      <c r="AH447" s="81">
        <f t="shared" si="267"/>
        <v>0</v>
      </c>
      <c r="AI447" s="81">
        <f t="shared" si="249"/>
        <v>0</v>
      </c>
      <c r="AJ447" s="81">
        <f t="shared" si="250"/>
        <v>0</v>
      </c>
      <c r="AK447" s="81">
        <f t="shared" si="268"/>
        <v>0</v>
      </c>
      <c r="AL447" s="81">
        <f t="shared" si="251"/>
        <v>0</v>
      </c>
      <c r="AM447" s="81">
        <f t="shared" si="252"/>
        <v>0</v>
      </c>
      <c r="AN447" s="81">
        <f t="shared" si="269"/>
        <v>0</v>
      </c>
      <c r="AO447" s="81">
        <f t="shared" si="253"/>
        <v>0</v>
      </c>
      <c r="AP447" s="81">
        <f t="shared" si="254"/>
        <v>0</v>
      </c>
      <c r="AQ447" s="81">
        <f t="shared" si="270"/>
        <v>0</v>
      </c>
      <c r="AR447" s="81">
        <f t="shared" si="255"/>
        <v>0</v>
      </c>
      <c r="AS447" s="81">
        <f t="shared" si="256"/>
        <v>0</v>
      </c>
      <c r="AT447" s="81">
        <f t="shared" si="271"/>
        <v>0</v>
      </c>
      <c r="AU447" s="81">
        <f t="shared" si="257"/>
        <v>0</v>
      </c>
      <c r="AV447" s="81">
        <f t="shared" si="258"/>
        <v>0</v>
      </c>
      <c r="AW447" s="81">
        <f t="shared" si="272"/>
        <v>0</v>
      </c>
      <c r="AX447" s="81">
        <f t="shared" si="259"/>
        <v>0</v>
      </c>
      <c r="AY447" s="81">
        <f t="shared" si="260"/>
        <v>0</v>
      </c>
      <c r="AZ447" s="81">
        <f t="shared" si="273"/>
        <v>0</v>
      </c>
      <c r="BA447" s="81">
        <f t="shared" si="261"/>
        <v>0</v>
      </c>
      <c r="BB447" s="81">
        <f t="shared" si="262"/>
        <v>0</v>
      </c>
    </row>
    <row r="448" spans="1:54" x14ac:dyDescent="0.25">
      <c r="A448" s="198"/>
      <c r="B448" s="206"/>
      <c r="C448" s="207"/>
      <c r="D448" s="206"/>
      <c r="E448" s="206"/>
      <c r="F448" s="206"/>
      <c r="G448" s="206"/>
      <c r="H448" s="206"/>
      <c r="I448" s="206"/>
      <c r="J448" s="206"/>
      <c r="K448" s="206"/>
      <c r="L448" s="206"/>
      <c r="M448" s="206"/>
      <c r="N448" s="206"/>
      <c r="O448" s="206"/>
      <c r="P448" s="208"/>
      <c r="Q448" s="81">
        <f t="shared" si="239"/>
        <v>0</v>
      </c>
      <c r="R448" s="81">
        <f t="shared" si="240"/>
        <v>0</v>
      </c>
      <c r="S448" s="211" t="s">
        <v>36</v>
      </c>
      <c r="T448" s="212" t="s">
        <v>36</v>
      </c>
      <c r="U448" s="213" t="s">
        <v>36</v>
      </c>
      <c r="V448" s="81">
        <f t="shared" si="263"/>
        <v>0</v>
      </c>
      <c r="W448" s="81">
        <f t="shared" si="241"/>
        <v>0</v>
      </c>
      <c r="X448" s="81">
        <f t="shared" si="242"/>
        <v>0</v>
      </c>
      <c r="Y448" s="81">
        <f t="shared" si="264"/>
        <v>0</v>
      </c>
      <c r="Z448" s="81">
        <f t="shared" si="243"/>
        <v>0</v>
      </c>
      <c r="AA448" s="81">
        <f t="shared" si="244"/>
        <v>0</v>
      </c>
      <c r="AB448" s="81">
        <f t="shared" si="265"/>
        <v>0</v>
      </c>
      <c r="AC448" s="81">
        <f t="shared" si="245"/>
        <v>0</v>
      </c>
      <c r="AD448" s="81">
        <f t="shared" si="246"/>
        <v>0</v>
      </c>
      <c r="AE448" s="81">
        <f t="shared" si="266"/>
        <v>0</v>
      </c>
      <c r="AF448" s="81">
        <f t="shared" si="247"/>
        <v>0</v>
      </c>
      <c r="AG448" s="81">
        <f t="shared" si="248"/>
        <v>0</v>
      </c>
      <c r="AH448" s="81">
        <f t="shared" si="267"/>
        <v>0</v>
      </c>
      <c r="AI448" s="81">
        <f t="shared" si="249"/>
        <v>0</v>
      </c>
      <c r="AJ448" s="81">
        <f t="shared" si="250"/>
        <v>0</v>
      </c>
      <c r="AK448" s="81">
        <f t="shared" si="268"/>
        <v>0</v>
      </c>
      <c r="AL448" s="81">
        <f t="shared" si="251"/>
        <v>0</v>
      </c>
      <c r="AM448" s="81">
        <f t="shared" si="252"/>
        <v>0</v>
      </c>
      <c r="AN448" s="81">
        <f t="shared" si="269"/>
        <v>0</v>
      </c>
      <c r="AO448" s="81">
        <f t="shared" si="253"/>
        <v>0</v>
      </c>
      <c r="AP448" s="81">
        <f t="shared" si="254"/>
        <v>0</v>
      </c>
      <c r="AQ448" s="81">
        <f t="shared" si="270"/>
        <v>0</v>
      </c>
      <c r="AR448" s="81">
        <f t="shared" si="255"/>
        <v>0</v>
      </c>
      <c r="AS448" s="81">
        <f t="shared" si="256"/>
        <v>0</v>
      </c>
      <c r="AT448" s="81">
        <f t="shared" si="271"/>
        <v>0</v>
      </c>
      <c r="AU448" s="81">
        <f t="shared" si="257"/>
        <v>0</v>
      </c>
      <c r="AV448" s="81">
        <f t="shared" si="258"/>
        <v>0</v>
      </c>
      <c r="AW448" s="81">
        <f t="shared" si="272"/>
        <v>0</v>
      </c>
      <c r="AX448" s="81">
        <f t="shared" si="259"/>
        <v>0</v>
      </c>
      <c r="AY448" s="81">
        <f t="shared" si="260"/>
        <v>0</v>
      </c>
      <c r="AZ448" s="81">
        <f t="shared" si="273"/>
        <v>0</v>
      </c>
      <c r="BA448" s="81">
        <f t="shared" si="261"/>
        <v>0</v>
      </c>
      <c r="BB448" s="81">
        <f t="shared" si="262"/>
        <v>0</v>
      </c>
    </row>
    <row r="449" spans="1:54" x14ac:dyDescent="0.25">
      <c r="A449" s="198"/>
      <c r="B449" s="206"/>
      <c r="C449" s="207"/>
      <c r="D449" s="206"/>
      <c r="E449" s="206"/>
      <c r="F449" s="206"/>
      <c r="G449" s="206"/>
      <c r="H449" s="206"/>
      <c r="I449" s="206"/>
      <c r="J449" s="206"/>
      <c r="K449" s="206"/>
      <c r="L449" s="206"/>
      <c r="M449" s="206"/>
      <c r="N449" s="206"/>
      <c r="O449" s="206"/>
      <c r="P449" s="208"/>
      <c r="Q449" s="81">
        <f t="shared" si="239"/>
        <v>0</v>
      </c>
      <c r="R449" s="81">
        <f t="shared" si="240"/>
        <v>0</v>
      </c>
      <c r="S449" s="211" t="s">
        <v>36</v>
      </c>
      <c r="T449" s="212" t="s">
        <v>36</v>
      </c>
      <c r="U449" s="213" t="s">
        <v>36</v>
      </c>
      <c r="V449" s="81">
        <f t="shared" si="263"/>
        <v>0</v>
      </c>
      <c r="W449" s="81">
        <f t="shared" si="241"/>
        <v>0</v>
      </c>
      <c r="X449" s="81">
        <f t="shared" si="242"/>
        <v>0</v>
      </c>
      <c r="Y449" s="81">
        <f t="shared" si="264"/>
        <v>0</v>
      </c>
      <c r="Z449" s="81">
        <f t="shared" si="243"/>
        <v>0</v>
      </c>
      <c r="AA449" s="81">
        <f t="shared" si="244"/>
        <v>0</v>
      </c>
      <c r="AB449" s="81">
        <f t="shared" si="265"/>
        <v>0</v>
      </c>
      <c r="AC449" s="81">
        <f t="shared" si="245"/>
        <v>0</v>
      </c>
      <c r="AD449" s="81">
        <f t="shared" si="246"/>
        <v>0</v>
      </c>
      <c r="AE449" s="81">
        <f t="shared" si="266"/>
        <v>0</v>
      </c>
      <c r="AF449" s="81">
        <f t="shared" si="247"/>
        <v>0</v>
      </c>
      <c r="AG449" s="81">
        <f t="shared" si="248"/>
        <v>0</v>
      </c>
      <c r="AH449" s="81">
        <f t="shared" si="267"/>
        <v>0</v>
      </c>
      <c r="AI449" s="81">
        <f t="shared" si="249"/>
        <v>0</v>
      </c>
      <c r="AJ449" s="81">
        <f t="shared" si="250"/>
        <v>0</v>
      </c>
      <c r="AK449" s="81">
        <f t="shared" si="268"/>
        <v>0</v>
      </c>
      <c r="AL449" s="81">
        <f t="shared" si="251"/>
        <v>0</v>
      </c>
      <c r="AM449" s="81">
        <f t="shared" si="252"/>
        <v>0</v>
      </c>
      <c r="AN449" s="81">
        <f t="shared" si="269"/>
        <v>0</v>
      </c>
      <c r="AO449" s="81">
        <f t="shared" si="253"/>
        <v>0</v>
      </c>
      <c r="AP449" s="81">
        <f t="shared" si="254"/>
        <v>0</v>
      </c>
      <c r="AQ449" s="81">
        <f t="shared" si="270"/>
        <v>0</v>
      </c>
      <c r="AR449" s="81">
        <f t="shared" si="255"/>
        <v>0</v>
      </c>
      <c r="AS449" s="81">
        <f t="shared" si="256"/>
        <v>0</v>
      </c>
      <c r="AT449" s="81">
        <f t="shared" si="271"/>
        <v>0</v>
      </c>
      <c r="AU449" s="81">
        <f t="shared" si="257"/>
        <v>0</v>
      </c>
      <c r="AV449" s="81">
        <f t="shared" si="258"/>
        <v>0</v>
      </c>
      <c r="AW449" s="81">
        <f t="shared" si="272"/>
        <v>0</v>
      </c>
      <c r="AX449" s="81">
        <f t="shared" si="259"/>
        <v>0</v>
      </c>
      <c r="AY449" s="81">
        <f t="shared" si="260"/>
        <v>0</v>
      </c>
      <c r="AZ449" s="81">
        <f t="shared" si="273"/>
        <v>0</v>
      </c>
      <c r="BA449" s="81">
        <f t="shared" si="261"/>
        <v>0</v>
      </c>
      <c r="BB449" s="81">
        <f t="shared" si="262"/>
        <v>0</v>
      </c>
    </row>
    <row r="450" spans="1:54" x14ac:dyDescent="0.25">
      <c r="A450" s="198"/>
      <c r="B450" s="206"/>
      <c r="C450" s="207"/>
      <c r="D450" s="206"/>
      <c r="E450" s="206"/>
      <c r="F450" s="206"/>
      <c r="G450" s="206"/>
      <c r="H450" s="206"/>
      <c r="I450" s="206"/>
      <c r="J450" s="206"/>
      <c r="K450" s="206"/>
      <c r="L450" s="206"/>
      <c r="M450" s="206"/>
      <c r="N450" s="206"/>
      <c r="O450" s="206"/>
      <c r="P450" s="208"/>
      <c r="Q450" s="81">
        <f t="shared" si="239"/>
        <v>0</v>
      </c>
      <c r="R450" s="81">
        <f t="shared" si="240"/>
        <v>0</v>
      </c>
      <c r="S450" s="211" t="s">
        <v>36</v>
      </c>
      <c r="T450" s="212" t="s">
        <v>36</v>
      </c>
      <c r="U450" s="213" t="s">
        <v>36</v>
      </c>
      <c r="V450" s="81">
        <f t="shared" si="263"/>
        <v>0</v>
      </c>
      <c r="W450" s="81">
        <f t="shared" si="241"/>
        <v>0</v>
      </c>
      <c r="X450" s="81">
        <f t="shared" si="242"/>
        <v>0</v>
      </c>
      <c r="Y450" s="81">
        <f t="shared" si="264"/>
        <v>0</v>
      </c>
      <c r="Z450" s="81">
        <f t="shared" si="243"/>
        <v>0</v>
      </c>
      <c r="AA450" s="81">
        <f t="shared" si="244"/>
        <v>0</v>
      </c>
      <c r="AB450" s="81">
        <f t="shared" si="265"/>
        <v>0</v>
      </c>
      <c r="AC450" s="81">
        <f t="shared" si="245"/>
        <v>0</v>
      </c>
      <c r="AD450" s="81">
        <f t="shared" si="246"/>
        <v>0</v>
      </c>
      <c r="AE450" s="81">
        <f t="shared" si="266"/>
        <v>0</v>
      </c>
      <c r="AF450" s="81">
        <f t="shared" si="247"/>
        <v>0</v>
      </c>
      <c r="AG450" s="81">
        <f t="shared" si="248"/>
        <v>0</v>
      </c>
      <c r="AH450" s="81">
        <f t="shared" si="267"/>
        <v>0</v>
      </c>
      <c r="AI450" s="81">
        <f t="shared" si="249"/>
        <v>0</v>
      </c>
      <c r="AJ450" s="81">
        <f t="shared" si="250"/>
        <v>0</v>
      </c>
      <c r="AK450" s="81">
        <f t="shared" si="268"/>
        <v>0</v>
      </c>
      <c r="AL450" s="81">
        <f t="shared" si="251"/>
        <v>0</v>
      </c>
      <c r="AM450" s="81">
        <f t="shared" si="252"/>
        <v>0</v>
      </c>
      <c r="AN450" s="81">
        <f t="shared" si="269"/>
        <v>0</v>
      </c>
      <c r="AO450" s="81">
        <f t="shared" si="253"/>
        <v>0</v>
      </c>
      <c r="AP450" s="81">
        <f t="shared" si="254"/>
        <v>0</v>
      </c>
      <c r="AQ450" s="81">
        <f t="shared" si="270"/>
        <v>0</v>
      </c>
      <c r="AR450" s="81">
        <f t="shared" si="255"/>
        <v>0</v>
      </c>
      <c r="AS450" s="81">
        <f t="shared" si="256"/>
        <v>0</v>
      </c>
      <c r="AT450" s="81">
        <f t="shared" si="271"/>
        <v>0</v>
      </c>
      <c r="AU450" s="81">
        <f t="shared" si="257"/>
        <v>0</v>
      </c>
      <c r="AV450" s="81">
        <f t="shared" si="258"/>
        <v>0</v>
      </c>
      <c r="AW450" s="81">
        <f t="shared" si="272"/>
        <v>0</v>
      </c>
      <c r="AX450" s="81">
        <f t="shared" si="259"/>
        <v>0</v>
      </c>
      <c r="AY450" s="81">
        <f t="shared" si="260"/>
        <v>0</v>
      </c>
      <c r="AZ450" s="81">
        <f t="shared" si="273"/>
        <v>0</v>
      </c>
      <c r="BA450" s="81">
        <f t="shared" si="261"/>
        <v>0</v>
      </c>
      <c r="BB450" s="81">
        <f t="shared" si="262"/>
        <v>0</v>
      </c>
    </row>
    <row r="451" spans="1:54" x14ac:dyDescent="0.25">
      <c r="A451" s="198"/>
      <c r="B451" s="206"/>
      <c r="C451" s="207"/>
      <c r="D451" s="206"/>
      <c r="E451" s="206"/>
      <c r="F451" s="206"/>
      <c r="G451" s="206"/>
      <c r="H451" s="206"/>
      <c r="I451" s="206"/>
      <c r="J451" s="206"/>
      <c r="K451" s="206"/>
      <c r="L451" s="206"/>
      <c r="M451" s="206"/>
      <c r="N451" s="206"/>
      <c r="O451" s="206"/>
      <c r="P451" s="208"/>
      <c r="Q451" s="81">
        <f t="shared" si="239"/>
        <v>0</v>
      </c>
      <c r="R451" s="81">
        <f t="shared" si="240"/>
        <v>0</v>
      </c>
      <c r="S451" s="211" t="s">
        <v>36</v>
      </c>
      <c r="T451" s="212" t="s">
        <v>36</v>
      </c>
      <c r="U451" s="213" t="s">
        <v>36</v>
      </c>
      <c r="V451" s="81">
        <f t="shared" si="263"/>
        <v>0</v>
      </c>
      <c r="W451" s="81">
        <f t="shared" si="241"/>
        <v>0</v>
      </c>
      <c r="X451" s="81">
        <f t="shared" si="242"/>
        <v>0</v>
      </c>
      <c r="Y451" s="81">
        <f t="shared" si="264"/>
        <v>0</v>
      </c>
      <c r="Z451" s="81">
        <f t="shared" si="243"/>
        <v>0</v>
      </c>
      <c r="AA451" s="81">
        <f t="shared" si="244"/>
        <v>0</v>
      </c>
      <c r="AB451" s="81">
        <f t="shared" si="265"/>
        <v>0</v>
      </c>
      <c r="AC451" s="81">
        <f t="shared" si="245"/>
        <v>0</v>
      </c>
      <c r="AD451" s="81">
        <f t="shared" si="246"/>
        <v>0</v>
      </c>
      <c r="AE451" s="81">
        <f t="shared" si="266"/>
        <v>0</v>
      </c>
      <c r="AF451" s="81">
        <f t="shared" si="247"/>
        <v>0</v>
      </c>
      <c r="AG451" s="81">
        <f t="shared" si="248"/>
        <v>0</v>
      </c>
      <c r="AH451" s="81">
        <f t="shared" si="267"/>
        <v>0</v>
      </c>
      <c r="AI451" s="81">
        <f t="shared" si="249"/>
        <v>0</v>
      </c>
      <c r="AJ451" s="81">
        <f t="shared" si="250"/>
        <v>0</v>
      </c>
      <c r="AK451" s="81">
        <f t="shared" si="268"/>
        <v>0</v>
      </c>
      <c r="AL451" s="81">
        <f t="shared" si="251"/>
        <v>0</v>
      </c>
      <c r="AM451" s="81">
        <f t="shared" si="252"/>
        <v>0</v>
      </c>
      <c r="AN451" s="81">
        <f t="shared" si="269"/>
        <v>0</v>
      </c>
      <c r="AO451" s="81">
        <f t="shared" si="253"/>
        <v>0</v>
      </c>
      <c r="AP451" s="81">
        <f t="shared" si="254"/>
        <v>0</v>
      </c>
      <c r="AQ451" s="81">
        <f t="shared" si="270"/>
        <v>0</v>
      </c>
      <c r="AR451" s="81">
        <f t="shared" si="255"/>
        <v>0</v>
      </c>
      <c r="AS451" s="81">
        <f t="shared" si="256"/>
        <v>0</v>
      </c>
      <c r="AT451" s="81">
        <f t="shared" si="271"/>
        <v>0</v>
      </c>
      <c r="AU451" s="81">
        <f t="shared" si="257"/>
        <v>0</v>
      </c>
      <c r="AV451" s="81">
        <f t="shared" si="258"/>
        <v>0</v>
      </c>
      <c r="AW451" s="81">
        <f t="shared" si="272"/>
        <v>0</v>
      </c>
      <c r="AX451" s="81">
        <f t="shared" si="259"/>
        <v>0</v>
      </c>
      <c r="AY451" s="81">
        <f t="shared" si="260"/>
        <v>0</v>
      </c>
      <c r="AZ451" s="81">
        <f t="shared" si="273"/>
        <v>0</v>
      </c>
      <c r="BA451" s="81">
        <f t="shared" si="261"/>
        <v>0</v>
      </c>
      <c r="BB451" s="81">
        <f t="shared" si="262"/>
        <v>0</v>
      </c>
    </row>
    <row r="452" spans="1:54" x14ac:dyDescent="0.25">
      <c r="A452" s="198"/>
      <c r="B452" s="206"/>
      <c r="C452" s="207"/>
      <c r="D452" s="206"/>
      <c r="E452" s="206"/>
      <c r="F452" s="206"/>
      <c r="G452" s="206"/>
      <c r="H452" s="206"/>
      <c r="I452" s="206"/>
      <c r="J452" s="206"/>
      <c r="K452" s="206"/>
      <c r="L452" s="206"/>
      <c r="M452" s="206"/>
      <c r="N452" s="206"/>
      <c r="O452" s="206"/>
      <c r="P452" s="208"/>
      <c r="Q452" s="81">
        <f t="shared" si="239"/>
        <v>0</v>
      </c>
      <c r="R452" s="81">
        <f t="shared" si="240"/>
        <v>0</v>
      </c>
      <c r="S452" s="211" t="s">
        <v>36</v>
      </c>
      <c r="T452" s="212" t="s">
        <v>36</v>
      </c>
      <c r="U452" s="213" t="s">
        <v>36</v>
      </c>
      <c r="V452" s="81">
        <f t="shared" si="263"/>
        <v>0</v>
      </c>
      <c r="W452" s="81">
        <f t="shared" si="241"/>
        <v>0</v>
      </c>
      <c r="X452" s="81">
        <f t="shared" si="242"/>
        <v>0</v>
      </c>
      <c r="Y452" s="81">
        <f t="shared" si="264"/>
        <v>0</v>
      </c>
      <c r="Z452" s="81">
        <f t="shared" si="243"/>
        <v>0</v>
      </c>
      <c r="AA452" s="81">
        <f t="shared" si="244"/>
        <v>0</v>
      </c>
      <c r="AB452" s="81">
        <f t="shared" si="265"/>
        <v>0</v>
      </c>
      <c r="AC452" s="81">
        <f t="shared" si="245"/>
        <v>0</v>
      </c>
      <c r="AD452" s="81">
        <f t="shared" si="246"/>
        <v>0</v>
      </c>
      <c r="AE452" s="81">
        <f t="shared" si="266"/>
        <v>0</v>
      </c>
      <c r="AF452" s="81">
        <f t="shared" si="247"/>
        <v>0</v>
      </c>
      <c r="AG452" s="81">
        <f t="shared" si="248"/>
        <v>0</v>
      </c>
      <c r="AH452" s="81">
        <f t="shared" si="267"/>
        <v>0</v>
      </c>
      <c r="AI452" s="81">
        <f t="shared" si="249"/>
        <v>0</v>
      </c>
      <c r="AJ452" s="81">
        <f t="shared" si="250"/>
        <v>0</v>
      </c>
      <c r="AK452" s="81">
        <f t="shared" si="268"/>
        <v>0</v>
      </c>
      <c r="AL452" s="81">
        <f t="shared" si="251"/>
        <v>0</v>
      </c>
      <c r="AM452" s="81">
        <f t="shared" si="252"/>
        <v>0</v>
      </c>
      <c r="AN452" s="81">
        <f t="shared" si="269"/>
        <v>0</v>
      </c>
      <c r="AO452" s="81">
        <f t="shared" si="253"/>
        <v>0</v>
      </c>
      <c r="AP452" s="81">
        <f t="shared" si="254"/>
        <v>0</v>
      </c>
      <c r="AQ452" s="81">
        <f t="shared" si="270"/>
        <v>0</v>
      </c>
      <c r="AR452" s="81">
        <f t="shared" si="255"/>
        <v>0</v>
      </c>
      <c r="AS452" s="81">
        <f t="shared" si="256"/>
        <v>0</v>
      </c>
      <c r="AT452" s="81">
        <f t="shared" si="271"/>
        <v>0</v>
      </c>
      <c r="AU452" s="81">
        <f t="shared" si="257"/>
        <v>0</v>
      </c>
      <c r="AV452" s="81">
        <f t="shared" si="258"/>
        <v>0</v>
      </c>
      <c r="AW452" s="81">
        <f t="shared" si="272"/>
        <v>0</v>
      </c>
      <c r="AX452" s="81">
        <f t="shared" si="259"/>
        <v>0</v>
      </c>
      <c r="AY452" s="81">
        <f t="shared" si="260"/>
        <v>0</v>
      </c>
      <c r="AZ452" s="81">
        <f t="shared" si="273"/>
        <v>0</v>
      </c>
      <c r="BA452" s="81">
        <f t="shared" si="261"/>
        <v>0</v>
      </c>
      <c r="BB452" s="81">
        <f t="shared" si="262"/>
        <v>0</v>
      </c>
    </row>
    <row r="453" spans="1:54" x14ac:dyDescent="0.25">
      <c r="A453" s="198"/>
      <c r="B453" s="206"/>
      <c r="C453" s="207"/>
      <c r="D453" s="206"/>
      <c r="E453" s="206"/>
      <c r="F453" s="206"/>
      <c r="G453" s="206"/>
      <c r="H453" s="206"/>
      <c r="I453" s="206"/>
      <c r="J453" s="206"/>
      <c r="K453" s="206"/>
      <c r="L453" s="206"/>
      <c r="M453" s="206"/>
      <c r="N453" s="206"/>
      <c r="O453" s="206"/>
      <c r="P453" s="208"/>
      <c r="Q453" s="81">
        <f t="shared" si="239"/>
        <v>0</v>
      </c>
      <c r="R453" s="81">
        <f t="shared" si="240"/>
        <v>0</v>
      </c>
      <c r="S453" s="211" t="s">
        <v>36</v>
      </c>
      <c r="T453" s="212" t="s">
        <v>36</v>
      </c>
      <c r="U453" s="213" t="s">
        <v>36</v>
      </c>
      <c r="V453" s="81">
        <f t="shared" si="263"/>
        <v>0</v>
      </c>
      <c r="W453" s="81">
        <f t="shared" si="241"/>
        <v>0</v>
      </c>
      <c r="X453" s="81">
        <f t="shared" si="242"/>
        <v>0</v>
      </c>
      <c r="Y453" s="81">
        <f t="shared" si="264"/>
        <v>0</v>
      </c>
      <c r="Z453" s="81">
        <f t="shared" si="243"/>
        <v>0</v>
      </c>
      <c r="AA453" s="81">
        <f t="shared" si="244"/>
        <v>0</v>
      </c>
      <c r="AB453" s="81">
        <f t="shared" si="265"/>
        <v>0</v>
      </c>
      <c r="AC453" s="81">
        <f t="shared" si="245"/>
        <v>0</v>
      </c>
      <c r="AD453" s="81">
        <f t="shared" si="246"/>
        <v>0</v>
      </c>
      <c r="AE453" s="81">
        <f t="shared" si="266"/>
        <v>0</v>
      </c>
      <c r="AF453" s="81">
        <f t="shared" si="247"/>
        <v>0</v>
      </c>
      <c r="AG453" s="81">
        <f t="shared" si="248"/>
        <v>0</v>
      </c>
      <c r="AH453" s="81">
        <f t="shared" si="267"/>
        <v>0</v>
      </c>
      <c r="AI453" s="81">
        <f t="shared" si="249"/>
        <v>0</v>
      </c>
      <c r="AJ453" s="81">
        <f t="shared" si="250"/>
        <v>0</v>
      </c>
      <c r="AK453" s="81">
        <f t="shared" si="268"/>
        <v>0</v>
      </c>
      <c r="AL453" s="81">
        <f t="shared" si="251"/>
        <v>0</v>
      </c>
      <c r="AM453" s="81">
        <f t="shared" si="252"/>
        <v>0</v>
      </c>
      <c r="AN453" s="81">
        <f t="shared" si="269"/>
        <v>0</v>
      </c>
      <c r="AO453" s="81">
        <f t="shared" si="253"/>
        <v>0</v>
      </c>
      <c r="AP453" s="81">
        <f t="shared" si="254"/>
        <v>0</v>
      </c>
      <c r="AQ453" s="81">
        <f t="shared" si="270"/>
        <v>0</v>
      </c>
      <c r="AR453" s="81">
        <f t="shared" si="255"/>
        <v>0</v>
      </c>
      <c r="AS453" s="81">
        <f t="shared" si="256"/>
        <v>0</v>
      </c>
      <c r="AT453" s="81">
        <f t="shared" si="271"/>
        <v>0</v>
      </c>
      <c r="AU453" s="81">
        <f t="shared" si="257"/>
        <v>0</v>
      </c>
      <c r="AV453" s="81">
        <f t="shared" si="258"/>
        <v>0</v>
      </c>
      <c r="AW453" s="81">
        <f t="shared" si="272"/>
        <v>0</v>
      </c>
      <c r="AX453" s="81">
        <f t="shared" si="259"/>
        <v>0</v>
      </c>
      <c r="AY453" s="81">
        <f t="shared" si="260"/>
        <v>0</v>
      </c>
      <c r="AZ453" s="81">
        <f t="shared" si="273"/>
        <v>0</v>
      </c>
      <c r="BA453" s="81">
        <f t="shared" si="261"/>
        <v>0</v>
      </c>
      <c r="BB453" s="81">
        <f t="shared" si="262"/>
        <v>0</v>
      </c>
    </row>
    <row r="454" spans="1:54" x14ac:dyDescent="0.25">
      <c r="A454" s="198"/>
      <c r="B454" s="206"/>
      <c r="C454" s="207"/>
      <c r="D454" s="206"/>
      <c r="E454" s="206"/>
      <c r="F454" s="206"/>
      <c r="G454" s="206"/>
      <c r="H454" s="206"/>
      <c r="I454" s="206"/>
      <c r="J454" s="206"/>
      <c r="K454" s="206"/>
      <c r="L454" s="206"/>
      <c r="M454" s="206"/>
      <c r="N454" s="206"/>
      <c r="O454" s="206"/>
      <c r="P454" s="208"/>
      <c r="Q454" s="81">
        <f t="shared" si="239"/>
        <v>0</v>
      </c>
      <c r="R454" s="81">
        <f t="shared" si="240"/>
        <v>0</v>
      </c>
      <c r="S454" s="211" t="s">
        <v>36</v>
      </c>
      <c r="T454" s="212" t="s">
        <v>36</v>
      </c>
      <c r="U454" s="213" t="s">
        <v>36</v>
      </c>
      <c r="V454" s="81">
        <f t="shared" si="263"/>
        <v>0</v>
      </c>
      <c r="W454" s="81">
        <f t="shared" si="241"/>
        <v>0</v>
      </c>
      <c r="X454" s="81">
        <f t="shared" si="242"/>
        <v>0</v>
      </c>
      <c r="Y454" s="81">
        <f t="shared" si="264"/>
        <v>0</v>
      </c>
      <c r="Z454" s="81">
        <f t="shared" si="243"/>
        <v>0</v>
      </c>
      <c r="AA454" s="81">
        <f t="shared" si="244"/>
        <v>0</v>
      </c>
      <c r="AB454" s="81">
        <f t="shared" si="265"/>
        <v>0</v>
      </c>
      <c r="AC454" s="81">
        <f t="shared" si="245"/>
        <v>0</v>
      </c>
      <c r="AD454" s="81">
        <f t="shared" si="246"/>
        <v>0</v>
      </c>
      <c r="AE454" s="81">
        <f t="shared" si="266"/>
        <v>0</v>
      </c>
      <c r="AF454" s="81">
        <f t="shared" si="247"/>
        <v>0</v>
      </c>
      <c r="AG454" s="81">
        <f t="shared" si="248"/>
        <v>0</v>
      </c>
      <c r="AH454" s="81">
        <f t="shared" si="267"/>
        <v>0</v>
      </c>
      <c r="AI454" s="81">
        <f t="shared" si="249"/>
        <v>0</v>
      </c>
      <c r="AJ454" s="81">
        <f t="shared" si="250"/>
        <v>0</v>
      </c>
      <c r="AK454" s="81">
        <f t="shared" si="268"/>
        <v>0</v>
      </c>
      <c r="AL454" s="81">
        <f t="shared" si="251"/>
        <v>0</v>
      </c>
      <c r="AM454" s="81">
        <f t="shared" si="252"/>
        <v>0</v>
      </c>
      <c r="AN454" s="81">
        <f t="shared" si="269"/>
        <v>0</v>
      </c>
      <c r="AO454" s="81">
        <f t="shared" si="253"/>
        <v>0</v>
      </c>
      <c r="AP454" s="81">
        <f t="shared" si="254"/>
        <v>0</v>
      </c>
      <c r="AQ454" s="81">
        <f t="shared" si="270"/>
        <v>0</v>
      </c>
      <c r="AR454" s="81">
        <f t="shared" si="255"/>
        <v>0</v>
      </c>
      <c r="AS454" s="81">
        <f t="shared" si="256"/>
        <v>0</v>
      </c>
      <c r="AT454" s="81">
        <f t="shared" si="271"/>
        <v>0</v>
      </c>
      <c r="AU454" s="81">
        <f t="shared" si="257"/>
        <v>0</v>
      </c>
      <c r="AV454" s="81">
        <f t="shared" si="258"/>
        <v>0</v>
      </c>
      <c r="AW454" s="81">
        <f t="shared" si="272"/>
        <v>0</v>
      </c>
      <c r="AX454" s="81">
        <f t="shared" si="259"/>
        <v>0</v>
      </c>
      <c r="AY454" s="81">
        <f t="shared" si="260"/>
        <v>0</v>
      </c>
      <c r="AZ454" s="81">
        <f t="shared" si="273"/>
        <v>0</v>
      </c>
      <c r="BA454" s="81">
        <f t="shared" si="261"/>
        <v>0</v>
      </c>
      <c r="BB454" s="81">
        <f t="shared" si="262"/>
        <v>0</v>
      </c>
    </row>
    <row r="455" spans="1:54" x14ac:dyDescent="0.25">
      <c r="A455" s="198"/>
      <c r="B455" s="206"/>
      <c r="C455" s="207"/>
      <c r="D455" s="206"/>
      <c r="E455" s="206"/>
      <c r="F455" s="206"/>
      <c r="G455" s="206"/>
      <c r="H455" s="206"/>
      <c r="I455" s="206"/>
      <c r="J455" s="206"/>
      <c r="K455" s="206"/>
      <c r="L455" s="206"/>
      <c r="M455" s="206"/>
      <c r="N455" s="206"/>
      <c r="O455" s="206"/>
      <c r="P455" s="208"/>
      <c r="Q455" s="81">
        <f t="shared" si="239"/>
        <v>0</v>
      </c>
      <c r="R455" s="81">
        <f t="shared" si="240"/>
        <v>0</v>
      </c>
      <c r="S455" s="211" t="s">
        <v>36</v>
      </c>
      <c r="T455" s="212" t="s">
        <v>36</v>
      </c>
      <c r="U455" s="213" t="s">
        <v>36</v>
      </c>
      <c r="V455" s="81">
        <f t="shared" si="263"/>
        <v>0</v>
      </c>
      <c r="W455" s="81">
        <f t="shared" si="241"/>
        <v>0</v>
      </c>
      <c r="X455" s="81">
        <f t="shared" si="242"/>
        <v>0</v>
      </c>
      <c r="Y455" s="81">
        <f t="shared" si="264"/>
        <v>0</v>
      </c>
      <c r="Z455" s="81">
        <f t="shared" si="243"/>
        <v>0</v>
      </c>
      <c r="AA455" s="81">
        <f t="shared" si="244"/>
        <v>0</v>
      </c>
      <c r="AB455" s="81">
        <f t="shared" si="265"/>
        <v>0</v>
      </c>
      <c r="AC455" s="81">
        <f t="shared" si="245"/>
        <v>0</v>
      </c>
      <c r="AD455" s="81">
        <f t="shared" si="246"/>
        <v>0</v>
      </c>
      <c r="AE455" s="81">
        <f t="shared" si="266"/>
        <v>0</v>
      </c>
      <c r="AF455" s="81">
        <f t="shared" si="247"/>
        <v>0</v>
      </c>
      <c r="AG455" s="81">
        <f t="shared" si="248"/>
        <v>0</v>
      </c>
      <c r="AH455" s="81">
        <f t="shared" si="267"/>
        <v>0</v>
      </c>
      <c r="AI455" s="81">
        <f t="shared" si="249"/>
        <v>0</v>
      </c>
      <c r="AJ455" s="81">
        <f t="shared" si="250"/>
        <v>0</v>
      </c>
      <c r="AK455" s="81">
        <f t="shared" si="268"/>
        <v>0</v>
      </c>
      <c r="AL455" s="81">
        <f t="shared" si="251"/>
        <v>0</v>
      </c>
      <c r="AM455" s="81">
        <f t="shared" si="252"/>
        <v>0</v>
      </c>
      <c r="AN455" s="81">
        <f t="shared" si="269"/>
        <v>0</v>
      </c>
      <c r="AO455" s="81">
        <f t="shared" si="253"/>
        <v>0</v>
      </c>
      <c r="AP455" s="81">
        <f t="shared" si="254"/>
        <v>0</v>
      </c>
      <c r="AQ455" s="81">
        <f t="shared" si="270"/>
        <v>0</v>
      </c>
      <c r="AR455" s="81">
        <f t="shared" si="255"/>
        <v>0</v>
      </c>
      <c r="AS455" s="81">
        <f t="shared" si="256"/>
        <v>0</v>
      </c>
      <c r="AT455" s="81">
        <f t="shared" si="271"/>
        <v>0</v>
      </c>
      <c r="AU455" s="81">
        <f t="shared" si="257"/>
        <v>0</v>
      </c>
      <c r="AV455" s="81">
        <f t="shared" si="258"/>
        <v>0</v>
      </c>
      <c r="AW455" s="81">
        <f t="shared" si="272"/>
        <v>0</v>
      </c>
      <c r="AX455" s="81">
        <f t="shared" si="259"/>
        <v>0</v>
      </c>
      <c r="AY455" s="81">
        <f t="shared" si="260"/>
        <v>0</v>
      </c>
      <c r="AZ455" s="81">
        <f t="shared" si="273"/>
        <v>0</v>
      </c>
      <c r="BA455" s="81">
        <f t="shared" si="261"/>
        <v>0</v>
      </c>
      <c r="BB455" s="81">
        <f t="shared" si="262"/>
        <v>0</v>
      </c>
    </row>
    <row r="456" spans="1:54" x14ac:dyDescent="0.25">
      <c r="A456" s="198"/>
      <c r="B456" s="206"/>
      <c r="C456" s="207"/>
      <c r="D456" s="206"/>
      <c r="E456" s="206"/>
      <c r="F456" s="206"/>
      <c r="G456" s="206"/>
      <c r="H456" s="206"/>
      <c r="I456" s="206"/>
      <c r="J456" s="206"/>
      <c r="K456" s="206"/>
      <c r="L456" s="206"/>
      <c r="M456" s="206"/>
      <c r="N456" s="206"/>
      <c r="O456" s="206"/>
      <c r="P456" s="208"/>
      <c r="Q456" s="81">
        <f t="shared" si="239"/>
        <v>0</v>
      </c>
      <c r="R456" s="81">
        <f t="shared" si="240"/>
        <v>0</v>
      </c>
      <c r="S456" s="211" t="s">
        <v>36</v>
      </c>
      <c r="T456" s="212" t="s">
        <v>36</v>
      </c>
      <c r="U456" s="213" t="s">
        <v>36</v>
      </c>
      <c r="V456" s="81">
        <f t="shared" si="263"/>
        <v>0</v>
      </c>
      <c r="W456" s="81">
        <f t="shared" si="241"/>
        <v>0</v>
      </c>
      <c r="X456" s="81">
        <f t="shared" si="242"/>
        <v>0</v>
      </c>
      <c r="Y456" s="81">
        <f t="shared" si="264"/>
        <v>0</v>
      </c>
      <c r="Z456" s="81">
        <f t="shared" si="243"/>
        <v>0</v>
      </c>
      <c r="AA456" s="81">
        <f t="shared" si="244"/>
        <v>0</v>
      </c>
      <c r="AB456" s="81">
        <f t="shared" si="265"/>
        <v>0</v>
      </c>
      <c r="AC456" s="81">
        <f t="shared" si="245"/>
        <v>0</v>
      </c>
      <c r="AD456" s="81">
        <f t="shared" si="246"/>
        <v>0</v>
      </c>
      <c r="AE456" s="81">
        <f t="shared" si="266"/>
        <v>0</v>
      </c>
      <c r="AF456" s="81">
        <f t="shared" si="247"/>
        <v>0</v>
      </c>
      <c r="AG456" s="81">
        <f t="shared" si="248"/>
        <v>0</v>
      </c>
      <c r="AH456" s="81">
        <f t="shared" si="267"/>
        <v>0</v>
      </c>
      <c r="AI456" s="81">
        <f t="shared" si="249"/>
        <v>0</v>
      </c>
      <c r="AJ456" s="81">
        <f t="shared" si="250"/>
        <v>0</v>
      </c>
      <c r="AK456" s="81">
        <f t="shared" si="268"/>
        <v>0</v>
      </c>
      <c r="AL456" s="81">
        <f t="shared" si="251"/>
        <v>0</v>
      </c>
      <c r="AM456" s="81">
        <f t="shared" si="252"/>
        <v>0</v>
      </c>
      <c r="AN456" s="81">
        <f t="shared" si="269"/>
        <v>0</v>
      </c>
      <c r="AO456" s="81">
        <f t="shared" si="253"/>
        <v>0</v>
      </c>
      <c r="AP456" s="81">
        <f t="shared" si="254"/>
        <v>0</v>
      </c>
      <c r="AQ456" s="81">
        <f t="shared" si="270"/>
        <v>0</v>
      </c>
      <c r="AR456" s="81">
        <f t="shared" si="255"/>
        <v>0</v>
      </c>
      <c r="AS456" s="81">
        <f t="shared" si="256"/>
        <v>0</v>
      </c>
      <c r="AT456" s="81">
        <f t="shared" si="271"/>
        <v>0</v>
      </c>
      <c r="AU456" s="81">
        <f t="shared" si="257"/>
        <v>0</v>
      </c>
      <c r="AV456" s="81">
        <f t="shared" si="258"/>
        <v>0</v>
      </c>
      <c r="AW456" s="81">
        <f t="shared" si="272"/>
        <v>0</v>
      </c>
      <c r="AX456" s="81">
        <f t="shared" si="259"/>
        <v>0</v>
      </c>
      <c r="AY456" s="81">
        <f t="shared" si="260"/>
        <v>0</v>
      </c>
      <c r="AZ456" s="81">
        <f t="shared" si="273"/>
        <v>0</v>
      </c>
      <c r="BA456" s="81">
        <f t="shared" si="261"/>
        <v>0</v>
      </c>
      <c r="BB456" s="81">
        <f t="shared" si="262"/>
        <v>0</v>
      </c>
    </row>
    <row r="457" spans="1:54" ht="14.25" customHeight="1" x14ac:dyDescent="0.25">
      <c r="A457" s="187"/>
      <c r="Q457" s="201"/>
      <c r="R457" s="201"/>
      <c r="V457" s="201"/>
      <c r="W457" s="201"/>
      <c r="X457" s="201"/>
      <c r="Y457" s="201"/>
      <c r="Z457" s="201"/>
      <c r="AA457" s="201"/>
      <c r="AB457" s="201"/>
      <c r="AC457" s="201"/>
      <c r="AD457" s="201"/>
      <c r="AE457" s="201"/>
      <c r="AF457" s="201"/>
      <c r="AG457" s="201"/>
      <c r="AH457" s="201"/>
      <c r="AI457" s="201"/>
      <c r="AJ457" s="201"/>
      <c r="AK457" s="201"/>
      <c r="AL457" s="201"/>
      <c r="AM457" s="201"/>
      <c r="AN457" s="201"/>
      <c r="AO457" s="201"/>
      <c r="AP457" s="201"/>
      <c r="AQ457" s="201"/>
      <c r="AR457" s="201"/>
      <c r="AS457" s="201"/>
      <c r="AT457" s="201"/>
      <c r="AU457" s="201"/>
      <c r="AV457" s="201"/>
      <c r="AW457" s="201"/>
      <c r="AX457" s="201"/>
      <c r="AY457" s="201"/>
      <c r="AZ457" s="201"/>
      <c r="BA457" s="201"/>
      <c r="BB457" s="201"/>
    </row>
    <row r="458" spans="1:54" ht="14.25" customHeight="1" x14ac:dyDescent="0.25">
      <c r="B458" s="202" t="s">
        <v>255</v>
      </c>
      <c r="C458" s="202"/>
      <c r="L458" s="566"/>
      <c r="M458" s="567"/>
      <c r="N458" s="567"/>
      <c r="O458" s="567"/>
      <c r="P458" s="568"/>
      <c r="Q458" s="201"/>
      <c r="R458" s="201"/>
      <c r="V458" s="201"/>
      <c r="W458" s="201"/>
      <c r="X458" s="201"/>
      <c r="Y458" s="201"/>
      <c r="Z458" s="201"/>
      <c r="AA458" s="201"/>
      <c r="AB458" s="201"/>
      <c r="AC458" s="201"/>
      <c r="AD458" s="201"/>
      <c r="AE458" s="201"/>
      <c r="AF458" s="201"/>
      <c r="AG458" s="201"/>
      <c r="AH458" s="201"/>
      <c r="AI458" s="201"/>
      <c r="AJ458" s="201"/>
      <c r="AK458" s="201"/>
      <c r="AL458" s="201"/>
      <c r="AM458" s="201"/>
      <c r="AN458" s="201"/>
      <c r="AO458" s="201"/>
      <c r="AP458" s="201"/>
      <c r="AQ458" s="201"/>
      <c r="AR458" s="201"/>
      <c r="AS458" s="201"/>
      <c r="AT458" s="201"/>
      <c r="AU458" s="201"/>
      <c r="AV458" s="201"/>
      <c r="AW458" s="201"/>
      <c r="AX458" s="201"/>
      <c r="AY458" s="201"/>
      <c r="AZ458" s="201"/>
      <c r="BA458" s="201"/>
      <c r="BB458" s="201"/>
    </row>
    <row r="459" spans="1:54" ht="14.25" customHeight="1" x14ac:dyDescent="0.25">
      <c r="L459" s="558" t="s">
        <v>40</v>
      </c>
      <c r="M459" s="559"/>
      <c r="N459" s="559"/>
      <c r="O459" s="559"/>
      <c r="P459" s="560"/>
      <c r="Q459" s="201"/>
      <c r="R459" s="201"/>
      <c r="S459" s="552" t="s">
        <v>39</v>
      </c>
      <c r="T459" s="553"/>
      <c r="U459" s="554"/>
      <c r="V459" s="555" t="s">
        <v>12</v>
      </c>
      <c r="W459" s="556"/>
      <c r="X459" s="556"/>
      <c r="Y459" s="556"/>
      <c r="Z459" s="556"/>
      <c r="AA459" s="556"/>
      <c r="AB459" s="556"/>
      <c r="AC459" s="556"/>
      <c r="AD459" s="556"/>
      <c r="AE459" s="556"/>
      <c r="AF459" s="556"/>
      <c r="AG459" s="556"/>
      <c r="AH459" s="556"/>
      <c r="AI459" s="556"/>
      <c r="AJ459" s="556"/>
      <c r="AK459" s="556"/>
      <c r="AL459" s="556"/>
      <c r="AM459" s="556"/>
      <c r="AN459" s="556"/>
      <c r="AO459" s="556"/>
      <c r="AP459" s="557"/>
      <c r="AQ459" s="203"/>
      <c r="AR459" s="203"/>
      <c r="AS459" s="203"/>
      <c r="AT459" s="203"/>
      <c r="AU459" s="203"/>
      <c r="AV459" s="203"/>
      <c r="AW459" s="203"/>
      <c r="AX459" s="203"/>
      <c r="AY459" s="203"/>
      <c r="AZ459" s="203"/>
      <c r="BA459" s="203"/>
      <c r="BB459" s="203"/>
    </row>
    <row r="460" spans="1:54" ht="31.5" x14ac:dyDescent="0.25">
      <c r="B460" s="92" t="s">
        <v>26</v>
      </c>
      <c r="C460" s="92"/>
      <c r="D460" s="193" t="s">
        <v>205</v>
      </c>
      <c r="E460" s="193"/>
      <c r="F460" s="193"/>
      <c r="G460" s="92"/>
      <c r="H460" s="92"/>
      <c r="I460" s="92" t="s">
        <v>95</v>
      </c>
      <c r="J460" s="193" t="s">
        <v>205</v>
      </c>
      <c r="K460" s="92" t="s">
        <v>181</v>
      </c>
      <c r="L460" s="193" t="s">
        <v>696</v>
      </c>
      <c r="M460" s="193" t="s">
        <v>340</v>
      </c>
      <c r="N460" s="193" t="s">
        <v>699</v>
      </c>
      <c r="O460" s="193" t="s">
        <v>432</v>
      </c>
      <c r="P460" s="193" t="s">
        <v>44</v>
      </c>
      <c r="Q460" s="550" t="str">
        <f>Q8</f>
        <v>2014/15</v>
      </c>
      <c r="R460" s="551"/>
      <c r="S460" s="92" t="s">
        <v>30</v>
      </c>
      <c r="T460" s="92" t="s">
        <v>45</v>
      </c>
      <c r="U460" s="194" t="s">
        <v>38</v>
      </c>
      <c r="V460" s="558" t="str">
        <f>V8</f>
        <v>2014/15</v>
      </c>
      <c r="W460" s="559"/>
      <c r="X460" s="560"/>
      <c r="Y460" s="558" t="str">
        <f>Y8</f>
        <v>2015/16</v>
      </c>
      <c r="Z460" s="559"/>
      <c r="AA460" s="560"/>
      <c r="AB460" s="558" t="str">
        <f>AB8</f>
        <v>2016/17</v>
      </c>
      <c r="AC460" s="559"/>
      <c r="AD460" s="560"/>
      <c r="AE460" s="558" t="str">
        <f>AE8</f>
        <v>2017/18</v>
      </c>
      <c r="AF460" s="559"/>
      <c r="AG460" s="560"/>
      <c r="AH460" s="558" t="str">
        <f>AH8</f>
        <v>2018/19</v>
      </c>
      <c r="AI460" s="559"/>
      <c r="AJ460" s="560"/>
      <c r="AK460" s="558" t="str">
        <f>AK8</f>
        <v>2019/20</v>
      </c>
      <c r="AL460" s="559"/>
      <c r="AM460" s="560"/>
      <c r="AN460" s="558" t="str">
        <f>AN8</f>
        <v>2020/21</v>
      </c>
      <c r="AO460" s="559"/>
      <c r="AP460" s="560"/>
      <c r="AQ460" s="558" t="str">
        <f>AQ8</f>
        <v>2021/22</v>
      </c>
      <c r="AR460" s="559"/>
      <c r="AS460" s="560"/>
      <c r="AT460" s="558" t="str">
        <f>AT8</f>
        <v>2022/23</v>
      </c>
      <c r="AU460" s="559"/>
      <c r="AV460" s="560"/>
      <c r="AW460" s="558" t="str">
        <f>AW8</f>
        <v>2023/24</v>
      </c>
      <c r="AX460" s="559"/>
      <c r="AY460" s="560"/>
      <c r="AZ460" s="558" t="str">
        <f>AZ8</f>
        <v>2024/25</v>
      </c>
      <c r="BA460" s="559"/>
      <c r="BB460" s="560"/>
    </row>
    <row r="461" spans="1:54" ht="42.75" customHeight="1" x14ac:dyDescent="0.25">
      <c r="B461" s="204"/>
      <c r="C461" s="204"/>
      <c r="D461" s="197"/>
      <c r="E461" s="197"/>
      <c r="F461" s="197"/>
      <c r="G461" s="197"/>
      <c r="H461" s="197"/>
      <c r="I461" s="197"/>
      <c r="J461" s="197"/>
      <c r="K461" s="197"/>
      <c r="L461" s="197"/>
      <c r="M461" s="197"/>
      <c r="N461" s="197"/>
      <c r="O461" s="197"/>
      <c r="P461" s="197"/>
      <c r="Q461" s="92" t="s">
        <v>276</v>
      </c>
      <c r="R461" s="92" t="s">
        <v>277</v>
      </c>
      <c r="S461" s="92"/>
      <c r="T461" s="92"/>
      <c r="U461" s="92"/>
      <c r="V461" s="92" t="s">
        <v>44</v>
      </c>
      <c r="W461" s="92" t="s">
        <v>276</v>
      </c>
      <c r="X461" s="92" t="s">
        <v>277</v>
      </c>
      <c r="Y461" s="92" t="s">
        <v>44</v>
      </c>
      <c r="Z461" s="92" t="s">
        <v>276</v>
      </c>
      <c r="AA461" s="92" t="s">
        <v>277</v>
      </c>
      <c r="AB461" s="92" t="s">
        <v>44</v>
      </c>
      <c r="AC461" s="92" t="s">
        <v>276</v>
      </c>
      <c r="AD461" s="92" t="s">
        <v>277</v>
      </c>
      <c r="AE461" s="92" t="s">
        <v>44</v>
      </c>
      <c r="AF461" s="92" t="s">
        <v>276</v>
      </c>
      <c r="AG461" s="92" t="s">
        <v>277</v>
      </c>
      <c r="AH461" s="92" t="s">
        <v>44</v>
      </c>
      <c r="AI461" s="92" t="s">
        <v>276</v>
      </c>
      <c r="AJ461" s="92" t="s">
        <v>277</v>
      </c>
      <c r="AK461" s="92" t="s">
        <v>44</v>
      </c>
      <c r="AL461" s="92" t="s">
        <v>276</v>
      </c>
      <c r="AM461" s="92" t="s">
        <v>277</v>
      </c>
      <c r="AN461" s="92" t="s">
        <v>44</v>
      </c>
      <c r="AO461" s="92" t="s">
        <v>276</v>
      </c>
      <c r="AP461" s="92" t="s">
        <v>277</v>
      </c>
      <c r="AQ461" s="92" t="s">
        <v>44</v>
      </c>
      <c r="AR461" s="92" t="s">
        <v>276</v>
      </c>
      <c r="AS461" s="92" t="s">
        <v>277</v>
      </c>
      <c r="AT461" s="92" t="s">
        <v>44</v>
      </c>
      <c r="AU461" s="92" t="s">
        <v>276</v>
      </c>
      <c r="AV461" s="92" t="s">
        <v>277</v>
      </c>
      <c r="AW461" s="92" t="s">
        <v>44</v>
      </c>
      <c r="AX461" s="92" t="s">
        <v>276</v>
      </c>
      <c r="AY461" s="92" t="s">
        <v>277</v>
      </c>
      <c r="AZ461" s="92" t="s">
        <v>44</v>
      </c>
      <c r="BA461" s="92" t="s">
        <v>276</v>
      </c>
      <c r="BB461" s="92" t="s">
        <v>277</v>
      </c>
    </row>
    <row r="462" spans="1:54" s="202" customFormat="1" x14ac:dyDescent="0.25">
      <c r="A462" s="219"/>
      <c r="B462" s="220" t="s">
        <v>96</v>
      </c>
      <c r="C462" s="220"/>
      <c r="D462" s="220"/>
      <c r="E462" s="220"/>
      <c r="F462" s="220"/>
      <c r="G462" s="220"/>
      <c r="H462" s="220"/>
      <c r="I462" s="220"/>
      <c r="J462" s="220"/>
      <c r="K462" s="220"/>
      <c r="L462" s="220"/>
      <c r="M462" s="220"/>
      <c r="N462" s="220"/>
      <c r="O462" s="220"/>
      <c r="P462" s="88">
        <f>SUM(P463:P502)</f>
        <v>0</v>
      </c>
      <c r="Q462" s="88">
        <f ca="1">SUM(Q463:Q502)</f>
        <v>0</v>
      </c>
      <c r="R462" s="88">
        <f ca="1">SUM(R463:R502)</f>
        <v>0</v>
      </c>
      <c r="S462" s="220"/>
      <c r="T462" s="220"/>
      <c r="U462" s="220"/>
      <c r="V462" s="88">
        <f t="shared" ref="V462:AZ462" si="274">SUM(V463:V502)</f>
        <v>0</v>
      </c>
      <c r="W462" s="88">
        <f ca="1">SUM(W463:W502)</f>
        <v>0</v>
      </c>
      <c r="X462" s="88">
        <f ca="1">SUM(X463:X502)</f>
        <v>0</v>
      </c>
      <c r="Y462" s="88">
        <f t="shared" si="274"/>
        <v>0</v>
      </c>
      <c r="Z462" s="88">
        <f ca="1">SUM(Z463:Z502)</f>
        <v>0</v>
      </c>
      <c r="AA462" s="88">
        <f ca="1">SUM(AA463:AA502)</f>
        <v>0</v>
      </c>
      <c r="AB462" s="88">
        <f t="shared" si="274"/>
        <v>0</v>
      </c>
      <c r="AC462" s="88">
        <f ca="1">SUM(AC463:AC502)</f>
        <v>0</v>
      </c>
      <c r="AD462" s="88">
        <f ca="1">SUM(AD463:AD502)</f>
        <v>0</v>
      </c>
      <c r="AE462" s="88">
        <f t="shared" si="274"/>
        <v>0</v>
      </c>
      <c r="AF462" s="88">
        <f ca="1">SUM(AF463:AF502)</f>
        <v>0</v>
      </c>
      <c r="AG462" s="88">
        <f ca="1">SUM(AG463:AG502)</f>
        <v>0</v>
      </c>
      <c r="AH462" s="88">
        <f t="shared" si="274"/>
        <v>0</v>
      </c>
      <c r="AI462" s="88">
        <f ca="1">SUM(AI463:AI502)</f>
        <v>0</v>
      </c>
      <c r="AJ462" s="88">
        <f ca="1">SUM(AJ463:AJ502)</f>
        <v>0</v>
      </c>
      <c r="AK462" s="88">
        <f t="shared" si="274"/>
        <v>0</v>
      </c>
      <c r="AL462" s="88">
        <f ca="1">SUM(AL463:AL502)</f>
        <v>0</v>
      </c>
      <c r="AM462" s="88">
        <f ca="1">SUM(AM463:AM502)</f>
        <v>0</v>
      </c>
      <c r="AN462" s="88">
        <f t="shared" si="274"/>
        <v>0</v>
      </c>
      <c r="AO462" s="88">
        <f ca="1">SUM(AO463:AO502)</f>
        <v>0</v>
      </c>
      <c r="AP462" s="88">
        <f ca="1">SUM(AP463:AP502)</f>
        <v>0</v>
      </c>
      <c r="AQ462" s="88">
        <f t="shared" si="274"/>
        <v>0</v>
      </c>
      <c r="AR462" s="88">
        <f ca="1">SUM(AR463:AR502)</f>
        <v>0</v>
      </c>
      <c r="AS462" s="88">
        <f ca="1">SUM(AS463:AS502)</f>
        <v>0</v>
      </c>
      <c r="AT462" s="88">
        <f t="shared" si="274"/>
        <v>0</v>
      </c>
      <c r="AU462" s="88">
        <f ca="1">SUM(AU463:AU502)</f>
        <v>0</v>
      </c>
      <c r="AV462" s="88">
        <f ca="1">SUM(AV463:AV502)</f>
        <v>0</v>
      </c>
      <c r="AW462" s="88">
        <f t="shared" si="274"/>
        <v>0</v>
      </c>
      <c r="AX462" s="88">
        <f ca="1">SUM(AX463:AX502)</f>
        <v>0</v>
      </c>
      <c r="AY462" s="88">
        <f ca="1">SUM(AY463:AY502)</f>
        <v>0</v>
      </c>
      <c r="AZ462" s="88">
        <f t="shared" si="274"/>
        <v>0</v>
      </c>
      <c r="BA462" s="88">
        <f ca="1">SUM(BA463:BA502)</f>
        <v>0</v>
      </c>
      <c r="BB462" s="88">
        <f ca="1">SUM(BB463:BB502)</f>
        <v>0</v>
      </c>
    </row>
    <row r="463" spans="1:54" ht="14.25" customHeight="1" x14ac:dyDescent="0.25">
      <c r="B463" s="206"/>
      <c r="C463" s="214"/>
      <c r="D463" s="206"/>
      <c r="E463" s="214"/>
      <c r="F463" s="214"/>
      <c r="G463" s="214"/>
      <c r="H463" s="214"/>
      <c r="I463" s="206"/>
      <c r="J463" s="206"/>
      <c r="K463" s="206"/>
      <c r="L463" s="84" t="str">
        <f>IF(K463&gt;0,"Stationary","")</f>
        <v/>
      </c>
      <c r="M463" s="206"/>
      <c r="N463" s="206"/>
      <c r="O463" s="206"/>
      <c r="P463" s="208"/>
      <c r="Q463" s="83">
        <f ca="1">IF(ISBLANK($N463),0,P463*OFFSET('Emission factors'!#REF!,VLOOKUP($N463,Lists!$C$9:$D$78,2,FALSE),MATCH(Q$8,Lists!$G$10:$G$17,0))/1000)</f>
        <v>0</v>
      </c>
      <c r="R463" s="81">
        <f ca="1">IF(ISBLANK($N463),0,IF(OR($N463="Renewable Elec Self Supply (kWh)",$N463="Renewable Heat Self Supply (kWh)"),0,P463*OFFSET(Costs!#REF!,VLOOKUP($N463,Lists!$C$9:$D$78,2,FALSE),MATCH(Q$8,Lists!$G$10:$G$17,0))))</f>
        <v>0</v>
      </c>
      <c r="S463" s="211"/>
      <c r="T463" s="212"/>
      <c r="U463" s="213"/>
      <c r="V463" s="81">
        <f>IF($U463="",0,IF(VALUE(LEFT(V$8,4))&gt;IF($U463="N/a",9999,VALUE(LEFT($U463,4))),0,IF(AND(VALUE(LEFT(V$8,4))&gt;=IF($S463="N/a",9999,VALUE(LEFT($S463,4))),$T463&lt;&gt;"N/a"),(1+$T463)*$P463,$P463)))</f>
        <v>0</v>
      </c>
      <c r="W463" s="81">
        <f ca="1">IF($N463=0,0,V463*OFFSET('Emission factors'!#REF!,VLOOKUP($N463,Lists!$C$9:$D$78,2,FALSE),MATCH(V$8,Lists!$G$10:$G$17,0))/1000)</f>
        <v>0</v>
      </c>
      <c r="X463" s="81">
        <f ca="1">IF(ISBLANK($N463),0,IF(OR($N463="Renewable Elec Self Supply (kWh)",$N463="Renewable Heat Self Supply (kWh)"),0,V463*OFFSET(Costs!#REF!,VLOOKUP($N463,Lists!$C$9:$D$78,2,FALSE),MATCH(V$8,Lists!$G$10:$G$17,0))))</f>
        <v>0</v>
      </c>
      <c r="Y463" s="81">
        <f>IF($U463="",0,IF(VALUE(LEFT(Y$8,4))&gt;IF($U463="N/a",9999,VALUE(LEFT($U463,4))),0,IF(AND(VALUE(LEFT(Y$8,4))&gt;=IF($S463="N/a",9999,VALUE(LEFT($S463,4))),$T463&lt;&gt;"N/a"),(1+$T463)*$P463,$P463)))</f>
        <v>0</v>
      </c>
      <c r="Z463" s="81">
        <f ca="1">IF($N463=0,0,Y463*OFFSET('Emission factors'!#REF!,VLOOKUP($N463,Lists!$C$9:$D$78,2,FALSE),MATCH(Y$8,Lists!$G$10:$G$17,0))/1000)</f>
        <v>0</v>
      </c>
      <c r="AA463" s="81">
        <f ca="1">IF(ISBLANK($N463),0,IF(OR($N463="Renewable Elec Self Supply (kWh)",$N463="Renewable Heat Self Supply (kWh)"),0,Y463*OFFSET(Costs!#REF!,VLOOKUP($N463,Lists!$C$9:$D$78,2,FALSE),MATCH(Y$8,Lists!$G$10:$G$17,0))))</f>
        <v>0</v>
      </c>
      <c r="AB463" s="81">
        <f>IF($U463="",0,IF(VALUE(LEFT(AB$8,4))&gt;IF($U463="N/a",9999,VALUE(LEFT($U463,4))),0,IF(AND(VALUE(LEFT(AB$8,4))&gt;=IF($S463="N/a",9999,VALUE(LEFT($S463,4))),$T463&lt;&gt;"N/a"),(1+$T463)*$P463,$P463)))</f>
        <v>0</v>
      </c>
      <c r="AC463" s="81">
        <f ca="1">IF($N463=0,0,AB463*OFFSET('Emission factors'!#REF!,VLOOKUP($N463,Lists!$C$9:$D$78,2,FALSE),MATCH(AB$8,Lists!$G$10:$G$17,0))/1000)</f>
        <v>0</v>
      </c>
      <c r="AD463" s="81">
        <f ca="1">IF(ISBLANK($N463),0,IF(OR($N463="Renewable Elec Self Supply (kWh)",$N463="Renewable Heat Self Supply (kWh)"),0,AB463*OFFSET(Costs!#REF!,VLOOKUP($N463,Lists!$C$9:$D$78,2,FALSE),MATCH(AB$8,Lists!$G$10:$G$17,0))))</f>
        <v>0</v>
      </c>
      <c r="AE463" s="81">
        <f>IF($U463="",0,IF(VALUE(LEFT(AE$8,4))&gt;IF($U463="N/a",9999,VALUE(LEFT($U463,4))),0,IF(AND(VALUE(LEFT(AE$8,4))&gt;=IF($S463="N/a",9999,VALUE(LEFT($S463,4))),$T463&lt;&gt;"N/a"),(1+$T463)*$P463,$P463)))</f>
        <v>0</v>
      </c>
      <c r="AF463" s="81">
        <f ca="1">IF($N463=0,0,AE463*OFFSET('Emission factors'!#REF!,VLOOKUP($N463,Lists!$C$9:$D$78,2,FALSE),MATCH(AE$8,Lists!$G$10:$G$17,0))/1000)</f>
        <v>0</v>
      </c>
      <c r="AG463" s="81">
        <f ca="1">IF(ISBLANK($N463),0,IF(OR($N463="Renewable Elec Self Supply (kWh)",$N463="Renewable Heat Self Supply (kWh)"),0,AE463*OFFSET(Costs!#REF!,VLOOKUP($N463,Lists!$C$9:$D$78,2,FALSE),MATCH(AE$8,Lists!$G$10:$G$17,0))))</f>
        <v>0</v>
      </c>
      <c r="AH463" s="81">
        <f>IF($U463="",0,IF(VALUE(LEFT(AH$8,4))&gt;IF($U463="N/a",9999,VALUE(LEFT($U463,4))),0,IF(AND(VALUE(LEFT(AH$8,4))&gt;=IF($S463="N/a",9999,VALUE(LEFT($S463,4))),$T463&lt;&gt;"N/a"),(1+$T463)*$P463,$P463)))</f>
        <v>0</v>
      </c>
      <c r="AI463" s="81">
        <f ca="1">IF($N463=0,0,AH463*OFFSET('Emission factors'!#REF!,VLOOKUP($N463,Lists!$C$9:$D$78,2,FALSE),MATCH(AH$8,Lists!$G$10:$G$17,0))/1000)</f>
        <v>0</v>
      </c>
      <c r="AJ463" s="81">
        <f ca="1">IF(ISBLANK($N463),0,IF(OR($N463="Renewable Elec Self Supply (kWh)",$N463="Renewable Heat Self Supply (kWh)"),0,AH463*OFFSET(Costs!#REF!,VLOOKUP($N463,Lists!$C$9:$D$78,2,FALSE),MATCH(AH$8,Lists!$G$10:$G$17,0))))</f>
        <v>0</v>
      </c>
      <c r="AK463" s="81">
        <f>IF($U463="",0,IF(VALUE(LEFT(AK$8,4))&gt;IF($U463="N/a",9999,VALUE(LEFT($U463,4))),0,IF(AND(VALUE(LEFT(AK$8,4))&gt;=IF($S463="N/a",9999,VALUE(LEFT($S463,4))),$T463&lt;&gt;"N/a"),(1+$T463)*$P463,$P463)))</f>
        <v>0</v>
      </c>
      <c r="AL463" s="81">
        <f ca="1">IF($N463=0,0,AK463*OFFSET('Emission factors'!#REF!,VLOOKUP($N463,Lists!$C$9:$D$78,2,FALSE),MATCH(AK$8,Lists!$G$10:$G$17,0))/1000)</f>
        <v>0</v>
      </c>
      <c r="AM463" s="81">
        <f ca="1">IF(ISBLANK($N463),0,IF(OR($N463="Renewable Elec Self Supply (kWh)",$N463="Renewable Heat Self Supply (kWh)"),0,AK463*OFFSET(Costs!#REF!,VLOOKUP($N463,Lists!$C$9:$D$78,2,FALSE),MATCH(AK$8,Lists!$G$10:$G$17,0))))</f>
        <v>0</v>
      </c>
      <c r="AN463" s="81">
        <f>IF($U463="",0,IF(VALUE(LEFT(AN$8,4))&gt;IF($U463="N/a",9999,VALUE(LEFT($U463,4))),0,IF(AND(VALUE(LEFT(AN$8,4))&gt;=IF($S463="N/a",9999,VALUE(LEFT($S463,4))),$T463&lt;&gt;"N/a"),(1+$T463)*$P463,$P463)))</f>
        <v>0</v>
      </c>
      <c r="AO463" s="81">
        <f ca="1">IF($N463=0,0,AN463*OFFSET('Emission factors'!#REF!,VLOOKUP($N463,Lists!$C$9:$D$78,2,FALSE),MATCH(AN$8,Lists!$G$10:$G$17,0))/1000)</f>
        <v>0</v>
      </c>
      <c r="AP463" s="81">
        <f ca="1">IF(ISBLANK($N463),0,IF(OR($N463="Renewable Elec Self Supply (kWh)",$N463="Renewable Heat Self Supply (kWh)"),0,AN463*OFFSET(Costs!#REF!,VLOOKUP($N463,Lists!$C$9:$D$78,2,FALSE),MATCH(AN$8,Lists!$G$10:$G$17,0))))</f>
        <v>0</v>
      </c>
      <c r="AQ463" s="81">
        <f>IF($U463="",0,IF(VALUE(LEFT(AQ$8,4))&gt;IF($U463="N/a",9999,VALUE(LEFT($U463,4))),0,IF(AND(VALUE(LEFT(AQ$8,4))&gt;=IF($S463="N/a",9999,VALUE(LEFT($S463,4))),$T463&lt;&gt;"N/a"),(1+$T463)*$P463,$P463)))</f>
        <v>0</v>
      </c>
      <c r="AR463" s="81">
        <f ca="1">IF($N463=0,0,AQ463*OFFSET('Emission factors'!#REF!,VLOOKUP($N463,Lists!$C$9:$D$78,2,FALSE),MATCH(AQ$8,Lists!$G$10:$G$17,0))/1000)</f>
        <v>0</v>
      </c>
      <c r="AS463" s="81">
        <f ca="1">IF(ISBLANK($N463),0,IF(OR($N463="Renewable Elec Self Supply (kWh)",$N463="Renewable Heat Self Supply (kWh)"),0,AQ463*OFFSET(Costs!#REF!,VLOOKUP($N463,Lists!$C$9:$D$78,2,FALSE),MATCH(AQ$8,Lists!$G$10:$G$17,0))))</f>
        <v>0</v>
      </c>
      <c r="AT463" s="81">
        <f>IF($U463="",0,IF(VALUE(LEFT(AT$8,4))&gt;IF($U463="N/a",9999,VALUE(LEFT($U463,4))),0,IF(AND(VALUE(LEFT(AT$8,4))&gt;=IF($S463="N/a",9999,VALUE(LEFT($S463,4))),$T463&lt;&gt;"N/a"),(1+$T463)*$P463,$P463)))</f>
        <v>0</v>
      </c>
      <c r="AU463" s="81">
        <f ca="1">IF($N463=0,0,AT463*OFFSET('Emission factors'!#REF!,VLOOKUP($N463,Lists!$C$9:$D$78,2,FALSE),MATCH(AT$8,Lists!$G$10:$G$17,0))/1000)</f>
        <v>0</v>
      </c>
      <c r="AV463" s="81">
        <f ca="1">IF(ISBLANK($N463),0,IF(OR($N463="Renewable Elec Self Supply (kWh)",$N463="Renewable Heat Self Supply (kWh)"),0,AT463*OFFSET(Costs!#REF!,VLOOKUP($N463,Lists!$C$9:$D$78,2,FALSE),MATCH(AT$8,Lists!$G$10:$G$17,0))))</f>
        <v>0</v>
      </c>
      <c r="AW463" s="81">
        <f>IF($U463="",0,IF(VALUE(LEFT(AW$8,4))&gt;IF($U463="N/a",9999,VALUE(LEFT($U463,4))),0,IF(AND(VALUE(LEFT(AW$8,4))&gt;=IF($S463="N/a",9999,VALUE(LEFT($S463,4))),$T463&lt;&gt;"N/a"),(1+$T463)*$P463,$P463)))</f>
        <v>0</v>
      </c>
      <c r="AX463" s="81">
        <f ca="1">IF($N463=0,0,AW463*OFFSET('Emission factors'!#REF!,VLOOKUP($N463,Lists!$C$9:$D$78,2,FALSE),MATCH(AW$8,Lists!$G$10:$G$17,0))/1000)</f>
        <v>0</v>
      </c>
      <c r="AY463" s="81">
        <f ca="1">IF(ISBLANK($N463),0,IF(OR($N463="Renewable Elec Self Supply (kWh)",$N463="Renewable Heat Self Supply (kWh)"),0,AW463*OFFSET(Costs!#REF!,VLOOKUP($N463,Lists!$C$9:$D$78,2,FALSE),MATCH(AW$8,Lists!$G$10:$G$17,0))))</f>
        <v>0</v>
      </c>
      <c r="AZ463" s="81">
        <f>IF($U463="",0,IF(VALUE(LEFT(AZ$8,4))&gt;IF($U463="N/a",9999,VALUE(LEFT($U463,4))),0,IF(AND(VALUE(LEFT(AZ$8,4))&gt;=IF($S463="N/a",9999,VALUE(LEFT($S463,4))),$T463&lt;&gt;"N/a"),(1+$T463)*$P463,$P463)))</f>
        <v>0</v>
      </c>
      <c r="BA463" s="81">
        <f ca="1">IF($N463=0,0,AZ463*OFFSET('Emission factors'!#REF!,VLOOKUP($N463,Lists!$C$9:$D$78,2,FALSE),MATCH(AZ$8,Lists!$G$10:$G$17,0))/1000)</f>
        <v>0</v>
      </c>
      <c r="BB463" s="81">
        <f ca="1">IF(ISBLANK($N463),0,IF(OR($N463="Renewable Elec Self Supply (kWh)",$N463="Renewable Heat Self Supply (kWh)"),0,AZ463*OFFSET(Costs!#REF!,VLOOKUP($N463,Lists!$C$9:$D$78,2,FALSE),MATCH(AZ$8,Lists!$G$10:$G$17,0))))</f>
        <v>0</v>
      </c>
    </row>
    <row r="464" spans="1:54" ht="14.25" customHeight="1" x14ac:dyDescent="0.25">
      <c r="B464" s="206"/>
      <c r="C464" s="214"/>
      <c r="D464" s="206"/>
      <c r="E464" s="214"/>
      <c r="F464" s="214"/>
      <c r="G464" s="214"/>
      <c r="H464" s="214"/>
      <c r="I464" s="206"/>
      <c r="J464" s="206"/>
      <c r="K464" s="206"/>
      <c r="L464" s="84" t="str">
        <f t="shared" ref="L464:L502" si="275">IF(K464&gt;0,"Stationary","")</f>
        <v/>
      </c>
      <c r="M464" s="206"/>
      <c r="N464" s="206"/>
      <c r="O464" s="206"/>
      <c r="P464" s="208"/>
      <c r="Q464" s="83">
        <f ca="1">IF(ISBLANK($N464),0,P464*OFFSET('Emission factors'!#REF!,VLOOKUP($N464,Lists!$C$9:$D$78,2,FALSE),MATCH(Q$8,Lists!$G$10:$G$17,0))/1000)</f>
        <v>0</v>
      </c>
      <c r="R464" s="81">
        <f ca="1">IF(ISBLANK($N464),0,IF(OR($N464="Renewable Elec Self Supply (kWh)",$N464="Renewable Heat Self Supply (kWh)"),0,P464*OFFSET(Costs!#REF!,VLOOKUP($N464,Lists!$C$9:$D$78,2,FALSE),MATCH(Q$8,Lists!$G$10:$G$17,0))))</f>
        <v>0</v>
      </c>
      <c r="S464" s="211"/>
      <c r="T464" s="212"/>
      <c r="U464" s="213"/>
      <c r="V464" s="81">
        <f t="shared" ref="V464:V502" si="276">IF($U464="",0,IF(VALUE(LEFT(V$8,4))&gt;IF($U464="N/a",9999,VALUE(LEFT($U464,4))),0,IF(AND(VALUE(LEFT(V$8,4))&gt;=IF($S464="N/a",9999,VALUE(LEFT($S464,4))),$T464&lt;&gt;"N/a"),(1+$T464)*$P464,$P464)))</f>
        <v>0</v>
      </c>
      <c r="W464" s="81">
        <f ca="1">IF($N464=0,0,V464*OFFSET('Emission factors'!#REF!,VLOOKUP($N464,Lists!$C$9:$D$78,2,FALSE),MATCH(V$8,Lists!$G$10:$G$17,0))/1000)</f>
        <v>0</v>
      </c>
      <c r="X464" s="81">
        <f ca="1">IF(ISBLANK($N464),0,IF(OR($N464="Renewable Elec Self Supply (kWh)",$N464="Renewable Heat Self Supply (kWh)"),0,V464*OFFSET(Costs!#REF!,VLOOKUP($N464,Lists!$C$9:$D$78,2,FALSE),MATCH(V$8,Lists!$G$10:$G$17,0))))</f>
        <v>0</v>
      </c>
      <c r="Y464" s="81">
        <f t="shared" ref="Y464:Y502" si="277">IF($U464="",0,IF(VALUE(LEFT(Y$8,4))&gt;IF($U464="N/a",9999,VALUE(LEFT($U464,4))),0,IF(AND(VALUE(LEFT(Y$8,4))&gt;=IF($S464="N/a",9999,VALUE(LEFT($S464,4))),$T464&lt;&gt;"N/a"),(1+$T464)*$P464,$P464)))</f>
        <v>0</v>
      </c>
      <c r="Z464" s="81">
        <f ca="1">IF($N464=0,0,Y464*OFFSET('Emission factors'!#REF!,VLOOKUP($N464,Lists!$C$9:$D$78,2,FALSE),MATCH(Y$8,Lists!$G$10:$G$17,0))/1000)</f>
        <v>0</v>
      </c>
      <c r="AA464" s="81">
        <f ca="1">IF(ISBLANK($N464),0,IF(OR($N464="Renewable Elec Self Supply (kWh)",$N464="Renewable Heat Self Supply (kWh)"),0,Y464*OFFSET(Costs!#REF!,VLOOKUP($N464,Lists!$C$9:$D$78,2,FALSE),MATCH(Y$8,Lists!$G$10:$G$17,0))))</f>
        <v>0</v>
      </c>
      <c r="AB464" s="81">
        <f t="shared" ref="AB464:AB502" si="278">IF($U464="",0,IF(VALUE(LEFT(AB$8,4))&gt;IF($U464="N/a",9999,VALUE(LEFT($U464,4))),0,IF(AND(VALUE(LEFT(AB$8,4))&gt;=IF($S464="N/a",9999,VALUE(LEFT($S464,4))),$T464&lt;&gt;"N/a"),(1+$T464)*$P464,$P464)))</f>
        <v>0</v>
      </c>
      <c r="AC464" s="81">
        <f ca="1">IF($N464=0,0,AB464*OFFSET('Emission factors'!#REF!,VLOOKUP($N464,Lists!$C$9:$D$78,2,FALSE),MATCH(AB$8,Lists!$G$10:$G$17,0))/1000)</f>
        <v>0</v>
      </c>
      <c r="AD464" s="81">
        <f ca="1">IF(ISBLANK($N464),0,IF(OR($N464="Renewable Elec Self Supply (kWh)",$N464="Renewable Heat Self Supply (kWh)"),0,AB464*OFFSET(Costs!#REF!,VLOOKUP($N464,Lists!$C$9:$D$78,2,FALSE),MATCH(AB$8,Lists!$G$10:$G$17,0))))</f>
        <v>0</v>
      </c>
      <c r="AE464" s="81">
        <f t="shared" ref="AE464:AE502" si="279">IF($U464="",0,IF(VALUE(LEFT(AE$8,4))&gt;IF($U464="N/a",9999,VALUE(LEFT($U464,4))),0,IF(AND(VALUE(LEFT(AE$8,4))&gt;=IF($S464="N/a",9999,VALUE(LEFT($S464,4))),$T464&lt;&gt;"N/a"),(1+$T464)*$P464,$P464)))</f>
        <v>0</v>
      </c>
      <c r="AF464" s="81">
        <f ca="1">IF($N464=0,0,AE464*OFFSET('Emission factors'!#REF!,VLOOKUP($N464,Lists!$C$9:$D$78,2,FALSE),MATCH(AE$8,Lists!$G$10:$G$17,0))/1000)</f>
        <v>0</v>
      </c>
      <c r="AG464" s="81">
        <f ca="1">IF(ISBLANK($N464),0,IF(OR($N464="Renewable Elec Self Supply (kWh)",$N464="Renewable Heat Self Supply (kWh)"),0,AE464*OFFSET(Costs!#REF!,VLOOKUP($N464,Lists!$C$9:$D$78,2,FALSE),MATCH(AE$8,Lists!$G$10:$G$17,0))))</f>
        <v>0</v>
      </c>
      <c r="AH464" s="81">
        <f t="shared" ref="AH464:AH502" si="280">IF($U464="",0,IF(VALUE(LEFT(AH$8,4))&gt;IF($U464="N/a",9999,VALUE(LEFT($U464,4))),0,IF(AND(VALUE(LEFT(AH$8,4))&gt;=IF($S464="N/a",9999,VALUE(LEFT($S464,4))),$T464&lt;&gt;"N/a"),(1+$T464)*$P464,$P464)))</f>
        <v>0</v>
      </c>
      <c r="AI464" s="81">
        <f ca="1">IF($N464=0,0,AH464*OFFSET('Emission factors'!#REF!,VLOOKUP($N464,Lists!$C$9:$D$78,2,FALSE),MATCH(AH$8,Lists!$G$10:$G$17,0))/1000)</f>
        <v>0</v>
      </c>
      <c r="AJ464" s="81">
        <f ca="1">IF(ISBLANK($N464),0,IF(OR($N464="Renewable Elec Self Supply (kWh)",$N464="Renewable Heat Self Supply (kWh)"),0,AH464*OFFSET(Costs!#REF!,VLOOKUP($N464,Lists!$C$9:$D$78,2,FALSE),MATCH(AH$8,Lists!$G$10:$G$17,0))))</f>
        <v>0</v>
      </c>
      <c r="AK464" s="81">
        <f t="shared" ref="AK464:AK502" si="281">IF($U464="",0,IF(VALUE(LEFT(AK$8,4))&gt;IF($U464="N/a",9999,VALUE(LEFT($U464,4))),0,IF(AND(VALUE(LEFT(AK$8,4))&gt;=IF($S464="N/a",9999,VALUE(LEFT($S464,4))),$T464&lt;&gt;"N/a"),(1+$T464)*$P464,$P464)))</f>
        <v>0</v>
      </c>
      <c r="AL464" s="81">
        <f ca="1">IF($N464=0,0,AK464*OFFSET('Emission factors'!#REF!,VLOOKUP($N464,Lists!$C$9:$D$78,2,FALSE),MATCH(AK$8,Lists!$G$10:$G$17,0))/1000)</f>
        <v>0</v>
      </c>
      <c r="AM464" s="81">
        <f ca="1">IF(ISBLANK($N464),0,IF(OR($N464="Renewable Elec Self Supply (kWh)",$N464="Renewable Heat Self Supply (kWh)"),0,AK464*OFFSET(Costs!#REF!,VLOOKUP($N464,Lists!$C$9:$D$78,2,FALSE),MATCH(AK$8,Lists!$G$10:$G$17,0))))</f>
        <v>0</v>
      </c>
      <c r="AN464" s="81">
        <f t="shared" ref="AN464:AN502" si="282">IF($U464="",0,IF(VALUE(LEFT(AN$8,4))&gt;IF($U464="N/a",9999,VALUE(LEFT($U464,4))),0,IF(AND(VALUE(LEFT(AN$8,4))&gt;=IF($S464="N/a",9999,VALUE(LEFT($S464,4))),$T464&lt;&gt;"N/a"),(1+$T464)*$P464,$P464)))</f>
        <v>0</v>
      </c>
      <c r="AO464" s="81">
        <f ca="1">IF($N464=0,0,AN464*OFFSET('Emission factors'!#REF!,VLOOKUP($N464,Lists!$C$9:$D$78,2,FALSE),MATCH(AN$8,Lists!$G$10:$G$17,0))/1000)</f>
        <v>0</v>
      </c>
      <c r="AP464" s="81">
        <f ca="1">IF(ISBLANK($N464),0,IF(OR($N464="Renewable Elec Self Supply (kWh)",$N464="Renewable Heat Self Supply (kWh)"),0,AN464*OFFSET(Costs!#REF!,VLOOKUP($N464,Lists!$C$9:$D$78,2,FALSE),MATCH(AN$8,Lists!$G$10:$G$17,0))))</f>
        <v>0</v>
      </c>
      <c r="AQ464" s="81">
        <f t="shared" ref="AQ464:AQ502" si="283">IF($U464="",0,IF(VALUE(LEFT(AQ$8,4))&gt;IF($U464="N/a",9999,VALUE(LEFT($U464,4))),0,IF(AND(VALUE(LEFT(AQ$8,4))&gt;=IF($S464="N/a",9999,VALUE(LEFT($S464,4))),$T464&lt;&gt;"N/a"),(1+$T464)*$P464,$P464)))</f>
        <v>0</v>
      </c>
      <c r="AR464" s="81">
        <f ca="1">IF($N464=0,0,AQ464*OFFSET('Emission factors'!#REF!,VLOOKUP($N464,Lists!$C$9:$D$78,2,FALSE),MATCH(AQ$8,Lists!$G$10:$G$17,0))/1000)</f>
        <v>0</v>
      </c>
      <c r="AS464" s="81">
        <f ca="1">IF(ISBLANK($N464),0,IF(OR($N464="Renewable Elec Self Supply (kWh)",$N464="Renewable Heat Self Supply (kWh)"),0,AQ464*OFFSET(Costs!#REF!,VLOOKUP($N464,Lists!$C$9:$D$78,2,FALSE),MATCH(AQ$8,Lists!$G$10:$G$17,0))))</f>
        <v>0</v>
      </c>
      <c r="AT464" s="81">
        <f t="shared" ref="AT464:AT502" si="284">IF($U464="",0,IF(VALUE(LEFT(AT$8,4))&gt;IF($U464="N/a",9999,VALUE(LEFT($U464,4))),0,IF(AND(VALUE(LEFT(AT$8,4))&gt;=IF($S464="N/a",9999,VALUE(LEFT($S464,4))),$T464&lt;&gt;"N/a"),(1+$T464)*$P464,$P464)))</f>
        <v>0</v>
      </c>
      <c r="AU464" s="81">
        <f ca="1">IF($N464=0,0,AT464*OFFSET('Emission factors'!#REF!,VLOOKUP($N464,Lists!$C$9:$D$78,2,FALSE),MATCH(AT$8,Lists!$G$10:$G$17,0))/1000)</f>
        <v>0</v>
      </c>
      <c r="AV464" s="81">
        <f ca="1">IF(ISBLANK($N464),0,IF(OR($N464="Renewable Elec Self Supply (kWh)",$N464="Renewable Heat Self Supply (kWh)"),0,AT464*OFFSET(Costs!#REF!,VLOOKUP($N464,Lists!$C$9:$D$78,2,FALSE),MATCH(AT$8,Lists!$G$10:$G$17,0))))</f>
        <v>0</v>
      </c>
      <c r="AW464" s="81">
        <f t="shared" ref="AW464:AW502" si="285">IF($U464="",0,IF(VALUE(LEFT(AW$8,4))&gt;IF($U464="N/a",9999,VALUE(LEFT($U464,4))),0,IF(AND(VALUE(LEFT(AW$8,4))&gt;=IF($S464="N/a",9999,VALUE(LEFT($S464,4))),$T464&lt;&gt;"N/a"),(1+$T464)*$P464,$P464)))</f>
        <v>0</v>
      </c>
      <c r="AX464" s="81">
        <f ca="1">IF($N464=0,0,AW464*OFFSET('Emission factors'!#REF!,VLOOKUP($N464,Lists!$C$9:$D$78,2,FALSE),MATCH(AW$8,Lists!$G$10:$G$17,0))/1000)</f>
        <v>0</v>
      </c>
      <c r="AY464" s="81">
        <f ca="1">IF(ISBLANK($N464),0,IF(OR($N464="Renewable Elec Self Supply (kWh)",$N464="Renewable Heat Self Supply (kWh)"),0,AW464*OFFSET(Costs!#REF!,VLOOKUP($N464,Lists!$C$9:$D$78,2,FALSE),MATCH(AW$8,Lists!$G$10:$G$17,0))))</f>
        <v>0</v>
      </c>
      <c r="AZ464" s="81">
        <f t="shared" ref="AZ464:AZ502" si="286">IF($U464="",0,IF(VALUE(LEFT(AZ$8,4))&gt;IF($U464="N/a",9999,VALUE(LEFT($U464,4))),0,IF(AND(VALUE(LEFT(AZ$8,4))&gt;=IF($S464="N/a",9999,VALUE(LEFT($S464,4))),$T464&lt;&gt;"N/a"),(1+$T464)*$P464,$P464)))</f>
        <v>0</v>
      </c>
      <c r="BA464" s="81">
        <f ca="1">IF($N464=0,0,AZ464*OFFSET('Emission factors'!#REF!,VLOOKUP($N464,Lists!$C$9:$D$78,2,FALSE),MATCH(AZ$8,Lists!$G$10:$G$17,0))/1000)</f>
        <v>0</v>
      </c>
      <c r="BB464" s="81">
        <f ca="1">IF(ISBLANK($N464),0,IF(OR($N464="Renewable Elec Self Supply (kWh)",$N464="Renewable Heat Self Supply (kWh)"),0,AZ464*OFFSET(Costs!#REF!,VLOOKUP($N464,Lists!$C$9:$D$78,2,FALSE),MATCH(AZ$8,Lists!$G$10:$G$17,0))))</f>
        <v>0</v>
      </c>
    </row>
    <row r="465" spans="2:54" ht="14.25" customHeight="1" x14ac:dyDescent="0.25">
      <c r="B465" s="206"/>
      <c r="C465" s="214"/>
      <c r="D465" s="206"/>
      <c r="E465" s="214"/>
      <c r="F465" s="214"/>
      <c r="G465" s="214"/>
      <c r="H465" s="214"/>
      <c r="I465" s="206"/>
      <c r="J465" s="206"/>
      <c r="K465" s="206"/>
      <c r="L465" s="84" t="str">
        <f t="shared" si="275"/>
        <v/>
      </c>
      <c r="M465" s="206"/>
      <c r="N465" s="206"/>
      <c r="O465" s="206"/>
      <c r="P465" s="208"/>
      <c r="Q465" s="83">
        <f ca="1">IF(ISBLANK($N465),0,P465*OFFSET('Emission factors'!#REF!,VLOOKUP($N465,Lists!$C$9:$D$78,2,FALSE),MATCH(Q$8,Lists!$G$10:$G$17,0))/1000)</f>
        <v>0</v>
      </c>
      <c r="R465" s="81">
        <f ca="1">IF(ISBLANK($N465),0,IF(OR($N465="Renewable Elec Self Supply (kWh)",$N465="Renewable Heat Self Supply (kWh)"),0,P465*OFFSET(Costs!#REF!,VLOOKUP($N465,Lists!$C$9:$D$78,2,FALSE),MATCH(Q$8,Lists!$G$10:$G$17,0))))</f>
        <v>0</v>
      </c>
      <c r="S465" s="211"/>
      <c r="T465" s="212"/>
      <c r="U465" s="213"/>
      <c r="V465" s="81">
        <f t="shared" si="276"/>
        <v>0</v>
      </c>
      <c r="W465" s="81">
        <f ca="1">IF($N465=0,0,V465*OFFSET('Emission factors'!#REF!,VLOOKUP($N465,Lists!$C$9:$D$78,2,FALSE),MATCH(V$8,Lists!$G$10:$G$17,0))/1000)</f>
        <v>0</v>
      </c>
      <c r="X465" s="81">
        <f ca="1">IF(ISBLANK($N465),0,IF(OR($N465="Renewable Elec Self Supply (kWh)",$N465="Renewable Heat Self Supply (kWh)"),0,V465*OFFSET(Costs!#REF!,VLOOKUP($N465,Lists!$C$9:$D$78,2,FALSE),MATCH(V$8,Lists!$G$10:$G$17,0))))</f>
        <v>0</v>
      </c>
      <c r="Y465" s="81">
        <f t="shared" si="277"/>
        <v>0</v>
      </c>
      <c r="Z465" s="81">
        <f ca="1">IF($N465=0,0,Y465*OFFSET('Emission factors'!#REF!,VLOOKUP($N465,Lists!$C$9:$D$78,2,FALSE),MATCH(Y$8,Lists!$G$10:$G$17,0))/1000)</f>
        <v>0</v>
      </c>
      <c r="AA465" s="81">
        <f ca="1">IF(ISBLANK($N465),0,IF(OR($N465="Renewable Elec Self Supply (kWh)",$N465="Renewable Heat Self Supply (kWh)"),0,Y465*OFFSET(Costs!#REF!,VLOOKUP($N465,Lists!$C$9:$D$78,2,FALSE),MATCH(Y$8,Lists!$G$10:$G$17,0))))</f>
        <v>0</v>
      </c>
      <c r="AB465" s="81">
        <f t="shared" si="278"/>
        <v>0</v>
      </c>
      <c r="AC465" s="81">
        <f ca="1">IF($N465=0,0,AB465*OFFSET('Emission factors'!#REF!,VLOOKUP($N465,Lists!$C$9:$D$78,2,FALSE),MATCH(AB$8,Lists!$G$10:$G$17,0))/1000)</f>
        <v>0</v>
      </c>
      <c r="AD465" s="81">
        <f ca="1">IF(ISBLANK($N465),0,IF(OR($N465="Renewable Elec Self Supply (kWh)",$N465="Renewable Heat Self Supply (kWh)"),0,AB465*OFFSET(Costs!#REF!,VLOOKUP($N465,Lists!$C$9:$D$78,2,FALSE),MATCH(AB$8,Lists!$G$10:$G$17,0))))</f>
        <v>0</v>
      </c>
      <c r="AE465" s="81">
        <f t="shared" si="279"/>
        <v>0</v>
      </c>
      <c r="AF465" s="81">
        <f ca="1">IF($N465=0,0,AE465*OFFSET('Emission factors'!#REF!,VLOOKUP($N465,Lists!$C$9:$D$78,2,FALSE),MATCH(AE$8,Lists!$G$10:$G$17,0))/1000)</f>
        <v>0</v>
      </c>
      <c r="AG465" s="81">
        <f ca="1">IF(ISBLANK($N465),0,IF(OR($N465="Renewable Elec Self Supply (kWh)",$N465="Renewable Heat Self Supply (kWh)"),0,AE465*OFFSET(Costs!#REF!,VLOOKUP($N465,Lists!$C$9:$D$78,2,FALSE),MATCH(AE$8,Lists!$G$10:$G$17,0))))</f>
        <v>0</v>
      </c>
      <c r="AH465" s="81">
        <f t="shared" si="280"/>
        <v>0</v>
      </c>
      <c r="AI465" s="81">
        <f ca="1">IF($N465=0,0,AH465*OFFSET('Emission factors'!#REF!,VLOOKUP($N465,Lists!$C$9:$D$78,2,FALSE),MATCH(AH$8,Lists!$G$10:$G$17,0))/1000)</f>
        <v>0</v>
      </c>
      <c r="AJ465" s="81">
        <f ca="1">IF(ISBLANK($N465),0,IF(OR($N465="Renewable Elec Self Supply (kWh)",$N465="Renewable Heat Self Supply (kWh)"),0,AH465*OFFSET(Costs!#REF!,VLOOKUP($N465,Lists!$C$9:$D$78,2,FALSE),MATCH(AH$8,Lists!$G$10:$G$17,0))))</f>
        <v>0</v>
      </c>
      <c r="AK465" s="81">
        <f t="shared" si="281"/>
        <v>0</v>
      </c>
      <c r="AL465" s="81">
        <f ca="1">IF($N465=0,0,AK465*OFFSET('Emission factors'!#REF!,VLOOKUP($N465,Lists!$C$9:$D$78,2,FALSE),MATCH(AK$8,Lists!$G$10:$G$17,0))/1000)</f>
        <v>0</v>
      </c>
      <c r="AM465" s="81">
        <f ca="1">IF(ISBLANK($N465),0,IF(OR($N465="Renewable Elec Self Supply (kWh)",$N465="Renewable Heat Self Supply (kWh)"),0,AK465*OFFSET(Costs!#REF!,VLOOKUP($N465,Lists!$C$9:$D$78,2,FALSE),MATCH(AK$8,Lists!$G$10:$G$17,0))))</f>
        <v>0</v>
      </c>
      <c r="AN465" s="81">
        <f t="shared" si="282"/>
        <v>0</v>
      </c>
      <c r="AO465" s="81">
        <f ca="1">IF($N465=0,0,AN465*OFFSET('Emission factors'!#REF!,VLOOKUP($N465,Lists!$C$9:$D$78,2,FALSE),MATCH(AN$8,Lists!$G$10:$G$17,0))/1000)</f>
        <v>0</v>
      </c>
      <c r="AP465" s="81">
        <f ca="1">IF(ISBLANK($N465),0,IF(OR($N465="Renewable Elec Self Supply (kWh)",$N465="Renewable Heat Self Supply (kWh)"),0,AN465*OFFSET(Costs!#REF!,VLOOKUP($N465,Lists!$C$9:$D$78,2,FALSE),MATCH(AN$8,Lists!$G$10:$G$17,0))))</f>
        <v>0</v>
      </c>
      <c r="AQ465" s="81">
        <f t="shared" si="283"/>
        <v>0</v>
      </c>
      <c r="AR465" s="81">
        <f ca="1">IF($N465=0,0,AQ465*OFFSET('Emission factors'!#REF!,VLOOKUP($N465,Lists!$C$9:$D$78,2,FALSE),MATCH(AQ$8,Lists!$G$10:$G$17,0))/1000)</f>
        <v>0</v>
      </c>
      <c r="AS465" s="81">
        <f ca="1">IF(ISBLANK($N465),0,IF(OR($N465="Renewable Elec Self Supply (kWh)",$N465="Renewable Heat Self Supply (kWh)"),0,AQ465*OFFSET(Costs!#REF!,VLOOKUP($N465,Lists!$C$9:$D$78,2,FALSE),MATCH(AQ$8,Lists!$G$10:$G$17,0))))</f>
        <v>0</v>
      </c>
      <c r="AT465" s="81">
        <f t="shared" si="284"/>
        <v>0</v>
      </c>
      <c r="AU465" s="81">
        <f ca="1">IF($N465=0,0,AT465*OFFSET('Emission factors'!#REF!,VLOOKUP($N465,Lists!$C$9:$D$78,2,FALSE),MATCH(AT$8,Lists!$G$10:$G$17,0))/1000)</f>
        <v>0</v>
      </c>
      <c r="AV465" s="81">
        <f ca="1">IF(ISBLANK($N465),0,IF(OR($N465="Renewable Elec Self Supply (kWh)",$N465="Renewable Heat Self Supply (kWh)"),0,AT465*OFFSET(Costs!#REF!,VLOOKUP($N465,Lists!$C$9:$D$78,2,FALSE),MATCH(AT$8,Lists!$G$10:$G$17,0))))</f>
        <v>0</v>
      </c>
      <c r="AW465" s="81">
        <f t="shared" si="285"/>
        <v>0</v>
      </c>
      <c r="AX465" s="81">
        <f ca="1">IF($N465=0,0,AW465*OFFSET('Emission factors'!#REF!,VLOOKUP($N465,Lists!$C$9:$D$78,2,FALSE),MATCH(AW$8,Lists!$G$10:$G$17,0))/1000)</f>
        <v>0</v>
      </c>
      <c r="AY465" s="81">
        <f ca="1">IF(ISBLANK($N465),0,IF(OR($N465="Renewable Elec Self Supply (kWh)",$N465="Renewable Heat Self Supply (kWh)"),0,AW465*OFFSET(Costs!#REF!,VLOOKUP($N465,Lists!$C$9:$D$78,2,FALSE),MATCH(AW$8,Lists!$G$10:$G$17,0))))</f>
        <v>0</v>
      </c>
      <c r="AZ465" s="81">
        <f t="shared" si="286"/>
        <v>0</v>
      </c>
      <c r="BA465" s="81">
        <f ca="1">IF($N465=0,0,AZ465*OFFSET('Emission factors'!#REF!,VLOOKUP($N465,Lists!$C$9:$D$78,2,FALSE),MATCH(AZ$8,Lists!$G$10:$G$17,0))/1000)</f>
        <v>0</v>
      </c>
      <c r="BB465" s="81">
        <f ca="1">IF(ISBLANK($N465),0,IF(OR($N465="Renewable Elec Self Supply (kWh)",$N465="Renewable Heat Self Supply (kWh)"),0,AZ465*OFFSET(Costs!#REF!,VLOOKUP($N465,Lists!$C$9:$D$78,2,FALSE),MATCH(AZ$8,Lists!$G$10:$G$17,0))))</f>
        <v>0</v>
      </c>
    </row>
    <row r="466" spans="2:54" ht="14.25" customHeight="1" x14ac:dyDescent="0.25">
      <c r="B466" s="206"/>
      <c r="C466" s="214"/>
      <c r="D466" s="206"/>
      <c r="E466" s="214"/>
      <c r="F466" s="214"/>
      <c r="G466" s="214"/>
      <c r="H466" s="214"/>
      <c r="I466" s="206"/>
      <c r="J466" s="206"/>
      <c r="K466" s="206"/>
      <c r="L466" s="84" t="str">
        <f t="shared" si="275"/>
        <v/>
      </c>
      <c r="M466" s="206"/>
      <c r="N466" s="206"/>
      <c r="O466" s="206"/>
      <c r="P466" s="208"/>
      <c r="Q466" s="83">
        <f ca="1">IF(ISBLANK($N466),0,P466*OFFSET('Emission factors'!#REF!,VLOOKUP($N466,Lists!$C$9:$D$78,2,FALSE),MATCH(Q$8,Lists!$G$10:$G$17,0))/1000)</f>
        <v>0</v>
      </c>
      <c r="R466" s="81">
        <f ca="1">IF(ISBLANK($N466),0,IF(OR($N466="Renewable Elec Self Supply (kWh)",$N466="Renewable Heat Self Supply (kWh)"),0,P466*OFFSET(Costs!#REF!,VLOOKUP($N466,Lists!$C$9:$D$78,2,FALSE),MATCH(Q$8,Lists!$G$10:$G$17,0))))</f>
        <v>0</v>
      </c>
      <c r="S466" s="211"/>
      <c r="T466" s="212"/>
      <c r="U466" s="213"/>
      <c r="V466" s="81">
        <f t="shared" si="276"/>
        <v>0</v>
      </c>
      <c r="W466" s="81">
        <f ca="1">IF($N466=0,0,V466*OFFSET('Emission factors'!#REF!,VLOOKUP($N466,Lists!$C$9:$D$78,2,FALSE),MATCH(V$8,Lists!$G$10:$G$17,0))/1000)</f>
        <v>0</v>
      </c>
      <c r="X466" s="81">
        <f ca="1">IF(ISBLANK($N466),0,IF(OR($N466="Renewable Elec Self Supply (kWh)",$N466="Renewable Heat Self Supply (kWh)"),0,V466*OFFSET(Costs!#REF!,VLOOKUP($N466,Lists!$C$9:$D$78,2,FALSE),MATCH(V$8,Lists!$G$10:$G$17,0))))</f>
        <v>0</v>
      </c>
      <c r="Y466" s="81">
        <f t="shared" si="277"/>
        <v>0</v>
      </c>
      <c r="Z466" s="81">
        <f ca="1">IF($N466=0,0,Y466*OFFSET('Emission factors'!#REF!,VLOOKUP($N466,Lists!$C$9:$D$78,2,FALSE),MATCH(Y$8,Lists!$G$10:$G$17,0))/1000)</f>
        <v>0</v>
      </c>
      <c r="AA466" s="81">
        <f ca="1">IF(ISBLANK($N466),0,IF(OR($N466="Renewable Elec Self Supply (kWh)",$N466="Renewable Heat Self Supply (kWh)"),0,Y466*OFFSET(Costs!#REF!,VLOOKUP($N466,Lists!$C$9:$D$78,2,FALSE),MATCH(Y$8,Lists!$G$10:$G$17,0))))</f>
        <v>0</v>
      </c>
      <c r="AB466" s="81">
        <f t="shared" si="278"/>
        <v>0</v>
      </c>
      <c r="AC466" s="81">
        <f ca="1">IF($N466=0,0,AB466*OFFSET('Emission factors'!#REF!,VLOOKUP($N466,Lists!$C$9:$D$78,2,FALSE),MATCH(AB$8,Lists!$G$10:$G$17,0))/1000)</f>
        <v>0</v>
      </c>
      <c r="AD466" s="81">
        <f ca="1">IF(ISBLANK($N466),0,IF(OR($N466="Renewable Elec Self Supply (kWh)",$N466="Renewable Heat Self Supply (kWh)"),0,AB466*OFFSET(Costs!#REF!,VLOOKUP($N466,Lists!$C$9:$D$78,2,FALSE),MATCH(AB$8,Lists!$G$10:$G$17,0))))</f>
        <v>0</v>
      </c>
      <c r="AE466" s="81">
        <f t="shared" si="279"/>
        <v>0</v>
      </c>
      <c r="AF466" s="81">
        <f ca="1">IF($N466=0,0,AE466*OFFSET('Emission factors'!#REF!,VLOOKUP($N466,Lists!$C$9:$D$78,2,FALSE),MATCH(AE$8,Lists!$G$10:$G$17,0))/1000)</f>
        <v>0</v>
      </c>
      <c r="AG466" s="81">
        <f ca="1">IF(ISBLANK($N466),0,IF(OR($N466="Renewable Elec Self Supply (kWh)",$N466="Renewable Heat Self Supply (kWh)"),0,AE466*OFFSET(Costs!#REF!,VLOOKUP($N466,Lists!$C$9:$D$78,2,FALSE),MATCH(AE$8,Lists!$G$10:$G$17,0))))</f>
        <v>0</v>
      </c>
      <c r="AH466" s="81">
        <f t="shared" si="280"/>
        <v>0</v>
      </c>
      <c r="AI466" s="81">
        <f ca="1">IF($N466=0,0,AH466*OFFSET('Emission factors'!#REF!,VLOOKUP($N466,Lists!$C$9:$D$78,2,FALSE),MATCH(AH$8,Lists!$G$10:$G$17,0))/1000)</f>
        <v>0</v>
      </c>
      <c r="AJ466" s="81">
        <f ca="1">IF(ISBLANK($N466),0,IF(OR($N466="Renewable Elec Self Supply (kWh)",$N466="Renewable Heat Self Supply (kWh)"),0,AH466*OFFSET(Costs!#REF!,VLOOKUP($N466,Lists!$C$9:$D$78,2,FALSE),MATCH(AH$8,Lists!$G$10:$G$17,0))))</f>
        <v>0</v>
      </c>
      <c r="AK466" s="81">
        <f t="shared" si="281"/>
        <v>0</v>
      </c>
      <c r="AL466" s="81">
        <f ca="1">IF($N466=0,0,AK466*OFFSET('Emission factors'!#REF!,VLOOKUP($N466,Lists!$C$9:$D$78,2,FALSE),MATCH(AK$8,Lists!$G$10:$G$17,0))/1000)</f>
        <v>0</v>
      </c>
      <c r="AM466" s="81">
        <f ca="1">IF(ISBLANK($N466),0,IF(OR($N466="Renewable Elec Self Supply (kWh)",$N466="Renewable Heat Self Supply (kWh)"),0,AK466*OFFSET(Costs!#REF!,VLOOKUP($N466,Lists!$C$9:$D$78,2,FALSE),MATCH(AK$8,Lists!$G$10:$G$17,0))))</f>
        <v>0</v>
      </c>
      <c r="AN466" s="81">
        <f t="shared" si="282"/>
        <v>0</v>
      </c>
      <c r="AO466" s="81">
        <f ca="1">IF($N466=0,0,AN466*OFFSET('Emission factors'!#REF!,VLOOKUP($N466,Lists!$C$9:$D$78,2,FALSE),MATCH(AN$8,Lists!$G$10:$G$17,0))/1000)</f>
        <v>0</v>
      </c>
      <c r="AP466" s="81">
        <f ca="1">IF(ISBLANK($N466),0,IF(OR($N466="Renewable Elec Self Supply (kWh)",$N466="Renewable Heat Self Supply (kWh)"),0,AN466*OFFSET(Costs!#REF!,VLOOKUP($N466,Lists!$C$9:$D$78,2,FALSE),MATCH(AN$8,Lists!$G$10:$G$17,0))))</f>
        <v>0</v>
      </c>
      <c r="AQ466" s="81">
        <f t="shared" si="283"/>
        <v>0</v>
      </c>
      <c r="AR466" s="81">
        <f ca="1">IF($N466=0,0,AQ466*OFFSET('Emission factors'!#REF!,VLOOKUP($N466,Lists!$C$9:$D$78,2,FALSE),MATCH(AQ$8,Lists!$G$10:$G$17,0))/1000)</f>
        <v>0</v>
      </c>
      <c r="AS466" s="81">
        <f ca="1">IF(ISBLANK($N466),0,IF(OR($N466="Renewable Elec Self Supply (kWh)",$N466="Renewable Heat Self Supply (kWh)"),0,AQ466*OFFSET(Costs!#REF!,VLOOKUP($N466,Lists!$C$9:$D$78,2,FALSE),MATCH(AQ$8,Lists!$G$10:$G$17,0))))</f>
        <v>0</v>
      </c>
      <c r="AT466" s="81">
        <f t="shared" si="284"/>
        <v>0</v>
      </c>
      <c r="AU466" s="81">
        <f ca="1">IF($N466=0,0,AT466*OFFSET('Emission factors'!#REF!,VLOOKUP($N466,Lists!$C$9:$D$78,2,FALSE),MATCH(AT$8,Lists!$G$10:$G$17,0))/1000)</f>
        <v>0</v>
      </c>
      <c r="AV466" s="81">
        <f ca="1">IF(ISBLANK($N466),0,IF(OR($N466="Renewable Elec Self Supply (kWh)",$N466="Renewable Heat Self Supply (kWh)"),0,AT466*OFFSET(Costs!#REF!,VLOOKUP($N466,Lists!$C$9:$D$78,2,FALSE),MATCH(AT$8,Lists!$G$10:$G$17,0))))</f>
        <v>0</v>
      </c>
      <c r="AW466" s="81">
        <f t="shared" si="285"/>
        <v>0</v>
      </c>
      <c r="AX466" s="81">
        <f ca="1">IF($N466=0,0,AW466*OFFSET('Emission factors'!#REF!,VLOOKUP($N466,Lists!$C$9:$D$78,2,FALSE),MATCH(AW$8,Lists!$G$10:$G$17,0))/1000)</f>
        <v>0</v>
      </c>
      <c r="AY466" s="81">
        <f ca="1">IF(ISBLANK($N466),0,IF(OR($N466="Renewable Elec Self Supply (kWh)",$N466="Renewable Heat Self Supply (kWh)"),0,AW466*OFFSET(Costs!#REF!,VLOOKUP($N466,Lists!$C$9:$D$78,2,FALSE),MATCH(AW$8,Lists!$G$10:$G$17,0))))</f>
        <v>0</v>
      </c>
      <c r="AZ466" s="81">
        <f t="shared" si="286"/>
        <v>0</v>
      </c>
      <c r="BA466" s="81">
        <f ca="1">IF($N466=0,0,AZ466*OFFSET('Emission factors'!#REF!,VLOOKUP($N466,Lists!$C$9:$D$78,2,FALSE),MATCH(AZ$8,Lists!$G$10:$G$17,0))/1000)</f>
        <v>0</v>
      </c>
      <c r="BB466" s="81">
        <f ca="1">IF(ISBLANK($N466),0,IF(OR($N466="Renewable Elec Self Supply (kWh)",$N466="Renewable Heat Self Supply (kWh)"),0,AZ466*OFFSET(Costs!#REF!,VLOOKUP($N466,Lists!$C$9:$D$78,2,FALSE),MATCH(AZ$8,Lists!$G$10:$G$17,0))))</f>
        <v>0</v>
      </c>
    </row>
    <row r="467" spans="2:54" ht="14.25" customHeight="1" x14ac:dyDescent="0.25">
      <c r="B467" s="206"/>
      <c r="C467" s="214"/>
      <c r="D467" s="206"/>
      <c r="E467" s="214"/>
      <c r="F467" s="214"/>
      <c r="G467" s="214"/>
      <c r="H467" s="214"/>
      <c r="I467" s="206"/>
      <c r="J467" s="206"/>
      <c r="K467" s="206"/>
      <c r="L467" s="84" t="str">
        <f t="shared" si="275"/>
        <v/>
      </c>
      <c r="M467" s="206"/>
      <c r="N467" s="206"/>
      <c r="O467" s="206"/>
      <c r="P467" s="208"/>
      <c r="Q467" s="83">
        <f ca="1">IF(ISBLANK($N467),0,P467*OFFSET('Emission factors'!#REF!,VLOOKUP($N467,Lists!$C$9:$D$78,2,FALSE),MATCH(Q$8,Lists!$G$10:$G$17,0))/1000)</f>
        <v>0</v>
      </c>
      <c r="R467" s="81">
        <f ca="1">IF(ISBLANK($N467),0,IF(OR($N467="Renewable Elec Self Supply (kWh)",$N467="Renewable Heat Self Supply (kWh)"),0,P467*OFFSET(Costs!#REF!,VLOOKUP($N467,Lists!$C$9:$D$78,2,FALSE),MATCH(Q$8,Lists!$G$10:$G$17,0))))</f>
        <v>0</v>
      </c>
      <c r="S467" s="211"/>
      <c r="T467" s="212"/>
      <c r="U467" s="213"/>
      <c r="V467" s="81">
        <f t="shared" si="276"/>
        <v>0</v>
      </c>
      <c r="W467" s="81">
        <f ca="1">IF($N467=0,0,V467*OFFSET('Emission factors'!#REF!,VLOOKUP($N467,Lists!$C$9:$D$78,2,FALSE),MATCH(V$8,Lists!$G$10:$G$17,0))/1000)</f>
        <v>0</v>
      </c>
      <c r="X467" s="81">
        <f ca="1">IF(ISBLANK($N467),0,IF(OR($N467="Renewable Elec Self Supply (kWh)",$N467="Renewable Heat Self Supply (kWh)"),0,V467*OFFSET(Costs!#REF!,VLOOKUP($N467,Lists!$C$9:$D$78,2,FALSE),MATCH(V$8,Lists!$G$10:$G$17,0))))</f>
        <v>0</v>
      </c>
      <c r="Y467" s="81">
        <f t="shared" si="277"/>
        <v>0</v>
      </c>
      <c r="Z467" s="81">
        <f ca="1">IF($N467=0,0,Y467*OFFSET('Emission factors'!#REF!,VLOOKUP($N467,Lists!$C$9:$D$78,2,FALSE),MATCH(Y$8,Lists!$G$10:$G$17,0))/1000)</f>
        <v>0</v>
      </c>
      <c r="AA467" s="81">
        <f ca="1">IF(ISBLANK($N467),0,IF(OR($N467="Renewable Elec Self Supply (kWh)",$N467="Renewable Heat Self Supply (kWh)"),0,Y467*OFFSET(Costs!#REF!,VLOOKUP($N467,Lists!$C$9:$D$78,2,FALSE),MATCH(Y$8,Lists!$G$10:$G$17,0))))</f>
        <v>0</v>
      </c>
      <c r="AB467" s="81">
        <f t="shared" si="278"/>
        <v>0</v>
      </c>
      <c r="AC467" s="81">
        <f ca="1">IF($N467=0,0,AB467*OFFSET('Emission factors'!#REF!,VLOOKUP($N467,Lists!$C$9:$D$78,2,FALSE),MATCH(AB$8,Lists!$G$10:$G$17,0))/1000)</f>
        <v>0</v>
      </c>
      <c r="AD467" s="81">
        <f ca="1">IF(ISBLANK($N467),0,IF(OR($N467="Renewable Elec Self Supply (kWh)",$N467="Renewable Heat Self Supply (kWh)"),0,AB467*OFFSET(Costs!#REF!,VLOOKUP($N467,Lists!$C$9:$D$78,2,FALSE),MATCH(AB$8,Lists!$G$10:$G$17,0))))</f>
        <v>0</v>
      </c>
      <c r="AE467" s="81">
        <f t="shared" si="279"/>
        <v>0</v>
      </c>
      <c r="AF467" s="81">
        <f ca="1">IF($N467=0,0,AE467*OFFSET('Emission factors'!#REF!,VLOOKUP($N467,Lists!$C$9:$D$78,2,FALSE),MATCH(AE$8,Lists!$G$10:$G$17,0))/1000)</f>
        <v>0</v>
      </c>
      <c r="AG467" s="81">
        <f ca="1">IF(ISBLANK($N467),0,IF(OR($N467="Renewable Elec Self Supply (kWh)",$N467="Renewable Heat Self Supply (kWh)"),0,AE467*OFFSET(Costs!#REF!,VLOOKUP($N467,Lists!$C$9:$D$78,2,FALSE),MATCH(AE$8,Lists!$G$10:$G$17,0))))</f>
        <v>0</v>
      </c>
      <c r="AH467" s="81">
        <f t="shared" si="280"/>
        <v>0</v>
      </c>
      <c r="AI467" s="81">
        <f ca="1">IF($N467=0,0,AH467*OFFSET('Emission factors'!#REF!,VLOOKUP($N467,Lists!$C$9:$D$78,2,FALSE),MATCH(AH$8,Lists!$G$10:$G$17,0))/1000)</f>
        <v>0</v>
      </c>
      <c r="AJ467" s="81">
        <f ca="1">IF(ISBLANK($N467),0,IF(OR($N467="Renewable Elec Self Supply (kWh)",$N467="Renewable Heat Self Supply (kWh)"),0,AH467*OFFSET(Costs!#REF!,VLOOKUP($N467,Lists!$C$9:$D$78,2,FALSE),MATCH(AH$8,Lists!$G$10:$G$17,0))))</f>
        <v>0</v>
      </c>
      <c r="AK467" s="81">
        <f t="shared" si="281"/>
        <v>0</v>
      </c>
      <c r="AL467" s="81">
        <f ca="1">IF($N467=0,0,AK467*OFFSET('Emission factors'!#REF!,VLOOKUP($N467,Lists!$C$9:$D$78,2,FALSE),MATCH(AK$8,Lists!$G$10:$G$17,0))/1000)</f>
        <v>0</v>
      </c>
      <c r="AM467" s="81">
        <f ca="1">IF(ISBLANK($N467),0,IF(OR($N467="Renewable Elec Self Supply (kWh)",$N467="Renewable Heat Self Supply (kWh)"),0,AK467*OFFSET(Costs!#REF!,VLOOKUP($N467,Lists!$C$9:$D$78,2,FALSE),MATCH(AK$8,Lists!$G$10:$G$17,0))))</f>
        <v>0</v>
      </c>
      <c r="AN467" s="81">
        <f t="shared" si="282"/>
        <v>0</v>
      </c>
      <c r="AO467" s="81">
        <f ca="1">IF($N467=0,0,AN467*OFFSET('Emission factors'!#REF!,VLOOKUP($N467,Lists!$C$9:$D$78,2,FALSE),MATCH(AN$8,Lists!$G$10:$G$17,0))/1000)</f>
        <v>0</v>
      </c>
      <c r="AP467" s="81">
        <f ca="1">IF(ISBLANK($N467),0,IF(OR($N467="Renewable Elec Self Supply (kWh)",$N467="Renewable Heat Self Supply (kWh)"),0,AN467*OFFSET(Costs!#REF!,VLOOKUP($N467,Lists!$C$9:$D$78,2,FALSE),MATCH(AN$8,Lists!$G$10:$G$17,0))))</f>
        <v>0</v>
      </c>
      <c r="AQ467" s="81">
        <f t="shared" si="283"/>
        <v>0</v>
      </c>
      <c r="AR467" s="81">
        <f ca="1">IF($N467=0,0,AQ467*OFFSET('Emission factors'!#REF!,VLOOKUP($N467,Lists!$C$9:$D$78,2,FALSE),MATCH(AQ$8,Lists!$G$10:$G$17,0))/1000)</f>
        <v>0</v>
      </c>
      <c r="AS467" s="81">
        <f ca="1">IF(ISBLANK($N467),0,IF(OR($N467="Renewable Elec Self Supply (kWh)",$N467="Renewable Heat Self Supply (kWh)"),0,AQ467*OFFSET(Costs!#REF!,VLOOKUP($N467,Lists!$C$9:$D$78,2,FALSE),MATCH(AQ$8,Lists!$G$10:$G$17,0))))</f>
        <v>0</v>
      </c>
      <c r="AT467" s="81">
        <f t="shared" si="284"/>
        <v>0</v>
      </c>
      <c r="AU467" s="81">
        <f ca="1">IF($N467=0,0,AT467*OFFSET('Emission factors'!#REF!,VLOOKUP($N467,Lists!$C$9:$D$78,2,FALSE),MATCH(AT$8,Lists!$G$10:$G$17,0))/1000)</f>
        <v>0</v>
      </c>
      <c r="AV467" s="81">
        <f ca="1">IF(ISBLANK($N467),0,IF(OR($N467="Renewable Elec Self Supply (kWh)",$N467="Renewable Heat Self Supply (kWh)"),0,AT467*OFFSET(Costs!#REF!,VLOOKUP($N467,Lists!$C$9:$D$78,2,FALSE),MATCH(AT$8,Lists!$G$10:$G$17,0))))</f>
        <v>0</v>
      </c>
      <c r="AW467" s="81">
        <f t="shared" si="285"/>
        <v>0</v>
      </c>
      <c r="AX467" s="81">
        <f ca="1">IF($N467=0,0,AW467*OFFSET('Emission factors'!#REF!,VLOOKUP($N467,Lists!$C$9:$D$78,2,FALSE),MATCH(AW$8,Lists!$G$10:$G$17,0))/1000)</f>
        <v>0</v>
      </c>
      <c r="AY467" s="81">
        <f ca="1">IF(ISBLANK($N467),0,IF(OR($N467="Renewable Elec Self Supply (kWh)",$N467="Renewable Heat Self Supply (kWh)"),0,AW467*OFFSET(Costs!#REF!,VLOOKUP($N467,Lists!$C$9:$D$78,2,FALSE),MATCH(AW$8,Lists!$G$10:$G$17,0))))</f>
        <v>0</v>
      </c>
      <c r="AZ467" s="81">
        <f t="shared" si="286"/>
        <v>0</v>
      </c>
      <c r="BA467" s="81">
        <f ca="1">IF($N467=0,0,AZ467*OFFSET('Emission factors'!#REF!,VLOOKUP($N467,Lists!$C$9:$D$78,2,FALSE),MATCH(AZ$8,Lists!$G$10:$G$17,0))/1000)</f>
        <v>0</v>
      </c>
      <c r="BB467" s="81">
        <f ca="1">IF(ISBLANK($N467),0,IF(OR($N467="Renewable Elec Self Supply (kWh)",$N467="Renewable Heat Self Supply (kWh)"),0,AZ467*OFFSET(Costs!#REF!,VLOOKUP($N467,Lists!$C$9:$D$78,2,FALSE),MATCH(AZ$8,Lists!$G$10:$G$17,0))))</f>
        <v>0</v>
      </c>
    </row>
    <row r="468" spans="2:54" ht="14.25" customHeight="1" x14ac:dyDescent="0.25">
      <c r="B468" s="206"/>
      <c r="C468" s="214"/>
      <c r="D468" s="206"/>
      <c r="E468" s="214"/>
      <c r="F468" s="214"/>
      <c r="G468" s="214"/>
      <c r="H468" s="214"/>
      <c r="I468" s="206"/>
      <c r="J468" s="206"/>
      <c r="K468" s="206"/>
      <c r="L468" s="84" t="str">
        <f t="shared" si="275"/>
        <v/>
      </c>
      <c r="M468" s="206"/>
      <c r="N468" s="206"/>
      <c r="O468" s="206"/>
      <c r="P468" s="208"/>
      <c r="Q468" s="83">
        <f ca="1">IF(ISBLANK($N468),0,P468*OFFSET('Emission factors'!#REF!,VLOOKUP($N468,Lists!$C$9:$D$78,2,FALSE),MATCH(Q$8,Lists!$G$10:$G$17,0))/1000)</f>
        <v>0</v>
      </c>
      <c r="R468" s="81">
        <f ca="1">IF(ISBLANK($N468),0,IF(OR($N468="Renewable Elec Self Supply (kWh)",$N468="Renewable Heat Self Supply (kWh)"),0,P468*OFFSET(Costs!#REF!,VLOOKUP($N468,Lists!$C$9:$D$78,2,FALSE),MATCH(Q$8,Lists!$G$10:$G$17,0))))</f>
        <v>0</v>
      </c>
      <c r="S468" s="211"/>
      <c r="T468" s="212"/>
      <c r="U468" s="213"/>
      <c r="V468" s="81">
        <f t="shared" si="276"/>
        <v>0</v>
      </c>
      <c r="W468" s="81">
        <f ca="1">IF($N468=0,0,V468*OFFSET('Emission factors'!#REF!,VLOOKUP($N468,Lists!$C$9:$D$78,2,FALSE),MATCH(V$8,Lists!$G$10:$G$17,0))/1000)</f>
        <v>0</v>
      </c>
      <c r="X468" s="81">
        <f ca="1">IF(ISBLANK($N468),0,IF(OR($N468="Renewable Elec Self Supply (kWh)",$N468="Renewable Heat Self Supply (kWh)"),0,V468*OFFSET(Costs!#REF!,VLOOKUP($N468,Lists!$C$9:$D$78,2,FALSE),MATCH(V$8,Lists!$G$10:$G$17,0))))</f>
        <v>0</v>
      </c>
      <c r="Y468" s="81">
        <f t="shared" si="277"/>
        <v>0</v>
      </c>
      <c r="Z468" s="81">
        <f ca="1">IF($N468=0,0,Y468*OFFSET('Emission factors'!#REF!,VLOOKUP($N468,Lists!$C$9:$D$78,2,FALSE),MATCH(Y$8,Lists!$G$10:$G$17,0))/1000)</f>
        <v>0</v>
      </c>
      <c r="AA468" s="81">
        <f ca="1">IF(ISBLANK($N468),0,IF(OR($N468="Renewable Elec Self Supply (kWh)",$N468="Renewable Heat Self Supply (kWh)"),0,Y468*OFFSET(Costs!#REF!,VLOOKUP($N468,Lists!$C$9:$D$78,2,FALSE),MATCH(Y$8,Lists!$G$10:$G$17,0))))</f>
        <v>0</v>
      </c>
      <c r="AB468" s="81">
        <f t="shared" si="278"/>
        <v>0</v>
      </c>
      <c r="AC468" s="81">
        <f ca="1">IF($N468=0,0,AB468*OFFSET('Emission factors'!#REF!,VLOOKUP($N468,Lists!$C$9:$D$78,2,FALSE),MATCH(AB$8,Lists!$G$10:$G$17,0))/1000)</f>
        <v>0</v>
      </c>
      <c r="AD468" s="81">
        <f ca="1">IF(ISBLANK($N468),0,IF(OR($N468="Renewable Elec Self Supply (kWh)",$N468="Renewable Heat Self Supply (kWh)"),0,AB468*OFFSET(Costs!#REF!,VLOOKUP($N468,Lists!$C$9:$D$78,2,FALSE),MATCH(AB$8,Lists!$G$10:$G$17,0))))</f>
        <v>0</v>
      </c>
      <c r="AE468" s="81">
        <f t="shared" si="279"/>
        <v>0</v>
      </c>
      <c r="AF468" s="81">
        <f ca="1">IF($N468=0,0,AE468*OFFSET('Emission factors'!#REF!,VLOOKUP($N468,Lists!$C$9:$D$78,2,FALSE),MATCH(AE$8,Lists!$G$10:$G$17,0))/1000)</f>
        <v>0</v>
      </c>
      <c r="AG468" s="81">
        <f ca="1">IF(ISBLANK($N468),0,IF(OR($N468="Renewable Elec Self Supply (kWh)",$N468="Renewable Heat Self Supply (kWh)"),0,AE468*OFFSET(Costs!#REF!,VLOOKUP($N468,Lists!$C$9:$D$78,2,FALSE),MATCH(AE$8,Lists!$G$10:$G$17,0))))</f>
        <v>0</v>
      </c>
      <c r="AH468" s="81">
        <f t="shared" si="280"/>
        <v>0</v>
      </c>
      <c r="AI468" s="81">
        <f ca="1">IF($N468=0,0,AH468*OFFSET('Emission factors'!#REF!,VLOOKUP($N468,Lists!$C$9:$D$78,2,FALSE),MATCH(AH$8,Lists!$G$10:$G$17,0))/1000)</f>
        <v>0</v>
      </c>
      <c r="AJ468" s="81">
        <f ca="1">IF(ISBLANK($N468),0,IF(OR($N468="Renewable Elec Self Supply (kWh)",$N468="Renewable Heat Self Supply (kWh)"),0,AH468*OFFSET(Costs!#REF!,VLOOKUP($N468,Lists!$C$9:$D$78,2,FALSE),MATCH(AH$8,Lists!$G$10:$G$17,0))))</f>
        <v>0</v>
      </c>
      <c r="AK468" s="81">
        <f t="shared" si="281"/>
        <v>0</v>
      </c>
      <c r="AL468" s="81">
        <f ca="1">IF($N468=0,0,AK468*OFFSET('Emission factors'!#REF!,VLOOKUP($N468,Lists!$C$9:$D$78,2,FALSE),MATCH(AK$8,Lists!$G$10:$G$17,0))/1000)</f>
        <v>0</v>
      </c>
      <c r="AM468" s="81">
        <f ca="1">IF(ISBLANK($N468),0,IF(OR($N468="Renewable Elec Self Supply (kWh)",$N468="Renewable Heat Self Supply (kWh)"),0,AK468*OFFSET(Costs!#REF!,VLOOKUP($N468,Lists!$C$9:$D$78,2,FALSE),MATCH(AK$8,Lists!$G$10:$G$17,0))))</f>
        <v>0</v>
      </c>
      <c r="AN468" s="81">
        <f t="shared" si="282"/>
        <v>0</v>
      </c>
      <c r="AO468" s="81">
        <f ca="1">IF($N468=0,0,AN468*OFFSET('Emission factors'!#REF!,VLOOKUP($N468,Lists!$C$9:$D$78,2,FALSE),MATCH(AN$8,Lists!$G$10:$G$17,0))/1000)</f>
        <v>0</v>
      </c>
      <c r="AP468" s="81">
        <f ca="1">IF(ISBLANK($N468),0,IF(OR($N468="Renewable Elec Self Supply (kWh)",$N468="Renewable Heat Self Supply (kWh)"),0,AN468*OFFSET(Costs!#REF!,VLOOKUP($N468,Lists!$C$9:$D$78,2,FALSE),MATCH(AN$8,Lists!$G$10:$G$17,0))))</f>
        <v>0</v>
      </c>
      <c r="AQ468" s="81">
        <f t="shared" si="283"/>
        <v>0</v>
      </c>
      <c r="AR468" s="81">
        <f ca="1">IF($N468=0,0,AQ468*OFFSET('Emission factors'!#REF!,VLOOKUP($N468,Lists!$C$9:$D$78,2,FALSE),MATCH(AQ$8,Lists!$G$10:$G$17,0))/1000)</f>
        <v>0</v>
      </c>
      <c r="AS468" s="81">
        <f ca="1">IF(ISBLANK($N468),0,IF(OR($N468="Renewable Elec Self Supply (kWh)",$N468="Renewable Heat Self Supply (kWh)"),0,AQ468*OFFSET(Costs!#REF!,VLOOKUP($N468,Lists!$C$9:$D$78,2,FALSE),MATCH(AQ$8,Lists!$G$10:$G$17,0))))</f>
        <v>0</v>
      </c>
      <c r="AT468" s="81">
        <f t="shared" si="284"/>
        <v>0</v>
      </c>
      <c r="AU468" s="81">
        <f ca="1">IF($N468=0,0,AT468*OFFSET('Emission factors'!#REF!,VLOOKUP($N468,Lists!$C$9:$D$78,2,FALSE),MATCH(AT$8,Lists!$G$10:$G$17,0))/1000)</f>
        <v>0</v>
      </c>
      <c r="AV468" s="81">
        <f ca="1">IF(ISBLANK($N468),0,IF(OR($N468="Renewable Elec Self Supply (kWh)",$N468="Renewable Heat Self Supply (kWh)"),0,AT468*OFFSET(Costs!#REF!,VLOOKUP($N468,Lists!$C$9:$D$78,2,FALSE),MATCH(AT$8,Lists!$G$10:$G$17,0))))</f>
        <v>0</v>
      </c>
      <c r="AW468" s="81">
        <f t="shared" si="285"/>
        <v>0</v>
      </c>
      <c r="AX468" s="81">
        <f ca="1">IF($N468=0,0,AW468*OFFSET('Emission factors'!#REF!,VLOOKUP($N468,Lists!$C$9:$D$78,2,FALSE),MATCH(AW$8,Lists!$G$10:$G$17,0))/1000)</f>
        <v>0</v>
      </c>
      <c r="AY468" s="81">
        <f ca="1">IF(ISBLANK($N468),0,IF(OR($N468="Renewable Elec Self Supply (kWh)",$N468="Renewable Heat Self Supply (kWh)"),0,AW468*OFFSET(Costs!#REF!,VLOOKUP($N468,Lists!$C$9:$D$78,2,FALSE),MATCH(AW$8,Lists!$G$10:$G$17,0))))</f>
        <v>0</v>
      </c>
      <c r="AZ468" s="81">
        <f t="shared" si="286"/>
        <v>0</v>
      </c>
      <c r="BA468" s="81">
        <f ca="1">IF($N468=0,0,AZ468*OFFSET('Emission factors'!#REF!,VLOOKUP($N468,Lists!$C$9:$D$78,2,FALSE),MATCH(AZ$8,Lists!$G$10:$G$17,0))/1000)</f>
        <v>0</v>
      </c>
      <c r="BB468" s="81">
        <f ca="1">IF(ISBLANK($N468),0,IF(OR($N468="Renewable Elec Self Supply (kWh)",$N468="Renewable Heat Self Supply (kWh)"),0,AZ468*OFFSET(Costs!#REF!,VLOOKUP($N468,Lists!$C$9:$D$78,2,FALSE),MATCH(AZ$8,Lists!$G$10:$G$17,0))))</f>
        <v>0</v>
      </c>
    </row>
    <row r="469" spans="2:54" ht="14.25" customHeight="1" x14ac:dyDescent="0.25">
      <c r="B469" s="206"/>
      <c r="C469" s="214"/>
      <c r="D469" s="206"/>
      <c r="E469" s="214"/>
      <c r="F469" s="214"/>
      <c r="G469" s="214"/>
      <c r="H469" s="214"/>
      <c r="I469" s="206"/>
      <c r="J469" s="206"/>
      <c r="K469" s="206"/>
      <c r="L469" s="84" t="str">
        <f t="shared" si="275"/>
        <v/>
      </c>
      <c r="M469" s="206"/>
      <c r="N469" s="206"/>
      <c r="O469" s="206"/>
      <c r="P469" s="208"/>
      <c r="Q469" s="83">
        <f ca="1">IF(ISBLANK($N469),0,P469*OFFSET('Emission factors'!#REF!,VLOOKUP($N469,Lists!$C$9:$D$78,2,FALSE),MATCH(Q$8,Lists!$G$10:$G$17,0))/1000)</f>
        <v>0</v>
      </c>
      <c r="R469" s="81">
        <f ca="1">IF(ISBLANK($N469),0,IF(OR($N469="Renewable Elec Self Supply (kWh)",$N469="Renewable Heat Self Supply (kWh)"),0,P469*OFFSET(Costs!#REF!,VLOOKUP($N469,Lists!$C$9:$D$78,2,FALSE),MATCH(Q$8,Lists!$G$10:$G$17,0))))</f>
        <v>0</v>
      </c>
      <c r="S469" s="211"/>
      <c r="T469" s="212"/>
      <c r="U469" s="213"/>
      <c r="V469" s="81">
        <f t="shared" si="276"/>
        <v>0</v>
      </c>
      <c r="W469" s="81">
        <f ca="1">IF($N469=0,0,V469*OFFSET('Emission factors'!#REF!,VLOOKUP($N469,Lists!$C$9:$D$78,2,FALSE),MATCH(V$8,Lists!$G$10:$G$17,0))/1000)</f>
        <v>0</v>
      </c>
      <c r="X469" s="81">
        <f ca="1">IF(ISBLANK($N469),0,IF(OR($N469="Renewable Elec Self Supply (kWh)",$N469="Renewable Heat Self Supply (kWh)"),0,V469*OFFSET(Costs!#REF!,VLOOKUP($N469,Lists!$C$9:$D$78,2,FALSE),MATCH(V$8,Lists!$G$10:$G$17,0))))</f>
        <v>0</v>
      </c>
      <c r="Y469" s="81">
        <f t="shared" si="277"/>
        <v>0</v>
      </c>
      <c r="Z469" s="81">
        <f ca="1">IF($N469=0,0,Y469*OFFSET('Emission factors'!#REF!,VLOOKUP($N469,Lists!$C$9:$D$78,2,FALSE),MATCH(Y$8,Lists!$G$10:$G$17,0))/1000)</f>
        <v>0</v>
      </c>
      <c r="AA469" s="81">
        <f ca="1">IF(ISBLANK($N469),0,IF(OR($N469="Renewable Elec Self Supply (kWh)",$N469="Renewable Heat Self Supply (kWh)"),0,Y469*OFFSET(Costs!#REF!,VLOOKUP($N469,Lists!$C$9:$D$78,2,FALSE),MATCH(Y$8,Lists!$G$10:$G$17,0))))</f>
        <v>0</v>
      </c>
      <c r="AB469" s="81">
        <f t="shared" si="278"/>
        <v>0</v>
      </c>
      <c r="AC469" s="81">
        <f ca="1">IF($N469=0,0,AB469*OFFSET('Emission factors'!#REF!,VLOOKUP($N469,Lists!$C$9:$D$78,2,FALSE),MATCH(AB$8,Lists!$G$10:$G$17,0))/1000)</f>
        <v>0</v>
      </c>
      <c r="AD469" s="81">
        <f ca="1">IF(ISBLANK($N469),0,IF(OR($N469="Renewable Elec Self Supply (kWh)",$N469="Renewable Heat Self Supply (kWh)"),0,AB469*OFFSET(Costs!#REF!,VLOOKUP($N469,Lists!$C$9:$D$78,2,FALSE),MATCH(AB$8,Lists!$G$10:$G$17,0))))</f>
        <v>0</v>
      </c>
      <c r="AE469" s="81">
        <f t="shared" si="279"/>
        <v>0</v>
      </c>
      <c r="AF469" s="81">
        <f ca="1">IF($N469=0,0,AE469*OFFSET('Emission factors'!#REF!,VLOOKUP($N469,Lists!$C$9:$D$78,2,FALSE),MATCH(AE$8,Lists!$G$10:$G$17,0))/1000)</f>
        <v>0</v>
      </c>
      <c r="AG469" s="81">
        <f ca="1">IF(ISBLANK($N469),0,IF(OR($N469="Renewable Elec Self Supply (kWh)",$N469="Renewable Heat Self Supply (kWh)"),0,AE469*OFFSET(Costs!#REF!,VLOOKUP($N469,Lists!$C$9:$D$78,2,FALSE),MATCH(AE$8,Lists!$G$10:$G$17,0))))</f>
        <v>0</v>
      </c>
      <c r="AH469" s="81">
        <f t="shared" si="280"/>
        <v>0</v>
      </c>
      <c r="AI469" s="81">
        <f ca="1">IF($N469=0,0,AH469*OFFSET('Emission factors'!#REF!,VLOOKUP($N469,Lists!$C$9:$D$78,2,FALSE),MATCH(AH$8,Lists!$G$10:$G$17,0))/1000)</f>
        <v>0</v>
      </c>
      <c r="AJ469" s="81">
        <f ca="1">IF(ISBLANK($N469),0,IF(OR($N469="Renewable Elec Self Supply (kWh)",$N469="Renewable Heat Self Supply (kWh)"),0,AH469*OFFSET(Costs!#REF!,VLOOKUP($N469,Lists!$C$9:$D$78,2,FALSE),MATCH(AH$8,Lists!$G$10:$G$17,0))))</f>
        <v>0</v>
      </c>
      <c r="AK469" s="81">
        <f t="shared" si="281"/>
        <v>0</v>
      </c>
      <c r="AL469" s="81">
        <f ca="1">IF($N469=0,0,AK469*OFFSET('Emission factors'!#REF!,VLOOKUP($N469,Lists!$C$9:$D$78,2,FALSE),MATCH(AK$8,Lists!$G$10:$G$17,0))/1000)</f>
        <v>0</v>
      </c>
      <c r="AM469" s="81">
        <f ca="1">IF(ISBLANK($N469),0,IF(OR($N469="Renewable Elec Self Supply (kWh)",$N469="Renewable Heat Self Supply (kWh)"),0,AK469*OFFSET(Costs!#REF!,VLOOKUP($N469,Lists!$C$9:$D$78,2,FALSE),MATCH(AK$8,Lists!$G$10:$G$17,0))))</f>
        <v>0</v>
      </c>
      <c r="AN469" s="81">
        <f t="shared" si="282"/>
        <v>0</v>
      </c>
      <c r="AO469" s="81">
        <f ca="1">IF($N469=0,0,AN469*OFFSET('Emission factors'!#REF!,VLOOKUP($N469,Lists!$C$9:$D$78,2,FALSE),MATCH(AN$8,Lists!$G$10:$G$17,0))/1000)</f>
        <v>0</v>
      </c>
      <c r="AP469" s="81">
        <f ca="1">IF(ISBLANK($N469),0,IF(OR($N469="Renewable Elec Self Supply (kWh)",$N469="Renewable Heat Self Supply (kWh)"),0,AN469*OFFSET(Costs!#REF!,VLOOKUP($N469,Lists!$C$9:$D$78,2,FALSE),MATCH(AN$8,Lists!$G$10:$G$17,0))))</f>
        <v>0</v>
      </c>
      <c r="AQ469" s="81">
        <f t="shared" si="283"/>
        <v>0</v>
      </c>
      <c r="AR469" s="81">
        <f ca="1">IF($N469=0,0,AQ469*OFFSET('Emission factors'!#REF!,VLOOKUP($N469,Lists!$C$9:$D$78,2,FALSE),MATCH(AQ$8,Lists!$G$10:$G$17,0))/1000)</f>
        <v>0</v>
      </c>
      <c r="AS469" s="81">
        <f ca="1">IF(ISBLANK($N469),0,IF(OR($N469="Renewable Elec Self Supply (kWh)",$N469="Renewable Heat Self Supply (kWh)"),0,AQ469*OFFSET(Costs!#REF!,VLOOKUP($N469,Lists!$C$9:$D$78,2,FALSE),MATCH(AQ$8,Lists!$G$10:$G$17,0))))</f>
        <v>0</v>
      </c>
      <c r="AT469" s="81">
        <f t="shared" si="284"/>
        <v>0</v>
      </c>
      <c r="AU469" s="81">
        <f ca="1">IF($N469=0,0,AT469*OFFSET('Emission factors'!#REF!,VLOOKUP($N469,Lists!$C$9:$D$78,2,FALSE),MATCH(AT$8,Lists!$G$10:$G$17,0))/1000)</f>
        <v>0</v>
      </c>
      <c r="AV469" s="81">
        <f ca="1">IF(ISBLANK($N469),0,IF(OR($N469="Renewable Elec Self Supply (kWh)",$N469="Renewable Heat Self Supply (kWh)"),0,AT469*OFFSET(Costs!#REF!,VLOOKUP($N469,Lists!$C$9:$D$78,2,FALSE),MATCH(AT$8,Lists!$G$10:$G$17,0))))</f>
        <v>0</v>
      </c>
      <c r="AW469" s="81">
        <f t="shared" si="285"/>
        <v>0</v>
      </c>
      <c r="AX469" s="81">
        <f ca="1">IF($N469=0,0,AW469*OFFSET('Emission factors'!#REF!,VLOOKUP($N469,Lists!$C$9:$D$78,2,FALSE),MATCH(AW$8,Lists!$G$10:$G$17,0))/1000)</f>
        <v>0</v>
      </c>
      <c r="AY469" s="81">
        <f ca="1">IF(ISBLANK($N469),0,IF(OR($N469="Renewable Elec Self Supply (kWh)",$N469="Renewable Heat Self Supply (kWh)"),0,AW469*OFFSET(Costs!#REF!,VLOOKUP($N469,Lists!$C$9:$D$78,2,FALSE),MATCH(AW$8,Lists!$G$10:$G$17,0))))</f>
        <v>0</v>
      </c>
      <c r="AZ469" s="81">
        <f t="shared" si="286"/>
        <v>0</v>
      </c>
      <c r="BA469" s="81">
        <f ca="1">IF($N469=0,0,AZ469*OFFSET('Emission factors'!#REF!,VLOOKUP($N469,Lists!$C$9:$D$78,2,FALSE),MATCH(AZ$8,Lists!$G$10:$G$17,0))/1000)</f>
        <v>0</v>
      </c>
      <c r="BB469" s="81">
        <f ca="1">IF(ISBLANK($N469),0,IF(OR($N469="Renewable Elec Self Supply (kWh)",$N469="Renewable Heat Self Supply (kWh)"),0,AZ469*OFFSET(Costs!#REF!,VLOOKUP($N469,Lists!$C$9:$D$78,2,FALSE),MATCH(AZ$8,Lists!$G$10:$G$17,0))))</f>
        <v>0</v>
      </c>
    </row>
    <row r="470" spans="2:54" ht="14.25" customHeight="1" x14ac:dyDescent="0.25">
      <c r="B470" s="206"/>
      <c r="C470" s="214"/>
      <c r="D470" s="206"/>
      <c r="E470" s="214"/>
      <c r="F470" s="214"/>
      <c r="G470" s="214"/>
      <c r="H470" s="214"/>
      <c r="I470" s="206"/>
      <c r="J470" s="206"/>
      <c r="K470" s="206"/>
      <c r="L470" s="84" t="str">
        <f t="shared" si="275"/>
        <v/>
      </c>
      <c r="M470" s="206"/>
      <c r="N470" s="206"/>
      <c r="O470" s="206"/>
      <c r="P470" s="208"/>
      <c r="Q470" s="83">
        <f ca="1">IF(ISBLANK($N470),0,P470*OFFSET('Emission factors'!#REF!,VLOOKUP($N470,Lists!$C$9:$D$78,2,FALSE),MATCH(Q$8,Lists!$G$10:$G$17,0))/1000)</f>
        <v>0</v>
      </c>
      <c r="R470" s="81">
        <f ca="1">IF(ISBLANK($N470),0,IF(OR($N470="Renewable Elec Self Supply (kWh)",$N470="Renewable Heat Self Supply (kWh)"),0,P470*OFFSET(Costs!#REF!,VLOOKUP($N470,Lists!$C$9:$D$78,2,FALSE),MATCH(Q$8,Lists!$G$10:$G$17,0))))</f>
        <v>0</v>
      </c>
      <c r="S470" s="211"/>
      <c r="T470" s="212"/>
      <c r="U470" s="213"/>
      <c r="V470" s="81">
        <f t="shared" si="276"/>
        <v>0</v>
      </c>
      <c r="W470" s="81">
        <f ca="1">IF($N470=0,0,V470*OFFSET('Emission factors'!#REF!,VLOOKUP($N470,Lists!$C$9:$D$78,2,FALSE),MATCH(V$8,Lists!$G$10:$G$17,0))/1000)</f>
        <v>0</v>
      </c>
      <c r="X470" s="81">
        <f ca="1">IF(ISBLANK($N470),0,IF(OR($N470="Renewable Elec Self Supply (kWh)",$N470="Renewable Heat Self Supply (kWh)"),0,V470*OFFSET(Costs!#REF!,VLOOKUP($N470,Lists!$C$9:$D$78,2,FALSE),MATCH(V$8,Lists!$G$10:$G$17,0))))</f>
        <v>0</v>
      </c>
      <c r="Y470" s="81">
        <f t="shared" si="277"/>
        <v>0</v>
      </c>
      <c r="Z470" s="81">
        <f ca="1">IF($N470=0,0,Y470*OFFSET('Emission factors'!#REF!,VLOOKUP($N470,Lists!$C$9:$D$78,2,FALSE),MATCH(Y$8,Lists!$G$10:$G$17,0))/1000)</f>
        <v>0</v>
      </c>
      <c r="AA470" s="81">
        <f ca="1">IF(ISBLANK($N470),0,IF(OR($N470="Renewable Elec Self Supply (kWh)",$N470="Renewable Heat Self Supply (kWh)"),0,Y470*OFFSET(Costs!#REF!,VLOOKUP($N470,Lists!$C$9:$D$78,2,FALSE),MATCH(Y$8,Lists!$G$10:$G$17,0))))</f>
        <v>0</v>
      </c>
      <c r="AB470" s="81">
        <f t="shared" si="278"/>
        <v>0</v>
      </c>
      <c r="AC470" s="81">
        <f ca="1">IF($N470=0,0,AB470*OFFSET('Emission factors'!#REF!,VLOOKUP($N470,Lists!$C$9:$D$78,2,FALSE),MATCH(AB$8,Lists!$G$10:$G$17,0))/1000)</f>
        <v>0</v>
      </c>
      <c r="AD470" s="81">
        <f ca="1">IF(ISBLANK($N470),0,IF(OR($N470="Renewable Elec Self Supply (kWh)",$N470="Renewable Heat Self Supply (kWh)"),0,AB470*OFFSET(Costs!#REF!,VLOOKUP($N470,Lists!$C$9:$D$78,2,FALSE),MATCH(AB$8,Lists!$G$10:$G$17,0))))</f>
        <v>0</v>
      </c>
      <c r="AE470" s="81">
        <f t="shared" si="279"/>
        <v>0</v>
      </c>
      <c r="AF470" s="81">
        <f ca="1">IF($N470=0,0,AE470*OFFSET('Emission factors'!#REF!,VLOOKUP($N470,Lists!$C$9:$D$78,2,FALSE),MATCH(AE$8,Lists!$G$10:$G$17,0))/1000)</f>
        <v>0</v>
      </c>
      <c r="AG470" s="81">
        <f ca="1">IF(ISBLANK($N470),0,IF(OR($N470="Renewable Elec Self Supply (kWh)",$N470="Renewable Heat Self Supply (kWh)"),0,AE470*OFFSET(Costs!#REF!,VLOOKUP($N470,Lists!$C$9:$D$78,2,FALSE),MATCH(AE$8,Lists!$G$10:$G$17,0))))</f>
        <v>0</v>
      </c>
      <c r="AH470" s="81">
        <f t="shared" si="280"/>
        <v>0</v>
      </c>
      <c r="AI470" s="81">
        <f ca="1">IF($N470=0,0,AH470*OFFSET('Emission factors'!#REF!,VLOOKUP($N470,Lists!$C$9:$D$78,2,FALSE),MATCH(AH$8,Lists!$G$10:$G$17,0))/1000)</f>
        <v>0</v>
      </c>
      <c r="AJ470" s="81">
        <f ca="1">IF(ISBLANK($N470),0,IF(OR($N470="Renewable Elec Self Supply (kWh)",$N470="Renewable Heat Self Supply (kWh)"),0,AH470*OFFSET(Costs!#REF!,VLOOKUP($N470,Lists!$C$9:$D$78,2,FALSE),MATCH(AH$8,Lists!$G$10:$G$17,0))))</f>
        <v>0</v>
      </c>
      <c r="AK470" s="81">
        <f t="shared" si="281"/>
        <v>0</v>
      </c>
      <c r="AL470" s="81">
        <f ca="1">IF($N470=0,0,AK470*OFFSET('Emission factors'!#REF!,VLOOKUP($N470,Lists!$C$9:$D$78,2,FALSE),MATCH(AK$8,Lists!$G$10:$G$17,0))/1000)</f>
        <v>0</v>
      </c>
      <c r="AM470" s="81">
        <f ca="1">IF(ISBLANK($N470),0,IF(OR($N470="Renewable Elec Self Supply (kWh)",$N470="Renewable Heat Self Supply (kWh)"),0,AK470*OFFSET(Costs!#REF!,VLOOKUP($N470,Lists!$C$9:$D$78,2,FALSE),MATCH(AK$8,Lists!$G$10:$G$17,0))))</f>
        <v>0</v>
      </c>
      <c r="AN470" s="81">
        <f t="shared" si="282"/>
        <v>0</v>
      </c>
      <c r="AO470" s="81">
        <f ca="1">IF($N470=0,0,AN470*OFFSET('Emission factors'!#REF!,VLOOKUP($N470,Lists!$C$9:$D$78,2,FALSE),MATCH(AN$8,Lists!$G$10:$G$17,0))/1000)</f>
        <v>0</v>
      </c>
      <c r="AP470" s="81">
        <f ca="1">IF(ISBLANK($N470),0,IF(OR($N470="Renewable Elec Self Supply (kWh)",$N470="Renewable Heat Self Supply (kWh)"),0,AN470*OFFSET(Costs!#REF!,VLOOKUP($N470,Lists!$C$9:$D$78,2,FALSE),MATCH(AN$8,Lists!$G$10:$G$17,0))))</f>
        <v>0</v>
      </c>
      <c r="AQ470" s="81">
        <f t="shared" si="283"/>
        <v>0</v>
      </c>
      <c r="AR470" s="81">
        <f ca="1">IF($N470=0,0,AQ470*OFFSET('Emission factors'!#REF!,VLOOKUP($N470,Lists!$C$9:$D$78,2,FALSE),MATCH(AQ$8,Lists!$G$10:$G$17,0))/1000)</f>
        <v>0</v>
      </c>
      <c r="AS470" s="81">
        <f ca="1">IF(ISBLANK($N470),0,IF(OR($N470="Renewable Elec Self Supply (kWh)",$N470="Renewable Heat Self Supply (kWh)"),0,AQ470*OFFSET(Costs!#REF!,VLOOKUP($N470,Lists!$C$9:$D$78,2,FALSE),MATCH(AQ$8,Lists!$G$10:$G$17,0))))</f>
        <v>0</v>
      </c>
      <c r="AT470" s="81">
        <f t="shared" si="284"/>
        <v>0</v>
      </c>
      <c r="AU470" s="81">
        <f ca="1">IF($N470=0,0,AT470*OFFSET('Emission factors'!#REF!,VLOOKUP($N470,Lists!$C$9:$D$78,2,FALSE),MATCH(AT$8,Lists!$G$10:$G$17,0))/1000)</f>
        <v>0</v>
      </c>
      <c r="AV470" s="81">
        <f ca="1">IF(ISBLANK($N470),0,IF(OR($N470="Renewable Elec Self Supply (kWh)",$N470="Renewable Heat Self Supply (kWh)"),0,AT470*OFFSET(Costs!#REF!,VLOOKUP($N470,Lists!$C$9:$D$78,2,FALSE),MATCH(AT$8,Lists!$G$10:$G$17,0))))</f>
        <v>0</v>
      </c>
      <c r="AW470" s="81">
        <f t="shared" si="285"/>
        <v>0</v>
      </c>
      <c r="AX470" s="81">
        <f ca="1">IF($N470=0,0,AW470*OFFSET('Emission factors'!#REF!,VLOOKUP($N470,Lists!$C$9:$D$78,2,FALSE),MATCH(AW$8,Lists!$G$10:$G$17,0))/1000)</f>
        <v>0</v>
      </c>
      <c r="AY470" s="81">
        <f ca="1">IF(ISBLANK($N470),0,IF(OR($N470="Renewable Elec Self Supply (kWh)",$N470="Renewable Heat Self Supply (kWh)"),0,AW470*OFFSET(Costs!#REF!,VLOOKUP($N470,Lists!$C$9:$D$78,2,FALSE),MATCH(AW$8,Lists!$G$10:$G$17,0))))</f>
        <v>0</v>
      </c>
      <c r="AZ470" s="81">
        <f t="shared" si="286"/>
        <v>0</v>
      </c>
      <c r="BA470" s="81">
        <f ca="1">IF($N470=0,0,AZ470*OFFSET('Emission factors'!#REF!,VLOOKUP($N470,Lists!$C$9:$D$78,2,FALSE),MATCH(AZ$8,Lists!$G$10:$G$17,0))/1000)</f>
        <v>0</v>
      </c>
      <c r="BB470" s="81">
        <f ca="1">IF(ISBLANK($N470),0,IF(OR($N470="Renewable Elec Self Supply (kWh)",$N470="Renewable Heat Self Supply (kWh)"),0,AZ470*OFFSET(Costs!#REF!,VLOOKUP($N470,Lists!$C$9:$D$78,2,FALSE),MATCH(AZ$8,Lists!$G$10:$G$17,0))))</f>
        <v>0</v>
      </c>
    </row>
    <row r="471" spans="2:54" ht="14.25" customHeight="1" x14ac:dyDescent="0.25">
      <c r="B471" s="206"/>
      <c r="C471" s="214"/>
      <c r="D471" s="206"/>
      <c r="E471" s="214"/>
      <c r="F471" s="214"/>
      <c r="G471" s="214"/>
      <c r="H471" s="214"/>
      <c r="I471" s="206"/>
      <c r="J471" s="206"/>
      <c r="K471" s="206"/>
      <c r="L471" s="84" t="str">
        <f t="shared" si="275"/>
        <v/>
      </c>
      <c r="M471" s="206"/>
      <c r="N471" s="206"/>
      <c r="O471" s="206"/>
      <c r="P471" s="208"/>
      <c r="Q471" s="83">
        <f ca="1">IF(ISBLANK($N471),0,P471*OFFSET('Emission factors'!#REF!,VLOOKUP($N471,Lists!$C$9:$D$78,2,FALSE),MATCH(Q$8,Lists!$G$10:$G$17,0))/1000)</f>
        <v>0</v>
      </c>
      <c r="R471" s="81">
        <f ca="1">IF(ISBLANK($N471),0,IF(OR($N471="Renewable Elec Self Supply (kWh)",$N471="Renewable Heat Self Supply (kWh)"),0,P471*OFFSET(Costs!#REF!,VLOOKUP($N471,Lists!$C$9:$D$78,2,FALSE),MATCH(Q$8,Lists!$G$10:$G$17,0))))</f>
        <v>0</v>
      </c>
      <c r="S471" s="211"/>
      <c r="T471" s="212"/>
      <c r="U471" s="213"/>
      <c r="V471" s="81">
        <f t="shared" si="276"/>
        <v>0</v>
      </c>
      <c r="W471" s="81">
        <f ca="1">IF($N471=0,0,V471*OFFSET('Emission factors'!#REF!,VLOOKUP($N471,Lists!$C$9:$D$78,2,FALSE),MATCH(V$8,Lists!$G$10:$G$17,0))/1000)</f>
        <v>0</v>
      </c>
      <c r="X471" s="81">
        <f ca="1">IF(ISBLANK($N471),0,IF(OR($N471="Renewable Elec Self Supply (kWh)",$N471="Renewable Heat Self Supply (kWh)"),0,V471*OFFSET(Costs!#REF!,VLOOKUP($N471,Lists!$C$9:$D$78,2,FALSE),MATCH(V$8,Lists!$G$10:$G$17,0))))</f>
        <v>0</v>
      </c>
      <c r="Y471" s="81">
        <f t="shared" si="277"/>
        <v>0</v>
      </c>
      <c r="Z471" s="81">
        <f ca="1">IF($N471=0,0,Y471*OFFSET('Emission factors'!#REF!,VLOOKUP($N471,Lists!$C$9:$D$78,2,FALSE),MATCH(Y$8,Lists!$G$10:$G$17,0))/1000)</f>
        <v>0</v>
      </c>
      <c r="AA471" s="81">
        <f ca="1">IF(ISBLANK($N471),0,IF(OR($N471="Renewable Elec Self Supply (kWh)",$N471="Renewable Heat Self Supply (kWh)"),0,Y471*OFFSET(Costs!#REF!,VLOOKUP($N471,Lists!$C$9:$D$78,2,FALSE),MATCH(Y$8,Lists!$G$10:$G$17,0))))</f>
        <v>0</v>
      </c>
      <c r="AB471" s="81">
        <f t="shared" si="278"/>
        <v>0</v>
      </c>
      <c r="AC471" s="81">
        <f ca="1">IF($N471=0,0,AB471*OFFSET('Emission factors'!#REF!,VLOOKUP($N471,Lists!$C$9:$D$78,2,FALSE),MATCH(AB$8,Lists!$G$10:$G$17,0))/1000)</f>
        <v>0</v>
      </c>
      <c r="AD471" s="81">
        <f ca="1">IF(ISBLANK($N471),0,IF(OR($N471="Renewable Elec Self Supply (kWh)",$N471="Renewable Heat Self Supply (kWh)"),0,AB471*OFFSET(Costs!#REF!,VLOOKUP($N471,Lists!$C$9:$D$78,2,FALSE),MATCH(AB$8,Lists!$G$10:$G$17,0))))</f>
        <v>0</v>
      </c>
      <c r="AE471" s="81">
        <f t="shared" si="279"/>
        <v>0</v>
      </c>
      <c r="AF471" s="81">
        <f ca="1">IF($N471=0,0,AE471*OFFSET('Emission factors'!#REF!,VLOOKUP($N471,Lists!$C$9:$D$78,2,FALSE),MATCH(AE$8,Lists!$G$10:$G$17,0))/1000)</f>
        <v>0</v>
      </c>
      <c r="AG471" s="81">
        <f ca="1">IF(ISBLANK($N471),0,IF(OR($N471="Renewable Elec Self Supply (kWh)",$N471="Renewable Heat Self Supply (kWh)"),0,AE471*OFFSET(Costs!#REF!,VLOOKUP($N471,Lists!$C$9:$D$78,2,FALSE),MATCH(AE$8,Lists!$G$10:$G$17,0))))</f>
        <v>0</v>
      </c>
      <c r="AH471" s="81">
        <f t="shared" si="280"/>
        <v>0</v>
      </c>
      <c r="AI471" s="81">
        <f ca="1">IF($N471=0,0,AH471*OFFSET('Emission factors'!#REF!,VLOOKUP($N471,Lists!$C$9:$D$78,2,FALSE),MATCH(AH$8,Lists!$G$10:$G$17,0))/1000)</f>
        <v>0</v>
      </c>
      <c r="AJ471" s="81">
        <f ca="1">IF(ISBLANK($N471),0,IF(OR($N471="Renewable Elec Self Supply (kWh)",$N471="Renewable Heat Self Supply (kWh)"),0,AH471*OFFSET(Costs!#REF!,VLOOKUP($N471,Lists!$C$9:$D$78,2,FALSE),MATCH(AH$8,Lists!$G$10:$G$17,0))))</f>
        <v>0</v>
      </c>
      <c r="AK471" s="81">
        <f t="shared" si="281"/>
        <v>0</v>
      </c>
      <c r="AL471" s="81">
        <f ca="1">IF($N471=0,0,AK471*OFFSET('Emission factors'!#REF!,VLOOKUP($N471,Lists!$C$9:$D$78,2,FALSE),MATCH(AK$8,Lists!$G$10:$G$17,0))/1000)</f>
        <v>0</v>
      </c>
      <c r="AM471" s="81">
        <f ca="1">IF(ISBLANK($N471),0,IF(OR($N471="Renewable Elec Self Supply (kWh)",$N471="Renewable Heat Self Supply (kWh)"),0,AK471*OFFSET(Costs!#REF!,VLOOKUP($N471,Lists!$C$9:$D$78,2,FALSE),MATCH(AK$8,Lists!$G$10:$G$17,0))))</f>
        <v>0</v>
      </c>
      <c r="AN471" s="81">
        <f t="shared" si="282"/>
        <v>0</v>
      </c>
      <c r="AO471" s="81">
        <f ca="1">IF($N471=0,0,AN471*OFFSET('Emission factors'!#REF!,VLOOKUP($N471,Lists!$C$9:$D$78,2,FALSE),MATCH(AN$8,Lists!$G$10:$G$17,0))/1000)</f>
        <v>0</v>
      </c>
      <c r="AP471" s="81">
        <f ca="1">IF(ISBLANK($N471),0,IF(OR($N471="Renewable Elec Self Supply (kWh)",$N471="Renewable Heat Self Supply (kWh)"),0,AN471*OFFSET(Costs!#REF!,VLOOKUP($N471,Lists!$C$9:$D$78,2,FALSE),MATCH(AN$8,Lists!$G$10:$G$17,0))))</f>
        <v>0</v>
      </c>
      <c r="AQ471" s="81">
        <f t="shared" si="283"/>
        <v>0</v>
      </c>
      <c r="AR471" s="81">
        <f ca="1">IF($N471=0,0,AQ471*OFFSET('Emission factors'!#REF!,VLOOKUP($N471,Lists!$C$9:$D$78,2,FALSE),MATCH(AQ$8,Lists!$G$10:$G$17,0))/1000)</f>
        <v>0</v>
      </c>
      <c r="AS471" s="81">
        <f ca="1">IF(ISBLANK($N471),0,IF(OR($N471="Renewable Elec Self Supply (kWh)",$N471="Renewable Heat Self Supply (kWh)"),0,AQ471*OFFSET(Costs!#REF!,VLOOKUP($N471,Lists!$C$9:$D$78,2,FALSE),MATCH(AQ$8,Lists!$G$10:$G$17,0))))</f>
        <v>0</v>
      </c>
      <c r="AT471" s="81">
        <f t="shared" si="284"/>
        <v>0</v>
      </c>
      <c r="AU471" s="81">
        <f ca="1">IF($N471=0,0,AT471*OFFSET('Emission factors'!#REF!,VLOOKUP($N471,Lists!$C$9:$D$78,2,FALSE),MATCH(AT$8,Lists!$G$10:$G$17,0))/1000)</f>
        <v>0</v>
      </c>
      <c r="AV471" s="81">
        <f ca="1">IF(ISBLANK($N471),0,IF(OR($N471="Renewable Elec Self Supply (kWh)",$N471="Renewable Heat Self Supply (kWh)"),0,AT471*OFFSET(Costs!#REF!,VLOOKUP($N471,Lists!$C$9:$D$78,2,FALSE),MATCH(AT$8,Lists!$G$10:$G$17,0))))</f>
        <v>0</v>
      </c>
      <c r="AW471" s="81">
        <f t="shared" si="285"/>
        <v>0</v>
      </c>
      <c r="AX471" s="81">
        <f ca="1">IF($N471=0,0,AW471*OFFSET('Emission factors'!#REF!,VLOOKUP($N471,Lists!$C$9:$D$78,2,FALSE),MATCH(AW$8,Lists!$G$10:$G$17,0))/1000)</f>
        <v>0</v>
      </c>
      <c r="AY471" s="81">
        <f ca="1">IF(ISBLANK($N471),0,IF(OR($N471="Renewable Elec Self Supply (kWh)",$N471="Renewable Heat Self Supply (kWh)"),0,AW471*OFFSET(Costs!#REF!,VLOOKUP($N471,Lists!$C$9:$D$78,2,FALSE),MATCH(AW$8,Lists!$G$10:$G$17,0))))</f>
        <v>0</v>
      </c>
      <c r="AZ471" s="81">
        <f t="shared" si="286"/>
        <v>0</v>
      </c>
      <c r="BA471" s="81">
        <f ca="1">IF($N471=0,0,AZ471*OFFSET('Emission factors'!#REF!,VLOOKUP($N471,Lists!$C$9:$D$78,2,FALSE),MATCH(AZ$8,Lists!$G$10:$G$17,0))/1000)</f>
        <v>0</v>
      </c>
      <c r="BB471" s="81">
        <f ca="1">IF(ISBLANK($N471),0,IF(OR($N471="Renewable Elec Self Supply (kWh)",$N471="Renewable Heat Self Supply (kWh)"),0,AZ471*OFFSET(Costs!#REF!,VLOOKUP($N471,Lists!$C$9:$D$78,2,FALSE),MATCH(AZ$8,Lists!$G$10:$G$17,0))))</f>
        <v>0</v>
      </c>
    </row>
    <row r="472" spans="2:54" ht="14.25" customHeight="1" x14ac:dyDescent="0.25">
      <c r="B472" s="206"/>
      <c r="C472" s="214"/>
      <c r="D472" s="206"/>
      <c r="E472" s="214"/>
      <c r="F472" s="214"/>
      <c r="G472" s="214"/>
      <c r="H472" s="214"/>
      <c r="I472" s="206"/>
      <c r="J472" s="206"/>
      <c r="K472" s="206"/>
      <c r="L472" s="84" t="str">
        <f t="shared" si="275"/>
        <v/>
      </c>
      <c r="M472" s="206"/>
      <c r="N472" s="206"/>
      <c r="O472" s="206"/>
      <c r="P472" s="208"/>
      <c r="Q472" s="83">
        <f ca="1">IF(ISBLANK($N472),0,P472*OFFSET('Emission factors'!#REF!,VLOOKUP($N472,Lists!$C$9:$D$78,2,FALSE),MATCH(Q$8,Lists!$G$10:$G$17,0))/1000)</f>
        <v>0</v>
      </c>
      <c r="R472" s="81">
        <f ca="1">IF(ISBLANK($N472),0,IF(OR($N472="Renewable Elec Self Supply (kWh)",$N472="Renewable Heat Self Supply (kWh)"),0,P472*OFFSET(Costs!#REF!,VLOOKUP($N472,Lists!$C$9:$D$78,2,FALSE),MATCH(Q$8,Lists!$G$10:$G$17,0))))</f>
        <v>0</v>
      </c>
      <c r="S472" s="211"/>
      <c r="T472" s="212"/>
      <c r="U472" s="213"/>
      <c r="V472" s="81">
        <f t="shared" si="276"/>
        <v>0</v>
      </c>
      <c r="W472" s="81">
        <f ca="1">IF($N472=0,0,V472*OFFSET('Emission factors'!#REF!,VLOOKUP($N472,Lists!$C$9:$D$78,2,FALSE),MATCH(V$8,Lists!$G$10:$G$17,0))/1000)</f>
        <v>0</v>
      </c>
      <c r="X472" s="81">
        <f ca="1">IF(ISBLANK($N472),0,IF(OR($N472="Renewable Elec Self Supply (kWh)",$N472="Renewable Heat Self Supply (kWh)"),0,V472*OFFSET(Costs!#REF!,VLOOKUP($N472,Lists!$C$9:$D$78,2,FALSE),MATCH(V$8,Lists!$G$10:$G$17,0))))</f>
        <v>0</v>
      </c>
      <c r="Y472" s="81">
        <f t="shared" si="277"/>
        <v>0</v>
      </c>
      <c r="Z472" s="81">
        <f ca="1">IF($N472=0,0,Y472*OFFSET('Emission factors'!#REF!,VLOOKUP($N472,Lists!$C$9:$D$78,2,FALSE),MATCH(Y$8,Lists!$G$10:$G$17,0))/1000)</f>
        <v>0</v>
      </c>
      <c r="AA472" s="81">
        <f ca="1">IF(ISBLANK($N472),0,IF(OR($N472="Renewable Elec Self Supply (kWh)",$N472="Renewable Heat Self Supply (kWh)"),0,Y472*OFFSET(Costs!#REF!,VLOOKUP($N472,Lists!$C$9:$D$78,2,FALSE),MATCH(Y$8,Lists!$G$10:$G$17,0))))</f>
        <v>0</v>
      </c>
      <c r="AB472" s="81">
        <f t="shared" si="278"/>
        <v>0</v>
      </c>
      <c r="AC472" s="81">
        <f ca="1">IF($N472=0,0,AB472*OFFSET('Emission factors'!#REF!,VLOOKUP($N472,Lists!$C$9:$D$78,2,FALSE),MATCH(AB$8,Lists!$G$10:$G$17,0))/1000)</f>
        <v>0</v>
      </c>
      <c r="AD472" s="81">
        <f ca="1">IF(ISBLANK($N472),0,IF(OR($N472="Renewable Elec Self Supply (kWh)",$N472="Renewable Heat Self Supply (kWh)"),0,AB472*OFFSET(Costs!#REF!,VLOOKUP($N472,Lists!$C$9:$D$78,2,FALSE),MATCH(AB$8,Lists!$G$10:$G$17,0))))</f>
        <v>0</v>
      </c>
      <c r="AE472" s="81">
        <f t="shared" si="279"/>
        <v>0</v>
      </c>
      <c r="AF472" s="81">
        <f ca="1">IF($N472=0,0,AE472*OFFSET('Emission factors'!#REF!,VLOOKUP($N472,Lists!$C$9:$D$78,2,FALSE),MATCH(AE$8,Lists!$G$10:$G$17,0))/1000)</f>
        <v>0</v>
      </c>
      <c r="AG472" s="81">
        <f ca="1">IF(ISBLANK($N472),0,IF(OR($N472="Renewable Elec Self Supply (kWh)",$N472="Renewable Heat Self Supply (kWh)"),0,AE472*OFFSET(Costs!#REF!,VLOOKUP($N472,Lists!$C$9:$D$78,2,FALSE),MATCH(AE$8,Lists!$G$10:$G$17,0))))</f>
        <v>0</v>
      </c>
      <c r="AH472" s="81">
        <f t="shared" si="280"/>
        <v>0</v>
      </c>
      <c r="AI472" s="81">
        <f ca="1">IF($N472=0,0,AH472*OFFSET('Emission factors'!#REF!,VLOOKUP($N472,Lists!$C$9:$D$78,2,FALSE),MATCH(AH$8,Lists!$G$10:$G$17,0))/1000)</f>
        <v>0</v>
      </c>
      <c r="AJ472" s="81">
        <f ca="1">IF(ISBLANK($N472),0,IF(OR($N472="Renewable Elec Self Supply (kWh)",$N472="Renewable Heat Self Supply (kWh)"),0,AH472*OFFSET(Costs!#REF!,VLOOKUP($N472,Lists!$C$9:$D$78,2,FALSE),MATCH(AH$8,Lists!$G$10:$G$17,0))))</f>
        <v>0</v>
      </c>
      <c r="AK472" s="81">
        <f t="shared" si="281"/>
        <v>0</v>
      </c>
      <c r="AL472" s="81">
        <f ca="1">IF($N472=0,0,AK472*OFFSET('Emission factors'!#REF!,VLOOKUP($N472,Lists!$C$9:$D$78,2,FALSE),MATCH(AK$8,Lists!$G$10:$G$17,0))/1000)</f>
        <v>0</v>
      </c>
      <c r="AM472" s="81">
        <f ca="1">IF(ISBLANK($N472),0,IF(OR($N472="Renewable Elec Self Supply (kWh)",$N472="Renewable Heat Self Supply (kWh)"),0,AK472*OFFSET(Costs!#REF!,VLOOKUP($N472,Lists!$C$9:$D$78,2,FALSE),MATCH(AK$8,Lists!$G$10:$G$17,0))))</f>
        <v>0</v>
      </c>
      <c r="AN472" s="81">
        <f t="shared" si="282"/>
        <v>0</v>
      </c>
      <c r="AO472" s="81">
        <f ca="1">IF($N472=0,0,AN472*OFFSET('Emission factors'!#REF!,VLOOKUP($N472,Lists!$C$9:$D$78,2,FALSE),MATCH(AN$8,Lists!$G$10:$G$17,0))/1000)</f>
        <v>0</v>
      </c>
      <c r="AP472" s="81">
        <f ca="1">IF(ISBLANK($N472),0,IF(OR($N472="Renewable Elec Self Supply (kWh)",$N472="Renewable Heat Self Supply (kWh)"),0,AN472*OFFSET(Costs!#REF!,VLOOKUP($N472,Lists!$C$9:$D$78,2,FALSE),MATCH(AN$8,Lists!$G$10:$G$17,0))))</f>
        <v>0</v>
      </c>
      <c r="AQ472" s="81">
        <f t="shared" si="283"/>
        <v>0</v>
      </c>
      <c r="AR472" s="81">
        <f ca="1">IF($N472=0,0,AQ472*OFFSET('Emission factors'!#REF!,VLOOKUP($N472,Lists!$C$9:$D$78,2,FALSE),MATCH(AQ$8,Lists!$G$10:$G$17,0))/1000)</f>
        <v>0</v>
      </c>
      <c r="AS472" s="81">
        <f ca="1">IF(ISBLANK($N472),0,IF(OR($N472="Renewable Elec Self Supply (kWh)",$N472="Renewable Heat Self Supply (kWh)"),0,AQ472*OFFSET(Costs!#REF!,VLOOKUP($N472,Lists!$C$9:$D$78,2,FALSE),MATCH(AQ$8,Lists!$G$10:$G$17,0))))</f>
        <v>0</v>
      </c>
      <c r="AT472" s="81">
        <f t="shared" si="284"/>
        <v>0</v>
      </c>
      <c r="AU472" s="81">
        <f ca="1">IF($N472=0,0,AT472*OFFSET('Emission factors'!#REF!,VLOOKUP($N472,Lists!$C$9:$D$78,2,FALSE),MATCH(AT$8,Lists!$G$10:$G$17,0))/1000)</f>
        <v>0</v>
      </c>
      <c r="AV472" s="81">
        <f ca="1">IF(ISBLANK($N472),0,IF(OR($N472="Renewable Elec Self Supply (kWh)",$N472="Renewable Heat Self Supply (kWh)"),0,AT472*OFFSET(Costs!#REF!,VLOOKUP($N472,Lists!$C$9:$D$78,2,FALSE),MATCH(AT$8,Lists!$G$10:$G$17,0))))</f>
        <v>0</v>
      </c>
      <c r="AW472" s="81">
        <f t="shared" si="285"/>
        <v>0</v>
      </c>
      <c r="AX472" s="81">
        <f ca="1">IF($N472=0,0,AW472*OFFSET('Emission factors'!#REF!,VLOOKUP($N472,Lists!$C$9:$D$78,2,FALSE),MATCH(AW$8,Lists!$G$10:$G$17,0))/1000)</f>
        <v>0</v>
      </c>
      <c r="AY472" s="81">
        <f ca="1">IF(ISBLANK($N472),0,IF(OR($N472="Renewable Elec Self Supply (kWh)",$N472="Renewable Heat Self Supply (kWh)"),0,AW472*OFFSET(Costs!#REF!,VLOOKUP($N472,Lists!$C$9:$D$78,2,FALSE),MATCH(AW$8,Lists!$G$10:$G$17,0))))</f>
        <v>0</v>
      </c>
      <c r="AZ472" s="81">
        <f t="shared" si="286"/>
        <v>0</v>
      </c>
      <c r="BA472" s="81">
        <f ca="1">IF($N472=0,0,AZ472*OFFSET('Emission factors'!#REF!,VLOOKUP($N472,Lists!$C$9:$D$78,2,FALSE),MATCH(AZ$8,Lists!$G$10:$G$17,0))/1000)</f>
        <v>0</v>
      </c>
      <c r="BB472" s="81">
        <f ca="1">IF(ISBLANK($N472),0,IF(OR($N472="Renewable Elec Self Supply (kWh)",$N472="Renewable Heat Self Supply (kWh)"),0,AZ472*OFFSET(Costs!#REF!,VLOOKUP($N472,Lists!$C$9:$D$78,2,FALSE),MATCH(AZ$8,Lists!$G$10:$G$17,0))))</f>
        <v>0</v>
      </c>
    </row>
    <row r="473" spans="2:54" ht="14.25" customHeight="1" x14ac:dyDescent="0.25">
      <c r="B473" s="206"/>
      <c r="C473" s="214"/>
      <c r="D473" s="206"/>
      <c r="E473" s="214"/>
      <c r="F473" s="214"/>
      <c r="G473" s="214"/>
      <c r="H473" s="214"/>
      <c r="I473" s="206"/>
      <c r="J473" s="206"/>
      <c r="K473" s="206"/>
      <c r="L473" s="84" t="str">
        <f t="shared" si="275"/>
        <v/>
      </c>
      <c r="M473" s="206"/>
      <c r="N473" s="206"/>
      <c r="O473" s="206"/>
      <c r="P473" s="208"/>
      <c r="Q473" s="83">
        <f ca="1">IF(ISBLANK($N473),0,P473*OFFSET('Emission factors'!#REF!,VLOOKUP($N473,Lists!$C$9:$D$78,2,FALSE),MATCH(Q$8,Lists!$G$10:$G$17,0))/1000)</f>
        <v>0</v>
      </c>
      <c r="R473" s="81">
        <f ca="1">IF(ISBLANK($N473),0,IF(OR($N473="Renewable Elec Self Supply (kWh)",$N473="Renewable Heat Self Supply (kWh)"),0,P473*OFFSET(Costs!#REF!,VLOOKUP($N473,Lists!$C$9:$D$78,2,FALSE),MATCH(Q$8,Lists!$G$10:$G$17,0))))</f>
        <v>0</v>
      </c>
      <c r="S473" s="211"/>
      <c r="T473" s="212"/>
      <c r="U473" s="213"/>
      <c r="V473" s="81">
        <f t="shared" si="276"/>
        <v>0</v>
      </c>
      <c r="W473" s="81">
        <f ca="1">IF($N473=0,0,V473*OFFSET('Emission factors'!#REF!,VLOOKUP($N473,Lists!$C$9:$D$78,2,FALSE),MATCH(V$8,Lists!$G$10:$G$17,0))/1000)</f>
        <v>0</v>
      </c>
      <c r="X473" s="81">
        <f ca="1">IF(ISBLANK($N473),0,IF(OR($N473="Renewable Elec Self Supply (kWh)",$N473="Renewable Heat Self Supply (kWh)"),0,V473*OFFSET(Costs!#REF!,VLOOKUP($N473,Lists!$C$9:$D$78,2,FALSE),MATCH(V$8,Lists!$G$10:$G$17,0))))</f>
        <v>0</v>
      </c>
      <c r="Y473" s="81">
        <f t="shared" si="277"/>
        <v>0</v>
      </c>
      <c r="Z473" s="81">
        <f ca="1">IF($N473=0,0,Y473*OFFSET('Emission factors'!#REF!,VLOOKUP($N473,Lists!$C$9:$D$78,2,FALSE),MATCH(Y$8,Lists!$G$10:$G$17,0))/1000)</f>
        <v>0</v>
      </c>
      <c r="AA473" s="81">
        <f ca="1">IF(ISBLANK($N473),0,IF(OR($N473="Renewable Elec Self Supply (kWh)",$N473="Renewable Heat Self Supply (kWh)"),0,Y473*OFFSET(Costs!#REF!,VLOOKUP($N473,Lists!$C$9:$D$78,2,FALSE),MATCH(Y$8,Lists!$G$10:$G$17,0))))</f>
        <v>0</v>
      </c>
      <c r="AB473" s="81">
        <f t="shared" si="278"/>
        <v>0</v>
      </c>
      <c r="AC473" s="81">
        <f ca="1">IF($N473=0,0,AB473*OFFSET('Emission factors'!#REF!,VLOOKUP($N473,Lists!$C$9:$D$78,2,FALSE),MATCH(AB$8,Lists!$G$10:$G$17,0))/1000)</f>
        <v>0</v>
      </c>
      <c r="AD473" s="81">
        <f ca="1">IF(ISBLANK($N473),0,IF(OR($N473="Renewable Elec Self Supply (kWh)",$N473="Renewable Heat Self Supply (kWh)"),0,AB473*OFFSET(Costs!#REF!,VLOOKUP($N473,Lists!$C$9:$D$78,2,FALSE),MATCH(AB$8,Lists!$G$10:$G$17,0))))</f>
        <v>0</v>
      </c>
      <c r="AE473" s="81">
        <f t="shared" si="279"/>
        <v>0</v>
      </c>
      <c r="AF473" s="81">
        <f ca="1">IF($N473=0,0,AE473*OFFSET('Emission factors'!#REF!,VLOOKUP($N473,Lists!$C$9:$D$78,2,FALSE),MATCH(AE$8,Lists!$G$10:$G$17,0))/1000)</f>
        <v>0</v>
      </c>
      <c r="AG473" s="81">
        <f ca="1">IF(ISBLANK($N473),0,IF(OR($N473="Renewable Elec Self Supply (kWh)",$N473="Renewable Heat Self Supply (kWh)"),0,AE473*OFFSET(Costs!#REF!,VLOOKUP($N473,Lists!$C$9:$D$78,2,FALSE),MATCH(AE$8,Lists!$G$10:$G$17,0))))</f>
        <v>0</v>
      </c>
      <c r="AH473" s="81">
        <f t="shared" si="280"/>
        <v>0</v>
      </c>
      <c r="AI473" s="81">
        <f ca="1">IF($N473=0,0,AH473*OFFSET('Emission factors'!#REF!,VLOOKUP($N473,Lists!$C$9:$D$78,2,FALSE),MATCH(AH$8,Lists!$G$10:$G$17,0))/1000)</f>
        <v>0</v>
      </c>
      <c r="AJ473" s="81">
        <f ca="1">IF(ISBLANK($N473),0,IF(OR($N473="Renewable Elec Self Supply (kWh)",$N473="Renewable Heat Self Supply (kWh)"),0,AH473*OFFSET(Costs!#REF!,VLOOKUP($N473,Lists!$C$9:$D$78,2,FALSE),MATCH(AH$8,Lists!$G$10:$G$17,0))))</f>
        <v>0</v>
      </c>
      <c r="AK473" s="81">
        <f t="shared" si="281"/>
        <v>0</v>
      </c>
      <c r="AL473" s="81">
        <f ca="1">IF($N473=0,0,AK473*OFFSET('Emission factors'!#REF!,VLOOKUP($N473,Lists!$C$9:$D$78,2,FALSE),MATCH(AK$8,Lists!$G$10:$G$17,0))/1000)</f>
        <v>0</v>
      </c>
      <c r="AM473" s="81">
        <f ca="1">IF(ISBLANK($N473),0,IF(OR($N473="Renewable Elec Self Supply (kWh)",$N473="Renewable Heat Self Supply (kWh)"),0,AK473*OFFSET(Costs!#REF!,VLOOKUP($N473,Lists!$C$9:$D$78,2,FALSE),MATCH(AK$8,Lists!$G$10:$G$17,0))))</f>
        <v>0</v>
      </c>
      <c r="AN473" s="81">
        <f t="shared" si="282"/>
        <v>0</v>
      </c>
      <c r="AO473" s="81">
        <f ca="1">IF($N473=0,0,AN473*OFFSET('Emission factors'!#REF!,VLOOKUP($N473,Lists!$C$9:$D$78,2,FALSE),MATCH(AN$8,Lists!$G$10:$G$17,0))/1000)</f>
        <v>0</v>
      </c>
      <c r="AP473" s="81">
        <f ca="1">IF(ISBLANK($N473),0,IF(OR($N473="Renewable Elec Self Supply (kWh)",$N473="Renewable Heat Self Supply (kWh)"),0,AN473*OFFSET(Costs!#REF!,VLOOKUP($N473,Lists!$C$9:$D$78,2,FALSE),MATCH(AN$8,Lists!$G$10:$G$17,0))))</f>
        <v>0</v>
      </c>
      <c r="AQ473" s="81">
        <f t="shared" si="283"/>
        <v>0</v>
      </c>
      <c r="AR473" s="81">
        <f ca="1">IF($N473=0,0,AQ473*OFFSET('Emission factors'!#REF!,VLOOKUP($N473,Lists!$C$9:$D$78,2,FALSE),MATCH(AQ$8,Lists!$G$10:$G$17,0))/1000)</f>
        <v>0</v>
      </c>
      <c r="AS473" s="81">
        <f ca="1">IF(ISBLANK($N473),0,IF(OR($N473="Renewable Elec Self Supply (kWh)",$N473="Renewable Heat Self Supply (kWh)"),0,AQ473*OFFSET(Costs!#REF!,VLOOKUP($N473,Lists!$C$9:$D$78,2,FALSE),MATCH(AQ$8,Lists!$G$10:$G$17,0))))</f>
        <v>0</v>
      </c>
      <c r="AT473" s="81">
        <f t="shared" si="284"/>
        <v>0</v>
      </c>
      <c r="AU473" s="81">
        <f ca="1">IF($N473=0,0,AT473*OFFSET('Emission factors'!#REF!,VLOOKUP($N473,Lists!$C$9:$D$78,2,FALSE),MATCH(AT$8,Lists!$G$10:$G$17,0))/1000)</f>
        <v>0</v>
      </c>
      <c r="AV473" s="81">
        <f ca="1">IF(ISBLANK($N473),0,IF(OR($N473="Renewable Elec Self Supply (kWh)",$N473="Renewable Heat Self Supply (kWh)"),0,AT473*OFFSET(Costs!#REF!,VLOOKUP($N473,Lists!$C$9:$D$78,2,FALSE),MATCH(AT$8,Lists!$G$10:$G$17,0))))</f>
        <v>0</v>
      </c>
      <c r="AW473" s="81">
        <f t="shared" si="285"/>
        <v>0</v>
      </c>
      <c r="AX473" s="81">
        <f ca="1">IF($N473=0,0,AW473*OFFSET('Emission factors'!#REF!,VLOOKUP($N473,Lists!$C$9:$D$78,2,FALSE),MATCH(AW$8,Lists!$G$10:$G$17,0))/1000)</f>
        <v>0</v>
      </c>
      <c r="AY473" s="81">
        <f ca="1">IF(ISBLANK($N473),0,IF(OR($N473="Renewable Elec Self Supply (kWh)",$N473="Renewable Heat Self Supply (kWh)"),0,AW473*OFFSET(Costs!#REF!,VLOOKUP($N473,Lists!$C$9:$D$78,2,FALSE),MATCH(AW$8,Lists!$G$10:$G$17,0))))</f>
        <v>0</v>
      </c>
      <c r="AZ473" s="81">
        <f t="shared" si="286"/>
        <v>0</v>
      </c>
      <c r="BA473" s="81">
        <f ca="1">IF($N473=0,0,AZ473*OFFSET('Emission factors'!#REF!,VLOOKUP($N473,Lists!$C$9:$D$78,2,FALSE),MATCH(AZ$8,Lists!$G$10:$G$17,0))/1000)</f>
        <v>0</v>
      </c>
      <c r="BB473" s="81">
        <f ca="1">IF(ISBLANK($N473),0,IF(OR($N473="Renewable Elec Self Supply (kWh)",$N473="Renewable Heat Self Supply (kWh)"),0,AZ473*OFFSET(Costs!#REF!,VLOOKUP($N473,Lists!$C$9:$D$78,2,FALSE),MATCH(AZ$8,Lists!$G$10:$G$17,0))))</f>
        <v>0</v>
      </c>
    </row>
    <row r="474" spans="2:54" ht="14.25" customHeight="1" x14ac:dyDescent="0.25">
      <c r="B474" s="206"/>
      <c r="C474" s="214"/>
      <c r="D474" s="206"/>
      <c r="E474" s="214"/>
      <c r="F474" s="214"/>
      <c r="G474" s="214"/>
      <c r="H474" s="214"/>
      <c r="I474" s="206"/>
      <c r="J474" s="206"/>
      <c r="K474" s="206"/>
      <c r="L474" s="84" t="str">
        <f t="shared" si="275"/>
        <v/>
      </c>
      <c r="M474" s="206"/>
      <c r="N474" s="206"/>
      <c r="O474" s="206"/>
      <c r="P474" s="208"/>
      <c r="Q474" s="83">
        <f ca="1">IF(ISBLANK($N474),0,P474*OFFSET('Emission factors'!#REF!,VLOOKUP($N474,Lists!$C$9:$D$78,2,FALSE),MATCH(Q$8,Lists!$G$10:$G$17,0))/1000)</f>
        <v>0</v>
      </c>
      <c r="R474" s="81">
        <f ca="1">IF(ISBLANK($N474),0,IF(OR($N474="Renewable Elec Self Supply (kWh)",$N474="Renewable Heat Self Supply (kWh)"),0,P474*OFFSET(Costs!#REF!,VLOOKUP($N474,Lists!$C$9:$D$78,2,FALSE),MATCH(Q$8,Lists!$G$10:$G$17,0))))</f>
        <v>0</v>
      </c>
      <c r="S474" s="211"/>
      <c r="T474" s="212"/>
      <c r="U474" s="213"/>
      <c r="V474" s="81">
        <f t="shared" si="276"/>
        <v>0</v>
      </c>
      <c r="W474" s="81">
        <f ca="1">IF($N474=0,0,V474*OFFSET('Emission factors'!#REF!,VLOOKUP($N474,Lists!$C$9:$D$78,2,FALSE),MATCH(V$8,Lists!$G$10:$G$17,0))/1000)</f>
        <v>0</v>
      </c>
      <c r="X474" s="81">
        <f ca="1">IF(ISBLANK($N474),0,IF(OR($N474="Renewable Elec Self Supply (kWh)",$N474="Renewable Heat Self Supply (kWh)"),0,V474*OFFSET(Costs!#REF!,VLOOKUP($N474,Lists!$C$9:$D$78,2,FALSE),MATCH(V$8,Lists!$G$10:$G$17,0))))</f>
        <v>0</v>
      </c>
      <c r="Y474" s="81">
        <f t="shared" si="277"/>
        <v>0</v>
      </c>
      <c r="Z474" s="81">
        <f ca="1">IF($N474=0,0,Y474*OFFSET('Emission factors'!#REF!,VLOOKUP($N474,Lists!$C$9:$D$78,2,FALSE),MATCH(Y$8,Lists!$G$10:$G$17,0))/1000)</f>
        <v>0</v>
      </c>
      <c r="AA474" s="81">
        <f ca="1">IF(ISBLANK($N474),0,IF(OR($N474="Renewable Elec Self Supply (kWh)",$N474="Renewable Heat Self Supply (kWh)"),0,Y474*OFFSET(Costs!#REF!,VLOOKUP($N474,Lists!$C$9:$D$78,2,FALSE),MATCH(Y$8,Lists!$G$10:$G$17,0))))</f>
        <v>0</v>
      </c>
      <c r="AB474" s="81">
        <f t="shared" si="278"/>
        <v>0</v>
      </c>
      <c r="AC474" s="81">
        <f ca="1">IF($N474=0,0,AB474*OFFSET('Emission factors'!#REF!,VLOOKUP($N474,Lists!$C$9:$D$78,2,FALSE),MATCH(AB$8,Lists!$G$10:$G$17,0))/1000)</f>
        <v>0</v>
      </c>
      <c r="AD474" s="81">
        <f ca="1">IF(ISBLANK($N474),0,IF(OR($N474="Renewable Elec Self Supply (kWh)",$N474="Renewable Heat Self Supply (kWh)"),0,AB474*OFFSET(Costs!#REF!,VLOOKUP($N474,Lists!$C$9:$D$78,2,FALSE),MATCH(AB$8,Lists!$G$10:$G$17,0))))</f>
        <v>0</v>
      </c>
      <c r="AE474" s="81">
        <f t="shared" si="279"/>
        <v>0</v>
      </c>
      <c r="AF474" s="81">
        <f ca="1">IF($N474=0,0,AE474*OFFSET('Emission factors'!#REF!,VLOOKUP($N474,Lists!$C$9:$D$78,2,FALSE),MATCH(AE$8,Lists!$G$10:$G$17,0))/1000)</f>
        <v>0</v>
      </c>
      <c r="AG474" s="81">
        <f ca="1">IF(ISBLANK($N474),0,IF(OR($N474="Renewable Elec Self Supply (kWh)",$N474="Renewable Heat Self Supply (kWh)"),0,AE474*OFFSET(Costs!#REF!,VLOOKUP($N474,Lists!$C$9:$D$78,2,FALSE),MATCH(AE$8,Lists!$G$10:$G$17,0))))</f>
        <v>0</v>
      </c>
      <c r="AH474" s="81">
        <f t="shared" si="280"/>
        <v>0</v>
      </c>
      <c r="AI474" s="81">
        <f ca="1">IF($N474=0,0,AH474*OFFSET('Emission factors'!#REF!,VLOOKUP($N474,Lists!$C$9:$D$78,2,FALSE),MATCH(AH$8,Lists!$G$10:$G$17,0))/1000)</f>
        <v>0</v>
      </c>
      <c r="AJ474" s="81">
        <f ca="1">IF(ISBLANK($N474),0,IF(OR($N474="Renewable Elec Self Supply (kWh)",$N474="Renewable Heat Self Supply (kWh)"),0,AH474*OFFSET(Costs!#REF!,VLOOKUP($N474,Lists!$C$9:$D$78,2,FALSE),MATCH(AH$8,Lists!$G$10:$G$17,0))))</f>
        <v>0</v>
      </c>
      <c r="AK474" s="81">
        <f t="shared" si="281"/>
        <v>0</v>
      </c>
      <c r="AL474" s="81">
        <f ca="1">IF($N474=0,0,AK474*OFFSET('Emission factors'!#REF!,VLOOKUP($N474,Lists!$C$9:$D$78,2,FALSE),MATCH(AK$8,Lists!$G$10:$G$17,0))/1000)</f>
        <v>0</v>
      </c>
      <c r="AM474" s="81">
        <f ca="1">IF(ISBLANK($N474),0,IF(OR($N474="Renewable Elec Self Supply (kWh)",$N474="Renewable Heat Self Supply (kWh)"),0,AK474*OFFSET(Costs!#REF!,VLOOKUP($N474,Lists!$C$9:$D$78,2,FALSE),MATCH(AK$8,Lists!$G$10:$G$17,0))))</f>
        <v>0</v>
      </c>
      <c r="AN474" s="81">
        <f t="shared" si="282"/>
        <v>0</v>
      </c>
      <c r="AO474" s="81">
        <f ca="1">IF($N474=0,0,AN474*OFFSET('Emission factors'!#REF!,VLOOKUP($N474,Lists!$C$9:$D$78,2,FALSE),MATCH(AN$8,Lists!$G$10:$G$17,0))/1000)</f>
        <v>0</v>
      </c>
      <c r="AP474" s="81">
        <f ca="1">IF(ISBLANK($N474),0,IF(OR($N474="Renewable Elec Self Supply (kWh)",$N474="Renewable Heat Self Supply (kWh)"),0,AN474*OFFSET(Costs!#REF!,VLOOKUP($N474,Lists!$C$9:$D$78,2,FALSE),MATCH(AN$8,Lists!$G$10:$G$17,0))))</f>
        <v>0</v>
      </c>
      <c r="AQ474" s="81">
        <f t="shared" si="283"/>
        <v>0</v>
      </c>
      <c r="AR474" s="81">
        <f ca="1">IF($N474=0,0,AQ474*OFFSET('Emission factors'!#REF!,VLOOKUP($N474,Lists!$C$9:$D$78,2,FALSE),MATCH(AQ$8,Lists!$G$10:$G$17,0))/1000)</f>
        <v>0</v>
      </c>
      <c r="AS474" s="81">
        <f ca="1">IF(ISBLANK($N474),0,IF(OR($N474="Renewable Elec Self Supply (kWh)",$N474="Renewable Heat Self Supply (kWh)"),0,AQ474*OFFSET(Costs!#REF!,VLOOKUP($N474,Lists!$C$9:$D$78,2,FALSE),MATCH(AQ$8,Lists!$G$10:$G$17,0))))</f>
        <v>0</v>
      </c>
      <c r="AT474" s="81">
        <f t="shared" si="284"/>
        <v>0</v>
      </c>
      <c r="AU474" s="81">
        <f ca="1">IF($N474=0,0,AT474*OFFSET('Emission factors'!#REF!,VLOOKUP($N474,Lists!$C$9:$D$78,2,FALSE),MATCH(AT$8,Lists!$G$10:$G$17,0))/1000)</f>
        <v>0</v>
      </c>
      <c r="AV474" s="81">
        <f ca="1">IF(ISBLANK($N474),0,IF(OR($N474="Renewable Elec Self Supply (kWh)",$N474="Renewable Heat Self Supply (kWh)"),0,AT474*OFFSET(Costs!#REF!,VLOOKUP($N474,Lists!$C$9:$D$78,2,FALSE),MATCH(AT$8,Lists!$G$10:$G$17,0))))</f>
        <v>0</v>
      </c>
      <c r="AW474" s="81">
        <f t="shared" si="285"/>
        <v>0</v>
      </c>
      <c r="AX474" s="81">
        <f ca="1">IF($N474=0,0,AW474*OFFSET('Emission factors'!#REF!,VLOOKUP($N474,Lists!$C$9:$D$78,2,FALSE),MATCH(AW$8,Lists!$G$10:$G$17,0))/1000)</f>
        <v>0</v>
      </c>
      <c r="AY474" s="81">
        <f ca="1">IF(ISBLANK($N474),0,IF(OR($N474="Renewable Elec Self Supply (kWh)",$N474="Renewable Heat Self Supply (kWh)"),0,AW474*OFFSET(Costs!#REF!,VLOOKUP($N474,Lists!$C$9:$D$78,2,FALSE),MATCH(AW$8,Lists!$G$10:$G$17,0))))</f>
        <v>0</v>
      </c>
      <c r="AZ474" s="81">
        <f t="shared" si="286"/>
        <v>0</v>
      </c>
      <c r="BA474" s="81">
        <f ca="1">IF($N474=0,0,AZ474*OFFSET('Emission factors'!#REF!,VLOOKUP($N474,Lists!$C$9:$D$78,2,FALSE),MATCH(AZ$8,Lists!$G$10:$G$17,0))/1000)</f>
        <v>0</v>
      </c>
      <c r="BB474" s="81">
        <f ca="1">IF(ISBLANK($N474),0,IF(OR($N474="Renewable Elec Self Supply (kWh)",$N474="Renewable Heat Self Supply (kWh)"),0,AZ474*OFFSET(Costs!#REF!,VLOOKUP($N474,Lists!$C$9:$D$78,2,FALSE),MATCH(AZ$8,Lists!$G$10:$G$17,0))))</f>
        <v>0</v>
      </c>
    </row>
    <row r="475" spans="2:54" ht="14.25" customHeight="1" x14ac:dyDescent="0.25">
      <c r="B475" s="206"/>
      <c r="C475" s="214"/>
      <c r="D475" s="206"/>
      <c r="E475" s="214"/>
      <c r="F475" s="214"/>
      <c r="G475" s="214"/>
      <c r="H475" s="214"/>
      <c r="I475" s="206"/>
      <c r="J475" s="206"/>
      <c r="K475" s="206"/>
      <c r="L475" s="84" t="str">
        <f t="shared" si="275"/>
        <v/>
      </c>
      <c r="M475" s="206"/>
      <c r="N475" s="206"/>
      <c r="O475" s="206"/>
      <c r="P475" s="208"/>
      <c r="Q475" s="83">
        <f ca="1">IF(ISBLANK($N475),0,P475*OFFSET('Emission factors'!#REF!,VLOOKUP($N475,Lists!$C$9:$D$78,2,FALSE),MATCH(Q$8,Lists!$G$10:$G$17,0))/1000)</f>
        <v>0</v>
      </c>
      <c r="R475" s="81">
        <f ca="1">IF(ISBLANK($N475),0,IF(OR($N475="Renewable Elec Self Supply (kWh)",$N475="Renewable Heat Self Supply (kWh)"),0,P475*OFFSET(Costs!#REF!,VLOOKUP($N475,Lists!$C$9:$D$78,2,FALSE),MATCH(Q$8,Lists!$G$10:$G$17,0))))</f>
        <v>0</v>
      </c>
      <c r="S475" s="211"/>
      <c r="T475" s="212"/>
      <c r="U475" s="213"/>
      <c r="V475" s="81">
        <f t="shared" si="276"/>
        <v>0</v>
      </c>
      <c r="W475" s="81">
        <f ca="1">IF($N475=0,0,V475*OFFSET('Emission factors'!#REF!,VLOOKUP($N475,Lists!$C$9:$D$78,2,FALSE),MATCH(V$8,Lists!$G$10:$G$17,0))/1000)</f>
        <v>0</v>
      </c>
      <c r="X475" s="81">
        <f ca="1">IF(ISBLANK($N475),0,IF(OR($N475="Renewable Elec Self Supply (kWh)",$N475="Renewable Heat Self Supply (kWh)"),0,V475*OFFSET(Costs!#REF!,VLOOKUP($N475,Lists!$C$9:$D$78,2,FALSE),MATCH(V$8,Lists!$G$10:$G$17,0))))</f>
        <v>0</v>
      </c>
      <c r="Y475" s="81">
        <f t="shared" si="277"/>
        <v>0</v>
      </c>
      <c r="Z475" s="81">
        <f ca="1">IF($N475=0,0,Y475*OFFSET('Emission factors'!#REF!,VLOOKUP($N475,Lists!$C$9:$D$78,2,FALSE),MATCH(Y$8,Lists!$G$10:$G$17,0))/1000)</f>
        <v>0</v>
      </c>
      <c r="AA475" s="81">
        <f ca="1">IF(ISBLANK($N475),0,IF(OR($N475="Renewable Elec Self Supply (kWh)",$N475="Renewable Heat Self Supply (kWh)"),0,Y475*OFFSET(Costs!#REF!,VLOOKUP($N475,Lists!$C$9:$D$78,2,FALSE),MATCH(Y$8,Lists!$G$10:$G$17,0))))</f>
        <v>0</v>
      </c>
      <c r="AB475" s="81">
        <f t="shared" si="278"/>
        <v>0</v>
      </c>
      <c r="AC475" s="81">
        <f ca="1">IF($N475=0,0,AB475*OFFSET('Emission factors'!#REF!,VLOOKUP($N475,Lists!$C$9:$D$78,2,FALSE),MATCH(AB$8,Lists!$G$10:$G$17,0))/1000)</f>
        <v>0</v>
      </c>
      <c r="AD475" s="81">
        <f ca="1">IF(ISBLANK($N475),0,IF(OR($N475="Renewable Elec Self Supply (kWh)",$N475="Renewable Heat Self Supply (kWh)"),0,AB475*OFFSET(Costs!#REF!,VLOOKUP($N475,Lists!$C$9:$D$78,2,FALSE),MATCH(AB$8,Lists!$G$10:$G$17,0))))</f>
        <v>0</v>
      </c>
      <c r="AE475" s="81">
        <f t="shared" si="279"/>
        <v>0</v>
      </c>
      <c r="AF475" s="81">
        <f ca="1">IF($N475=0,0,AE475*OFFSET('Emission factors'!#REF!,VLOOKUP($N475,Lists!$C$9:$D$78,2,FALSE),MATCH(AE$8,Lists!$G$10:$G$17,0))/1000)</f>
        <v>0</v>
      </c>
      <c r="AG475" s="81">
        <f ca="1">IF(ISBLANK($N475),0,IF(OR($N475="Renewable Elec Self Supply (kWh)",$N475="Renewable Heat Self Supply (kWh)"),0,AE475*OFFSET(Costs!#REF!,VLOOKUP($N475,Lists!$C$9:$D$78,2,FALSE),MATCH(AE$8,Lists!$G$10:$G$17,0))))</f>
        <v>0</v>
      </c>
      <c r="AH475" s="81">
        <f t="shared" si="280"/>
        <v>0</v>
      </c>
      <c r="AI475" s="81">
        <f ca="1">IF($N475=0,0,AH475*OFFSET('Emission factors'!#REF!,VLOOKUP($N475,Lists!$C$9:$D$78,2,FALSE),MATCH(AH$8,Lists!$G$10:$G$17,0))/1000)</f>
        <v>0</v>
      </c>
      <c r="AJ475" s="81">
        <f ca="1">IF(ISBLANK($N475),0,IF(OR($N475="Renewable Elec Self Supply (kWh)",$N475="Renewable Heat Self Supply (kWh)"),0,AH475*OFFSET(Costs!#REF!,VLOOKUP($N475,Lists!$C$9:$D$78,2,FALSE),MATCH(AH$8,Lists!$G$10:$G$17,0))))</f>
        <v>0</v>
      </c>
      <c r="AK475" s="81">
        <f t="shared" si="281"/>
        <v>0</v>
      </c>
      <c r="AL475" s="81">
        <f ca="1">IF($N475=0,0,AK475*OFFSET('Emission factors'!#REF!,VLOOKUP($N475,Lists!$C$9:$D$78,2,FALSE),MATCH(AK$8,Lists!$G$10:$G$17,0))/1000)</f>
        <v>0</v>
      </c>
      <c r="AM475" s="81">
        <f ca="1">IF(ISBLANK($N475),0,IF(OR($N475="Renewable Elec Self Supply (kWh)",$N475="Renewable Heat Self Supply (kWh)"),0,AK475*OFFSET(Costs!#REF!,VLOOKUP($N475,Lists!$C$9:$D$78,2,FALSE),MATCH(AK$8,Lists!$G$10:$G$17,0))))</f>
        <v>0</v>
      </c>
      <c r="AN475" s="81">
        <f t="shared" si="282"/>
        <v>0</v>
      </c>
      <c r="AO475" s="81">
        <f ca="1">IF($N475=0,0,AN475*OFFSET('Emission factors'!#REF!,VLOOKUP($N475,Lists!$C$9:$D$78,2,FALSE),MATCH(AN$8,Lists!$G$10:$G$17,0))/1000)</f>
        <v>0</v>
      </c>
      <c r="AP475" s="81">
        <f ca="1">IF(ISBLANK($N475),0,IF(OR($N475="Renewable Elec Self Supply (kWh)",$N475="Renewable Heat Self Supply (kWh)"),0,AN475*OFFSET(Costs!#REF!,VLOOKUP($N475,Lists!$C$9:$D$78,2,FALSE),MATCH(AN$8,Lists!$G$10:$G$17,0))))</f>
        <v>0</v>
      </c>
      <c r="AQ475" s="81">
        <f t="shared" si="283"/>
        <v>0</v>
      </c>
      <c r="AR475" s="81">
        <f ca="1">IF($N475=0,0,AQ475*OFFSET('Emission factors'!#REF!,VLOOKUP($N475,Lists!$C$9:$D$78,2,FALSE),MATCH(AQ$8,Lists!$G$10:$G$17,0))/1000)</f>
        <v>0</v>
      </c>
      <c r="AS475" s="81">
        <f ca="1">IF(ISBLANK($N475),0,IF(OR($N475="Renewable Elec Self Supply (kWh)",$N475="Renewable Heat Self Supply (kWh)"),0,AQ475*OFFSET(Costs!#REF!,VLOOKUP($N475,Lists!$C$9:$D$78,2,FALSE),MATCH(AQ$8,Lists!$G$10:$G$17,0))))</f>
        <v>0</v>
      </c>
      <c r="AT475" s="81">
        <f t="shared" si="284"/>
        <v>0</v>
      </c>
      <c r="AU475" s="81">
        <f ca="1">IF($N475=0,0,AT475*OFFSET('Emission factors'!#REF!,VLOOKUP($N475,Lists!$C$9:$D$78,2,FALSE),MATCH(AT$8,Lists!$G$10:$G$17,0))/1000)</f>
        <v>0</v>
      </c>
      <c r="AV475" s="81">
        <f ca="1">IF(ISBLANK($N475),0,IF(OR($N475="Renewable Elec Self Supply (kWh)",$N475="Renewable Heat Self Supply (kWh)"),0,AT475*OFFSET(Costs!#REF!,VLOOKUP($N475,Lists!$C$9:$D$78,2,FALSE),MATCH(AT$8,Lists!$G$10:$G$17,0))))</f>
        <v>0</v>
      </c>
      <c r="AW475" s="81">
        <f t="shared" si="285"/>
        <v>0</v>
      </c>
      <c r="AX475" s="81">
        <f ca="1">IF($N475=0,0,AW475*OFFSET('Emission factors'!#REF!,VLOOKUP($N475,Lists!$C$9:$D$78,2,FALSE),MATCH(AW$8,Lists!$G$10:$G$17,0))/1000)</f>
        <v>0</v>
      </c>
      <c r="AY475" s="81">
        <f ca="1">IF(ISBLANK($N475),0,IF(OR($N475="Renewable Elec Self Supply (kWh)",$N475="Renewable Heat Self Supply (kWh)"),0,AW475*OFFSET(Costs!#REF!,VLOOKUP($N475,Lists!$C$9:$D$78,2,FALSE),MATCH(AW$8,Lists!$G$10:$G$17,0))))</f>
        <v>0</v>
      </c>
      <c r="AZ475" s="81">
        <f t="shared" si="286"/>
        <v>0</v>
      </c>
      <c r="BA475" s="81">
        <f ca="1">IF($N475=0,0,AZ475*OFFSET('Emission factors'!#REF!,VLOOKUP($N475,Lists!$C$9:$D$78,2,FALSE),MATCH(AZ$8,Lists!$G$10:$G$17,0))/1000)</f>
        <v>0</v>
      </c>
      <c r="BB475" s="81">
        <f ca="1">IF(ISBLANK($N475),0,IF(OR($N475="Renewable Elec Self Supply (kWh)",$N475="Renewable Heat Self Supply (kWh)"),0,AZ475*OFFSET(Costs!#REF!,VLOOKUP($N475,Lists!$C$9:$D$78,2,FALSE),MATCH(AZ$8,Lists!$G$10:$G$17,0))))</f>
        <v>0</v>
      </c>
    </row>
    <row r="476" spans="2:54" ht="14.25" customHeight="1" x14ac:dyDescent="0.25">
      <c r="B476" s="206"/>
      <c r="C476" s="214"/>
      <c r="D476" s="206"/>
      <c r="E476" s="214"/>
      <c r="F476" s="214"/>
      <c r="G476" s="214"/>
      <c r="H476" s="214"/>
      <c r="I476" s="206"/>
      <c r="J476" s="206"/>
      <c r="K476" s="206"/>
      <c r="L476" s="84" t="str">
        <f t="shared" si="275"/>
        <v/>
      </c>
      <c r="M476" s="206"/>
      <c r="N476" s="206"/>
      <c r="O476" s="206"/>
      <c r="P476" s="208"/>
      <c r="Q476" s="83">
        <f ca="1">IF(ISBLANK($N476),0,P476*OFFSET('Emission factors'!#REF!,VLOOKUP($N476,Lists!$C$9:$D$78,2,FALSE),MATCH(Q$8,Lists!$G$10:$G$17,0))/1000)</f>
        <v>0</v>
      </c>
      <c r="R476" s="81">
        <f ca="1">IF(ISBLANK($N476),0,IF(OR($N476="Renewable Elec Self Supply (kWh)",$N476="Renewable Heat Self Supply (kWh)"),0,P476*OFFSET(Costs!#REF!,VLOOKUP($N476,Lists!$C$9:$D$78,2,FALSE),MATCH(Q$8,Lists!$G$10:$G$17,0))))</f>
        <v>0</v>
      </c>
      <c r="S476" s="211"/>
      <c r="T476" s="212"/>
      <c r="U476" s="213"/>
      <c r="V476" s="81">
        <f t="shared" si="276"/>
        <v>0</v>
      </c>
      <c r="W476" s="81">
        <f ca="1">IF($N476=0,0,V476*OFFSET('Emission factors'!#REF!,VLOOKUP($N476,Lists!$C$9:$D$78,2,FALSE),MATCH(V$8,Lists!$G$10:$G$17,0))/1000)</f>
        <v>0</v>
      </c>
      <c r="X476" s="81">
        <f ca="1">IF(ISBLANK($N476),0,IF(OR($N476="Renewable Elec Self Supply (kWh)",$N476="Renewable Heat Self Supply (kWh)"),0,V476*OFFSET(Costs!#REF!,VLOOKUP($N476,Lists!$C$9:$D$78,2,FALSE),MATCH(V$8,Lists!$G$10:$G$17,0))))</f>
        <v>0</v>
      </c>
      <c r="Y476" s="81">
        <f t="shared" si="277"/>
        <v>0</v>
      </c>
      <c r="Z476" s="81">
        <f ca="1">IF($N476=0,0,Y476*OFFSET('Emission factors'!#REF!,VLOOKUP($N476,Lists!$C$9:$D$78,2,FALSE),MATCH(Y$8,Lists!$G$10:$G$17,0))/1000)</f>
        <v>0</v>
      </c>
      <c r="AA476" s="81">
        <f ca="1">IF(ISBLANK($N476),0,IF(OR($N476="Renewable Elec Self Supply (kWh)",$N476="Renewable Heat Self Supply (kWh)"),0,Y476*OFFSET(Costs!#REF!,VLOOKUP($N476,Lists!$C$9:$D$78,2,FALSE),MATCH(Y$8,Lists!$G$10:$G$17,0))))</f>
        <v>0</v>
      </c>
      <c r="AB476" s="81">
        <f t="shared" si="278"/>
        <v>0</v>
      </c>
      <c r="AC476" s="81">
        <f ca="1">IF($N476=0,0,AB476*OFFSET('Emission factors'!#REF!,VLOOKUP($N476,Lists!$C$9:$D$78,2,FALSE),MATCH(AB$8,Lists!$G$10:$G$17,0))/1000)</f>
        <v>0</v>
      </c>
      <c r="AD476" s="81">
        <f ca="1">IF(ISBLANK($N476),0,IF(OR($N476="Renewable Elec Self Supply (kWh)",$N476="Renewable Heat Self Supply (kWh)"),0,AB476*OFFSET(Costs!#REF!,VLOOKUP($N476,Lists!$C$9:$D$78,2,FALSE),MATCH(AB$8,Lists!$G$10:$G$17,0))))</f>
        <v>0</v>
      </c>
      <c r="AE476" s="81">
        <f t="shared" si="279"/>
        <v>0</v>
      </c>
      <c r="AF476" s="81">
        <f ca="1">IF($N476=0,0,AE476*OFFSET('Emission factors'!#REF!,VLOOKUP($N476,Lists!$C$9:$D$78,2,FALSE),MATCH(AE$8,Lists!$G$10:$G$17,0))/1000)</f>
        <v>0</v>
      </c>
      <c r="AG476" s="81">
        <f ca="1">IF(ISBLANK($N476),0,IF(OR($N476="Renewable Elec Self Supply (kWh)",$N476="Renewable Heat Self Supply (kWh)"),0,AE476*OFFSET(Costs!#REF!,VLOOKUP($N476,Lists!$C$9:$D$78,2,FALSE),MATCH(AE$8,Lists!$G$10:$G$17,0))))</f>
        <v>0</v>
      </c>
      <c r="AH476" s="81">
        <f t="shared" si="280"/>
        <v>0</v>
      </c>
      <c r="AI476" s="81">
        <f ca="1">IF($N476=0,0,AH476*OFFSET('Emission factors'!#REF!,VLOOKUP($N476,Lists!$C$9:$D$78,2,FALSE),MATCH(AH$8,Lists!$G$10:$G$17,0))/1000)</f>
        <v>0</v>
      </c>
      <c r="AJ476" s="81">
        <f ca="1">IF(ISBLANK($N476),0,IF(OR($N476="Renewable Elec Self Supply (kWh)",$N476="Renewable Heat Self Supply (kWh)"),0,AH476*OFFSET(Costs!#REF!,VLOOKUP($N476,Lists!$C$9:$D$78,2,FALSE),MATCH(AH$8,Lists!$G$10:$G$17,0))))</f>
        <v>0</v>
      </c>
      <c r="AK476" s="81">
        <f t="shared" si="281"/>
        <v>0</v>
      </c>
      <c r="AL476" s="81">
        <f ca="1">IF($N476=0,0,AK476*OFFSET('Emission factors'!#REF!,VLOOKUP($N476,Lists!$C$9:$D$78,2,FALSE),MATCH(AK$8,Lists!$G$10:$G$17,0))/1000)</f>
        <v>0</v>
      </c>
      <c r="AM476" s="81">
        <f ca="1">IF(ISBLANK($N476),0,IF(OR($N476="Renewable Elec Self Supply (kWh)",$N476="Renewable Heat Self Supply (kWh)"),0,AK476*OFFSET(Costs!#REF!,VLOOKUP($N476,Lists!$C$9:$D$78,2,FALSE),MATCH(AK$8,Lists!$G$10:$G$17,0))))</f>
        <v>0</v>
      </c>
      <c r="AN476" s="81">
        <f t="shared" si="282"/>
        <v>0</v>
      </c>
      <c r="AO476" s="81">
        <f ca="1">IF($N476=0,0,AN476*OFFSET('Emission factors'!#REF!,VLOOKUP($N476,Lists!$C$9:$D$78,2,FALSE),MATCH(AN$8,Lists!$G$10:$G$17,0))/1000)</f>
        <v>0</v>
      </c>
      <c r="AP476" s="81">
        <f ca="1">IF(ISBLANK($N476),0,IF(OR($N476="Renewable Elec Self Supply (kWh)",$N476="Renewable Heat Self Supply (kWh)"),0,AN476*OFFSET(Costs!#REF!,VLOOKUP($N476,Lists!$C$9:$D$78,2,FALSE),MATCH(AN$8,Lists!$G$10:$G$17,0))))</f>
        <v>0</v>
      </c>
      <c r="AQ476" s="81">
        <f t="shared" si="283"/>
        <v>0</v>
      </c>
      <c r="AR476" s="81">
        <f ca="1">IF($N476=0,0,AQ476*OFFSET('Emission factors'!#REF!,VLOOKUP($N476,Lists!$C$9:$D$78,2,FALSE),MATCH(AQ$8,Lists!$G$10:$G$17,0))/1000)</f>
        <v>0</v>
      </c>
      <c r="AS476" s="81">
        <f ca="1">IF(ISBLANK($N476),0,IF(OR($N476="Renewable Elec Self Supply (kWh)",$N476="Renewable Heat Self Supply (kWh)"),0,AQ476*OFFSET(Costs!#REF!,VLOOKUP($N476,Lists!$C$9:$D$78,2,FALSE),MATCH(AQ$8,Lists!$G$10:$G$17,0))))</f>
        <v>0</v>
      </c>
      <c r="AT476" s="81">
        <f t="shared" si="284"/>
        <v>0</v>
      </c>
      <c r="AU476" s="81">
        <f ca="1">IF($N476=0,0,AT476*OFFSET('Emission factors'!#REF!,VLOOKUP($N476,Lists!$C$9:$D$78,2,FALSE),MATCH(AT$8,Lists!$G$10:$G$17,0))/1000)</f>
        <v>0</v>
      </c>
      <c r="AV476" s="81">
        <f ca="1">IF(ISBLANK($N476),0,IF(OR($N476="Renewable Elec Self Supply (kWh)",$N476="Renewable Heat Self Supply (kWh)"),0,AT476*OFFSET(Costs!#REF!,VLOOKUP($N476,Lists!$C$9:$D$78,2,FALSE),MATCH(AT$8,Lists!$G$10:$G$17,0))))</f>
        <v>0</v>
      </c>
      <c r="AW476" s="81">
        <f t="shared" si="285"/>
        <v>0</v>
      </c>
      <c r="AX476" s="81">
        <f ca="1">IF($N476=0,0,AW476*OFFSET('Emission factors'!#REF!,VLOOKUP($N476,Lists!$C$9:$D$78,2,FALSE),MATCH(AW$8,Lists!$G$10:$G$17,0))/1000)</f>
        <v>0</v>
      </c>
      <c r="AY476" s="81">
        <f ca="1">IF(ISBLANK($N476),0,IF(OR($N476="Renewable Elec Self Supply (kWh)",$N476="Renewable Heat Self Supply (kWh)"),0,AW476*OFFSET(Costs!#REF!,VLOOKUP($N476,Lists!$C$9:$D$78,2,FALSE),MATCH(AW$8,Lists!$G$10:$G$17,0))))</f>
        <v>0</v>
      </c>
      <c r="AZ476" s="81">
        <f t="shared" si="286"/>
        <v>0</v>
      </c>
      <c r="BA476" s="81">
        <f ca="1">IF($N476=0,0,AZ476*OFFSET('Emission factors'!#REF!,VLOOKUP($N476,Lists!$C$9:$D$78,2,FALSE),MATCH(AZ$8,Lists!$G$10:$G$17,0))/1000)</f>
        <v>0</v>
      </c>
      <c r="BB476" s="81">
        <f ca="1">IF(ISBLANK($N476),0,IF(OR($N476="Renewable Elec Self Supply (kWh)",$N476="Renewable Heat Self Supply (kWh)"),0,AZ476*OFFSET(Costs!#REF!,VLOOKUP($N476,Lists!$C$9:$D$78,2,FALSE),MATCH(AZ$8,Lists!$G$10:$G$17,0))))</f>
        <v>0</v>
      </c>
    </row>
    <row r="477" spans="2:54" ht="14.25" customHeight="1" x14ac:dyDescent="0.25">
      <c r="B477" s="206"/>
      <c r="C477" s="214"/>
      <c r="D477" s="206"/>
      <c r="E477" s="214"/>
      <c r="F477" s="214"/>
      <c r="G477" s="214"/>
      <c r="H477" s="214"/>
      <c r="I477" s="206"/>
      <c r="J477" s="206"/>
      <c r="K477" s="206"/>
      <c r="L477" s="84" t="str">
        <f t="shared" si="275"/>
        <v/>
      </c>
      <c r="M477" s="206"/>
      <c r="N477" s="206"/>
      <c r="O477" s="206"/>
      <c r="P477" s="208"/>
      <c r="Q477" s="83">
        <f ca="1">IF(ISBLANK($N477),0,P477*OFFSET('Emission factors'!#REF!,VLOOKUP($N477,Lists!$C$9:$D$78,2,FALSE),MATCH(Q$8,Lists!$G$10:$G$17,0))/1000)</f>
        <v>0</v>
      </c>
      <c r="R477" s="81">
        <f ca="1">IF(ISBLANK($N477),0,IF(OR($N477="Renewable Elec Self Supply (kWh)",$N477="Renewable Heat Self Supply (kWh)"),0,P477*OFFSET(Costs!#REF!,VLOOKUP($N477,Lists!$C$9:$D$78,2,FALSE),MATCH(Q$8,Lists!$G$10:$G$17,0))))</f>
        <v>0</v>
      </c>
      <c r="S477" s="211"/>
      <c r="T477" s="212"/>
      <c r="U477" s="213"/>
      <c r="V477" s="81">
        <f t="shared" si="276"/>
        <v>0</v>
      </c>
      <c r="W477" s="81">
        <f ca="1">IF($N477=0,0,V477*OFFSET('Emission factors'!#REF!,VLOOKUP($N477,Lists!$C$9:$D$78,2,FALSE),MATCH(V$8,Lists!$G$10:$G$17,0))/1000)</f>
        <v>0</v>
      </c>
      <c r="X477" s="81">
        <f ca="1">IF(ISBLANK($N477),0,IF(OR($N477="Renewable Elec Self Supply (kWh)",$N477="Renewable Heat Self Supply (kWh)"),0,V477*OFFSET(Costs!#REF!,VLOOKUP($N477,Lists!$C$9:$D$78,2,FALSE),MATCH(V$8,Lists!$G$10:$G$17,0))))</f>
        <v>0</v>
      </c>
      <c r="Y477" s="81">
        <f t="shared" si="277"/>
        <v>0</v>
      </c>
      <c r="Z477" s="81">
        <f ca="1">IF($N477=0,0,Y477*OFFSET('Emission factors'!#REF!,VLOOKUP($N477,Lists!$C$9:$D$78,2,FALSE),MATCH(Y$8,Lists!$G$10:$G$17,0))/1000)</f>
        <v>0</v>
      </c>
      <c r="AA477" s="81">
        <f ca="1">IF(ISBLANK($N477),0,IF(OR($N477="Renewable Elec Self Supply (kWh)",$N477="Renewable Heat Self Supply (kWh)"),0,Y477*OFFSET(Costs!#REF!,VLOOKUP($N477,Lists!$C$9:$D$78,2,FALSE),MATCH(Y$8,Lists!$G$10:$G$17,0))))</f>
        <v>0</v>
      </c>
      <c r="AB477" s="81">
        <f t="shared" si="278"/>
        <v>0</v>
      </c>
      <c r="AC477" s="81">
        <f ca="1">IF($N477=0,0,AB477*OFFSET('Emission factors'!#REF!,VLOOKUP($N477,Lists!$C$9:$D$78,2,FALSE),MATCH(AB$8,Lists!$G$10:$G$17,0))/1000)</f>
        <v>0</v>
      </c>
      <c r="AD477" s="81">
        <f ca="1">IF(ISBLANK($N477),0,IF(OR($N477="Renewable Elec Self Supply (kWh)",$N477="Renewable Heat Self Supply (kWh)"),0,AB477*OFFSET(Costs!#REF!,VLOOKUP($N477,Lists!$C$9:$D$78,2,FALSE),MATCH(AB$8,Lists!$G$10:$G$17,0))))</f>
        <v>0</v>
      </c>
      <c r="AE477" s="81">
        <f t="shared" si="279"/>
        <v>0</v>
      </c>
      <c r="AF477" s="81">
        <f ca="1">IF($N477=0,0,AE477*OFFSET('Emission factors'!#REF!,VLOOKUP($N477,Lists!$C$9:$D$78,2,FALSE),MATCH(AE$8,Lists!$G$10:$G$17,0))/1000)</f>
        <v>0</v>
      </c>
      <c r="AG477" s="81">
        <f ca="1">IF(ISBLANK($N477),0,IF(OR($N477="Renewable Elec Self Supply (kWh)",$N477="Renewable Heat Self Supply (kWh)"),0,AE477*OFFSET(Costs!#REF!,VLOOKUP($N477,Lists!$C$9:$D$78,2,FALSE),MATCH(AE$8,Lists!$G$10:$G$17,0))))</f>
        <v>0</v>
      </c>
      <c r="AH477" s="81">
        <f t="shared" si="280"/>
        <v>0</v>
      </c>
      <c r="AI477" s="81">
        <f ca="1">IF($N477=0,0,AH477*OFFSET('Emission factors'!#REF!,VLOOKUP($N477,Lists!$C$9:$D$78,2,FALSE),MATCH(AH$8,Lists!$G$10:$G$17,0))/1000)</f>
        <v>0</v>
      </c>
      <c r="AJ477" s="81">
        <f ca="1">IF(ISBLANK($N477),0,IF(OR($N477="Renewable Elec Self Supply (kWh)",$N477="Renewable Heat Self Supply (kWh)"),0,AH477*OFFSET(Costs!#REF!,VLOOKUP($N477,Lists!$C$9:$D$78,2,FALSE),MATCH(AH$8,Lists!$G$10:$G$17,0))))</f>
        <v>0</v>
      </c>
      <c r="AK477" s="81">
        <f t="shared" si="281"/>
        <v>0</v>
      </c>
      <c r="AL477" s="81">
        <f ca="1">IF($N477=0,0,AK477*OFFSET('Emission factors'!#REF!,VLOOKUP($N477,Lists!$C$9:$D$78,2,FALSE),MATCH(AK$8,Lists!$G$10:$G$17,0))/1000)</f>
        <v>0</v>
      </c>
      <c r="AM477" s="81">
        <f ca="1">IF(ISBLANK($N477),0,IF(OR($N477="Renewable Elec Self Supply (kWh)",$N477="Renewable Heat Self Supply (kWh)"),0,AK477*OFFSET(Costs!#REF!,VLOOKUP($N477,Lists!$C$9:$D$78,2,FALSE),MATCH(AK$8,Lists!$G$10:$G$17,0))))</f>
        <v>0</v>
      </c>
      <c r="AN477" s="81">
        <f t="shared" si="282"/>
        <v>0</v>
      </c>
      <c r="AO477" s="81">
        <f ca="1">IF($N477=0,0,AN477*OFFSET('Emission factors'!#REF!,VLOOKUP($N477,Lists!$C$9:$D$78,2,FALSE),MATCH(AN$8,Lists!$G$10:$G$17,0))/1000)</f>
        <v>0</v>
      </c>
      <c r="AP477" s="81">
        <f ca="1">IF(ISBLANK($N477),0,IF(OR($N477="Renewable Elec Self Supply (kWh)",$N477="Renewable Heat Self Supply (kWh)"),0,AN477*OFFSET(Costs!#REF!,VLOOKUP($N477,Lists!$C$9:$D$78,2,FALSE),MATCH(AN$8,Lists!$G$10:$G$17,0))))</f>
        <v>0</v>
      </c>
      <c r="AQ477" s="81">
        <f t="shared" si="283"/>
        <v>0</v>
      </c>
      <c r="AR477" s="81">
        <f ca="1">IF($N477=0,0,AQ477*OFFSET('Emission factors'!#REF!,VLOOKUP($N477,Lists!$C$9:$D$78,2,FALSE),MATCH(AQ$8,Lists!$G$10:$G$17,0))/1000)</f>
        <v>0</v>
      </c>
      <c r="AS477" s="81">
        <f ca="1">IF(ISBLANK($N477),0,IF(OR($N477="Renewable Elec Self Supply (kWh)",$N477="Renewable Heat Self Supply (kWh)"),0,AQ477*OFFSET(Costs!#REF!,VLOOKUP($N477,Lists!$C$9:$D$78,2,FALSE),MATCH(AQ$8,Lists!$G$10:$G$17,0))))</f>
        <v>0</v>
      </c>
      <c r="AT477" s="81">
        <f t="shared" si="284"/>
        <v>0</v>
      </c>
      <c r="AU477" s="81">
        <f ca="1">IF($N477=0,0,AT477*OFFSET('Emission factors'!#REF!,VLOOKUP($N477,Lists!$C$9:$D$78,2,FALSE),MATCH(AT$8,Lists!$G$10:$G$17,0))/1000)</f>
        <v>0</v>
      </c>
      <c r="AV477" s="81">
        <f ca="1">IF(ISBLANK($N477),0,IF(OR($N477="Renewable Elec Self Supply (kWh)",$N477="Renewable Heat Self Supply (kWh)"),0,AT477*OFFSET(Costs!#REF!,VLOOKUP($N477,Lists!$C$9:$D$78,2,FALSE),MATCH(AT$8,Lists!$G$10:$G$17,0))))</f>
        <v>0</v>
      </c>
      <c r="AW477" s="81">
        <f t="shared" si="285"/>
        <v>0</v>
      </c>
      <c r="AX477" s="81">
        <f ca="1">IF($N477=0,0,AW477*OFFSET('Emission factors'!#REF!,VLOOKUP($N477,Lists!$C$9:$D$78,2,FALSE),MATCH(AW$8,Lists!$G$10:$G$17,0))/1000)</f>
        <v>0</v>
      </c>
      <c r="AY477" s="81">
        <f ca="1">IF(ISBLANK($N477),0,IF(OR($N477="Renewable Elec Self Supply (kWh)",$N477="Renewable Heat Self Supply (kWh)"),0,AW477*OFFSET(Costs!#REF!,VLOOKUP($N477,Lists!$C$9:$D$78,2,FALSE),MATCH(AW$8,Lists!$G$10:$G$17,0))))</f>
        <v>0</v>
      </c>
      <c r="AZ477" s="81">
        <f t="shared" si="286"/>
        <v>0</v>
      </c>
      <c r="BA477" s="81">
        <f ca="1">IF($N477=0,0,AZ477*OFFSET('Emission factors'!#REF!,VLOOKUP($N477,Lists!$C$9:$D$78,2,FALSE),MATCH(AZ$8,Lists!$G$10:$G$17,0))/1000)</f>
        <v>0</v>
      </c>
      <c r="BB477" s="81">
        <f ca="1">IF(ISBLANK($N477),0,IF(OR($N477="Renewable Elec Self Supply (kWh)",$N477="Renewable Heat Self Supply (kWh)"),0,AZ477*OFFSET(Costs!#REF!,VLOOKUP($N477,Lists!$C$9:$D$78,2,FALSE),MATCH(AZ$8,Lists!$G$10:$G$17,0))))</f>
        <v>0</v>
      </c>
    </row>
    <row r="478" spans="2:54" ht="14.25" customHeight="1" x14ac:dyDescent="0.25">
      <c r="B478" s="206"/>
      <c r="C478" s="214"/>
      <c r="D478" s="206"/>
      <c r="E478" s="214"/>
      <c r="F478" s="214"/>
      <c r="G478" s="214"/>
      <c r="H478" s="214"/>
      <c r="I478" s="206"/>
      <c r="J478" s="206"/>
      <c r="K478" s="206"/>
      <c r="L478" s="84" t="str">
        <f t="shared" si="275"/>
        <v/>
      </c>
      <c r="M478" s="206"/>
      <c r="N478" s="206"/>
      <c r="O478" s="206"/>
      <c r="P478" s="208"/>
      <c r="Q478" s="83">
        <f ca="1">IF(ISBLANK($N478),0,P478*OFFSET('Emission factors'!#REF!,VLOOKUP($N478,Lists!$C$9:$D$78,2,FALSE),MATCH(Q$8,Lists!$G$10:$G$17,0))/1000)</f>
        <v>0</v>
      </c>
      <c r="R478" s="81">
        <f ca="1">IF(ISBLANK($N478),0,IF(OR($N478="Renewable Elec Self Supply (kWh)",$N478="Renewable Heat Self Supply (kWh)"),0,P478*OFFSET(Costs!#REF!,VLOOKUP($N478,Lists!$C$9:$D$78,2,FALSE),MATCH(Q$8,Lists!$G$10:$G$17,0))))</f>
        <v>0</v>
      </c>
      <c r="S478" s="211"/>
      <c r="T478" s="212"/>
      <c r="U478" s="213"/>
      <c r="V478" s="81">
        <f t="shared" si="276"/>
        <v>0</v>
      </c>
      <c r="W478" s="81">
        <f ca="1">IF($N478=0,0,V478*OFFSET('Emission factors'!#REF!,VLOOKUP($N478,Lists!$C$9:$D$78,2,FALSE),MATCH(V$8,Lists!$G$10:$G$17,0))/1000)</f>
        <v>0</v>
      </c>
      <c r="X478" s="81">
        <f ca="1">IF(ISBLANK($N478),0,IF(OR($N478="Renewable Elec Self Supply (kWh)",$N478="Renewable Heat Self Supply (kWh)"),0,V478*OFFSET(Costs!#REF!,VLOOKUP($N478,Lists!$C$9:$D$78,2,FALSE),MATCH(V$8,Lists!$G$10:$G$17,0))))</f>
        <v>0</v>
      </c>
      <c r="Y478" s="81">
        <f t="shared" si="277"/>
        <v>0</v>
      </c>
      <c r="Z478" s="81">
        <f ca="1">IF($N478=0,0,Y478*OFFSET('Emission factors'!#REF!,VLOOKUP($N478,Lists!$C$9:$D$78,2,FALSE),MATCH(Y$8,Lists!$G$10:$G$17,0))/1000)</f>
        <v>0</v>
      </c>
      <c r="AA478" s="81">
        <f ca="1">IF(ISBLANK($N478),0,IF(OR($N478="Renewable Elec Self Supply (kWh)",$N478="Renewable Heat Self Supply (kWh)"),0,Y478*OFFSET(Costs!#REF!,VLOOKUP($N478,Lists!$C$9:$D$78,2,FALSE),MATCH(Y$8,Lists!$G$10:$G$17,0))))</f>
        <v>0</v>
      </c>
      <c r="AB478" s="81">
        <f t="shared" si="278"/>
        <v>0</v>
      </c>
      <c r="AC478" s="81">
        <f ca="1">IF($N478=0,0,AB478*OFFSET('Emission factors'!#REF!,VLOOKUP($N478,Lists!$C$9:$D$78,2,FALSE),MATCH(AB$8,Lists!$G$10:$G$17,0))/1000)</f>
        <v>0</v>
      </c>
      <c r="AD478" s="81">
        <f ca="1">IF(ISBLANK($N478),0,IF(OR($N478="Renewable Elec Self Supply (kWh)",$N478="Renewable Heat Self Supply (kWh)"),0,AB478*OFFSET(Costs!#REF!,VLOOKUP($N478,Lists!$C$9:$D$78,2,FALSE),MATCH(AB$8,Lists!$G$10:$G$17,0))))</f>
        <v>0</v>
      </c>
      <c r="AE478" s="81">
        <f t="shared" si="279"/>
        <v>0</v>
      </c>
      <c r="AF478" s="81">
        <f ca="1">IF($N478=0,0,AE478*OFFSET('Emission factors'!#REF!,VLOOKUP($N478,Lists!$C$9:$D$78,2,FALSE),MATCH(AE$8,Lists!$G$10:$G$17,0))/1000)</f>
        <v>0</v>
      </c>
      <c r="AG478" s="81">
        <f ca="1">IF(ISBLANK($N478),0,IF(OR($N478="Renewable Elec Self Supply (kWh)",$N478="Renewable Heat Self Supply (kWh)"),0,AE478*OFFSET(Costs!#REF!,VLOOKUP($N478,Lists!$C$9:$D$78,2,FALSE),MATCH(AE$8,Lists!$G$10:$G$17,0))))</f>
        <v>0</v>
      </c>
      <c r="AH478" s="81">
        <f t="shared" si="280"/>
        <v>0</v>
      </c>
      <c r="AI478" s="81">
        <f ca="1">IF($N478=0,0,AH478*OFFSET('Emission factors'!#REF!,VLOOKUP($N478,Lists!$C$9:$D$78,2,FALSE),MATCH(AH$8,Lists!$G$10:$G$17,0))/1000)</f>
        <v>0</v>
      </c>
      <c r="AJ478" s="81">
        <f ca="1">IF(ISBLANK($N478),0,IF(OR($N478="Renewable Elec Self Supply (kWh)",$N478="Renewable Heat Self Supply (kWh)"),0,AH478*OFFSET(Costs!#REF!,VLOOKUP($N478,Lists!$C$9:$D$78,2,FALSE),MATCH(AH$8,Lists!$G$10:$G$17,0))))</f>
        <v>0</v>
      </c>
      <c r="AK478" s="81">
        <f t="shared" si="281"/>
        <v>0</v>
      </c>
      <c r="AL478" s="81">
        <f ca="1">IF($N478=0,0,AK478*OFFSET('Emission factors'!#REF!,VLOOKUP($N478,Lists!$C$9:$D$78,2,FALSE),MATCH(AK$8,Lists!$G$10:$G$17,0))/1000)</f>
        <v>0</v>
      </c>
      <c r="AM478" s="81">
        <f ca="1">IF(ISBLANK($N478),0,IF(OR($N478="Renewable Elec Self Supply (kWh)",$N478="Renewable Heat Self Supply (kWh)"),0,AK478*OFFSET(Costs!#REF!,VLOOKUP($N478,Lists!$C$9:$D$78,2,FALSE),MATCH(AK$8,Lists!$G$10:$G$17,0))))</f>
        <v>0</v>
      </c>
      <c r="AN478" s="81">
        <f t="shared" si="282"/>
        <v>0</v>
      </c>
      <c r="AO478" s="81">
        <f ca="1">IF($N478=0,0,AN478*OFFSET('Emission factors'!#REF!,VLOOKUP($N478,Lists!$C$9:$D$78,2,FALSE),MATCH(AN$8,Lists!$G$10:$G$17,0))/1000)</f>
        <v>0</v>
      </c>
      <c r="AP478" s="81">
        <f ca="1">IF(ISBLANK($N478),0,IF(OR($N478="Renewable Elec Self Supply (kWh)",$N478="Renewable Heat Self Supply (kWh)"),0,AN478*OFFSET(Costs!#REF!,VLOOKUP($N478,Lists!$C$9:$D$78,2,FALSE),MATCH(AN$8,Lists!$G$10:$G$17,0))))</f>
        <v>0</v>
      </c>
      <c r="AQ478" s="81">
        <f t="shared" si="283"/>
        <v>0</v>
      </c>
      <c r="AR478" s="81">
        <f ca="1">IF($N478=0,0,AQ478*OFFSET('Emission factors'!#REF!,VLOOKUP($N478,Lists!$C$9:$D$78,2,FALSE),MATCH(AQ$8,Lists!$G$10:$G$17,0))/1000)</f>
        <v>0</v>
      </c>
      <c r="AS478" s="81">
        <f ca="1">IF(ISBLANK($N478),0,IF(OR($N478="Renewable Elec Self Supply (kWh)",$N478="Renewable Heat Self Supply (kWh)"),0,AQ478*OFFSET(Costs!#REF!,VLOOKUP($N478,Lists!$C$9:$D$78,2,FALSE),MATCH(AQ$8,Lists!$G$10:$G$17,0))))</f>
        <v>0</v>
      </c>
      <c r="AT478" s="81">
        <f t="shared" si="284"/>
        <v>0</v>
      </c>
      <c r="AU478" s="81">
        <f ca="1">IF($N478=0,0,AT478*OFFSET('Emission factors'!#REF!,VLOOKUP($N478,Lists!$C$9:$D$78,2,FALSE),MATCH(AT$8,Lists!$G$10:$G$17,0))/1000)</f>
        <v>0</v>
      </c>
      <c r="AV478" s="81">
        <f ca="1">IF(ISBLANK($N478),0,IF(OR($N478="Renewable Elec Self Supply (kWh)",$N478="Renewable Heat Self Supply (kWh)"),0,AT478*OFFSET(Costs!#REF!,VLOOKUP($N478,Lists!$C$9:$D$78,2,FALSE),MATCH(AT$8,Lists!$G$10:$G$17,0))))</f>
        <v>0</v>
      </c>
      <c r="AW478" s="81">
        <f t="shared" si="285"/>
        <v>0</v>
      </c>
      <c r="AX478" s="81">
        <f ca="1">IF($N478=0,0,AW478*OFFSET('Emission factors'!#REF!,VLOOKUP($N478,Lists!$C$9:$D$78,2,FALSE),MATCH(AW$8,Lists!$G$10:$G$17,0))/1000)</f>
        <v>0</v>
      </c>
      <c r="AY478" s="81">
        <f ca="1">IF(ISBLANK($N478),0,IF(OR($N478="Renewable Elec Self Supply (kWh)",$N478="Renewable Heat Self Supply (kWh)"),0,AW478*OFFSET(Costs!#REF!,VLOOKUP($N478,Lists!$C$9:$D$78,2,FALSE),MATCH(AW$8,Lists!$G$10:$G$17,0))))</f>
        <v>0</v>
      </c>
      <c r="AZ478" s="81">
        <f t="shared" si="286"/>
        <v>0</v>
      </c>
      <c r="BA478" s="81">
        <f ca="1">IF($N478=0,0,AZ478*OFFSET('Emission factors'!#REF!,VLOOKUP($N478,Lists!$C$9:$D$78,2,FALSE),MATCH(AZ$8,Lists!$G$10:$G$17,0))/1000)</f>
        <v>0</v>
      </c>
      <c r="BB478" s="81">
        <f ca="1">IF(ISBLANK($N478),0,IF(OR($N478="Renewable Elec Self Supply (kWh)",$N478="Renewable Heat Self Supply (kWh)"),0,AZ478*OFFSET(Costs!#REF!,VLOOKUP($N478,Lists!$C$9:$D$78,2,FALSE),MATCH(AZ$8,Lists!$G$10:$G$17,0))))</f>
        <v>0</v>
      </c>
    </row>
    <row r="479" spans="2:54" ht="14.25" customHeight="1" x14ac:dyDescent="0.25">
      <c r="B479" s="206"/>
      <c r="C479" s="214"/>
      <c r="D479" s="206"/>
      <c r="E479" s="214"/>
      <c r="F479" s="214"/>
      <c r="G479" s="214"/>
      <c r="H479" s="214"/>
      <c r="I479" s="206"/>
      <c r="J479" s="206"/>
      <c r="K479" s="206"/>
      <c r="L479" s="84" t="str">
        <f t="shared" si="275"/>
        <v/>
      </c>
      <c r="M479" s="206"/>
      <c r="N479" s="206"/>
      <c r="O479" s="206"/>
      <c r="P479" s="208"/>
      <c r="Q479" s="83">
        <f ca="1">IF(ISBLANK($N479),0,P479*OFFSET('Emission factors'!#REF!,VLOOKUP($N479,Lists!$C$9:$D$78,2,FALSE),MATCH(Q$8,Lists!$G$10:$G$17,0))/1000)</f>
        <v>0</v>
      </c>
      <c r="R479" s="81">
        <f ca="1">IF(ISBLANK($N479),0,IF(OR($N479="Renewable Elec Self Supply (kWh)",$N479="Renewable Heat Self Supply (kWh)"),0,P479*OFFSET(Costs!#REF!,VLOOKUP($N479,Lists!$C$9:$D$78,2,FALSE),MATCH(Q$8,Lists!$G$10:$G$17,0))))</f>
        <v>0</v>
      </c>
      <c r="S479" s="211"/>
      <c r="T479" s="212"/>
      <c r="U479" s="213"/>
      <c r="V479" s="81">
        <f t="shared" si="276"/>
        <v>0</v>
      </c>
      <c r="W479" s="81">
        <f ca="1">IF($N479=0,0,V479*OFFSET('Emission factors'!#REF!,VLOOKUP($N479,Lists!$C$9:$D$78,2,FALSE),MATCH(V$8,Lists!$G$10:$G$17,0))/1000)</f>
        <v>0</v>
      </c>
      <c r="X479" s="81">
        <f ca="1">IF(ISBLANK($N479),0,IF(OR($N479="Renewable Elec Self Supply (kWh)",$N479="Renewable Heat Self Supply (kWh)"),0,V479*OFFSET(Costs!#REF!,VLOOKUP($N479,Lists!$C$9:$D$78,2,FALSE),MATCH(V$8,Lists!$G$10:$G$17,0))))</f>
        <v>0</v>
      </c>
      <c r="Y479" s="81">
        <f t="shared" si="277"/>
        <v>0</v>
      </c>
      <c r="Z479" s="81">
        <f ca="1">IF($N479=0,0,Y479*OFFSET('Emission factors'!#REF!,VLOOKUP($N479,Lists!$C$9:$D$78,2,FALSE),MATCH(Y$8,Lists!$G$10:$G$17,0))/1000)</f>
        <v>0</v>
      </c>
      <c r="AA479" s="81">
        <f ca="1">IF(ISBLANK($N479),0,IF(OR($N479="Renewable Elec Self Supply (kWh)",$N479="Renewable Heat Self Supply (kWh)"),0,Y479*OFFSET(Costs!#REF!,VLOOKUP($N479,Lists!$C$9:$D$78,2,FALSE),MATCH(Y$8,Lists!$G$10:$G$17,0))))</f>
        <v>0</v>
      </c>
      <c r="AB479" s="81">
        <f t="shared" si="278"/>
        <v>0</v>
      </c>
      <c r="AC479" s="81">
        <f ca="1">IF($N479=0,0,AB479*OFFSET('Emission factors'!#REF!,VLOOKUP($N479,Lists!$C$9:$D$78,2,FALSE),MATCH(AB$8,Lists!$G$10:$G$17,0))/1000)</f>
        <v>0</v>
      </c>
      <c r="AD479" s="81">
        <f ca="1">IF(ISBLANK($N479),0,IF(OR($N479="Renewable Elec Self Supply (kWh)",$N479="Renewable Heat Self Supply (kWh)"),0,AB479*OFFSET(Costs!#REF!,VLOOKUP($N479,Lists!$C$9:$D$78,2,FALSE),MATCH(AB$8,Lists!$G$10:$G$17,0))))</f>
        <v>0</v>
      </c>
      <c r="AE479" s="81">
        <f t="shared" si="279"/>
        <v>0</v>
      </c>
      <c r="AF479" s="81">
        <f ca="1">IF($N479=0,0,AE479*OFFSET('Emission factors'!#REF!,VLOOKUP($N479,Lists!$C$9:$D$78,2,FALSE),MATCH(AE$8,Lists!$G$10:$G$17,0))/1000)</f>
        <v>0</v>
      </c>
      <c r="AG479" s="81">
        <f ca="1">IF(ISBLANK($N479),0,IF(OR($N479="Renewable Elec Self Supply (kWh)",$N479="Renewable Heat Self Supply (kWh)"),0,AE479*OFFSET(Costs!#REF!,VLOOKUP($N479,Lists!$C$9:$D$78,2,FALSE),MATCH(AE$8,Lists!$G$10:$G$17,0))))</f>
        <v>0</v>
      </c>
      <c r="AH479" s="81">
        <f t="shared" si="280"/>
        <v>0</v>
      </c>
      <c r="AI479" s="81">
        <f ca="1">IF($N479=0,0,AH479*OFFSET('Emission factors'!#REF!,VLOOKUP($N479,Lists!$C$9:$D$78,2,FALSE),MATCH(AH$8,Lists!$G$10:$G$17,0))/1000)</f>
        <v>0</v>
      </c>
      <c r="AJ479" s="81">
        <f ca="1">IF(ISBLANK($N479),0,IF(OR($N479="Renewable Elec Self Supply (kWh)",$N479="Renewable Heat Self Supply (kWh)"),0,AH479*OFFSET(Costs!#REF!,VLOOKUP($N479,Lists!$C$9:$D$78,2,FALSE),MATCH(AH$8,Lists!$G$10:$G$17,0))))</f>
        <v>0</v>
      </c>
      <c r="AK479" s="81">
        <f t="shared" si="281"/>
        <v>0</v>
      </c>
      <c r="AL479" s="81">
        <f ca="1">IF($N479=0,0,AK479*OFFSET('Emission factors'!#REF!,VLOOKUP($N479,Lists!$C$9:$D$78,2,FALSE),MATCH(AK$8,Lists!$G$10:$G$17,0))/1000)</f>
        <v>0</v>
      </c>
      <c r="AM479" s="81">
        <f ca="1">IF(ISBLANK($N479),0,IF(OR($N479="Renewable Elec Self Supply (kWh)",$N479="Renewable Heat Self Supply (kWh)"),0,AK479*OFFSET(Costs!#REF!,VLOOKUP($N479,Lists!$C$9:$D$78,2,FALSE),MATCH(AK$8,Lists!$G$10:$G$17,0))))</f>
        <v>0</v>
      </c>
      <c r="AN479" s="81">
        <f t="shared" si="282"/>
        <v>0</v>
      </c>
      <c r="AO479" s="81">
        <f ca="1">IF($N479=0,0,AN479*OFFSET('Emission factors'!#REF!,VLOOKUP($N479,Lists!$C$9:$D$78,2,FALSE),MATCH(AN$8,Lists!$G$10:$G$17,0))/1000)</f>
        <v>0</v>
      </c>
      <c r="AP479" s="81">
        <f ca="1">IF(ISBLANK($N479),0,IF(OR($N479="Renewable Elec Self Supply (kWh)",$N479="Renewable Heat Self Supply (kWh)"),0,AN479*OFFSET(Costs!#REF!,VLOOKUP($N479,Lists!$C$9:$D$78,2,FALSE),MATCH(AN$8,Lists!$G$10:$G$17,0))))</f>
        <v>0</v>
      </c>
      <c r="AQ479" s="81">
        <f t="shared" si="283"/>
        <v>0</v>
      </c>
      <c r="AR479" s="81">
        <f ca="1">IF($N479=0,0,AQ479*OFFSET('Emission factors'!#REF!,VLOOKUP($N479,Lists!$C$9:$D$78,2,FALSE),MATCH(AQ$8,Lists!$G$10:$G$17,0))/1000)</f>
        <v>0</v>
      </c>
      <c r="AS479" s="81">
        <f ca="1">IF(ISBLANK($N479),0,IF(OR($N479="Renewable Elec Self Supply (kWh)",$N479="Renewable Heat Self Supply (kWh)"),0,AQ479*OFFSET(Costs!#REF!,VLOOKUP($N479,Lists!$C$9:$D$78,2,FALSE),MATCH(AQ$8,Lists!$G$10:$G$17,0))))</f>
        <v>0</v>
      </c>
      <c r="AT479" s="81">
        <f t="shared" si="284"/>
        <v>0</v>
      </c>
      <c r="AU479" s="81">
        <f ca="1">IF($N479=0,0,AT479*OFFSET('Emission factors'!#REF!,VLOOKUP($N479,Lists!$C$9:$D$78,2,FALSE),MATCH(AT$8,Lists!$G$10:$G$17,0))/1000)</f>
        <v>0</v>
      </c>
      <c r="AV479" s="81">
        <f ca="1">IF(ISBLANK($N479),0,IF(OR($N479="Renewable Elec Self Supply (kWh)",$N479="Renewable Heat Self Supply (kWh)"),0,AT479*OFFSET(Costs!#REF!,VLOOKUP($N479,Lists!$C$9:$D$78,2,FALSE),MATCH(AT$8,Lists!$G$10:$G$17,0))))</f>
        <v>0</v>
      </c>
      <c r="AW479" s="81">
        <f t="shared" si="285"/>
        <v>0</v>
      </c>
      <c r="AX479" s="81">
        <f ca="1">IF($N479=0,0,AW479*OFFSET('Emission factors'!#REF!,VLOOKUP($N479,Lists!$C$9:$D$78,2,FALSE),MATCH(AW$8,Lists!$G$10:$G$17,0))/1000)</f>
        <v>0</v>
      </c>
      <c r="AY479" s="81">
        <f ca="1">IF(ISBLANK($N479),0,IF(OR($N479="Renewable Elec Self Supply (kWh)",$N479="Renewable Heat Self Supply (kWh)"),0,AW479*OFFSET(Costs!#REF!,VLOOKUP($N479,Lists!$C$9:$D$78,2,FALSE),MATCH(AW$8,Lists!$G$10:$G$17,0))))</f>
        <v>0</v>
      </c>
      <c r="AZ479" s="81">
        <f t="shared" si="286"/>
        <v>0</v>
      </c>
      <c r="BA479" s="81">
        <f ca="1">IF($N479=0,0,AZ479*OFFSET('Emission factors'!#REF!,VLOOKUP($N479,Lists!$C$9:$D$78,2,FALSE),MATCH(AZ$8,Lists!$G$10:$G$17,0))/1000)</f>
        <v>0</v>
      </c>
      <c r="BB479" s="81">
        <f ca="1">IF(ISBLANK($N479),0,IF(OR($N479="Renewable Elec Self Supply (kWh)",$N479="Renewable Heat Self Supply (kWh)"),0,AZ479*OFFSET(Costs!#REF!,VLOOKUP($N479,Lists!$C$9:$D$78,2,FALSE),MATCH(AZ$8,Lists!$G$10:$G$17,0))))</f>
        <v>0</v>
      </c>
    </row>
    <row r="480" spans="2:54" ht="14.25" customHeight="1" x14ac:dyDescent="0.25">
      <c r="B480" s="206"/>
      <c r="C480" s="214"/>
      <c r="D480" s="206"/>
      <c r="E480" s="214"/>
      <c r="F480" s="214"/>
      <c r="G480" s="214"/>
      <c r="H480" s="214"/>
      <c r="I480" s="206"/>
      <c r="J480" s="206"/>
      <c r="K480" s="206"/>
      <c r="L480" s="84" t="str">
        <f t="shared" si="275"/>
        <v/>
      </c>
      <c r="M480" s="206"/>
      <c r="N480" s="206"/>
      <c r="O480" s="206"/>
      <c r="P480" s="208"/>
      <c r="Q480" s="83">
        <f ca="1">IF(ISBLANK($N480),0,P480*OFFSET('Emission factors'!#REF!,VLOOKUP($N480,Lists!$C$9:$D$78,2,FALSE),MATCH(Q$8,Lists!$G$10:$G$17,0))/1000)</f>
        <v>0</v>
      </c>
      <c r="R480" s="81">
        <f ca="1">IF(ISBLANK($N480),0,IF(OR($N480="Renewable Elec Self Supply (kWh)",$N480="Renewable Heat Self Supply (kWh)"),0,P480*OFFSET(Costs!#REF!,VLOOKUP($N480,Lists!$C$9:$D$78,2,FALSE),MATCH(Q$8,Lists!$G$10:$G$17,0))))</f>
        <v>0</v>
      </c>
      <c r="S480" s="211"/>
      <c r="T480" s="212"/>
      <c r="U480" s="213"/>
      <c r="V480" s="81">
        <f t="shared" si="276"/>
        <v>0</v>
      </c>
      <c r="W480" s="81">
        <f ca="1">IF($N480=0,0,V480*OFFSET('Emission factors'!#REF!,VLOOKUP($N480,Lists!$C$9:$D$78,2,FALSE),MATCH(V$8,Lists!$G$10:$G$17,0))/1000)</f>
        <v>0</v>
      </c>
      <c r="X480" s="81">
        <f ca="1">IF(ISBLANK($N480),0,IF(OR($N480="Renewable Elec Self Supply (kWh)",$N480="Renewable Heat Self Supply (kWh)"),0,V480*OFFSET(Costs!#REF!,VLOOKUP($N480,Lists!$C$9:$D$78,2,FALSE),MATCH(V$8,Lists!$G$10:$G$17,0))))</f>
        <v>0</v>
      </c>
      <c r="Y480" s="81">
        <f t="shared" si="277"/>
        <v>0</v>
      </c>
      <c r="Z480" s="81">
        <f ca="1">IF($N480=0,0,Y480*OFFSET('Emission factors'!#REF!,VLOOKUP($N480,Lists!$C$9:$D$78,2,FALSE),MATCH(Y$8,Lists!$G$10:$G$17,0))/1000)</f>
        <v>0</v>
      </c>
      <c r="AA480" s="81">
        <f ca="1">IF(ISBLANK($N480),0,IF(OR($N480="Renewable Elec Self Supply (kWh)",$N480="Renewable Heat Self Supply (kWh)"),0,Y480*OFFSET(Costs!#REF!,VLOOKUP($N480,Lists!$C$9:$D$78,2,FALSE),MATCH(Y$8,Lists!$G$10:$G$17,0))))</f>
        <v>0</v>
      </c>
      <c r="AB480" s="81">
        <f t="shared" si="278"/>
        <v>0</v>
      </c>
      <c r="AC480" s="81">
        <f ca="1">IF($N480=0,0,AB480*OFFSET('Emission factors'!#REF!,VLOOKUP($N480,Lists!$C$9:$D$78,2,FALSE),MATCH(AB$8,Lists!$G$10:$G$17,0))/1000)</f>
        <v>0</v>
      </c>
      <c r="AD480" s="81">
        <f ca="1">IF(ISBLANK($N480),0,IF(OR($N480="Renewable Elec Self Supply (kWh)",$N480="Renewable Heat Self Supply (kWh)"),0,AB480*OFFSET(Costs!#REF!,VLOOKUP($N480,Lists!$C$9:$D$78,2,FALSE),MATCH(AB$8,Lists!$G$10:$G$17,0))))</f>
        <v>0</v>
      </c>
      <c r="AE480" s="81">
        <f t="shared" si="279"/>
        <v>0</v>
      </c>
      <c r="AF480" s="81">
        <f ca="1">IF($N480=0,0,AE480*OFFSET('Emission factors'!#REF!,VLOOKUP($N480,Lists!$C$9:$D$78,2,FALSE),MATCH(AE$8,Lists!$G$10:$G$17,0))/1000)</f>
        <v>0</v>
      </c>
      <c r="AG480" s="81">
        <f ca="1">IF(ISBLANK($N480),0,IF(OR($N480="Renewable Elec Self Supply (kWh)",$N480="Renewable Heat Self Supply (kWh)"),0,AE480*OFFSET(Costs!#REF!,VLOOKUP($N480,Lists!$C$9:$D$78,2,FALSE),MATCH(AE$8,Lists!$G$10:$G$17,0))))</f>
        <v>0</v>
      </c>
      <c r="AH480" s="81">
        <f t="shared" si="280"/>
        <v>0</v>
      </c>
      <c r="AI480" s="81">
        <f ca="1">IF($N480=0,0,AH480*OFFSET('Emission factors'!#REF!,VLOOKUP($N480,Lists!$C$9:$D$78,2,FALSE),MATCH(AH$8,Lists!$G$10:$G$17,0))/1000)</f>
        <v>0</v>
      </c>
      <c r="AJ480" s="81">
        <f ca="1">IF(ISBLANK($N480),0,IF(OR($N480="Renewable Elec Self Supply (kWh)",$N480="Renewable Heat Self Supply (kWh)"),0,AH480*OFFSET(Costs!#REF!,VLOOKUP($N480,Lists!$C$9:$D$78,2,FALSE),MATCH(AH$8,Lists!$G$10:$G$17,0))))</f>
        <v>0</v>
      </c>
      <c r="AK480" s="81">
        <f t="shared" si="281"/>
        <v>0</v>
      </c>
      <c r="AL480" s="81">
        <f ca="1">IF($N480=0,0,AK480*OFFSET('Emission factors'!#REF!,VLOOKUP($N480,Lists!$C$9:$D$78,2,FALSE),MATCH(AK$8,Lists!$G$10:$G$17,0))/1000)</f>
        <v>0</v>
      </c>
      <c r="AM480" s="81">
        <f ca="1">IF(ISBLANK($N480),0,IF(OR($N480="Renewable Elec Self Supply (kWh)",$N480="Renewable Heat Self Supply (kWh)"),0,AK480*OFFSET(Costs!#REF!,VLOOKUP($N480,Lists!$C$9:$D$78,2,FALSE),MATCH(AK$8,Lists!$G$10:$G$17,0))))</f>
        <v>0</v>
      </c>
      <c r="AN480" s="81">
        <f t="shared" si="282"/>
        <v>0</v>
      </c>
      <c r="AO480" s="81">
        <f ca="1">IF($N480=0,0,AN480*OFFSET('Emission factors'!#REF!,VLOOKUP($N480,Lists!$C$9:$D$78,2,FALSE),MATCH(AN$8,Lists!$G$10:$G$17,0))/1000)</f>
        <v>0</v>
      </c>
      <c r="AP480" s="81">
        <f ca="1">IF(ISBLANK($N480),0,IF(OR($N480="Renewable Elec Self Supply (kWh)",$N480="Renewable Heat Self Supply (kWh)"),0,AN480*OFFSET(Costs!#REF!,VLOOKUP($N480,Lists!$C$9:$D$78,2,FALSE),MATCH(AN$8,Lists!$G$10:$G$17,0))))</f>
        <v>0</v>
      </c>
      <c r="AQ480" s="81">
        <f t="shared" si="283"/>
        <v>0</v>
      </c>
      <c r="AR480" s="81">
        <f ca="1">IF($N480=0,0,AQ480*OFFSET('Emission factors'!#REF!,VLOOKUP($N480,Lists!$C$9:$D$78,2,FALSE),MATCH(AQ$8,Lists!$G$10:$G$17,0))/1000)</f>
        <v>0</v>
      </c>
      <c r="AS480" s="81">
        <f ca="1">IF(ISBLANK($N480),0,IF(OR($N480="Renewable Elec Self Supply (kWh)",$N480="Renewable Heat Self Supply (kWh)"),0,AQ480*OFFSET(Costs!#REF!,VLOOKUP($N480,Lists!$C$9:$D$78,2,FALSE),MATCH(AQ$8,Lists!$G$10:$G$17,0))))</f>
        <v>0</v>
      </c>
      <c r="AT480" s="81">
        <f t="shared" si="284"/>
        <v>0</v>
      </c>
      <c r="AU480" s="81">
        <f ca="1">IF($N480=0,0,AT480*OFFSET('Emission factors'!#REF!,VLOOKUP($N480,Lists!$C$9:$D$78,2,FALSE),MATCH(AT$8,Lists!$G$10:$G$17,0))/1000)</f>
        <v>0</v>
      </c>
      <c r="AV480" s="81">
        <f ca="1">IF(ISBLANK($N480),0,IF(OR($N480="Renewable Elec Self Supply (kWh)",$N480="Renewable Heat Self Supply (kWh)"),0,AT480*OFFSET(Costs!#REF!,VLOOKUP($N480,Lists!$C$9:$D$78,2,FALSE),MATCH(AT$8,Lists!$G$10:$G$17,0))))</f>
        <v>0</v>
      </c>
      <c r="AW480" s="81">
        <f t="shared" si="285"/>
        <v>0</v>
      </c>
      <c r="AX480" s="81">
        <f ca="1">IF($N480=0,0,AW480*OFFSET('Emission factors'!#REF!,VLOOKUP($N480,Lists!$C$9:$D$78,2,FALSE),MATCH(AW$8,Lists!$G$10:$G$17,0))/1000)</f>
        <v>0</v>
      </c>
      <c r="AY480" s="81">
        <f ca="1">IF(ISBLANK($N480),0,IF(OR($N480="Renewable Elec Self Supply (kWh)",$N480="Renewable Heat Self Supply (kWh)"),0,AW480*OFFSET(Costs!#REF!,VLOOKUP($N480,Lists!$C$9:$D$78,2,FALSE),MATCH(AW$8,Lists!$G$10:$G$17,0))))</f>
        <v>0</v>
      </c>
      <c r="AZ480" s="81">
        <f t="shared" si="286"/>
        <v>0</v>
      </c>
      <c r="BA480" s="81">
        <f ca="1">IF($N480=0,0,AZ480*OFFSET('Emission factors'!#REF!,VLOOKUP($N480,Lists!$C$9:$D$78,2,FALSE),MATCH(AZ$8,Lists!$G$10:$G$17,0))/1000)</f>
        <v>0</v>
      </c>
      <c r="BB480" s="81">
        <f ca="1">IF(ISBLANK($N480),0,IF(OR($N480="Renewable Elec Self Supply (kWh)",$N480="Renewable Heat Self Supply (kWh)"),0,AZ480*OFFSET(Costs!#REF!,VLOOKUP($N480,Lists!$C$9:$D$78,2,FALSE),MATCH(AZ$8,Lists!$G$10:$G$17,0))))</f>
        <v>0</v>
      </c>
    </row>
    <row r="481" spans="2:54" ht="14.25" customHeight="1" x14ac:dyDescent="0.25">
      <c r="B481" s="206"/>
      <c r="C481" s="214"/>
      <c r="D481" s="206"/>
      <c r="E481" s="214"/>
      <c r="F481" s="214"/>
      <c r="G481" s="214"/>
      <c r="H481" s="214"/>
      <c r="I481" s="206"/>
      <c r="J481" s="206"/>
      <c r="K481" s="206"/>
      <c r="L481" s="84" t="str">
        <f t="shared" si="275"/>
        <v/>
      </c>
      <c r="M481" s="206"/>
      <c r="N481" s="206"/>
      <c r="O481" s="206"/>
      <c r="P481" s="208"/>
      <c r="Q481" s="83">
        <f ca="1">IF(ISBLANK($N481),0,P481*OFFSET('Emission factors'!#REF!,VLOOKUP($N481,Lists!$C$9:$D$78,2,FALSE),MATCH(Q$8,Lists!$G$10:$G$17,0))/1000)</f>
        <v>0</v>
      </c>
      <c r="R481" s="81">
        <f ca="1">IF(ISBLANK($N481),0,IF(OR($N481="Renewable Elec Self Supply (kWh)",$N481="Renewable Heat Self Supply (kWh)"),0,P481*OFFSET(Costs!#REF!,VLOOKUP($N481,Lists!$C$9:$D$78,2,FALSE),MATCH(Q$8,Lists!$G$10:$G$17,0))))</f>
        <v>0</v>
      </c>
      <c r="S481" s="211"/>
      <c r="T481" s="212"/>
      <c r="U481" s="213"/>
      <c r="V481" s="81">
        <f t="shared" si="276"/>
        <v>0</v>
      </c>
      <c r="W481" s="81">
        <f ca="1">IF($N481=0,0,V481*OFFSET('Emission factors'!#REF!,VLOOKUP($N481,Lists!$C$9:$D$78,2,FALSE),MATCH(V$8,Lists!$G$10:$G$17,0))/1000)</f>
        <v>0</v>
      </c>
      <c r="X481" s="81">
        <f ca="1">IF(ISBLANK($N481),0,IF(OR($N481="Renewable Elec Self Supply (kWh)",$N481="Renewable Heat Self Supply (kWh)"),0,V481*OFFSET(Costs!#REF!,VLOOKUP($N481,Lists!$C$9:$D$78,2,FALSE),MATCH(V$8,Lists!$G$10:$G$17,0))))</f>
        <v>0</v>
      </c>
      <c r="Y481" s="81">
        <f t="shared" si="277"/>
        <v>0</v>
      </c>
      <c r="Z481" s="81">
        <f ca="1">IF($N481=0,0,Y481*OFFSET('Emission factors'!#REF!,VLOOKUP($N481,Lists!$C$9:$D$78,2,FALSE),MATCH(Y$8,Lists!$G$10:$G$17,0))/1000)</f>
        <v>0</v>
      </c>
      <c r="AA481" s="81">
        <f ca="1">IF(ISBLANK($N481),0,IF(OR($N481="Renewable Elec Self Supply (kWh)",$N481="Renewable Heat Self Supply (kWh)"),0,Y481*OFFSET(Costs!#REF!,VLOOKUP($N481,Lists!$C$9:$D$78,2,FALSE),MATCH(Y$8,Lists!$G$10:$G$17,0))))</f>
        <v>0</v>
      </c>
      <c r="AB481" s="81">
        <f t="shared" si="278"/>
        <v>0</v>
      </c>
      <c r="AC481" s="81">
        <f ca="1">IF($N481=0,0,AB481*OFFSET('Emission factors'!#REF!,VLOOKUP($N481,Lists!$C$9:$D$78,2,FALSE),MATCH(AB$8,Lists!$G$10:$G$17,0))/1000)</f>
        <v>0</v>
      </c>
      <c r="AD481" s="81">
        <f ca="1">IF(ISBLANK($N481),0,IF(OR($N481="Renewable Elec Self Supply (kWh)",$N481="Renewable Heat Self Supply (kWh)"),0,AB481*OFFSET(Costs!#REF!,VLOOKUP($N481,Lists!$C$9:$D$78,2,FALSE),MATCH(AB$8,Lists!$G$10:$G$17,0))))</f>
        <v>0</v>
      </c>
      <c r="AE481" s="81">
        <f t="shared" si="279"/>
        <v>0</v>
      </c>
      <c r="AF481" s="81">
        <f ca="1">IF($N481=0,0,AE481*OFFSET('Emission factors'!#REF!,VLOOKUP($N481,Lists!$C$9:$D$78,2,FALSE),MATCH(AE$8,Lists!$G$10:$G$17,0))/1000)</f>
        <v>0</v>
      </c>
      <c r="AG481" s="81">
        <f ca="1">IF(ISBLANK($N481),0,IF(OR($N481="Renewable Elec Self Supply (kWh)",$N481="Renewable Heat Self Supply (kWh)"),0,AE481*OFFSET(Costs!#REF!,VLOOKUP($N481,Lists!$C$9:$D$78,2,FALSE),MATCH(AE$8,Lists!$G$10:$G$17,0))))</f>
        <v>0</v>
      </c>
      <c r="AH481" s="81">
        <f t="shared" si="280"/>
        <v>0</v>
      </c>
      <c r="AI481" s="81">
        <f ca="1">IF($N481=0,0,AH481*OFFSET('Emission factors'!#REF!,VLOOKUP($N481,Lists!$C$9:$D$78,2,FALSE),MATCH(AH$8,Lists!$G$10:$G$17,0))/1000)</f>
        <v>0</v>
      </c>
      <c r="AJ481" s="81">
        <f ca="1">IF(ISBLANK($N481),0,IF(OR($N481="Renewable Elec Self Supply (kWh)",$N481="Renewable Heat Self Supply (kWh)"),0,AH481*OFFSET(Costs!#REF!,VLOOKUP($N481,Lists!$C$9:$D$78,2,FALSE),MATCH(AH$8,Lists!$G$10:$G$17,0))))</f>
        <v>0</v>
      </c>
      <c r="AK481" s="81">
        <f t="shared" si="281"/>
        <v>0</v>
      </c>
      <c r="AL481" s="81">
        <f ca="1">IF($N481=0,0,AK481*OFFSET('Emission factors'!#REF!,VLOOKUP($N481,Lists!$C$9:$D$78,2,FALSE),MATCH(AK$8,Lists!$G$10:$G$17,0))/1000)</f>
        <v>0</v>
      </c>
      <c r="AM481" s="81">
        <f ca="1">IF(ISBLANK($N481),0,IF(OR($N481="Renewable Elec Self Supply (kWh)",$N481="Renewable Heat Self Supply (kWh)"),0,AK481*OFFSET(Costs!#REF!,VLOOKUP($N481,Lists!$C$9:$D$78,2,FALSE),MATCH(AK$8,Lists!$G$10:$G$17,0))))</f>
        <v>0</v>
      </c>
      <c r="AN481" s="81">
        <f t="shared" si="282"/>
        <v>0</v>
      </c>
      <c r="AO481" s="81">
        <f ca="1">IF($N481=0,0,AN481*OFFSET('Emission factors'!#REF!,VLOOKUP($N481,Lists!$C$9:$D$78,2,FALSE),MATCH(AN$8,Lists!$G$10:$G$17,0))/1000)</f>
        <v>0</v>
      </c>
      <c r="AP481" s="81">
        <f ca="1">IF(ISBLANK($N481),0,IF(OR($N481="Renewable Elec Self Supply (kWh)",$N481="Renewable Heat Self Supply (kWh)"),0,AN481*OFFSET(Costs!#REF!,VLOOKUP($N481,Lists!$C$9:$D$78,2,FALSE),MATCH(AN$8,Lists!$G$10:$G$17,0))))</f>
        <v>0</v>
      </c>
      <c r="AQ481" s="81">
        <f t="shared" si="283"/>
        <v>0</v>
      </c>
      <c r="AR481" s="81">
        <f ca="1">IF($N481=0,0,AQ481*OFFSET('Emission factors'!#REF!,VLOOKUP($N481,Lists!$C$9:$D$78,2,FALSE),MATCH(AQ$8,Lists!$G$10:$G$17,0))/1000)</f>
        <v>0</v>
      </c>
      <c r="AS481" s="81">
        <f ca="1">IF(ISBLANK($N481),0,IF(OR($N481="Renewable Elec Self Supply (kWh)",$N481="Renewable Heat Self Supply (kWh)"),0,AQ481*OFFSET(Costs!#REF!,VLOOKUP($N481,Lists!$C$9:$D$78,2,FALSE),MATCH(AQ$8,Lists!$G$10:$G$17,0))))</f>
        <v>0</v>
      </c>
      <c r="AT481" s="81">
        <f t="shared" si="284"/>
        <v>0</v>
      </c>
      <c r="AU481" s="81">
        <f ca="1">IF($N481=0,0,AT481*OFFSET('Emission factors'!#REF!,VLOOKUP($N481,Lists!$C$9:$D$78,2,FALSE),MATCH(AT$8,Lists!$G$10:$G$17,0))/1000)</f>
        <v>0</v>
      </c>
      <c r="AV481" s="81">
        <f ca="1">IF(ISBLANK($N481),0,IF(OR($N481="Renewable Elec Self Supply (kWh)",$N481="Renewable Heat Self Supply (kWh)"),0,AT481*OFFSET(Costs!#REF!,VLOOKUP($N481,Lists!$C$9:$D$78,2,FALSE),MATCH(AT$8,Lists!$G$10:$G$17,0))))</f>
        <v>0</v>
      </c>
      <c r="AW481" s="81">
        <f t="shared" si="285"/>
        <v>0</v>
      </c>
      <c r="AX481" s="81">
        <f ca="1">IF($N481=0,0,AW481*OFFSET('Emission factors'!#REF!,VLOOKUP($N481,Lists!$C$9:$D$78,2,FALSE),MATCH(AW$8,Lists!$G$10:$G$17,0))/1000)</f>
        <v>0</v>
      </c>
      <c r="AY481" s="81">
        <f ca="1">IF(ISBLANK($N481),0,IF(OR($N481="Renewable Elec Self Supply (kWh)",$N481="Renewable Heat Self Supply (kWh)"),0,AW481*OFFSET(Costs!#REF!,VLOOKUP($N481,Lists!$C$9:$D$78,2,FALSE),MATCH(AW$8,Lists!$G$10:$G$17,0))))</f>
        <v>0</v>
      </c>
      <c r="AZ481" s="81">
        <f t="shared" si="286"/>
        <v>0</v>
      </c>
      <c r="BA481" s="81">
        <f ca="1">IF($N481=0,0,AZ481*OFFSET('Emission factors'!#REF!,VLOOKUP($N481,Lists!$C$9:$D$78,2,FALSE),MATCH(AZ$8,Lists!$G$10:$G$17,0))/1000)</f>
        <v>0</v>
      </c>
      <c r="BB481" s="81">
        <f ca="1">IF(ISBLANK($N481),0,IF(OR($N481="Renewable Elec Self Supply (kWh)",$N481="Renewable Heat Self Supply (kWh)"),0,AZ481*OFFSET(Costs!#REF!,VLOOKUP($N481,Lists!$C$9:$D$78,2,FALSE),MATCH(AZ$8,Lists!$G$10:$G$17,0))))</f>
        <v>0</v>
      </c>
    </row>
    <row r="482" spans="2:54" ht="14.25" customHeight="1" x14ac:dyDescent="0.25">
      <c r="B482" s="206"/>
      <c r="C482" s="214"/>
      <c r="D482" s="206"/>
      <c r="E482" s="214"/>
      <c r="F482" s="214"/>
      <c r="G482" s="214"/>
      <c r="H482" s="214"/>
      <c r="I482" s="206"/>
      <c r="J482" s="206"/>
      <c r="K482" s="206"/>
      <c r="L482" s="84" t="str">
        <f t="shared" si="275"/>
        <v/>
      </c>
      <c r="M482" s="206"/>
      <c r="N482" s="206"/>
      <c r="O482" s="206"/>
      <c r="P482" s="208"/>
      <c r="Q482" s="83">
        <f ca="1">IF(ISBLANK($N482),0,P482*OFFSET('Emission factors'!#REF!,VLOOKUP($N482,Lists!$C$9:$D$78,2,FALSE),MATCH(Q$8,Lists!$G$10:$G$17,0))/1000)</f>
        <v>0</v>
      </c>
      <c r="R482" s="81">
        <f ca="1">IF(ISBLANK($N482),0,IF(OR($N482="Renewable Elec Self Supply (kWh)",$N482="Renewable Heat Self Supply (kWh)"),0,P482*OFFSET(Costs!#REF!,VLOOKUP($N482,Lists!$C$9:$D$78,2,FALSE),MATCH(Q$8,Lists!$G$10:$G$17,0))))</f>
        <v>0</v>
      </c>
      <c r="S482" s="211"/>
      <c r="T482" s="212"/>
      <c r="U482" s="213"/>
      <c r="V482" s="81">
        <f t="shared" si="276"/>
        <v>0</v>
      </c>
      <c r="W482" s="81">
        <f ca="1">IF($N482=0,0,V482*OFFSET('Emission factors'!#REF!,VLOOKUP($N482,Lists!$C$9:$D$78,2,FALSE),MATCH(V$8,Lists!$G$10:$G$17,0))/1000)</f>
        <v>0</v>
      </c>
      <c r="X482" s="81">
        <f ca="1">IF(ISBLANK($N482),0,IF(OR($N482="Renewable Elec Self Supply (kWh)",$N482="Renewable Heat Self Supply (kWh)"),0,V482*OFFSET(Costs!#REF!,VLOOKUP($N482,Lists!$C$9:$D$78,2,FALSE),MATCH(V$8,Lists!$G$10:$G$17,0))))</f>
        <v>0</v>
      </c>
      <c r="Y482" s="81">
        <f t="shared" si="277"/>
        <v>0</v>
      </c>
      <c r="Z482" s="81">
        <f ca="1">IF($N482=0,0,Y482*OFFSET('Emission factors'!#REF!,VLOOKUP($N482,Lists!$C$9:$D$78,2,FALSE),MATCH(Y$8,Lists!$G$10:$G$17,0))/1000)</f>
        <v>0</v>
      </c>
      <c r="AA482" s="81">
        <f ca="1">IF(ISBLANK($N482),0,IF(OR($N482="Renewable Elec Self Supply (kWh)",$N482="Renewable Heat Self Supply (kWh)"),0,Y482*OFFSET(Costs!#REF!,VLOOKUP($N482,Lists!$C$9:$D$78,2,FALSE),MATCH(Y$8,Lists!$G$10:$G$17,0))))</f>
        <v>0</v>
      </c>
      <c r="AB482" s="81">
        <f t="shared" si="278"/>
        <v>0</v>
      </c>
      <c r="AC482" s="81">
        <f ca="1">IF($N482=0,0,AB482*OFFSET('Emission factors'!#REF!,VLOOKUP($N482,Lists!$C$9:$D$78,2,FALSE),MATCH(AB$8,Lists!$G$10:$G$17,0))/1000)</f>
        <v>0</v>
      </c>
      <c r="AD482" s="81">
        <f ca="1">IF(ISBLANK($N482),0,IF(OR($N482="Renewable Elec Self Supply (kWh)",$N482="Renewable Heat Self Supply (kWh)"),0,AB482*OFFSET(Costs!#REF!,VLOOKUP($N482,Lists!$C$9:$D$78,2,FALSE),MATCH(AB$8,Lists!$G$10:$G$17,0))))</f>
        <v>0</v>
      </c>
      <c r="AE482" s="81">
        <f t="shared" si="279"/>
        <v>0</v>
      </c>
      <c r="AF482" s="81">
        <f ca="1">IF($N482=0,0,AE482*OFFSET('Emission factors'!#REF!,VLOOKUP($N482,Lists!$C$9:$D$78,2,FALSE),MATCH(AE$8,Lists!$G$10:$G$17,0))/1000)</f>
        <v>0</v>
      </c>
      <c r="AG482" s="81">
        <f ca="1">IF(ISBLANK($N482),0,IF(OR($N482="Renewable Elec Self Supply (kWh)",$N482="Renewable Heat Self Supply (kWh)"),0,AE482*OFFSET(Costs!#REF!,VLOOKUP($N482,Lists!$C$9:$D$78,2,FALSE),MATCH(AE$8,Lists!$G$10:$G$17,0))))</f>
        <v>0</v>
      </c>
      <c r="AH482" s="81">
        <f t="shared" si="280"/>
        <v>0</v>
      </c>
      <c r="AI482" s="81">
        <f ca="1">IF($N482=0,0,AH482*OFFSET('Emission factors'!#REF!,VLOOKUP($N482,Lists!$C$9:$D$78,2,FALSE),MATCH(AH$8,Lists!$G$10:$G$17,0))/1000)</f>
        <v>0</v>
      </c>
      <c r="AJ482" s="81">
        <f ca="1">IF(ISBLANK($N482),0,IF(OR($N482="Renewable Elec Self Supply (kWh)",$N482="Renewable Heat Self Supply (kWh)"),0,AH482*OFFSET(Costs!#REF!,VLOOKUP($N482,Lists!$C$9:$D$78,2,FALSE),MATCH(AH$8,Lists!$G$10:$G$17,0))))</f>
        <v>0</v>
      </c>
      <c r="AK482" s="81">
        <f t="shared" si="281"/>
        <v>0</v>
      </c>
      <c r="AL482" s="81">
        <f ca="1">IF($N482=0,0,AK482*OFFSET('Emission factors'!#REF!,VLOOKUP($N482,Lists!$C$9:$D$78,2,FALSE),MATCH(AK$8,Lists!$G$10:$G$17,0))/1000)</f>
        <v>0</v>
      </c>
      <c r="AM482" s="81">
        <f ca="1">IF(ISBLANK($N482),0,IF(OR($N482="Renewable Elec Self Supply (kWh)",$N482="Renewable Heat Self Supply (kWh)"),0,AK482*OFFSET(Costs!#REF!,VLOOKUP($N482,Lists!$C$9:$D$78,2,FALSE),MATCH(AK$8,Lists!$G$10:$G$17,0))))</f>
        <v>0</v>
      </c>
      <c r="AN482" s="81">
        <f t="shared" si="282"/>
        <v>0</v>
      </c>
      <c r="AO482" s="81">
        <f ca="1">IF($N482=0,0,AN482*OFFSET('Emission factors'!#REF!,VLOOKUP($N482,Lists!$C$9:$D$78,2,FALSE),MATCH(AN$8,Lists!$G$10:$G$17,0))/1000)</f>
        <v>0</v>
      </c>
      <c r="AP482" s="81">
        <f ca="1">IF(ISBLANK($N482),0,IF(OR($N482="Renewable Elec Self Supply (kWh)",$N482="Renewable Heat Self Supply (kWh)"),0,AN482*OFFSET(Costs!#REF!,VLOOKUP($N482,Lists!$C$9:$D$78,2,FALSE),MATCH(AN$8,Lists!$G$10:$G$17,0))))</f>
        <v>0</v>
      </c>
      <c r="AQ482" s="81">
        <f t="shared" si="283"/>
        <v>0</v>
      </c>
      <c r="AR482" s="81">
        <f ca="1">IF($N482=0,0,AQ482*OFFSET('Emission factors'!#REF!,VLOOKUP($N482,Lists!$C$9:$D$78,2,FALSE),MATCH(AQ$8,Lists!$G$10:$G$17,0))/1000)</f>
        <v>0</v>
      </c>
      <c r="AS482" s="81">
        <f ca="1">IF(ISBLANK($N482),0,IF(OR($N482="Renewable Elec Self Supply (kWh)",$N482="Renewable Heat Self Supply (kWh)"),0,AQ482*OFFSET(Costs!#REF!,VLOOKUP($N482,Lists!$C$9:$D$78,2,FALSE),MATCH(AQ$8,Lists!$G$10:$G$17,0))))</f>
        <v>0</v>
      </c>
      <c r="AT482" s="81">
        <f t="shared" si="284"/>
        <v>0</v>
      </c>
      <c r="AU482" s="81">
        <f ca="1">IF($N482=0,0,AT482*OFFSET('Emission factors'!#REF!,VLOOKUP($N482,Lists!$C$9:$D$78,2,FALSE),MATCH(AT$8,Lists!$G$10:$G$17,0))/1000)</f>
        <v>0</v>
      </c>
      <c r="AV482" s="81">
        <f ca="1">IF(ISBLANK($N482),0,IF(OR($N482="Renewable Elec Self Supply (kWh)",$N482="Renewable Heat Self Supply (kWh)"),0,AT482*OFFSET(Costs!#REF!,VLOOKUP($N482,Lists!$C$9:$D$78,2,FALSE),MATCH(AT$8,Lists!$G$10:$G$17,0))))</f>
        <v>0</v>
      </c>
      <c r="AW482" s="81">
        <f t="shared" si="285"/>
        <v>0</v>
      </c>
      <c r="AX482" s="81">
        <f ca="1">IF($N482=0,0,AW482*OFFSET('Emission factors'!#REF!,VLOOKUP($N482,Lists!$C$9:$D$78,2,FALSE),MATCH(AW$8,Lists!$G$10:$G$17,0))/1000)</f>
        <v>0</v>
      </c>
      <c r="AY482" s="81">
        <f ca="1">IF(ISBLANK($N482),0,IF(OR($N482="Renewable Elec Self Supply (kWh)",$N482="Renewable Heat Self Supply (kWh)"),0,AW482*OFFSET(Costs!#REF!,VLOOKUP($N482,Lists!$C$9:$D$78,2,FALSE),MATCH(AW$8,Lists!$G$10:$G$17,0))))</f>
        <v>0</v>
      </c>
      <c r="AZ482" s="81">
        <f t="shared" si="286"/>
        <v>0</v>
      </c>
      <c r="BA482" s="81">
        <f ca="1">IF($N482=0,0,AZ482*OFFSET('Emission factors'!#REF!,VLOOKUP($N482,Lists!$C$9:$D$78,2,FALSE),MATCH(AZ$8,Lists!$G$10:$G$17,0))/1000)</f>
        <v>0</v>
      </c>
      <c r="BB482" s="81">
        <f ca="1">IF(ISBLANK($N482),0,IF(OR($N482="Renewable Elec Self Supply (kWh)",$N482="Renewable Heat Self Supply (kWh)"),0,AZ482*OFFSET(Costs!#REF!,VLOOKUP($N482,Lists!$C$9:$D$78,2,FALSE),MATCH(AZ$8,Lists!$G$10:$G$17,0))))</f>
        <v>0</v>
      </c>
    </row>
    <row r="483" spans="2:54" ht="14.25" customHeight="1" x14ac:dyDescent="0.25">
      <c r="B483" s="206"/>
      <c r="C483" s="214"/>
      <c r="D483" s="206"/>
      <c r="E483" s="214"/>
      <c r="F483" s="214"/>
      <c r="G483" s="214"/>
      <c r="H483" s="214"/>
      <c r="I483" s="206"/>
      <c r="J483" s="206"/>
      <c r="K483" s="206"/>
      <c r="L483" s="84" t="str">
        <f t="shared" si="275"/>
        <v/>
      </c>
      <c r="M483" s="206"/>
      <c r="N483" s="206"/>
      <c r="O483" s="206"/>
      <c r="P483" s="208"/>
      <c r="Q483" s="83">
        <f ca="1">IF(ISBLANK($N483),0,P483*OFFSET('Emission factors'!#REF!,VLOOKUP($N483,Lists!$C$9:$D$78,2,FALSE),MATCH(Q$8,Lists!$G$10:$G$17,0))/1000)</f>
        <v>0</v>
      </c>
      <c r="R483" s="81">
        <f ca="1">IF(ISBLANK($N483),0,IF(OR($N483="Renewable Elec Self Supply (kWh)",$N483="Renewable Heat Self Supply (kWh)"),0,P483*OFFSET(Costs!#REF!,VLOOKUP($N483,Lists!$C$9:$D$78,2,FALSE),MATCH(Q$8,Lists!$G$10:$G$17,0))))</f>
        <v>0</v>
      </c>
      <c r="S483" s="211"/>
      <c r="T483" s="212"/>
      <c r="U483" s="213"/>
      <c r="V483" s="81">
        <f t="shared" si="276"/>
        <v>0</v>
      </c>
      <c r="W483" s="81">
        <f ca="1">IF($N483=0,0,V483*OFFSET('Emission factors'!#REF!,VLOOKUP($N483,Lists!$C$9:$D$78,2,FALSE),MATCH(V$8,Lists!$G$10:$G$17,0))/1000)</f>
        <v>0</v>
      </c>
      <c r="X483" s="81">
        <f ca="1">IF(ISBLANK($N483),0,IF(OR($N483="Renewable Elec Self Supply (kWh)",$N483="Renewable Heat Self Supply (kWh)"),0,V483*OFFSET(Costs!#REF!,VLOOKUP($N483,Lists!$C$9:$D$78,2,FALSE),MATCH(V$8,Lists!$G$10:$G$17,0))))</f>
        <v>0</v>
      </c>
      <c r="Y483" s="81">
        <f t="shared" si="277"/>
        <v>0</v>
      </c>
      <c r="Z483" s="81">
        <f ca="1">IF($N483=0,0,Y483*OFFSET('Emission factors'!#REF!,VLOOKUP($N483,Lists!$C$9:$D$78,2,FALSE),MATCH(Y$8,Lists!$G$10:$G$17,0))/1000)</f>
        <v>0</v>
      </c>
      <c r="AA483" s="81">
        <f ca="1">IF(ISBLANK($N483),0,IF(OR($N483="Renewable Elec Self Supply (kWh)",$N483="Renewable Heat Self Supply (kWh)"),0,Y483*OFFSET(Costs!#REF!,VLOOKUP($N483,Lists!$C$9:$D$78,2,FALSE),MATCH(Y$8,Lists!$G$10:$G$17,0))))</f>
        <v>0</v>
      </c>
      <c r="AB483" s="81">
        <f t="shared" si="278"/>
        <v>0</v>
      </c>
      <c r="AC483" s="81">
        <f ca="1">IF($N483=0,0,AB483*OFFSET('Emission factors'!#REF!,VLOOKUP($N483,Lists!$C$9:$D$78,2,FALSE),MATCH(AB$8,Lists!$G$10:$G$17,0))/1000)</f>
        <v>0</v>
      </c>
      <c r="AD483" s="81">
        <f ca="1">IF(ISBLANK($N483),0,IF(OR($N483="Renewable Elec Self Supply (kWh)",$N483="Renewable Heat Self Supply (kWh)"),0,AB483*OFFSET(Costs!#REF!,VLOOKUP($N483,Lists!$C$9:$D$78,2,FALSE),MATCH(AB$8,Lists!$G$10:$G$17,0))))</f>
        <v>0</v>
      </c>
      <c r="AE483" s="81">
        <f t="shared" si="279"/>
        <v>0</v>
      </c>
      <c r="AF483" s="81">
        <f ca="1">IF($N483=0,0,AE483*OFFSET('Emission factors'!#REF!,VLOOKUP($N483,Lists!$C$9:$D$78,2,FALSE),MATCH(AE$8,Lists!$G$10:$G$17,0))/1000)</f>
        <v>0</v>
      </c>
      <c r="AG483" s="81">
        <f ca="1">IF(ISBLANK($N483),0,IF(OR($N483="Renewable Elec Self Supply (kWh)",$N483="Renewable Heat Self Supply (kWh)"),0,AE483*OFFSET(Costs!#REF!,VLOOKUP($N483,Lists!$C$9:$D$78,2,FALSE),MATCH(AE$8,Lists!$G$10:$G$17,0))))</f>
        <v>0</v>
      </c>
      <c r="AH483" s="81">
        <f t="shared" si="280"/>
        <v>0</v>
      </c>
      <c r="AI483" s="81">
        <f ca="1">IF($N483=0,0,AH483*OFFSET('Emission factors'!#REF!,VLOOKUP($N483,Lists!$C$9:$D$78,2,FALSE),MATCH(AH$8,Lists!$G$10:$G$17,0))/1000)</f>
        <v>0</v>
      </c>
      <c r="AJ483" s="81">
        <f ca="1">IF(ISBLANK($N483),0,IF(OR($N483="Renewable Elec Self Supply (kWh)",$N483="Renewable Heat Self Supply (kWh)"),0,AH483*OFFSET(Costs!#REF!,VLOOKUP($N483,Lists!$C$9:$D$78,2,FALSE),MATCH(AH$8,Lists!$G$10:$G$17,0))))</f>
        <v>0</v>
      </c>
      <c r="AK483" s="81">
        <f t="shared" si="281"/>
        <v>0</v>
      </c>
      <c r="AL483" s="81">
        <f ca="1">IF($N483=0,0,AK483*OFFSET('Emission factors'!#REF!,VLOOKUP($N483,Lists!$C$9:$D$78,2,FALSE),MATCH(AK$8,Lists!$G$10:$G$17,0))/1000)</f>
        <v>0</v>
      </c>
      <c r="AM483" s="81">
        <f ca="1">IF(ISBLANK($N483),0,IF(OR($N483="Renewable Elec Self Supply (kWh)",$N483="Renewable Heat Self Supply (kWh)"),0,AK483*OFFSET(Costs!#REF!,VLOOKUP($N483,Lists!$C$9:$D$78,2,FALSE),MATCH(AK$8,Lists!$G$10:$G$17,0))))</f>
        <v>0</v>
      </c>
      <c r="AN483" s="81">
        <f t="shared" si="282"/>
        <v>0</v>
      </c>
      <c r="AO483" s="81">
        <f ca="1">IF($N483=0,0,AN483*OFFSET('Emission factors'!#REF!,VLOOKUP($N483,Lists!$C$9:$D$78,2,FALSE),MATCH(AN$8,Lists!$G$10:$G$17,0))/1000)</f>
        <v>0</v>
      </c>
      <c r="AP483" s="81">
        <f ca="1">IF(ISBLANK($N483),0,IF(OR($N483="Renewable Elec Self Supply (kWh)",$N483="Renewable Heat Self Supply (kWh)"),0,AN483*OFFSET(Costs!#REF!,VLOOKUP($N483,Lists!$C$9:$D$78,2,FALSE),MATCH(AN$8,Lists!$G$10:$G$17,0))))</f>
        <v>0</v>
      </c>
      <c r="AQ483" s="81">
        <f t="shared" si="283"/>
        <v>0</v>
      </c>
      <c r="AR483" s="81">
        <f ca="1">IF($N483=0,0,AQ483*OFFSET('Emission factors'!#REF!,VLOOKUP($N483,Lists!$C$9:$D$78,2,FALSE),MATCH(AQ$8,Lists!$G$10:$G$17,0))/1000)</f>
        <v>0</v>
      </c>
      <c r="AS483" s="81">
        <f ca="1">IF(ISBLANK($N483),0,IF(OR($N483="Renewable Elec Self Supply (kWh)",$N483="Renewable Heat Self Supply (kWh)"),0,AQ483*OFFSET(Costs!#REF!,VLOOKUP($N483,Lists!$C$9:$D$78,2,FALSE),MATCH(AQ$8,Lists!$G$10:$G$17,0))))</f>
        <v>0</v>
      </c>
      <c r="AT483" s="81">
        <f t="shared" si="284"/>
        <v>0</v>
      </c>
      <c r="AU483" s="81">
        <f ca="1">IF($N483=0,0,AT483*OFFSET('Emission factors'!#REF!,VLOOKUP($N483,Lists!$C$9:$D$78,2,FALSE),MATCH(AT$8,Lists!$G$10:$G$17,0))/1000)</f>
        <v>0</v>
      </c>
      <c r="AV483" s="81">
        <f ca="1">IF(ISBLANK($N483),0,IF(OR($N483="Renewable Elec Self Supply (kWh)",$N483="Renewable Heat Self Supply (kWh)"),0,AT483*OFFSET(Costs!#REF!,VLOOKUP($N483,Lists!$C$9:$D$78,2,FALSE),MATCH(AT$8,Lists!$G$10:$G$17,0))))</f>
        <v>0</v>
      </c>
      <c r="AW483" s="81">
        <f t="shared" si="285"/>
        <v>0</v>
      </c>
      <c r="AX483" s="81">
        <f ca="1">IF($N483=0,0,AW483*OFFSET('Emission factors'!#REF!,VLOOKUP($N483,Lists!$C$9:$D$78,2,FALSE),MATCH(AW$8,Lists!$G$10:$G$17,0))/1000)</f>
        <v>0</v>
      </c>
      <c r="AY483" s="81">
        <f ca="1">IF(ISBLANK($N483),0,IF(OR($N483="Renewable Elec Self Supply (kWh)",$N483="Renewable Heat Self Supply (kWh)"),0,AW483*OFFSET(Costs!#REF!,VLOOKUP($N483,Lists!$C$9:$D$78,2,FALSE),MATCH(AW$8,Lists!$G$10:$G$17,0))))</f>
        <v>0</v>
      </c>
      <c r="AZ483" s="81">
        <f t="shared" si="286"/>
        <v>0</v>
      </c>
      <c r="BA483" s="81">
        <f ca="1">IF($N483=0,0,AZ483*OFFSET('Emission factors'!#REF!,VLOOKUP($N483,Lists!$C$9:$D$78,2,FALSE),MATCH(AZ$8,Lists!$G$10:$G$17,0))/1000)</f>
        <v>0</v>
      </c>
      <c r="BB483" s="81">
        <f ca="1">IF(ISBLANK($N483),0,IF(OR($N483="Renewable Elec Self Supply (kWh)",$N483="Renewable Heat Self Supply (kWh)"),0,AZ483*OFFSET(Costs!#REF!,VLOOKUP($N483,Lists!$C$9:$D$78,2,FALSE),MATCH(AZ$8,Lists!$G$10:$G$17,0))))</f>
        <v>0</v>
      </c>
    </row>
    <row r="484" spans="2:54" ht="14.25" customHeight="1" x14ac:dyDescent="0.25">
      <c r="B484" s="206"/>
      <c r="C484" s="214"/>
      <c r="D484" s="206"/>
      <c r="E484" s="214"/>
      <c r="F484" s="214"/>
      <c r="G484" s="214"/>
      <c r="H484" s="214"/>
      <c r="I484" s="206"/>
      <c r="J484" s="206"/>
      <c r="K484" s="206"/>
      <c r="L484" s="84" t="str">
        <f t="shared" si="275"/>
        <v/>
      </c>
      <c r="M484" s="206"/>
      <c r="N484" s="206"/>
      <c r="O484" s="206"/>
      <c r="P484" s="208"/>
      <c r="Q484" s="83">
        <f ca="1">IF(ISBLANK($N484),0,P484*OFFSET('Emission factors'!#REF!,VLOOKUP($N484,Lists!$C$9:$D$78,2,FALSE),MATCH(Q$8,Lists!$G$10:$G$17,0))/1000)</f>
        <v>0</v>
      </c>
      <c r="R484" s="81">
        <f ca="1">IF(ISBLANK($N484),0,IF(OR($N484="Renewable Elec Self Supply (kWh)",$N484="Renewable Heat Self Supply (kWh)"),0,P484*OFFSET(Costs!#REF!,VLOOKUP($N484,Lists!$C$9:$D$78,2,FALSE),MATCH(Q$8,Lists!$G$10:$G$17,0))))</f>
        <v>0</v>
      </c>
      <c r="S484" s="211"/>
      <c r="T484" s="212"/>
      <c r="U484" s="213"/>
      <c r="V484" s="81">
        <f t="shared" si="276"/>
        <v>0</v>
      </c>
      <c r="W484" s="81">
        <f ca="1">IF($N484=0,0,V484*OFFSET('Emission factors'!#REF!,VLOOKUP($N484,Lists!$C$9:$D$78,2,FALSE),MATCH(V$8,Lists!$G$10:$G$17,0))/1000)</f>
        <v>0</v>
      </c>
      <c r="X484" s="81">
        <f ca="1">IF(ISBLANK($N484),0,IF(OR($N484="Renewable Elec Self Supply (kWh)",$N484="Renewable Heat Self Supply (kWh)"),0,V484*OFFSET(Costs!#REF!,VLOOKUP($N484,Lists!$C$9:$D$78,2,FALSE),MATCH(V$8,Lists!$G$10:$G$17,0))))</f>
        <v>0</v>
      </c>
      <c r="Y484" s="81">
        <f t="shared" si="277"/>
        <v>0</v>
      </c>
      <c r="Z484" s="81">
        <f ca="1">IF($N484=0,0,Y484*OFFSET('Emission factors'!#REF!,VLOOKUP($N484,Lists!$C$9:$D$78,2,FALSE),MATCH(Y$8,Lists!$G$10:$G$17,0))/1000)</f>
        <v>0</v>
      </c>
      <c r="AA484" s="81">
        <f ca="1">IF(ISBLANK($N484),0,IF(OR($N484="Renewable Elec Self Supply (kWh)",$N484="Renewable Heat Self Supply (kWh)"),0,Y484*OFFSET(Costs!#REF!,VLOOKUP($N484,Lists!$C$9:$D$78,2,FALSE),MATCH(Y$8,Lists!$G$10:$G$17,0))))</f>
        <v>0</v>
      </c>
      <c r="AB484" s="81">
        <f t="shared" si="278"/>
        <v>0</v>
      </c>
      <c r="AC484" s="81">
        <f ca="1">IF($N484=0,0,AB484*OFFSET('Emission factors'!#REF!,VLOOKUP($N484,Lists!$C$9:$D$78,2,FALSE),MATCH(AB$8,Lists!$G$10:$G$17,0))/1000)</f>
        <v>0</v>
      </c>
      <c r="AD484" s="81">
        <f ca="1">IF(ISBLANK($N484),0,IF(OR($N484="Renewable Elec Self Supply (kWh)",$N484="Renewable Heat Self Supply (kWh)"),0,AB484*OFFSET(Costs!#REF!,VLOOKUP($N484,Lists!$C$9:$D$78,2,FALSE),MATCH(AB$8,Lists!$G$10:$G$17,0))))</f>
        <v>0</v>
      </c>
      <c r="AE484" s="81">
        <f t="shared" si="279"/>
        <v>0</v>
      </c>
      <c r="AF484" s="81">
        <f ca="1">IF($N484=0,0,AE484*OFFSET('Emission factors'!#REF!,VLOOKUP($N484,Lists!$C$9:$D$78,2,FALSE),MATCH(AE$8,Lists!$G$10:$G$17,0))/1000)</f>
        <v>0</v>
      </c>
      <c r="AG484" s="81">
        <f ca="1">IF(ISBLANK($N484),0,IF(OR($N484="Renewable Elec Self Supply (kWh)",$N484="Renewable Heat Self Supply (kWh)"),0,AE484*OFFSET(Costs!#REF!,VLOOKUP($N484,Lists!$C$9:$D$78,2,FALSE),MATCH(AE$8,Lists!$G$10:$G$17,0))))</f>
        <v>0</v>
      </c>
      <c r="AH484" s="81">
        <f t="shared" si="280"/>
        <v>0</v>
      </c>
      <c r="AI484" s="81">
        <f ca="1">IF($N484=0,0,AH484*OFFSET('Emission factors'!#REF!,VLOOKUP($N484,Lists!$C$9:$D$78,2,FALSE),MATCH(AH$8,Lists!$G$10:$G$17,0))/1000)</f>
        <v>0</v>
      </c>
      <c r="AJ484" s="81">
        <f ca="1">IF(ISBLANK($N484),0,IF(OR($N484="Renewable Elec Self Supply (kWh)",$N484="Renewable Heat Self Supply (kWh)"),0,AH484*OFFSET(Costs!#REF!,VLOOKUP($N484,Lists!$C$9:$D$78,2,FALSE),MATCH(AH$8,Lists!$G$10:$G$17,0))))</f>
        <v>0</v>
      </c>
      <c r="AK484" s="81">
        <f t="shared" si="281"/>
        <v>0</v>
      </c>
      <c r="AL484" s="81">
        <f ca="1">IF($N484=0,0,AK484*OFFSET('Emission factors'!#REF!,VLOOKUP($N484,Lists!$C$9:$D$78,2,FALSE),MATCH(AK$8,Lists!$G$10:$G$17,0))/1000)</f>
        <v>0</v>
      </c>
      <c r="AM484" s="81">
        <f ca="1">IF(ISBLANK($N484),0,IF(OR($N484="Renewable Elec Self Supply (kWh)",$N484="Renewable Heat Self Supply (kWh)"),0,AK484*OFFSET(Costs!#REF!,VLOOKUP($N484,Lists!$C$9:$D$78,2,FALSE),MATCH(AK$8,Lists!$G$10:$G$17,0))))</f>
        <v>0</v>
      </c>
      <c r="AN484" s="81">
        <f t="shared" si="282"/>
        <v>0</v>
      </c>
      <c r="AO484" s="81">
        <f ca="1">IF($N484=0,0,AN484*OFFSET('Emission factors'!#REF!,VLOOKUP($N484,Lists!$C$9:$D$78,2,FALSE),MATCH(AN$8,Lists!$G$10:$G$17,0))/1000)</f>
        <v>0</v>
      </c>
      <c r="AP484" s="81">
        <f ca="1">IF(ISBLANK($N484),0,IF(OR($N484="Renewable Elec Self Supply (kWh)",$N484="Renewable Heat Self Supply (kWh)"),0,AN484*OFFSET(Costs!#REF!,VLOOKUP($N484,Lists!$C$9:$D$78,2,FALSE),MATCH(AN$8,Lists!$G$10:$G$17,0))))</f>
        <v>0</v>
      </c>
      <c r="AQ484" s="81">
        <f t="shared" si="283"/>
        <v>0</v>
      </c>
      <c r="AR484" s="81">
        <f ca="1">IF($N484=0,0,AQ484*OFFSET('Emission factors'!#REF!,VLOOKUP($N484,Lists!$C$9:$D$78,2,FALSE),MATCH(AQ$8,Lists!$G$10:$G$17,0))/1000)</f>
        <v>0</v>
      </c>
      <c r="AS484" s="81">
        <f ca="1">IF(ISBLANK($N484),0,IF(OR($N484="Renewable Elec Self Supply (kWh)",$N484="Renewable Heat Self Supply (kWh)"),0,AQ484*OFFSET(Costs!#REF!,VLOOKUP($N484,Lists!$C$9:$D$78,2,FALSE),MATCH(AQ$8,Lists!$G$10:$G$17,0))))</f>
        <v>0</v>
      </c>
      <c r="AT484" s="81">
        <f t="shared" si="284"/>
        <v>0</v>
      </c>
      <c r="AU484" s="81">
        <f ca="1">IF($N484=0,0,AT484*OFFSET('Emission factors'!#REF!,VLOOKUP($N484,Lists!$C$9:$D$78,2,FALSE),MATCH(AT$8,Lists!$G$10:$G$17,0))/1000)</f>
        <v>0</v>
      </c>
      <c r="AV484" s="81">
        <f ca="1">IF(ISBLANK($N484),0,IF(OR($N484="Renewable Elec Self Supply (kWh)",$N484="Renewable Heat Self Supply (kWh)"),0,AT484*OFFSET(Costs!#REF!,VLOOKUP($N484,Lists!$C$9:$D$78,2,FALSE),MATCH(AT$8,Lists!$G$10:$G$17,0))))</f>
        <v>0</v>
      </c>
      <c r="AW484" s="81">
        <f t="shared" si="285"/>
        <v>0</v>
      </c>
      <c r="AX484" s="81">
        <f ca="1">IF($N484=0,0,AW484*OFFSET('Emission factors'!#REF!,VLOOKUP($N484,Lists!$C$9:$D$78,2,FALSE),MATCH(AW$8,Lists!$G$10:$G$17,0))/1000)</f>
        <v>0</v>
      </c>
      <c r="AY484" s="81">
        <f ca="1">IF(ISBLANK($N484),0,IF(OR($N484="Renewable Elec Self Supply (kWh)",$N484="Renewable Heat Self Supply (kWh)"),0,AW484*OFFSET(Costs!#REF!,VLOOKUP($N484,Lists!$C$9:$D$78,2,FALSE),MATCH(AW$8,Lists!$G$10:$G$17,0))))</f>
        <v>0</v>
      </c>
      <c r="AZ484" s="81">
        <f t="shared" si="286"/>
        <v>0</v>
      </c>
      <c r="BA484" s="81">
        <f ca="1">IF($N484=0,0,AZ484*OFFSET('Emission factors'!#REF!,VLOOKUP($N484,Lists!$C$9:$D$78,2,FALSE),MATCH(AZ$8,Lists!$G$10:$G$17,0))/1000)</f>
        <v>0</v>
      </c>
      <c r="BB484" s="81">
        <f ca="1">IF(ISBLANK($N484),0,IF(OR($N484="Renewable Elec Self Supply (kWh)",$N484="Renewable Heat Self Supply (kWh)"),0,AZ484*OFFSET(Costs!#REF!,VLOOKUP($N484,Lists!$C$9:$D$78,2,FALSE),MATCH(AZ$8,Lists!$G$10:$G$17,0))))</f>
        <v>0</v>
      </c>
    </row>
    <row r="485" spans="2:54" ht="14.25" customHeight="1" x14ac:dyDescent="0.25">
      <c r="B485" s="206"/>
      <c r="C485" s="214"/>
      <c r="D485" s="206"/>
      <c r="E485" s="214"/>
      <c r="F485" s="214"/>
      <c r="G485" s="214"/>
      <c r="H485" s="214"/>
      <c r="I485" s="206"/>
      <c r="J485" s="206"/>
      <c r="K485" s="206"/>
      <c r="L485" s="84" t="str">
        <f t="shared" si="275"/>
        <v/>
      </c>
      <c r="M485" s="206"/>
      <c r="N485" s="206"/>
      <c r="O485" s="206"/>
      <c r="P485" s="208"/>
      <c r="Q485" s="83">
        <f ca="1">IF(ISBLANK($N485),0,P485*OFFSET('Emission factors'!#REF!,VLOOKUP($N485,Lists!$C$9:$D$78,2,FALSE),MATCH(Q$8,Lists!$G$10:$G$17,0))/1000)</f>
        <v>0</v>
      </c>
      <c r="R485" s="81">
        <f ca="1">IF(ISBLANK($N485),0,IF(OR($N485="Renewable Elec Self Supply (kWh)",$N485="Renewable Heat Self Supply (kWh)"),0,P485*OFFSET(Costs!#REF!,VLOOKUP($N485,Lists!$C$9:$D$78,2,FALSE),MATCH(Q$8,Lists!$G$10:$G$17,0))))</f>
        <v>0</v>
      </c>
      <c r="S485" s="211"/>
      <c r="T485" s="212"/>
      <c r="U485" s="213"/>
      <c r="V485" s="81">
        <f t="shared" si="276"/>
        <v>0</v>
      </c>
      <c r="W485" s="81">
        <f ca="1">IF($N485=0,0,V485*OFFSET('Emission factors'!#REF!,VLOOKUP($N485,Lists!$C$9:$D$78,2,FALSE),MATCH(V$8,Lists!$G$10:$G$17,0))/1000)</f>
        <v>0</v>
      </c>
      <c r="X485" s="81">
        <f ca="1">IF(ISBLANK($N485),0,IF(OR($N485="Renewable Elec Self Supply (kWh)",$N485="Renewable Heat Self Supply (kWh)"),0,V485*OFFSET(Costs!#REF!,VLOOKUP($N485,Lists!$C$9:$D$78,2,FALSE),MATCH(V$8,Lists!$G$10:$G$17,0))))</f>
        <v>0</v>
      </c>
      <c r="Y485" s="81">
        <f t="shared" si="277"/>
        <v>0</v>
      </c>
      <c r="Z485" s="81">
        <f ca="1">IF($N485=0,0,Y485*OFFSET('Emission factors'!#REF!,VLOOKUP($N485,Lists!$C$9:$D$78,2,FALSE),MATCH(Y$8,Lists!$G$10:$G$17,0))/1000)</f>
        <v>0</v>
      </c>
      <c r="AA485" s="81">
        <f ca="1">IF(ISBLANK($N485),0,IF(OR($N485="Renewable Elec Self Supply (kWh)",$N485="Renewable Heat Self Supply (kWh)"),0,Y485*OFFSET(Costs!#REF!,VLOOKUP($N485,Lists!$C$9:$D$78,2,FALSE),MATCH(Y$8,Lists!$G$10:$G$17,0))))</f>
        <v>0</v>
      </c>
      <c r="AB485" s="81">
        <f t="shared" si="278"/>
        <v>0</v>
      </c>
      <c r="AC485" s="81">
        <f ca="1">IF($N485=0,0,AB485*OFFSET('Emission factors'!#REF!,VLOOKUP($N485,Lists!$C$9:$D$78,2,FALSE),MATCH(AB$8,Lists!$G$10:$G$17,0))/1000)</f>
        <v>0</v>
      </c>
      <c r="AD485" s="81">
        <f ca="1">IF(ISBLANK($N485),0,IF(OR($N485="Renewable Elec Self Supply (kWh)",$N485="Renewable Heat Self Supply (kWh)"),0,AB485*OFFSET(Costs!#REF!,VLOOKUP($N485,Lists!$C$9:$D$78,2,FALSE),MATCH(AB$8,Lists!$G$10:$G$17,0))))</f>
        <v>0</v>
      </c>
      <c r="AE485" s="81">
        <f t="shared" si="279"/>
        <v>0</v>
      </c>
      <c r="AF485" s="81">
        <f ca="1">IF($N485=0,0,AE485*OFFSET('Emission factors'!#REF!,VLOOKUP($N485,Lists!$C$9:$D$78,2,FALSE),MATCH(AE$8,Lists!$G$10:$G$17,0))/1000)</f>
        <v>0</v>
      </c>
      <c r="AG485" s="81">
        <f ca="1">IF(ISBLANK($N485),0,IF(OR($N485="Renewable Elec Self Supply (kWh)",$N485="Renewable Heat Self Supply (kWh)"),0,AE485*OFFSET(Costs!#REF!,VLOOKUP($N485,Lists!$C$9:$D$78,2,FALSE),MATCH(AE$8,Lists!$G$10:$G$17,0))))</f>
        <v>0</v>
      </c>
      <c r="AH485" s="81">
        <f t="shared" si="280"/>
        <v>0</v>
      </c>
      <c r="AI485" s="81">
        <f ca="1">IF($N485=0,0,AH485*OFFSET('Emission factors'!#REF!,VLOOKUP($N485,Lists!$C$9:$D$78,2,FALSE),MATCH(AH$8,Lists!$G$10:$G$17,0))/1000)</f>
        <v>0</v>
      </c>
      <c r="AJ485" s="81">
        <f ca="1">IF(ISBLANK($N485),0,IF(OR($N485="Renewable Elec Self Supply (kWh)",$N485="Renewable Heat Self Supply (kWh)"),0,AH485*OFFSET(Costs!#REF!,VLOOKUP($N485,Lists!$C$9:$D$78,2,FALSE),MATCH(AH$8,Lists!$G$10:$G$17,0))))</f>
        <v>0</v>
      </c>
      <c r="AK485" s="81">
        <f t="shared" si="281"/>
        <v>0</v>
      </c>
      <c r="AL485" s="81">
        <f ca="1">IF($N485=0,0,AK485*OFFSET('Emission factors'!#REF!,VLOOKUP($N485,Lists!$C$9:$D$78,2,FALSE),MATCH(AK$8,Lists!$G$10:$G$17,0))/1000)</f>
        <v>0</v>
      </c>
      <c r="AM485" s="81">
        <f ca="1">IF(ISBLANK($N485),0,IF(OR($N485="Renewable Elec Self Supply (kWh)",$N485="Renewable Heat Self Supply (kWh)"),0,AK485*OFFSET(Costs!#REF!,VLOOKUP($N485,Lists!$C$9:$D$78,2,FALSE),MATCH(AK$8,Lists!$G$10:$G$17,0))))</f>
        <v>0</v>
      </c>
      <c r="AN485" s="81">
        <f t="shared" si="282"/>
        <v>0</v>
      </c>
      <c r="AO485" s="81">
        <f ca="1">IF($N485=0,0,AN485*OFFSET('Emission factors'!#REF!,VLOOKUP($N485,Lists!$C$9:$D$78,2,FALSE),MATCH(AN$8,Lists!$G$10:$G$17,0))/1000)</f>
        <v>0</v>
      </c>
      <c r="AP485" s="81">
        <f ca="1">IF(ISBLANK($N485),0,IF(OR($N485="Renewable Elec Self Supply (kWh)",$N485="Renewable Heat Self Supply (kWh)"),0,AN485*OFFSET(Costs!#REF!,VLOOKUP($N485,Lists!$C$9:$D$78,2,FALSE),MATCH(AN$8,Lists!$G$10:$G$17,0))))</f>
        <v>0</v>
      </c>
      <c r="AQ485" s="81">
        <f t="shared" si="283"/>
        <v>0</v>
      </c>
      <c r="AR485" s="81">
        <f ca="1">IF($N485=0,0,AQ485*OFFSET('Emission factors'!#REF!,VLOOKUP($N485,Lists!$C$9:$D$78,2,FALSE),MATCH(AQ$8,Lists!$G$10:$G$17,0))/1000)</f>
        <v>0</v>
      </c>
      <c r="AS485" s="81">
        <f ca="1">IF(ISBLANK($N485),0,IF(OR($N485="Renewable Elec Self Supply (kWh)",$N485="Renewable Heat Self Supply (kWh)"),0,AQ485*OFFSET(Costs!#REF!,VLOOKUP($N485,Lists!$C$9:$D$78,2,FALSE),MATCH(AQ$8,Lists!$G$10:$G$17,0))))</f>
        <v>0</v>
      </c>
      <c r="AT485" s="81">
        <f t="shared" si="284"/>
        <v>0</v>
      </c>
      <c r="AU485" s="81">
        <f ca="1">IF($N485=0,0,AT485*OFFSET('Emission factors'!#REF!,VLOOKUP($N485,Lists!$C$9:$D$78,2,FALSE),MATCH(AT$8,Lists!$G$10:$G$17,0))/1000)</f>
        <v>0</v>
      </c>
      <c r="AV485" s="81">
        <f ca="1">IF(ISBLANK($N485),0,IF(OR($N485="Renewable Elec Self Supply (kWh)",$N485="Renewable Heat Self Supply (kWh)"),0,AT485*OFFSET(Costs!#REF!,VLOOKUP($N485,Lists!$C$9:$D$78,2,FALSE),MATCH(AT$8,Lists!$G$10:$G$17,0))))</f>
        <v>0</v>
      </c>
      <c r="AW485" s="81">
        <f t="shared" si="285"/>
        <v>0</v>
      </c>
      <c r="AX485" s="81">
        <f ca="1">IF($N485=0,0,AW485*OFFSET('Emission factors'!#REF!,VLOOKUP($N485,Lists!$C$9:$D$78,2,FALSE),MATCH(AW$8,Lists!$G$10:$G$17,0))/1000)</f>
        <v>0</v>
      </c>
      <c r="AY485" s="81">
        <f ca="1">IF(ISBLANK($N485),0,IF(OR($N485="Renewable Elec Self Supply (kWh)",$N485="Renewable Heat Self Supply (kWh)"),0,AW485*OFFSET(Costs!#REF!,VLOOKUP($N485,Lists!$C$9:$D$78,2,FALSE),MATCH(AW$8,Lists!$G$10:$G$17,0))))</f>
        <v>0</v>
      </c>
      <c r="AZ485" s="81">
        <f t="shared" si="286"/>
        <v>0</v>
      </c>
      <c r="BA485" s="81">
        <f ca="1">IF($N485=0,0,AZ485*OFFSET('Emission factors'!#REF!,VLOOKUP($N485,Lists!$C$9:$D$78,2,FALSE),MATCH(AZ$8,Lists!$G$10:$G$17,0))/1000)</f>
        <v>0</v>
      </c>
      <c r="BB485" s="81">
        <f ca="1">IF(ISBLANK($N485),0,IF(OR($N485="Renewable Elec Self Supply (kWh)",$N485="Renewable Heat Self Supply (kWh)"),0,AZ485*OFFSET(Costs!#REF!,VLOOKUP($N485,Lists!$C$9:$D$78,2,FALSE),MATCH(AZ$8,Lists!$G$10:$G$17,0))))</f>
        <v>0</v>
      </c>
    </row>
    <row r="486" spans="2:54" ht="14.25" customHeight="1" x14ac:dyDescent="0.25">
      <c r="B486" s="206"/>
      <c r="C486" s="214"/>
      <c r="D486" s="206"/>
      <c r="E486" s="214"/>
      <c r="F486" s="214"/>
      <c r="G486" s="214"/>
      <c r="H486" s="214"/>
      <c r="I486" s="206"/>
      <c r="J486" s="206"/>
      <c r="K486" s="206"/>
      <c r="L486" s="84" t="str">
        <f t="shared" si="275"/>
        <v/>
      </c>
      <c r="M486" s="206"/>
      <c r="N486" s="206"/>
      <c r="O486" s="206"/>
      <c r="P486" s="208"/>
      <c r="Q486" s="83">
        <f ca="1">IF(ISBLANK($N486),0,P486*OFFSET('Emission factors'!#REF!,VLOOKUP($N486,Lists!$C$9:$D$78,2,FALSE),MATCH(Q$8,Lists!$G$10:$G$17,0))/1000)</f>
        <v>0</v>
      </c>
      <c r="R486" s="81">
        <f ca="1">IF(ISBLANK($N486),0,IF(OR($N486="Renewable Elec Self Supply (kWh)",$N486="Renewable Heat Self Supply (kWh)"),0,P486*OFFSET(Costs!#REF!,VLOOKUP($N486,Lists!$C$9:$D$78,2,FALSE),MATCH(Q$8,Lists!$G$10:$G$17,0))))</f>
        <v>0</v>
      </c>
      <c r="S486" s="211"/>
      <c r="T486" s="212"/>
      <c r="U486" s="213"/>
      <c r="V486" s="81">
        <f t="shared" si="276"/>
        <v>0</v>
      </c>
      <c r="W486" s="81">
        <f ca="1">IF($N486=0,0,V486*OFFSET('Emission factors'!#REF!,VLOOKUP($N486,Lists!$C$9:$D$78,2,FALSE),MATCH(V$8,Lists!$G$10:$G$17,0))/1000)</f>
        <v>0</v>
      </c>
      <c r="X486" s="81">
        <f ca="1">IF(ISBLANK($N486),0,IF(OR($N486="Renewable Elec Self Supply (kWh)",$N486="Renewable Heat Self Supply (kWh)"),0,V486*OFFSET(Costs!#REF!,VLOOKUP($N486,Lists!$C$9:$D$78,2,FALSE),MATCH(V$8,Lists!$G$10:$G$17,0))))</f>
        <v>0</v>
      </c>
      <c r="Y486" s="81">
        <f t="shared" si="277"/>
        <v>0</v>
      </c>
      <c r="Z486" s="81">
        <f ca="1">IF($N486=0,0,Y486*OFFSET('Emission factors'!#REF!,VLOOKUP($N486,Lists!$C$9:$D$78,2,FALSE),MATCH(Y$8,Lists!$G$10:$G$17,0))/1000)</f>
        <v>0</v>
      </c>
      <c r="AA486" s="81">
        <f ca="1">IF(ISBLANK($N486),0,IF(OR($N486="Renewable Elec Self Supply (kWh)",$N486="Renewable Heat Self Supply (kWh)"),0,Y486*OFFSET(Costs!#REF!,VLOOKUP($N486,Lists!$C$9:$D$78,2,FALSE),MATCH(Y$8,Lists!$G$10:$G$17,0))))</f>
        <v>0</v>
      </c>
      <c r="AB486" s="81">
        <f t="shared" si="278"/>
        <v>0</v>
      </c>
      <c r="AC486" s="81">
        <f ca="1">IF($N486=0,0,AB486*OFFSET('Emission factors'!#REF!,VLOOKUP($N486,Lists!$C$9:$D$78,2,FALSE),MATCH(AB$8,Lists!$G$10:$G$17,0))/1000)</f>
        <v>0</v>
      </c>
      <c r="AD486" s="81">
        <f ca="1">IF(ISBLANK($N486),0,IF(OR($N486="Renewable Elec Self Supply (kWh)",$N486="Renewable Heat Self Supply (kWh)"),0,AB486*OFFSET(Costs!#REF!,VLOOKUP($N486,Lists!$C$9:$D$78,2,FALSE),MATCH(AB$8,Lists!$G$10:$G$17,0))))</f>
        <v>0</v>
      </c>
      <c r="AE486" s="81">
        <f t="shared" si="279"/>
        <v>0</v>
      </c>
      <c r="AF486" s="81">
        <f ca="1">IF($N486=0,0,AE486*OFFSET('Emission factors'!#REF!,VLOOKUP($N486,Lists!$C$9:$D$78,2,FALSE),MATCH(AE$8,Lists!$G$10:$G$17,0))/1000)</f>
        <v>0</v>
      </c>
      <c r="AG486" s="81">
        <f ca="1">IF(ISBLANK($N486),0,IF(OR($N486="Renewable Elec Self Supply (kWh)",$N486="Renewable Heat Self Supply (kWh)"),0,AE486*OFFSET(Costs!#REF!,VLOOKUP($N486,Lists!$C$9:$D$78,2,FALSE),MATCH(AE$8,Lists!$G$10:$G$17,0))))</f>
        <v>0</v>
      </c>
      <c r="AH486" s="81">
        <f t="shared" si="280"/>
        <v>0</v>
      </c>
      <c r="AI486" s="81">
        <f ca="1">IF($N486=0,0,AH486*OFFSET('Emission factors'!#REF!,VLOOKUP($N486,Lists!$C$9:$D$78,2,FALSE),MATCH(AH$8,Lists!$G$10:$G$17,0))/1000)</f>
        <v>0</v>
      </c>
      <c r="AJ486" s="81">
        <f ca="1">IF(ISBLANK($N486),0,IF(OR($N486="Renewable Elec Self Supply (kWh)",$N486="Renewable Heat Self Supply (kWh)"),0,AH486*OFFSET(Costs!#REF!,VLOOKUP($N486,Lists!$C$9:$D$78,2,FALSE),MATCH(AH$8,Lists!$G$10:$G$17,0))))</f>
        <v>0</v>
      </c>
      <c r="AK486" s="81">
        <f t="shared" si="281"/>
        <v>0</v>
      </c>
      <c r="AL486" s="81">
        <f ca="1">IF($N486=0,0,AK486*OFFSET('Emission factors'!#REF!,VLOOKUP($N486,Lists!$C$9:$D$78,2,FALSE),MATCH(AK$8,Lists!$G$10:$G$17,0))/1000)</f>
        <v>0</v>
      </c>
      <c r="AM486" s="81">
        <f ca="1">IF(ISBLANK($N486),0,IF(OR($N486="Renewable Elec Self Supply (kWh)",$N486="Renewable Heat Self Supply (kWh)"),0,AK486*OFFSET(Costs!#REF!,VLOOKUP($N486,Lists!$C$9:$D$78,2,FALSE),MATCH(AK$8,Lists!$G$10:$G$17,0))))</f>
        <v>0</v>
      </c>
      <c r="AN486" s="81">
        <f t="shared" si="282"/>
        <v>0</v>
      </c>
      <c r="AO486" s="81">
        <f ca="1">IF($N486=0,0,AN486*OFFSET('Emission factors'!#REF!,VLOOKUP($N486,Lists!$C$9:$D$78,2,FALSE),MATCH(AN$8,Lists!$G$10:$G$17,0))/1000)</f>
        <v>0</v>
      </c>
      <c r="AP486" s="81">
        <f ca="1">IF(ISBLANK($N486),0,IF(OR($N486="Renewable Elec Self Supply (kWh)",$N486="Renewable Heat Self Supply (kWh)"),0,AN486*OFFSET(Costs!#REF!,VLOOKUP($N486,Lists!$C$9:$D$78,2,FALSE),MATCH(AN$8,Lists!$G$10:$G$17,0))))</f>
        <v>0</v>
      </c>
      <c r="AQ486" s="81">
        <f t="shared" si="283"/>
        <v>0</v>
      </c>
      <c r="AR486" s="81">
        <f ca="1">IF($N486=0,0,AQ486*OFFSET('Emission factors'!#REF!,VLOOKUP($N486,Lists!$C$9:$D$78,2,FALSE),MATCH(AQ$8,Lists!$G$10:$G$17,0))/1000)</f>
        <v>0</v>
      </c>
      <c r="AS486" s="81">
        <f ca="1">IF(ISBLANK($N486),0,IF(OR($N486="Renewable Elec Self Supply (kWh)",$N486="Renewable Heat Self Supply (kWh)"),0,AQ486*OFFSET(Costs!#REF!,VLOOKUP($N486,Lists!$C$9:$D$78,2,FALSE),MATCH(AQ$8,Lists!$G$10:$G$17,0))))</f>
        <v>0</v>
      </c>
      <c r="AT486" s="81">
        <f t="shared" si="284"/>
        <v>0</v>
      </c>
      <c r="AU486" s="81">
        <f ca="1">IF($N486=0,0,AT486*OFFSET('Emission factors'!#REF!,VLOOKUP($N486,Lists!$C$9:$D$78,2,FALSE),MATCH(AT$8,Lists!$G$10:$G$17,0))/1000)</f>
        <v>0</v>
      </c>
      <c r="AV486" s="81">
        <f ca="1">IF(ISBLANK($N486),0,IF(OR($N486="Renewable Elec Self Supply (kWh)",$N486="Renewable Heat Self Supply (kWh)"),0,AT486*OFFSET(Costs!#REF!,VLOOKUP($N486,Lists!$C$9:$D$78,2,FALSE),MATCH(AT$8,Lists!$G$10:$G$17,0))))</f>
        <v>0</v>
      </c>
      <c r="AW486" s="81">
        <f t="shared" si="285"/>
        <v>0</v>
      </c>
      <c r="AX486" s="81">
        <f ca="1">IF($N486=0,0,AW486*OFFSET('Emission factors'!#REF!,VLOOKUP($N486,Lists!$C$9:$D$78,2,FALSE),MATCH(AW$8,Lists!$G$10:$G$17,0))/1000)</f>
        <v>0</v>
      </c>
      <c r="AY486" s="81">
        <f ca="1">IF(ISBLANK($N486),0,IF(OR($N486="Renewable Elec Self Supply (kWh)",$N486="Renewable Heat Self Supply (kWh)"),0,AW486*OFFSET(Costs!#REF!,VLOOKUP($N486,Lists!$C$9:$D$78,2,FALSE),MATCH(AW$8,Lists!$G$10:$G$17,0))))</f>
        <v>0</v>
      </c>
      <c r="AZ486" s="81">
        <f t="shared" si="286"/>
        <v>0</v>
      </c>
      <c r="BA486" s="81">
        <f ca="1">IF($N486=0,0,AZ486*OFFSET('Emission factors'!#REF!,VLOOKUP($N486,Lists!$C$9:$D$78,2,FALSE),MATCH(AZ$8,Lists!$G$10:$G$17,0))/1000)</f>
        <v>0</v>
      </c>
      <c r="BB486" s="81">
        <f ca="1">IF(ISBLANK($N486),0,IF(OR($N486="Renewable Elec Self Supply (kWh)",$N486="Renewable Heat Self Supply (kWh)"),0,AZ486*OFFSET(Costs!#REF!,VLOOKUP($N486,Lists!$C$9:$D$78,2,FALSE),MATCH(AZ$8,Lists!$G$10:$G$17,0))))</f>
        <v>0</v>
      </c>
    </row>
    <row r="487" spans="2:54" ht="14.25" customHeight="1" x14ac:dyDescent="0.25">
      <c r="B487" s="206"/>
      <c r="C487" s="214"/>
      <c r="D487" s="206"/>
      <c r="E487" s="214"/>
      <c r="F487" s="214"/>
      <c r="G487" s="214"/>
      <c r="H487" s="214"/>
      <c r="I487" s="206"/>
      <c r="J487" s="206"/>
      <c r="K487" s="206"/>
      <c r="L487" s="84" t="str">
        <f t="shared" si="275"/>
        <v/>
      </c>
      <c r="M487" s="206"/>
      <c r="N487" s="206"/>
      <c r="O487" s="206"/>
      <c r="P487" s="208"/>
      <c r="Q487" s="83">
        <f ca="1">IF(ISBLANK($N487),0,P487*OFFSET('Emission factors'!#REF!,VLOOKUP($N487,Lists!$C$9:$D$78,2,FALSE),MATCH(Q$8,Lists!$G$10:$G$17,0))/1000)</f>
        <v>0</v>
      </c>
      <c r="R487" s="81">
        <f ca="1">IF(ISBLANK($N487),0,IF(OR($N487="Renewable Elec Self Supply (kWh)",$N487="Renewable Heat Self Supply (kWh)"),0,P487*OFFSET(Costs!#REF!,VLOOKUP($N487,Lists!$C$9:$D$78,2,FALSE),MATCH(Q$8,Lists!$G$10:$G$17,0))))</f>
        <v>0</v>
      </c>
      <c r="S487" s="211"/>
      <c r="T487" s="212"/>
      <c r="U487" s="213"/>
      <c r="V487" s="81">
        <f t="shared" si="276"/>
        <v>0</v>
      </c>
      <c r="W487" s="81">
        <f ca="1">IF($N487=0,0,V487*OFFSET('Emission factors'!#REF!,VLOOKUP($N487,Lists!$C$9:$D$78,2,FALSE),MATCH(V$8,Lists!$G$10:$G$17,0))/1000)</f>
        <v>0</v>
      </c>
      <c r="X487" s="81">
        <f ca="1">IF(ISBLANK($N487),0,IF(OR($N487="Renewable Elec Self Supply (kWh)",$N487="Renewable Heat Self Supply (kWh)"),0,V487*OFFSET(Costs!#REF!,VLOOKUP($N487,Lists!$C$9:$D$78,2,FALSE),MATCH(V$8,Lists!$G$10:$G$17,0))))</f>
        <v>0</v>
      </c>
      <c r="Y487" s="81">
        <f t="shared" si="277"/>
        <v>0</v>
      </c>
      <c r="Z487" s="81">
        <f ca="1">IF($N487=0,0,Y487*OFFSET('Emission factors'!#REF!,VLOOKUP($N487,Lists!$C$9:$D$78,2,FALSE),MATCH(Y$8,Lists!$G$10:$G$17,0))/1000)</f>
        <v>0</v>
      </c>
      <c r="AA487" s="81">
        <f ca="1">IF(ISBLANK($N487),0,IF(OR($N487="Renewable Elec Self Supply (kWh)",$N487="Renewable Heat Self Supply (kWh)"),0,Y487*OFFSET(Costs!#REF!,VLOOKUP($N487,Lists!$C$9:$D$78,2,FALSE),MATCH(Y$8,Lists!$G$10:$G$17,0))))</f>
        <v>0</v>
      </c>
      <c r="AB487" s="81">
        <f t="shared" si="278"/>
        <v>0</v>
      </c>
      <c r="AC487" s="81">
        <f ca="1">IF($N487=0,0,AB487*OFFSET('Emission factors'!#REF!,VLOOKUP($N487,Lists!$C$9:$D$78,2,FALSE),MATCH(AB$8,Lists!$G$10:$G$17,0))/1000)</f>
        <v>0</v>
      </c>
      <c r="AD487" s="81">
        <f ca="1">IF(ISBLANK($N487),0,IF(OR($N487="Renewable Elec Self Supply (kWh)",$N487="Renewable Heat Self Supply (kWh)"),0,AB487*OFFSET(Costs!#REF!,VLOOKUP($N487,Lists!$C$9:$D$78,2,FALSE),MATCH(AB$8,Lists!$G$10:$G$17,0))))</f>
        <v>0</v>
      </c>
      <c r="AE487" s="81">
        <f t="shared" si="279"/>
        <v>0</v>
      </c>
      <c r="AF487" s="81">
        <f ca="1">IF($N487=0,0,AE487*OFFSET('Emission factors'!#REF!,VLOOKUP($N487,Lists!$C$9:$D$78,2,FALSE),MATCH(AE$8,Lists!$G$10:$G$17,0))/1000)</f>
        <v>0</v>
      </c>
      <c r="AG487" s="81">
        <f ca="1">IF(ISBLANK($N487),0,IF(OR($N487="Renewable Elec Self Supply (kWh)",$N487="Renewable Heat Self Supply (kWh)"),0,AE487*OFFSET(Costs!#REF!,VLOOKUP($N487,Lists!$C$9:$D$78,2,FALSE),MATCH(AE$8,Lists!$G$10:$G$17,0))))</f>
        <v>0</v>
      </c>
      <c r="AH487" s="81">
        <f t="shared" si="280"/>
        <v>0</v>
      </c>
      <c r="AI487" s="81">
        <f ca="1">IF($N487=0,0,AH487*OFFSET('Emission factors'!#REF!,VLOOKUP($N487,Lists!$C$9:$D$78,2,FALSE),MATCH(AH$8,Lists!$G$10:$G$17,0))/1000)</f>
        <v>0</v>
      </c>
      <c r="AJ487" s="81">
        <f ca="1">IF(ISBLANK($N487),0,IF(OR($N487="Renewable Elec Self Supply (kWh)",$N487="Renewable Heat Self Supply (kWh)"),0,AH487*OFFSET(Costs!#REF!,VLOOKUP($N487,Lists!$C$9:$D$78,2,FALSE),MATCH(AH$8,Lists!$G$10:$G$17,0))))</f>
        <v>0</v>
      </c>
      <c r="AK487" s="81">
        <f t="shared" si="281"/>
        <v>0</v>
      </c>
      <c r="AL487" s="81">
        <f ca="1">IF($N487=0,0,AK487*OFFSET('Emission factors'!#REF!,VLOOKUP($N487,Lists!$C$9:$D$78,2,FALSE),MATCH(AK$8,Lists!$G$10:$G$17,0))/1000)</f>
        <v>0</v>
      </c>
      <c r="AM487" s="81">
        <f ca="1">IF(ISBLANK($N487),0,IF(OR($N487="Renewable Elec Self Supply (kWh)",$N487="Renewable Heat Self Supply (kWh)"),0,AK487*OFFSET(Costs!#REF!,VLOOKUP($N487,Lists!$C$9:$D$78,2,FALSE),MATCH(AK$8,Lists!$G$10:$G$17,0))))</f>
        <v>0</v>
      </c>
      <c r="AN487" s="81">
        <f t="shared" si="282"/>
        <v>0</v>
      </c>
      <c r="AO487" s="81">
        <f ca="1">IF($N487=0,0,AN487*OFFSET('Emission factors'!#REF!,VLOOKUP($N487,Lists!$C$9:$D$78,2,FALSE),MATCH(AN$8,Lists!$G$10:$G$17,0))/1000)</f>
        <v>0</v>
      </c>
      <c r="AP487" s="81">
        <f ca="1">IF(ISBLANK($N487),0,IF(OR($N487="Renewable Elec Self Supply (kWh)",$N487="Renewable Heat Self Supply (kWh)"),0,AN487*OFFSET(Costs!#REF!,VLOOKUP($N487,Lists!$C$9:$D$78,2,FALSE),MATCH(AN$8,Lists!$G$10:$G$17,0))))</f>
        <v>0</v>
      </c>
      <c r="AQ487" s="81">
        <f t="shared" si="283"/>
        <v>0</v>
      </c>
      <c r="AR487" s="81">
        <f ca="1">IF($N487=0,0,AQ487*OFFSET('Emission factors'!#REF!,VLOOKUP($N487,Lists!$C$9:$D$78,2,FALSE),MATCH(AQ$8,Lists!$G$10:$G$17,0))/1000)</f>
        <v>0</v>
      </c>
      <c r="AS487" s="81">
        <f ca="1">IF(ISBLANK($N487),0,IF(OR($N487="Renewable Elec Self Supply (kWh)",$N487="Renewable Heat Self Supply (kWh)"),0,AQ487*OFFSET(Costs!#REF!,VLOOKUP($N487,Lists!$C$9:$D$78,2,FALSE),MATCH(AQ$8,Lists!$G$10:$G$17,0))))</f>
        <v>0</v>
      </c>
      <c r="AT487" s="81">
        <f t="shared" si="284"/>
        <v>0</v>
      </c>
      <c r="AU487" s="81">
        <f ca="1">IF($N487=0,0,AT487*OFFSET('Emission factors'!#REF!,VLOOKUP($N487,Lists!$C$9:$D$78,2,FALSE),MATCH(AT$8,Lists!$G$10:$G$17,0))/1000)</f>
        <v>0</v>
      </c>
      <c r="AV487" s="81">
        <f ca="1">IF(ISBLANK($N487),0,IF(OR($N487="Renewable Elec Self Supply (kWh)",$N487="Renewable Heat Self Supply (kWh)"),0,AT487*OFFSET(Costs!#REF!,VLOOKUP($N487,Lists!$C$9:$D$78,2,FALSE),MATCH(AT$8,Lists!$G$10:$G$17,0))))</f>
        <v>0</v>
      </c>
      <c r="AW487" s="81">
        <f t="shared" si="285"/>
        <v>0</v>
      </c>
      <c r="AX487" s="81">
        <f ca="1">IF($N487=0,0,AW487*OFFSET('Emission factors'!#REF!,VLOOKUP($N487,Lists!$C$9:$D$78,2,FALSE),MATCH(AW$8,Lists!$G$10:$G$17,0))/1000)</f>
        <v>0</v>
      </c>
      <c r="AY487" s="81">
        <f ca="1">IF(ISBLANK($N487),0,IF(OR($N487="Renewable Elec Self Supply (kWh)",$N487="Renewable Heat Self Supply (kWh)"),0,AW487*OFFSET(Costs!#REF!,VLOOKUP($N487,Lists!$C$9:$D$78,2,FALSE),MATCH(AW$8,Lists!$G$10:$G$17,0))))</f>
        <v>0</v>
      </c>
      <c r="AZ487" s="81">
        <f t="shared" si="286"/>
        <v>0</v>
      </c>
      <c r="BA487" s="81">
        <f ca="1">IF($N487=0,0,AZ487*OFFSET('Emission factors'!#REF!,VLOOKUP($N487,Lists!$C$9:$D$78,2,FALSE),MATCH(AZ$8,Lists!$G$10:$G$17,0))/1000)</f>
        <v>0</v>
      </c>
      <c r="BB487" s="81">
        <f ca="1">IF(ISBLANK($N487),0,IF(OR($N487="Renewable Elec Self Supply (kWh)",$N487="Renewable Heat Self Supply (kWh)"),0,AZ487*OFFSET(Costs!#REF!,VLOOKUP($N487,Lists!$C$9:$D$78,2,FALSE),MATCH(AZ$8,Lists!$G$10:$G$17,0))))</f>
        <v>0</v>
      </c>
    </row>
    <row r="488" spans="2:54" ht="14.25" customHeight="1" x14ac:dyDescent="0.25">
      <c r="B488" s="206"/>
      <c r="C488" s="214"/>
      <c r="D488" s="206"/>
      <c r="E488" s="214"/>
      <c r="F488" s="214"/>
      <c r="G488" s="214"/>
      <c r="H488" s="214"/>
      <c r="I488" s="206"/>
      <c r="J488" s="206"/>
      <c r="K488" s="206"/>
      <c r="L488" s="84" t="str">
        <f t="shared" si="275"/>
        <v/>
      </c>
      <c r="M488" s="206"/>
      <c r="N488" s="206"/>
      <c r="O488" s="206"/>
      <c r="P488" s="208"/>
      <c r="Q488" s="83">
        <f ca="1">IF(ISBLANK($N488),0,P488*OFFSET('Emission factors'!#REF!,VLOOKUP($N488,Lists!$C$9:$D$78,2,FALSE),MATCH(Q$8,Lists!$G$10:$G$17,0))/1000)</f>
        <v>0</v>
      </c>
      <c r="R488" s="81">
        <f ca="1">IF(ISBLANK($N488),0,IF(OR($N488="Renewable Elec Self Supply (kWh)",$N488="Renewable Heat Self Supply (kWh)"),0,P488*OFFSET(Costs!#REF!,VLOOKUP($N488,Lists!$C$9:$D$78,2,FALSE),MATCH(Q$8,Lists!$G$10:$G$17,0))))</f>
        <v>0</v>
      </c>
      <c r="S488" s="211"/>
      <c r="T488" s="212"/>
      <c r="U488" s="213"/>
      <c r="V488" s="81">
        <f t="shared" si="276"/>
        <v>0</v>
      </c>
      <c r="W488" s="81">
        <f ca="1">IF($N488=0,0,V488*OFFSET('Emission factors'!#REF!,VLOOKUP($N488,Lists!$C$9:$D$78,2,FALSE),MATCH(V$8,Lists!$G$10:$G$17,0))/1000)</f>
        <v>0</v>
      </c>
      <c r="X488" s="81">
        <f ca="1">IF(ISBLANK($N488),0,IF(OR($N488="Renewable Elec Self Supply (kWh)",$N488="Renewable Heat Self Supply (kWh)"),0,V488*OFFSET(Costs!#REF!,VLOOKUP($N488,Lists!$C$9:$D$78,2,FALSE),MATCH(V$8,Lists!$G$10:$G$17,0))))</f>
        <v>0</v>
      </c>
      <c r="Y488" s="81">
        <f t="shared" si="277"/>
        <v>0</v>
      </c>
      <c r="Z488" s="81">
        <f ca="1">IF($N488=0,0,Y488*OFFSET('Emission factors'!#REF!,VLOOKUP($N488,Lists!$C$9:$D$78,2,FALSE),MATCH(Y$8,Lists!$G$10:$G$17,0))/1000)</f>
        <v>0</v>
      </c>
      <c r="AA488" s="81">
        <f ca="1">IF(ISBLANK($N488),0,IF(OR($N488="Renewable Elec Self Supply (kWh)",$N488="Renewable Heat Self Supply (kWh)"),0,Y488*OFFSET(Costs!#REF!,VLOOKUP($N488,Lists!$C$9:$D$78,2,FALSE),MATCH(Y$8,Lists!$G$10:$G$17,0))))</f>
        <v>0</v>
      </c>
      <c r="AB488" s="81">
        <f t="shared" si="278"/>
        <v>0</v>
      </c>
      <c r="AC488" s="81">
        <f ca="1">IF($N488=0,0,AB488*OFFSET('Emission factors'!#REF!,VLOOKUP($N488,Lists!$C$9:$D$78,2,FALSE),MATCH(AB$8,Lists!$G$10:$G$17,0))/1000)</f>
        <v>0</v>
      </c>
      <c r="AD488" s="81">
        <f ca="1">IF(ISBLANK($N488),0,IF(OR($N488="Renewable Elec Self Supply (kWh)",$N488="Renewable Heat Self Supply (kWh)"),0,AB488*OFFSET(Costs!#REF!,VLOOKUP($N488,Lists!$C$9:$D$78,2,FALSE),MATCH(AB$8,Lists!$G$10:$G$17,0))))</f>
        <v>0</v>
      </c>
      <c r="AE488" s="81">
        <f t="shared" si="279"/>
        <v>0</v>
      </c>
      <c r="AF488" s="81">
        <f ca="1">IF($N488=0,0,AE488*OFFSET('Emission factors'!#REF!,VLOOKUP($N488,Lists!$C$9:$D$78,2,FALSE),MATCH(AE$8,Lists!$G$10:$G$17,0))/1000)</f>
        <v>0</v>
      </c>
      <c r="AG488" s="81">
        <f ca="1">IF(ISBLANK($N488),0,IF(OR($N488="Renewable Elec Self Supply (kWh)",$N488="Renewable Heat Self Supply (kWh)"),0,AE488*OFFSET(Costs!#REF!,VLOOKUP($N488,Lists!$C$9:$D$78,2,FALSE),MATCH(AE$8,Lists!$G$10:$G$17,0))))</f>
        <v>0</v>
      </c>
      <c r="AH488" s="81">
        <f t="shared" si="280"/>
        <v>0</v>
      </c>
      <c r="AI488" s="81">
        <f ca="1">IF($N488=0,0,AH488*OFFSET('Emission factors'!#REF!,VLOOKUP($N488,Lists!$C$9:$D$78,2,FALSE),MATCH(AH$8,Lists!$G$10:$G$17,0))/1000)</f>
        <v>0</v>
      </c>
      <c r="AJ488" s="81">
        <f ca="1">IF(ISBLANK($N488),0,IF(OR($N488="Renewable Elec Self Supply (kWh)",$N488="Renewable Heat Self Supply (kWh)"),0,AH488*OFFSET(Costs!#REF!,VLOOKUP($N488,Lists!$C$9:$D$78,2,FALSE),MATCH(AH$8,Lists!$G$10:$G$17,0))))</f>
        <v>0</v>
      </c>
      <c r="AK488" s="81">
        <f t="shared" si="281"/>
        <v>0</v>
      </c>
      <c r="AL488" s="81">
        <f ca="1">IF($N488=0,0,AK488*OFFSET('Emission factors'!#REF!,VLOOKUP($N488,Lists!$C$9:$D$78,2,FALSE),MATCH(AK$8,Lists!$G$10:$G$17,0))/1000)</f>
        <v>0</v>
      </c>
      <c r="AM488" s="81">
        <f ca="1">IF(ISBLANK($N488),0,IF(OR($N488="Renewable Elec Self Supply (kWh)",$N488="Renewable Heat Self Supply (kWh)"),0,AK488*OFFSET(Costs!#REF!,VLOOKUP($N488,Lists!$C$9:$D$78,2,FALSE),MATCH(AK$8,Lists!$G$10:$G$17,0))))</f>
        <v>0</v>
      </c>
      <c r="AN488" s="81">
        <f t="shared" si="282"/>
        <v>0</v>
      </c>
      <c r="AO488" s="81">
        <f ca="1">IF($N488=0,0,AN488*OFFSET('Emission factors'!#REF!,VLOOKUP($N488,Lists!$C$9:$D$78,2,FALSE),MATCH(AN$8,Lists!$G$10:$G$17,0))/1000)</f>
        <v>0</v>
      </c>
      <c r="AP488" s="81">
        <f ca="1">IF(ISBLANK($N488),0,IF(OR($N488="Renewable Elec Self Supply (kWh)",$N488="Renewable Heat Self Supply (kWh)"),0,AN488*OFFSET(Costs!#REF!,VLOOKUP($N488,Lists!$C$9:$D$78,2,FALSE),MATCH(AN$8,Lists!$G$10:$G$17,0))))</f>
        <v>0</v>
      </c>
      <c r="AQ488" s="81">
        <f t="shared" si="283"/>
        <v>0</v>
      </c>
      <c r="AR488" s="81">
        <f ca="1">IF($N488=0,0,AQ488*OFFSET('Emission factors'!#REF!,VLOOKUP($N488,Lists!$C$9:$D$78,2,FALSE),MATCH(AQ$8,Lists!$G$10:$G$17,0))/1000)</f>
        <v>0</v>
      </c>
      <c r="AS488" s="81">
        <f ca="1">IF(ISBLANK($N488),0,IF(OR($N488="Renewable Elec Self Supply (kWh)",$N488="Renewable Heat Self Supply (kWh)"),0,AQ488*OFFSET(Costs!#REF!,VLOOKUP($N488,Lists!$C$9:$D$78,2,FALSE),MATCH(AQ$8,Lists!$G$10:$G$17,0))))</f>
        <v>0</v>
      </c>
      <c r="AT488" s="81">
        <f t="shared" si="284"/>
        <v>0</v>
      </c>
      <c r="AU488" s="81">
        <f ca="1">IF($N488=0,0,AT488*OFFSET('Emission factors'!#REF!,VLOOKUP($N488,Lists!$C$9:$D$78,2,FALSE),MATCH(AT$8,Lists!$G$10:$G$17,0))/1000)</f>
        <v>0</v>
      </c>
      <c r="AV488" s="81">
        <f ca="1">IF(ISBLANK($N488),0,IF(OR($N488="Renewable Elec Self Supply (kWh)",$N488="Renewable Heat Self Supply (kWh)"),0,AT488*OFFSET(Costs!#REF!,VLOOKUP($N488,Lists!$C$9:$D$78,2,FALSE),MATCH(AT$8,Lists!$G$10:$G$17,0))))</f>
        <v>0</v>
      </c>
      <c r="AW488" s="81">
        <f t="shared" si="285"/>
        <v>0</v>
      </c>
      <c r="AX488" s="81">
        <f ca="1">IF($N488=0,0,AW488*OFFSET('Emission factors'!#REF!,VLOOKUP($N488,Lists!$C$9:$D$78,2,FALSE),MATCH(AW$8,Lists!$G$10:$G$17,0))/1000)</f>
        <v>0</v>
      </c>
      <c r="AY488" s="81">
        <f ca="1">IF(ISBLANK($N488),0,IF(OR($N488="Renewable Elec Self Supply (kWh)",$N488="Renewable Heat Self Supply (kWh)"),0,AW488*OFFSET(Costs!#REF!,VLOOKUP($N488,Lists!$C$9:$D$78,2,FALSE),MATCH(AW$8,Lists!$G$10:$G$17,0))))</f>
        <v>0</v>
      </c>
      <c r="AZ488" s="81">
        <f t="shared" si="286"/>
        <v>0</v>
      </c>
      <c r="BA488" s="81">
        <f ca="1">IF($N488=0,0,AZ488*OFFSET('Emission factors'!#REF!,VLOOKUP($N488,Lists!$C$9:$D$78,2,FALSE),MATCH(AZ$8,Lists!$G$10:$G$17,0))/1000)</f>
        <v>0</v>
      </c>
      <c r="BB488" s="81">
        <f ca="1">IF(ISBLANK($N488),0,IF(OR($N488="Renewable Elec Self Supply (kWh)",$N488="Renewable Heat Self Supply (kWh)"),0,AZ488*OFFSET(Costs!#REF!,VLOOKUP($N488,Lists!$C$9:$D$78,2,FALSE),MATCH(AZ$8,Lists!$G$10:$G$17,0))))</f>
        <v>0</v>
      </c>
    </row>
    <row r="489" spans="2:54" ht="14.25" customHeight="1" x14ac:dyDescent="0.25">
      <c r="B489" s="206"/>
      <c r="C489" s="214"/>
      <c r="D489" s="206"/>
      <c r="E489" s="214"/>
      <c r="F489" s="214"/>
      <c r="G489" s="214"/>
      <c r="H489" s="214"/>
      <c r="I489" s="206"/>
      <c r="J489" s="206"/>
      <c r="K489" s="206"/>
      <c r="L489" s="84" t="str">
        <f t="shared" si="275"/>
        <v/>
      </c>
      <c r="M489" s="206"/>
      <c r="N489" s="206"/>
      <c r="O489" s="206"/>
      <c r="P489" s="208"/>
      <c r="Q489" s="83">
        <f ca="1">IF(ISBLANK($N489),0,P489*OFFSET('Emission factors'!#REF!,VLOOKUP($N489,Lists!$C$9:$D$78,2,FALSE),MATCH(Q$8,Lists!$G$10:$G$17,0))/1000)</f>
        <v>0</v>
      </c>
      <c r="R489" s="81">
        <f ca="1">IF(ISBLANK($N489),0,IF(OR($N489="Renewable Elec Self Supply (kWh)",$N489="Renewable Heat Self Supply (kWh)"),0,P489*OFFSET(Costs!#REF!,VLOOKUP($N489,Lists!$C$9:$D$78,2,FALSE),MATCH(Q$8,Lists!$G$10:$G$17,0))))</f>
        <v>0</v>
      </c>
      <c r="S489" s="211"/>
      <c r="T489" s="212"/>
      <c r="U489" s="213"/>
      <c r="V489" s="81">
        <f t="shared" si="276"/>
        <v>0</v>
      </c>
      <c r="W489" s="81">
        <f ca="1">IF($N489=0,0,V489*OFFSET('Emission factors'!#REF!,VLOOKUP($N489,Lists!$C$9:$D$78,2,FALSE),MATCH(V$8,Lists!$G$10:$G$17,0))/1000)</f>
        <v>0</v>
      </c>
      <c r="X489" s="81">
        <f ca="1">IF(ISBLANK($N489),0,IF(OR($N489="Renewable Elec Self Supply (kWh)",$N489="Renewable Heat Self Supply (kWh)"),0,V489*OFFSET(Costs!#REF!,VLOOKUP($N489,Lists!$C$9:$D$78,2,FALSE),MATCH(V$8,Lists!$G$10:$G$17,0))))</f>
        <v>0</v>
      </c>
      <c r="Y489" s="81">
        <f t="shared" si="277"/>
        <v>0</v>
      </c>
      <c r="Z489" s="81">
        <f ca="1">IF($N489=0,0,Y489*OFFSET('Emission factors'!#REF!,VLOOKUP($N489,Lists!$C$9:$D$78,2,FALSE),MATCH(Y$8,Lists!$G$10:$G$17,0))/1000)</f>
        <v>0</v>
      </c>
      <c r="AA489" s="81">
        <f ca="1">IF(ISBLANK($N489),0,IF(OR($N489="Renewable Elec Self Supply (kWh)",$N489="Renewable Heat Self Supply (kWh)"),0,Y489*OFFSET(Costs!#REF!,VLOOKUP($N489,Lists!$C$9:$D$78,2,FALSE),MATCH(Y$8,Lists!$G$10:$G$17,0))))</f>
        <v>0</v>
      </c>
      <c r="AB489" s="81">
        <f t="shared" si="278"/>
        <v>0</v>
      </c>
      <c r="AC489" s="81">
        <f ca="1">IF($N489=0,0,AB489*OFFSET('Emission factors'!#REF!,VLOOKUP($N489,Lists!$C$9:$D$78,2,FALSE),MATCH(AB$8,Lists!$G$10:$G$17,0))/1000)</f>
        <v>0</v>
      </c>
      <c r="AD489" s="81">
        <f ca="1">IF(ISBLANK($N489),0,IF(OR($N489="Renewable Elec Self Supply (kWh)",$N489="Renewable Heat Self Supply (kWh)"),0,AB489*OFFSET(Costs!#REF!,VLOOKUP($N489,Lists!$C$9:$D$78,2,FALSE),MATCH(AB$8,Lists!$G$10:$G$17,0))))</f>
        <v>0</v>
      </c>
      <c r="AE489" s="81">
        <f t="shared" si="279"/>
        <v>0</v>
      </c>
      <c r="AF489" s="81">
        <f ca="1">IF($N489=0,0,AE489*OFFSET('Emission factors'!#REF!,VLOOKUP($N489,Lists!$C$9:$D$78,2,FALSE),MATCH(AE$8,Lists!$G$10:$G$17,0))/1000)</f>
        <v>0</v>
      </c>
      <c r="AG489" s="81">
        <f ca="1">IF(ISBLANK($N489),0,IF(OR($N489="Renewable Elec Self Supply (kWh)",$N489="Renewable Heat Self Supply (kWh)"),0,AE489*OFFSET(Costs!#REF!,VLOOKUP($N489,Lists!$C$9:$D$78,2,FALSE),MATCH(AE$8,Lists!$G$10:$G$17,0))))</f>
        <v>0</v>
      </c>
      <c r="AH489" s="81">
        <f t="shared" si="280"/>
        <v>0</v>
      </c>
      <c r="AI489" s="81">
        <f ca="1">IF($N489=0,0,AH489*OFFSET('Emission factors'!#REF!,VLOOKUP($N489,Lists!$C$9:$D$78,2,FALSE),MATCH(AH$8,Lists!$G$10:$G$17,0))/1000)</f>
        <v>0</v>
      </c>
      <c r="AJ489" s="81">
        <f ca="1">IF(ISBLANK($N489),0,IF(OR($N489="Renewable Elec Self Supply (kWh)",$N489="Renewable Heat Self Supply (kWh)"),0,AH489*OFFSET(Costs!#REF!,VLOOKUP($N489,Lists!$C$9:$D$78,2,FALSE),MATCH(AH$8,Lists!$G$10:$G$17,0))))</f>
        <v>0</v>
      </c>
      <c r="AK489" s="81">
        <f t="shared" si="281"/>
        <v>0</v>
      </c>
      <c r="AL489" s="81">
        <f ca="1">IF($N489=0,0,AK489*OFFSET('Emission factors'!#REF!,VLOOKUP($N489,Lists!$C$9:$D$78,2,FALSE),MATCH(AK$8,Lists!$G$10:$G$17,0))/1000)</f>
        <v>0</v>
      </c>
      <c r="AM489" s="81">
        <f ca="1">IF(ISBLANK($N489),0,IF(OR($N489="Renewable Elec Self Supply (kWh)",$N489="Renewable Heat Self Supply (kWh)"),0,AK489*OFFSET(Costs!#REF!,VLOOKUP($N489,Lists!$C$9:$D$78,2,FALSE),MATCH(AK$8,Lists!$G$10:$G$17,0))))</f>
        <v>0</v>
      </c>
      <c r="AN489" s="81">
        <f t="shared" si="282"/>
        <v>0</v>
      </c>
      <c r="AO489" s="81">
        <f ca="1">IF($N489=0,0,AN489*OFFSET('Emission factors'!#REF!,VLOOKUP($N489,Lists!$C$9:$D$78,2,FALSE),MATCH(AN$8,Lists!$G$10:$G$17,0))/1000)</f>
        <v>0</v>
      </c>
      <c r="AP489" s="81">
        <f ca="1">IF(ISBLANK($N489),0,IF(OR($N489="Renewable Elec Self Supply (kWh)",$N489="Renewable Heat Self Supply (kWh)"),0,AN489*OFFSET(Costs!#REF!,VLOOKUP($N489,Lists!$C$9:$D$78,2,FALSE),MATCH(AN$8,Lists!$G$10:$G$17,0))))</f>
        <v>0</v>
      </c>
      <c r="AQ489" s="81">
        <f t="shared" si="283"/>
        <v>0</v>
      </c>
      <c r="AR489" s="81">
        <f ca="1">IF($N489=0,0,AQ489*OFFSET('Emission factors'!#REF!,VLOOKUP($N489,Lists!$C$9:$D$78,2,FALSE),MATCH(AQ$8,Lists!$G$10:$G$17,0))/1000)</f>
        <v>0</v>
      </c>
      <c r="AS489" s="81">
        <f ca="1">IF(ISBLANK($N489),0,IF(OR($N489="Renewable Elec Self Supply (kWh)",$N489="Renewable Heat Self Supply (kWh)"),0,AQ489*OFFSET(Costs!#REF!,VLOOKUP($N489,Lists!$C$9:$D$78,2,FALSE),MATCH(AQ$8,Lists!$G$10:$G$17,0))))</f>
        <v>0</v>
      </c>
      <c r="AT489" s="81">
        <f t="shared" si="284"/>
        <v>0</v>
      </c>
      <c r="AU489" s="81">
        <f ca="1">IF($N489=0,0,AT489*OFFSET('Emission factors'!#REF!,VLOOKUP($N489,Lists!$C$9:$D$78,2,FALSE),MATCH(AT$8,Lists!$G$10:$G$17,0))/1000)</f>
        <v>0</v>
      </c>
      <c r="AV489" s="81">
        <f ca="1">IF(ISBLANK($N489),0,IF(OR($N489="Renewable Elec Self Supply (kWh)",$N489="Renewable Heat Self Supply (kWh)"),0,AT489*OFFSET(Costs!#REF!,VLOOKUP($N489,Lists!$C$9:$D$78,2,FALSE),MATCH(AT$8,Lists!$G$10:$G$17,0))))</f>
        <v>0</v>
      </c>
      <c r="AW489" s="81">
        <f t="shared" si="285"/>
        <v>0</v>
      </c>
      <c r="AX489" s="81">
        <f ca="1">IF($N489=0,0,AW489*OFFSET('Emission factors'!#REF!,VLOOKUP($N489,Lists!$C$9:$D$78,2,FALSE),MATCH(AW$8,Lists!$G$10:$G$17,0))/1000)</f>
        <v>0</v>
      </c>
      <c r="AY489" s="81">
        <f ca="1">IF(ISBLANK($N489),0,IF(OR($N489="Renewable Elec Self Supply (kWh)",$N489="Renewable Heat Self Supply (kWh)"),0,AW489*OFFSET(Costs!#REF!,VLOOKUP($N489,Lists!$C$9:$D$78,2,FALSE),MATCH(AW$8,Lists!$G$10:$G$17,0))))</f>
        <v>0</v>
      </c>
      <c r="AZ489" s="81">
        <f t="shared" si="286"/>
        <v>0</v>
      </c>
      <c r="BA489" s="81">
        <f ca="1">IF($N489=0,0,AZ489*OFFSET('Emission factors'!#REF!,VLOOKUP($N489,Lists!$C$9:$D$78,2,FALSE),MATCH(AZ$8,Lists!$G$10:$G$17,0))/1000)</f>
        <v>0</v>
      </c>
      <c r="BB489" s="81">
        <f ca="1">IF(ISBLANK($N489),0,IF(OR($N489="Renewable Elec Self Supply (kWh)",$N489="Renewable Heat Self Supply (kWh)"),0,AZ489*OFFSET(Costs!#REF!,VLOOKUP($N489,Lists!$C$9:$D$78,2,FALSE),MATCH(AZ$8,Lists!$G$10:$G$17,0))))</f>
        <v>0</v>
      </c>
    </row>
    <row r="490" spans="2:54" ht="14.25" customHeight="1" x14ac:dyDescent="0.25">
      <c r="B490" s="206"/>
      <c r="C490" s="214"/>
      <c r="D490" s="206"/>
      <c r="E490" s="214"/>
      <c r="F490" s="214"/>
      <c r="G490" s="214"/>
      <c r="H490" s="214"/>
      <c r="I490" s="206"/>
      <c r="J490" s="206"/>
      <c r="K490" s="206"/>
      <c r="L490" s="84" t="str">
        <f t="shared" si="275"/>
        <v/>
      </c>
      <c r="M490" s="206"/>
      <c r="N490" s="206"/>
      <c r="O490" s="206"/>
      <c r="P490" s="208"/>
      <c r="Q490" s="83">
        <f ca="1">IF(ISBLANK($N490),0,P490*OFFSET('Emission factors'!#REF!,VLOOKUP($N490,Lists!$C$9:$D$78,2,FALSE),MATCH(Q$8,Lists!$G$10:$G$17,0))/1000)</f>
        <v>0</v>
      </c>
      <c r="R490" s="81">
        <f ca="1">IF(ISBLANK($N490),0,IF(OR($N490="Renewable Elec Self Supply (kWh)",$N490="Renewable Heat Self Supply (kWh)"),0,P490*OFFSET(Costs!#REF!,VLOOKUP($N490,Lists!$C$9:$D$78,2,FALSE),MATCH(Q$8,Lists!$G$10:$G$17,0))))</f>
        <v>0</v>
      </c>
      <c r="S490" s="211"/>
      <c r="T490" s="212"/>
      <c r="U490" s="213"/>
      <c r="V490" s="81">
        <f t="shared" si="276"/>
        <v>0</v>
      </c>
      <c r="W490" s="81">
        <f ca="1">IF($N490=0,0,V490*OFFSET('Emission factors'!#REF!,VLOOKUP($N490,Lists!$C$9:$D$78,2,FALSE),MATCH(V$8,Lists!$G$10:$G$17,0))/1000)</f>
        <v>0</v>
      </c>
      <c r="X490" s="81">
        <f ca="1">IF(ISBLANK($N490),0,IF(OR($N490="Renewable Elec Self Supply (kWh)",$N490="Renewable Heat Self Supply (kWh)"),0,V490*OFFSET(Costs!#REF!,VLOOKUP($N490,Lists!$C$9:$D$78,2,FALSE),MATCH(V$8,Lists!$G$10:$G$17,0))))</f>
        <v>0</v>
      </c>
      <c r="Y490" s="81">
        <f t="shared" si="277"/>
        <v>0</v>
      </c>
      <c r="Z490" s="81">
        <f ca="1">IF($N490=0,0,Y490*OFFSET('Emission factors'!#REF!,VLOOKUP($N490,Lists!$C$9:$D$78,2,FALSE),MATCH(Y$8,Lists!$G$10:$G$17,0))/1000)</f>
        <v>0</v>
      </c>
      <c r="AA490" s="81">
        <f ca="1">IF(ISBLANK($N490),0,IF(OR($N490="Renewable Elec Self Supply (kWh)",$N490="Renewable Heat Self Supply (kWh)"),0,Y490*OFFSET(Costs!#REF!,VLOOKUP($N490,Lists!$C$9:$D$78,2,FALSE),MATCH(Y$8,Lists!$G$10:$G$17,0))))</f>
        <v>0</v>
      </c>
      <c r="AB490" s="81">
        <f t="shared" si="278"/>
        <v>0</v>
      </c>
      <c r="AC490" s="81">
        <f ca="1">IF($N490=0,0,AB490*OFFSET('Emission factors'!#REF!,VLOOKUP($N490,Lists!$C$9:$D$78,2,FALSE),MATCH(AB$8,Lists!$G$10:$G$17,0))/1000)</f>
        <v>0</v>
      </c>
      <c r="AD490" s="81">
        <f ca="1">IF(ISBLANK($N490),0,IF(OR($N490="Renewable Elec Self Supply (kWh)",$N490="Renewable Heat Self Supply (kWh)"),0,AB490*OFFSET(Costs!#REF!,VLOOKUP($N490,Lists!$C$9:$D$78,2,FALSE),MATCH(AB$8,Lists!$G$10:$G$17,0))))</f>
        <v>0</v>
      </c>
      <c r="AE490" s="81">
        <f t="shared" si="279"/>
        <v>0</v>
      </c>
      <c r="AF490" s="81">
        <f ca="1">IF($N490=0,0,AE490*OFFSET('Emission factors'!#REF!,VLOOKUP($N490,Lists!$C$9:$D$78,2,FALSE),MATCH(AE$8,Lists!$G$10:$G$17,0))/1000)</f>
        <v>0</v>
      </c>
      <c r="AG490" s="81">
        <f ca="1">IF(ISBLANK($N490),0,IF(OR($N490="Renewable Elec Self Supply (kWh)",$N490="Renewable Heat Self Supply (kWh)"),0,AE490*OFFSET(Costs!#REF!,VLOOKUP($N490,Lists!$C$9:$D$78,2,FALSE),MATCH(AE$8,Lists!$G$10:$G$17,0))))</f>
        <v>0</v>
      </c>
      <c r="AH490" s="81">
        <f t="shared" si="280"/>
        <v>0</v>
      </c>
      <c r="AI490" s="81">
        <f ca="1">IF($N490=0,0,AH490*OFFSET('Emission factors'!#REF!,VLOOKUP($N490,Lists!$C$9:$D$78,2,FALSE),MATCH(AH$8,Lists!$G$10:$G$17,0))/1000)</f>
        <v>0</v>
      </c>
      <c r="AJ490" s="81">
        <f ca="1">IF(ISBLANK($N490),0,IF(OR($N490="Renewable Elec Self Supply (kWh)",$N490="Renewable Heat Self Supply (kWh)"),0,AH490*OFFSET(Costs!#REF!,VLOOKUP($N490,Lists!$C$9:$D$78,2,FALSE),MATCH(AH$8,Lists!$G$10:$G$17,0))))</f>
        <v>0</v>
      </c>
      <c r="AK490" s="81">
        <f t="shared" si="281"/>
        <v>0</v>
      </c>
      <c r="AL490" s="81">
        <f ca="1">IF($N490=0,0,AK490*OFFSET('Emission factors'!#REF!,VLOOKUP($N490,Lists!$C$9:$D$78,2,FALSE),MATCH(AK$8,Lists!$G$10:$G$17,0))/1000)</f>
        <v>0</v>
      </c>
      <c r="AM490" s="81">
        <f ca="1">IF(ISBLANK($N490),0,IF(OR($N490="Renewable Elec Self Supply (kWh)",$N490="Renewable Heat Self Supply (kWh)"),0,AK490*OFFSET(Costs!#REF!,VLOOKUP($N490,Lists!$C$9:$D$78,2,FALSE),MATCH(AK$8,Lists!$G$10:$G$17,0))))</f>
        <v>0</v>
      </c>
      <c r="AN490" s="81">
        <f t="shared" si="282"/>
        <v>0</v>
      </c>
      <c r="AO490" s="81">
        <f ca="1">IF($N490=0,0,AN490*OFFSET('Emission factors'!#REF!,VLOOKUP($N490,Lists!$C$9:$D$78,2,FALSE),MATCH(AN$8,Lists!$G$10:$G$17,0))/1000)</f>
        <v>0</v>
      </c>
      <c r="AP490" s="81">
        <f ca="1">IF(ISBLANK($N490),0,IF(OR($N490="Renewable Elec Self Supply (kWh)",$N490="Renewable Heat Self Supply (kWh)"),0,AN490*OFFSET(Costs!#REF!,VLOOKUP($N490,Lists!$C$9:$D$78,2,FALSE),MATCH(AN$8,Lists!$G$10:$G$17,0))))</f>
        <v>0</v>
      </c>
      <c r="AQ490" s="81">
        <f t="shared" si="283"/>
        <v>0</v>
      </c>
      <c r="AR490" s="81">
        <f ca="1">IF($N490=0,0,AQ490*OFFSET('Emission factors'!#REF!,VLOOKUP($N490,Lists!$C$9:$D$78,2,FALSE),MATCH(AQ$8,Lists!$G$10:$G$17,0))/1000)</f>
        <v>0</v>
      </c>
      <c r="AS490" s="81">
        <f ca="1">IF(ISBLANK($N490),0,IF(OR($N490="Renewable Elec Self Supply (kWh)",$N490="Renewable Heat Self Supply (kWh)"),0,AQ490*OFFSET(Costs!#REF!,VLOOKUP($N490,Lists!$C$9:$D$78,2,FALSE),MATCH(AQ$8,Lists!$G$10:$G$17,0))))</f>
        <v>0</v>
      </c>
      <c r="AT490" s="81">
        <f t="shared" si="284"/>
        <v>0</v>
      </c>
      <c r="AU490" s="81">
        <f ca="1">IF($N490=0,0,AT490*OFFSET('Emission factors'!#REF!,VLOOKUP($N490,Lists!$C$9:$D$78,2,FALSE),MATCH(AT$8,Lists!$G$10:$G$17,0))/1000)</f>
        <v>0</v>
      </c>
      <c r="AV490" s="81">
        <f ca="1">IF(ISBLANK($N490),0,IF(OR($N490="Renewable Elec Self Supply (kWh)",$N490="Renewable Heat Self Supply (kWh)"),0,AT490*OFFSET(Costs!#REF!,VLOOKUP($N490,Lists!$C$9:$D$78,2,FALSE),MATCH(AT$8,Lists!$G$10:$G$17,0))))</f>
        <v>0</v>
      </c>
      <c r="AW490" s="81">
        <f t="shared" si="285"/>
        <v>0</v>
      </c>
      <c r="AX490" s="81">
        <f ca="1">IF($N490=0,0,AW490*OFFSET('Emission factors'!#REF!,VLOOKUP($N490,Lists!$C$9:$D$78,2,FALSE),MATCH(AW$8,Lists!$G$10:$G$17,0))/1000)</f>
        <v>0</v>
      </c>
      <c r="AY490" s="81">
        <f ca="1">IF(ISBLANK($N490),0,IF(OR($N490="Renewable Elec Self Supply (kWh)",$N490="Renewable Heat Self Supply (kWh)"),0,AW490*OFFSET(Costs!#REF!,VLOOKUP($N490,Lists!$C$9:$D$78,2,FALSE),MATCH(AW$8,Lists!$G$10:$G$17,0))))</f>
        <v>0</v>
      </c>
      <c r="AZ490" s="81">
        <f t="shared" si="286"/>
        <v>0</v>
      </c>
      <c r="BA490" s="81">
        <f ca="1">IF($N490=0,0,AZ490*OFFSET('Emission factors'!#REF!,VLOOKUP($N490,Lists!$C$9:$D$78,2,FALSE),MATCH(AZ$8,Lists!$G$10:$G$17,0))/1000)</f>
        <v>0</v>
      </c>
      <c r="BB490" s="81">
        <f ca="1">IF(ISBLANK($N490),0,IF(OR($N490="Renewable Elec Self Supply (kWh)",$N490="Renewable Heat Self Supply (kWh)"),0,AZ490*OFFSET(Costs!#REF!,VLOOKUP($N490,Lists!$C$9:$D$78,2,FALSE),MATCH(AZ$8,Lists!$G$10:$G$17,0))))</f>
        <v>0</v>
      </c>
    </row>
    <row r="491" spans="2:54" ht="14.25" customHeight="1" x14ac:dyDescent="0.25">
      <c r="B491" s="206"/>
      <c r="C491" s="214"/>
      <c r="D491" s="206"/>
      <c r="E491" s="214"/>
      <c r="F491" s="214"/>
      <c r="G491" s="214"/>
      <c r="H491" s="214"/>
      <c r="I491" s="206"/>
      <c r="J491" s="206"/>
      <c r="K491" s="206"/>
      <c r="L491" s="84" t="str">
        <f t="shared" si="275"/>
        <v/>
      </c>
      <c r="M491" s="206"/>
      <c r="N491" s="206"/>
      <c r="O491" s="206"/>
      <c r="P491" s="208"/>
      <c r="Q491" s="83">
        <f ca="1">IF(ISBLANK($N491),0,P491*OFFSET('Emission factors'!#REF!,VLOOKUP($N491,Lists!$C$9:$D$78,2,FALSE),MATCH(Q$8,Lists!$G$10:$G$17,0))/1000)</f>
        <v>0</v>
      </c>
      <c r="R491" s="81">
        <f ca="1">IF(ISBLANK($N491),0,IF(OR($N491="Renewable Elec Self Supply (kWh)",$N491="Renewable Heat Self Supply (kWh)"),0,P491*OFFSET(Costs!#REF!,VLOOKUP($N491,Lists!$C$9:$D$78,2,FALSE),MATCH(Q$8,Lists!$G$10:$G$17,0))))</f>
        <v>0</v>
      </c>
      <c r="S491" s="211"/>
      <c r="T491" s="212"/>
      <c r="U491" s="213"/>
      <c r="V491" s="81">
        <f t="shared" si="276"/>
        <v>0</v>
      </c>
      <c r="W491" s="81">
        <f ca="1">IF($N491=0,0,V491*OFFSET('Emission factors'!#REF!,VLOOKUP($N491,Lists!$C$9:$D$78,2,FALSE),MATCH(V$8,Lists!$G$10:$G$17,0))/1000)</f>
        <v>0</v>
      </c>
      <c r="X491" s="81">
        <f ca="1">IF(ISBLANK($N491),0,IF(OR($N491="Renewable Elec Self Supply (kWh)",$N491="Renewable Heat Self Supply (kWh)"),0,V491*OFFSET(Costs!#REF!,VLOOKUP($N491,Lists!$C$9:$D$78,2,FALSE),MATCH(V$8,Lists!$G$10:$G$17,0))))</f>
        <v>0</v>
      </c>
      <c r="Y491" s="81">
        <f t="shared" si="277"/>
        <v>0</v>
      </c>
      <c r="Z491" s="81">
        <f ca="1">IF($N491=0,0,Y491*OFFSET('Emission factors'!#REF!,VLOOKUP($N491,Lists!$C$9:$D$78,2,FALSE),MATCH(Y$8,Lists!$G$10:$G$17,0))/1000)</f>
        <v>0</v>
      </c>
      <c r="AA491" s="81">
        <f ca="1">IF(ISBLANK($N491),0,IF(OR($N491="Renewable Elec Self Supply (kWh)",$N491="Renewable Heat Self Supply (kWh)"),0,Y491*OFFSET(Costs!#REF!,VLOOKUP($N491,Lists!$C$9:$D$78,2,FALSE),MATCH(Y$8,Lists!$G$10:$G$17,0))))</f>
        <v>0</v>
      </c>
      <c r="AB491" s="81">
        <f t="shared" si="278"/>
        <v>0</v>
      </c>
      <c r="AC491" s="81">
        <f ca="1">IF($N491=0,0,AB491*OFFSET('Emission factors'!#REF!,VLOOKUP($N491,Lists!$C$9:$D$78,2,FALSE),MATCH(AB$8,Lists!$G$10:$G$17,0))/1000)</f>
        <v>0</v>
      </c>
      <c r="AD491" s="81">
        <f ca="1">IF(ISBLANK($N491),0,IF(OR($N491="Renewable Elec Self Supply (kWh)",$N491="Renewable Heat Self Supply (kWh)"),0,AB491*OFFSET(Costs!#REF!,VLOOKUP($N491,Lists!$C$9:$D$78,2,FALSE),MATCH(AB$8,Lists!$G$10:$G$17,0))))</f>
        <v>0</v>
      </c>
      <c r="AE491" s="81">
        <f t="shared" si="279"/>
        <v>0</v>
      </c>
      <c r="AF491" s="81">
        <f ca="1">IF($N491=0,0,AE491*OFFSET('Emission factors'!#REF!,VLOOKUP($N491,Lists!$C$9:$D$78,2,FALSE),MATCH(AE$8,Lists!$G$10:$G$17,0))/1000)</f>
        <v>0</v>
      </c>
      <c r="AG491" s="81">
        <f ca="1">IF(ISBLANK($N491),0,IF(OR($N491="Renewable Elec Self Supply (kWh)",$N491="Renewable Heat Self Supply (kWh)"),0,AE491*OFFSET(Costs!#REF!,VLOOKUP($N491,Lists!$C$9:$D$78,2,FALSE),MATCH(AE$8,Lists!$G$10:$G$17,0))))</f>
        <v>0</v>
      </c>
      <c r="AH491" s="81">
        <f t="shared" si="280"/>
        <v>0</v>
      </c>
      <c r="AI491" s="81">
        <f ca="1">IF($N491=0,0,AH491*OFFSET('Emission factors'!#REF!,VLOOKUP($N491,Lists!$C$9:$D$78,2,FALSE),MATCH(AH$8,Lists!$G$10:$G$17,0))/1000)</f>
        <v>0</v>
      </c>
      <c r="AJ491" s="81">
        <f ca="1">IF(ISBLANK($N491),0,IF(OR($N491="Renewable Elec Self Supply (kWh)",$N491="Renewable Heat Self Supply (kWh)"),0,AH491*OFFSET(Costs!#REF!,VLOOKUP($N491,Lists!$C$9:$D$78,2,FALSE),MATCH(AH$8,Lists!$G$10:$G$17,0))))</f>
        <v>0</v>
      </c>
      <c r="AK491" s="81">
        <f t="shared" si="281"/>
        <v>0</v>
      </c>
      <c r="AL491" s="81">
        <f ca="1">IF($N491=0,0,AK491*OFFSET('Emission factors'!#REF!,VLOOKUP($N491,Lists!$C$9:$D$78,2,FALSE),MATCH(AK$8,Lists!$G$10:$G$17,0))/1000)</f>
        <v>0</v>
      </c>
      <c r="AM491" s="81">
        <f ca="1">IF(ISBLANK($N491),0,IF(OR($N491="Renewable Elec Self Supply (kWh)",$N491="Renewable Heat Self Supply (kWh)"),0,AK491*OFFSET(Costs!#REF!,VLOOKUP($N491,Lists!$C$9:$D$78,2,FALSE),MATCH(AK$8,Lists!$G$10:$G$17,0))))</f>
        <v>0</v>
      </c>
      <c r="AN491" s="81">
        <f t="shared" si="282"/>
        <v>0</v>
      </c>
      <c r="AO491" s="81">
        <f ca="1">IF($N491=0,0,AN491*OFFSET('Emission factors'!#REF!,VLOOKUP($N491,Lists!$C$9:$D$78,2,FALSE),MATCH(AN$8,Lists!$G$10:$G$17,0))/1000)</f>
        <v>0</v>
      </c>
      <c r="AP491" s="81">
        <f ca="1">IF(ISBLANK($N491),0,IF(OR($N491="Renewable Elec Self Supply (kWh)",$N491="Renewable Heat Self Supply (kWh)"),0,AN491*OFFSET(Costs!#REF!,VLOOKUP($N491,Lists!$C$9:$D$78,2,FALSE),MATCH(AN$8,Lists!$G$10:$G$17,0))))</f>
        <v>0</v>
      </c>
      <c r="AQ491" s="81">
        <f t="shared" si="283"/>
        <v>0</v>
      </c>
      <c r="AR491" s="81">
        <f ca="1">IF($N491=0,0,AQ491*OFFSET('Emission factors'!#REF!,VLOOKUP($N491,Lists!$C$9:$D$78,2,FALSE),MATCH(AQ$8,Lists!$G$10:$G$17,0))/1000)</f>
        <v>0</v>
      </c>
      <c r="AS491" s="81">
        <f ca="1">IF(ISBLANK($N491),0,IF(OR($N491="Renewable Elec Self Supply (kWh)",$N491="Renewable Heat Self Supply (kWh)"),0,AQ491*OFFSET(Costs!#REF!,VLOOKUP($N491,Lists!$C$9:$D$78,2,FALSE),MATCH(AQ$8,Lists!$G$10:$G$17,0))))</f>
        <v>0</v>
      </c>
      <c r="AT491" s="81">
        <f t="shared" si="284"/>
        <v>0</v>
      </c>
      <c r="AU491" s="81">
        <f ca="1">IF($N491=0,0,AT491*OFFSET('Emission factors'!#REF!,VLOOKUP($N491,Lists!$C$9:$D$78,2,FALSE),MATCH(AT$8,Lists!$G$10:$G$17,0))/1000)</f>
        <v>0</v>
      </c>
      <c r="AV491" s="81">
        <f ca="1">IF(ISBLANK($N491),0,IF(OR($N491="Renewable Elec Self Supply (kWh)",$N491="Renewable Heat Self Supply (kWh)"),0,AT491*OFFSET(Costs!#REF!,VLOOKUP($N491,Lists!$C$9:$D$78,2,FALSE),MATCH(AT$8,Lists!$G$10:$G$17,0))))</f>
        <v>0</v>
      </c>
      <c r="AW491" s="81">
        <f t="shared" si="285"/>
        <v>0</v>
      </c>
      <c r="AX491" s="81">
        <f ca="1">IF($N491=0,0,AW491*OFFSET('Emission factors'!#REF!,VLOOKUP($N491,Lists!$C$9:$D$78,2,FALSE),MATCH(AW$8,Lists!$G$10:$G$17,0))/1000)</f>
        <v>0</v>
      </c>
      <c r="AY491" s="81">
        <f ca="1">IF(ISBLANK($N491),0,IF(OR($N491="Renewable Elec Self Supply (kWh)",$N491="Renewable Heat Self Supply (kWh)"),0,AW491*OFFSET(Costs!#REF!,VLOOKUP($N491,Lists!$C$9:$D$78,2,FALSE),MATCH(AW$8,Lists!$G$10:$G$17,0))))</f>
        <v>0</v>
      </c>
      <c r="AZ491" s="81">
        <f t="shared" si="286"/>
        <v>0</v>
      </c>
      <c r="BA491" s="81">
        <f ca="1">IF($N491=0,0,AZ491*OFFSET('Emission factors'!#REF!,VLOOKUP($N491,Lists!$C$9:$D$78,2,FALSE),MATCH(AZ$8,Lists!$G$10:$G$17,0))/1000)</f>
        <v>0</v>
      </c>
      <c r="BB491" s="81">
        <f ca="1">IF(ISBLANK($N491),0,IF(OR($N491="Renewable Elec Self Supply (kWh)",$N491="Renewable Heat Self Supply (kWh)"),0,AZ491*OFFSET(Costs!#REF!,VLOOKUP($N491,Lists!$C$9:$D$78,2,FALSE),MATCH(AZ$8,Lists!$G$10:$G$17,0))))</f>
        <v>0</v>
      </c>
    </row>
    <row r="492" spans="2:54" ht="14.25" customHeight="1" x14ac:dyDescent="0.25">
      <c r="B492" s="206"/>
      <c r="C492" s="214"/>
      <c r="D492" s="206"/>
      <c r="E492" s="214"/>
      <c r="F492" s="214"/>
      <c r="G492" s="214"/>
      <c r="H492" s="214"/>
      <c r="I492" s="206"/>
      <c r="J492" s="206"/>
      <c r="K492" s="206"/>
      <c r="L492" s="84" t="str">
        <f t="shared" si="275"/>
        <v/>
      </c>
      <c r="M492" s="206"/>
      <c r="N492" s="206"/>
      <c r="O492" s="206"/>
      <c r="P492" s="208"/>
      <c r="Q492" s="83">
        <f ca="1">IF(ISBLANK($N492),0,P492*OFFSET('Emission factors'!#REF!,VLOOKUP($N492,Lists!$C$9:$D$78,2,FALSE),MATCH(Q$8,Lists!$G$10:$G$17,0))/1000)</f>
        <v>0</v>
      </c>
      <c r="R492" s="81">
        <f ca="1">IF(ISBLANK($N492),0,IF(OR($N492="Renewable Elec Self Supply (kWh)",$N492="Renewable Heat Self Supply (kWh)"),0,P492*OFFSET(Costs!#REF!,VLOOKUP($N492,Lists!$C$9:$D$78,2,FALSE),MATCH(Q$8,Lists!$G$10:$G$17,0))))</f>
        <v>0</v>
      </c>
      <c r="S492" s="211"/>
      <c r="T492" s="212"/>
      <c r="U492" s="213"/>
      <c r="V492" s="81">
        <f t="shared" si="276"/>
        <v>0</v>
      </c>
      <c r="W492" s="81">
        <f ca="1">IF($N492=0,0,V492*OFFSET('Emission factors'!#REF!,VLOOKUP($N492,Lists!$C$9:$D$78,2,FALSE),MATCH(V$8,Lists!$G$10:$G$17,0))/1000)</f>
        <v>0</v>
      </c>
      <c r="X492" s="81">
        <f ca="1">IF(ISBLANK($N492),0,IF(OR($N492="Renewable Elec Self Supply (kWh)",$N492="Renewable Heat Self Supply (kWh)"),0,V492*OFFSET(Costs!#REF!,VLOOKUP($N492,Lists!$C$9:$D$78,2,FALSE),MATCH(V$8,Lists!$G$10:$G$17,0))))</f>
        <v>0</v>
      </c>
      <c r="Y492" s="81">
        <f t="shared" si="277"/>
        <v>0</v>
      </c>
      <c r="Z492" s="81">
        <f ca="1">IF($N492=0,0,Y492*OFFSET('Emission factors'!#REF!,VLOOKUP($N492,Lists!$C$9:$D$78,2,FALSE),MATCH(Y$8,Lists!$G$10:$G$17,0))/1000)</f>
        <v>0</v>
      </c>
      <c r="AA492" s="81">
        <f ca="1">IF(ISBLANK($N492),0,IF(OR($N492="Renewable Elec Self Supply (kWh)",$N492="Renewable Heat Self Supply (kWh)"),0,Y492*OFFSET(Costs!#REF!,VLOOKUP($N492,Lists!$C$9:$D$78,2,FALSE),MATCH(Y$8,Lists!$G$10:$G$17,0))))</f>
        <v>0</v>
      </c>
      <c r="AB492" s="81">
        <f t="shared" si="278"/>
        <v>0</v>
      </c>
      <c r="AC492" s="81">
        <f ca="1">IF($N492=0,0,AB492*OFFSET('Emission factors'!#REF!,VLOOKUP($N492,Lists!$C$9:$D$78,2,FALSE),MATCH(AB$8,Lists!$G$10:$G$17,0))/1000)</f>
        <v>0</v>
      </c>
      <c r="AD492" s="81">
        <f ca="1">IF(ISBLANK($N492),0,IF(OR($N492="Renewable Elec Self Supply (kWh)",$N492="Renewable Heat Self Supply (kWh)"),0,AB492*OFFSET(Costs!#REF!,VLOOKUP($N492,Lists!$C$9:$D$78,2,FALSE),MATCH(AB$8,Lists!$G$10:$G$17,0))))</f>
        <v>0</v>
      </c>
      <c r="AE492" s="81">
        <f t="shared" si="279"/>
        <v>0</v>
      </c>
      <c r="AF492" s="81">
        <f ca="1">IF($N492=0,0,AE492*OFFSET('Emission factors'!#REF!,VLOOKUP($N492,Lists!$C$9:$D$78,2,FALSE),MATCH(AE$8,Lists!$G$10:$G$17,0))/1000)</f>
        <v>0</v>
      </c>
      <c r="AG492" s="81">
        <f ca="1">IF(ISBLANK($N492),0,IF(OR($N492="Renewable Elec Self Supply (kWh)",$N492="Renewable Heat Self Supply (kWh)"),0,AE492*OFFSET(Costs!#REF!,VLOOKUP($N492,Lists!$C$9:$D$78,2,FALSE),MATCH(AE$8,Lists!$G$10:$G$17,0))))</f>
        <v>0</v>
      </c>
      <c r="AH492" s="81">
        <f t="shared" si="280"/>
        <v>0</v>
      </c>
      <c r="AI492" s="81">
        <f ca="1">IF($N492=0,0,AH492*OFFSET('Emission factors'!#REF!,VLOOKUP($N492,Lists!$C$9:$D$78,2,FALSE),MATCH(AH$8,Lists!$G$10:$G$17,0))/1000)</f>
        <v>0</v>
      </c>
      <c r="AJ492" s="81">
        <f ca="1">IF(ISBLANK($N492),0,IF(OR($N492="Renewable Elec Self Supply (kWh)",$N492="Renewable Heat Self Supply (kWh)"),0,AH492*OFFSET(Costs!#REF!,VLOOKUP($N492,Lists!$C$9:$D$78,2,FALSE),MATCH(AH$8,Lists!$G$10:$G$17,0))))</f>
        <v>0</v>
      </c>
      <c r="AK492" s="81">
        <f t="shared" si="281"/>
        <v>0</v>
      </c>
      <c r="AL492" s="81">
        <f ca="1">IF($N492=0,0,AK492*OFFSET('Emission factors'!#REF!,VLOOKUP($N492,Lists!$C$9:$D$78,2,FALSE),MATCH(AK$8,Lists!$G$10:$G$17,0))/1000)</f>
        <v>0</v>
      </c>
      <c r="AM492" s="81">
        <f ca="1">IF(ISBLANK($N492),0,IF(OR($N492="Renewable Elec Self Supply (kWh)",$N492="Renewable Heat Self Supply (kWh)"),0,AK492*OFFSET(Costs!#REF!,VLOOKUP($N492,Lists!$C$9:$D$78,2,FALSE),MATCH(AK$8,Lists!$G$10:$G$17,0))))</f>
        <v>0</v>
      </c>
      <c r="AN492" s="81">
        <f t="shared" si="282"/>
        <v>0</v>
      </c>
      <c r="AO492" s="81">
        <f ca="1">IF($N492=0,0,AN492*OFFSET('Emission factors'!#REF!,VLOOKUP($N492,Lists!$C$9:$D$78,2,FALSE),MATCH(AN$8,Lists!$G$10:$G$17,0))/1000)</f>
        <v>0</v>
      </c>
      <c r="AP492" s="81">
        <f ca="1">IF(ISBLANK($N492),0,IF(OR($N492="Renewable Elec Self Supply (kWh)",$N492="Renewable Heat Self Supply (kWh)"),0,AN492*OFFSET(Costs!#REF!,VLOOKUP($N492,Lists!$C$9:$D$78,2,FALSE),MATCH(AN$8,Lists!$G$10:$G$17,0))))</f>
        <v>0</v>
      </c>
      <c r="AQ492" s="81">
        <f t="shared" si="283"/>
        <v>0</v>
      </c>
      <c r="AR492" s="81">
        <f ca="1">IF($N492=0,0,AQ492*OFFSET('Emission factors'!#REF!,VLOOKUP($N492,Lists!$C$9:$D$78,2,FALSE),MATCH(AQ$8,Lists!$G$10:$G$17,0))/1000)</f>
        <v>0</v>
      </c>
      <c r="AS492" s="81">
        <f ca="1">IF(ISBLANK($N492),0,IF(OR($N492="Renewable Elec Self Supply (kWh)",$N492="Renewable Heat Self Supply (kWh)"),0,AQ492*OFFSET(Costs!#REF!,VLOOKUP($N492,Lists!$C$9:$D$78,2,FALSE),MATCH(AQ$8,Lists!$G$10:$G$17,0))))</f>
        <v>0</v>
      </c>
      <c r="AT492" s="81">
        <f t="shared" si="284"/>
        <v>0</v>
      </c>
      <c r="AU492" s="81">
        <f ca="1">IF($N492=0,0,AT492*OFFSET('Emission factors'!#REF!,VLOOKUP($N492,Lists!$C$9:$D$78,2,FALSE),MATCH(AT$8,Lists!$G$10:$G$17,0))/1000)</f>
        <v>0</v>
      </c>
      <c r="AV492" s="81">
        <f ca="1">IF(ISBLANK($N492),0,IF(OR($N492="Renewable Elec Self Supply (kWh)",$N492="Renewable Heat Self Supply (kWh)"),0,AT492*OFFSET(Costs!#REF!,VLOOKUP($N492,Lists!$C$9:$D$78,2,FALSE),MATCH(AT$8,Lists!$G$10:$G$17,0))))</f>
        <v>0</v>
      </c>
      <c r="AW492" s="81">
        <f t="shared" si="285"/>
        <v>0</v>
      </c>
      <c r="AX492" s="81">
        <f ca="1">IF($N492=0,0,AW492*OFFSET('Emission factors'!#REF!,VLOOKUP($N492,Lists!$C$9:$D$78,2,FALSE),MATCH(AW$8,Lists!$G$10:$G$17,0))/1000)</f>
        <v>0</v>
      </c>
      <c r="AY492" s="81">
        <f ca="1">IF(ISBLANK($N492),0,IF(OR($N492="Renewable Elec Self Supply (kWh)",$N492="Renewable Heat Self Supply (kWh)"),0,AW492*OFFSET(Costs!#REF!,VLOOKUP($N492,Lists!$C$9:$D$78,2,FALSE),MATCH(AW$8,Lists!$G$10:$G$17,0))))</f>
        <v>0</v>
      </c>
      <c r="AZ492" s="81">
        <f t="shared" si="286"/>
        <v>0</v>
      </c>
      <c r="BA492" s="81">
        <f ca="1">IF($N492=0,0,AZ492*OFFSET('Emission factors'!#REF!,VLOOKUP($N492,Lists!$C$9:$D$78,2,FALSE),MATCH(AZ$8,Lists!$G$10:$G$17,0))/1000)</f>
        <v>0</v>
      </c>
      <c r="BB492" s="81">
        <f ca="1">IF(ISBLANK($N492),0,IF(OR($N492="Renewable Elec Self Supply (kWh)",$N492="Renewable Heat Self Supply (kWh)"),0,AZ492*OFFSET(Costs!#REF!,VLOOKUP($N492,Lists!$C$9:$D$78,2,FALSE),MATCH(AZ$8,Lists!$G$10:$G$17,0))))</f>
        <v>0</v>
      </c>
    </row>
    <row r="493" spans="2:54" ht="14.25" customHeight="1" x14ac:dyDescent="0.25">
      <c r="B493" s="206"/>
      <c r="C493" s="214"/>
      <c r="D493" s="206"/>
      <c r="E493" s="214"/>
      <c r="F493" s="214"/>
      <c r="G493" s="214"/>
      <c r="H493" s="214"/>
      <c r="I493" s="206"/>
      <c r="J493" s="206"/>
      <c r="K493" s="206"/>
      <c r="L493" s="84" t="str">
        <f t="shared" si="275"/>
        <v/>
      </c>
      <c r="M493" s="206"/>
      <c r="N493" s="206"/>
      <c r="O493" s="206"/>
      <c r="P493" s="208"/>
      <c r="Q493" s="83">
        <f ca="1">IF(ISBLANK($N493),0,P493*OFFSET('Emission factors'!#REF!,VLOOKUP($N493,Lists!$C$9:$D$78,2,FALSE),MATCH(Q$8,Lists!$G$10:$G$17,0))/1000)</f>
        <v>0</v>
      </c>
      <c r="R493" s="81">
        <f ca="1">IF(ISBLANK($N493),0,IF(OR($N493="Renewable Elec Self Supply (kWh)",$N493="Renewable Heat Self Supply (kWh)"),0,P493*OFFSET(Costs!#REF!,VLOOKUP($N493,Lists!$C$9:$D$78,2,FALSE),MATCH(Q$8,Lists!$G$10:$G$17,0))))</f>
        <v>0</v>
      </c>
      <c r="S493" s="211"/>
      <c r="T493" s="212"/>
      <c r="U493" s="213"/>
      <c r="V493" s="81">
        <f t="shared" si="276"/>
        <v>0</v>
      </c>
      <c r="W493" s="81">
        <f ca="1">IF($N493=0,0,V493*OFFSET('Emission factors'!#REF!,VLOOKUP($N493,Lists!$C$9:$D$78,2,FALSE),MATCH(V$8,Lists!$G$10:$G$17,0))/1000)</f>
        <v>0</v>
      </c>
      <c r="X493" s="81">
        <f ca="1">IF(ISBLANK($N493),0,IF(OR($N493="Renewable Elec Self Supply (kWh)",$N493="Renewable Heat Self Supply (kWh)"),0,V493*OFFSET(Costs!#REF!,VLOOKUP($N493,Lists!$C$9:$D$78,2,FALSE),MATCH(V$8,Lists!$G$10:$G$17,0))))</f>
        <v>0</v>
      </c>
      <c r="Y493" s="81">
        <f t="shared" si="277"/>
        <v>0</v>
      </c>
      <c r="Z493" s="81">
        <f ca="1">IF($N493=0,0,Y493*OFFSET('Emission factors'!#REF!,VLOOKUP($N493,Lists!$C$9:$D$78,2,FALSE),MATCH(Y$8,Lists!$G$10:$G$17,0))/1000)</f>
        <v>0</v>
      </c>
      <c r="AA493" s="81">
        <f ca="1">IF(ISBLANK($N493),0,IF(OR($N493="Renewable Elec Self Supply (kWh)",$N493="Renewable Heat Self Supply (kWh)"),0,Y493*OFFSET(Costs!#REF!,VLOOKUP($N493,Lists!$C$9:$D$78,2,FALSE),MATCH(Y$8,Lists!$G$10:$G$17,0))))</f>
        <v>0</v>
      </c>
      <c r="AB493" s="81">
        <f t="shared" si="278"/>
        <v>0</v>
      </c>
      <c r="AC493" s="81">
        <f ca="1">IF($N493=0,0,AB493*OFFSET('Emission factors'!#REF!,VLOOKUP($N493,Lists!$C$9:$D$78,2,FALSE),MATCH(AB$8,Lists!$G$10:$G$17,0))/1000)</f>
        <v>0</v>
      </c>
      <c r="AD493" s="81">
        <f ca="1">IF(ISBLANK($N493),0,IF(OR($N493="Renewable Elec Self Supply (kWh)",$N493="Renewable Heat Self Supply (kWh)"),0,AB493*OFFSET(Costs!#REF!,VLOOKUP($N493,Lists!$C$9:$D$78,2,FALSE),MATCH(AB$8,Lists!$G$10:$G$17,0))))</f>
        <v>0</v>
      </c>
      <c r="AE493" s="81">
        <f t="shared" si="279"/>
        <v>0</v>
      </c>
      <c r="AF493" s="81">
        <f ca="1">IF($N493=0,0,AE493*OFFSET('Emission factors'!#REF!,VLOOKUP($N493,Lists!$C$9:$D$78,2,FALSE),MATCH(AE$8,Lists!$G$10:$G$17,0))/1000)</f>
        <v>0</v>
      </c>
      <c r="AG493" s="81">
        <f ca="1">IF(ISBLANK($N493),0,IF(OR($N493="Renewable Elec Self Supply (kWh)",$N493="Renewable Heat Self Supply (kWh)"),0,AE493*OFFSET(Costs!#REF!,VLOOKUP($N493,Lists!$C$9:$D$78,2,FALSE),MATCH(AE$8,Lists!$G$10:$G$17,0))))</f>
        <v>0</v>
      </c>
      <c r="AH493" s="81">
        <f t="shared" si="280"/>
        <v>0</v>
      </c>
      <c r="AI493" s="81">
        <f ca="1">IF($N493=0,0,AH493*OFFSET('Emission factors'!#REF!,VLOOKUP($N493,Lists!$C$9:$D$78,2,FALSE),MATCH(AH$8,Lists!$G$10:$G$17,0))/1000)</f>
        <v>0</v>
      </c>
      <c r="AJ493" s="81">
        <f ca="1">IF(ISBLANK($N493),0,IF(OR($N493="Renewable Elec Self Supply (kWh)",$N493="Renewable Heat Self Supply (kWh)"),0,AH493*OFFSET(Costs!#REF!,VLOOKUP($N493,Lists!$C$9:$D$78,2,FALSE),MATCH(AH$8,Lists!$G$10:$G$17,0))))</f>
        <v>0</v>
      </c>
      <c r="AK493" s="81">
        <f t="shared" si="281"/>
        <v>0</v>
      </c>
      <c r="AL493" s="81">
        <f ca="1">IF($N493=0,0,AK493*OFFSET('Emission factors'!#REF!,VLOOKUP($N493,Lists!$C$9:$D$78,2,FALSE),MATCH(AK$8,Lists!$G$10:$G$17,0))/1000)</f>
        <v>0</v>
      </c>
      <c r="AM493" s="81">
        <f ca="1">IF(ISBLANK($N493),0,IF(OR($N493="Renewable Elec Self Supply (kWh)",$N493="Renewable Heat Self Supply (kWh)"),0,AK493*OFFSET(Costs!#REF!,VLOOKUP($N493,Lists!$C$9:$D$78,2,FALSE),MATCH(AK$8,Lists!$G$10:$G$17,0))))</f>
        <v>0</v>
      </c>
      <c r="AN493" s="81">
        <f t="shared" si="282"/>
        <v>0</v>
      </c>
      <c r="AO493" s="81">
        <f ca="1">IF($N493=0,0,AN493*OFFSET('Emission factors'!#REF!,VLOOKUP($N493,Lists!$C$9:$D$78,2,FALSE),MATCH(AN$8,Lists!$G$10:$G$17,0))/1000)</f>
        <v>0</v>
      </c>
      <c r="AP493" s="81">
        <f ca="1">IF(ISBLANK($N493),0,IF(OR($N493="Renewable Elec Self Supply (kWh)",$N493="Renewable Heat Self Supply (kWh)"),0,AN493*OFFSET(Costs!#REF!,VLOOKUP($N493,Lists!$C$9:$D$78,2,FALSE),MATCH(AN$8,Lists!$G$10:$G$17,0))))</f>
        <v>0</v>
      </c>
      <c r="AQ493" s="81">
        <f t="shared" si="283"/>
        <v>0</v>
      </c>
      <c r="AR493" s="81">
        <f ca="1">IF($N493=0,0,AQ493*OFFSET('Emission factors'!#REF!,VLOOKUP($N493,Lists!$C$9:$D$78,2,FALSE),MATCH(AQ$8,Lists!$G$10:$G$17,0))/1000)</f>
        <v>0</v>
      </c>
      <c r="AS493" s="81">
        <f ca="1">IF(ISBLANK($N493),0,IF(OR($N493="Renewable Elec Self Supply (kWh)",$N493="Renewable Heat Self Supply (kWh)"),0,AQ493*OFFSET(Costs!#REF!,VLOOKUP($N493,Lists!$C$9:$D$78,2,FALSE),MATCH(AQ$8,Lists!$G$10:$G$17,0))))</f>
        <v>0</v>
      </c>
      <c r="AT493" s="81">
        <f t="shared" si="284"/>
        <v>0</v>
      </c>
      <c r="AU493" s="81">
        <f ca="1">IF($N493=0,0,AT493*OFFSET('Emission factors'!#REF!,VLOOKUP($N493,Lists!$C$9:$D$78,2,FALSE),MATCH(AT$8,Lists!$G$10:$G$17,0))/1000)</f>
        <v>0</v>
      </c>
      <c r="AV493" s="81">
        <f ca="1">IF(ISBLANK($N493),0,IF(OR($N493="Renewable Elec Self Supply (kWh)",$N493="Renewable Heat Self Supply (kWh)"),0,AT493*OFFSET(Costs!#REF!,VLOOKUP($N493,Lists!$C$9:$D$78,2,FALSE),MATCH(AT$8,Lists!$G$10:$G$17,0))))</f>
        <v>0</v>
      </c>
      <c r="AW493" s="81">
        <f t="shared" si="285"/>
        <v>0</v>
      </c>
      <c r="AX493" s="81">
        <f ca="1">IF($N493=0,0,AW493*OFFSET('Emission factors'!#REF!,VLOOKUP($N493,Lists!$C$9:$D$78,2,FALSE),MATCH(AW$8,Lists!$G$10:$G$17,0))/1000)</f>
        <v>0</v>
      </c>
      <c r="AY493" s="81">
        <f ca="1">IF(ISBLANK($N493),0,IF(OR($N493="Renewable Elec Self Supply (kWh)",$N493="Renewable Heat Self Supply (kWh)"),0,AW493*OFFSET(Costs!#REF!,VLOOKUP($N493,Lists!$C$9:$D$78,2,FALSE),MATCH(AW$8,Lists!$G$10:$G$17,0))))</f>
        <v>0</v>
      </c>
      <c r="AZ493" s="81">
        <f t="shared" si="286"/>
        <v>0</v>
      </c>
      <c r="BA493" s="81">
        <f ca="1">IF($N493=0,0,AZ493*OFFSET('Emission factors'!#REF!,VLOOKUP($N493,Lists!$C$9:$D$78,2,FALSE),MATCH(AZ$8,Lists!$G$10:$G$17,0))/1000)</f>
        <v>0</v>
      </c>
      <c r="BB493" s="81">
        <f ca="1">IF(ISBLANK($N493),0,IF(OR($N493="Renewable Elec Self Supply (kWh)",$N493="Renewable Heat Self Supply (kWh)"),0,AZ493*OFFSET(Costs!#REF!,VLOOKUP($N493,Lists!$C$9:$D$78,2,FALSE),MATCH(AZ$8,Lists!$G$10:$G$17,0))))</f>
        <v>0</v>
      </c>
    </row>
    <row r="494" spans="2:54" ht="14.25" customHeight="1" x14ac:dyDescent="0.25">
      <c r="B494" s="206"/>
      <c r="C494" s="214"/>
      <c r="D494" s="206"/>
      <c r="E494" s="214"/>
      <c r="F494" s="214"/>
      <c r="G494" s="214"/>
      <c r="H494" s="214"/>
      <c r="I494" s="206"/>
      <c r="J494" s="206"/>
      <c r="K494" s="206"/>
      <c r="L494" s="84" t="str">
        <f t="shared" si="275"/>
        <v/>
      </c>
      <c r="M494" s="206"/>
      <c r="N494" s="206"/>
      <c r="O494" s="206"/>
      <c r="P494" s="208"/>
      <c r="Q494" s="83">
        <f ca="1">IF(ISBLANK($N494),0,P494*OFFSET('Emission factors'!#REF!,VLOOKUP($N494,Lists!$C$9:$D$78,2,FALSE),MATCH(Q$8,Lists!$G$10:$G$17,0))/1000)</f>
        <v>0</v>
      </c>
      <c r="R494" s="81">
        <f ca="1">IF(ISBLANK($N494),0,IF(OR($N494="Renewable Elec Self Supply (kWh)",$N494="Renewable Heat Self Supply (kWh)"),0,P494*OFFSET(Costs!#REF!,VLOOKUP($N494,Lists!$C$9:$D$78,2,FALSE),MATCH(Q$8,Lists!$G$10:$G$17,0))))</f>
        <v>0</v>
      </c>
      <c r="S494" s="211"/>
      <c r="T494" s="212"/>
      <c r="U494" s="213"/>
      <c r="V494" s="81">
        <f t="shared" si="276"/>
        <v>0</v>
      </c>
      <c r="W494" s="81">
        <f ca="1">IF($N494=0,0,V494*OFFSET('Emission factors'!#REF!,VLOOKUP($N494,Lists!$C$9:$D$78,2,FALSE),MATCH(V$8,Lists!$G$10:$G$17,0))/1000)</f>
        <v>0</v>
      </c>
      <c r="X494" s="81">
        <f ca="1">IF(ISBLANK($N494),0,IF(OR($N494="Renewable Elec Self Supply (kWh)",$N494="Renewable Heat Self Supply (kWh)"),0,V494*OFFSET(Costs!#REF!,VLOOKUP($N494,Lists!$C$9:$D$78,2,FALSE),MATCH(V$8,Lists!$G$10:$G$17,0))))</f>
        <v>0</v>
      </c>
      <c r="Y494" s="81">
        <f t="shared" si="277"/>
        <v>0</v>
      </c>
      <c r="Z494" s="81">
        <f ca="1">IF($N494=0,0,Y494*OFFSET('Emission factors'!#REF!,VLOOKUP($N494,Lists!$C$9:$D$78,2,FALSE),MATCH(Y$8,Lists!$G$10:$G$17,0))/1000)</f>
        <v>0</v>
      </c>
      <c r="AA494" s="81">
        <f ca="1">IF(ISBLANK($N494),0,IF(OR($N494="Renewable Elec Self Supply (kWh)",$N494="Renewable Heat Self Supply (kWh)"),0,Y494*OFFSET(Costs!#REF!,VLOOKUP($N494,Lists!$C$9:$D$78,2,FALSE),MATCH(Y$8,Lists!$G$10:$G$17,0))))</f>
        <v>0</v>
      </c>
      <c r="AB494" s="81">
        <f t="shared" si="278"/>
        <v>0</v>
      </c>
      <c r="AC494" s="81">
        <f ca="1">IF($N494=0,0,AB494*OFFSET('Emission factors'!#REF!,VLOOKUP($N494,Lists!$C$9:$D$78,2,FALSE),MATCH(AB$8,Lists!$G$10:$G$17,0))/1000)</f>
        <v>0</v>
      </c>
      <c r="AD494" s="81">
        <f ca="1">IF(ISBLANK($N494),0,IF(OR($N494="Renewable Elec Self Supply (kWh)",$N494="Renewable Heat Self Supply (kWh)"),0,AB494*OFFSET(Costs!#REF!,VLOOKUP($N494,Lists!$C$9:$D$78,2,FALSE),MATCH(AB$8,Lists!$G$10:$G$17,0))))</f>
        <v>0</v>
      </c>
      <c r="AE494" s="81">
        <f t="shared" si="279"/>
        <v>0</v>
      </c>
      <c r="AF494" s="81">
        <f ca="1">IF($N494=0,0,AE494*OFFSET('Emission factors'!#REF!,VLOOKUP($N494,Lists!$C$9:$D$78,2,FALSE),MATCH(AE$8,Lists!$G$10:$G$17,0))/1000)</f>
        <v>0</v>
      </c>
      <c r="AG494" s="81">
        <f ca="1">IF(ISBLANK($N494),0,IF(OR($N494="Renewable Elec Self Supply (kWh)",$N494="Renewable Heat Self Supply (kWh)"),0,AE494*OFFSET(Costs!#REF!,VLOOKUP($N494,Lists!$C$9:$D$78,2,FALSE),MATCH(AE$8,Lists!$G$10:$G$17,0))))</f>
        <v>0</v>
      </c>
      <c r="AH494" s="81">
        <f t="shared" si="280"/>
        <v>0</v>
      </c>
      <c r="AI494" s="81">
        <f ca="1">IF($N494=0,0,AH494*OFFSET('Emission factors'!#REF!,VLOOKUP($N494,Lists!$C$9:$D$78,2,FALSE),MATCH(AH$8,Lists!$G$10:$G$17,0))/1000)</f>
        <v>0</v>
      </c>
      <c r="AJ494" s="81">
        <f ca="1">IF(ISBLANK($N494),0,IF(OR($N494="Renewable Elec Self Supply (kWh)",$N494="Renewable Heat Self Supply (kWh)"),0,AH494*OFFSET(Costs!#REF!,VLOOKUP($N494,Lists!$C$9:$D$78,2,FALSE),MATCH(AH$8,Lists!$G$10:$G$17,0))))</f>
        <v>0</v>
      </c>
      <c r="AK494" s="81">
        <f t="shared" si="281"/>
        <v>0</v>
      </c>
      <c r="AL494" s="81">
        <f ca="1">IF($N494=0,0,AK494*OFFSET('Emission factors'!#REF!,VLOOKUP($N494,Lists!$C$9:$D$78,2,FALSE),MATCH(AK$8,Lists!$G$10:$G$17,0))/1000)</f>
        <v>0</v>
      </c>
      <c r="AM494" s="81">
        <f ca="1">IF(ISBLANK($N494),0,IF(OR($N494="Renewable Elec Self Supply (kWh)",$N494="Renewable Heat Self Supply (kWh)"),0,AK494*OFFSET(Costs!#REF!,VLOOKUP($N494,Lists!$C$9:$D$78,2,FALSE),MATCH(AK$8,Lists!$G$10:$G$17,0))))</f>
        <v>0</v>
      </c>
      <c r="AN494" s="81">
        <f t="shared" si="282"/>
        <v>0</v>
      </c>
      <c r="AO494" s="81">
        <f ca="1">IF($N494=0,0,AN494*OFFSET('Emission factors'!#REF!,VLOOKUP($N494,Lists!$C$9:$D$78,2,FALSE),MATCH(AN$8,Lists!$G$10:$G$17,0))/1000)</f>
        <v>0</v>
      </c>
      <c r="AP494" s="81">
        <f ca="1">IF(ISBLANK($N494),0,IF(OR($N494="Renewable Elec Self Supply (kWh)",$N494="Renewable Heat Self Supply (kWh)"),0,AN494*OFFSET(Costs!#REF!,VLOOKUP($N494,Lists!$C$9:$D$78,2,FALSE),MATCH(AN$8,Lists!$G$10:$G$17,0))))</f>
        <v>0</v>
      </c>
      <c r="AQ494" s="81">
        <f t="shared" si="283"/>
        <v>0</v>
      </c>
      <c r="AR494" s="81">
        <f ca="1">IF($N494=0,0,AQ494*OFFSET('Emission factors'!#REF!,VLOOKUP($N494,Lists!$C$9:$D$78,2,FALSE),MATCH(AQ$8,Lists!$G$10:$G$17,0))/1000)</f>
        <v>0</v>
      </c>
      <c r="AS494" s="81">
        <f ca="1">IF(ISBLANK($N494),0,IF(OR($N494="Renewable Elec Self Supply (kWh)",$N494="Renewable Heat Self Supply (kWh)"),0,AQ494*OFFSET(Costs!#REF!,VLOOKUP($N494,Lists!$C$9:$D$78,2,FALSE),MATCH(AQ$8,Lists!$G$10:$G$17,0))))</f>
        <v>0</v>
      </c>
      <c r="AT494" s="81">
        <f t="shared" si="284"/>
        <v>0</v>
      </c>
      <c r="AU494" s="81">
        <f ca="1">IF($N494=0,0,AT494*OFFSET('Emission factors'!#REF!,VLOOKUP($N494,Lists!$C$9:$D$78,2,FALSE),MATCH(AT$8,Lists!$G$10:$G$17,0))/1000)</f>
        <v>0</v>
      </c>
      <c r="AV494" s="81">
        <f ca="1">IF(ISBLANK($N494),0,IF(OR($N494="Renewable Elec Self Supply (kWh)",$N494="Renewable Heat Self Supply (kWh)"),0,AT494*OFFSET(Costs!#REF!,VLOOKUP($N494,Lists!$C$9:$D$78,2,FALSE),MATCH(AT$8,Lists!$G$10:$G$17,0))))</f>
        <v>0</v>
      </c>
      <c r="AW494" s="81">
        <f t="shared" si="285"/>
        <v>0</v>
      </c>
      <c r="AX494" s="81">
        <f ca="1">IF($N494=0,0,AW494*OFFSET('Emission factors'!#REF!,VLOOKUP($N494,Lists!$C$9:$D$78,2,FALSE),MATCH(AW$8,Lists!$G$10:$G$17,0))/1000)</f>
        <v>0</v>
      </c>
      <c r="AY494" s="81">
        <f ca="1">IF(ISBLANK($N494),0,IF(OR($N494="Renewable Elec Self Supply (kWh)",$N494="Renewable Heat Self Supply (kWh)"),0,AW494*OFFSET(Costs!#REF!,VLOOKUP($N494,Lists!$C$9:$D$78,2,FALSE),MATCH(AW$8,Lists!$G$10:$G$17,0))))</f>
        <v>0</v>
      </c>
      <c r="AZ494" s="81">
        <f t="shared" si="286"/>
        <v>0</v>
      </c>
      <c r="BA494" s="81">
        <f ca="1">IF($N494=0,0,AZ494*OFFSET('Emission factors'!#REF!,VLOOKUP($N494,Lists!$C$9:$D$78,2,FALSE),MATCH(AZ$8,Lists!$G$10:$G$17,0))/1000)</f>
        <v>0</v>
      </c>
      <c r="BB494" s="81">
        <f ca="1">IF(ISBLANK($N494),0,IF(OR($N494="Renewable Elec Self Supply (kWh)",$N494="Renewable Heat Self Supply (kWh)"),0,AZ494*OFFSET(Costs!#REF!,VLOOKUP($N494,Lists!$C$9:$D$78,2,FALSE),MATCH(AZ$8,Lists!$G$10:$G$17,0))))</f>
        <v>0</v>
      </c>
    </row>
    <row r="495" spans="2:54" ht="14.25" customHeight="1" x14ac:dyDescent="0.25">
      <c r="B495" s="206"/>
      <c r="C495" s="214"/>
      <c r="D495" s="206"/>
      <c r="E495" s="214"/>
      <c r="F495" s="214"/>
      <c r="G495" s="214"/>
      <c r="H495" s="214"/>
      <c r="I495" s="206"/>
      <c r="J495" s="206"/>
      <c r="K495" s="206"/>
      <c r="L495" s="84" t="str">
        <f t="shared" si="275"/>
        <v/>
      </c>
      <c r="M495" s="206"/>
      <c r="N495" s="206"/>
      <c r="O495" s="206"/>
      <c r="P495" s="208"/>
      <c r="Q495" s="83">
        <f ca="1">IF(ISBLANK($N495),0,P495*OFFSET('Emission factors'!#REF!,VLOOKUP($N495,Lists!$C$9:$D$78,2,FALSE),MATCH(Q$8,Lists!$G$10:$G$17,0))/1000)</f>
        <v>0</v>
      </c>
      <c r="R495" s="81">
        <f ca="1">IF(ISBLANK($N495),0,IF(OR($N495="Renewable Elec Self Supply (kWh)",$N495="Renewable Heat Self Supply (kWh)"),0,P495*OFFSET(Costs!#REF!,VLOOKUP($N495,Lists!$C$9:$D$78,2,FALSE),MATCH(Q$8,Lists!$G$10:$G$17,0))))</f>
        <v>0</v>
      </c>
      <c r="S495" s="211"/>
      <c r="T495" s="212"/>
      <c r="U495" s="213"/>
      <c r="V495" s="81">
        <f t="shared" si="276"/>
        <v>0</v>
      </c>
      <c r="W495" s="81">
        <f ca="1">IF($N495=0,0,V495*OFFSET('Emission factors'!#REF!,VLOOKUP($N495,Lists!$C$9:$D$78,2,FALSE),MATCH(V$8,Lists!$G$10:$G$17,0))/1000)</f>
        <v>0</v>
      </c>
      <c r="X495" s="81">
        <f ca="1">IF(ISBLANK($N495),0,IF(OR($N495="Renewable Elec Self Supply (kWh)",$N495="Renewable Heat Self Supply (kWh)"),0,V495*OFFSET(Costs!#REF!,VLOOKUP($N495,Lists!$C$9:$D$78,2,FALSE),MATCH(V$8,Lists!$G$10:$G$17,0))))</f>
        <v>0</v>
      </c>
      <c r="Y495" s="81">
        <f t="shared" si="277"/>
        <v>0</v>
      </c>
      <c r="Z495" s="81">
        <f ca="1">IF($N495=0,0,Y495*OFFSET('Emission factors'!#REF!,VLOOKUP($N495,Lists!$C$9:$D$78,2,FALSE),MATCH(Y$8,Lists!$G$10:$G$17,0))/1000)</f>
        <v>0</v>
      </c>
      <c r="AA495" s="81">
        <f ca="1">IF(ISBLANK($N495),0,IF(OR($N495="Renewable Elec Self Supply (kWh)",$N495="Renewable Heat Self Supply (kWh)"),0,Y495*OFFSET(Costs!#REF!,VLOOKUP($N495,Lists!$C$9:$D$78,2,FALSE),MATCH(Y$8,Lists!$G$10:$G$17,0))))</f>
        <v>0</v>
      </c>
      <c r="AB495" s="81">
        <f t="shared" si="278"/>
        <v>0</v>
      </c>
      <c r="AC495" s="81">
        <f ca="1">IF($N495=0,0,AB495*OFFSET('Emission factors'!#REF!,VLOOKUP($N495,Lists!$C$9:$D$78,2,FALSE),MATCH(AB$8,Lists!$G$10:$G$17,0))/1000)</f>
        <v>0</v>
      </c>
      <c r="AD495" s="81">
        <f ca="1">IF(ISBLANK($N495),0,IF(OR($N495="Renewable Elec Self Supply (kWh)",$N495="Renewable Heat Self Supply (kWh)"),0,AB495*OFFSET(Costs!#REF!,VLOOKUP($N495,Lists!$C$9:$D$78,2,FALSE),MATCH(AB$8,Lists!$G$10:$G$17,0))))</f>
        <v>0</v>
      </c>
      <c r="AE495" s="81">
        <f t="shared" si="279"/>
        <v>0</v>
      </c>
      <c r="AF495" s="81">
        <f ca="1">IF($N495=0,0,AE495*OFFSET('Emission factors'!#REF!,VLOOKUP($N495,Lists!$C$9:$D$78,2,FALSE),MATCH(AE$8,Lists!$G$10:$G$17,0))/1000)</f>
        <v>0</v>
      </c>
      <c r="AG495" s="81">
        <f ca="1">IF(ISBLANK($N495),0,IF(OR($N495="Renewable Elec Self Supply (kWh)",$N495="Renewable Heat Self Supply (kWh)"),0,AE495*OFFSET(Costs!#REF!,VLOOKUP($N495,Lists!$C$9:$D$78,2,FALSE),MATCH(AE$8,Lists!$G$10:$G$17,0))))</f>
        <v>0</v>
      </c>
      <c r="AH495" s="81">
        <f t="shared" si="280"/>
        <v>0</v>
      </c>
      <c r="AI495" s="81">
        <f ca="1">IF($N495=0,0,AH495*OFFSET('Emission factors'!#REF!,VLOOKUP($N495,Lists!$C$9:$D$78,2,FALSE),MATCH(AH$8,Lists!$G$10:$G$17,0))/1000)</f>
        <v>0</v>
      </c>
      <c r="AJ495" s="81">
        <f ca="1">IF(ISBLANK($N495),0,IF(OR($N495="Renewable Elec Self Supply (kWh)",$N495="Renewable Heat Self Supply (kWh)"),0,AH495*OFFSET(Costs!#REF!,VLOOKUP($N495,Lists!$C$9:$D$78,2,FALSE),MATCH(AH$8,Lists!$G$10:$G$17,0))))</f>
        <v>0</v>
      </c>
      <c r="AK495" s="81">
        <f t="shared" si="281"/>
        <v>0</v>
      </c>
      <c r="AL495" s="81">
        <f ca="1">IF($N495=0,0,AK495*OFFSET('Emission factors'!#REF!,VLOOKUP($N495,Lists!$C$9:$D$78,2,FALSE),MATCH(AK$8,Lists!$G$10:$G$17,0))/1000)</f>
        <v>0</v>
      </c>
      <c r="AM495" s="81">
        <f ca="1">IF(ISBLANK($N495),0,IF(OR($N495="Renewable Elec Self Supply (kWh)",$N495="Renewable Heat Self Supply (kWh)"),0,AK495*OFFSET(Costs!#REF!,VLOOKUP($N495,Lists!$C$9:$D$78,2,FALSE),MATCH(AK$8,Lists!$G$10:$G$17,0))))</f>
        <v>0</v>
      </c>
      <c r="AN495" s="81">
        <f t="shared" si="282"/>
        <v>0</v>
      </c>
      <c r="AO495" s="81">
        <f ca="1">IF($N495=0,0,AN495*OFFSET('Emission factors'!#REF!,VLOOKUP($N495,Lists!$C$9:$D$78,2,FALSE),MATCH(AN$8,Lists!$G$10:$G$17,0))/1000)</f>
        <v>0</v>
      </c>
      <c r="AP495" s="81">
        <f ca="1">IF(ISBLANK($N495),0,IF(OR($N495="Renewable Elec Self Supply (kWh)",$N495="Renewable Heat Self Supply (kWh)"),0,AN495*OFFSET(Costs!#REF!,VLOOKUP($N495,Lists!$C$9:$D$78,2,FALSE),MATCH(AN$8,Lists!$G$10:$G$17,0))))</f>
        <v>0</v>
      </c>
      <c r="AQ495" s="81">
        <f t="shared" si="283"/>
        <v>0</v>
      </c>
      <c r="AR495" s="81">
        <f ca="1">IF($N495=0,0,AQ495*OFFSET('Emission factors'!#REF!,VLOOKUP($N495,Lists!$C$9:$D$78,2,FALSE),MATCH(AQ$8,Lists!$G$10:$G$17,0))/1000)</f>
        <v>0</v>
      </c>
      <c r="AS495" s="81">
        <f ca="1">IF(ISBLANK($N495),0,IF(OR($N495="Renewable Elec Self Supply (kWh)",$N495="Renewable Heat Self Supply (kWh)"),0,AQ495*OFFSET(Costs!#REF!,VLOOKUP($N495,Lists!$C$9:$D$78,2,FALSE),MATCH(AQ$8,Lists!$G$10:$G$17,0))))</f>
        <v>0</v>
      </c>
      <c r="AT495" s="81">
        <f t="shared" si="284"/>
        <v>0</v>
      </c>
      <c r="AU495" s="81">
        <f ca="1">IF($N495=0,0,AT495*OFFSET('Emission factors'!#REF!,VLOOKUP($N495,Lists!$C$9:$D$78,2,FALSE),MATCH(AT$8,Lists!$G$10:$G$17,0))/1000)</f>
        <v>0</v>
      </c>
      <c r="AV495" s="81">
        <f ca="1">IF(ISBLANK($N495),0,IF(OR($N495="Renewable Elec Self Supply (kWh)",$N495="Renewable Heat Self Supply (kWh)"),0,AT495*OFFSET(Costs!#REF!,VLOOKUP($N495,Lists!$C$9:$D$78,2,FALSE),MATCH(AT$8,Lists!$G$10:$G$17,0))))</f>
        <v>0</v>
      </c>
      <c r="AW495" s="81">
        <f t="shared" si="285"/>
        <v>0</v>
      </c>
      <c r="AX495" s="81">
        <f ca="1">IF($N495=0,0,AW495*OFFSET('Emission factors'!#REF!,VLOOKUP($N495,Lists!$C$9:$D$78,2,FALSE),MATCH(AW$8,Lists!$G$10:$G$17,0))/1000)</f>
        <v>0</v>
      </c>
      <c r="AY495" s="81">
        <f ca="1">IF(ISBLANK($N495),0,IF(OR($N495="Renewable Elec Self Supply (kWh)",$N495="Renewable Heat Self Supply (kWh)"),0,AW495*OFFSET(Costs!#REF!,VLOOKUP($N495,Lists!$C$9:$D$78,2,FALSE),MATCH(AW$8,Lists!$G$10:$G$17,0))))</f>
        <v>0</v>
      </c>
      <c r="AZ495" s="81">
        <f t="shared" si="286"/>
        <v>0</v>
      </c>
      <c r="BA495" s="81">
        <f ca="1">IF($N495=0,0,AZ495*OFFSET('Emission factors'!#REF!,VLOOKUP($N495,Lists!$C$9:$D$78,2,FALSE),MATCH(AZ$8,Lists!$G$10:$G$17,0))/1000)</f>
        <v>0</v>
      </c>
      <c r="BB495" s="81">
        <f ca="1">IF(ISBLANK($N495),0,IF(OR($N495="Renewable Elec Self Supply (kWh)",$N495="Renewable Heat Self Supply (kWh)"),0,AZ495*OFFSET(Costs!#REF!,VLOOKUP($N495,Lists!$C$9:$D$78,2,FALSE),MATCH(AZ$8,Lists!$G$10:$G$17,0))))</f>
        <v>0</v>
      </c>
    </row>
    <row r="496" spans="2:54" ht="14.25" customHeight="1" x14ac:dyDescent="0.25">
      <c r="B496" s="206"/>
      <c r="C496" s="214"/>
      <c r="D496" s="206"/>
      <c r="E496" s="214"/>
      <c r="F496" s="214"/>
      <c r="G496" s="214"/>
      <c r="H496" s="214"/>
      <c r="I496" s="206"/>
      <c r="J496" s="206"/>
      <c r="K496" s="206"/>
      <c r="L496" s="84" t="str">
        <f t="shared" si="275"/>
        <v/>
      </c>
      <c r="M496" s="206"/>
      <c r="N496" s="206"/>
      <c r="O496" s="206"/>
      <c r="P496" s="208"/>
      <c r="Q496" s="83">
        <f ca="1">IF(ISBLANK($N496),0,P496*OFFSET('Emission factors'!#REF!,VLOOKUP($N496,Lists!$C$9:$D$78,2,FALSE),MATCH(Q$8,Lists!$G$10:$G$17,0))/1000)</f>
        <v>0</v>
      </c>
      <c r="R496" s="81">
        <f ca="1">IF(ISBLANK($N496),0,IF(OR($N496="Renewable Elec Self Supply (kWh)",$N496="Renewable Heat Self Supply (kWh)"),0,P496*OFFSET(Costs!#REF!,VLOOKUP($N496,Lists!$C$9:$D$78,2,FALSE),MATCH(Q$8,Lists!$G$10:$G$17,0))))</f>
        <v>0</v>
      </c>
      <c r="S496" s="211"/>
      <c r="T496" s="212"/>
      <c r="U496" s="213"/>
      <c r="V496" s="81">
        <f t="shared" si="276"/>
        <v>0</v>
      </c>
      <c r="W496" s="81">
        <f ca="1">IF($N496=0,0,V496*OFFSET('Emission factors'!#REF!,VLOOKUP($N496,Lists!$C$9:$D$78,2,FALSE),MATCH(V$8,Lists!$G$10:$G$17,0))/1000)</f>
        <v>0</v>
      </c>
      <c r="X496" s="81">
        <f ca="1">IF(ISBLANK($N496),0,IF(OR($N496="Renewable Elec Self Supply (kWh)",$N496="Renewable Heat Self Supply (kWh)"),0,V496*OFFSET(Costs!#REF!,VLOOKUP($N496,Lists!$C$9:$D$78,2,FALSE),MATCH(V$8,Lists!$G$10:$G$17,0))))</f>
        <v>0</v>
      </c>
      <c r="Y496" s="81">
        <f t="shared" si="277"/>
        <v>0</v>
      </c>
      <c r="Z496" s="81">
        <f ca="1">IF($N496=0,0,Y496*OFFSET('Emission factors'!#REF!,VLOOKUP($N496,Lists!$C$9:$D$78,2,FALSE),MATCH(Y$8,Lists!$G$10:$G$17,0))/1000)</f>
        <v>0</v>
      </c>
      <c r="AA496" s="81">
        <f ca="1">IF(ISBLANK($N496),0,IF(OR($N496="Renewable Elec Self Supply (kWh)",$N496="Renewable Heat Self Supply (kWh)"),0,Y496*OFFSET(Costs!#REF!,VLOOKUP($N496,Lists!$C$9:$D$78,2,FALSE),MATCH(Y$8,Lists!$G$10:$G$17,0))))</f>
        <v>0</v>
      </c>
      <c r="AB496" s="81">
        <f t="shared" si="278"/>
        <v>0</v>
      </c>
      <c r="AC496" s="81">
        <f ca="1">IF($N496=0,0,AB496*OFFSET('Emission factors'!#REF!,VLOOKUP($N496,Lists!$C$9:$D$78,2,FALSE),MATCH(AB$8,Lists!$G$10:$G$17,0))/1000)</f>
        <v>0</v>
      </c>
      <c r="AD496" s="81">
        <f ca="1">IF(ISBLANK($N496),0,IF(OR($N496="Renewable Elec Self Supply (kWh)",$N496="Renewable Heat Self Supply (kWh)"),0,AB496*OFFSET(Costs!#REF!,VLOOKUP($N496,Lists!$C$9:$D$78,2,FALSE),MATCH(AB$8,Lists!$G$10:$G$17,0))))</f>
        <v>0</v>
      </c>
      <c r="AE496" s="81">
        <f t="shared" si="279"/>
        <v>0</v>
      </c>
      <c r="AF496" s="81">
        <f ca="1">IF($N496=0,0,AE496*OFFSET('Emission factors'!#REF!,VLOOKUP($N496,Lists!$C$9:$D$78,2,FALSE),MATCH(AE$8,Lists!$G$10:$G$17,0))/1000)</f>
        <v>0</v>
      </c>
      <c r="AG496" s="81">
        <f ca="1">IF(ISBLANK($N496),0,IF(OR($N496="Renewable Elec Self Supply (kWh)",$N496="Renewable Heat Self Supply (kWh)"),0,AE496*OFFSET(Costs!#REF!,VLOOKUP($N496,Lists!$C$9:$D$78,2,FALSE),MATCH(AE$8,Lists!$G$10:$G$17,0))))</f>
        <v>0</v>
      </c>
      <c r="AH496" s="81">
        <f t="shared" si="280"/>
        <v>0</v>
      </c>
      <c r="AI496" s="81">
        <f ca="1">IF($N496=0,0,AH496*OFFSET('Emission factors'!#REF!,VLOOKUP($N496,Lists!$C$9:$D$78,2,FALSE),MATCH(AH$8,Lists!$G$10:$G$17,0))/1000)</f>
        <v>0</v>
      </c>
      <c r="AJ496" s="81">
        <f ca="1">IF(ISBLANK($N496),0,IF(OR($N496="Renewable Elec Self Supply (kWh)",$N496="Renewable Heat Self Supply (kWh)"),0,AH496*OFFSET(Costs!#REF!,VLOOKUP($N496,Lists!$C$9:$D$78,2,FALSE),MATCH(AH$8,Lists!$G$10:$G$17,0))))</f>
        <v>0</v>
      </c>
      <c r="AK496" s="81">
        <f t="shared" si="281"/>
        <v>0</v>
      </c>
      <c r="AL496" s="81">
        <f ca="1">IF($N496=0,0,AK496*OFFSET('Emission factors'!#REF!,VLOOKUP($N496,Lists!$C$9:$D$78,2,FALSE),MATCH(AK$8,Lists!$G$10:$G$17,0))/1000)</f>
        <v>0</v>
      </c>
      <c r="AM496" s="81">
        <f ca="1">IF(ISBLANK($N496),0,IF(OR($N496="Renewable Elec Self Supply (kWh)",$N496="Renewable Heat Self Supply (kWh)"),0,AK496*OFFSET(Costs!#REF!,VLOOKUP($N496,Lists!$C$9:$D$78,2,FALSE),MATCH(AK$8,Lists!$G$10:$G$17,0))))</f>
        <v>0</v>
      </c>
      <c r="AN496" s="81">
        <f t="shared" si="282"/>
        <v>0</v>
      </c>
      <c r="AO496" s="81">
        <f ca="1">IF($N496=0,0,AN496*OFFSET('Emission factors'!#REF!,VLOOKUP($N496,Lists!$C$9:$D$78,2,FALSE),MATCH(AN$8,Lists!$G$10:$G$17,0))/1000)</f>
        <v>0</v>
      </c>
      <c r="AP496" s="81">
        <f ca="1">IF(ISBLANK($N496),0,IF(OR($N496="Renewable Elec Self Supply (kWh)",$N496="Renewable Heat Self Supply (kWh)"),0,AN496*OFFSET(Costs!#REF!,VLOOKUP($N496,Lists!$C$9:$D$78,2,FALSE),MATCH(AN$8,Lists!$G$10:$G$17,0))))</f>
        <v>0</v>
      </c>
      <c r="AQ496" s="81">
        <f t="shared" si="283"/>
        <v>0</v>
      </c>
      <c r="AR496" s="81">
        <f ca="1">IF($N496=0,0,AQ496*OFFSET('Emission factors'!#REF!,VLOOKUP($N496,Lists!$C$9:$D$78,2,FALSE),MATCH(AQ$8,Lists!$G$10:$G$17,0))/1000)</f>
        <v>0</v>
      </c>
      <c r="AS496" s="81">
        <f ca="1">IF(ISBLANK($N496),0,IF(OR($N496="Renewable Elec Self Supply (kWh)",$N496="Renewable Heat Self Supply (kWh)"),0,AQ496*OFFSET(Costs!#REF!,VLOOKUP($N496,Lists!$C$9:$D$78,2,FALSE),MATCH(AQ$8,Lists!$G$10:$G$17,0))))</f>
        <v>0</v>
      </c>
      <c r="AT496" s="81">
        <f t="shared" si="284"/>
        <v>0</v>
      </c>
      <c r="AU496" s="81">
        <f ca="1">IF($N496=0,0,AT496*OFFSET('Emission factors'!#REF!,VLOOKUP($N496,Lists!$C$9:$D$78,2,FALSE),MATCH(AT$8,Lists!$G$10:$G$17,0))/1000)</f>
        <v>0</v>
      </c>
      <c r="AV496" s="81">
        <f ca="1">IF(ISBLANK($N496),0,IF(OR($N496="Renewable Elec Self Supply (kWh)",$N496="Renewable Heat Self Supply (kWh)"),0,AT496*OFFSET(Costs!#REF!,VLOOKUP($N496,Lists!$C$9:$D$78,2,FALSE),MATCH(AT$8,Lists!$G$10:$G$17,0))))</f>
        <v>0</v>
      </c>
      <c r="AW496" s="81">
        <f t="shared" si="285"/>
        <v>0</v>
      </c>
      <c r="AX496" s="81">
        <f ca="1">IF($N496=0,0,AW496*OFFSET('Emission factors'!#REF!,VLOOKUP($N496,Lists!$C$9:$D$78,2,FALSE),MATCH(AW$8,Lists!$G$10:$G$17,0))/1000)</f>
        <v>0</v>
      </c>
      <c r="AY496" s="81">
        <f ca="1">IF(ISBLANK($N496),0,IF(OR($N496="Renewable Elec Self Supply (kWh)",$N496="Renewable Heat Self Supply (kWh)"),0,AW496*OFFSET(Costs!#REF!,VLOOKUP($N496,Lists!$C$9:$D$78,2,FALSE),MATCH(AW$8,Lists!$G$10:$G$17,0))))</f>
        <v>0</v>
      </c>
      <c r="AZ496" s="81">
        <f t="shared" si="286"/>
        <v>0</v>
      </c>
      <c r="BA496" s="81">
        <f ca="1">IF($N496=0,0,AZ496*OFFSET('Emission factors'!#REF!,VLOOKUP($N496,Lists!$C$9:$D$78,2,FALSE),MATCH(AZ$8,Lists!$G$10:$G$17,0))/1000)</f>
        <v>0</v>
      </c>
      <c r="BB496" s="81">
        <f ca="1">IF(ISBLANK($N496),0,IF(OR($N496="Renewable Elec Self Supply (kWh)",$N496="Renewable Heat Self Supply (kWh)"),0,AZ496*OFFSET(Costs!#REF!,VLOOKUP($N496,Lists!$C$9:$D$78,2,FALSE),MATCH(AZ$8,Lists!$G$10:$G$17,0))))</f>
        <v>0</v>
      </c>
    </row>
    <row r="497" spans="2:54" ht="14.25" customHeight="1" x14ac:dyDescent="0.25">
      <c r="B497" s="206"/>
      <c r="C497" s="214"/>
      <c r="D497" s="206"/>
      <c r="E497" s="214"/>
      <c r="F497" s="214"/>
      <c r="G497" s="214"/>
      <c r="H497" s="214"/>
      <c r="I497" s="206"/>
      <c r="J497" s="206"/>
      <c r="K497" s="206"/>
      <c r="L497" s="84" t="str">
        <f t="shared" si="275"/>
        <v/>
      </c>
      <c r="M497" s="206"/>
      <c r="N497" s="206"/>
      <c r="O497" s="206"/>
      <c r="P497" s="208"/>
      <c r="Q497" s="83">
        <f ca="1">IF(ISBLANK($N497),0,P497*OFFSET('Emission factors'!#REF!,VLOOKUP($N497,Lists!$C$9:$D$78,2,FALSE),MATCH(Q$8,Lists!$G$10:$G$17,0))/1000)</f>
        <v>0</v>
      </c>
      <c r="R497" s="81">
        <f ca="1">IF(ISBLANK($N497),0,IF(OR($N497="Renewable Elec Self Supply (kWh)",$N497="Renewable Heat Self Supply (kWh)"),0,P497*OFFSET(Costs!#REF!,VLOOKUP($N497,Lists!$C$9:$D$78,2,FALSE),MATCH(Q$8,Lists!$G$10:$G$17,0))))</f>
        <v>0</v>
      </c>
      <c r="S497" s="211"/>
      <c r="T497" s="212"/>
      <c r="U497" s="213"/>
      <c r="V497" s="81">
        <f t="shared" si="276"/>
        <v>0</v>
      </c>
      <c r="W497" s="81">
        <f ca="1">IF($N497=0,0,V497*OFFSET('Emission factors'!#REF!,VLOOKUP($N497,Lists!$C$9:$D$78,2,FALSE),MATCH(V$8,Lists!$G$10:$G$17,0))/1000)</f>
        <v>0</v>
      </c>
      <c r="X497" s="81">
        <f ca="1">IF(ISBLANK($N497),0,IF(OR($N497="Renewable Elec Self Supply (kWh)",$N497="Renewable Heat Self Supply (kWh)"),0,V497*OFFSET(Costs!#REF!,VLOOKUP($N497,Lists!$C$9:$D$78,2,FALSE),MATCH(V$8,Lists!$G$10:$G$17,0))))</f>
        <v>0</v>
      </c>
      <c r="Y497" s="81">
        <f t="shared" si="277"/>
        <v>0</v>
      </c>
      <c r="Z497" s="81">
        <f ca="1">IF($N497=0,0,Y497*OFFSET('Emission factors'!#REF!,VLOOKUP($N497,Lists!$C$9:$D$78,2,FALSE),MATCH(Y$8,Lists!$G$10:$G$17,0))/1000)</f>
        <v>0</v>
      </c>
      <c r="AA497" s="81">
        <f ca="1">IF(ISBLANK($N497),0,IF(OR($N497="Renewable Elec Self Supply (kWh)",$N497="Renewable Heat Self Supply (kWh)"),0,Y497*OFFSET(Costs!#REF!,VLOOKUP($N497,Lists!$C$9:$D$78,2,FALSE),MATCH(Y$8,Lists!$G$10:$G$17,0))))</f>
        <v>0</v>
      </c>
      <c r="AB497" s="81">
        <f t="shared" si="278"/>
        <v>0</v>
      </c>
      <c r="AC497" s="81">
        <f ca="1">IF($N497=0,0,AB497*OFFSET('Emission factors'!#REF!,VLOOKUP($N497,Lists!$C$9:$D$78,2,FALSE),MATCH(AB$8,Lists!$G$10:$G$17,0))/1000)</f>
        <v>0</v>
      </c>
      <c r="AD497" s="81">
        <f ca="1">IF(ISBLANK($N497),0,IF(OR($N497="Renewable Elec Self Supply (kWh)",$N497="Renewable Heat Self Supply (kWh)"),0,AB497*OFFSET(Costs!#REF!,VLOOKUP($N497,Lists!$C$9:$D$78,2,FALSE),MATCH(AB$8,Lists!$G$10:$G$17,0))))</f>
        <v>0</v>
      </c>
      <c r="AE497" s="81">
        <f t="shared" si="279"/>
        <v>0</v>
      </c>
      <c r="AF497" s="81">
        <f ca="1">IF($N497=0,0,AE497*OFFSET('Emission factors'!#REF!,VLOOKUP($N497,Lists!$C$9:$D$78,2,FALSE),MATCH(AE$8,Lists!$G$10:$G$17,0))/1000)</f>
        <v>0</v>
      </c>
      <c r="AG497" s="81">
        <f ca="1">IF(ISBLANK($N497),0,IF(OR($N497="Renewable Elec Self Supply (kWh)",$N497="Renewable Heat Self Supply (kWh)"),0,AE497*OFFSET(Costs!#REF!,VLOOKUP($N497,Lists!$C$9:$D$78,2,FALSE),MATCH(AE$8,Lists!$G$10:$G$17,0))))</f>
        <v>0</v>
      </c>
      <c r="AH497" s="81">
        <f t="shared" si="280"/>
        <v>0</v>
      </c>
      <c r="AI497" s="81">
        <f ca="1">IF($N497=0,0,AH497*OFFSET('Emission factors'!#REF!,VLOOKUP($N497,Lists!$C$9:$D$78,2,FALSE),MATCH(AH$8,Lists!$G$10:$G$17,0))/1000)</f>
        <v>0</v>
      </c>
      <c r="AJ497" s="81">
        <f ca="1">IF(ISBLANK($N497),0,IF(OR($N497="Renewable Elec Self Supply (kWh)",$N497="Renewable Heat Self Supply (kWh)"),0,AH497*OFFSET(Costs!#REF!,VLOOKUP($N497,Lists!$C$9:$D$78,2,FALSE),MATCH(AH$8,Lists!$G$10:$G$17,0))))</f>
        <v>0</v>
      </c>
      <c r="AK497" s="81">
        <f t="shared" si="281"/>
        <v>0</v>
      </c>
      <c r="AL497" s="81">
        <f ca="1">IF($N497=0,0,AK497*OFFSET('Emission factors'!#REF!,VLOOKUP($N497,Lists!$C$9:$D$78,2,FALSE),MATCH(AK$8,Lists!$G$10:$G$17,0))/1000)</f>
        <v>0</v>
      </c>
      <c r="AM497" s="81">
        <f ca="1">IF(ISBLANK($N497),0,IF(OR($N497="Renewable Elec Self Supply (kWh)",$N497="Renewable Heat Self Supply (kWh)"),0,AK497*OFFSET(Costs!#REF!,VLOOKUP($N497,Lists!$C$9:$D$78,2,FALSE),MATCH(AK$8,Lists!$G$10:$G$17,0))))</f>
        <v>0</v>
      </c>
      <c r="AN497" s="81">
        <f t="shared" si="282"/>
        <v>0</v>
      </c>
      <c r="AO497" s="81">
        <f ca="1">IF($N497=0,0,AN497*OFFSET('Emission factors'!#REF!,VLOOKUP($N497,Lists!$C$9:$D$78,2,FALSE),MATCH(AN$8,Lists!$G$10:$G$17,0))/1000)</f>
        <v>0</v>
      </c>
      <c r="AP497" s="81">
        <f ca="1">IF(ISBLANK($N497),0,IF(OR($N497="Renewable Elec Self Supply (kWh)",$N497="Renewable Heat Self Supply (kWh)"),0,AN497*OFFSET(Costs!#REF!,VLOOKUP($N497,Lists!$C$9:$D$78,2,FALSE),MATCH(AN$8,Lists!$G$10:$G$17,0))))</f>
        <v>0</v>
      </c>
      <c r="AQ497" s="81">
        <f t="shared" si="283"/>
        <v>0</v>
      </c>
      <c r="AR497" s="81">
        <f ca="1">IF($N497=0,0,AQ497*OFFSET('Emission factors'!#REF!,VLOOKUP($N497,Lists!$C$9:$D$78,2,FALSE),MATCH(AQ$8,Lists!$G$10:$G$17,0))/1000)</f>
        <v>0</v>
      </c>
      <c r="AS497" s="81">
        <f ca="1">IF(ISBLANK($N497),0,IF(OR($N497="Renewable Elec Self Supply (kWh)",$N497="Renewable Heat Self Supply (kWh)"),0,AQ497*OFFSET(Costs!#REF!,VLOOKUP($N497,Lists!$C$9:$D$78,2,FALSE),MATCH(AQ$8,Lists!$G$10:$G$17,0))))</f>
        <v>0</v>
      </c>
      <c r="AT497" s="81">
        <f t="shared" si="284"/>
        <v>0</v>
      </c>
      <c r="AU497" s="81">
        <f ca="1">IF($N497=0,0,AT497*OFFSET('Emission factors'!#REF!,VLOOKUP($N497,Lists!$C$9:$D$78,2,FALSE),MATCH(AT$8,Lists!$G$10:$G$17,0))/1000)</f>
        <v>0</v>
      </c>
      <c r="AV497" s="81">
        <f ca="1">IF(ISBLANK($N497),0,IF(OR($N497="Renewable Elec Self Supply (kWh)",$N497="Renewable Heat Self Supply (kWh)"),0,AT497*OFFSET(Costs!#REF!,VLOOKUP($N497,Lists!$C$9:$D$78,2,FALSE),MATCH(AT$8,Lists!$G$10:$G$17,0))))</f>
        <v>0</v>
      </c>
      <c r="AW497" s="81">
        <f t="shared" si="285"/>
        <v>0</v>
      </c>
      <c r="AX497" s="81">
        <f ca="1">IF($N497=0,0,AW497*OFFSET('Emission factors'!#REF!,VLOOKUP($N497,Lists!$C$9:$D$78,2,FALSE),MATCH(AW$8,Lists!$G$10:$G$17,0))/1000)</f>
        <v>0</v>
      </c>
      <c r="AY497" s="81">
        <f ca="1">IF(ISBLANK($N497),0,IF(OR($N497="Renewable Elec Self Supply (kWh)",$N497="Renewable Heat Self Supply (kWh)"),0,AW497*OFFSET(Costs!#REF!,VLOOKUP($N497,Lists!$C$9:$D$78,2,FALSE),MATCH(AW$8,Lists!$G$10:$G$17,0))))</f>
        <v>0</v>
      </c>
      <c r="AZ497" s="81">
        <f t="shared" si="286"/>
        <v>0</v>
      </c>
      <c r="BA497" s="81">
        <f ca="1">IF($N497=0,0,AZ497*OFFSET('Emission factors'!#REF!,VLOOKUP($N497,Lists!$C$9:$D$78,2,FALSE),MATCH(AZ$8,Lists!$G$10:$G$17,0))/1000)</f>
        <v>0</v>
      </c>
      <c r="BB497" s="81">
        <f ca="1">IF(ISBLANK($N497),0,IF(OR($N497="Renewable Elec Self Supply (kWh)",$N497="Renewable Heat Self Supply (kWh)"),0,AZ497*OFFSET(Costs!#REF!,VLOOKUP($N497,Lists!$C$9:$D$78,2,FALSE),MATCH(AZ$8,Lists!$G$10:$G$17,0))))</f>
        <v>0</v>
      </c>
    </row>
    <row r="498" spans="2:54" ht="14.25" customHeight="1" x14ac:dyDescent="0.25">
      <c r="B498" s="206"/>
      <c r="C498" s="214"/>
      <c r="D498" s="206"/>
      <c r="E498" s="214"/>
      <c r="F498" s="214"/>
      <c r="G498" s="214"/>
      <c r="H498" s="214"/>
      <c r="I498" s="206"/>
      <c r="J498" s="206"/>
      <c r="K498" s="206"/>
      <c r="L498" s="84" t="str">
        <f t="shared" si="275"/>
        <v/>
      </c>
      <c r="M498" s="206"/>
      <c r="N498" s="206"/>
      <c r="O498" s="206"/>
      <c r="P498" s="208"/>
      <c r="Q498" s="83">
        <f ca="1">IF(ISBLANK($N498),0,P498*OFFSET('Emission factors'!#REF!,VLOOKUP($N498,Lists!$C$9:$D$78,2,FALSE),MATCH(Q$8,Lists!$G$10:$G$17,0))/1000)</f>
        <v>0</v>
      </c>
      <c r="R498" s="81">
        <f ca="1">IF(ISBLANK($N498),0,IF(OR($N498="Renewable Elec Self Supply (kWh)",$N498="Renewable Heat Self Supply (kWh)"),0,P498*OFFSET(Costs!#REF!,VLOOKUP($N498,Lists!$C$9:$D$78,2,FALSE),MATCH(Q$8,Lists!$G$10:$G$17,0))))</f>
        <v>0</v>
      </c>
      <c r="S498" s="211"/>
      <c r="T498" s="212"/>
      <c r="U498" s="213"/>
      <c r="V498" s="81">
        <f t="shared" si="276"/>
        <v>0</v>
      </c>
      <c r="W498" s="81">
        <f ca="1">IF($N498=0,0,V498*OFFSET('Emission factors'!#REF!,VLOOKUP($N498,Lists!$C$9:$D$78,2,FALSE),MATCH(V$8,Lists!$G$10:$G$17,0))/1000)</f>
        <v>0</v>
      </c>
      <c r="X498" s="81">
        <f ca="1">IF(ISBLANK($N498),0,IF(OR($N498="Renewable Elec Self Supply (kWh)",$N498="Renewable Heat Self Supply (kWh)"),0,V498*OFFSET(Costs!#REF!,VLOOKUP($N498,Lists!$C$9:$D$78,2,FALSE),MATCH(V$8,Lists!$G$10:$G$17,0))))</f>
        <v>0</v>
      </c>
      <c r="Y498" s="81">
        <f t="shared" si="277"/>
        <v>0</v>
      </c>
      <c r="Z498" s="81">
        <f ca="1">IF($N498=0,0,Y498*OFFSET('Emission factors'!#REF!,VLOOKUP($N498,Lists!$C$9:$D$78,2,FALSE),MATCH(Y$8,Lists!$G$10:$G$17,0))/1000)</f>
        <v>0</v>
      </c>
      <c r="AA498" s="81">
        <f ca="1">IF(ISBLANK($N498),0,IF(OR($N498="Renewable Elec Self Supply (kWh)",$N498="Renewable Heat Self Supply (kWh)"),0,Y498*OFFSET(Costs!#REF!,VLOOKUP($N498,Lists!$C$9:$D$78,2,FALSE),MATCH(Y$8,Lists!$G$10:$G$17,0))))</f>
        <v>0</v>
      </c>
      <c r="AB498" s="81">
        <f t="shared" si="278"/>
        <v>0</v>
      </c>
      <c r="AC498" s="81">
        <f ca="1">IF($N498=0,0,AB498*OFFSET('Emission factors'!#REF!,VLOOKUP($N498,Lists!$C$9:$D$78,2,FALSE),MATCH(AB$8,Lists!$G$10:$G$17,0))/1000)</f>
        <v>0</v>
      </c>
      <c r="AD498" s="81">
        <f ca="1">IF(ISBLANK($N498),0,IF(OR($N498="Renewable Elec Self Supply (kWh)",$N498="Renewable Heat Self Supply (kWh)"),0,AB498*OFFSET(Costs!#REF!,VLOOKUP($N498,Lists!$C$9:$D$78,2,FALSE),MATCH(AB$8,Lists!$G$10:$G$17,0))))</f>
        <v>0</v>
      </c>
      <c r="AE498" s="81">
        <f t="shared" si="279"/>
        <v>0</v>
      </c>
      <c r="AF498" s="81">
        <f ca="1">IF($N498=0,0,AE498*OFFSET('Emission factors'!#REF!,VLOOKUP($N498,Lists!$C$9:$D$78,2,FALSE),MATCH(AE$8,Lists!$G$10:$G$17,0))/1000)</f>
        <v>0</v>
      </c>
      <c r="AG498" s="81">
        <f ca="1">IF(ISBLANK($N498),0,IF(OR($N498="Renewable Elec Self Supply (kWh)",$N498="Renewable Heat Self Supply (kWh)"),0,AE498*OFFSET(Costs!#REF!,VLOOKUP($N498,Lists!$C$9:$D$78,2,FALSE),MATCH(AE$8,Lists!$G$10:$G$17,0))))</f>
        <v>0</v>
      </c>
      <c r="AH498" s="81">
        <f t="shared" si="280"/>
        <v>0</v>
      </c>
      <c r="AI498" s="81">
        <f ca="1">IF($N498=0,0,AH498*OFFSET('Emission factors'!#REF!,VLOOKUP($N498,Lists!$C$9:$D$78,2,FALSE),MATCH(AH$8,Lists!$G$10:$G$17,0))/1000)</f>
        <v>0</v>
      </c>
      <c r="AJ498" s="81">
        <f ca="1">IF(ISBLANK($N498),0,IF(OR($N498="Renewable Elec Self Supply (kWh)",$N498="Renewable Heat Self Supply (kWh)"),0,AH498*OFFSET(Costs!#REF!,VLOOKUP($N498,Lists!$C$9:$D$78,2,FALSE),MATCH(AH$8,Lists!$G$10:$G$17,0))))</f>
        <v>0</v>
      </c>
      <c r="AK498" s="81">
        <f t="shared" si="281"/>
        <v>0</v>
      </c>
      <c r="AL498" s="81">
        <f ca="1">IF($N498=0,0,AK498*OFFSET('Emission factors'!#REF!,VLOOKUP($N498,Lists!$C$9:$D$78,2,FALSE),MATCH(AK$8,Lists!$G$10:$G$17,0))/1000)</f>
        <v>0</v>
      </c>
      <c r="AM498" s="81">
        <f ca="1">IF(ISBLANK($N498),0,IF(OR($N498="Renewable Elec Self Supply (kWh)",$N498="Renewable Heat Self Supply (kWh)"),0,AK498*OFFSET(Costs!#REF!,VLOOKUP($N498,Lists!$C$9:$D$78,2,FALSE),MATCH(AK$8,Lists!$G$10:$G$17,0))))</f>
        <v>0</v>
      </c>
      <c r="AN498" s="81">
        <f t="shared" si="282"/>
        <v>0</v>
      </c>
      <c r="AO498" s="81">
        <f ca="1">IF($N498=0,0,AN498*OFFSET('Emission factors'!#REF!,VLOOKUP($N498,Lists!$C$9:$D$78,2,FALSE),MATCH(AN$8,Lists!$G$10:$G$17,0))/1000)</f>
        <v>0</v>
      </c>
      <c r="AP498" s="81">
        <f ca="1">IF(ISBLANK($N498),0,IF(OR($N498="Renewable Elec Self Supply (kWh)",$N498="Renewable Heat Self Supply (kWh)"),0,AN498*OFFSET(Costs!#REF!,VLOOKUP($N498,Lists!$C$9:$D$78,2,FALSE),MATCH(AN$8,Lists!$G$10:$G$17,0))))</f>
        <v>0</v>
      </c>
      <c r="AQ498" s="81">
        <f t="shared" si="283"/>
        <v>0</v>
      </c>
      <c r="AR498" s="81">
        <f ca="1">IF($N498=0,0,AQ498*OFFSET('Emission factors'!#REF!,VLOOKUP($N498,Lists!$C$9:$D$78,2,FALSE),MATCH(AQ$8,Lists!$G$10:$G$17,0))/1000)</f>
        <v>0</v>
      </c>
      <c r="AS498" s="81">
        <f ca="1">IF(ISBLANK($N498),0,IF(OR($N498="Renewable Elec Self Supply (kWh)",$N498="Renewable Heat Self Supply (kWh)"),0,AQ498*OFFSET(Costs!#REF!,VLOOKUP($N498,Lists!$C$9:$D$78,2,FALSE),MATCH(AQ$8,Lists!$G$10:$G$17,0))))</f>
        <v>0</v>
      </c>
      <c r="AT498" s="81">
        <f t="shared" si="284"/>
        <v>0</v>
      </c>
      <c r="AU498" s="81">
        <f ca="1">IF($N498=0,0,AT498*OFFSET('Emission factors'!#REF!,VLOOKUP($N498,Lists!$C$9:$D$78,2,FALSE),MATCH(AT$8,Lists!$G$10:$G$17,0))/1000)</f>
        <v>0</v>
      </c>
      <c r="AV498" s="81">
        <f ca="1">IF(ISBLANK($N498),0,IF(OR($N498="Renewable Elec Self Supply (kWh)",$N498="Renewable Heat Self Supply (kWh)"),0,AT498*OFFSET(Costs!#REF!,VLOOKUP($N498,Lists!$C$9:$D$78,2,FALSE),MATCH(AT$8,Lists!$G$10:$G$17,0))))</f>
        <v>0</v>
      </c>
      <c r="AW498" s="81">
        <f t="shared" si="285"/>
        <v>0</v>
      </c>
      <c r="AX498" s="81">
        <f ca="1">IF($N498=0,0,AW498*OFFSET('Emission factors'!#REF!,VLOOKUP($N498,Lists!$C$9:$D$78,2,FALSE),MATCH(AW$8,Lists!$G$10:$G$17,0))/1000)</f>
        <v>0</v>
      </c>
      <c r="AY498" s="81">
        <f ca="1">IF(ISBLANK($N498),0,IF(OR($N498="Renewable Elec Self Supply (kWh)",$N498="Renewable Heat Self Supply (kWh)"),0,AW498*OFFSET(Costs!#REF!,VLOOKUP($N498,Lists!$C$9:$D$78,2,FALSE),MATCH(AW$8,Lists!$G$10:$G$17,0))))</f>
        <v>0</v>
      </c>
      <c r="AZ498" s="81">
        <f t="shared" si="286"/>
        <v>0</v>
      </c>
      <c r="BA498" s="81">
        <f ca="1">IF($N498=0,0,AZ498*OFFSET('Emission factors'!#REF!,VLOOKUP($N498,Lists!$C$9:$D$78,2,FALSE),MATCH(AZ$8,Lists!$G$10:$G$17,0))/1000)</f>
        <v>0</v>
      </c>
      <c r="BB498" s="81">
        <f ca="1">IF(ISBLANK($N498),0,IF(OR($N498="Renewable Elec Self Supply (kWh)",$N498="Renewable Heat Self Supply (kWh)"),0,AZ498*OFFSET(Costs!#REF!,VLOOKUP($N498,Lists!$C$9:$D$78,2,FALSE),MATCH(AZ$8,Lists!$G$10:$G$17,0))))</f>
        <v>0</v>
      </c>
    </row>
    <row r="499" spans="2:54" ht="14.25" customHeight="1" x14ac:dyDescent="0.25">
      <c r="B499" s="206"/>
      <c r="C499" s="214"/>
      <c r="D499" s="206"/>
      <c r="E499" s="214"/>
      <c r="F499" s="214"/>
      <c r="G499" s="214"/>
      <c r="H499" s="214"/>
      <c r="I499" s="206"/>
      <c r="J499" s="206"/>
      <c r="K499" s="206"/>
      <c r="L499" s="84" t="str">
        <f t="shared" si="275"/>
        <v/>
      </c>
      <c r="M499" s="206"/>
      <c r="N499" s="206"/>
      <c r="O499" s="206"/>
      <c r="P499" s="208"/>
      <c r="Q499" s="83">
        <f ca="1">IF(ISBLANK($N499),0,P499*OFFSET('Emission factors'!#REF!,VLOOKUP($N499,Lists!$C$9:$D$78,2,FALSE),MATCH(Q$8,Lists!$G$10:$G$17,0))/1000)</f>
        <v>0</v>
      </c>
      <c r="R499" s="81">
        <f ca="1">IF(ISBLANK($N499),0,IF(OR($N499="Renewable Elec Self Supply (kWh)",$N499="Renewable Heat Self Supply (kWh)"),0,P499*OFFSET(Costs!#REF!,VLOOKUP($N499,Lists!$C$9:$D$78,2,FALSE),MATCH(Q$8,Lists!$G$10:$G$17,0))))</f>
        <v>0</v>
      </c>
      <c r="S499" s="211"/>
      <c r="T499" s="212"/>
      <c r="U499" s="213"/>
      <c r="V499" s="81">
        <f t="shared" si="276"/>
        <v>0</v>
      </c>
      <c r="W499" s="81">
        <f ca="1">IF($N499=0,0,V499*OFFSET('Emission factors'!#REF!,VLOOKUP($N499,Lists!$C$9:$D$78,2,FALSE),MATCH(V$8,Lists!$G$10:$G$17,0))/1000)</f>
        <v>0</v>
      </c>
      <c r="X499" s="81">
        <f ca="1">IF(ISBLANK($N499),0,IF(OR($N499="Renewable Elec Self Supply (kWh)",$N499="Renewable Heat Self Supply (kWh)"),0,V499*OFFSET(Costs!#REF!,VLOOKUP($N499,Lists!$C$9:$D$78,2,FALSE),MATCH(V$8,Lists!$G$10:$G$17,0))))</f>
        <v>0</v>
      </c>
      <c r="Y499" s="81">
        <f t="shared" si="277"/>
        <v>0</v>
      </c>
      <c r="Z499" s="81">
        <f ca="1">IF($N499=0,0,Y499*OFFSET('Emission factors'!#REF!,VLOOKUP($N499,Lists!$C$9:$D$78,2,FALSE),MATCH(Y$8,Lists!$G$10:$G$17,0))/1000)</f>
        <v>0</v>
      </c>
      <c r="AA499" s="81">
        <f ca="1">IF(ISBLANK($N499),0,IF(OR($N499="Renewable Elec Self Supply (kWh)",$N499="Renewable Heat Self Supply (kWh)"),0,Y499*OFFSET(Costs!#REF!,VLOOKUP($N499,Lists!$C$9:$D$78,2,FALSE),MATCH(Y$8,Lists!$G$10:$G$17,0))))</f>
        <v>0</v>
      </c>
      <c r="AB499" s="81">
        <f t="shared" si="278"/>
        <v>0</v>
      </c>
      <c r="AC499" s="81">
        <f ca="1">IF($N499=0,0,AB499*OFFSET('Emission factors'!#REF!,VLOOKUP($N499,Lists!$C$9:$D$78,2,FALSE),MATCH(AB$8,Lists!$G$10:$G$17,0))/1000)</f>
        <v>0</v>
      </c>
      <c r="AD499" s="81">
        <f ca="1">IF(ISBLANK($N499),0,IF(OR($N499="Renewable Elec Self Supply (kWh)",$N499="Renewable Heat Self Supply (kWh)"),0,AB499*OFFSET(Costs!#REF!,VLOOKUP($N499,Lists!$C$9:$D$78,2,FALSE),MATCH(AB$8,Lists!$G$10:$G$17,0))))</f>
        <v>0</v>
      </c>
      <c r="AE499" s="81">
        <f t="shared" si="279"/>
        <v>0</v>
      </c>
      <c r="AF499" s="81">
        <f ca="1">IF($N499=0,0,AE499*OFFSET('Emission factors'!#REF!,VLOOKUP($N499,Lists!$C$9:$D$78,2,FALSE),MATCH(AE$8,Lists!$G$10:$G$17,0))/1000)</f>
        <v>0</v>
      </c>
      <c r="AG499" s="81">
        <f ca="1">IF(ISBLANK($N499),0,IF(OR($N499="Renewable Elec Self Supply (kWh)",$N499="Renewable Heat Self Supply (kWh)"),0,AE499*OFFSET(Costs!#REF!,VLOOKUP($N499,Lists!$C$9:$D$78,2,FALSE),MATCH(AE$8,Lists!$G$10:$G$17,0))))</f>
        <v>0</v>
      </c>
      <c r="AH499" s="81">
        <f t="shared" si="280"/>
        <v>0</v>
      </c>
      <c r="AI499" s="81">
        <f ca="1">IF($N499=0,0,AH499*OFFSET('Emission factors'!#REF!,VLOOKUP($N499,Lists!$C$9:$D$78,2,FALSE),MATCH(AH$8,Lists!$G$10:$G$17,0))/1000)</f>
        <v>0</v>
      </c>
      <c r="AJ499" s="81">
        <f ca="1">IF(ISBLANK($N499),0,IF(OR($N499="Renewable Elec Self Supply (kWh)",$N499="Renewable Heat Self Supply (kWh)"),0,AH499*OFFSET(Costs!#REF!,VLOOKUP($N499,Lists!$C$9:$D$78,2,FALSE),MATCH(AH$8,Lists!$G$10:$G$17,0))))</f>
        <v>0</v>
      </c>
      <c r="AK499" s="81">
        <f t="shared" si="281"/>
        <v>0</v>
      </c>
      <c r="AL499" s="81">
        <f ca="1">IF($N499=0,0,AK499*OFFSET('Emission factors'!#REF!,VLOOKUP($N499,Lists!$C$9:$D$78,2,FALSE),MATCH(AK$8,Lists!$G$10:$G$17,0))/1000)</f>
        <v>0</v>
      </c>
      <c r="AM499" s="81">
        <f ca="1">IF(ISBLANK($N499),0,IF(OR($N499="Renewable Elec Self Supply (kWh)",$N499="Renewable Heat Self Supply (kWh)"),0,AK499*OFFSET(Costs!#REF!,VLOOKUP($N499,Lists!$C$9:$D$78,2,FALSE),MATCH(AK$8,Lists!$G$10:$G$17,0))))</f>
        <v>0</v>
      </c>
      <c r="AN499" s="81">
        <f t="shared" si="282"/>
        <v>0</v>
      </c>
      <c r="AO499" s="81">
        <f ca="1">IF($N499=0,0,AN499*OFFSET('Emission factors'!#REF!,VLOOKUP($N499,Lists!$C$9:$D$78,2,FALSE),MATCH(AN$8,Lists!$G$10:$G$17,0))/1000)</f>
        <v>0</v>
      </c>
      <c r="AP499" s="81">
        <f ca="1">IF(ISBLANK($N499),0,IF(OR($N499="Renewable Elec Self Supply (kWh)",$N499="Renewable Heat Self Supply (kWh)"),0,AN499*OFFSET(Costs!#REF!,VLOOKUP($N499,Lists!$C$9:$D$78,2,FALSE),MATCH(AN$8,Lists!$G$10:$G$17,0))))</f>
        <v>0</v>
      </c>
      <c r="AQ499" s="81">
        <f t="shared" si="283"/>
        <v>0</v>
      </c>
      <c r="AR499" s="81">
        <f ca="1">IF($N499=0,0,AQ499*OFFSET('Emission factors'!#REF!,VLOOKUP($N499,Lists!$C$9:$D$78,2,FALSE),MATCH(AQ$8,Lists!$G$10:$G$17,0))/1000)</f>
        <v>0</v>
      </c>
      <c r="AS499" s="81">
        <f ca="1">IF(ISBLANK($N499),0,IF(OR($N499="Renewable Elec Self Supply (kWh)",$N499="Renewable Heat Self Supply (kWh)"),0,AQ499*OFFSET(Costs!#REF!,VLOOKUP($N499,Lists!$C$9:$D$78,2,FALSE),MATCH(AQ$8,Lists!$G$10:$G$17,0))))</f>
        <v>0</v>
      </c>
      <c r="AT499" s="81">
        <f t="shared" si="284"/>
        <v>0</v>
      </c>
      <c r="AU499" s="81">
        <f ca="1">IF($N499=0,0,AT499*OFFSET('Emission factors'!#REF!,VLOOKUP($N499,Lists!$C$9:$D$78,2,FALSE),MATCH(AT$8,Lists!$G$10:$G$17,0))/1000)</f>
        <v>0</v>
      </c>
      <c r="AV499" s="81">
        <f ca="1">IF(ISBLANK($N499),0,IF(OR($N499="Renewable Elec Self Supply (kWh)",$N499="Renewable Heat Self Supply (kWh)"),0,AT499*OFFSET(Costs!#REF!,VLOOKUP($N499,Lists!$C$9:$D$78,2,FALSE),MATCH(AT$8,Lists!$G$10:$G$17,0))))</f>
        <v>0</v>
      </c>
      <c r="AW499" s="81">
        <f t="shared" si="285"/>
        <v>0</v>
      </c>
      <c r="AX499" s="81">
        <f ca="1">IF($N499=0,0,AW499*OFFSET('Emission factors'!#REF!,VLOOKUP($N499,Lists!$C$9:$D$78,2,FALSE),MATCH(AW$8,Lists!$G$10:$G$17,0))/1000)</f>
        <v>0</v>
      </c>
      <c r="AY499" s="81">
        <f ca="1">IF(ISBLANK($N499),0,IF(OR($N499="Renewable Elec Self Supply (kWh)",$N499="Renewable Heat Self Supply (kWh)"),0,AW499*OFFSET(Costs!#REF!,VLOOKUP($N499,Lists!$C$9:$D$78,2,FALSE),MATCH(AW$8,Lists!$G$10:$G$17,0))))</f>
        <v>0</v>
      </c>
      <c r="AZ499" s="81">
        <f t="shared" si="286"/>
        <v>0</v>
      </c>
      <c r="BA499" s="81">
        <f ca="1">IF($N499=0,0,AZ499*OFFSET('Emission factors'!#REF!,VLOOKUP($N499,Lists!$C$9:$D$78,2,FALSE),MATCH(AZ$8,Lists!$G$10:$G$17,0))/1000)</f>
        <v>0</v>
      </c>
      <c r="BB499" s="81">
        <f ca="1">IF(ISBLANK($N499),0,IF(OR($N499="Renewable Elec Self Supply (kWh)",$N499="Renewable Heat Self Supply (kWh)"),0,AZ499*OFFSET(Costs!#REF!,VLOOKUP($N499,Lists!$C$9:$D$78,2,FALSE),MATCH(AZ$8,Lists!$G$10:$G$17,0))))</f>
        <v>0</v>
      </c>
    </row>
    <row r="500" spans="2:54" ht="14.25" customHeight="1" x14ac:dyDescent="0.25">
      <c r="B500" s="206"/>
      <c r="C500" s="214"/>
      <c r="D500" s="206"/>
      <c r="E500" s="214"/>
      <c r="F500" s="214"/>
      <c r="G500" s="214"/>
      <c r="H500" s="214"/>
      <c r="I500" s="206"/>
      <c r="J500" s="206"/>
      <c r="K500" s="206"/>
      <c r="L500" s="84" t="str">
        <f t="shared" si="275"/>
        <v/>
      </c>
      <c r="M500" s="206"/>
      <c r="N500" s="206"/>
      <c r="O500" s="206"/>
      <c r="P500" s="208"/>
      <c r="Q500" s="83">
        <f ca="1">IF(ISBLANK($N500),0,P500*OFFSET('Emission factors'!#REF!,VLOOKUP($N500,Lists!$C$9:$D$78,2,FALSE),MATCH(Q$8,Lists!$G$10:$G$17,0))/1000)</f>
        <v>0</v>
      </c>
      <c r="R500" s="81">
        <f ca="1">IF(ISBLANK($N500),0,IF(OR($N500="Renewable Elec Self Supply (kWh)",$N500="Renewable Heat Self Supply (kWh)"),0,P500*OFFSET(Costs!#REF!,VLOOKUP($N500,Lists!$C$9:$D$78,2,FALSE),MATCH(Q$8,Lists!$G$10:$G$17,0))))</f>
        <v>0</v>
      </c>
      <c r="S500" s="211"/>
      <c r="T500" s="212"/>
      <c r="U500" s="213"/>
      <c r="V500" s="81">
        <f t="shared" si="276"/>
        <v>0</v>
      </c>
      <c r="W500" s="81">
        <f ca="1">IF($N500=0,0,V500*OFFSET('Emission factors'!#REF!,VLOOKUP($N500,Lists!$C$9:$D$78,2,FALSE),MATCH(V$8,Lists!$G$10:$G$17,0))/1000)</f>
        <v>0</v>
      </c>
      <c r="X500" s="81">
        <f ca="1">IF(ISBLANK($N500),0,IF(OR($N500="Renewable Elec Self Supply (kWh)",$N500="Renewable Heat Self Supply (kWh)"),0,V500*OFFSET(Costs!#REF!,VLOOKUP($N500,Lists!$C$9:$D$78,2,FALSE),MATCH(V$8,Lists!$G$10:$G$17,0))))</f>
        <v>0</v>
      </c>
      <c r="Y500" s="81">
        <f t="shared" si="277"/>
        <v>0</v>
      </c>
      <c r="Z500" s="81">
        <f ca="1">IF($N500=0,0,Y500*OFFSET('Emission factors'!#REF!,VLOOKUP($N500,Lists!$C$9:$D$78,2,FALSE),MATCH(Y$8,Lists!$G$10:$G$17,0))/1000)</f>
        <v>0</v>
      </c>
      <c r="AA500" s="81">
        <f ca="1">IF(ISBLANK($N500),0,IF(OR($N500="Renewable Elec Self Supply (kWh)",$N500="Renewable Heat Self Supply (kWh)"),0,Y500*OFFSET(Costs!#REF!,VLOOKUP($N500,Lists!$C$9:$D$78,2,FALSE),MATCH(Y$8,Lists!$G$10:$G$17,0))))</f>
        <v>0</v>
      </c>
      <c r="AB500" s="81">
        <f t="shared" si="278"/>
        <v>0</v>
      </c>
      <c r="AC500" s="81">
        <f ca="1">IF($N500=0,0,AB500*OFFSET('Emission factors'!#REF!,VLOOKUP($N500,Lists!$C$9:$D$78,2,FALSE),MATCH(AB$8,Lists!$G$10:$G$17,0))/1000)</f>
        <v>0</v>
      </c>
      <c r="AD500" s="81">
        <f ca="1">IF(ISBLANK($N500),0,IF(OR($N500="Renewable Elec Self Supply (kWh)",$N500="Renewable Heat Self Supply (kWh)"),0,AB500*OFFSET(Costs!#REF!,VLOOKUP($N500,Lists!$C$9:$D$78,2,FALSE),MATCH(AB$8,Lists!$G$10:$G$17,0))))</f>
        <v>0</v>
      </c>
      <c r="AE500" s="81">
        <f t="shared" si="279"/>
        <v>0</v>
      </c>
      <c r="AF500" s="81">
        <f ca="1">IF($N500=0,0,AE500*OFFSET('Emission factors'!#REF!,VLOOKUP($N500,Lists!$C$9:$D$78,2,FALSE),MATCH(AE$8,Lists!$G$10:$G$17,0))/1000)</f>
        <v>0</v>
      </c>
      <c r="AG500" s="81">
        <f ca="1">IF(ISBLANK($N500),0,IF(OR($N500="Renewable Elec Self Supply (kWh)",$N500="Renewable Heat Self Supply (kWh)"),0,AE500*OFFSET(Costs!#REF!,VLOOKUP($N500,Lists!$C$9:$D$78,2,FALSE),MATCH(AE$8,Lists!$G$10:$G$17,0))))</f>
        <v>0</v>
      </c>
      <c r="AH500" s="81">
        <f t="shared" si="280"/>
        <v>0</v>
      </c>
      <c r="AI500" s="81">
        <f ca="1">IF($N500=0,0,AH500*OFFSET('Emission factors'!#REF!,VLOOKUP($N500,Lists!$C$9:$D$78,2,FALSE),MATCH(AH$8,Lists!$G$10:$G$17,0))/1000)</f>
        <v>0</v>
      </c>
      <c r="AJ500" s="81">
        <f ca="1">IF(ISBLANK($N500),0,IF(OR($N500="Renewable Elec Self Supply (kWh)",$N500="Renewable Heat Self Supply (kWh)"),0,AH500*OFFSET(Costs!#REF!,VLOOKUP($N500,Lists!$C$9:$D$78,2,FALSE),MATCH(AH$8,Lists!$G$10:$G$17,0))))</f>
        <v>0</v>
      </c>
      <c r="AK500" s="81">
        <f t="shared" si="281"/>
        <v>0</v>
      </c>
      <c r="AL500" s="81">
        <f ca="1">IF($N500=0,0,AK500*OFFSET('Emission factors'!#REF!,VLOOKUP($N500,Lists!$C$9:$D$78,2,FALSE),MATCH(AK$8,Lists!$G$10:$G$17,0))/1000)</f>
        <v>0</v>
      </c>
      <c r="AM500" s="81">
        <f ca="1">IF(ISBLANK($N500),0,IF(OR($N500="Renewable Elec Self Supply (kWh)",$N500="Renewable Heat Self Supply (kWh)"),0,AK500*OFFSET(Costs!#REF!,VLOOKUP($N500,Lists!$C$9:$D$78,2,FALSE),MATCH(AK$8,Lists!$G$10:$G$17,0))))</f>
        <v>0</v>
      </c>
      <c r="AN500" s="81">
        <f t="shared" si="282"/>
        <v>0</v>
      </c>
      <c r="AO500" s="81">
        <f ca="1">IF($N500=0,0,AN500*OFFSET('Emission factors'!#REF!,VLOOKUP($N500,Lists!$C$9:$D$78,2,FALSE),MATCH(AN$8,Lists!$G$10:$G$17,0))/1000)</f>
        <v>0</v>
      </c>
      <c r="AP500" s="81">
        <f ca="1">IF(ISBLANK($N500),0,IF(OR($N500="Renewable Elec Self Supply (kWh)",$N500="Renewable Heat Self Supply (kWh)"),0,AN500*OFFSET(Costs!#REF!,VLOOKUP($N500,Lists!$C$9:$D$78,2,FALSE),MATCH(AN$8,Lists!$G$10:$G$17,0))))</f>
        <v>0</v>
      </c>
      <c r="AQ500" s="81">
        <f t="shared" si="283"/>
        <v>0</v>
      </c>
      <c r="AR500" s="81">
        <f ca="1">IF($N500=0,0,AQ500*OFFSET('Emission factors'!#REF!,VLOOKUP($N500,Lists!$C$9:$D$78,2,FALSE),MATCH(AQ$8,Lists!$G$10:$G$17,0))/1000)</f>
        <v>0</v>
      </c>
      <c r="AS500" s="81">
        <f ca="1">IF(ISBLANK($N500),0,IF(OR($N500="Renewable Elec Self Supply (kWh)",$N500="Renewable Heat Self Supply (kWh)"),0,AQ500*OFFSET(Costs!#REF!,VLOOKUP($N500,Lists!$C$9:$D$78,2,FALSE),MATCH(AQ$8,Lists!$G$10:$G$17,0))))</f>
        <v>0</v>
      </c>
      <c r="AT500" s="81">
        <f t="shared" si="284"/>
        <v>0</v>
      </c>
      <c r="AU500" s="81">
        <f ca="1">IF($N500=0,0,AT500*OFFSET('Emission factors'!#REF!,VLOOKUP($N500,Lists!$C$9:$D$78,2,FALSE),MATCH(AT$8,Lists!$G$10:$G$17,0))/1000)</f>
        <v>0</v>
      </c>
      <c r="AV500" s="81">
        <f ca="1">IF(ISBLANK($N500),0,IF(OR($N500="Renewable Elec Self Supply (kWh)",$N500="Renewable Heat Self Supply (kWh)"),0,AT500*OFFSET(Costs!#REF!,VLOOKUP($N500,Lists!$C$9:$D$78,2,FALSE),MATCH(AT$8,Lists!$G$10:$G$17,0))))</f>
        <v>0</v>
      </c>
      <c r="AW500" s="81">
        <f t="shared" si="285"/>
        <v>0</v>
      </c>
      <c r="AX500" s="81">
        <f ca="1">IF($N500=0,0,AW500*OFFSET('Emission factors'!#REF!,VLOOKUP($N500,Lists!$C$9:$D$78,2,FALSE),MATCH(AW$8,Lists!$G$10:$G$17,0))/1000)</f>
        <v>0</v>
      </c>
      <c r="AY500" s="81">
        <f ca="1">IF(ISBLANK($N500),0,IF(OR($N500="Renewable Elec Self Supply (kWh)",$N500="Renewable Heat Self Supply (kWh)"),0,AW500*OFFSET(Costs!#REF!,VLOOKUP($N500,Lists!$C$9:$D$78,2,FALSE),MATCH(AW$8,Lists!$G$10:$G$17,0))))</f>
        <v>0</v>
      </c>
      <c r="AZ500" s="81">
        <f t="shared" si="286"/>
        <v>0</v>
      </c>
      <c r="BA500" s="81">
        <f ca="1">IF($N500=0,0,AZ500*OFFSET('Emission factors'!#REF!,VLOOKUP($N500,Lists!$C$9:$D$78,2,FALSE),MATCH(AZ$8,Lists!$G$10:$G$17,0))/1000)</f>
        <v>0</v>
      </c>
      <c r="BB500" s="81">
        <f ca="1">IF(ISBLANK($N500),0,IF(OR($N500="Renewable Elec Self Supply (kWh)",$N500="Renewable Heat Self Supply (kWh)"),0,AZ500*OFFSET(Costs!#REF!,VLOOKUP($N500,Lists!$C$9:$D$78,2,FALSE),MATCH(AZ$8,Lists!$G$10:$G$17,0))))</f>
        <v>0</v>
      </c>
    </row>
    <row r="501" spans="2:54" ht="14.25" customHeight="1" x14ac:dyDescent="0.25">
      <c r="B501" s="206"/>
      <c r="C501" s="214"/>
      <c r="D501" s="206"/>
      <c r="E501" s="214"/>
      <c r="F501" s="214"/>
      <c r="G501" s="214"/>
      <c r="H501" s="214"/>
      <c r="I501" s="206"/>
      <c r="J501" s="206"/>
      <c r="K501" s="206"/>
      <c r="L501" s="84" t="str">
        <f t="shared" si="275"/>
        <v/>
      </c>
      <c r="M501" s="206"/>
      <c r="N501" s="206"/>
      <c r="O501" s="206"/>
      <c r="P501" s="208"/>
      <c r="Q501" s="83">
        <f ca="1">IF(ISBLANK($N501),0,P501*OFFSET('Emission factors'!#REF!,VLOOKUP($N501,Lists!$C$9:$D$78,2,FALSE),MATCH(Q$8,Lists!$G$10:$G$17,0))/1000)</f>
        <v>0</v>
      </c>
      <c r="R501" s="81">
        <f ca="1">IF(ISBLANK($N501),0,IF(OR($N501="Renewable Elec Self Supply (kWh)",$N501="Renewable Heat Self Supply (kWh)"),0,P501*OFFSET(Costs!#REF!,VLOOKUP($N501,Lists!$C$9:$D$78,2,FALSE),MATCH(Q$8,Lists!$G$10:$G$17,0))))</f>
        <v>0</v>
      </c>
      <c r="S501" s="211"/>
      <c r="T501" s="212"/>
      <c r="U501" s="213"/>
      <c r="V501" s="81">
        <f t="shared" si="276"/>
        <v>0</v>
      </c>
      <c r="W501" s="81">
        <f ca="1">IF($N501=0,0,V501*OFFSET('Emission factors'!#REF!,VLOOKUP($N501,Lists!$C$9:$D$78,2,FALSE),MATCH(V$8,Lists!$G$10:$G$17,0))/1000)</f>
        <v>0</v>
      </c>
      <c r="X501" s="81">
        <f ca="1">IF(ISBLANK($N501),0,IF(OR($N501="Renewable Elec Self Supply (kWh)",$N501="Renewable Heat Self Supply (kWh)"),0,V501*OFFSET(Costs!#REF!,VLOOKUP($N501,Lists!$C$9:$D$78,2,FALSE),MATCH(V$8,Lists!$G$10:$G$17,0))))</f>
        <v>0</v>
      </c>
      <c r="Y501" s="81">
        <f t="shared" si="277"/>
        <v>0</v>
      </c>
      <c r="Z501" s="81">
        <f ca="1">IF($N501=0,0,Y501*OFFSET('Emission factors'!#REF!,VLOOKUP($N501,Lists!$C$9:$D$78,2,FALSE),MATCH(Y$8,Lists!$G$10:$G$17,0))/1000)</f>
        <v>0</v>
      </c>
      <c r="AA501" s="81">
        <f ca="1">IF(ISBLANK($N501),0,IF(OR($N501="Renewable Elec Self Supply (kWh)",$N501="Renewable Heat Self Supply (kWh)"),0,Y501*OFFSET(Costs!#REF!,VLOOKUP($N501,Lists!$C$9:$D$78,2,FALSE),MATCH(Y$8,Lists!$G$10:$G$17,0))))</f>
        <v>0</v>
      </c>
      <c r="AB501" s="81">
        <f t="shared" si="278"/>
        <v>0</v>
      </c>
      <c r="AC501" s="81">
        <f ca="1">IF($N501=0,0,AB501*OFFSET('Emission factors'!#REF!,VLOOKUP($N501,Lists!$C$9:$D$78,2,FALSE),MATCH(AB$8,Lists!$G$10:$G$17,0))/1000)</f>
        <v>0</v>
      </c>
      <c r="AD501" s="81">
        <f ca="1">IF(ISBLANK($N501),0,IF(OR($N501="Renewable Elec Self Supply (kWh)",$N501="Renewable Heat Self Supply (kWh)"),0,AB501*OFFSET(Costs!#REF!,VLOOKUP($N501,Lists!$C$9:$D$78,2,FALSE),MATCH(AB$8,Lists!$G$10:$G$17,0))))</f>
        <v>0</v>
      </c>
      <c r="AE501" s="81">
        <f t="shared" si="279"/>
        <v>0</v>
      </c>
      <c r="AF501" s="81">
        <f ca="1">IF($N501=0,0,AE501*OFFSET('Emission factors'!#REF!,VLOOKUP($N501,Lists!$C$9:$D$78,2,FALSE),MATCH(AE$8,Lists!$G$10:$G$17,0))/1000)</f>
        <v>0</v>
      </c>
      <c r="AG501" s="81">
        <f ca="1">IF(ISBLANK($N501),0,IF(OR($N501="Renewable Elec Self Supply (kWh)",$N501="Renewable Heat Self Supply (kWh)"),0,AE501*OFFSET(Costs!#REF!,VLOOKUP($N501,Lists!$C$9:$D$78,2,FALSE),MATCH(AE$8,Lists!$G$10:$G$17,0))))</f>
        <v>0</v>
      </c>
      <c r="AH501" s="81">
        <f t="shared" si="280"/>
        <v>0</v>
      </c>
      <c r="AI501" s="81">
        <f ca="1">IF($N501=0,0,AH501*OFFSET('Emission factors'!#REF!,VLOOKUP($N501,Lists!$C$9:$D$78,2,FALSE),MATCH(AH$8,Lists!$G$10:$G$17,0))/1000)</f>
        <v>0</v>
      </c>
      <c r="AJ501" s="81">
        <f ca="1">IF(ISBLANK($N501),0,IF(OR($N501="Renewable Elec Self Supply (kWh)",$N501="Renewable Heat Self Supply (kWh)"),0,AH501*OFFSET(Costs!#REF!,VLOOKUP($N501,Lists!$C$9:$D$78,2,FALSE),MATCH(AH$8,Lists!$G$10:$G$17,0))))</f>
        <v>0</v>
      </c>
      <c r="AK501" s="81">
        <f t="shared" si="281"/>
        <v>0</v>
      </c>
      <c r="AL501" s="81">
        <f ca="1">IF($N501=0,0,AK501*OFFSET('Emission factors'!#REF!,VLOOKUP($N501,Lists!$C$9:$D$78,2,FALSE),MATCH(AK$8,Lists!$G$10:$G$17,0))/1000)</f>
        <v>0</v>
      </c>
      <c r="AM501" s="81">
        <f ca="1">IF(ISBLANK($N501),0,IF(OR($N501="Renewable Elec Self Supply (kWh)",$N501="Renewable Heat Self Supply (kWh)"),0,AK501*OFFSET(Costs!#REF!,VLOOKUP($N501,Lists!$C$9:$D$78,2,FALSE),MATCH(AK$8,Lists!$G$10:$G$17,0))))</f>
        <v>0</v>
      </c>
      <c r="AN501" s="81">
        <f t="shared" si="282"/>
        <v>0</v>
      </c>
      <c r="AO501" s="81">
        <f ca="1">IF($N501=0,0,AN501*OFFSET('Emission factors'!#REF!,VLOOKUP($N501,Lists!$C$9:$D$78,2,FALSE),MATCH(AN$8,Lists!$G$10:$G$17,0))/1000)</f>
        <v>0</v>
      </c>
      <c r="AP501" s="81">
        <f ca="1">IF(ISBLANK($N501),0,IF(OR($N501="Renewable Elec Self Supply (kWh)",$N501="Renewable Heat Self Supply (kWh)"),0,AN501*OFFSET(Costs!#REF!,VLOOKUP($N501,Lists!$C$9:$D$78,2,FALSE),MATCH(AN$8,Lists!$G$10:$G$17,0))))</f>
        <v>0</v>
      </c>
      <c r="AQ501" s="81">
        <f t="shared" si="283"/>
        <v>0</v>
      </c>
      <c r="AR501" s="81">
        <f ca="1">IF($N501=0,0,AQ501*OFFSET('Emission factors'!#REF!,VLOOKUP($N501,Lists!$C$9:$D$78,2,FALSE),MATCH(AQ$8,Lists!$G$10:$G$17,0))/1000)</f>
        <v>0</v>
      </c>
      <c r="AS501" s="81">
        <f ca="1">IF(ISBLANK($N501),0,IF(OR($N501="Renewable Elec Self Supply (kWh)",$N501="Renewable Heat Self Supply (kWh)"),0,AQ501*OFFSET(Costs!#REF!,VLOOKUP($N501,Lists!$C$9:$D$78,2,FALSE),MATCH(AQ$8,Lists!$G$10:$G$17,0))))</f>
        <v>0</v>
      </c>
      <c r="AT501" s="81">
        <f t="shared" si="284"/>
        <v>0</v>
      </c>
      <c r="AU501" s="81">
        <f ca="1">IF($N501=0,0,AT501*OFFSET('Emission factors'!#REF!,VLOOKUP($N501,Lists!$C$9:$D$78,2,FALSE),MATCH(AT$8,Lists!$G$10:$G$17,0))/1000)</f>
        <v>0</v>
      </c>
      <c r="AV501" s="81">
        <f ca="1">IF(ISBLANK($N501),0,IF(OR($N501="Renewable Elec Self Supply (kWh)",$N501="Renewable Heat Self Supply (kWh)"),0,AT501*OFFSET(Costs!#REF!,VLOOKUP($N501,Lists!$C$9:$D$78,2,FALSE),MATCH(AT$8,Lists!$G$10:$G$17,0))))</f>
        <v>0</v>
      </c>
      <c r="AW501" s="81">
        <f t="shared" si="285"/>
        <v>0</v>
      </c>
      <c r="AX501" s="81">
        <f ca="1">IF($N501=0,0,AW501*OFFSET('Emission factors'!#REF!,VLOOKUP($N501,Lists!$C$9:$D$78,2,FALSE),MATCH(AW$8,Lists!$G$10:$G$17,0))/1000)</f>
        <v>0</v>
      </c>
      <c r="AY501" s="81">
        <f ca="1">IF(ISBLANK($N501),0,IF(OR($N501="Renewable Elec Self Supply (kWh)",$N501="Renewable Heat Self Supply (kWh)"),0,AW501*OFFSET(Costs!#REF!,VLOOKUP($N501,Lists!$C$9:$D$78,2,FALSE),MATCH(AW$8,Lists!$G$10:$G$17,0))))</f>
        <v>0</v>
      </c>
      <c r="AZ501" s="81">
        <f t="shared" si="286"/>
        <v>0</v>
      </c>
      <c r="BA501" s="81">
        <f ca="1">IF($N501=0,0,AZ501*OFFSET('Emission factors'!#REF!,VLOOKUP($N501,Lists!$C$9:$D$78,2,FALSE),MATCH(AZ$8,Lists!$G$10:$G$17,0))/1000)</f>
        <v>0</v>
      </c>
      <c r="BB501" s="81">
        <f ca="1">IF(ISBLANK($N501),0,IF(OR($N501="Renewable Elec Self Supply (kWh)",$N501="Renewable Heat Self Supply (kWh)"),0,AZ501*OFFSET(Costs!#REF!,VLOOKUP($N501,Lists!$C$9:$D$78,2,FALSE),MATCH(AZ$8,Lists!$G$10:$G$17,0))))</f>
        <v>0</v>
      </c>
    </row>
    <row r="502" spans="2:54" ht="14.25" customHeight="1" x14ac:dyDescent="0.25">
      <c r="B502" s="206"/>
      <c r="C502" s="214"/>
      <c r="D502" s="206"/>
      <c r="E502" s="214"/>
      <c r="F502" s="214"/>
      <c r="G502" s="214"/>
      <c r="H502" s="214"/>
      <c r="I502" s="206"/>
      <c r="J502" s="206"/>
      <c r="K502" s="206"/>
      <c r="L502" s="84" t="str">
        <f t="shared" si="275"/>
        <v/>
      </c>
      <c r="M502" s="206"/>
      <c r="N502" s="206"/>
      <c r="O502" s="206"/>
      <c r="P502" s="208"/>
      <c r="Q502" s="83">
        <f ca="1">IF(ISBLANK($N502),0,P502*OFFSET('Emission factors'!#REF!,VLOOKUP($N502,Lists!$C$9:$D$78,2,FALSE),MATCH(Q$8,Lists!$G$10:$G$17,0))/1000)</f>
        <v>0</v>
      </c>
      <c r="R502" s="81">
        <f ca="1">IF(ISBLANK($N502),0,IF(OR($N502="Renewable Elec Self Supply (kWh)",$N502="Renewable Heat Self Supply (kWh)"),0,P502*OFFSET(Costs!#REF!,VLOOKUP($N502,Lists!$C$9:$D$78,2,FALSE),MATCH(Q$8,Lists!$G$10:$G$17,0))))</f>
        <v>0</v>
      </c>
      <c r="S502" s="211"/>
      <c r="T502" s="212"/>
      <c r="U502" s="213"/>
      <c r="V502" s="81">
        <f t="shared" si="276"/>
        <v>0</v>
      </c>
      <c r="W502" s="81">
        <f ca="1">IF($N502=0,0,V502*OFFSET('Emission factors'!#REF!,VLOOKUP($N502,Lists!$C$9:$D$78,2,FALSE),MATCH(V$8,Lists!$G$10:$G$17,0))/1000)</f>
        <v>0</v>
      </c>
      <c r="X502" s="81">
        <f ca="1">IF(ISBLANK($N502),0,IF(OR($N502="Renewable Elec Self Supply (kWh)",$N502="Renewable Heat Self Supply (kWh)"),0,V502*OFFSET(Costs!#REF!,VLOOKUP($N502,Lists!$C$9:$D$78,2,FALSE),MATCH(V$8,Lists!$G$10:$G$17,0))))</f>
        <v>0</v>
      </c>
      <c r="Y502" s="81">
        <f t="shared" si="277"/>
        <v>0</v>
      </c>
      <c r="Z502" s="81">
        <f ca="1">IF($N502=0,0,Y502*OFFSET('Emission factors'!#REF!,VLOOKUP($N502,Lists!$C$9:$D$78,2,FALSE),MATCH(Y$8,Lists!$G$10:$G$17,0))/1000)</f>
        <v>0</v>
      </c>
      <c r="AA502" s="81">
        <f ca="1">IF(ISBLANK($N502),0,IF(OR($N502="Renewable Elec Self Supply (kWh)",$N502="Renewable Heat Self Supply (kWh)"),0,Y502*OFFSET(Costs!#REF!,VLOOKUP($N502,Lists!$C$9:$D$78,2,FALSE),MATCH(Y$8,Lists!$G$10:$G$17,0))))</f>
        <v>0</v>
      </c>
      <c r="AB502" s="81">
        <f t="shared" si="278"/>
        <v>0</v>
      </c>
      <c r="AC502" s="81">
        <f ca="1">IF($N502=0,0,AB502*OFFSET('Emission factors'!#REF!,VLOOKUP($N502,Lists!$C$9:$D$78,2,FALSE),MATCH(AB$8,Lists!$G$10:$G$17,0))/1000)</f>
        <v>0</v>
      </c>
      <c r="AD502" s="81">
        <f ca="1">IF(ISBLANK($N502),0,IF(OR($N502="Renewable Elec Self Supply (kWh)",$N502="Renewable Heat Self Supply (kWh)"),0,AB502*OFFSET(Costs!#REF!,VLOOKUP($N502,Lists!$C$9:$D$78,2,FALSE),MATCH(AB$8,Lists!$G$10:$G$17,0))))</f>
        <v>0</v>
      </c>
      <c r="AE502" s="81">
        <f t="shared" si="279"/>
        <v>0</v>
      </c>
      <c r="AF502" s="81">
        <f ca="1">IF($N502=0,0,AE502*OFFSET('Emission factors'!#REF!,VLOOKUP($N502,Lists!$C$9:$D$78,2,FALSE),MATCH(AE$8,Lists!$G$10:$G$17,0))/1000)</f>
        <v>0</v>
      </c>
      <c r="AG502" s="81">
        <f ca="1">IF(ISBLANK($N502),0,IF(OR($N502="Renewable Elec Self Supply (kWh)",$N502="Renewable Heat Self Supply (kWh)"),0,AE502*OFFSET(Costs!#REF!,VLOOKUP($N502,Lists!$C$9:$D$78,2,FALSE),MATCH(AE$8,Lists!$G$10:$G$17,0))))</f>
        <v>0</v>
      </c>
      <c r="AH502" s="81">
        <f t="shared" si="280"/>
        <v>0</v>
      </c>
      <c r="AI502" s="81">
        <f ca="1">IF($N502=0,0,AH502*OFFSET('Emission factors'!#REF!,VLOOKUP($N502,Lists!$C$9:$D$78,2,FALSE),MATCH(AH$8,Lists!$G$10:$G$17,0))/1000)</f>
        <v>0</v>
      </c>
      <c r="AJ502" s="81">
        <f ca="1">IF(ISBLANK($N502),0,IF(OR($N502="Renewable Elec Self Supply (kWh)",$N502="Renewable Heat Self Supply (kWh)"),0,AH502*OFFSET(Costs!#REF!,VLOOKUP($N502,Lists!$C$9:$D$78,2,FALSE),MATCH(AH$8,Lists!$G$10:$G$17,0))))</f>
        <v>0</v>
      </c>
      <c r="AK502" s="81">
        <f t="shared" si="281"/>
        <v>0</v>
      </c>
      <c r="AL502" s="81">
        <f ca="1">IF($N502=0,0,AK502*OFFSET('Emission factors'!#REF!,VLOOKUP($N502,Lists!$C$9:$D$78,2,FALSE),MATCH(AK$8,Lists!$G$10:$G$17,0))/1000)</f>
        <v>0</v>
      </c>
      <c r="AM502" s="81">
        <f ca="1">IF(ISBLANK($N502),0,IF(OR($N502="Renewable Elec Self Supply (kWh)",$N502="Renewable Heat Self Supply (kWh)"),0,AK502*OFFSET(Costs!#REF!,VLOOKUP($N502,Lists!$C$9:$D$78,2,FALSE),MATCH(AK$8,Lists!$G$10:$G$17,0))))</f>
        <v>0</v>
      </c>
      <c r="AN502" s="81">
        <f t="shared" si="282"/>
        <v>0</v>
      </c>
      <c r="AO502" s="81">
        <f ca="1">IF($N502=0,0,AN502*OFFSET('Emission factors'!#REF!,VLOOKUP($N502,Lists!$C$9:$D$78,2,FALSE),MATCH(AN$8,Lists!$G$10:$G$17,0))/1000)</f>
        <v>0</v>
      </c>
      <c r="AP502" s="81">
        <f ca="1">IF(ISBLANK($N502),0,IF(OR($N502="Renewable Elec Self Supply (kWh)",$N502="Renewable Heat Self Supply (kWh)"),0,AN502*OFFSET(Costs!#REF!,VLOOKUP($N502,Lists!$C$9:$D$78,2,FALSE),MATCH(AN$8,Lists!$G$10:$G$17,0))))</f>
        <v>0</v>
      </c>
      <c r="AQ502" s="81">
        <f t="shared" si="283"/>
        <v>0</v>
      </c>
      <c r="AR502" s="81">
        <f ca="1">IF($N502=0,0,AQ502*OFFSET('Emission factors'!#REF!,VLOOKUP($N502,Lists!$C$9:$D$78,2,FALSE),MATCH(AQ$8,Lists!$G$10:$G$17,0))/1000)</f>
        <v>0</v>
      </c>
      <c r="AS502" s="81">
        <f ca="1">IF(ISBLANK($N502),0,IF(OR($N502="Renewable Elec Self Supply (kWh)",$N502="Renewable Heat Self Supply (kWh)"),0,AQ502*OFFSET(Costs!#REF!,VLOOKUP($N502,Lists!$C$9:$D$78,2,FALSE),MATCH(AQ$8,Lists!$G$10:$G$17,0))))</f>
        <v>0</v>
      </c>
      <c r="AT502" s="81">
        <f t="shared" si="284"/>
        <v>0</v>
      </c>
      <c r="AU502" s="81">
        <f ca="1">IF($N502=0,0,AT502*OFFSET('Emission factors'!#REF!,VLOOKUP($N502,Lists!$C$9:$D$78,2,FALSE),MATCH(AT$8,Lists!$G$10:$G$17,0))/1000)</f>
        <v>0</v>
      </c>
      <c r="AV502" s="81">
        <f ca="1">IF(ISBLANK($N502),0,IF(OR($N502="Renewable Elec Self Supply (kWh)",$N502="Renewable Heat Self Supply (kWh)"),0,AT502*OFFSET(Costs!#REF!,VLOOKUP($N502,Lists!$C$9:$D$78,2,FALSE),MATCH(AT$8,Lists!$G$10:$G$17,0))))</f>
        <v>0</v>
      </c>
      <c r="AW502" s="81">
        <f t="shared" si="285"/>
        <v>0</v>
      </c>
      <c r="AX502" s="81">
        <f ca="1">IF($N502=0,0,AW502*OFFSET('Emission factors'!#REF!,VLOOKUP($N502,Lists!$C$9:$D$78,2,FALSE),MATCH(AW$8,Lists!$G$10:$G$17,0))/1000)</f>
        <v>0</v>
      </c>
      <c r="AY502" s="81">
        <f ca="1">IF(ISBLANK($N502),0,IF(OR($N502="Renewable Elec Self Supply (kWh)",$N502="Renewable Heat Self Supply (kWh)"),0,AW502*OFFSET(Costs!#REF!,VLOOKUP($N502,Lists!$C$9:$D$78,2,FALSE),MATCH(AW$8,Lists!$G$10:$G$17,0))))</f>
        <v>0</v>
      </c>
      <c r="AZ502" s="81">
        <f t="shared" si="286"/>
        <v>0</v>
      </c>
      <c r="BA502" s="81">
        <f ca="1">IF($N502=0,0,AZ502*OFFSET('Emission factors'!#REF!,VLOOKUP($N502,Lists!$C$9:$D$78,2,FALSE),MATCH(AZ$8,Lists!$G$10:$G$17,0))/1000)</f>
        <v>0</v>
      </c>
      <c r="BB502" s="81">
        <f ca="1">IF(ISBLANK($N502),0,IF(OR($N502="Renewable Elec Self Supply (kWh)",$N502="Renewable Heat Self Supply (kWh)"),0,AZ502*OFFSET(Costs!#REF!,VLOOKUP($N502,Lists!$C$9:$D$78,2,FALSE),MATCH(AZ$8,Lists!$G$10:$G$17,0))))</f>
        <v>0</v>
      </c>
    </row>
    <row r="503" spans="2:54" ht="14.25" customHeight="1" x14ac:dyDescent="0.25">
      <c r="P503" s="205" t="s">
        <v>278</v>
      </c>
      <c r="Q503" s="82">
        <f ca="1">SUM(Q463:Q502)-SUMIF($N$463:$N$502,"*Renewable*",Q463:Q502)</f>
        <v>0</v>
      </c>
      <c r="R503" s="82">
        <f ca="1">SUM(R463:R502)-SUMIF($N$463:$N$502,"*Renewable*",R463:R502)</f>
        <v>0</v>
      </c>
      <c r="V503" s="81">
        <f t="shared" ref="V503:AZ503" si="287">SUM(V463:V502)-SUMIF($N$463:$N$502,"*Renewable*",V463:V502)</f>
        <v>0</v>
      </c>
      <c r="W503" s="81">
        <f ca="1">SUM(W463:W502)-SUMIF($N$463:$N$502,"*Renewable*",W463:W502)</f>
        <v>0</v>
      </c>
      <c r="X503" s="81">
        <f ca="1">SUM(X463:X502)-SUMIF($N$463:$N$502,"*Renewable*",X463:X502)</f>
        <v>0</v>
      </c>
      <c r="Y503" s="81">
        <f t="shared" si="287"/>
        <v>0</v>
      </c>
      <c r="Z503" s="81">
        <f ca="1">SUM(Z463:Z502)-SUMIF($N$463:$N$502,"*Renewable*",Z463:Z502)</f>
        <v>0</v>
      </c>
      <c r="AA503" s="81">
        <f ca="1">SUM(AA463:AA502)-SUMIF($N$463:$N$502,"*Renewable*",AA463:AA502)</f>
        <v>0</v>
      </c>
      <c r="AB503" s="81">
        <f t="shared" si="287"/>
        <v>0</v>
      </c>
      <c r="AC503" s="81">
        <f ca="1">SUM(AC463:AC502)-SUMIF($N$463:$N$502,"*Renewable*",AC463:AC502)</f>
        <v>0</v>
      </c>
      <c r="AD503" s="81">
        <f ca="1">SUM(AD463:AD502)-SUMIF($N$463:$N$502,"*Renewable*",AD463:AD502)</f>
        <v>0</v>
      </c>
      <c r="AE503" s="81">
        <f t="shared" si="287"/>
        <v>0</v>
      </c>
      <c r="AF503" s="81">
        <f ca="1">SUM(AF463:AF502)-SUMIF($N$463:$N$502,"*Renewable*",AF463:AF502)</f>
        <v>0</v>
      </c>
      <c r="AG503" s="81">
        <f ca="1">SUM(AG463:AG502)-SUMIF($N$463:$N$502,"*Renewable*",AG463:AG502)</f>
        <v>0</v>
      </c>
      <c r="AH503" s="81">
        <f t="shared" si="287"/>
        <v>0</v>
      </c>
      <c r="AI503" s="81">
        <f ca="1">SUM(AI463:AI502)-SUMIF($N$463:$N$502,"*Renewable*",AI463:AI502)</f>
        <v>0</v>
      </c>
      <c r="AJ503" s="81">
        <f ca="1">SUM(AJ463:AJ502)-SUMIF($N$463:$N$502,"*Renewable*",AJ463:AJ502)</f>
        <v>0</v>
      </c>
      <c r="AK503" s="81">
        <f t="shared" si="287"/>
        <v>0</v>
      </c>
      <c r="AL503" s="81">
        <f ca="1">SUM(AL463:AL502)-SUMIF($N$463:$N$502,"*Renewable*",AL463:AL502)</f>
        <v>0</v>
      </c>
      <c r="AM503" s="81">
        <f ca="1">SUM(AM463:AM502)-SUMIF($N$463:$N$502,"*Renewable*",AM463:AM502)</f>
        <v>0</v>
      </c>
      <c r="AN503" s="81">
        <f t="shared" si="287"/>
        <v>0</v>
      </c>
      <c r="AO503" s="81">
        <f ca="1">SUM(AO463:AO502)-SUMIF($N$463:$N$502,"*Renewable*",AO463:AO502)</f>
        <v>0</v>
      </c>
      <c r="AP503" s="81">
        <f ca="1">SUM(AP463:AP502)-SUMIF($N$463:$N$502,"*Renewable*",AP463:AP502)</f>
        <v>0</v>
      </c>
      <c r="AQ503" s="81">
        <f t="shared" si="287"/>
        <v>0</v>
      </c>
      <c r="AR503" s="81">
        <f ca="1">SUM(AR463:AR502)-SUMIF($N$463:$N$502,"*Renewable*",AR463:AR502)</f>
        <v>0</v>
      </c>
      <c r="AS503" s="81">
        <f ca="1">SUM(AS463:AS502)-SUMIF($N$463:$N$502,"*Renewable*",AS463:AS502)</f>
        <v>0</v>
      </c>
      <c r="AT503" s="81">
        <f>SUM(AT463:AT502)-SUMIF($N$463:$N$502,"*Renewable*",AT463:AT502)</f>
        <v>0</v>
      </c>
      <c r="AU503" s="81">
        <f ca="1">SUM(AU463:AU502)-SUMIF($N$463:$N$502,"*Renewable*",AU463:AU502)</f>
        <v>0</v>
      </c>
      <c r="AV503" s="81">
        <f ca="1">SUM(AV463:AV502)-SUMIF($N$463:$N$502,"*Renewable*",AV463:AV502)</f>
        <v>0</v>
      </c>
      <c r="AW503" s="81">
        <f t="shared" si="287"/>
        <v>0</v>
      </c>
      <c r="AX503" s="81">
        <f ca="1">SUM(AX463:AX502)-SUMIF($N$463:$N$502,"*Renewable*",AX463:AX502)</f>
        <v>0</v>
      </c>
      <c r="AY503" s="81">
        <f ca="1">SUM(AY463:AY502)-SUMIF($N$463:$N$502,"*Renewable*",AY463:AY502)</f>
        <v>0</v>
      </c>
      <c r="AZ503" s="81">
        <f t="shared" si="287"/>
        <v>0</v>
      </c>
      <c r="BA503" s="81">
        <f ca="1">SUM(BA463:BA502)-SUMIF($N$463:$N$502,"*Renewable*",BA463:BA502)</f>
        <v>0</v>
      </c>
      <c r="BB503" s="81">
        <f ca="1">SUM(BB463:BB502)-SUMIF($N$463:$N$502,"*Renewable*",BB463:BB502)</f>
        <v>0</v>
      </c>
    </row>
    <row r="504" spans="2:54" ht="14.25" customHeight="1" x14ac:dyDescent="0.25">
      <c r="P504" s="205" t="s">
        <v>279</v>
      </c>
      <c r="Q504" s="82">
        <f>SUMIF($N$463:$N$502,"*Renewable Elec Self*",Q463:Q502)+SUMIF($N$463:$N$502,"*Renewable Heat Self*",Q463:Q502)</f>
        <v>0</v>
      </c>
      <c r="R504" s="82">
        <f t="shared" ref="R504:BB504" si="288">SUMIF($N$463:$N$502,"*Renewable Elec Self*",R463:R502)+SUMIF($N$463:$N$502,"*Renewable Heat Self*",R463:R502)</f>
        <v>0</v>
      </c>
      <c r="V504" s="81">
        <f t="shared" si="288"/>
        <v>0</v>
      </c>
      <c r="W504" s="81">
        <f t="shared" si="288"/>
        <v>0</v>
      </c>
      <c r="X504" s="81">
        <f t="shared" si="288"/>
        <v>0</v>
      </c>
      <c r="Y504" s="81">
        <f t="shared" si="288"/>
        <v>0</v>
      </c>
      <c r="Z504" s="81">
        <f t="shared" si="288"/>
        <v>0</v>
      </c>
      <c r="AA504" s="81">
        <f t="shared" si="288"/>
        <v>0</v>
      </c>
      <c r="AB504" s="81">
        <f t="shared" si="288"/>
        <v>0</v>
      </c>
      <c r="AC504" s="81">
        <f t="shared" si="288"/>
        <v>0</v>
      </c>
      <c r="AD504" s="81">
        <f t="shared" si="288"/>
        <v>0</v>
      </c>
      <c r="AE504" s="81">
        <f t="shared" si="288"/>
        <v>0</v>
      </c>
      <c r="AF504" s="81">
        <f t="shared" si="288"/>
        <v>0</v>
      </c>
      <c r="AG504" s="81">
        <f t="shared" si="288"/>
        <v>0</v>
      </c>
      <c r="AH504" s="81">
        <f t="shared" si="288"/>
        <v>0</v>
      </c>
      <c r="AI504" s="81">
        <f t="shared" si="288"/>
        <v>0</v>
      </c>
      <c r="AJ504" s="81">
        <f t="shared" si="288"/>
        <v>0</v>
      </c>
      <c r="AK504" s="81">
        <f t="shared" si="288"/>
        <v>0</v>
      </c>
      <c r="AL504" s="81">
        <f t="shared" si="288"/>
        <v>0</v>
      </c>
      <c r="AM504" s="81">
        <f t="shared" si="288"/>
        <v>0</v>
      </c>
      <c r="AN504" s="81">
        <f t="shared" si="288"/>
        <v>0</v>
      </c>
      <c r="AO504" s="81">
        <f t="shared" si="288"/>
        <v>0</v>
      </c>
      <c r="AP504" s="81">
        <f t="shared" si="288"/>
        <v>0</v>
      </c>
      <c r="AQ504" s="81">
        <f t="shared" si="288"/>
        <v>0</v>
      </c>
      <c r="AR504" s="81">
        <f t="shared" si="288"/>
        <v>0</v>
      </c>
      <c r="AS504" s="81">
        <f t="shared" si="288"/>
        <v>0</v>
      </c>
      <c r="AT504" s="81">
        <f>SUMIF($N$463:$N$502,"*Renewable Elec Self*",AT463:AT502)+SUMIF($N$463:$N$502,"*Renewable Heat Self*",AT463:AT502)</f>
        <v>0</v>
      </c>
      <c r="AU504" s="81">
        <f>SUMIF($N$463:$N$502,"*Renewable Elec Self*",AU463:AU502)+SUMIF($N$463:$N$502,"*Renewable Heat Self*",AU463:AU502)</f>
        <v>0</v>
      </c>
      <c r="AV504" s="81">
        <f>SUMIF($N$463:$N$502,"*Renewable Elec Self*",AV463:AV502)+SUMIF($N$463:$N$502,"*Renewable Heat Self*",AV463:AV502)</f>
        <v>0</v>
      </c>
      <c r="AW504" s="81">
        <f t="shared" si="288"/>
        <v>0</v>
      </c>
      <c r="AX504" s="81">
        <f t="shared" si="288"/>
        <v>0</v>
      </c>
      <c r="AY504" s="81">
        <f t="shared" si="288"/>
        <v>0</v>
      </c>
      <c r="AZ504" s="81">
        <f t="shared" si="288"/>
        <v>0</v>
      </c>
      <c r="BA504" s="81">
        <f t="shared" si="288"/>
        <v>0</v>
      </c>
      <c r="BB504" s="81">
        <f t="shared" si="288"/>
        <v>0</v>
      </c>
    </row>
    <row r="505" spans="2:54" ht="14.25" customHeight="1" x14ac:dyDescent="0.25">
      <c r="P505" s="205" t="s">
        <v>280</v>
      </c>
      <c r="Q505" s="82">
        <f>SUMIF($N$463:$N$502,"*Exported*",Q463:Q502)</f>
        <v>0</v>
      </c>
      <c r="R505" s="82">
        <f t="shared" ref="R505:BB505" si="289">SUMIF($N$463:$N$502,"*Exported*",R463:R502)</f>
        <v>0</v>
      </c>
      <c r="V505" s="81">
        <f t="shared" si="289"/>
        <v>0</v>
      </c>
      <c r="W505" s="81">
        <f t="shared" si="289"/>
        <v>0</v>
      </c>
      <c r="X505" s="81">
        <f t="shared" si="289"/>
        <v>0</v>
      </c>
      <c r="Y505" s="81">
        <f t="shared" si="289"/>
        <v>0</v>
      </c>
      <c r="Z505" s="81">
        <f t="shared" si="289"/>
        <v>0</v>
      </c>
      <c r="AA505" s="81">
        <f t="shared" si="289"/>
        <v>0</v>
      </c>
      <c r="AB505" s="81">
        <f t="shared" si="289"/>
        <v>0</v>
      </c>
      <c r="AC505" s="81">
        <f t="shared" si="289"/>
        <v>0</v>
      </c>
      <c r="AD505" s="81">
        <f t="shared" si="289"/>
        <v>0</v>
      </c>
      <c r="AE505" s="81">
        <f t="shared" si="289"/>
        <v>0</v>
      </c>
      <c r="AF505" s="81">
        <f t="shared" si="289"/>
        <v>0</v>
      </c>
      <c r="AG505" s="81">
        <f t="shared" si="289"/>
        <v>0</v>
      </c>
      <c r="AH505" s="81">
        <f t="shared" si="289"/>
        <v>0</v>
      </c>
      <c r="AI505" s="81">
        <f t="shared" si="289"/>
        <v>0</v>
      </c>
      <c r="AJ505" s="81">
        <f t="shared" si="289"/>
        <v>0</v>
      </c>
      <c r="AK505" s="81">
        <f t="shared" si="289"/>
        <v>0</v>
      </c>
      <c r="AL505" s="81">
        <f t="shared" si="289"/>
        <v>0</v>
      </c>
      <c r="AM505" s="81">
        <f t="shared" si="289"/>
        <v>0</v>
      </c>
      <c r="AN505" s="81">
        <f t="shared" si="289"/>
        <v>0</v>
      </c>
      <c r="AO505" s="81">
        <f t="shared" si="289"/>
        <v>0</v>
      </c>
      <c r="AP505" s="81">
        <f t="shared" si="289"/>
        <v>0</v>
      </c>
      <c r="AQ505" s="81">
        <f t="shared" si="289"/>
        <v>0</v>
      </c>
      <c r="AR505" s="81">
        <f t="shared" si="289"/>
        <v>0</v>
      </c>
      <c r="AS505" s="81">
        <f t="shared" si="289"/>
        <v>0</v>
      </c>
      <c r="AT505" s="81">
        <f>SUMIF($N$463:$N$502,"*Exported*",AT463:AT502)</f>
        <v>0</v>
      </c>
      <c r="AU505" s="81">
        <f>SUMIF($N$463:$N$502,"*Exported*",AU463:AU502)</f>
        <v>0</v>
      </c>
      <c r="AV505" s="81">
        <f>SUMIF($N$463:$N$502,"*Exported*",AV463:AV502)</f>
        <v>0</v>
      </c>
      <c r="AW505" s="81">
        <f t="shared" si="289"/>
        <v>0</v>
      </c>
      <c r="AX505" s="81">
        <f t="shared" si="289"/>
        <v>0</v>
      </c>
      <c r="AY505" s="81">
        <f t="shared" si="289"/>
        <v>0</v>
      </c>
      <c r="AZ505" s="81">
        <f t="shared" si="289"/>
        <v>0</v>
      </c>
      <c r="BA505" s="81">
        <f t="shared" si="289"/>
        <v>0</v>
      </c>
      <c r="BB505" s="81">
        <f t="shared" si="289"/>
        <v>0</v>
      </c>
    </row>
    <row r="506" spans="2:54" ht="14.25" customHeight="1" x14ac:dyDescent="0.25"/>
    <row r="507" spans="2:54" ht="14.25" customHeight="1" x14ac:dyDescent="0.25">
      <c r="P507" s="200" t="s">
        <v>177</v>
      </c>
      <c r="R507" s="199"/>
      <c r="X507" s="199"/>
      <c r="AA507" s="199"/>
      <c r="AD507" s="199"/>
      <c r="AG507" s="199"/>
      <c r="AJ507" s="199"/>
      <c r="AM507" s="199"/>
      <c r="AP507" s="199"/>
      <c r="AS507" s="199"/>
      <c r="AV507" s="199"/>
      <c r="AY507" s="199"/>
      <c r="BB507" s="199"/>
    </row>
    <row r="508" spans="2:54" ht="14.25" customHeight="1" x14ac:dyDescent="0.25">
      <c r="P508" s="200" t="s">
        <v>176</v>
      </c>
      <c r="R508" s="199"/>
      <c r="X508" s="199"/>
      <c r="AA508" s="199"/>
      <c r="AD508" s="199"/>
      <c r="AG508" s="199"/>
      <c r="AJ508" s="199"/>
      <c r="AM508" s="199"/>
      <c r="AP508" s="199"/>
      <c r="AS508" s="199"/>
      <c r="AV508" s="199"/>
      <c r="AY508" s="199"/>
      <c r="BB508" s="199"/>
    </row>
    <row r="509" spans="2:54" ht="14.25" customHeight="1" x14ac:dyDescent="0.25"/>
    <row r="510" spans="2:54" ht="14.25" customHeight="1" x14ac:dyDescent="0.25"/>
    <row r="511" spans="2:54" ht="14.25" customHeight="1" x14ac:dyDescent="0.25"/>
    <row r="512" spans="2:54" ht="14.25" customHeight="1" x14ac:dyDescent="0.25">
      <c r="Q512" s="93"/>
    </row>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sheetData>
  <sheetProtection algorithmName="SHA-512" hashValue="Ns1QSgGWvVnMcI5hTYyX1j7bjYNx9PmmcYDpazE6lPq1sGip77SRs9nPjnDMJc3JuZJhkZuiHADgU/rTmay52A==" saltValue="R2hQNfui9AZ20siMfKVw3A==" spinCount="100000" sheet="1" objects="1" scenarios="1" autoFilter="0"/>
  <autoFilter ref="B9:R458"/>
  <mergeCells count="31">
    <mergeCell ref="AQ8:AS8"/>
    <mergeCell ref="AQ460:AS460"/>
    <mergeCell ref="V7:BB7"/>
    <mergeCell ref="AZ8:BB8"/>
    <mergeCell ref="AZ460:BB460"/>
    <mergeCell ref="AW8:AY8"/>
    <mergeCell ref="AW460:AY460"/>
    <mergeCell ref="AT8:AV8"/>
    <mergeCell ref="AT460:AV460"/>
    <mergeCell ref="AN8:AP8"/>
    <mergeCell ref="V8:X8"/>
    <mergeCell ref="Y8:AA8"/>
    <mergeCell ref="AB8:AD8"/>
    <mergeCell ref="AE8:AG8"/>
    <mergeCell ref="AH8:AJ8"/>
    <mergeCell ref="Q7:R7"/>
    <mergeCell ref="AK8:AM8"/>
    <mergeCell ref="S7:U7"/>
    <mergeCell ref="Q8:R8"/>
    <mergeCell ref="L459:P459"/>
    <mergeCell ref="L458:P458"/>
    <mergeCell ref="Q460:R460"/>
    <mergeCell ref="S459:U459"/>
    <mergeCell ref="V459:AP459"/>
    <mergeCell ref="V460:X460"/>
    <mergeCell ref="Y460:AA460"/>
    <mergeCell ref="AN460:AP460"/>
    <mergeCell ref="AK460:AM460"/>
    <mergeCell ref="AB460:AD460"/>
    <mergeCell ref="AE460:AG460"/>
    <mergeCell ref="AH460:AJ460"/>
  </mergeCells>
  <conditionalFormatting sqref="V8:BB8 V460:BB460">
    <cfRule type="expression" dxfId="222" priority="303">
      <formula>V$8=CurrentCFYear</formula>
    </cfRule>
  </conditionalFormatting>
  <conditionalFormatting sqref="V11:BB456 V462:BB505">
    <cfRule type="expression" priority="8" stopIfTrue="1">
      <formula>V$8=""</formula>
    </cfRule>
    <cfRule type="expression" dxfId="221" priority="25">
      <formula>RIGHT(V$8,2)&lt;RIGHT(CurrentCFYear,2)</formula>
    </cfRule>
  </conditionalFormatting>
  <conditionalFormatting sqref="W10:X10 Z10:AA10 AC10:AD10 AF10:AG10 AI10:AJ10 AL10:AM10 AO10:AP10 AR10:AS10 AU10:AV10 AX10:AY10 BA10:BB10">
    <cfRule type="expression" priority="3" stopIfTrue="1">
      <formula>W$8=""</formula>
    </cfRule>
    <cfRule type="expression" dxfId="220" priority="4">
      <formula>RIGHT(W$8,2)&lt;RIGHT(CurrentCFYear,2)</formula>
    </cfRule>
  </conditionalFormatting>
  <dataValidations count="13">
    <dataValidation type="list" allowBlank="1" showInputMessage="1" showErrorMessage="1" sqref="T463:T502 T11:T456">
      <formula1>Annualchange</formula1>
    </dataValidation>
    <dataValidation type="list" allowBlank="1" showInputMessage="1" showErrorMessage="1" sqref="S463:S502 U463:U502 S11:S456 U11:U456">
      <formula1>Yearofchange</formula1>
    </dataValidation>
    <dataValidation type="list" allowBlank="1" showErrorMessage="1" sqref="K463:K502">
      <formula1>Incomestream</formula1>
    </dataValidation>
    <dataValidation allowBlank="1" showErrorMessage="1" sqref="H463:H502"/>
    <dataValidation type="list" allowBlank="1" showInputMessage="1" showErrorMessage="1" sqref="G147:G456 G11:G144">
      <formula1>Existing</formula1>
    </dataValidation>
    <dataValidation type="list" allowBlank="1" showErrorMessage="1" sqref="H147:H456 H11:H144">
      <formula1>Yearofchange</formula1>
    </dataValidation>
    <dataValidation type="list" allowBlank="1" showErrorMessage="1" sqref="K147:K456 K11:K145">
      <formula1>Existing</formula1>
    </dataValidation>
    <dataValidation type="list" allowBlank="1" showInputMessage="1" showErrorMessage="1" sqref="N463:N502">
      <formula1>Existingrenewableemissiontype</formula1>
    </dataValidation>
    <dataValidation type="list" allowBlank="1" showInputMessage="1" showErrorMessage="1" sqref="E11:E456">
      <formula1>Buildingtype</formula1>
    </dataValidation>
    <dataValidation type="list" allowBlank="1" showInputMessage="1" showErrorMessage="1" sqref="M463:M502 M11:M456">
      <formula1>Scope</formula1>
    </dataValidation>
    <dataValidation type="list" allowBlank="1" showInputMessage="1" showErrorMessage="1" sqref="N11:N456">
      <formula1>INDIRECT(VLOOKUP(L11,SourceTypeData,2,0))</formula1>
    </dataValidation>
    <dataValidation type="list" allowBlank="1" showInputMessage="1" showErrorMessage="1" sqref="F11:F456">
      <formula1>UserInputCampusNames</formula1>
    </dataValidation>
    <dataValidation type="list" allowBlank="1" showInputMessage="1" showErrorMessage="1" sqref="L11:L456">
      <formula1>INDEX(SourceTypeData,0,1)</formula1>
    </dataValidation>
  </dataValidations>
  <hyperlinks>
    <hyperlink ref="A2" location="'READ THIS FIRST'!C77" tooltip="Click for help" display="HELP"/>
  </hyperlinks>
  <pageMargins left="0.75" right="0.75" top="1" bottom="1"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63CECA"/>
  </sheetPr>
  <dimension ref="A1:AV253"/>
  <sheetViews>
    <sheetView topLeftCell="B1" zoomScaleNormal="100" workbookViewId="0">
      <pane ySplit="9" topLeftCell="A10" activePane="bottomLeft" state="frozen"/>
      <selection pane="bottomLeft" activeCell="D16" sqref="D16"/>
    </sheetView>
  </sheetViews>
  <sheetFormatPr defaultColWidth="9.28515625" defaultRowHeight="15" x14ac:dyDescent="0.25"/>
  <cols>
    <col min="1" max="1" width="6.42578125" style="1" customWidth="1"/>
    <col min="2" max="2" width="17.85546875" style="1" customWidth="1"/>
    <col min="3" max="3" width="24.140625" style="1" customWidth="1"/>
    <col min="4" max="5" width="17.42578125" style="1" customWidth="1"/>
    <col min="6" max="6" width="19.28515625" style="1" customWidth="1"/>
    <col min="7" max="7" width="21.7109375" style="1" customWidth="1"/>
    <col min="8" max="8" width="17.42578125" style="1" customWidth="1"/>
    <col min="9" max="9" width="17.42578125" style="17" customWidth="1"/>
    <col min="10" max="10" width="18.28515625" style="17" customWidth="1"/>
    <col min="11" max="13" width="17.42578125" style="1" customWidth="1"/>
    <col min="14" max="14" width="18.28515625" style="1" customWidth="1"/>
    <col min="15" max="16" width="20" style="1" customWidth="1"/>
    <col min="17" max="17" width="30.140625" style="1" customWidth="1"/>
    <col min="18" max="18" width="20" style="1" customWidth="1"/>
    <col min="19" max="19" width="42.140625" style="1" customWidth="1"/>
    <col min="20" max="21" width="20.42578125" style="1" customWidth="1"/>
    <col min="22" max="22" width="12.42578125" style="1" customWidth="1"/>
    <col min="23" max="23" width="35.5703125" style="1" customWidth="1"/>
    <col min="24" max="25" width="14.7109375" style="1" customWidth="1"/>
    <col min="26" max="47" width="11.7109375" style="1" customWidth="1"/>
    <col min="48" max="16384" width="9.28515625" style="1"/>
  </cols>
  <sheetData>
    <row r="1" spans="1:48" s="109" customFormat="1" x14ac:dyDescent="0.25"/>
    <row r="2" spans="1:48" s="109" customFormat="1" ht="15" customHeight="1" x14ac:dyDescent="0.25">
      <c r="A2" s="217" t="s">
        <v>260</v>
      </c>
    </row>
    <row r="3" spans="1:48" s="109" customFormat="1" x14ac:dyDescent="0.25"/>
    <row r="4" spans="1:48" s="109" customFormat="1" x14ac:dyDescent="0.25">
      <c r="S4" s="96"/>
    </row>
    <row r="5" spans="1:48" s="109" customFormat="1" x14ac:dyDescent="0.25">
      <c r="S5" s="110"/>
    </row>
    <row r="6" spans="1:48" s="109" customFormat="1" x14ac:dyDescent="0.25">
      <c r="S6" s="110"/>
    </row>
    <row r="7" spans="1:48" x14ac:dyDescent="0.25">
      <c r="B7" s="77" t="s">
        <v>252</v>
      </c>
      <c r="C7" s="4"/>
      <c r="D7" s="4"/>
      <c r="E7" s="4"/>
      <c r="F7" s="4"/>
      <c r="G7" s="4"/>
      <c r="H7" s="4"/>
      <c r="I7" s="18"/>
      <c r="J7" s="109"/>
      <c r="K7" s="4"/>
      <c r="L7" s="4"/>
      <c r="M7" s="4"/>
      <c r="N7" s="4"/>
      <c r="O7" s="4"/>
      <c r="P7" s="16"/>
      <c r="Q7" s="571" t="s">
        <v>65</v>
      </c>
      <c r="R7" s="573"/>
      <c r="S7" s="573"/>
      <c r="T7" s="573"/>
      <c r="U7" s="572"/>
      <c r="X7" s="16"/>
      <c r="Y7" s="16"/>
      <c r="Z7" s="95" t="s">
        <v>12</v>
      </c>
      <c r="AA7" s="94"/>
      <c r="AB7" s="94"/>
      <c r="AC7" s="94"/>
      <c r="AD7" s="94"/>
      <c r="AE7" s="94"/>
      <c r="AF7" s="94"/>
      <c r="AG7" s="94"/>
      <c r="AH7" s="94"/>
      <c r="AI7" s="94"/>
      <c r="AJ7" s="94"/>
      <c r="AK7" s="94"/>
      <c r="AL7" s="94"/>
      <c r="AM7" s="94"/>
      <c r="AN7" s="94"/>
      <c r="AO7" s="94"/>
      <c r="AP7" s="94"/>
      <c r="AQ7" s="94"/>
      <c r="AR7" s="94"/>
      <c r="AS7" s="94"/>
      <c r="AT7" s="94"/>
      <c r="AU7" s="94"/>
    </row>
    <row r="8" spans="1:48" s="2" customFormat="1" ht="77.25" customHeight="1" x14ac:dyDescent="0.25">
      <c r="A8" s="109"/>
      <c r="B8" s="5" t="s">
        <v>256</v>
      </c>
      <c r="C8" s="6" t="s">
        <v>67</v>
      </c>
      <c r="D8" s="6" t="s">
        <v>419</v>
      </c>
      <c r="E8" s="6" t="s">
        <v>68</v>
      </c>
      <c r="F8" s="6" t="s">
        <v>69</v>
      </c>
      <c r="G8" s="6" t="s">
        <v>70</v>
      </c>
      <c r="H8" s="5" t="s">
        <v>71</v>
      </c>
      <c r="I8" s="19" t="s">
        <v>72</v>
      </c>
      <c r="J8" s="19" t="s">
        <v>204</v>
      </c>
      <c r="K8" s="6" t="s">
        <v>73</v>
      </c>
      <c r="L8" s="6" t="s">
        <v>74</v>
      </c>
      <c r="M8" s="6" t="s">
        <v>75</v>
      </c>
      <c r="N8" s="6" t="s">
        <v>76</v>
      </c>
      <c r="O8" s="6" t="s">
        <v>77</v>
      </c>
      <c r="P8" s="5" t="s">
        <v>49</v>
      </c>
      <c r="Q8" s="5" t="s">
        <v>734</v>
      </c>
      <c r="R8" s="6" t="s">
        <v>340</v>
      </c>
      <c r="S8" s="5" t="s">
        <v>700</v>
      </c>
      <c r="T8" s="6" t="s">
        <v>78</v>
      </c>
      <c r="U8" s="5" t="s">
        <v>79</v>
      </c>
      <c r="V8" s="418" t="s">
        <v>707</v>
      </c>
      <c r="W8" s="21" t="s">
        <v>86</v>
      </c>
      <c r="X8" s="5" t="s">
        <v>80</v>
      </c>
      <c r="Y8" s="5" t="s">
        <v>81</v>
      </c>
      <c r="Z8" s="571" t="s">
        <v>345</v>
      </c>
      <c r="AA8" s="572" t="s">
        <v>345</v>
      </c>
      <c r="AB8" s="571" t="s">
        <v>346</v>
      </c>
      <c r="AC8" s="572" t="s">
        <v>346</v>
      </c>
      <c r="AD8" s="571" t="s">
        <v>347</v>
      </c>
      <c r="AE8" s="572" t="s">
        <v>347</v>
      </c>
      <c r="AF8" s="571" t="s">
        <v>348</v>
      </c>
      <c r="AG8" s="572" t="s">
        <v>348</v>
      </c>
      <c r="AH8" s="571" t="s">
        <v>349</v>
      </c>
      <c r="AI8" s="572" t="s">
        <v>349</v>
      </c>
      <c r="AJ8" s="571" t="s">
        <v>350</v>
      </c>
      <c r="AK8" s="572" t="s">
        <v>350</v>
      </c>
      <c r="AL8" s="571" t="s">
        <v>351</v>
      </c>
      <c r="AM8" s="572" t="s">
        <v>351</v>
      </c>
      <c r="AN8" s="571" t="s">
        <v>352</v>
      </c>
      <c r="AO8" s="572" t="s">
        <v>352</v>
      </c>
      <c r="AP8" s="571" t="s">
        <v>353</v>
      </c>
      <c r="AQ8" s="572" t="s">
        <v>353</v>
      </c>
      <c r="AR8" s="571" t="s">
        <v>354</v>
      </c>
      <c r="AS8" s="572" t="s">
        <v>354</v>
      </c>
      <c r="AT8" s="571" t="s">
        <v>356</v>
      </c>
      <c r="AU8" s="572" t="s">
        <v>356</v>
      </c>
      <c r="AV8" s="22"/>
    </row>
    <row r="9" spans="1:48" ht="37.5" customHeight="1" x14ac:dyDescent="0.25">
      <c r="A9" s="107"/>
      <c r="B9" s="85"/>
      <c r="C9" s="85"/>
      <c r="D9" s="85"/>
      <c r="E9" s="85"/>
      <c r="F9" s="80"/>
      <c r="G9" s="80"/>
      <c r="H9" s="80"/>
      <c r="I9" s="86"/>
      <c r="J9" s="86"/>
      <c r="K9" s="80"/>
      <c r="L9" s="80"/>
      <c r="M9" s="80"/>
      <c r="N9" s="80"/>
      <c r="O9" s="80"/>
      <c r="P9" s="80"/>
      <c r="Q9" s="80"/>
      <c r="R9" s="80"/>
      <c r="S9" s="80"/>
      <c r="T9" s="80"/>
      <c r="U9" s="80"/>
      <c r="V9" s="23"/>
      <c r="W9" s="23"/>
      <c r="X9" s="8"/>
      <c r="Y9" s="8"/>
      <c r="Z9" s="5" t="s">
        <v>82</v>
      </c>
      <c r="AA9" s="5" t="s">
        <v>83</v>
      </c>
      <c r="AB9" s="5" t="s">
        <v>82</v>
      </c>
      <c r="AC9" s="5" t="s">
        <v>83</v>
      </c>
      <c r="AD9" s="5" t="s">
        <v>82</v>
      </c>
      <c r="AE9" s="5" t="s">
        <v>83</v>
      </c>
      <c r="AF9" s="5" t="s">
        <v>82</v>
      </c>
      <c r="AG9" s="5" t="s">
        <v>83</v>
      </c>
      <c r="AH9" s="5" t="s">
        <v>82</v>
      </c>
      <c r="AI9" s="5" t="s">
        <v>83</v>
      </c>
      <c r="AJ9" s="5" t="s">
        <v>82</v>
      </c>
      <c r="AK9" s="5" t="s">
        <v>83</v>
      </c>
      <c r="AL9" s="5" t="s">
        <v>82</v>
      </c>
      <c r="AM9" s="5" t="s">
        <v>83</v>
      </c>
      <c r="AN9" s="5" t="s">
        <v>82</v>
      </c>
      <c r="AO9" s="5" t="s">
        <v>83</v>
      </c>
      <c r="AP9" s="5" t="s">
        <v>82</v>
      </c>
      <c r="AQ9" s="5" t="s">
        <v>83</v>
      </c>
      <c r="AR9" s="5" t="s">
        <v>82</v>
      </c>
      <c r="AS9" s="5" t="s">
        <v>83</v>
      </c>
      <c r="AT9" s="5" t="s">
        <v>82</v>
      </c>
      <c r="AU9" s="5" t="s">
        <v>83</v>
      </c>
    </row>
    <row r="10" spans="1:48" x14ac:dyDescent="0.25">
      <c r="A10" s="11"/>
      <c r="B10" s="80" t="s">
        <v>565</v>
      </c>
      <c r="C10" s="85"/>
      <c r="D10" s="85"/>
      <c r="E10" s="85"/>
      <c r="F10" s="85"/>
      <c r="G10" s="85"/>
      <c r="H10" s="85"/>
      <c r="I10" s="85"/>
      <c r="J10" s="85"/>
      <c r="K10" s="85"/>
      <c r="L10" s="85"/>
      <c r="M10" s="85"/>
      <c r="N10" s="85"/>
      <c r="O10" s="85"/>
      <c r="P10" s="85"/>
      <c r="Q10" s="85"/>
      <c r="R10" s="85"/>
      <c r="S10" s="85"/>
      <c r="T10" s="85"/>
      <c r="U10" s="85"/>
      <c r="V10" s="85"/>
      <c r="W10" s="85"/>
      <c r="X10" s="85"/>
      <c r="Y10" s="82">
        <f t="array" aca="1" ref="Y10" ca="1">SUBTOTAL(9,Y12:Y206)-SUM(SUBTOTAL(9,OFFSET(Y9,IF($U$12:$U$206="Yes",ROW(Y12:Y206),0),0)))</f>
        <v>620.41300425456996</v>
      </c>
      <c r="Z10" s="82">
        <f t="array" aca="1" ref="Z10" ca="1">SUBTOTAL(9,Z12:Z206)-SUM(SUBTOTAL(9,OFFSET(Z9,IF($U$12:$U$206="Yes",ROW(Z12:Z206),0),0)))</f>
        <v>0</v>
      </c>
      <c r="AA10" s="82">
        <f t="array" aca="1" ref="AA10" ca="1">SUBTOTAL(9,AA12:AA206)-SUM(SUBTOTAL(9,OFFSET(AA9,IF($U$12:$U$206="Yes",ROW(AA12:AA206),0),0)))</f>
        <v>0</v>
      </c>
      <c r="AB10" s="82">
        <f t="array" aca="1" ref="AB10" ca="1">SUBTOTAL(9,AB12:AB206)-SUM(SUBTOTAL(9,OFFSET(AB9,IF($U$12:$U$206="Yes",ROW(AB12:AB206),0),0)))</f>
        <v>0</v>
      </c>
      <c r="AC10" s="82">
        <f t="array" aca="1" ref="AC10" ca="1">SUBTOTAL(9,AC12:AC206)-SUM(SUBTOTAL(9,OFFSET(AC9,IF($U$12:$U$206="Yes",ROW(AC12:AC206),0),0)))</f>
        <v>0</v>
      </c>
      <c r="AD10" s="82">
        <f t="array" aca="1" ref="AD10" ca="1">SUBTOTAL(9,AD12:AD206)-SUM(SUBTOTAL(9,OFFSET(AD9,IF($U$12:$U$206="Yes",ROW(AD12:AD206),0),0)))</f>
        <v>657.13049999999998</v>
      </c>
      <c r="AE10" s="82">
        <f t="array" aca="1" ref="AE10" ca="1">SUBTOTAL(9,AE12:AE206)-SUM(SUBTOTAL(9,OFFSET(AE9,IF($U$12:$U$206="Yes",ROW(AE12:AE206),0),0)))</f>
        <v>157500</v>
      </c>
      <c r="AF10" s="82">
        <f t="array" aca="1" ref="AF10" ca="1">SUBTOTAL(9,AF12:AF206)-SUM(SUBTOTAL(9,OFFSET(AF9,IF($U$12:$U$206="Yes",ROW(AF12:AF206),0),0)))</f>
        <v>1067.8370624999998</v>
      </c>
      <c r="AG10" s="82">
        <f t="array" aca="1" ref="AG10" ca="1">SUBTOTAL(9,AG12:AG206)-SUM(SUBTOTAL(9,OFFSET(AG9,IF($U$12:$U$206="Yes",ROW(AG12:AG206),0),0)))</f>
        <v>282500</v>
      </c>
      <c r="AH10" s="82">
        <f t="array" aca="1" ref="AH10" ca="1">SUBTOTAL(9,AH12:AH206)-SUM(SUBTOTAL(9,OFFSET(AH9,IF($U$12:$U$206="Yes",ROW(AH12:AH206),0),0)))</f>
        <v>1041.1411359375002</v>
      </c>
      <c r="AI10" s="82">
        <f t="array" aca="1" ref="AI10" ca="1">SUBTOTAL(9,AI12:AI206)-SUM(SUBTOTAL(9,OFFSET(AI9,IF($U$12:$U$206="Yes",ROW(AI12:AI206),0),0)))</f>
        <v>282500</v>
      </c>
      <c r="AJ10" s="82">
        <f t="array" aca="1" ref="AJ10" ca="1">SUBTOTAL(9,AJ12:AJ206)-SUM(SUBTOTAL(9,OFFSET(AJ9,IF($U$12:$U$206="Yes",ROW(AJ12:AJ206),0),0)))</f>
        <v>1015.1126075390624</v>
      </c>
      <c r="AK10" s="82">
        <f t="array" aca="1" ref="AK10" ca="1">SUBTOTAL(9,AK12:AK206)-SUM(SUBTOTAL(9,OFFSET(AK9,IF($U$12:$U$206="Yes",ROW(AK12:AK206),0),0)))</f>
        <v>285000</v>
      </c>
      <c r="AL10" s="82">
        <f t="array" aca="1" ref="AL10" ca="1">SUBTOTAL(9,AL12:AL206)-SUM(SUBTOTAL(9,OFFSET(AL9,IF($U$12:$U$206="Yes",ROW(AL12:AL206),0),0)))</f>
        <v>989.73479235058585</v>
      </c>
      <c r="AM10" s="82">
        <f t="array" aca="1" ref="AM10" ca="1">SUBTOTAL(9,AM12:AM206)-SUM(SUBTOTAL(9,OFFSET(AM9,IF($U$12:$U$206="Yes",ROW(AM12:AM206),0),0)))</f>
        <v>320000</v>
      </c>
      <c r="AN10" s="82">
        <f t="array" aca="1" ref="AN10" ca="1">SUBTOTAL(9,AN12:AN206)-SUM(SUBTOTAL(9,OFFSET(AN9,IF($U$12:$U$206="Yes",ROW(AN12:AN206),0),0)))</f>
        <v>964.99142254182118</v>
      </c>
      <c r="AO10" s="82">
        <f t="array" aca="1" ref="AO10" ca="1">SUBTOTAL(9,AO12:AO206)-SUM(SUBTOTAL(9,OFFSET(AO9,IF($U$12:$U$206="Yes",ROW(AO12:AO206),0),0)))</f>
        <v>322500</v>
      </c>
      <c r="AP10" s="82">
        <f t="array" aca="1" ref="AP10" ca="1">SUBTOTAL(9,AP12:AP206)-SUM(SUBTOTAL(9,OFFSET(AP9,IF($U$12:$U$206="Yes",ROW(AP12:AP206),0),0)))</f>
        <v>940.86663697827566</v>
      </c>
      <c r="AQ10" s="82">
        <f t="array" aca="1" ref="AQ10" ca="1">SUBTOTAL(9,AQ12:AQ206)-SUM(SUBTOTAL(9,OFFSET(AQ9,IF($U$12:$U$206="Yes",ROW(AQ12:AQ206),0),0)))</f>
        <v>322500</v>
      </c>
      <c r="AR10" s="82">
        <f t="array" aca="1" ref="AR10" ca="1">SUBTOTAL(9,AR12:AR206)-SUM(SUBTOTAL(9,OFFSET(AR9,IF($U$12:$U$206="Yes",ROW(AR12:AR206),0),0)))</f>
        <v>917.34497105381865</v>
      </c>
      <c r="AS10" s="82">
        <f t="array" aca="1" ref="AS10" ca="1">SUBTOTAL(9,AS12:AS206)-SUM(SUBTOTAL(9,OFFSET(AS9,IF($U$12:$U$206="Yes",ROW(AS12:AS206),0),0)))</f>
        <v>322500</v>
      </c>
      <c r="AT10" s="82">
        <f t="array" aca="1" ref="AT10" ca="1">SUBTOTAL(9,AT12:AT206)-SUM(SUBTOTAL(9,OFFSET(AT9,IF($U$12:$U$206="Yes",ROW(AT12:AT206),0),0)))</f>
        <v>894.41134677747323</v>
      </c>
      <c r="AU10" s="82">
        <f t="array" aca="1" ref="AU10" ca="1">SUBTOTAL(9,AU12:AU206)-SUM(SUBTOTAL(9,OFFSET(AU9,IF($U$12:$U$206="Yes",ROW(AU12:AU206),0),0)))</f>
        <v>322500</v>
      </c>
    </row>
    <row r="11" spans="1:48" x14ac:dyDescent="0.25">
      <c r="A11" s="4"/>
      <c r="B11" s="80" t="s">
        <v>96</v>
      </c>
      <c r="C11" s="85"/>
      <c r="D11" s="85"/>
      <c r="E11" s="85"/>
      <c r="F11" s="85"/>
      <c r="G11" s="85"/>
      <c r="H11" s="85"/>
      <c r="I11" s="85"/>
      <c r="J11" s="85"/>
      <c r="K11" s="85"/>
      <c r="L11" s="85"/>
      <c r="M11" s="85"/>
      <c r="N11" s="85"/>
      <c r="O11" s="85"/>
      <c r="P11" s="85"/>
      <c r="Q11" s="85"/>
      <c r="R11" s="85"/>
      <c r="S11" s="85"/>
      <c r="T11" s="85"/>
      <c r="U11" s="85"/>
      <c r="V11" s="85"/>
      <c r="W11" s="85"/>
      <c r="X11" s="85"/>
      <c r="Y11" s="82">
        <f t="shared" ref="Y11:AU11" si="0">SUM(Y12:Y206)-SUMIF($U$12:$U$206,"Yes",Y12:Y206)</f>
        <v>620.41300425456996</v>
      </c>
      <c r="Z11" s="82">
        <f t="shared" si="0"/>
        <v>0</v>
      </c>
      <c r="AA11" s="82">
        <f t="shared" si="0"/>
        <v>0</v>
      </c>
      <c r="AB11" s="82">
        <f t="shared" si="0"/>
        <v>0</v>
      </c>
      <c r="AC11" s="82">
        <f t="shared" si="0"/>
        <v>0</v>
      </c>
      <c r="AD11" s="82">
        <f t="shared" si="0"/>
        <v>657.13049999999998</v>
      </c>
      <c r="AE11" s="82">
        <f t="shared" si="0"/>
        <v>157500</v>
      </c>
      <c r="AF11" s="82">
        <f t="shared" si="0"/>
        <v>1067.8370624999998</v>
      </c>
      <c r="AG11" s="82">
        <f t="shared" si="0"/>
        <v>282500</v>
      </c>
      <c r="AH11" s="82">
        <f t="shared" si="0"/>
        <v>1041.1411359375002</v>
      </c>
      <c r="AI11" s="82">
        <f t="shared" si="0"/>
        <v>282500</v>
      </c>
      <c r="AJ11" s="82">
        <f t="shared" si="0"/>
        <v>1015.1126075390624</v>
      </c>
      <c r="AK11" s="82">
        <f t="shared" si="0"/>
        <v>285000</v>
      </c>
      <c r="AL11" s="82">
        <f t="shared" si="0"/>
        <v>989.73479235058585</v>
      </c>
      <c r="AM11" s="82">
        <f t="shared" si="0"/>
        <v>320000</v>
      </c>
      <c r="AN11" s="82">
        <f t="shared" si="0"/>
        <v>964.99142254182118</v>
      </c>
      <c r="AO11" s="82">
        <f t="shared" si="0"/>
        <v>322500</v>
      </c>
      <c r="AP11" s="82">
        <f t="shared" si="0"/>
        <v>940.86663697827566</v>
      </c>
      <c r="AQ11" s="82">
        <f t="shared" si="0"/>
        <v>322500</v>
      </c>
      <c r="AR11" s="82">
        <f t="shared" si="0"/>
        <v>917.34497105381865</v>
      </c>
      <c r="AS11" s="82">
        <f t="shared" si="0"/>
        <v>322500</v>
      </c>
      <c r="AT11" s="82">
        <f t="shared" si="0"/>
        <v>894.41134677747323</v>
      </c>
      <c r="AU11" s="82">
        <f t="shared" si="0"/>
        <v>322500</v>
      </c>
    </row>
    <row r="12" spans="1:48" x14ac:dyDescent="0.25">
      <c r="A12" s="107"/>
      <c r="B12" s="64" t="s">
        <v>752</v>
      </c>
      <c r="C12" s="64" t="s">
        <v>760</v>
      </c>
      <c r="D12" s="206" t="s">
        <v>718</v>
      </c>
      <c r="E12" s="64"/>
      <c r="F12" s="69" t="s">
        <v>346</v>
      </c>
      <c r="G12" s="69" t="s">
        <v>346</v>
      </c>
      <c r="H12" s="87" t="str">
        <f t="shared" ref="H12:H76" si="1">IF(G12="","",CONCATENATE(LEFT(G12,4)+1,"/",RIGHT(G12,2)+1))</f>
        <v>2016/17</v>
      </c>
      <c r="I12" s="65">
        <v>100000</v>
      </c>
      <c r="J12" s="65"/>
      <c r="K12" s="64"/>
      <c r="L12" s="64"/>
      <c r="M12" s="64"/>
      <c r="N12" s="64"/>
      <c r="O12" s="64"/>
      <c r="P12" s="64" t="s">
        <v>34</v>
      </c>
      <c r="Q12" s="64" t="s">
        <v>681</v>
      </c>
      <c r="R12" s="64" t="s">
        <v>342</v>
      </c>
      <c r="S12" s="64" t="s">
        <v>89</v>
      </c>
      <c r="T12" s="65">
        <v>1500000</v>
      </c>
      <c r="U12" s="65" t="s">
        <v>35</v>
      </c>
      <c r="V12" s="111"/>
      <c r="W12" s="111"/>
      <c r="X12" s="83">
        <f t="shared" ref="X12:X43" si="2">IF(OR($H12="",$S12=0,$T12=0,$N12="Identified/More Info Req",$N12="Abandoned",$N12="Superseded"),"",(I12-J12)/(T12*INDEX(CostsData,MATCH($S12,CostsEmissionSource,0),MATCH($H12,CostsYear,0)))+IF($K12="Yes",AB12*INDEX(CostsData,MATCH("CRC EES",CostsEmissionSource,0),MATCH(AD$8,CostsYear,0)),0))</f>
        <v>0.63492063492063489</v>
      </c>
      <c r="Y12" s="83">
        <f t="shared" ref="Y12:Y43" si="3">IF(OR($H12="",$S12=0,$T12=0,$N12="Identified/More Info Req",$N12="Abandoned",$N12="Superseded"),"",(I12-J12)/($T12*(INDEX(EmissionFactorsData,MATCH($S12,EmissionFactorsEmissionSource,0),MATCH($H12,EmissionFactorsYear,0))/1000)))</f>
        <v>152.17677462847942</v>
      </c>
      <c r="Z12" s="81">
        <f t="shared" ref="Z12:Z43" si="4">IF(OR($N12="Identified/More Info Req",$N12="Abandoned",$N12="Superseded",$U12="yes",LEFT($H12,4)&gt;LEFT(Z$8,4),$S12=""),0,$T12*(INDEX(EmissionFactorsData,MATCH($S12,EmissionFactorsEmissionSource,0),MATCH(Z$8,EmissionFactorsYear,0))/1000))</f>
        <v>0</v>
      </c>
      <c r="AA12" s="81">
        <f t="shared" ref="AA12:AA43" si="5">IF(OR($N12="Identified/More Info Req",$N12="Abandoned",$N12="Superseded",$U12="yes",LEFT($H12,4)&gt;LEFT(Z$8,4),$S12=""),0,$T12*INDEX(CostsData,MATCH($S12,CostsEmissionSource,0),MATCH(Z$8,CostsYear,0)))+IF($K12="Yes",X12*INDEX(CostsData,MATCH("CRC EES",CostsEmissionSource,0),MATCH(Z$8,CostsYear,0)),0)</f>
        <v>0</v>
      </c>
      <c r="AB12" s="81">
        <f t="shared" ref="AB12:AB43" si="6">IF(OR($N12="Identified/More Info Req",$N12="Abandoned",$N12="Superseded",$U12="yes",LEFT($H12,4)&gt;LEFT(AB$8,4),$S12=""),0,$T12*(INDEX(EmissionFactorsData,MATCH($S12,EmissionFactorsEmissionSource,0),MATCH(AB$8,EmissionFactorsYear,0))/1000))</f>
        <v>0</v>
      </c>
      <c r="AC12" s="81">
        <f t="shared" ref="AC12:AC43" si="7">IF(OR($N12="Identified/More Info Req",$N12="Abandoned",$N12="Superseded",$U12="yes",LEFT($H12,4)&gt;LEFT(AB$8,4),$S12=""),0,$T12*INDEX(CostsData,MATCH($S12,CostsEmissionSource,0),MATCH(AB$8,CostsYear,0)))+IF($K12="Yes",Z12*INDEX(CostsData,MATCH("CRC EES",CostsEmissionSource,0),MATCH(AB$8,CostsYear,0)),0)</f>
        <v>0</v>
      </c>
      <c r="AD12" s="81">
        <f t="shared" ref="AD12:AD43" si="8">IF(OR($N12="Identified/More Info Req",$N12="Abandoned",$N12="Superseded",$U12="yes",LEFT($H12,4)&gt;LEFT(AD$8,4),$S12=""),0,$T12*(INDEX(EmissionFactorsData,MATCH($S12,EmissionFactorsEmissionSource,0),MATCH(AD$8,EmissionFactorsYear,0))/1000))</f>
        <v>657.13049999999998</v>
      </c>
      <c r="AE12" s="81">
        <f t="shared" ref="AE12:AE43" si="9">IF(OR($N12="Identified/More Info Req",$N12="Abandoned",$N12="Superseded",$U12="yes",LEFT($H12,4)&gt;LEFT(AD$8,4),$S12=""),0,$T12*INDEX(CostsData,MATCH($S12,CostsEmissionSource,0),MATCH(AD$8,CostsYear,0)))+IF($K12="Yes",AB12*INDEX(CostsData,MATCH("CRC EES",CostsEmissionSource,0),MATCH(AD$8,CostsYear,0)),0)</f>
        <v>157500</v>
      </c>
      <c r="AF12" s="81">
        <f t="shared" ref="AF12:AF43" si="10">IF(OR($N12="Identified/More Info Req",$N12="Abandoned",$N12="Superseded",$U12="yes",LEFT($H12,4)&gt;LEFT(AF$8,4),$S12=""),0,$T12*(INDEX(EmissionFactorsData,MATCH($S12,EmissionFactorsEmissionSource,0),MATCH(AF$8,EmissionFactorsYear,0))/1000))</f>
        <v>640.70223749999991</v>
      </c>
      <c r="AG12" s="81">
        <f t="shared" ref="AG12:AG43" si="11">IF(OR($N12="Identified/More Info Req",$N12="Abandoned",$N12="Superseded",$U12="yes",LEFT($H12,4)&gt;LEFT(AF$8,4),$S12=""),0,$T12*INDEX(CostsData,MATCH($S12,CostsEmissionSource,0),MATCH(AF$8,CostsYear,0)))+IF($K12="Yes",AD12*INDEX(CostsData,MATCH("CRC EES",CostsEmissionSource,0),MATCH(AF$8,CostsYear,0)),0)</f>
        <v>169500</v>
      </c>
      <c r="AH12" s="81">
        <f t="shared" ref="AH12:AH43" si="12">IF(OR($N12="Identified/More Info Req",$N12="Abandoned",$N12="Superseded",$U12="yes",LEFT($H12,4)&gt;LEFT(AH$8,4),$S12=""),0,$T12*(INDEX(EmissionFactorsData,MATCH($S12,EmissionFactorsEmissionSource,0),MATCH(AH$8,EmissionFactorsYear,0))/1000))</f>
        <v>624.68468156250003</v>
      </c>
      <c r="AI12" s="81">
        <f t="shared" ref="AI12:AI43" si="13">IF(OR($N12="Identified/More Info Req",$N12="Abandoned",$N12="Superseded",$U12="yes",LEFT($H12,4)&gt;LEFT(AH$8,4),$S12=""),0,$T12*INDEX(CostsData,MATCH($S12,CostsEmissionSource,0),MATCH(AH$8,CostsYear,0)))+IF($K12="Yes",AF12*INDEX(CostsData,MATCH("CRC EES",CostsEmissionSource,0),MATCH(AH$8,CostsYear,0)),0)</f>
        <v>169500</v>
      </c>
      <c r="AJ12" s="81">
        <f t="shared" ref="AJ12:AJ43" si="14">IF(OR($N12="Identified/More Info Req",$N12="Abandoned",$N12="Superseded",$U12="yes",LEFT($H12,4)&gt;LEFT(AJ$8,4),$S12=""),0,$T12*(INDEX(EmissionFactorsData,MATCH($S12,EmissionFactorsEmissionSource,0),MATCH(AJ$8,EmissionFactorsYear,0))/1000))</f>
        <v>609.06756452343745</v>
      </c>
      <c r="AK12" s="81">
        <f t="shared" ref="AK12:AK43" si="15">IF(OR($N12="Identified/More Info Req",$N12="Abandoned",$N12="Superseded",$U12="yes",LEFT($H12,4)&gt;LEFT(AJ$8,4),$S12=""),0,$T12*INDEX(CostsData,MATCH($S12,CostsEmissionSource,0),MATCH(AJ$8,CostsYear,0)))+IF($K12="Yes",AH12*INDEX(CostsData,MATCH("CRC EES",CostsEmissionSource,0),MATCH(AJ$8,CostsYear,0)),0)</f>
        <v>171000</v>
      </c>
      <c r="AL12" s="81">
        <f t="shared" ref="AL12:AL43" si="16">IF(OR($N12="Identified/More Info Req",$N12="Abandoned",$N12="Superseded",$U12="yes",LEFT($H12,4)&gt;LEFT(AL$8,4),$S12=""),0,$T12*(INDEX(EmissionFactorsData,MATCH($S12,EmissionFactorsEmissionSource,0),MATCH(AL$8,EmissionFactorsYear,0))/1000))</f>
        <v>593.84087541035149</v>
      </c>
      <c r="AM12" s="81">
        <f t="shared" ref="AM12:AM43" si="17">IF(OR($N12="Identified/More Info Req",$N12="Abandoned",$N12="Superseded",$U12="yes",LEFT($H12,4)&gt;LEFT(AL$8,4),$S12=""),0,$T12*INDEX(CostsData,MATCH($S12,CostsEmissionSource,0),MATCH(AL$8,CostsYear,0)))+IF($K12="Yes",AJ12*INDEX(CostsData,MATCH("CRC EES",CostsEmissionSource,0),MATCH(AL$8,CostsYear,0)),0)</f>
        <v>192000</v>
      </c>
      <c r="AN12" s="81">
        <f t="shared" ref="AN12:AN43" si="18">IF(OR($N12="Identified/More Info Req",$N12="Abandoned",$N12="Superseded",$U12="yes",LEFT($H12,4)&gt;LEFT(AN$8,4),$S12=""),0,$T12*(INDEX(EmissionFactorsData,MATCH($S12,EmissionFactorsEmissionSource,0),MATCH(AN$8,EmissionFactorsYear,0))/1000))</f>
        <v>578.99485352509271</v>
      </c>
      <c r="AO12" s="81">
        <f t="shared" ref="AO12:AO43" si="19">IF(OR($N12="Identified/More Info Req",$N12="Abandoned",$N12="Superseded",$U12="yes",LEFT($H12,4)&gt;LEFT(AN$8,4),$S12=""),0,$T12*INDEX(CostsData,MATCH($S12,CostsEmissionSource,0),MATCH(AN$8,CostsYear,0)))+IF($K12="Yes",AL12*INDEX(CostsData,MATCH("CRC EES",CostsEmissionSource,0),MATCH(AN$8,CostsYear,0)),0)</f>
        <v>193500</v>
      </c>
      <c r="AP12" s="81">
        <f t="shared" ref="AP12:AP43" si="20">IF(OR($N12="Identified/More Info Req",$N12="Abandoned",$N12="Superseded",$U12="yes",LEFT($H12,4)&gt;LEFT(AP$8,4),$S12=""),0,$T12*(INDEX(EmissionFactorsData,MATCH($S12,EmissionFactorsEmissionSource,0),MATCH(AP$8,EmissionFactorsYear,0))/1000))</f>
        <v>564.51998218696542</v>
      </c>
      <c r="AQ12" s="81">
        <f t="shared" ref="AQ12:AQ43" si="21">IF(OR($N12="Identified/More Info Req",$N12="Abandoned",$N12="Superseded",$U12="yes",LEFT($H12,4)&gt;LEFT(AP$8,4),$S12=""),0,$T12*INDEX(CostsData,MATCH($S12,CostsEmissionSource,0),MATCH(AP$8,CostsYear,0)))+IF($K12="Yes",AN12*INDEX(CostsData,MATCH("CRC EES",CostsEmissionSource,0),MATCH(AP$8,CostsYear,0)),0)</f>
        <v>193500</v>
      </c>
      <c r="AR12" s="81">
        <f t="shared" ref="AR12:AR43" si="22">IF(OR($N12="Identified/More Info Req",$N12="Abandoned",$N12="Superseded",$U12="yes",LEFT($H12,4)&gt;LEFT(AR$8,4),$S12=""),0,$T12*(INDEX(EmissionFactorsData,MATCH($S12,EmissionFactorsEmissionSource,0),MATCH(AR$8,EmissionFactorsYear,0))/1000))</f>
        <v>550.40698263229126</v>
      </c>
      <c r="AS12" s="81">
        <f t="shared" ref="AS12:AS43" si="23">IF(OR($N12="Identified/More Info Req",$N12="Abandoned",$N12="Superseded",$U12="yes",LEFT($H12,4)&gt;LEFT(AR$8,4),$S12=""),0,$T12*INDEX(CostsData,MATCH($S12,CostsEmissionSource,0),MATCH(AR$8,CostsYear,0)))+IF($K12="Yes",AP12*INDEX(CostsData,MATCH("CRC EES",CostsEmissionSource,0),MATCH(AR$8,CostsYear,0)),0)</f>
        <v>193500</v>
      </c>
      <c r="AT12" s="81">
        <f t="shared" ref="AT12:AT43" si="24">IF(OR($N12="Identified/More Info Req",$N12="Abandoned",$N12="Superseded",$U12="yes",LEFT($H12,4)&gt;LEFT(AT$8,4),$S12=""),0,$T12*(INDEX(EmissionFactorsData,MATCH($S12,EmissionFactorsEmissionSource,0),MATCH(AT$8,EmissionFactorsYear,0))/1000))</f>
        <v>536.64680806648391</v>
      </c>
      <c r="AU12" s="81">
        <f t="shared" ref="AU12:AU43" si="25">IF(OR($N12="Identified/More Info Req",$N12="Abandoned",$N12="Superseded",$U12="yes",LEFT($H12,4)&gt;LEFT(AT$8,4),$S12=""),0,$T12*INDEX(CostsData,MATCH($S12,CostsEmissionSource,0),MATCH(AT$8,CostsYear,0)))+IF($K12="Yes",AR12*INDEX(CostsData,MATCH("CRC EES",CostsEmissionSource,0),MATCH(AT$8,CostsYear,0)),0)</f>
        <v>193500</v>
      </c>
    </row>
    <row r="13" spans="1:48" x14ac:dyDescent="0.25">
      <c r="A13" s="107"/>
      <c r="B13" s="64" t="s">
        <v>753</v>
      </c>
      <c r="C13" s="64" t="s">
        <v>761</v>
      </c>
      <c r="D13" s="206" t="s">
        <v>744</v>
      </c>
      <c r="E13" s="64"/>
      <c r="F13" s="69" t="s">
        <v>347</v>
      </c>
      <c r="G13" s="69" t="s">
        <v>347</v>
      </c>
      <c r="H13" s="87" t="str">
        <f t="shared" si="1"/>
        <v>2017/18</v>
      </c>
      <c r="I13" s="65">
        <v>200000</v>
      </c>
      <c r="J13" s="65"/>
      <c r="K13" s="64"/>
      <c r="L13" s="64"/>
      <c r="M13" s="64"/>
      <c r="N13" s="64"/>
      <c r="O13" s="64"/>
      <c r="P13" s="64" t="s">
        <v>34</v>
      </c>
      <c r="Q13" s="64" t="s">
        <v>681</v>
      </c>
      <c r="R13" s="64" t="s">
        <v>342</v>
      </c>
      <c r="S13" s="64" t="s">
        <v>89</v>
      </c>
      <c r="T13" s="65">
        <v>1000000</v>
      </c>
      <c r="U13" s="65" t="s">
        <v>35</v>
      </c>
      <c r="V13" s="111"/>
      <c r="W13" s="111"/>
      <c r="X13" s="83">
        <f t="shared" si="2"/>
        <v>1.7699115044247788</v>
      </c>
      <c r="Y13" s="83">
        <f t="shared" si="3"/>
        <v>468.23622962609056</v>
      </c>
      <c r="Z13" s="81">
        <f t="shared" si="4"/>
        <v>0</v>
      </c>
      <c r="AA13" s="81">
        <f t="shared" si="5"/>
        <v>0</v>
      </c>
      <c r="AB13" s="81">
        <f t="shared" si="6"/>
        <v>0</v>
      </c>
      <c r="AC13" s="81">
        <f t="shared" si="7"/>
        <v>0</v>
      </c>
      <c r="AD13" s="81">
        <f t="shared" si="8"/>
        <v>0</v>
      </c>
      <c r="AE13" s="81">
        <f t="shared" si="9"/>
        <v>0</v>
      </c>
      <c r="AF13" s="81">
        <f t="shared" si="10"/>
        <v>427.13482499999998</v>
      </c>
      <c r="AG13" s="81">
        <f t="shared" si="11"/>
        <v>113000</v>
      </c>
      <c r="AH13" s="81">
        <f t="shared" si="12"/>
        <v>416.45645437500002</v>
      </c>
      <c r="AI13" s="81">
        <f t="shared" si="13"/>
        <v>113000</v>
      </c>
      <c r="AJ13" s="81">
        <f t="shared" si="14"/>
        <v>406.04504301562497</v>
      </c>
      <c r="AK13" s="81">
        <f t="shared" si="15"/>
        <v>114000</v>
      </c>
      <c r="AL13" s="81">
        <f t="shared" si="16"/>
        <v>395.89391694023431</v>
      </c>
      <c r="AM13" s="81">
        <f t="shared" si="17"/>
        <v>128000</v>
      </c>
      <c r="AN13" s="81">
        <f t="shared" si="18"/>
        <v>385.99656901672847</v>
      </c>
      <c r="AO13" s="81">
        <f t="shared" si="19"/>
        <v>129000</v>
      </c>
      <c r="AP13" s="81">
        <f t="shared" si="20"/>
        <v>376.34665479131024</v>
      </c>
      <c r="AQ13" s="81">
        <f t="shared" si="21"/>
        <v>129000</v>
      </c>
      <c r="AR13" s="81">
        <f t="shared" si="22"/>
        <v>366.93798842152745</v>
      </c>
      <c r="AS13" s="81">
        <f t="shared" si="23"/>
        <v>129000</v>
      </c>
      <c r="AT13" s="81">
        <f t="shared" si="24"/>
        <v>357.76453871098926</v>
      </c>
      <c r="AU13" s="81">
        <f t="shared" si="25"/>
        <v>129000</v>
      </c>
    </row>
    <row r="14" spans="1:48" x14ac:dyDescent="0.25">
      <c r="A14" s="107"/>
      <c r="B14" s="64" t="s">
        <v>754</v>
      </c>
      <c r="C14" s="64"/>
      <c r="D14" s="206"/>
      <c r="E14" s="64"/>
      <c r="F14" s="69"/>
      <c r="G14" s="69"/>
      <c r="H14" s="87" t="str">
        <f t="shared" si="1"/>
        <v/>
      </c>
      <c r="I14" s="65"/>
      <c r="J14" s="65"/>
      <c r="K14" s="64"/>
      <c r="L14" s="64"/>
      <c r="M14" s="64"/>
      <c r="N14" s="64"/>
      <c r="O14" s="64"/>
      <c r="P14" s="64"/>
      <c r="Q14" s="64"/>
      <c r="R14" s="64"/>
      <c r="S14" s="64"/>
      <c r="T14" s="65"/>
      <c r="U14" s="65"/>
      <c r="V14" s="111"/>
      <c r="W14" s="111"/>
      <c r="X14" s="83" t="str">
        <f t="shared" si="2"/>
        <v/>
      </c>
      <c r="Y14" s="83" t="str">
        <f t="shared" si="3"/>
        <v/>
      </c>
      <c r="Z14" s="81">
        <f t="shared" si="4"/>
        <v>0</v>
      </c>
      <c r="AA14" s="81">
        <f t="shared" si="5"/>
        <v>0</v>
      </c>
      <c r="AB14" s="81">
        <f t="shared" si="6"/>
        <v>0</v>
      </c>
      <c r="AC14" s="81">
        <f t="shared" si="7"/>
        <v>0</v>
      </c>
      <c r="AD14" s="81">
        <f t="shared" si="8"/>
        <v>0</v>
      </c>
      <c r="AE14" s="81">
        <f t="shared" si="9"/>
        <v>0</v>
      </c>
      <c r="AF14" s="81">
        <f t="shared" si="10"/>
        <v>0</v>
      </c>
      <c r="AG14" s="81">
        <f t="shared" si="11"/>
        <v>0</v>
      </c>
      <c r="AH14" s="81">
        <f t="shared" si="12"/>
        <v>0</v>
      </c>
      <c r="AI14" s="81">
        <f t="shared" si="13"/>
        <v>0</v>
      </c>
      <c r="AJ14" s="81">
        <f t="shared" si="14"/>
        <v>0</v>
      </c>
      <c r="AK14" s="81">
        <f t="shared" si="15"/>
        <v>0</v>
      </c>
      <c r="AL14" s="81">
        <f t="shared" si="16"/>
        <v>0</v>
      </c>
      <c r="AM14" s="81">
        <f t="shared" si="17"/>
        <v>0</v>
      </c>
      <c r="AN14" s="81">
        <f t="shared" si="18"/>
        <v>0</v>
      </c>
      <c r="AO14" s="81">
        <f t="shared" si="19"/>
        <v>0</v>
      </c>
      <c r="AP14" s="81">
        <f t="shared" si="20"/>
        <v>0</v>
      </c>
      <c r="AQ14" s="81">
        <f t="shared" si="21"/>
        <v>0</v>
      </c>
      <c r="AR14" s="81">
        <f t="shared" si="22"/>
        <v>0</v>
      </c>
      <c r="AS14" s="81">
        <f t="shared" si="23"/>
        <v>0</v>
      </c>
      <c r="AT14" s="81">
        <f t="shared" si="24"/>
        <v>0</v>
      </c>
      <c r="AU14" s="81">
        <f t="shared" si="25"/>
        <v>0</v>
      </c>
    </row>
    <row r="15" spans="1:48" x14ac:dyDescent="0.25">
      <c r="A15" s="107"/>
      <c r="B15" s="64" t="s">
        <v>755</v>
      </c>
      <c r="C15" s="64"/>
      <c r="D15" s="206"/>
      <c r="E15" s="64"/>
      <c r="F15" s="69"/>
      <c r="G15" s="69"/>
      <c r="H15" s="87" t="str">
        <f t="shared" si="1"/>
        <v/>
      </c>
      <c r="I15" s="65"/>
      <c r="J15" s="65"/>
      <c r="K15" s="70"/>
      <c r="L15" s="64"/>
      <c r="M15" s="64"/>
      <c r="N15" s="64"/>
      <c r="O15" s="64"/>
      <c r="P15" s="64"/>
      <c r="Q15" s="64"/>
      <c r="R15" s="64"/>
      <c r="S15" s="64"/>
      <c r="T15" s="65"/>
      <c r="U15" s="65"/>
      <c r="V15" s="111"/>
      <c r="W15" s="111"/>
      <c r="X15" s="83" t="str">
        <f t="shared" si="2"/>
        <v/>
      </c>
      <c r="Y15" s="83" t="str">
        <f t="shared" si="3"/>
        <v/>
      </c>
      <c r="Z15" s="81">
        <f t="shared" si="4"/>
        <v>0</v>
      </c>
      <c r="AA15" s="81">
        <f t="shared" si="5"/>
        <v>0</v>
      </c>
      <c r="AB15" s="81">
        <f t="shared" si="6"/>
        <v>0</v>
      </c>
      <c r="AC15" s="81">
        <f t="shared" si="7"/>
        <v>0</v>
      </c>
      <c r="AD15" s="81">
        <f t="shared" si="8"/>
        <v>0</v>
      </c>
      <c r="AE15" s="81">
        <f t="shared" si="9"/>
        <v>0</v>
      </c>
      <c r="AF15" s="81">
        <f t="shared" si="10"/>
        <v>0</v>
      </c>
      <c r="AG15" s="81">
        <f t="shared" si="11"/>
        <v>0</v>
      </c>
      <c r="AH15" s="81">
        <f t="shared" si="12"/>
        <v>0</v>
      </c>
      <c r="AI15" s="81">
        <f t="shared" si="13"/>
        <v>0</v>
      </c>
      <c r="AJ15" s="81">
        <f t="shared" si="14"/>
        <v>0</v>
      </c>
      <c r="AK15" s="81">
        <f t="shared" si="15"/>
        <v>0</v>
      </c>
      <c r="AL15" s="81">
        <f t="shared" si="16"/>
        <v>0</v>
      </c>
      <c r="AM15" s="81">
        <f t="shared" si="17"/>
        <v>0</v>
      </c>
      <c r="AN15" s="81">
        <f t="shared" si="18"/>
        <v>0</v>
      </c>
      <c r="AO15" s="81">
        <f t="shared" si="19"/>
        <v>0</v>
      </c>
      <c r="AP15" s="81">
        <f t="shared" si="20"/>
        <v>0</v>
      </c>
      <c r="AQ15" s="81">
        <f t="shared" si="21"/>
        <v>0</v>
      </c>
      <c r="AR15" s="81">
        <f t="shared" si="22"/>
        <v>0</v>
      </c>
      <c r="AS15" s="81">
        <f t="shared" si="23"/>
        <v>0</v>
      </c>
      <c r="AT15" s="81">
        <f t="shared" si="24"/>
        <v>0</v>
      </c>
      <c r="AU15" s="81">
        <f t="shared" si="25"/>
        <v>0</v>
      </c>
    </row>
    <row r="16" spans="1:48" x14ac:dyDescent="0.25">
      <c r="A16" s="107"/>
      <c r="B16" s="64" t="s">
        <v>756</v>
      </c>
      <c r="C16" s="64"/>
      <c r="D16" s="206"/>
      <c r="E16" s="64"/>
      <c r="F16" s="69"/>
      <c r="G16" s="69"/>
      <c r="H16" s="87" t="str">
        <f t="shared" si="1"/>
        <v/>
      </c>
      <c r="I16" s="65"/>
      <c r="J16" s="65"/>
      <c r="K16" s="70"/>
      <c r="L16" s="64"/>
      <c r="M16" s="64"/>
      <c r="N16" s="64"/>
      <c r="O16" s="64"/>
      <c r="P16" s="64"/>
      <c r="Q16" s="64"/>
      <c r="R16" s="64"/>
      <c r="S16" s="64"/>
      <c r="T16" s="65"/>
      <c r="U16" s="65"/>
      <c r="V16" s="111"/>
      <c r="W16" s="111"/>
      <c r="X16" s="83" t="str">
        <f t="shared" si="2"/>
        <v/>
      </c>
      <c r="Y16" s="83" t="str">
        <f t="shared" si="3"/>
        <v/>
      </c>
      <c r="Z16" s="81">
        <f t="shared" si="4"/>
        <v>0</v>
      </c>
      <c r="AA16" s="81">
        <f t="shared" si="5"/>
        <v>0</v>
      </c>
      <c r="AB16" s="81">
        <f t="shared" si="6"/>
        <v>0</v>
      </c>
      <c r="AC16" s="81">
        <f t="shared" si="7"/>
        <v>0</v>
      </c>
      <c r="AD16" s="81">
        <f t="shared" si="8"/>
        <v>0</v>
      </c>
      <c r="AE16" s="81">
        <f t="shared" si="9"/>
        <v>0</v>
      </c>
      <c r="AF16" s="81">
        <f t="shared" si="10"/>
        <v>0</v>
      </c>
      <c r="AG16" s="81">
        <f t="shared" si="11"/>
        <v>0</v>
      </c>
      <c r="AH16" s="81">
        <f t="shared" si="12"/>
        <v>0</v>
      </c>
      <c r="AI16" s="81">
        <f t="shared" si="13"/>
        <v>0</v>
      </c>
      <c r="AJ16" s="81">
        <f t="shared" si="14"/>
        <v>0</v>
      </c>
      <c r="AK16" s="81">
        <f t="shared" si="15"/>
        <v>0</v>
      </c>
      <c r="AL16" s="81">
        <f t="shared" si="16"/>
        <v>0</v>
      </c>
      <c r="AM16" s="81">
        <f t="shared" si="17"/>
        <v>0</v>
      </c>
      <c r="AN16" s="81">
        <f t="shared" si="18"/>
        <v>0</v>
      </c>
      <c r="AO16" s="81">
        <f t="shared" si="19"/>
        <v>0</v>
      </c>
      <c r="AP16" s="81">
        <f t="shared" si="20"/>
        <v>0</v>
      </c>
      <c r="AQ16" s="81">
        <f t="shared" si="21"/>
        <v>0</v>
      </c>
      <c r="AR16" s="81">
        <f t="shared" si="22"/>
        <v>0</v>
      </c>
      <c r="AS16" s="81">
        <f t="shared" si="23"/>
        <v>0</v>
      </c>
      <c r="AT16" s="81">
        <f t="shared" si="24"/>
        <v>0</v>
      </c>
      <c r="AU16" s="81">
        <f t="shared" si="25"/>
        <v>0</v>
      </c>
    </row>
    <row r="17" spans="1:47" x14ac:dyDescent="0.25">
      <c r="A17" s="107"/>
      <c r="B17" s="64" t="s">
        <v>757</v>
      </c>
      <c r="C17" s="64"/>
      <c r="D17" s="206"/>
      <c r="E17" s="64"/>
      <c r="F17" s="69"/>
      <c r="G17" s="69"/>
      <c r="H17" s="87" t="str">
        <f t="shared" si="1"/>
        <v/>
      </c>
      <c r="I17" s="65"/>
      <c r="J17" s="65"/>
      <c r="K17" s="64"/>
      <c r="L17" s="64"/>
      <c r="M17" s="64"/>
      <c r="N17" s="64"/>
      <c r="O17" s="64"/>
      <c r="P17" s="64"/>
      <c r="Q17" s="64"/>
      <c r="R17" s="64"/>
      <c r="S17" s="64"/>
      <c r="T17" s="65"/>
      <c r="U17" s="65"/>
      <c r="V17" s="111"/>
      <c r="W17" s="111"/>
      <c r="X17" s="83" t="str">
        <f t="shared" si="2"/>
        <v/>
      </c>
      <c r="Y17" s="83" t="str">
        <f t="shared" si="3"/>
        <v/>
      </c>
      <c r="Z17" s="81">
        <f t="shared" si="4"/>
        <v>0</v>
      </c>
      <c r="AA17" s="81">
        <f t="shared" si="5"/>
        <v>0</v>
      </c>
      <c r="AB17" s="81">
        <f t="shared" si="6"/>
        <v>0</v>
      </c>
      <c r="AC17" s="81">
        <f t="shared" si="7"/>
        <v>0</v>
      </c>
      <c r="AD17" s="81">
        <f t="shared" si="8"/>
        <v>0</v>
      </c>
      <c r="AE17" s="81">
        <f t="shared" si="9"/>
        <v>0</v>
      </c>
      <c r="AF17" s="81">
        <f t="shared" si="10"/>
        <v>0</v>
      </c>
      <c r="AG17" s="81">
        <f t="shared" si="11"/>
        <v>0</v>
      </c>
      <c r="AH17" s="81">
        <f t="shared" si="12"/>
        <v>0</v>
      </c>
      <c r="AI17" s="81">
        <f t="shared" si="13"/>
        <v>0</v>
      </c>
      <c r="AJ17" s="81">
        <f t="shared" si="14"/>
        <v>0</v>
      </c>
      <c r="AK17" s="81">
        <f t="shared" si="15"/>
        <v>0</v>
      </c>
      <c r="AL17" s="81">
        <f t="shared" si="16"/>
        <v>0</v>
      </c>
      <c r="AM17" s="81">
        <f t="shared" si="17"/>
        <v>0</v>
      </c>
      <c r="AN17" s="81">
        <f t="shared" si="18"/>
        <v>0</v>
      </c>
      <c r="AO17" s="81">
        <f t="shared" si="19"/>
        <v>0</v>
      </c>
      <c r="AP17" s="81">
        <f t="shared" si="20"/>
        <v>0</v>
      </c>
      <c r="AQ17" s="81">
        <f t="shared" si="21"/>
        <v>0</v>
      </c>
      <c r="AR17" s="81">
        <f t="shared" si="22"/>
        <v>0</v>
      </c>
      <c r="AS17" s="81">
        <f t="shared" si="23"/>
        <v>0</v>
      </c>
      <c r="AT17" s="81">
        <f t="shared" si="24"/>
        <v>0</v>
      </c>
      <c r="AU17" s="81">
        <f t="shared" si="25"/>
        <v>0</v>
      </c>
    </row>
    <row r="18" spans="1:47" x14ac:dyDescent="0.25">
      <c r="A18" s="107"/>
      <c r="B18" s="64" t="s">
        <v>758</v>
      </c>
      <c r="C18" s="64"/>
      <c r="D18" s="206"/>
      <c r="E18" s="64"/>
      <c r="F18" s="69"/>
      <c r="G18" s="69"/>
      <c r="H18" s="87" t="str">
        <f t="shared" si="1"/>
        <v/>
      </c>
      <c r="I18" s="65"/>
      <c r="J18" s="65"/>
      <c r="K18" s="64"/>
      <c r="L18" s="64"/>
      <c r="M18" s="64"/>
      <c r="N18" s="64"/>
      <c r="O18" s="64"/>
      <c r="P18" s="64"/>
      <c r="Q18" s="64"/>
      <c r="R18" s="64"/>
      <c r="S18" s="64"/>
      <c r="T18" s="65"/>
      <c r="U18" s="65"/>
      <c r="V18" s="111"/>
      <c r="W18" s="111"/>
      <c r="X18" s="83" t="str">
        <f t="shared" si="2"/>
        <v/>
      </c>
      <c r="Y18" s="83" t="str">
        <f t="shared" si="3"/>
        <v/>
      </c>
      <c r="Z18" s="81">
        <f t="shared" si="4"/>
        <v>0</v>
      </c>
      <c r="AA18" s="81">
        <f t="shared" si="5"/>
        <v>0</v>
      </c>
      <c r="AB18" s="81">
        <f t="shared" si="6"/>
        <v>0</v>
      </c>
      <c r="AC18" s="81">
        <f t="shared" si="7"/>
        <v>0</v>
      </c>
      <c r="AD18" s="81">
        <f t="shared" si="8"/>
        <v>0</v>
      </c>
      <c r="AE18" s="81">
        <f t="shared" si="9"/>
        <v>0</v>
      </c>
      <c r="AF18" s="81">
        <f t="shared" si="10"/>
        <v>0</v>
      </c>
      <c r="AG18" s="81">
        <f t="shared" si="11"/>
        <v>0</v>
      </c>
      <c r="AH18" s="81">
        <f t="shared" si="12"/>
        <v>0</v>
      </c>
      <c r="AI18" s="81">
        <f t="shared" si="13"/>
        <v>0</v>
      </c>
      <c r="AJ18" s="81">
        <f t="shared" si="14"/>
        <v>0</v>
      </c>
      <c r="AK18" s="81">
        <f t="shared" si="15"/>
        <v>0</v>
      </c>
      <c r="AL18" s="81">
        <f t="shared" si="16"/>
        <v>0</v>
      </c>
      <c r="AM18" s="81">
        <f t="shared" si="17"/>
        <v>0</v>
      </c>
      <c r="AN18" s="81">
        <f t="shared" si="18"/>
        <v>0</v>
      </c>
      <c r="AO18" s="81">
        <f t="shared" si="19"/>
        <v>0</v>
      </c>
      <c r="AP18" s="81">
        <f t="shared" si="20"/>
        <v>0</v>
      </c>
      <c r="AQ18" s="81">
        <f t="shared" si="21"/>
        <v>0</v>
      </c>
      <c r="AR18" s="81">
        <f t="shared" si="22"/>
        <v>0</v>
      </c>
      <c r="AS18" s="81">
        <f t="shared" si="23"/>
        <v>0</v>
      </c>
      <c r="AT18" s="81">
        <f t="shared" si="24"/>
        <v>0</v>
      </c>
      <c r="AU18" s="81">
        <f t="shared" si="25"/>
        <v>0</v>
      </c>
    </row>
    <row r="19" spans="1:47" x14ac:dyDescent="0.25">
      <c r="A19" s="107"/>
      <c r="B19" s="64" t="s">
        <v>759</v>
      </c>
      <c r="C19" s="64"/>
      <c r="D19" s="206"/>
      <c r="E19" s="64"/>
      <c r="F19" s="69"/>
      <c r="G19" s="69"/>
      <c r="H19" s="87" t="str">
        <f t="shared" si="1"/>
        <v/>
      </c>
      <c r="I19" s="65"/>
      <c r="J19" s="65"/>
      <c r="K19" s="64"/>
      <c r="L19" s="64"/>
      <c r="M19" s="64"/>
      <c r="N19" s="64"/>
      <c r="O19" s="64"/>
      <c r="P19" s="64"/>
      <c r="Q19" s="64"/>
      <c r="R19" s="64"/>
      <c r="S19" s="64"/>
      <c r="T19" s="65"/>
      <c r="U19" s="65"/>
      <c r="V19" s="111"/>
      <c r="W19" s="111"/>
      <c r="X19" s="83" t="str">
        <f t="shared" si="2"/>
        <v/>
      </c>
      <c r="Y19" s="83" t="str">
        <f t="shared" si="3"/>
        <v/>
      </c>
      <c r="Z19" s="81">
        <f t="shared" si="4"/>
        <v>0</v>
      </c>
      <c r="AA19" s="81">
        <f t="shared" si="5"/>
        <v>0</v>
      </c>
      <c r="AB19" s="81">
        <f t="shared" si="6"/>
        <v>0</v>
      </c>
      <c r="AC19" s="81">
        <f t="shared" si="7"/>
        <v>0</v>
      </c>
      <c r="AD19" s="81">
        <f t="shared" si="8"/>
        <v>0</v>
      </c>
      <c r="AE19" s="81">
        <f t="shared" si="9"/>
        <v>0</v>
      </c>
      <c r="AF19" s="81">
        <f t="shared" si="10"/>
        <v>0</v>
      </c>
      <c r="AG19" s="81">
        <f t="shared" si="11"/>
        <v>0</v>
      </c>
      <c r="AH19" s="81">
        <f t="shared" si="12"/>
        <v>0</v>
      </c>
      <c r="AI19" s="81">
        <f t="shared" si="13"/>
        <v>0</v>
      </c>
      <c r="AJ19" s="81">
        <f t="shared" si="14"/>
        <v>0</v>
      </c>
      <c r="AK19" s="81">
        <f t="shared" si="15"/>
        <v>0</v>
      </c>
      <c r="AL19" s="81">
        <f t="shared" si="16"/>
        <v>0</v>
      </c>
      <c r="AM19" s="81">
        <f t="shared" si="17"/>
        <v>0</v>
      </c>
      <c r="AN19" s="81">
        <f t="shared" si="18"/>
        <v>0</v>
      </c>
      <c r="AO19" s="81">
        <f t="shared" si="19"/>
        <v>0</v>
      </c>
      <c r="AP19" s="81">
        <f t="shared" si="20"/>
        <v>0</v>
      </c>
      <c r="AQ19" s="81">
        <f t="shared" si="21"/>
        <v>0</v>
      </c>
      <c r="AR19" s="81">
        <f t="shared" si="22"/>
        <v>0</v>
      </c>
      <c r="AS19" s="81">
        <f t="shared" si="23"/>
        <v>0</v>
      </c>
      <c r="AT19" s="81">
        <f t="shared" si="24"/>
        <v>0</v>
      </c>
      <c r="AU19" s="81">
        <f t="shared" si="25"/>
        <v>0</v>
      </c>
    </row>
    <row r="20" spans="1:47" x14ac:dyDescent="0.25">
      <c r="A20" s="107"/>
      <c r="B20" s="64"/>
      <c r="C20" s="64"/>
      <c r="D20" s="206"/>
      <c r="E20" s="64"/>
      <c r="F20" s="69"/>
      <c r="G20" s="69"/>
      <c r="H20" s="87" t="str">
        <f t="shared" si="1"/>
        <v/>
      </c>
      <c r="I20" s="65"/>
      <c r="J20" s="65"/>
      <c r="K20" s="64"/>
      <c r="L20" s="64"/>
      <c r="M20" s="64"/>
      <c r="N20" s="64"/>
      <c r="O20" s="64"/>
      <c r="P20" s="64"/>
      <c r="Q20" s="64"/>
      <c r="R20" s="64"/>
      <c r="S20" s="64"/>
      <c r="T20" s="65"/>
      <c r="U20" s="65"/>
      <c r="V20" s="111"/>
      <c r="W20" s="111"/>
      <c r="X20" s="83" t="str">
        <f t="shared" si="2"/>
        <v/>
      </c>
      <c r="Y20" s="83" t="str">
        <f t="shared" si="3"/>
        <v/>
      </c>
      <c r="Z20" s="81">
        <f t="shared" si="4"/>
        <v>0</v>
      </c>
      <c r="AA20" s="81">
        <f t="shared" si="5"/>
        <v>0</v>
      </c>
      <c r="AB20" s="81">
        <f t="shared" si="6"/>
        <v>0</v>
      </c>
      <c r="AC20" s="81">
        <f t="shared" si="7"/>
        <v>0</v>
      </c>
      <c r="AD20" s="81">
        <f t="shared" si="8"/>
        <v>0</v>
      </c>
      <c r="AE20" s="81">
        <f t="shared" si="9"/>
        <v>0</v>
      </c>
      <c r="AF20" s="81">
        <f t="shared" si="10"/>
        <v>0</v>
      </c>
      <c r="AG20" s="81">
        <f t="shared" si="11"/>
        <v>0</v>
      </c>
      <c r="AH20" s="81">
        <f t="shared" si="12"/>
        <v>0</v>
      </c>
      <c r="AI20" s="81">
        <f t="shared" si="13"/>
        <v>0</v>
      </c>
      <c r="AJ20" s="81">
        <f t="shared" si="14"/>
        <v>0</v>
      </c>
      <c r="AK20" s="81">
        <f t="shared" si="15"/>
        <v>0</v>
      </c>
      <c r="AL20" s="81">
        <f t="shared" si="16"/>
        <v>0</v>
      </c>
      <c r="AM20" s="81">
        <f t="shared" si="17"/>
        <v>0</v>
      </c>
      <c r="AN20" s="81">
        <f t="shared" si="18"/>
        <v>0</v>
      </c>
      <c r="AO20" s="81">
        <f t="shared" si="19"/>
        <v>0</v>
      </c>
      <c r="AP20" s="81">
        <f t="shared" si="20"/>
        <v>0</v>
      </c>
      <c r="AQ20" s="81">
        <f t="shared" si="21"/>
        <v>0</v>
      </c>
      <c r="AR20" s="81">
        <f t="shared" si="22"/>
        <v>0</v>
      </c>
      <c r="AS20" s="81">
        <f t="shared" si="23"/>
        <v>0</v>
      </c>
      <c r="AT20" s="81">
        <f t="shared" si="24"/>
        <v>0</v>
      </c>
      <c r="AU20" s="81">
        <f t="shared" si="25"/>
        <v>0</v>
      </c>
    </row>
    <row r="21" spans="1:47" x14ac:dyDescent="0.25">
      <c r="A21" s="107"/>
      <c r="B21" s="64"/>
      <c r="C21" s="64"/>
      <c r="D21" s="206"/>
      <c r="E21" s="64"/>
      <c r="F21" s="69"/>
      <c r="G21" s="69"/>
      <c r="H21" s="87" t="str">
        <f t="shared" si="1"/>
        <v/>
      </c>
      <c r="I21" s="65"/>
      <c r="J21" s="65"/>
      <c r="K21" s="64"/>
      <c r="L21" s="64"/>
      <c r="M21" s="64"/>
      <c r="N21" s="64"/>
      <c r="O21" s="64"/>
      <c r="P21" s="64"/>
      <c r="Q21" s="64"/>
      <c r="R21" s="64"/>
      <c r="S21" s="64"/>
      <c r="T21" s="65"/>
      <c r="U21" s="65"/>
      <c r="V21" s="111"/>
      <c r="W21" s="111"/>
      <c r="X21" s="83" t="str">
        <f t="shared" si="2"/>
        <v/>
      </c>
      <c r="Y21" s="83" t="str">
        <f t="shared" si="3"/>
        <v/>
      </c>
      <c r="Z21" s="81">
        <f t="shared" si="4"/>
        <v>0</v>
      </c>
      <c r="AA21" s="81">
        <f t="shared" si="5"/>
        <v>0</v>
      </c>
      <c r="AB21" s="81">
        <f t="shared" si="6"/>
        <v>0</v>
      </c>
      <c r="AC21" s="81">
        <f t="shared" si="7"/>
        <v>0</v>
      </c>
      <c r="AD21" s="81">
        <f t="shared" si="8"/>
        <v>0</v>
      </c>
      <c r="AE21" s="81">
        <f t="shared" si="9"/>
        <v>0</v>
      </c>
      <c r="AF21" s="81">
        <f t="shared" si="10"/>
        <v>0</v>
      </c>
      <c r="AG21" s="81">
        <f t="shared" si="11"/>
        <v>0</v>
      </c>
      <c r="AH21" s="81">
        <f t="shared" si="12"/>
        <v>0</v>
      </c>
      <c r="AI21" s="81">
        <f t="shared" si="13"/>
        <v>0</v>
      </c>
      <c r="AJ21" s="81">
        <f t="shared" si="14"/>
        <v>0</v>
      </c>
      <c r="AK21" s="81">
        <f t="shared" si="15"/>
        <v>0</v>
      </c>
      <c r="AL21" s="81">
        <f t="shared" si="16"/>
        <v>0</v>
      </c>
      <c r="AM21" s="81">
        <f t="shared" si="17"/>
        <v>0</v>
      </c>
      <c r="AN21" s="81">
        <f t="shared" si="18"/>
        <v>0</v>
      </c>
      <c r="AO21" s="81">
        <f t="shared" si="19"/>
        <v>0</v>
      </c>
      <c r="AP21" s="81">
        <f t="shared" si="20"/>
        <v>0</v>
      </c>
      <c r="AQ21" s="81">
        <f t="shared" si="21"/>
        <v>0</v>
      </c>
      <c r="AR21" s="81">
        <f t="shared" si="22"/>
        <v>0</v>
      </c>
      <c r="AS21" s="81">
        <f t="shared" si="23"/>
        <v>0</v>
      </c>
      <c r="AT21" s="81">
        <f t="shared" si="24"/>
        <v>0</v>
      </c>
      <c r="AU21" s="81">
        <f t="shared" si="25"/>
        <v>0</v>
      </c>
    </row>
    <row r="22" spans="1:47" x14ac:dyDescent="0.25">
      <c r="A22" s="107"/>
      <c r="B22" s="64"/>
      <c r="C22" s="64"/>
      <c r="D22" s="206"/>
      <c r="E22" s="64"/>
      <c r="F22" s="69"/>
      <c r="G22" s="69"/>
      <c r="H22" s="87" t="str">
        <f t="shared" si="1"/>
        <v/>
      </c>
      <c r="I22" s="65"/>
      <c r="J22" s="65"/>
      <c r="K22" s="64"/>
      <c r="L22" s="64"/>
      <c r="M22" s="64"/>
      <c r="N22" s="64"/>
      <c r="O22" s="64"/>
      <c r="P22" s="64"/>
      <c r="Q22" s="64"/>
      <c r="R22" s="64"/>
      <c r="S22" s="64"/>
      <c r="T22" s="65"/>
      <c r="U22" s="65"/>
      <c r="V22" s="111"/>
      <c r="W22" s="111"/>
      <c r="X22" s="83" t="str">
        <f t="shared" si="2"/>
        <v/>
      </c>
      <c r="Y22" s="83" t="str">
        <f t="shared" si="3"/>
        <v/>
      </c>
      <c r="Z22" s="81">
        <f t="shared" si="4"/>
        <v>0</v>
      </c>
      <c r="AA22" s="81">
        <f t="shared" si="5"/>
        <v>0</v>
      </c>
      <c r="AB22" s="81">
        <f t="shared" si="6"/>
        <v>0</v>
      </c>
      <c r="AC22" s="81">
        <f t="shared" si="7"/>
        <v>0</v>
      </c>
      <c r="AD22" s="81">
        <f t="shared" si="8"/>
        <v>0</v>
      </c>
      <c r="AE22" s="81">
        <f t="shared" si="9"/>
        <v>0</v>
      </c>
      <c r="AF22" s="81">
        <f t="shared" si="10"/>
        <v>0</v>
      </c>
      <c r="AG22" s="81">
        <f t="shared" si="11"/>
        <v>0</v>
      </c>
      <c r="AH22" s="81">
        <f t="shared" si="12"/>
        <v>0</v>
      </c>
      <c r="AI22" s="81">
        <f t="shared" si="13"/>
        <v>0</v>
      </c>
      <c r="AJ22" s="81">
        <f t="shared" si="14"/>
        <v>0</v>
      </c>
      <c r="AK22" s="81">
        <f t="shared" si="15"/>
        <v>0</v>
      </c>
      <c r="AL22" s="81">
        <f t="shared" si="16"/>
        <v>0</v>
      </c>
      <c r="AM22" s="81">
        <f t="shared" si="17"/>
        <v>0</v>
      </c>
      <c r="AN22" s="81">
        <f t="shared" si="18"/>
        <v>0</v>
      </c>
      <c r="AO22" s="81">
        <f t="shared" si="19"/>
        <v>0</v>
      </c>
      <c r="AP22" s="81">
        <f t="shared" si="20"/>
        <v>0</v>
      </c>
      <c r="AQ22" s="81">
        <f t="shared" si="21"/>
        <v>0</v>
      </c>
      <c r="AR22" s="81">
        <f t="shared" si="22"/>
        <v>0</v>
      </c>
      <c r="AS22" s="81">
        <f t="shared" si="23"/>
        <v>0</v>
      </c>
      <c r="AT22" s="81">
        <f t="shared" si="24"/>
        <v>0</v>
      </c>
      <c r="AU22" s="81">
        <f t="shared" si="25"/>
        <v>0</v>
      </c>
    </row>
    <row r="23" spans="1:47" x14ac:dyDescent="0.25">
      <c r="A23" s="107"/>
      <c r="B23" s="64"/>
      <c r="C23" s="64"/>
      <c r="D23" s="206"/>
      <c r="E23" s="64"/>
      <c r="F23" s="69"/>
      <c r="G23" s="69"/>
      <c r="H23" s="87" t="str">
        <f t="shared" si="1"/>
        <v/>
      </c>
      <c r="I23" s="65"/>
      <c r="J23" s="65"/>
      <c r="K23" s="64"/>
      <c r="L23" s="64"/>
      <c r="M23" s="64"/>
      <c r="N23" s="64"/>
      <c r="O23" s="64"/>
      <c r="P23" s="64"/>
      <c r="Q23" s="64"/>
      <c r="R23" s="64"/>
      <c r="S23" s="64"/>
      <c r="T23" s="65"/>
      <c r="U23" s="65"/>
      <c r="V23" s="111"/>
      <c r="W23" s="111"/>
      <c r="X23" s="83" t="str">
        <f t="shared" si="2"/>
        <v/>
      </c>
      <c r="Y23" s="83" t="str">
        <f t="shared" si="3"/>
        <v/>
      </c>
      <c r="Z23" s="81">
        <f t="shared" si="4"/>
        <v>0</v>
      </c>
      <c r="AA23" s="81">
        <f t="shared" si="5"/>
        <v>0</v>
      </c>
      <c r="AB23" s="81">
        <f t="shared" si="6"/>
        <v>0</v>
      </c>
      <c r="AC23" s="81">
        <f t="shared" si="7"/>
        <v>0</v>
      </c>
      <c r="AD23" s="81">
        <f t="shared" si="8"/>
        <v>0</v>
      </c>
      <c r="AE23" s="81">
        <f t="shared" si="9"/>
        <v>0</v>
      </c>
      <c r="AF23" s="81">
        <f t="shared" si="10"/>
        <v>0</v>
      </c>
      <c r="AG23" s="81">
        <f t="shared" si="11"/>
        <v>0</v>
      </c>
      <c r="AH23" s="81">
        <f t="shared" si="12"/>
        <v>0</v>
      </c>
      <c r="AI23" s="81">
        <f t="shared" si="13"/>
        <v>0</v>
      </c>
      <c r="AJ23" s="81">
        <f t="shared" si="14"/>
        <v>0</v>
      </c>
      <c r="AK23" s="81">
        <f t="shared" si="15"/>
        <v>0</v>
      </c>
      <c r="AL23" s="81">
        <f t="shared" si="16"/>
        <v>0</v>
      </c>
      <c r="AM23" s="81">
        <f t="shared" si="17"/>
        <v>0</v>
      </c>
      <c r="AN23" s="81">
        <f t="shared" si="18"/>
        <v>0</v>
      </c>
      <c r="AO23" s="81">
        <f t="shared" si="19"/>
        <v>0</v>
      </c>
      <c r="AP23" s="81">
        <f t="shared" si="20"/>
        <v>0</v>
      </c>
      <c r="AQ23" s="81">
        <f t="shared" si="21"/>
        <v>0</v>
      </c>
      <c r="AR23" s="81">
        <f t="shared" si="22"/>
        <v>0</v>
      </c>
      <c r="AS23" s="81">
        <f t="shared" si="23"/>
        <v>0</v>
      </c>
      <c r="AT23" s="81">
        <f t="shared" si="24"/>
        <v>0</v>
      </c>
      <c r="AU23" s="81">
        <f t="shared" si="25"/>
        <v>0</v>
      </c>
    </row>
    <row r="24" spans="1:47" x14ac:dyDescent="0.25">
      <c r="A24" s="107"/>
      <c r="B24" s="64"/>
      <c r="C24" s="64"/>
      <c r="D24" s="206"/>
      <c r="E24" s="64"/>
      <c r="F24" s="69"/>
      <c r="G24" s="69"/>
      <c r="H24" s="87" t="str">
        <f t="shared" si="1"/>
        <v/>
      </c>
      <c r="I24" s="65"/>
      <c r="J24" s="65"/>
      <c r="K24" s="64"/>
      <c r="L24" s="64"/>
      <c r="M24" s="64"/>
      <c r="N24" s="64"/>
      <c r="O24" s="64"/>
      <c r="P24" s="64"/>
      <c r="Q24" s="64"/>
      <c r="R24" s="64"/>
      <c r="S24" s="64"/>
      <c r="T24" s="65"/>
      <c r="U24" s="65"/>
      <c r="V24" s="111"/>
      <c r="W24" s="111"/>
      <c r="X24" s="83" t="str">
        <f t="shared" si="2"/>
        <v/>
      </c>
      <c r="Y24" s="83" t="str">
        <f t="shared" si="3"/>
        <v/>
      </c>
      <c r="Z24" s="81">
        <f t="shared" si="4"/>
        <v>0</v>
      </c>
      <c r="AA24" s="81">
        <f t="shared" si="5"/>
        <v>0</v>
      </c>
      <c r="AB24" s="81">
        <f t="shared" si="6"/>
        <v>0</v>
      </c>
      <c r="AC24" s="81">
        <f t="shared" si="7"/>
        <v>0</v>
      </c>
      <c r="AD24" s="81">
        <f t="shared" si="8"/>
        <v>0</v>
      </c>
      <c r="AE24" s="81">
        <f t="shared" si="9"/>
        <v>0</v>
      </c>
      <c r="AF24" s="81">
        <f t="shared" si="10"/>
        <v>0</v>
      </c>
      <c r="AG24" s="81">
        <f t="shared" si="11"/>
        <v>0</v>
      </c>
      <c r="AH24" s="81">
        <f t="shared" si="12"/>
        <v>0</v>
      </c>
      <c r="AI24" s="81">
        <f t="shared" si="13"/>
        <v>0</v>
      </c>
      <c r="AJ24" s="81">
        <f t="shared" si="14"/>
        <v>0</v>
      </c>
      <c r="AK24" s="81">
        <f t="shared" si="15"/>
        <v>0</v>
      </c>
      <c r="AL24" s="81">
        <f t="shared" si="16"/>
        <v>0</v>
      </c>
      <c r="AM24" s="81">
        <f t="shared" si="17"/>
        <v>0</v>
      </c>
      <c r="AN24" s="81">
        <f t="shared" si="18"/>
        <v>0</v>
      </c>
      <c r="AO24" s="81">
        <f t="shared" si="19"/>
        <v>0</v>
      </c>
      <c r="AP24" s="81">
        <f t="shared" si="20"/>
        <v>0</v>
      </c>
      <c r="AQ24" s="81">
        <f t="shared" si="21"/>
        <v>0</v>
      </c>
      <c r="AR24" s="81">
        <f t="shared" si="22"/>
        <v>0</v>
      </c>
      <c r="AS24" s="81">
        <f t="shared" si="23"/>
        <v>0</v>
      </c>
      <c r="AT24" s="81">
        <f t="shared" si="24"/>
        <v>0</v>
      </c>
      <c r="AU24" s="81">
        <f t="shared" si="25"/>
        <v>0</v>
      </c>
    </row>
    <row r="25" spans="1:47" x14ac:dyDescent="0.25">
      <c r="A25" s="107"/>
      <c r="B25" s="64"/>
      <c r="C25" s="64"/>
      <c r="D25" s="206"/>
      <c r="E25" s="64"/>
      <c r="F25" s="69"/>
      <c r="G25" s="69"/>
      <c r="H25" s="87" t="str">
        <f t="shared" si="1"/>
        <v/>
      </c>
      <c r="I25" s="65"/>
      <c r="J25" s="65"/>
      <c r="K25" s="64"/>
      <c r="L25" s="64"/>
      <c r="M25" s="64"/>
      <c r="N25" s="64"/>
      <c r="O25" s="64"/>
      <c r="P25" s="64"/>
      <c r="Q25" s="64"/>
      <c r="R25" s="64"/>
      <c r="S25" s="64"/>
      <c r="T25" s="65"/>
      <c r="U25" s="65"/>
      <c r="V25" s="111"/>
      <c r="W25" s="111"/>
      <c r="X25" s="83" t="str">
        <f t="shared" si="2"/>
        <v/>
      </c>
      <c r="Y25" s="83" t="str">
        <f t="shared" si="3"/>
        <v/>
      </c>
      <c r="Z25" s="81">
        <f t="shared" si="4"/>
        <v>0</v>
      </c>
      <c r="AA25" s="81">
        <f t="shared" si="5"/>
        <v>0</v>
      </c>
      <c r="AB25" s="81">
        <f t="shared" si="6"/>
        <v>0</v>
      </c>
      <c r="AC25" s="81">
        <f t="shared" si="7"/>
        <v>0</v>
      </c>
      <c r="AD25" s="81">
        <f t="shared" si="8"/>
        <v>0</v>
      </c>
      <c r="AE25" s="81">
        <f t="shared" si="9"/>
        <v>0</v>
      </c>
      <c r="AF25" s="81">
        <f t="shared" si="10"/>
        <v>0</v>
      </c>
      <c r="AG25" s="81">
        <f t="shared" si="11"/>
        <v>0</v>
      </c>
      <c r="AH25" s="81">
        <f t="shared" si="12"/>
        <v>0</v>
      </c>
      <c r="AI25" s="81">
        <f t="shared" si="13"/>
        <v>0</v>
      </c>
      <c r="AJ25" s="81">
        <f t="shared" si="14"/>
        <v>0</v>
      </c>
      <c r="AK25" s="81">
        <f t="shared" si="15"/>
        <v>0</v>
      </c>
      <c r="AL25" s="81">
        <f t="shared" si="16"/>
        <v>0</v>
      </c>
      <c r="AM25" s="81">
        <f t="shared" si="17"/>
        <v>0</v>
      </c>
      <c r="AN25" s="81">
        <f t="shared" si="18"/>
        <v>0</v>
      </c>
      <c r="AO25" s="81">
        <f t="shared" si="19"/>
        <v>0</v>
      </c>
      <c r="AP25" s="81">
        <f t="shared" si="20"/>
        <v>0</v>
      </c>
      <c r="AQ25" s="81">
        <f t="shared" si="21"/>
        <v>0</v>
      </c>
      <c r="AR25" s="81">
        <f t="shared" si="22"/>
        <v>0</v>
      </c>
      <c r="AS25" s="81">
        <f t="shared" si="23"/>
        <v>0</v>
      </c>
      <c r="AT25" s="81">
        <f t="shared" si="24"/>
        <v>0</v>
      </c>
      <c r="AU25" s="81">
        <f t="shared" si="25"/>
        <v>0</v>
      </c>
    </row>
    <row r="26" spans="1:47" x14ac:dyDescent="0.25">
      <c r="A26" s="107"/>
      <c r="B26" s="64"/>
      <c r="C26" s="64"/>
      <c r="D26" s="206"/>
      <c r="E26" s="64"/>
      <c r="F26" s="69"/>
      <c r="G26" s="69"/>
      <c r="H26" s="87" t="str">
        <f t="shared" si="1"/>
        <v/>
      </c>
      <c r="I26" s="65"/>
      <c r="J26" s="65"/>
      <c r="K26" s="64"/>
      <c r="L26" s="64"/>
      <c r="M26" s="64"/>
      <c r="N26" s="64"/>
      <c r="O26" s="64"/>
      <c r="P26" s="64"/>
      <c r="Q26" s="64"/>
      <c r="R26" s="64"/>
      <c r="S26" s="64"/>
      <c r="T26" s="65"/>
      <c r="U26" s="65"/>
      <c r="V26" s="111"/>
      <c r="W26" s="111"/>
      <c r="X26" s="83" t="str">
        <f t="shared" si="2"/>
        <v/>
      </c>
      <c r="Y26" s="83" t="str">
        <f t="shared" si="3"/>
        <v/>
      </c>
      <c r="Z26" s="81">
        <f t="shared" si="4"/>
        <v>0</v>
      </c>
      <c r="AA26" s="81">
        <f t="shared" si="5"/>
        <v>0</v>
      </c>
      <c r="AB26" s="81">
        <f t="shared" si="6"/>
        <v>0</v>
      </c>
      <c r="AC26" s="81">
        <f t="shared" si="7"/>
        <v>0</v>
      </c>
      <c r="AD26" s="81">
        <f t="shared" si="8"/>
        <v>0</v>
      </c>
      <c r="AE26" s="81">
        <f t="shared" si="9"/>
        <v>0</v>
      </c>
      <c r="AF26" s="81">
        <f t="shared" si="10"/>
        <v>0</v>
      </c>
      <c r="AG26" s="81">
        <f t="shared" si="11"/>
        <v>0</v>
      </c>
      <c r="AH26" s="81">
        <f t="shared" si="12"/>
        <v>0</v>
      </c>
      <c r="AI26" s="81">
        <f t="shared" si="13"/>
        <v>0</v>
      </c>
      <c r="AJ26" s="81">
        <f t="shared" si="14"/>
        <v>0</v>
      </c>
      <c r="AK26" s="81">
        <f t="shared" si="15"/>
        <v>0</v>
      </c>
      <c r="AL26" s="81">
        <f t="shared" si="16"/>
        <v>0</v>
      </c>
      <c r="AM26" s="81">
        <f t="shared" si="17"/>
        <v>0</v>
      </c>
      <c r="AN26" s="81">
        <f t="shared" si="18"/>
        <v>0</v>
      </c>
      <c r="AO26" s="81">
        <f t="shared" si="19"/>
        <v>0</v>
      </c>
      <c r="AP26" s="81">
        <f t="shared" si="20"/>
        <v>0</v>
      </c>
      <c r="AQ26" s="81">
        <f t="shared" si="21"/>
        <v>0</v>
      </c>
      <c r="AR26" s="81">
        <f t="shared" si="22"/>
        <v>0</v>
      </c>
      <c r="AS26" s="81">
        <f t="shared" si="23"/>
        <v>0</v>
      </c>
      <c r="AT26" s="81">
        <f t="shared" si="24"/>
        <v>0</v>
      </c>
      <c r="AU26" s="81">
        <f t="shared" si="25"/>
        <v>0</v>
      </c>
    </row>
    <row r="27" spans="1:47" x14ac:dyDescent="0.25">
      <c r="A27" s="107"/>
      <c r="B27" s="64"/>
      <c r="C27" s="64"/>
      <c r="D27" s="206"/>
      <c r="E27" s="64"/>
      <c r="F27" s="69"/>
      <c r="G27" s="69"/>
      <c r="H27" s="87" t="str">
        <f t="shared" si="1"/>
        <v/>
      </c>
      <c r="I27" s="65"/>
      <c r="J27" s="65"/>
      <c r="K27" s="64"/>
      <c r="L27" s="64"/>
      <c r="M27" s="64"/>
      <c r="N27" s="64"/>
      <c r="O27" s="64"/>
      <c r="P27" s="64"/>
      <c r="Q27" s="64"/>
      <c r="R27" s="64"/>
      <c r="S27" s="64"/>
      <c r="T27" s="65"/>
      <c r="U27" s="65"/>
      <c r="V27" s="111"/>
      <c r="W27" s="111"/>
      <c r="X27" s="83" t="str">
        <f t="shared" si="2"/>
        <v/>
      </c>
      <c r="Y27" s="83" t="str">
        <f t="shared" si="3"/>
        <v/>
      </c>
      <c r="Z27" s="81">
        <f t="shared" si="4"/>
        <v>0</v>
      </c>
      <c r="AA27" s="81">
        <f t="shared" si="5"/>
        <v>0</v>
      </c>
      <c r="AB27" s="81">
        <f t="shared" si="6"/>
        <v>0</v>
      </c>
      <c r="AC27" s="81">
        <f t="shared" si="7"/>
        <v>0</v>
      </c>
      <c r="AD27" s="81">
        <f t="shared" si="8"/>
        <v>0</v>
      </c>
      <c r="AE27" s="81">
        <f t="shared" si="9"/>
        <v>0</v>
      </c>
      <c r="AF27" s="81">
        <f t="shared" si="10"/>
        <v>0</v>
      </c>
      <c r="AG27" s="81">
        <f t="shared" si="11"/>
        <v>0</v>
      </c>
      <c r="AH27" s="81">
        <f t="shared" si="12"/>
        <v>0</v>
      </c>
      <c r="AI27" s="81">
        <f t="shared" si="13"/>
        <v>0</v>
      </c>
      <c r="AJ27" s="81">
        <f t="shared" si="14"/>
        <v>0</v>
      </c>
      <c r="AK27" s="81">
        <f t="shared" si="15"/>
        <v>0</v>
      </c>
      <c r="AL27" s="81">
        <f t="shared" si="16"/>
        <v>0</v>
      </c>
      <c r="AM27" s="81">
        <f t="shared" si="17"/>
        <v>0</v>
      </c>
      <c r="AN27" s="81">
        <f t="shared" si="18"/>
        <v>0</v>
      </c>
      <c r="AO27" s="81">
        <f t="shared" si="19"/>
        <v>0</v>
      </c>
      <c r="AP27" s="81">
        <f t="shared" si="20"/>
        <v>0</v>
      </c>
      <c r="AQ27" s="81">
        <f t="shared" si="21"/>
        <v>0</v>
      </c>
      <c r="AR27" s="81">
        <f t="shared" si="22"/>
        <v>0</v>
      </c>
      <c r="AS27" s="81">
        <f t="shared" si="23"/>
        <v>0</v>
      </c>
      <c r="AT27" s="81">
        <f t="shared" si="24"/>
        <v>0</v>
      </c>
      <c r="AU27" s="81">
        <f t="shared" si="25"/>
        <v>0</v>
      </c>
    </row>
    <row r="28" spans="1:47" x14ac:dyDescent="0.25">
      <c r="A28" s="107"/>
      <c r="B28" s="64"/>
      <c r="C28" s="64"/>
      <c r="D28" s="206"/>
      <c r="E28" s="64"/>
      <c r="F28" s="69"/>
      <c r="G28" s="69"/>
      <c r="H28" s="87" t="str">
        <f t="shared" si="1"/>
        <v/>
      </c>
      <c r="I28" s="65"/>
      <c r="J28" s="65"/>
      <c r="K28" s="64"/>
      <c r="L28" s="64"/>
      <c r="M28" s="64"/>
      <c r="N28" s="64"/>
      <c r="O28" s="64"/>
      <c r="P28" s="64"/>
      <c r="Q28" s="64"/>
      <c r="R28" s="64"/>
      <c r="S28" s="64"/>
      <c r="T28" s="65"/>
      <c r="U28" s="65"/>
      <c r="V28" s="111"/>
      <c r="W28" s="111"/>
      <c r="X28" s="83" t="str">
        <f t="shared" si="2"/>
        <v/>
      </c>
      <c r="Y28" s="83" t="str">
        <f t="shared" si="3"/>
        <v/>
      </c>
      <c r="Z28" s="81">
        <f t="shared" si="4"/>
        <v>0</v>
      </c>
      <c r="AA28" s="81">
        <f t="shared" si="5"/>
        <v>0</v>
      </c>
      <c r="AB28" s="81">
        <f t="shared" si="6"/>
        <v>0</v>
      </c>
      <c r="AC28" s="81">
        <f t="shared" si="7"/>
        <v>0</v>
      </c>
      <c r="AD28" s="81">
        <f t="shared" si="8"/>
        <v>0</v>
      </c>
      <c r="AE28" s="81">
        <f t="shared" si="9"/>
        <v>0</v>
      </c>
      <c r="AF28" s="81">
        <f t="shared" si="10"/>
        <v>0</v>
      </c>
      <c r="AG28" s="81">
        <f t="shared" si="11"/>
        <v>0</v>
      </c>
      <c r="AH28" s="81">
        <f t="shared" si="12"/>
        <v>0</v>
      </c>
      <c r="AI28" s="81">
        <f t="shared" si="13"/>
        <v>0</v>
      </c>
      <c r="AJ28" s="81">
        <f t="shared" si="14"/>
        <v>0</v>
      </c>
      <c r="AK28" s="81">
        <f t="shared" si="15"/>
        <v>0</v>
      </c>
      <c r="AL28" s="81">
        <f t="shared" si="16"/>
        <v>0</v>
      </c>
      <c r="AM28" s="81">
        <f t="shared" si="17"/>
        <v>0</v>
      </c>
      <c r="AN28" s="81">
        <f t="shared" si="18"/>
        <v>0</v>
      </c>
      <c r="AO28" s="81">
        <f t="shared" si="19"/>
        <v>0</v>
      </c>
      <c r="AP28" s="81">
        <f t="shared" si="20"/>
        <v>0</v>
      </c>
      <c r="AQ28" s="81">
        <f t="shared" si="21"/>
        <v>0</v>
      </c>
      <c r="AR28" s="81">
        <f t="shared" si="22"/>
        <v>0</v>
      </c>
      <c r="AS28" s="81">
        <f t="shared" si="23"/>
        <v>0</v>
      </c>
      <c r="AT28" s="81">
        <f t="shared" si="24"/>
        <v>0</v>
      </c>
      <c r="AU28" s="81">
        <f t="shared" si="25"/>
        <v>0</v>
      </c>
    </row>
    <row r="29" spans="1:47" x14ac:dyDescent="0.25">
      <c r="A29" s="107"/>
      <c r="B29" s="64"/>
      <c r="C29" s="64"/>
      <c r="D29" s="206"/>
      <c r="E29" s="64"/>
      <c r="F29" s="69"/>
      <c r="G29" s="69"/>
      <c r="H29" s="87" t="str">
        <f t="shared" si="1"/>
        <v/>
      </c>
      <c r="I29" s="65"/>
      <c r="J29" s="65"/>
      <c r="K29" s="64"/>
      <c r="L29" s="64"/>
      <c r="M29" s="64"/>
      <c r="N29" s="64"/>
      <c r="O29" s="64"/>
      <c r="P29" s="64"/>
      <c r="Q29" s="64"/>
      <c r="R29" s="64"/>
      <c r="S29" s="64"/>
      <c r="T29" s="65"/>
      <c r="U29" s="65"/>
      <c r="V29" s="111"/>
      <c r="W29" s="111"/>
      <c r="X29" s="83" t="str">
        <f t="shared" si="2"/>
        <v/>
      </c>
      <c r="Y29" s="83" t="str">
        <f t="shared" si="3"/>
        <v/>
      </c>
      <c r="Z29" s="81">
        <f t="shared" si="4"/>
        <v>0</v>
      </c>
      <c r="AA29" s="81">
        <f t="shared" si="5"/>
        <v>0</v>
      </c>
      <c r="AB29" s="81">
        <f t="shared" si="6"/>
        <v>0</v>
      </c>
      <c r="AC29" s="81">
        <f t="shared" si="7"/>
        <v>0</v>
      </c>
      <c r="AD29" s="81">
        <f t="shared" si="8"/>
        <v>0</v>
      </c>
      <c r="AE29" s="81">
        <f t="shared" si="9"/>
        <v>0</v>
      </c>
      <c r="AF29" s="81">
        <f t="shared" si="10"/>
        <v>0</v>
      </c>
      <c r="AG29" s="81">
        <f t="shared" si="11"/>
        <v>0</v>
      </c>
      <c r="AH29" s="81">
        <f t="shared" si="12"/>
        <v>0</v>
      </c>
      <c r="AI29" s="81">
        <f t="shared" si="13"/>
        <v>0</v>
      </c>
      <c r="AJ29" s="81">
        <f t="shared" si="14"/>
        <v>0</v>
      </c>
      <c r="AK29" s="81">
        <f t="shared" si="15"/>
        <v>0</v>
      </c>
      <c r="AL29" s="81">
        <f t="shared" si="16"/>
        <v>0</v>
      </c>
      <c r="AM29" s="81">
        <f t="shared" si="17"/>
        <v>0</v>
      </c>
      <c r="AN29" s="81">
        <f t="shared" si="18"/>
        <v>0</v>
      </c>
      <c r="AO29" s="81">
        <f t="shared" si="19"/>
        <v>0</v>
      </c>
      <c r="AP29" s="81">
        <f t="shared" si="20"/>
        <v>0</v>
      </c>
      <c r="AQ29" s="81">
        <f t="shared" si="21"/>
        <v>0</v>
      </c>
      <c r="AR29" s="81">
        <f t="shared" si="22"/>
        <v>0</v>
      </c>
      <c r="AS29" s="81">
        <f t="shared" si="23"/>
        <v>0</v>
      </c>
      <c r="AT29" s="81">
        <f t="shared" si="24"/>
        <v>0</v>
      </c>
      <c r="AU29" s="81">
        <f t="shared" si="25"/>
        <v>0</v>
      </c>
    </row>
    <row r="30" spans="1:47" x14ac:dyDescent="0.25">
      <c r="A30" s="107"/>
      <c r="B30" s="64"/>
      <c r="C30" s="64"/>
      <c r="D30" s="206"/>
      <c r="E30" s="64"/>
      <c r="F30" s="69"/>
      <c r="G30" s="69"/>
      <c r="H30" s="87" t="str">
        <f t="shared" si="1"/>
        <v/>
      </c>
      <c r="I30" s="65"/>
      <c r="J30" s="65"/>
      <c r="K30" s="64"/>
      <c r="L30" s="64"/>
      <c r="M30" s="64"/>
      <c r="N30" s="64"/>
      <c r="O30" s="64"/>
      <c r="P30" s="64"/>
      <c r="Q30" s="64"/>
      <c r="R30" s="64"/>
      <c r="S30" s="64"/>
      <c r="T30" s="65"/>
      <c r="U30" s="65"/>
      <c r="V30" s="111"/>
      <c r="W30" s="111"/>
      <c r="X30" s="83" t="str">
        <f t="shared" si="2"/>
        <v/>
      </c>
      <c r="Y30" s="83" t="str">
        <f t="shared" si="3"/>
        <v/>
      </c>
      <c r="Z30" s="81">
        <f t="shared" si="4"/>
        <v>0</v>
      </c>
      <c r="AA30" s="81">
        <f t="shared" si="5"/>
        <v>0</v>
      </c>
      <c r="AB30" s="81">
        <f t="shared" si="6"/>
        <v>0</v>
      </c>
      <c r="AC30" s="81">
        <f t="shared" si="7"/>
        <v>0</v>
      </c>
      <c r="AD30" s="81">
        <f t="shared" si="8"/>
        <v>0</v>
      </c>
      <c r="AE30" s="81">
        <f t="shared" si="9"/>
        <v>0</v>
      </c>
      <c r="AF30" s="81">
        <f t="shared" si="10"/>
        <v>0</v>
      </c>
      <c r="AG30" s="81">
        <f t="shared" si="11"/>
        <v>0</v>
      </c>
      <c r="AH30" s="81">
        <f t="shared" si="12"/>
        <v>0</v>
      </c>
      <c r="AI30" s="81">
        <f t="shared" si="13"/>
        <v>0</v>
      </c>
      <c r="AJ30" s="81">
        <f t="shared" si="14"/>
        <v>0</v>
      </c>
      <c r="AK30" s="81">
        <f t="shared" si="15"/>
        <v>0</v>
      </c>
      <c r="AL30" s="81">
        <f t="shared" si="16"/>
        <v>0</v>
      </c>
      <c r="AM30" s="81">
        <f t="shared" si="17"/>
        <v>0</v>
      </c>
      <c r="AN30" s="81">
        <f t="shared" si="18"/>
        <v>0</v>
      </c>
      <c r="AO30" s="81">
        <f t="shared" si="19"/>
        <v>0</v>
      </c>
      <c r="AP30" s="81">
        <f t="shared" si="20"/>
        <v>0</v>
      </c>
      <c r="AQ30" s="81">
        <f t="shared" si="21"/>
        <v>0</v>
      </c>
      <c r="AR30" s="81">
        <f t="shared" si="22"/>
        <v>0</v>
      </c>
      <c r="AS30" s="81">
        <f t="shared" si="23"/>
        <v>0</v>
      </c>
      <c r="AT30" s="81">
        <f t="shared" si="24"/>
        <v>0</v>
      </c>
      <c r="AU30" s="81">
        <f t="shared" si="25"/>
        <v>0</v>
      </c>
    </row>
    <row r="31" spans="1:47" x14ac:dyDescent="0.25">
      <c r="A31" s="107"/>
      <c r="B31" s="64"/>
      <c r="C31" s="64"/>
      <c r="D31" s="206"/>
      <c r="E31" s="64"/>
      <c r="F31" s="69"/>
      <c r="G31" s="69"/>
      <c r="H31" s="87" t="str">
        <f t="shared" si="1"/>
        <v/>
      </c>
      <c r="I31" s="65"/>
      <c r="J31" s="65"/>
      <c r="K31" s="64"/>
      <c r="L31" s="64"/>
      <c r="M31" s="64"/>
      <c r="N31" s="64"/>
      <c r="O31" s="64"/>
      <c r="P31" s="64"/>
      <c r="Q31" s="64"/>
      <c r="R31" s="64"/>
      <c r="S31" s="64"/>
      <c r="T31" s="65"/>
      <c r="U31" s="65"/>
      <c r="V31" s="111"/>
      <c r="W31" s="111"/>
      <c r="X31" s="83" t="str">
        <f t="shared" si="2"/>
        <v/>
      </c>
      <c r="Y31" s="83" t="str">
        <f t="shared" si="3"/>
        <v/>
      </c>
      <c r="Z31" s="81">
        <f t="shared" si="4"/>
        <v>0</v>
      </c>
      <c r="AA31" s="81">
        <f t="shared" si="5"/>
        <v>0</v>
      </c>
      <c r="AB31" s="81">
        <f t="shared" si="6"/>
        <v>0</v>
      </c>
      <c r="AC31" s="81">
        <f t="shared" si="7"/>
        <v>0</v>
      </c>
      <c r="AD31" s="81">
        <f t="shared" si="8"/>
        <v>0</v>
      </c>
      <c r="AE31" s="81">
        <f t="shared" si="9"/>
        <v>0</v>
      </c>
      <c r="AF31" s="81">
        <f t="shared" si="10"/>
        <v>0</v>
      </c>
      <c r="AG31" s="81">
        <f t="shared" si="11"/>
        <v>0</v>
      </c>
      <c r="AH31" s="81">
        <f t="shared" si="12"/>
        <v>0</v>
      </c>
      <c r="AI31" s="81">
        <f t="shared" si="13"/>
        <v>0</v>
      </c>
      <c r="AJ31" s="81">
        <f t="shared" si="14"/>
        <v>0</v>
      </c>
      <c r="AK31" s="81">
        <f t="shared" si="15"/>
        <v>0</v>
      </c>
      <c r="AL31" s="81">
        <f t="shared" si="16"/>
        <v>0</v>
      </c>
      <c r="AM31" s="81">
        <f t="shared" si="17"/>
        <v>0</v>
      </c>
      <c r="AN31" s="81">
        <f t="shared" si="18"/>
        <v>0</v>
      </c>
      <c r="AO31" s="81">
        <f t="shared" si="19"/>
        <v>0</v>
      </c>
      <c r="AP31" s="81">
        <f t="shared" si="20"/>
        <v>0</v>
      </c>
      <c r="AQ31" s="81">
        <f t="shared" si="21"/>
        <v>0</v>
      </c>
      <c r="AR31" s="81">
        <f t="shared" si="22"/>
        <v>0</v>
      </c>
      <c r="AS31" s="81">
        <f t="shared" si="23"/>
        <v>0</v>
      </c>
      <c r="AT31" s="81">
        <f t="shared" si="24"/>
        <v>0</v>
      </c>
      <c r="AU31" s="81">
        <f t="shared" si="25"/>
        <v>0</v>
      </c>
    </row>
    <row r="32" spans="1:47" x14ac:dyDescent="0.25">
      <c r="A32" s="107"/>
      <c r="B32" s="64"/>
      <c r="C32" s="64"/>
      <c r="D32" s="206"/>
      <c r="E32" s="64"/>
      <c r="F32" s="69"/>
      <c r="G32" s="69"/>
      <c r="H32" s="87" t="str">
        <f t="shared" si="1"/>
        <v/>
      </c>
      <c r="I32" s="65"/>
      <c r="J32" s="65"/>
      <c r="K32" s="64"/>
      <c r="L32" s="64"/>
      <c r="M32" s="64"/>
      <c r="N32" s="64"/>
      <c r="O32" s="64"/>
      <c r="P32" s="64"/>
      <c r="Q32" s="64"/>
      <c r="R32" s="64"/>
      <c r="S32" s="64"/>
      <c r="T32" s="65"/>
      <c r="U32" s="65"/>
      <c r="V32" s="111"/>
      <c r="W32" s="111"/>
      <c r="X32" s="83" t="str">
        <f t="shared" si="2"/>
        <v/>
      </c>
      <c r="Y32" s="83" t="str">
        <f t="shared" si="3"/>
        <v/>
      </c>
      <c r="Z32" s="81">
        <f t="shared" si="4"/>
        <v>0</v>
      </c>
      <c r="AA32" s="81">
        <f t="shared" si="5"/>
        <v>0</v>
      </c>
      <c r="AB32" s="81">
        <f t="shared" si="6"/>
        <v>0</v>
      </c>
      <c r="AC32" s="81">
        <f t="shared" si="7"/>
        <v>0</v>
      </c>
      <c r="AD32" s="81">
        <f t="shared" si="8"/>
        <v>0</v>
      </c>
      <c r="AE32" s="81">
        <f t="shared" si="9"/>
        <v>0</v>
      </c>
      <c r="AF32" s="81">
        <f t="shared" si="10"/>
        <v>0</v>
      </c>
      <c r="AG32" s="81">
        <f t="shared" si="11"/>
        <v>0</v>
      </c>
      <c r="AH32" s="81">
        <f t="shared" si="12"/>
        <v>0</v>
      </c>
      <c r="AI32" s="81">
        <f t="shared" si="13"/>
        <v>0</v>
      </c>
      <c r="AJ32" s="81">
        <f t="shared" si="14"/>
        <v>0</v>
      </c>
      <c r="AK32" s="81">
        <f t="shared" si="15"/>
        <v>0</v>
      </c>
      <c r="AL32" s="81">
        <f t="shared" si="16"/>
        <v>0</v>
      </c>
      <c r="AM32" s="81">
        <f t="shared" si="17"/>
        <v>0</v>
      </c>
      <c r="AN32" s="81">
        <f t="shared" si="18"/>
        <v>0</v>
      </c>
      <c r="AO32" s="81">
        <f t="shared" si="19"/>
        <v>0</v>
      </c>
      <c r="AP32" s="81">
        <f t="shared" si="20"/>
        <v>0</v>
      </c>
      <c r="AQ32" s="81">
        <f t="shared" si="21"/>
        <v>0</v>
      </c>
      <c r="AR32" s="81">
        <f t="shared" si="22"/>
        <v>0</v>
      </c>
      <c r="AS32" s="81">
        <f t="shared" si="23"/>
        <v>0</v>
      </c>
      <c r="AT32" s="81">
        <f t="shared" si="24"/>
        <v>0</v>
      </c>
      <c r="AU32" s="81">
        <f t="shared" si="25"/>
        <v>0</v>
      </c>
    </row>
    <row r="33" spans="1:47" x14ac:dyDescent="0.25">
      <c r="A33" s="107"/>
      <c r="B33" s="64"/>
      <c r="C33" s="64"/>
      <c r="D33" s="206"/>
      <c r="E33" s="64"/>
      <c r="F33" s="69"/>
      <c r="G33" s="69"/>
      <c r="H33" s="87" t="str">
        <f t="shared" si="1"/>
        <v/>
      </c>
      <c r="I33" s="65"/>
      <c r="J33" s="65"/>
      <c r="K33" s="64"/>
      <c r="L33" s="64"/>
      <c r="M33" s="64"/>
      <c r="N33" s="64"/>
      <c r="O33" s="64"/>
      <c r="P33" s="64"/>
      <c r="Q33" s="64"/>
      <c r="R33" s="64"/>
      <c r="S33" s="64"/>
      <c r="T33" s="65"/>
      <c r="U33" s="65"/>
      <c r="V33" s="111"/>
      <c r="W33" s="111"/>
      <c r="X33" s="83" t="str">
        <f t="shared" si="2"/>
        <v/>
      </c>
      <c r="Y33" s="83" t="str">
        <f t="shared" si="3"/>
        <v/>
      </c>
      <c r="Z33" s="81">
        <f t="shared" si="4"/>
        <v>0</v>
      </c>
      <c r="AA33" s="81">
        <f t="shared" si="5"/>
        <v>0</v>
      </c>
      <c r="AB33" s="81">
        <f t="shared" si="6"/>
        <v>0</v>
      </c>
      <c r="AC33" s="81">
        <f t="shared" si="7"/>
        <v>0</v>
      </c>
      <c r="AD33" s="81">
        <f t="shared" si="8"/>
        <v>0</v>
      </c>
      <c r="AE33" s="81">
        <f t="shared" si="9"/>
        <v>0</v>
      </c>
      <c r="AF33" s="81">
        <f t="shared" si="10"/>
        <v>0</v>
      </c>
      <c r="AG33" s="81">
        <f t="shared" si="11"/>
        <v>0</v>
      </c>
      <c r="AH33" s="81">
        <f t="shared" si="12"/>
        <v>0</v>
      </c>
      <c r="AI33" s="81">
        <f t="shared" si="13"/>
        <v>0</v>
      </c>
      <c r="AJ33" s="81">
        <f t="shared" si="14"/>
        <v>0</v>
      </c>
      <c r="AK33" s="81">
        <f t="shared" si="15"/>
        <v>0</v>
      </c>
      <c r="AL33" s="81">
        <f t="shared" si="16"/>
        <v>0</v>
      </c>
      <c r="AM33" s="81">
        <f t="shared" si="17"/>
        <v>0</v>
      </c>
      <c r="AN33" s="81">
        <f t="shared" si="18"/>
        <v>0</v>
      </c>
      <c r="AO33" s="81">
        <f t="shared" si="19"/>
        <v>0</v>
      </c>
      <c r="AP33" s="81">
        <f t="shared" si="20"/>
        <v>0</v>
      </c>
      <c r="AQ33" s="81">
        <f t="shared" si="21"/>
        <v>0</v>
      </c>
      <c r="AR33" s="81">
        <f t="shared" si="22"/>
        <v>0</v>
      </c>
      <c r="AS33" s="81">
        <f t="shared" si="23"/>
        <v>0</v>
      </c>
      <c r="AT33" s="81">
        <f t="shared" si="24"/>
        <v>0</v>
      </c>
      <c r="AU33" s="81">
        <f t="shared" si="25"/>
        <v>0</v>
      </c>
    </row>
    <row r="34" spans="1:47" x14ac:dyDescent="0.25">
      <c r="A34" s="107"/>
      <c r="B34" s="64"/>
      <c r="C34" s="64"/>
      <c r="D34" s="206"/>
      <c r="E34" s="64"/>
      <c r="F34" s="69"/>
      <c r="G34" s="69"/>
      <c r="H34" s="87" t="str">
        <f t="shared" si="1"/>
        <v/>
      </c>
      <c r="I34" s="65"/>
      <c r="J34" s="65"/>
      <c r="K34" s="64"/>
      <c r="L34" s="64"/>
      <c r="M34" s="64"/>
      <c r="N34" s="64"/>
      <c r="O34" s="64"/>
      <c r="P34" s="64"/>
      <c r="Q34" s="64"/>
      <c r="R34" s="64"/>
      <c r="S34" s="64"/>
      <c r="T34" s="65"/>
      <c r="U34" s="65"/>
      <c r="V34" s="111"/>
      <c r="W34" s="111"/>
      <c r="X34" s="83" t="str">
        <f t="shared" si="2"/>
        <v/>
      </c>
      <c r="Y34" s="83" t="str">
        <f t="shared" si="3"/>
        <v/>
      </c>
      <c r="Z34" s="81">
        <f t="shared" si="4"/>
        <v>0</v>
      </c>
      <c r="AA34" s="81">
        <f t="shared" si="5"/>
        <v>0</v>
      </c>
      <c r="AB34" s="81">
        <f t="shared" si="6"/>
        <v>0</v>
      </c>
      <c r="AC34" s="81">
        <f t="shared" si="7"/>
        <v>0</v>
      </c>
      <c r="AD34" s="81">
        <f t="shared" si="8"/>
        <v>0</v>
      </c>
      <c r="AE34" s="81">
        <f t="shared" si="9"/>
        <v>0</v>
      </c>
      <c r="AF34" s="81">
        <f t="shared" si="10"/>
        <v>0</v>
      </c>
      <c r="AG34" s="81">
        <f t="shared" si="11"/>
        <v>0</v>
      </c>
      <c r="AH34" s="81">
        <f t="shared" si="12"/>
        <v>0</v>
      </c>
      <c r="AI34" s="81">
        <f t="shared" si="13"/>
        <v>0</v>
      </c>
      <c r="AJ34" s="81">
        <f t="shared" si="14"/>
        <v>0</v>
      </c>
      <c r="AK34" s="81">
        <f t="shared" si="15"/>
        <v>0</v>
      </c>
      <c r="AL34" s="81">
        <f t="shared" si="16"/>
        <v>0</v>
      </c>
      <c r="AM34" s="81">
        <f t="shared" si="17"/>
        <v>0</v>
      </c>
      <c r="AN34" s="81">
        <f t="shared" si="18"/>
        <v>0</v>
      </c>
      <c r="AO34" s="81">
        <f t="shared" si="19"/>
        <v>0</v>
      </c>
      <c r="AP34" s="81">
        <f t="shared" si="20"/>
        <v>0</v>
      </c>
      <c r="AQ34" s="81">
        <f t="shared" si="21"/>
        <v>0</v>
      </c>
      <c r="AR34" s="81">
        <f t="shared" si="22"/>
        <v>0</v>
      </c>
      <c r="AS34" s="81">
        <f t="shared" si="23"/>
        <v>0</v>
      </c>
      <c r="AT34" s="81">
        <f t="shared" si="24"/>
        <v>0</v>
      </c>
      <c r="AU34" s="81">
        <f t="shared" si="25"/>
        <v>0</v>
      </c>
    </row>
    <row r="35" spans="1:47" x14ac:dyDescent="0.25">
      <c r="A35" s="107"/>
      <c r="B35" s="64"/>
      <c r="C35" s="64"/>
      <c r="D35" s="206"/>
      <c r="E35" s="64"/>
      <c r="F35" s="69"/>
      <c r="G35" s="69"/>
      <c r="H35" s="87" t="str">
        <f t="shared" si="1"/>
        <v/>
      </c>
      <c r="I35" s="65"/>
      <c r="J35" s="65"/>
      <c r="K35" s="64"/>
      <c r="L35" s="64"/>
      <c r="M35" s="64"/>
      <c r="N35" s="64"/>
      <c r="O35" s="64"/>
      <c r="P35" s="64"/>
      <c r="Q35" s="64"/>
      <c r="R35" s="64"/>
      <c r="S35" s="64"/>
      <c r="T35" s="65"/>
      <c r="U35" s="65"/>
      <c r="V35" s="111"/>
      <c r="W35" s="111"/>
      <c r="X35" s="83" t="str">
        <f t="shared" si="2"/>
        <v/>
      </c>
      <c r="Y35" s="83" t="str">
        <f t="shared" si="3"/>
        <v/>
      </c>
      <c r="Z35" s="81">
        <f t="shared" si="4"/>
        <v>0</v>
      </c>
      <c r="AA35" s="81">
        <f t="shared" si="5"/>
        <v>0</v>
      </c>
      <c r="AB35" s="81">
        <f t="shared" si="6"/>
        <v>0</v>
      </c>
      <c r="AC35" s="81">
        <f t="shared" si="7"/>
        <v>0</v>
      </c>
      <c r="AD35" s="81">
        <f t="shared" si="8"/>
        <v>0</v>
      </c>
      <c r="AE35" s="81">
        <f t="shared" si="9"/>
        <v>0</v>
      </c>
      <c r="AF35" s="81">
        <f t="shared" si="10"/>
        <v>0</v>
      </c>
      <c r="AG35" s="81">
        <f t="shared" si="11"/>
        <v>0</v>
      </c>
      <c r="AH35" s="81">
        <f t="shared" si="12"/>
        <v>0</v>
      </c>
      <c r="AI35" s="81">
        <f t="shared" si="13"/>
        <v>0</v>
      </c>
      <c r="AJ35" s="81">
        <f t="shared" si="14"/>
        <v>0</v>
      </c>
      <c r="AK35" s="81">
        <f t="shared" si="15"/>
        <v>0</v>
      </c>
      <c r="AL35" s="81">
        <f t="shared" si="16"/>
        <v>0</v>
      </c>
      <c r="AM35" s="81">
        <f t="shared" si="17"/>
        <v>0</v>
      </c>
      <c r="AN35" s="81">
        <f t="shared" si="18"/>
        <v>0</v>
      </c>
      <c r="AO35" s="81">
        <f t="shared" si="19"/>
        <v>0</v>
      </c>
      <c r="AP35" s="81">
        <f t="shared" si="20"/>
        <v>0</v>
      </c>
      <c r="AQ35" s="81">
        <f t="shared" si="21"/>
        <v>0</v>
      </c>
      <c r="AR35" s="81">
        <f t="shared" si="22"/>
        <v>0</v>
      </c>
      <c r="AS35" s="81">
        <f t="shared" si="23"/>
        <v>0</v>
      </c>
      <c r="AT35" s="81">
        <f t="shared" si="24"/>
        <v>0</v>
      </c>
      <c r="AU35" s="81">
        <f t="shared" si="25"/>
        <v>0</v>
      </c>
    </row>
    <row r="36" spans="1:47" x14ac:dyDescent="0.25">
      <c r="A36" s="107"/>
      <c r="B36" s="64"/>
      <c r="C36" s="64"/>
      <c r="D36" s="206"/>
      <c r="E36" s="64"/>
      <c r="F36" s="69"/>
      <c r="G36" s="69"/>
      <c r="H36" s="87" t="str">
        <f t="shared" si="1"/>
        <v/>
      </c>
      <c r="I36" s="65"/>
      <c r="J36" s="65"/>
      <c r="K36" s="64"/>
      <c r="L36" s="64"/>
      <c r="M36" s="64"/>
      <c r="N36" s="64"/>
      <c r="O36" s="64"/>
      <c r="P36" s="64"/>
      <c r="Q36" s="64"/>
      <c r="R36" s="64"/>
      <c r="S36" s="64"/>
      <c r="T36" s="65"/>
      <c r="U36" s="65"/>
      <c r="V36" s="111"/>
      <c r="W36" s="111"/>
      <c r="X36" s="83" t="str">
        <f t="shared" si="2"/>
        <v/>
      </c>
      <c r="Y36" s="83" t="str">
        <f t="shared" si="3"/>
        <v/>
      </c>
      <c r="Z36" s="81">
        <f t="shared" si="4"/>
        <v>0</v>
      </c>
      <c r="AA36" s="81">
        <f t="shared" si="5"/>
        <v>0</v>
      </c>
      <c r="AB36" s="81">
        <f t="shared" si="6"/>
        <v>0</v>
      </c>
      <c r="AC36" s="81">
        <f t="shared" si="7"/>
        <v>0</v>
      </c>
      <c r="AD36" s="81">
        <f t="shared" si="8"/>
        <v>0</v>
      </c>
      <c r="AE36" s="81">
        <f t="shared" si="9"/>
        <v>0</v>
      </c>
      <c r="AF36" s="81">
        <f t="shared" si="10"/>
        <v>0</v>
      </c>
      <c r="AG36" s="81">
        <f t="shared" si="11"/>
        <v>0</v>
      </c>
      <c r="AH36" s="81">
        <f t="shared" si="12"/>
        <v>0</v>
      </c>
      <c r="AI36" s="81">
        <f t="shared" si="13"/>
        <v>0</v>
      </c>
      <c r="AJ36" s="81">
        <f t="shared" si="14"/>
        <v>0</v>
      </c>
      <c r="AK36" s="81">
        <f t="shared" si="15"/>
        <v>0</v>
      </c>
      <c r="AL36" s="81">
        <f t="shared" si="16"/>
        <v>0</v>
      </c>
      <c r="AM36" s="81">
        <f t="shared" si="17"/>
        <v>0</v>
      </c>
      <c r="AN36" s="81">
        <f t="shared" si="18"/>
        <v>0</v>
      </c>
      <c r="AO36" s="81">
        <f t="shared" si="19"/>
        <v>0</v>
      </c>
      <c r="AP36" s="81">
        <f t="shared" si="20"/>
        <v>0</v>
      </c>
      <c r="AQ36" s="81">
        <f t="shared" si="21"/>
        <v>0</v>
      </c>
      <c r="AR36" s="81">
        <f t="shared" si="22"/>
        <v>0</v>
      </c>
      <c r="AS36" s="81">
        <f t="shared" si="23"/>
        <v>0</v>
      </c>
      <c r="AT36" s="81">
        <f t="shared" si="24"/>
        <v>0</v>
      </c>
      <c r="AU36" s="81">
        <f t="shared" si="25"/>
        <v>0</v>
      </c>
    </row>
    <row r="37" spans="1:47" x14ac:dyDescent="0.25">
      <c r="A37" s="107"/>
      <c r="B37" s="64"/>
      <c r="C37" s="64"/>
      <c r="D37" s="206"/>
      <c r="E37" s="64"/>
      <c r="F37" s="69"/>
      <c r="G37" s="69"/>
      <c r="H37" s="87" t="str">
        <f t="shared" si="1"/>
        <v/>
      </c>
      <c r="I37" s="65"/>
      <c r="J37" s="65"/>
      <c r="K37" s="64"/>
      <c r="L37" s="64"/>
      <c r="M37" s="64"/>
      <c r="N37" s="64"/>
      <c r="O37" s="64"/>
      <c r="P37" s="64"/>
      <c r="Q37" s="64"/>
      <c r="R37" s="64"/>
      <c r="S37" s="64"/>
      <c r="T37" s="65"/>
      <c r="U37" s="65"/>
      <c r="V37" s="111"/>
      <c r="W37" s="111"/>
      <c r="X37" s="83" t="str">
        <f t="shared" si="2"/>
        <v/>
      </c>
      <c r="Y37" s="83" t="str">
        <f t="shared" si="3"/>
        <v/>
      </c>
      <c r="Z37" s="81">
        <f t="shared" si="4"/>
        <v>0</v>
      </c>
      <c r="AA37" s="81">
        <f t="shared" si="5"/>
        <v>0</v>
      </c>
      <c r="AB37" s="81">
        <f t="shared" si="6"/>
        <v>0</v>
      </c>
      <c r="AC37" s="81">
        <f t="shared" si="7"/>
        <v>0</v>
      </c>
      <c r="AD37" s="81">
        <f t="shared" si="8"/>
        <v>0</v>
      </c>
      <c r="AE37" s="81">
        <f t="shared" si="9"/>
        <v>0</v>
      </c>
      <c r="AF37" s="81">
        <f t="shared" si="10"/>
        <v>0</v>
      </c>
      <c r="AG37" s="81">
        <f t="shared" si="11"/>
        <v>0</v>
      </c>
      <c r="AH37" s="81">
        <f t="shared" si="12"/>
        <v>0</v>
      </c>
      <c r="AI37" s="81">
        <f t="shared" si="13"/>
        <v>0</v>
      </c>
      <c r="AJ37" s="81">
        <f t="shared" si="14"/>
        <v>0</v>
      </c>
      <c r="AK37" s="81">
        <f t="shared" si="15"/>
        <v>0</v>
      </c>
      <c r="AL37" s="81">
        <f t="shared" si="16"/>
        <v>0</v>
      </c>
      <c r="AM37" s="81">
        <f t="shared" si="17"/>
        <v>0</v>
      </c>
      <c r="AN37" s="81">
        <f t="shared" si="18"/>
        <v>0</v>
      </c>
      <c r="AO37" s="81">
        <f t="shared" si="19"/>
        <v>0</v>
      </c>
      <c r="AP37" s="81">
        <f t="shared" si="20"/>
        <v>0</v>
      </c>
      <c r="AQ37" s="81">
        <f t="shared" si="21"/>
        <v>0</v>
      </c>
      <c r="AR37" s="81">
        <f t="shared" si="22"/>
        <v>0</v>
      </c>
      <c r="AS37" s="81">
        <f t="shared" si="23"/>
        <v>0</v>
      </c>
      <c r="AT37" s="81">
        <f t="shared" si="24"/>
        <v>0</v>
      </c>
      <c r="AU37" s="81">
        <f t="shared" si="25"/>
        <v>0</v>
      </c>
    </row>
    <row r="38" spans="1:47" x14ac:dyDescent="0.25">
      <c r="A38" s="107"/>
      <c r="B38" s="64"/>
      <c r="C38" s="64"/>
      <c r="D38" s="206"/>
      <c r="E38" s="64"/>
      <c r="F38" s="69"/>
      <c r="G38" s="69"/>
      <c r="H38" s="87" t="str">
        <f t="shared" si="1"/>
        <v/>
      </c>
      <c r="I38" s="65"/>
      <c r="J38" s="65"/>
      <c r="K38" s="64"/>
      <c r="L38" s="64"/>
      <c r="M38" s="64"/>
      <c r="N38" s="64"/>
      <c r="O38" s="64"/>
      <c r="P38" s="64"/>
      <c r="Q38" s="64"/>
      <c r="R38" s="64"/>
      <c r="S38" s="64"/>
      <c r="T38" s="65"/>
      <c r="U38" s="65"/>
      <c r="V38" s="111"/>
      <c r="W38" s="111"/>
      <c r="X38" s="83" t="str">
        <f t="shared" si="2"/>
        <v/>
      </c>
      <c r="Y38" s="83" t="str">
        <f t="shared" si="3"/>
        <v/>
      </c>
      <c r="Z38" s="81">
        <f t="shared" si="4"/>
        <v>0</v>
      </c>
      <c r="AA38" s="81">
        <f t="shared" si="5"/>
        <v>0</v>
      </c>
      <c r="AB38" s="81">
        <f t="shared" si="6"/>
        <v>0</v>
      </c>
      <c r="AC38" s="81">
        <f t="shared" si="7"/>
        <v>0</v>
      </c>
      <c r="AD38" s="81">
        <f t="shared" si="8"/>
        <v>0</v>
      </c>
      <c r="AE38" s="81">
        <f t="shared" si="9"/>
        <v>0</v>
      </c>
      <c r="AF38" s="81">
        <f t="shared" si="10"/>
        <v>0</v>
      </c>
      <c r="AG38" s="81">
        <f t="shared" si="11"/>
        <v>0</v>
      </c>
      <c r="AH38" s="81">
        <f t="shared" si="12"/>
        <v>0</v>
      </c>
      <c r="AI38" s="81">
        <f t="shared" si="13"/>
        <v>0</v>
      </c>
      <c r="AJ38" s="81">
        <f t="shared" si="14"/>
        <v>0</v>
      </c>
      <c r="AK38" s="81">
        <f t="shared" si="15"/>
        <v>0</v>
      </c>
      <c r="AL38" s="81">
        <f t="shared" si="16"/>
        <v>0</v>
      </c>
      <c r="AM38" s="81">
        <f t="shared" si="17"/>
        <v>0</v>
      </c>
      <c r="AN38" s="81">
        <f t="shared" si="18"/>
        <v>0</v>
      </c>
      <c r="AO38" s="81">
        <f t="shared" si="19"/>
        <v>0</v>
      </c>
      <c r="AP38" s="81">
        <f t="shared" si="20"/>
        <v>0</v>
      </c>
      <c r="AQ38" s="81">
        <f t="shared" si="21"/>
        <v>0</v>
      </c>
      <c r="AR38" s="81">
        <f t="shared" si="22"/>
        <v>0</v>
      </c>
      <c r="AS38" s="81">
        <f t="shared" si="23"/>
        <v>0</v>
      </c>
      <c r="AT38" s="81">
        <f t="shared" si="24"/>
        <v>0</v>
      </c>
      <c r="AU38" s="81">
        <f t="shared" si="25"/>
        <v>0</v>
      </c>
    </row>
    <row r="39" spans="1:47" x14ac:dyDescent="0.25">
      <c r="A39" s="107"/>
      <c r="B39" s="64"/>
      <c r="C39" s="64"/>
      <c r="D39" s="206"/>
      <c r="E39" s="64"/>
      <c r="F39" s="69"/>
      <c r="G39" s="69"/>
      <c r="H39" s="87" t="str">
        <f t="shared" si="1"/>
        <v/>
      </c>
      <c r="I39" s="65"/>
      <c r="J39" s="65"/>
      <c r="K39" s="64"/>
      <c r="L39" s="64"/>
      <c r="M39" s="64"/>
      <c r="N39" s="64"/>
      <c r="O39" s="64"/>
      <c r="P39" s="64"/>
      <c r="Q39" s="64"/>
      <c r="R39" s="64"/>
      <c r="S39" s="64"/>
      <c r="T39" s="65"/>
      <c r="U39" s="65"/>
      <c r="V39" s="111"/>
      <c r="W39" s="111"/>
      <c r="X39" s="83" t="str">
        <f t="shared" si="2"/>
        <v/>
      </c>
      <c r="Y39" s="83" t="str">
        <f t="shared" si="3"/>
        <v/>
      </c>
      <c r="Z39" s="81">
        <f t="shared" si="4"/>
        <v>0</v>
      </c>
      <c r="AA39" s="81">
        <f t="shared" si="5"/>
        <v>0</v>
      </c>
      <c r="AB39" s="81">
        <f t="shared" si="6"/>
        <v>0</v>
      </c>
      <c r="AC39" s="81">
        <f t="shared" si="7"/>
        <v>0</v>
      </c>
      <c r="AD39" s="81">
        <f t="shared" si="8"/>
        <v>0</v>
      </c>
      <c r="AE39" s="81">
        <f t="shared" si="9"/>
        <v>0</v>
      </c>
      <c r="AF39" s="81">
        <f t="shared" si="10"/>
        <v>0</v>
      </c>
      <c r="AG39" s="81">
        <f t="shared" si="11"/>
        <v>0</v>
      </c>
      <c r="AH39" s="81">
        <f t="shared" si="12"/>
        <v>0</v>
      </c>
      <c r="AI39" s="81">
        <f t="shared" si="13"/>
        <v>0</v>
      </c>
      <c r="AJ39" s="81">
        <f t="shared" si="14"/>
        <v>0</v>
      </c>
      <c r="AK39" s="81">
        <f t="shared" si="15"/>
        <v>0</v>
      </c>
      <c r="AL39" s="81">
        <f t="shared" si="16"/>
        <v>0</v>
      </c>
      <c r="AM39" s="81">
        <f t="shared" si="17"/>
        <v>0</v>
      </c>
      <c r="AN39" s="81">
        <f t="shared" si="18"/>
        <v>0</v>
      </c>
      <c r="AO39" s="81">
        <f t="shared" si="19"/>
        <v>0</v>
      </c>
      <c r="AP39" s="81">
        <f t="shared" si="20"/>
        <v>0</v>
      </c>
      <c r="AQ39" s="81">
        <f t="shared" si="21"/>
        <v>0</v>
      </c>
      <c r="AR39" s="81">
        <f t="shared" si="22"/>
        <v>0</v>
      </c>
      <c r="AS39" s="81">
        <f t="shared" si="23"/>
        <v>0</v>
      </c>
      <c r="AT39" s="81">
        <f t="shared" si="24"/>
        <v>0</v>
      </c>
      <c r="AU39" s="81">
        <f t="shared" si="25"/>
        <v>0</v>
      </c>
    </row>
    <row r="40" spans="1:47" x14ac:dyDescent="0.25">
      <c r="A40" s="107"/>
      <c r="B40" s="64"/>
      <c r="C40" s="64"/>
      <c r="D40" s="206"/>
      <c r="E40" s="64"/>
      <c r="F40" s="69"/>
      <c r="G40" s="69"/>
      <c r="H40" s="87" t="str">
        <f t="shared" si="1"/>
        <v/>
      </c>
      <c r="I40" s="65"/>
      <c r="J40" s="65"/>
      <c r="K40" s="64"/>
      <c r="L40" s="64"/>
      <c r="M40" s="64"/>
      <c r="N40" s="64"/>
      <c r="O40" s="64"/>
      <c r="P40" s="64"/>
      <c r="Q40" s="64"/>
      <c r="R40" s="64"/>
      <c r="S40" s="64"/>
      <c r="T40" s="65"/>
      <c r="U40" s="65"/>
      <c r="V40" s="111"/>
      <c r="W40" s="111"/>
      <c r="X40" s="83" t="str">
        <f t="shared" si="2"/>
        <v/>
      </c>
      <c r="Y40" s="83" t="str">
        <f t="shared" si="3"/>
        <v/>
      </c>
      <c r="Z40" s="81">
        <f t="shared" si="4"/>
        <v>0</v>
      </c>
      <c r="AA40" s="81">
        <f t="shared" si="5"/>
        <v>0</v>
      </c>
      <c r="AB40" s="81">
        <f t="shared" si="6"/>
        <v>0</v>
      </c>
      <c r="AC40" s="81">
        <f t="shared" si="7"/>
        <v>0</v>
      </c>
      <c r="AD40" s="81">
        <f t="shared" si="8"/>
        <v>0</v>
      </c>
      <c r="AE40" s="81">
        <f t="shared" si="9"/>
        <v>0</v>
      </c>
      <c r="AF40" s="81">
        <f t="shared" si="10"/>
        <v>0</v>
      </c>
      <c r="AG40" s="81">
        <f t="shared" si="11"/>
        <v>0</v>
      </c>
      <c r="AH40" s="81">
        <f t="shared" si="12"/>
        <v>0</v>
      </c>
      <c r="AI40" s="81">
        <f t="shared" si="13"/>
        <v>0</v>
      </c>
      <c r="AJ40" s="81">
        <f t="shared" si="14"/>
        <v>0</v>
      </c>
      <c r="AK40" s="81">
        <f t="shared" si="15"/>
        <v>0</v>
      </c>
      <c r="AL40" s="81">
        <f t="shared" si="16"/>
        <v>0</v>
      </c>
      <c r="AM40" s="81">
        <f t="shared" si="17"/>
        <v>0</v>
      </c>
      <c r="AN40" s="81">
        <f t="shared" si="18"/>
        <v>0</v>
      </c>
      <c r="AO40" s="81">
        <f t="shared" si="19"/>
        <v>0</v>
      </c>
      <c r="AP40" s="81">
        <f t="shared" si="20"/>
        <v>0</v>
      </c>
      <c r="AQ40" s="81">
        <f t="shared" si="21"/>
        <v>0</v>
      </c>
      <c r="AR40" s="81">
        <f t="shared" si="22"/>
        <v>0</v>
      </c>
      <c r="AS40" s="81">
        <f t="shared" si="23"/>
        <v>0</v>
      </c>
      <c r="AT40" s="81">
        <f t="shared" si="24"/>
        <v>0</v>
      </c>
      <c r="AU40" s="81">
        <f t="shared" si="25"/>
        <v>0</v>
      </c>
    </row>
    <row r="41" spans="1:47" x14ac:dyDescent="0.25">
      <c r="A41" s="107"/>
      <c r="B41" s="64"/>
      <c r="C41" s="64"/>
      <c r="D41" s="206"/>
      <c r="E41" s="64"/>
      <c r="F41" s="69"/>
      <c r="G41" s="69"/>
      <c r="H41" s="87" t="str">
        <f t="shared" si="1"/>
        <v/>
      </c>
      <c r="I41" s="65"/>
      <c r="J41" s="65"/>
      <c r="K41" s="64"/>
      <c r="L41" s="64"/>
      <c r="M41" s="64"/>
      <c r="N41" s="64"/>
      <c r="O41" s="64"/>
      <c r="P41" s="64"/>
      <c r="Q41" s="64"/>
      <c r="R41" s="64"/>
      <c r="S41" s="64"/>
      <c r="T41" s="65"/>
      <c r="U41" s="65"/>
      <c r="V41" s="111"/>
      <c r="W41" s="111"/>
      <c r="X41" s="83" t="str">
        <f t="shared" si="2"/>
        <v/>
      </c>
      <c r="Y41" s="83" t="str">
        <f t="shared" si="3"/>
        <v/>
      </c>
      <c r="Z41" s="81">
        <f t="shared" si="4"/>
        <v>0</v>
      </c>
      <c r="AA41" s="81">
        <f t="shared" si="5"/>
        <v>0</v>
      </c>
      <c r="AB41" s="81">
        <f t="shared" si="6"/>
        <v>0</v>
      </c>
      <c r="AC41" s="81">
        <f t="shared" si="7"/>
        <v>0</v>
      </c>
      <c r="AD41" s="81">
        <f t="shared" si="8"/>
        <v>0</v>
      </c>
      <c r="AE41" s="81">
        <f t="shared" si="9"/>
        <v>0</v>
      </c>
      <c r="AF41" s="81">
        <f t="shared" si="10"/>
        <v>0</v>
      </c>
      <c r="AG41" s="81">
        <f t="shared" si="11"/>
        <v>0</v>
      </c>
      <c r="AH41" s="81">
        <f t="shared" si="12"/>
        <v>0</v>
      </c>
      <c r="AI41" s="81">
        <f t="shared" si="13"/>
        <v>0</v>
      </c>
      <c r="AJ41" s="81">
        <f t="shared" si="14"/>
        <v>0</v>
      </c>
      <c r="AK41" s="81">
        <f t="shared" si="15"/>
        <v>0</v>
      </c>
      <c r="AL41" s="81">
        <f t="shared" si="16"/>
        <v>0</v>
      </c>
      <c r="AM41" s="81">
        <f t="shared" si="17"/>
        <v>0</v>
      </c>
      <c r="AN41" s="81">
        <f t="shared" si="18"/>
        <v>0</v>
      </c>
      <c r="AO41" s="81">
        <f t="shared" si="19"/>
        <v>0</v>
      </c>
      <c r="AP41" s="81">
        <f t="shared" si="20"/>
        <v>0</v>
      </c>
      <c r="AQ41" s="81">
        <f t="shared" si="21"/>
        <v>0</v>
      </c>
      <c r="AR41" s="81">
        <f t="shared" si="22"/>
        <v>0</v>
      </c>
      <c r="AS41" s="81">
        <f t="shared" si="23"/>
        <v>0</v>
      </c>
      <c r="AT41" s="81">
        <f t="shared" si="24"/>
        <v>0</v>
      </c>
      <c r="AU41" s="81">
        <f t="shared" si="25"/>
        <v>0</v>
      </c>
    </row>
    <row r="42" spans="1:47" x14ac:dyDescent="0.25">
      <c r="A42" s="107"/>
      <c r="B42" s="64"/>
      <c r="C42" s="64"/>
      <c r="D42" s="206"/>
      <c r="E42" s="64"/>
      <c r="F42" s="69"/>
      <c r="G42" s="69"/>
      <c r="H42" s="87" t="str">
        <f t="shared" si="1"/>
        <v/>
      </c>
      <c r="I42" s="65"/>
      <c r="J42" s="65"/>
      <c r="K42" s="64"/>
      <c r="L42" s="64"/>
      <c r="M42" s="64"/>
      <c r="N42" s="64"/>
      <c r="O42" s="64"/>
      <c r="P42" s="64"/>
      <c r="Q42" s="64"/>
      <c r="R42" s="64"/>
      <c r="S42" s="64"/>
      <c r="T42" s="65"/>
      <c r="U42" s="65"/>
      <c r="V42" s="111"/>
      <c r="W42" s="111"/>
      <c r="X42" s="83" t="str">
        <f t="shared" si="2"/>
        <v/>
      </c>
      <c r="Y42" s="83" t="str">
        <f t="shared" si="3"/>
        <v/>
      </c>
      <c r="Z42" s="81">
        <f t="shared" si="4"/>
        <v>0</v>
      </c>
      <c r="AA42" s="81">
        <f t="shared" si="5"/>
        <v>0</v>
      </c>
      <c r="AB42" s="81">
        <f t="shared" si="6"/>
        <v>0</v>
      </c>
      <c r="AC42" s="81">
        <f t="shared" si="7"/>
        <v>0</v>
      </c>
      <c r="AD42" s="81">
        <f t="shared" si="8"/>
        <v>0</v>
      </c>
      <c r="AE42" s="81">
        <f t="shared" si="9"/>
        <v>0</v>
      </c>
      <c r="AF42" s="81">
        <f t="shared" si="10"/>
        <v>0</v>
      </c>
      <c r="AG42" s="81">
        <f t="shared" si="11"/>
        <v>0</v>
      </c>
      <c r="AH42" s="81">
        <f t="shared" si="12"/>
        <v>0</v>
      </c>
      <c r="AI42" s="81">
        <f t="shared" si="13"/>
        <v>0</v>
      </c>
      <c r="AJ42" s="81">
        <f t="shared" si="14"/>
        <v>0</v>
      </c>
      <c r="AK42" s="81">
        <f t="shared" si="15"/>
        <v>0</v>
      </c>
      <c r="AL42" s="81">
        <f t="shared" si="16"/>
        <v>0</v>
      </c>
      <c r="AM42" s="81">
        <f t="shared" si="17"/>
        <v>0</v>
      </c>
      <c r="AN42" s="81">
        <f t="shared" si="18"/>
        <v>0</v>
      </c>
      <c r="AO42" s="81">
        <f t="shared" si="19"/>
        <v>0</v>
      </c>
      <c r="AP42" s="81">
        <f t="shared" si="20"/>
        <v>0</v>
      </c>
      <c r="AQ42" s="81">
        <f t="shared" si="21"/>
        <v>0</v>
      </c>
      <c r="AR42" s="81">
        <f t="shared" si="22"/>
        <v>0</v>
      </c>
      <c r="AS42" s="81">
        <f t="shared" si="23"/>
        <v>0</v>
      </c>
      <c r="AT42" s="81">
        <f t="shared" si="24"/>
        <v>0</v>
      </c>
      <c r="AU42" s="81">
        <f t="shared" si="25"/>
        <v>0</v>
      </c>
    </row>
    <row r="43" spans="1:47" x14ac:dyDescent="0.25">
      <c r="A43" s="107"/>
      <c r="B43" s="64"/>
      <c r="C43" s="64"/>
      <c r="D43" s="206"/>
      <c r="E43" s="64"/>
      <c r="F43" s="69"/>
      <c r="G43" s="69"/>
      <c r="H43" s="87" t="str">
        <f t="shared" si="1"/>
        <v/>
      </c>
      <c r="I43" s="65"/>
      <c r="J43" s="65"/>
      <c r="K43" s="64"/>
      <c r="L43" s="64"/>
      <c r="M43" s="64"/>
      <c r="N43" s="64"/>
      <c r="O43" s="64"/>
      <c r="P43" s="64"/>
      <c r="Q43" s="64"/>
      <c r="R43" s="64"/>
      <c r="S43" s="64"/>
      <c r="T43" s="65"/>
      <c r="U43" s="65"/>
      <c r="V43" s="111"/>
      <c r="W43" s="111"/>
      <c r="X43" s="83" t="str">
        <f t="shared" si="2"/>
        <v/>
      </c>
      <c r="Y43" s="83" t="str">
        <f t="shared" si="3"/>
        <v/>
      </c>
      <c r="Z43" s="81">
        <f t="shared" si="4"/>
        <v>0</v>
      </c>
      <c r="AA43" s="81">
        <f t="shared" si="5"/>
        <v>0</v>
      </c>
      <c r="AB43" s="81">
        <f t="shared" si="6"/>
        <v>0</v>
      </c>
      <c r="AC43" s="81">
        <f t="shared" si="7"/>
        <v>0</v>
      </c>
      <c r="AD43" s="81">
        <f t="shared" si="8"/>
        <v>0</v>
      </c>
      <c r="AE43" s="81">
        <f t="shared" si="9"/>
        <v>0</v>
      </c>
      <c r="AF43" s="81">
        <f t="shared" si="10"/>
        <v>0</v>
      </c>
      <c r="AG43" s="81">
        <f t="shared" si="11"/>
        <v>0</v>
      </c>
      <c r="AH43" s="81">
        <f t="shared" si="12"/>
        <v>0</v>
      </c>
      <c r="AI43" s="81">
        <f t="shared" si="13"/>
        <v>0</v>
      </c>
      <c r="AJ43" s="81">
        <f t="shared" si="14"/>
        <v>0</v>
      </c>
      <c r="AK43" s="81">
        <f t="shared" si="15"/>
        <v>0</v>
      </c>
      <c r="AL43" s="81">
        <f t="shared" si="16"/>
        <v>0</v>
      </c>
      <c r="AM43" s="81">
        <f t="shared" si="17"/>
        <v>0</v>
      </c>
      <c r="AN43" s="81">
        <f t="shared" si="18"/>
        <v>0</v>
      </c>
      <c r="AO43" s="81">
        <f t="shared" si="19"/>
        <v>0</v>
      </c>
      <c r="AP43" s="81">
        <f t="shared" si="20"/>
        <v>0</v>
      </c>
      <c r="AQ43" s="81">
        <f t="shared" si="21"/>
        <v>0</v>
      </c>
      <c r="AR43" s="81">
        <f t="shared" si="22"/>
        <v>0</v>
      </c>
      <c r="AS43" s="81">
        <f t="shared" si="23"/>
        <v>0</v>
      </c>
      <c r="AT43" s="81">
        <f t="shared" si="24"/>
        <v>0</v>
      </c>
      <c r="AU43" s="81">
        <f t="shared" si="25"/>
        <v>0</v>
      </c>
    </row>
    <row r="44" spans="1:47" x14ac:dyDescent="0.25">
      <c r="A44" s="107"/>
      <c r="B44" s="64"/>
      <c r="C44" s="64"/>
      <c r="D44" s="206"/>
      <c r="E44" s="64"/>
      <c r="F44" s="69"/>
      <c r="G44" s="69"/>
      <c r="H44" s="87" t="str">
        <f t="shared" si="1"/>
        <v/>
      </c>
      <c r="I44" s="65"/>
      <c r="J44" s="65"/>
      <c r="K44" s="64"/>
      <c r="L44" s="64"/>
      <c r="M44" s="64"/>
      <c r="N44" s="64"/>
      <c r="O44" s="64"/>
      <c r="P44" s="64"/>
      <c r="Q44" s="64"/>
      <c r="R44" s="64"/>
      <c r="S44" s="64"/>
      <c r="T44" s="65"/>
      <c r="U44" s="65"/>
      <c r="V44" s="111"/>
      <c r="W44" s="111"/>
      <c r="X44" s="83" t="str">
        <f t="shared" ref="X44:X75" si="26">IF(OR($H44="",$S44=0,$T44=0,$N44="Identified/More Info Req",$N44="Abandoned",$N44="Superseded"),"",(I44-J44)/(T44*INDEX(CostsData,MATCH($S44,CostsEmissionSource,0),MATCH($H44,CostsYear,0)))+IF($K44="Yes",AB44*INDEX(CostsData,MATCH("CRC EES",CostsEmissionSource,0),MATCH(AD$8,CostsYear,0)),0))</f>
        <v/>
      </c>
      <c r="Y44" s="83" t="str">
        <f t="shared" ref="Y44:Y75" si="27">IF(OR($H44="",$S44=0,$T44=0,$N44="Identified/More Info Req",$N44="Abandoned",$N44="Superseded"),"",(I44-J44)/($T44*(INDEX(EmissionFactorsData,MATCH($S44,EmissionFactorsEmissionSource,0),MATCH($H44,EmissionFactorsYear,0))/1000)))</f>
        <v/>
      </c>
      <c r="Z44" s="81">
        <f t="shared" ref="Z44:Z75" si="28">IF(OR($N44="Identified/More Info Req",$N44="Abandoned",$N44="Superseded",$U44="yes",LEFT($H44,4)&gt;LEFT(Z$8,4),$S44=""),0,$T44*(INDEX(EmissionFactorsData,MATCH($S44,EmissionFactorsEmissionSource,0),MATCH(Z$8,EmissionFactorsYear,0))/1000))</f>
        <v>0</v>
      </c>
      <c r="AA44" s="81">
        <f t="shared" ref="AA44:AA75" si="29">IF(OR($N44="Identified/More Info Req",$N44="Abandoned",$N44="Superseded",$U44="yes",LEFT($H44,4)&gt;LEFT(Z$8,4),$S44=""),0,$T44*INDEX(CostsData,MATCH($S44,CostsEmissionSource,0),MATCH(Z$8,CostsYear,0)))+IF($K44="Yes",X44*INDEX(CostsData,MATCH("CRC EES",CostsEmissionSource,0),MATCH(Z$8,CostsYear,0)),0)</f>
        <v>0</v>
      </c>
      <c r="AB44" s="81">
        <f t="shared" ref="AB44:AB75" si="30">IF(OR($N44="Identified/More Info Req",$N44="Abandoned",$N44="Superseded",$U44="yes",LEFT($H44,4)&gt;LEFT(AB$8,4),$S44=""),0,$T44*(INDEX(EmissionFactorsData,MATCH($S44,EmissionFactorsEmissionSource,0),MATCH(AB$8,EmissionFactorsYear,0))/1000))</f>
        <v>0</v>
      </c>
      <c r="AC44" s="81">
        <f t="shared" ref="AC44:AC75" si="31">IF(OR($N44="Identified/More Info Req",$N44="Abandoned",$N44="Superseded",$U44="yes",LEFT($H44,4)&gt;LEFT(AB$8,4),$S44=""),0,$T44*INDEX(CostsData,MATCH($S44,CostsEmissionSource,0),MATCH(AB$8,CostsYear,0)))+IF($K44="Yes",Z44*INDEX(CostsData,MATCH("CRC EES",CostsEmissionSource,0),MATCH(AB$8,CostsYear,0)),0)</f>
        <v>0</v>
      </c>
      <c r="AD44" s="81">
        <f t="shared" ref="AD44:AD75" si="32">IF(OR($N44="Identified/More Info Req",$N44="Abandoned",$N44="Superseded",$U44="yes",LEFT($H44,4)&gt;LEFT(AD$8,4),$S44=""),0,$T44*(INDEX(EmissionFactorsData,MATCH($S44,EmissionFactorsEmissionSource,0),MATCH(AD$8,EmissionFactorsYear,0))/1000))</f>
        <v>0</v>
      </c>
      <c r="AE44" s="81">
        <f t="shared" ref="AE44:AE75" si="33">IF(OR($N44="Identified/More Info Req",$N44="Abandoned",$N44="Superseded",$U44="yes",LEFT($H44,4)&gt;LEFT(AD$8,4),$S44=""),0,$T44*INDEX(CostsData,MATCH($S44,CostsEmissionSource,0),MATCH(AD$8,CostsYear,0)))+IF($K44="Yes",AB44*INDEX(CostsData,MATCH("CRC EES",CostsEmissionSource,0),MATCH(AD$8,CostsYear,0)),0)</f>
        <v>0</v>
      </c>
      <c r="AF44" s="81">
        <f t="shared" ref="AF44:AF75" si="34">IF(OR($N44="Identified/More Info Req",$N44="Abandoned",$N44="Superseded",$U44="yes",LEFT($H44,4)&gt;LEFT(AF$8,4),$S44=""),0,$T44*(INDEX(EmissionFactorsData,MATCH($S44,EmissionFactorsEmissionSource,0),MATCH(AF$8,EmissionFactorsYear,0))/1000))</f>
        <v>0</v>
      </c>
      <c r="AG44" s="81">
        <f t="shared" ref="AG44:AG75" si="35">IF(OR($N44="Identified/More Info Req",$N44="Abandoned",$N44="Superseded",$U44="yes",LEFT($H44,4)&gt;LEFT(AF$8,4),$S44=""),0,$T44*INDEX(CostsData,MATCH($S44,CostsEmissionSource,0),MATCH(AF$8,CostsYear,0)))+IF($K44="Yes",AD44*INDEX(CostsData,MATCH("CRC EES",CostsEmissionSource,0),MATCH(AF$8,CostsYear,0)),0)</f>
        <v>0</v>
      </c>
      <c r="AH44" s="81">
        <f t="shared" ref="AH44:AH75" si="36">IF(OR($N44="Identified/More Info Req",$N44="Abandoned",$N44="Superseded",$U44="yes",LEFT($H44,4)&gt;LEFT(AH$8,4),$S44=""),0,$T44*(INDEX(EmissionFactorsData,MATCH($S44,EmissionFactorsEmissionSource,0),MATCH(AH$8,EmissionFactorsYear,0))/1000))</f>
        <v>0</v>
      </c>
      <c r="AI44" s="81">
        <f t="shared" ref="AI44:AI75" si="37">IF(OR($N44="Identified/More Info Req",$N44="Abandoned",$N44="Superseded",$U44="yes",LEFT($H44,4)&gt;LEFT(AH$8,4),$S44=""),0,$T44*INDEX(CostsData,MATCH($S44,CostsEmissionSource,0),MATCH(AH$8,CostsYear,0)))+IF($K44="Yes",AF44*INDEX(CostsData,MATCH("CRC EES",CostsEmissionSource,0),MATCH(AH$8,CostsYear,0)),0)</f>
        <v>0</v>
      </c>
      <c r="AJ44" s="81">
        <f t="shared" ref="AJ44:AJ75" si="38">IF(OR($N44="Identified/More Info Req",$N44="Abandoned",$N44="Superseded",$U44="yes",LEFT($H44,4)&gt;LEFT(AJ$8,4),$S44=""),0,$T44*(INDEX(EmissionFactorsData,MATCH($S44,EmissionFactorsEmissionSource,0),MATCH(AJ$8,EmissionFactorsYear,0))/1000))</f>
        <v>0</v>
      </c>
      <c r="AK44" s="81">
        <f t="shared" ref="AK44:AK75" si="39">IF(OR($N44="Identified/More Info Req",$N44="Abandoned",$N44="Superseded",$U44="yes",LEFT($H44,4)&gt;LEFT(AJ$8,4),$S44=""),0,$T44*INDEX(CostsData,MATCH($S44,CostsEmissionSource,0),MATCH(AJ$8,CostsYear,0)))+IF($K44="Yes",AH44*INDEX(CostsData,MATCH("CRC EES",CostsEmissionSource,0),MATCH(AJ$8,CostsYear,0)),0)</f>
        <v>0</v>
      </c>
      <c r="AL44" s="81">
        <f t="shared" ref="AL44:AL75" si="40">IF(OR($N44="Identified/More Info Req",$N44="Abandoned",$N44="Superseded",$U44="yes",LEFT($H44,4)&gt;LEFT(AL$8,4),$S44=""),0,$T44*(INDEX(EmissionFactorsData,MATCH($S44,EmissionFactorsEmissionSource,0),MATCH(AL$8,EmissionFactorsYear,0))/1000))</f>
        <v>0</v>
      </c>
      <c r="AM44" s="81">
        <f t="shared" ref="AM44:AM75" si="41">IF(OR($N44="Identified/More Info Req",$N44="Abandoned",$N44="Superseded",$U44="yes",LEFT($H44,4)&gt;LEFT(AL$8,4),$S44=""),0,$T44*INDEX(CostsData,MATCH($S44,CostsEmissionSource,0),MATCH(AL$8,CostsYear,0)))+IF($K44="Yes",AJ44*INDEX(CostsData,MATCH("CRC EES",CostsEmissionSource,0),MATCH(AL$8,CostsYear,0)),0)</f>
        <v>0</v>
      </c>
      <c r="AN44" s="81">
        <f t="shared" ref="AN44:AN75" si="42">IF(OR($N44="Identified/More Info Req",$N44="Abandoned",$N44="Superseded",$U44="yes",LEFT($H44,4)&gt;LEFT(AN$8,4),$S44=""),0,$T44*(INDEX(EmissionFactorsData,MATCH($S44,EmissionFactorsEmissionSource,0),MATCH(AN$8,EmissionFactorsYear,0))/1000))</f>
        <v>0</v>
      </c>
      <c r="AO44" s="81">
        <f t="shared" ref="AO44:AO75" si="43">IF(OR($N44="Identified/More Info Req",$N44="Abandoned",$N44="Superseded",$U44="yes",LEFT($H44,4)&gt;LEFT(AN$8,4),$S44=""),0,$T44*INDEX(CostsData,MATCH($S44,CostsEmissionSource,0),MATCH(AN$8,CostsYear,0)))+IF($K44="Yes",AL44*INDEX(CostsData,MATCH("CRC EES",CostsEmissionSource,0),MATCH(AN$8,CostsYear,0)),0)</f>
        <v>0</v>
      </c>
      <c r="AP44" s="81">
        <f t="shared" ref="AP44:AP75" si="44">IF(OR($N44="Identified/More Info Req",$N44="Abandoned",$N44="Superseded",$U44="yes",LEFT($H44,4)&gt;LEFT(AP$8,4),$S44=""),0,$T44*(INDEX(EmissionFactorsData,MATCH($S44,EmissionFactorsEmissionSource,0),MATCH(AP$8,EmissionFactorsYear,0))/1000))</f>
        <v>0</v>
      </c>
      <c r="AQ44" s="81">
        <f t="shared" ref="AQ44:AQ75" si="45">IF(OR($N44="Identified/More Info Req",$N44="Abandoned",$N44="Superseded",$U44="yes",LEFT($H44,4)&gt;LEFT(AP$8,4),$S44=""),0,$T44*INDEX(CostsData,MATCH($S44,CostsEmissionSource,0),MATCH(AP$8,CostsYear,0)))+IF($K44="Yes",AN44*INDEX(CostsData,MATCH("CRC EES",CostsEmissionSource,0),MATCH(AP$8,CostsYear,0)),0)</f>
        <v>0</v>
      </c>
      <c r="AR44" s="81">
        <f t="shared" ref="AR44:AR75" si="46">IF(OR($N44="Identified/More Info Req",$N44="Abandoned",$N44="Superseded",$U44="yes",LEFT($H44,4)&gt;LEFT(AR$8,4),$S44=""),0,$T44*(INDEX(EmissionFactorsData,MATCH($S44,EmissionFactorsEmissionSource,0),MATCH(AR$8,EmissionFactorsYear,0))/1000))</f>
        <v>0</v>
      </c>
      <c r="AS44" s="81">
        <f t="shared" ref="AS44:AS75" si="47">IF(OR($N44="Identified/More Info Req",$N44="Abandoned",$N44="Superseded",$U44="yes",LEFT($H44,4)&gt;LEFT(AR$8,4),$S44=""),0,$T44*INDEX(CostsData,MATCH($S44,CostsEmissionSource,0),MATCH(AR$8,CostsYear,0)))+IF($K44="Yes",AP44*INDEX(CostsData,MATCH("CRC EES",CostsEmissionSource,0),MATCH(AR$8,CostsYear,0)),0)</f>
        <v>0</v>
      </c>
      <c r="AT44" s="81">
        <f t="shared" ref="AT44:AT75" si="48">IF(OR($N44="Identified/More Info Req",$N44="Abandoned",$N44="Superseded",$U44="yes",LEFT($H44,4)&gt;LEFT(AT$8,4),$S44=""),0,$T44*(INDEX(EmissionFactorsData,MATCH($S44,EmissionFactorsEmissionSource,0),MATCH(AT$8,EmissionFactorsYear,0))/1000))</f>
        <v>0</v>
      </c>
      <c r="AU44" s="81">
        <f t="shared" ref="AU44:AU75" si="49">IF(OR($N44="Identified/More Info Req",$N44="Abandoned",$N44="Superseded",$U44="yes",LEFT($H44,4)&gt;LEFT(AT$8,4),$S44=""),0,$T44*INDEX(CostsData,MATCH($S44,CostsEmissionSource,0),MATCH(AT$8,CostsYear,0)))+IF($K44="Yes",AR44*INDEX(CostsData,MATCH("CRC EES",CostsEmissionSource,0),MATCH(AT$8,CostsYear,0)),0)</f>
        <v>0</v>
      </c>
    </row>
    <row r="45" spans="1:47" x14ac:dyDescent="0.25">
      <c r="A45" s="107"/>
      <c r="B45" s="64"/>
      <c r="C45" s="64"/>
      <c r="D45" s="206"/>
      <c r="E45" s="64"/>
      <c r="F45" s="69"/>
      <c r="G45" s="69"/>
      <c r="H45" s="87" t="str">
        <f t="shared" si="1"/>
        <v/>
      </c>
      <c r="I45" s="65"/>
      <c r="J45" s="65"/>
      <c r="K45" s="64"/>
      <c r="L45" s="64"/>
      <c r="M45" s="64"/>
      <c r="N45" s="64"/>
      <c r="O45" s="64"/>
      <c r="P45" s="64"/>
      <c r="Q45" s="64"/>
      <c r="R45" s="64"/>
      <c r="S45" s="64"/>
      <c r="T45" s="65"/>
      <c r="U45" s="65"/>
      <c r="V45" s="111"/>
      <c r="W45" s="111"/>
      <c r="X45" s="83" t="str">
        <f t="shared" si="26"/>
        <v/>
      </c>
      <c r="Y45" s="83" t="str">
        <f t="shared" si="27"/>
        <v/>
      </c>
      <c r="Z45" s="81">
        <f t="shared" si="28"/>
        <v>0</v>
      </c>
      <c r="AA45" s="81">
        <f t="shared" si="29"/>
        <v>0</v>
      </c>
      <c r="AB45" s="81">
        <f t="shared" si="30"/>
        <v>0</v>
      </c>
      <c r="AC45" s="81">
        <f t="shared" si="31"/>
        <v>0</v>
      </c>
      <c r="AD45" s="81">
        <f t="shared" si="32"/>
        <v>0</v>
      </c>
      <c r="AE45" s="81">
        <f t="shared" si="33"/>
        <v>0</v>
      </c>
      <c r="AF45" s="81">
        <f t="shared" si="34"/>
        <v>0</v>
      </c>
      <c r="AG45" s="81">
        <f t="shared" si="35"/>
        <v>0</v>
      </c>
      <c r="AH45" s="81">
        <f t="shared" si="36"/>
        <v>0</v>
      </c>
      <c r="AI45" s="81">
        <f t="shared" si="37"/>
        <v>0</v>
      </c>
      <c r="AJ45" s="81">
        <f t="shared" si="38"/>
        <v>0</v>
      </c>
      <c r="AK45" s="81">
        <f t="shared" si="39"/>
        <v>0</v>
      </c>
      <c r="AL45" s="81">
        <f t="shared" si="40"/>
        <v>0</v>
      </c>
      <c r="AM45" s="81">
        <f t="shared" si="41"/>
        <v>0</v>
      </c>
      <c r="AN45" s="81">
        <f t="shared" si="42"/>
        <v>0</v>
      </c>
      <c r="AO45" s="81">
        <f t="shared" si="43"/>
        <v>0</v>
      </c>
      <c r="AP45" s="81">
        <f t="shared" si="44"/>
        <v>0</v>
      </c>
      <c r="AQ45" s="81">
        <f t="shared" si="45"/>
        <v>0</v>
      </c>
      <c r="AR45" s="81">
        <f t="shared" si="46"/>
        <v>0</v>
      </c>
      <c r="AS45" s="81">
        <f t="shared" si="47"/>
        <v>0</v>
      </c>
      <c r="AT45" s="81">
        <f t="shared" si="48"/>
        <v>0</v>
      </c>
      <c r="AU45" s="81">
        <f t="shared" si="49"/>
        <v>0</v>
      </c>
    </row>
    <row r="46" spans="1:47" x14ac:dyDescent="0.25">
      <c r="A46" s="107"/>
      <c r="B46" s="64"/>
      <c r="C46" s="66"/>
      <c r="D46" s="206"/>
      <c r="E46" s="64"/>
      <c r="F46" s="69"/>
      <c r="G46" s="69"/>
      <c r="H46" s="87" t="str">
        <f t="shared" si="1"/>
        <v/>
      </c>
      <c r="I46" s="65"/>
      <c r="J46" s="65"/>
      <c r="K46" s="64"/>
      <c r="L46" s="64"/>
      <c r="M46" s="64"/>
      <c r="N46" s="64"/>
      <c r="O46" s="64"/>
      <c r="P46" s="64"/>
      <c r="Q46" s="64"/>
      <c r="R46" s="64"/>
      <c r="S46" s="64"/>
      <c r="T46" s="65"/>
      <c r="U46" s="65"/>
      <c r="V46" s="111"/>
      <c r="W46" s="111"/>
      <c r="X46" s="83" t="str">
        <f t="shared" si="26"/>
        <v/>
      </c>
      <c r="Y46" s="83" t="str">
        <f t="shared" si="27"/>
        <v/>
      </c>
      <c r="Z46" s="81">
        <f t="shared" si="28"/>
        <v>0</v>
      </c>
      <c r="AA46" s="81">
        <f t="shared" si="29"/>
        <v>0</v>
      </c>
      <c r="AB46" s="81">
        <f t="shared" si="30"/>
        <v>0</v>
      </c>
      <c r="AC46" s="81">
        <f t="shared" si="31"/>
        <v>0</v>
      </c>
      <c r="AD46" s="81">
        <f t="shared" si="32"/>
        <v>0</v>
      </c>
      <c r="AE46" s="81">
        <f t="shared" si="33"/>
        <v>0</v>
      </c>
      <c r="AF46" s="81">
        <f t="shared" si="34"/>
        <v>0</v>
      </c>
      <c r="AG46" s="81">
        <f t="shared" si="35"/>
        <v>0</v>
      </c>
      <c r="AH46" s="81">
        <f t="shared" si="36"/>
        <v>0</v>
      </c>
      <c r="AI46" s="81">
        <f t="shared" si="37"/>
        <v>0</v>
      </c>
      <c r="AJ46" s="81">
        <f t="shared" si="38"/>
        <v>0</v>
      </c>
      <c r="AK46" s="81">
        <f t="shared" si="39"/>
        <v>0</v>
      </c>
      <c r="AL46" s="81">
        <f t="shared" si="40"/>
        <v>0</v>
      </c>
      <c r="AM46" s="81">
        <f t="shared" si="41"/>
        <v>0</v>
      </c>
      <c r="AN46" s="81">
        <f t="shared" si="42"/>
        <v>0</v>
      </c>
      <c r="AO46" s="81">
        <f t="shared" si="43"/>
        <v>0</v>
      </c>
      <c r="AP46" s="81">
        <f t="shared" si="44"/>
        <v>0</v>
      </c>
      <c r="AQ46" s="81">
        <f t="shared" si="45"/>
        <v>0</v>
      </c>
      <c r="AR46" s="81">
        <f t="shared" si="46"/>
        <v>0</v>
      </c>
      <c r="AS46" s="81">
        <f t="shared" si="47"/>
        <v>0</v>
      </c>
      <c r="AT46" s="81">
        <f t="shared" si="48"/>
        <v>0</v>
      </c>
      <c r="AU46" s="81">
        <f t="shared" si="49"/>
        <v>0</v>
      </c>
    </row>
    <row r="47" spans="1:47" x14ac:dyDescent="0.25">
      <c r="A47" s="107"/>
      <c r="B47" s="64"/>
      <c r="C47" s="64"/>
      <c r="D47" s="206"/>
      <c r="E47" s="64"/>
      <c r="F47" s="69"/>
      <c r="G47" s="69"/>
      <c r="H47" s="87" t="str">
        <f t="shared" si="1"/>
        <v/>
      </c>
      <c r="I47" s="65"/>
      <c r="J47" s="65"/>
      <c r="K47" s="64"/>
      <c r="L47" s="64"/>
      <c r="M47" s="64"/>
      <c r="N47" s="64"/>
      <c r="O47" s="64"/>
      <c r="P47" s="64"/>
      <c r="Q47" s="64"/>
      <c r="R47" s="64"/>
      <c r="S47" s="64"/>
      <c r="T47" s="65"/>
      <c r="U47" s="65"/>
      <c r="V47" s="111"/>
      <c r="W47" s="111"/>
      <c r="X47" s="83" t="str">
        <f t="shared" si="26"/>
        <v/>
      </c>
      <c r="Y47" s="83" t="str">
        <f t="shared" si="27"/>
        <v/>
      </c>
      <c r="Z47" s="81">
        <f t="shared" si="28"/>
        <v>0</v>
      </c>
      <c r="AA47" s="81">
        <f t="shared" si="29"/>
        <v>0</v>
      </c>
      <c r="AB47" s="81">
        <f t="shared" si="30"/>
        <v>0</v>
      </c>
      <c r="AC47" s="81">
        <f t="shared" si="31"/>
        <v>0</v>
      </c>
      <c r="AD47" s="81">
        <f t="shared" si="32"/>
        <v>0</v>
      </c>
      <c r="AE47" s="81">
        <f t="shared" si="33"/>
        <v>0</v>
      </c>
      <c r="AF47" s="81">
        <f t="shared" si="34"/>
        <v>0</v>
      </c>
      <c r="AG47" s="81">
        <f t="shared" si="35"/>
        <v>0</v>
      </c>
      <c r="AH47" s="81">
        <f t="shared" si="36"/>
        <v>0</v>
      </c>
      <c r="AI47" s="81">
        <f t="shared" si="37"/>
        <v>0</v>
      </c>
      <c r="AJ47" s="81">
        <f t="shared" si="38"/>
        <v>0</v>
      </c>
      <c r="AK47" s="81">
        <f t="shared" si="39"/>
        <v>0</v>
      </c>
      <c r="AL47" s="81">
        <f t="shared" si="40"/>
        <v>0</v>
      </c>
      <c r="AM47" s="81">
        <f t="shared" si="41"/>
        <v>0</v>
      </c>
      <c r="AN47" s="81">
        <f t="shared" si="42"/>
        <v>0</v>
      </c>
      <c r="AO47" s="81">
        <f t="shared" si="43"/>
        <v>0</v>
      </c>
      <c r="AP47" s="81">
        <f t="shared" si="44"/>
        <v>0</v>
      </c>
      <c r="AQ47" s="81">
        <f t="shared" si="45"/>
        <v>0</v>
      </c>
      <c r="AR47" s="81">
        <f t="shared" si="46"/>
        <v>0</v>
      </c>
      <c r="AS47" s="81">
        <f t="shared" si="47"/>
        <v>0</v>
      </c>
      <c r="AT47" s="81">
        <f t="shared" si="48"/>
        <v>0</v>
      </c>
      <c r="AU47" s="81">
        <f t="shared" si="49"/>
        <v>0</v>
      </c>
    </row>
    <row r="48" spans="1:47" x14ac:dyDescent="0.25">
      <c r="A48" s="107"/>
      <c r="B48" s="64"/>
      <c r="C48" s="66"/>
      <c r="D48" s="206"/>
      <c r="E48" s="64"/>
      <c r="F48" s="69"/>
      <c r="G48" s="69"/>
      <c r="H48" s="87" t="str">
        <f t="shared" si="1"/>
        <v/>
      </c>
      <c r="I48" s="65"/>
      <c r="J48" s="65"/>
      <c r="K48" s="64"/>
      <c r="L48" s="64"/>
      <c r="M48" s="64"/>
      <c r="N48" s="64"/>
      <c r="O48" s="64"/>
      <c r="P48" s="64"/>
      <c r="Q48" s="64"/>
      <c r="R48" s="64"/>
      <c r="S48" s="64"/>
      <c r="T48" s="65"/>
      <c r="U48" s="65"/>
      <c r="V48" s="111"/>
      <c r="W48" s="111"/>
      <c r="X48" s="83" t="str">
        <f t="shared" si="26"/>
        <v/>
      </c>
      <c r="Y48" s="83" t="str">
        <f t="shared" si="27"/>
        <v/>
      </c>
      <c r="Z48" s="81">
        <f t="shared" si="28"/>
        <v>0</v>
      </c>
      <c r="AA48" s="81">
        <f t="shared" si="29"/>
        <v>0</v>
      </c>
      <c r="AB48" s="81">
        <f t="shared" si="30"/>
        <v>0</v>
      </c>
      <c r="AC48" s="81">
        <f t="shared" si="31"/>
        <v>0</v>
      </c>
      <c r="AD48" s="81">
        <f t="shared" si="32"/>
        <v>0</v>
      </c>
      <c r="AE48" s="81">
        <f t="shared" si="33"/>
        <v>0</v>
      </c>
      <c r="AF48" s="81">
        <f t="shared" si="34"/>
        <v>0</v>
      </c>
      <c r="AG48" s="81">
        <f t="shared" si="35"/>
        <v>0</v>
      </c>
      <c r="AH48" s="81">
        <f t="shared" si="36"/>
        <v>0</v>
      </c>
      <c r="AI48" s="81">
        <f t="shared" si="37"/>
        <v>0</v>
      </c>
      <c r="AJ48" s="81">
        <f t="shared" si="38"/>
        <v>0</v>
      </c>
      <c r="AK48" s="81">
        <f t="shared" si="39"/>
        <v>0</v>
      </c>
      <c r="AL48" s="81">
        <f t="shared" si="40"/>
        <v>0</v>
      </c>
      <c r="AM48" s="81">
        <f t="shared" si="41"/>
        <v>0</v>
      </c>
      <c r="AN48" s="81">
        <f t="shared" si="42"/>
        <v>0</v>
      </c>
      <c r="AO48" s="81">
        <f t="shared" si="43"/>
        <v>0</v>
      </c>
      <c r="AP48" s="81">
        <f t="shared" si="44"/>
        <v>0</v>
      </c>
      <c r="AQ48" s="81">
        <f t="shared" si="45"/>
        <v>0</v>
      </c>
      <c r="AR48" s="81">
        <f t="shared" si="46"/>
        <v>0</v>
      </c>
      <c r="AS48" s="81">
        <f t="shared" si="47"/>
        <v>0</v>
      </c>
      <c r="AT48" s="81">
        <f t="shared" si="48"/>
        <v>0</v>
      </c>
      <c r="AU48" s="81">
        <f t="shared" si="49"/>
        <v>0</v>
      </c>
    </row>
    <row r="49" spans="1:47" x14ac:dyDescent="0.25">
      <c r="A49" s="107"/>
      <c r="B49" s="64"/>
      <c r="C49" s="64"/>
      <c r="D49" s="206"/>
      <c r="E49" s="64"/>
      <c r="F49" s="69"/>
      <c r="G49" s="69"/>
      <c r="H49" s="87" t="str">
        <f t="shared" si="1"/>
        <v/>
      </c>
      <c r="I49" s="65"/>
      <c r="J49" s="65"/>
      <c r="K49" s="64"/>
      <c r="L49" s="64"/>
      <c r="M49" s="64"/>
      <c r="N49" s="64"/>
      <c r="O49" s="64"/>
      <c r="P49" s="64"/>
      <c r="Q49" s="64"/>
      <c r="R49" s="64"/>
      <c r="S49" s="64"/>
      <c r="T49" s="65"/>
      <c r="U49" s="65"/>
      <c r="V49" s="111"/>
      <c r="W49" s="111"/>
      <c r="X49" s="83" t="str">
        <f t="shared" si="26"/>
        <v/>
      </c>
      <c r="Y49" s="83" t="str">
        <f t="shared" si="27"/>
        <v/>
      </c>
      <c r="Z49" s="81">
        <f t="shared" si="28"/>
        <v>0</v>
      </c>
      <c r="AA49" s="81">
        <f t="shared" si="29"/>
        <v>0</v>
      </c>
      <c r="AB49" s="81">
        <f t="shared" si="30"/>
        <v>0</v>
      </c>
      <c r="AC49" s="81">
        <f t="shared" si="31"/>
        <v>0</v>
      </c>
      <c r="AD49" s="81">
        <f t="shared" si="32"/>
        <v>0</v>
      </c>
      <c r="AE49" s="81">
        <f t="shared" si="33"/>
        <v>0</v>
      </c>
      <c r="AF49" s="81">
        <f t="shared" si="34"/>
        <v>0</v>
      </c>
      <c r="AG49" s="81">
        <f t="shared" si="35"/>
        <v>0</v>
      </c>
      <c r="AH49" s="81">
        <f t="shared" si="36"/>
        <v>0</v>
      </c>
      <c r="AI49" s="81">
        <f t="shared" si="37"/>
        <v>0</v>
      </c>
      <c r="AJ49" s="81">
        <f t="shared" si="38"/>
        <v>0</v>
      </c>
      <c r="AK49" s="81">
        <f t="shared" si="39"/>
        <v>0</v>
      </c>
      <c r="AL49" s="81">
        <f t="shared" si="40"/>
        <v>0</v>
      </c>
      <c r="AM49" s="81">
        <f t="shared" si="41"/>
        <v>0</v>
      </c>
      <c r="AN49" s="81">
        <f t="shared" si="42"/>
        <v>0</v>
      </c>
      <c r="AO49" s="81">
        <f t="shared" si="43"/>
        <v>0</v>
      </c>
      <c r="AP49" s="81">
        <f t="shared" si="44"/>
        <v>0</v>
      </c>
      <c r="AQ49" s="81">
        <f t="shared" si="45"/>
        <v>0</v>
      </c>
      <c r="AR49" s="81">
        <f t="shared" si="46"/>
        <v>0</v>
      </c>
      <c r="AS49" s="81">
        <f t="shared" si="47"/>
        <v>0</v>
      </c>
      <c r="AT49" s="81">
        <f t="shared" si="48"/>
        <v>0</v>
      </c>
      <c r="AU49" s="81">
        <f t="shared" si="49"/>
        <v>0</v>
      </c>
    </row>
    <row r="50" spans="1:47" x14ac:dyDescent="0.25">
      <c r="A50" s="107"/>
      <c r="B50" s="64"/>
      <c r="C50" s="64"/>
      <c r="D50" s="206"/>
      <c r="E50" s="64"/>
      <c r="F50" s="69"/>
      <c r="G50" s="69"/>
      <c r="H50" s="87" t="str">
        <f t="shared" si="1"/>
        <v/>
      </c>
      <c r="I50" s="65"/>
      <c r="J50" s="65"/>
      <c r="K50" s="64"/>
      <c r="L50" s="64"/>
      <c r="M50" s="64"/>
      <c r="N50" s="64"/>
      <c r="O50" s="64"/>
      <c r="P50" s="64"/>
      <c r="Q50" s="64"/>
      <c r="R50" s="64"/>
      <c r="S50" s="64"/>
      <c r="T50" s="65"/>
      <c r="U50" s="65"/>
      <c r="V50" s="111"/>
      <c r="W50" s="111"/>
      <c r="X50" s="83" t="str">
        <f t="shared" si="26"/>
        <v/>
      </c>
      <c r="Y50" s="83" t="str">
        <f t="shared" si="27"/>
        <v/>
      </c>
      <c r="Z50" s="81">
        <f t="shared" si="28"/>
        <v>0</v>
      </c>
      <c r="AA50" s="81">
        <f t="shared" si="29"/>
        <v>0</v>
      </c>
      <c r="AB50" s="81">
        <f t="shared" si="30"/>
        <v>0</v>
      </c>
      <c r="AC50" s="81">
        <f t="shared" si="31"/>
        <v>0</v>
      </c>
      <c r="AD50" s="81">
        <f t="shared" si="32"/>
        <v>0</v>
      </c>
      <c r="AE50" s="81">
        <f t="shared" si="33"/>
        <v>0</v>
      </c>
      <c r="AF50" s="81">
        <f t="shared" si="34"/>
        <v>0</v>
      </c>
      <c r="AG50" s="81">
        <f t="shared" si="35"/>
        <v>0</v>
      </c>
      <c r="AH50" s="81">
        <f t="shared" si="36"/>
        <v>0</v>
      </c>
      <c r="AI50" s="81">
        <f t="shared" si="37"/>
        <v>0</v>
      </c>
      <c r="AJ50" s="81">
        <f t="shared" si="38"/>
        <v>0</v>
      </c>
      <c r="AK50" s="81">
        <f t="shared" si="39"/>
        <v>0</v>
      </c>
      <c r="AL50" s="81">
        <f t="shared" si="40"/>
        <v>0</v>
      </c>
      <c r="AM50" s="81">
        <f t="shared" si="41"/>
        <v>0</v>
      </c>
      <c r="AN50" s="81">
        <f t="shared" si="42"/>
        <v>0</v>
      </c>
      <c r="AO50" s="81">
        <f t="shared" si="43"/>
        <v>0</v>
      </c>
      <c r="AP50" s="81">
        <f t="shared" si="44"/>
        <v>0</v>
      </c>
      <c r="AQ50" s="81">
        <f t="shared" si="45"/>
        <v>0</v>
      </c>
      <c r="AR50" s="81">
        <f t="shared" si="46"/>
        <v>0</v>
      </c>
      <c r="AS50" s="81">
        <f t="shared" si="47"/>
        <v>0</v>
      </c>
      <c r="AT50" s="81">
        <f t="shared" si="48"/>
        <v>0</v>
      </c>
      <c r="AU50" s="81">
        <f t="shared" si="49"/>
        <v>0</v>
      </c>
    </row>
    <row r="51" spans="1:47" x14ac:dyDescent="0.25">
      <c r="A51" s="107"/>
      <c r="B51" s="64"/>
      <c r="C51" s="64"/>
      <c r="D51" s="206"/>
      <c r="E51" s="64"/>
      <c r="F51" s="69"/>
      <c r="G51" s="69"/>
      <c r="H51" s="87" t="str">
        <f t="shared" si="1"/>
        <v/>
      </c>
      <c r="I51" s="65"/>
      <c r="J51" s="65"/>
      <c r="K51" s="64"/>
      <c r="L51" s="64"/>
      <c r="M51" s="64"/>
      <c r="N51" s="64"/>
      <c r="O51" s="64"/>
      <c r="P51" s="64"/>
      <c r="Q51" s="64"/>
      <c r="R51" s="64"/>
      <c r="S51" s="64"/>
      <c r="T51" s="65"/>
      <c r="U51" s="65"/>
      <c r="V51" s="111"/>
      <c r="W51" s="111"/>
      <c r="X51" s="83" t="str">
        <f t="shared" si="26"/>
        <v/>
      </c>
      <c r="Y51" s="83" t="str">
        <f t="shared" si="27"/>
        <v/>
      </c>
      <c r="Z51" s="81">
        <f t="shared" si="28"/>
        <v>0</v>
      </c>
      <c r="AA51" s="81">
        <f t="shared" si="29"/>
        <v>0</v>
      </c>
      <c r="AB51" s="81">
        <f t="shared" si="30"/>
        <v>0</v>
      </c>
      <c r="AC51" s="81">
        <f t="shared" si="31"/>
        <v>0</v>
      </c>
      <c r="AD51" s="81">
        <f t="shared" si="32"/>
        <v>0</v>
      </c>
      <c r="AE51" s="81">
        <f t="shared" si="33"/>
        <v>0</v>
      </c>
      <c r="AF51" s="81">
        <f t="shared" si="34"/>
        <v>0</v>
      </c>
      <c r="AG51" s="81">
        <f t="shared" si="35"/>
        <v>0</v>
      </c>
      <c r="AH51" s="81">
        <f t="shared" si="36"/>
        <v>0</v>
      </c>
      <c r="AI51" s="81">
        <f t="shared" si="37"/>
        <v>0</v>
      </c>
      <c r="AJ51" s="81">
        <f t="shared" si="38"/>
        <v>0</v>
      </c>
      <c r="AK51" s="81">
        <f t="shared" si="39"/>
        <v>0</v>
      </c>
      <c r="AL51" s="81">
        <f t="shared" si="40"/>
        <v>0</v>
      </c>
      <c r="AM51" s="81">
        <f t="shared" si="41"/>
        <v>0</v>
      </c>
      <c r="AN51" s="81">
        <f t="shared" si="42"/>
        <v>0</v>
      </c>
      <c r="AO51" s="81">
        <f t="shared" si="43"/>
        <v>0</v>
      </c>
      <c r="AP51" s="81">
        <f t="shared" si="44"/>
        <v>0</v>
      </c>
      <c r="AQ51" s="81">
        <f t="shared" si="45"/>
        <v>0</v>
      </c>
      <c r="AR51" s="81">
        <f t="shared" si="46"/>
        <v>0</v>
      </c>
      <c r="AS51" s="81">
        <f t="shared" si="47"/>
        <v>0</v>
      </c>
      <c r="AT51" s="81">
        <f t="shared" si="48"/>
        <v>0</v>
      </c>
      <c r="AU51" s="81">
        <f t="shared" si="49"/>
        <v>0</v>
      </c>
    </row>
    <row r="52" spans="1:47" x14ac:dyDescent="0.25">
      <c r="A52" s="107"/>
      <c r="B52" s="64"/>
      <c r="C52" s="64"/>
      <c r="D52" s="206"/>
      <c r="E52" s="64"/>
      <c r="F52" s="69"/>
      <c r="G52" s="69"/>
      <c r="H52" s="87" t="str">
        <f t="shared" si="1"/>
        <v/>
      </c>
      <c r="I52" s="65"/>
      <c r="J52" s="65"/>
      <c r="K52" s="64"/>
      <c r="L52" s="64"/>
      <c r="M52" s="64"/>
      <c r="N52" s="64"/>
      <c r="O52" s="64"/>
      <c r="P52" s="64"/>
      <c r="Q52" s="64"/>
      <c r="R52" s="64"/>
      <c r="S52" s="64"/>
      <c r="T52" s="65"/>
      <c r="U52" s="65"/>
      <c r="V52" s="111"/>
      <c r="W52" s="111"/>
      <c r="X52" s="83" t="str">
        <f t="shared" si="26"/>
        <v/>
      </c>
      <c r="Y52" s="83" t="str">
        <f t="shared" si="27"/>
        <v/>
      </c>
      <c r="Z52" s="81">
        <f t="shared" si="28"/>
        <v>0</v>
      </c>
      <c r="AA52" s="81">
        <f t="shared" si="29"/>
        <v>0</v>
      </c>
      <c r="AB52" s="81">
        <f t="shared" si="30"/>
        <v>0</v>
      </c>
      <c r="AC52" s="81">
        <f t="shared" si="31"/>
        <v>0</v>
      </c>
      <c r="AD52" s="81">
        <f t="shared" si="32"/>
        <v>0</v>
      </c>
      <c r="AE52" s="81">
        <f t="shared" si="33"/>
        <v>0</v>
      </c>
      <c r="AF52" s="81">
        <f t="shared" si="34"/>
        <v>0</v>
      </c>
      <c r="AG52" s="81">
        <f t="shared" si="35"/>
        <v>0</v>
      </c>
      <c r="AH52" s="81">
        <f t="shared" si="36"/>
        <v>0</v>
      </c>
      <c r="AI52" s="81">
        <f t="shared" si="37"/>
        <v>0</v>
      </c>
      <c r="AJ52" s="81">
        <f t="shared" si="38"/>
        <v>0</v>
      </c>
      <c r="AK52" s="81">
        <f t="shared" si="39"/>
        <v>0</v>
      </c>
      <c r="AL52" s="81">
        <f t="shared" si="40"/>
        <v>0</v>
      </c>
      <c r="AM52" s="81">
        <f t="shared" si="41"/>
        <v>0</v>
      </c>
      <c r="AN52" s="81">
        <f t="shared" si="42"/>
        <v>0</v>
      </c>
      <c r="AO52" s="81">
        <f t="shared" si="43"/>
        <v>0</v>
      </c>
      <c r="AP52" s="81">
        <f t="shared" si="44"/>
        <v>0</v>
      </c>
      <c r="AQ52" s="81">
        <f t="shared" si="45"/>
        <v>0</v>
      </c>
      <c r="AR52" s="81">
        <f t="shared" si="46"/>
        <v>0</v>
      </c>
      <c r="AS52" s="81">
        <f t="shared" si="47"/>
        <v>0</v>
      </c>
      <c r="AT52" s="81">
        <f t="shared" si="48"/>
        <v>0</v>
      </c>
      <c r="AU52" s="81">
        <f t="shared" si="49"/>
        <v>0</v>
      </c>
    </row>
    <row r="53" spans="1:47" x14ac:dyDescent="0.25">
      <c r="A53" s="107"/>
      <c r="B53" s="64"/>
      <c r="C53" s="64"/>
      <c r="D53" s="206"/>
      <c r="E53" s="64"/>
      <c r="F53" s="69"/>
      <c r="G53" s="69"/>
      <c r="H53" s="87" t="str">
        <f t="shared" si="1"/>
        <v/>
      </c>
      <c r="I53" s="65"/>
      <c r="J53" s="65"/>
      <c r="K53" s="64"/>
      <c r="L53" s="64"/>
      <c r="M53" s="64"/>
      <c r="N53" s="64"/>
      <c r="O53" s="64"/>
      <c r="P53" s="64"/>
      <c r="Q53" s="64"/>
      <c r="R53" s="64"/>
      <c r="S53" s="64"/>
      <c r="T53" s="65"/>
      <c r="U53" s="65"/>
      <c r="V53" s="111"/>
      <c r="W53" s="111"/>
      <c r="X53" s="83" t="str">
        <f t="shared" si="26"/>
        <v/>
      </c>
      <c r="Y53" s="83" t="str">
        <f t="shared" si="27"/>
        <v/>
      </c>
      <c r="Z53" s="81">
        <f t="shared" si="28"/>
        <v>0</v>
      </c>
      <c r="AA53" s="81">
        <f t="shared" si="29"/>
        <v>0</v>
      </c>
      <c r="AB53" s="81">
        <f t="shared" si="30"/>
        <v>0</v>
      </c>
      <c r="AC53" s="81">
        <f t="shared" si="31"/>
        <v>0</v>
      </c>
      <c r="AD53" s="81">
        <f t="shared" si="32"/>
        <v>0</v>
      </c>
      <c r="AE53" s="81">
        <f t="shared" si="33"/>
        <v>0</v>
      </c>
      <c r="AF53" s="81">
        <f t="shared" si="34"/>
        <v>0</v>
      </c>
      <c r="AG53" s="81">
        <f t="shared" si="35"/>
        <v>0</v>
      </c>
      <c r="AH53" s="81">
        <f t="shared" si="36"/>
        <v>0</v>
      </c>
      <c r="AI53" s="81">
        <f t="shared" si="37"/>
        <v>0</v>
      </c>
      <c r="AJ53" s="81">
        <f t="shared" si="38"/>
        <v>0</v>
      </c>
      <c r="AK53" s="81">
        <f t="shared" si="39"/>
        <v>0</v>
      </c>
      <c r="AL53" s="81">
        <f t="shared" si="40"/>
        <v>0</v>
      </c>
      <c r="AM53" s="81">
        <f t="shared" si="41"/>
        <v>0</v>
      </c>
      <c r="AN53" s="81">
        <f t="shared" si="42"/>
        <v>0</v>
      </c>
      <c r="AO53" s="81">
        <f t="shared" si="43"/>
        <v>0</v>
      </c>
      <c r="AP53" s="81">
        <f t="shared" si="44"/>
        <v>0</v>
      </c>
      <c r="AQ53" s="81">
        <f t="shared" si="45"/>
        <v>0</v>
      </c>
      <c r="AR53" s="81">
        <f t="shared" si="46"/>
        <v>0</v>
      </c>
      <c r="AS53" s="81">
        <f t="shared" si="47"/>
        <v>0</v>
      </c>
      <c r="AT53" s="81">
        <f t="shared" si="48"/>
        <v>0</v>
      </c>
      <c r="AU53" s="81">
        <f t="shared" si="49"/>
        <v>0</v>
      </c>
    </row>
    <row r="54" spans="1:47" x14ac:dyDescent="0.25">
      <c r="A54" s="107"/>
      <c r="B54" s="64"/>
      <c r="C54" s="64"/>
      <c r="D54" s="206"/>
      <c r="E54" s="64"/>
      <c r="F54" s="69"/>
      <c r="G54" s="69"/>
      <c r="H54" s="87" t="str">
        <f t="shared" si="1"/>
        <v/>
      </c>
      <c r="I54" s="65"/>
      <c r="J54" s="65"/>
      <c r="K54" s="64"/>
      <c r="L54" s="64"/>
      <c r="M54" s="64"/>
      <c r="N54" s="64"/>
      <c r="O54" s="64"/>
      <c r="P54" s="64"/>
      <c r="Q54" s="64"/>
      <c r="R54" s="64"/>
      <c r="S54" s="64"/>
      <c r="T54" s="65"/>
      <c r="U54" s="65"/>
      <c r="V54" s="111"/>
      <c r="W54" s="111"/>
      <c r="X54" s="83" t="str">
        <f t="shared" si="26"/>
        <v/>
      </c>
      <c r="Y54" s="83" t="str">
        <f t="shared" si="27"/>
        <v/>
      </c>
      <c r="Z54" s="81">
        <f t="shared" si="28"/>
        <v>0</v>
      </c>
      <c r="AA54" s="81">
        <f t="shared" si="29"/>
        <v>0</v>
      </c>
      <c r="AB54" s="81">
        <f t="shared" si="30"/>
        <v>0</v>
      </c>
      <c r="AC54" s="81">
        <f t="shared" si="31"/>
        <v>0</v>
      </c>
      <c r="AD54" s="81">
        <f t="shared" si="32"/>
        <v>0</v>
      </c>
      <c r="AE54" s="81">
        <f t="shared" si="33"/>
        <v>0</v>
      </c>
      <c r="AF54" s="81">
        <f t="shared" si="34"/>
        <v>0</v>
      </c>
      <c r="AG54" s="81">
        <f t="shared" si="35"/>
        <v>0</v>
      </c>
      <c r="AH54" s="81">
        <f t="shared" si="36"/>
        <v>0</v>
      </c>
      <c r="AI54" s="81">
        <f t="shared" si="37"/>
        <v>0</v>
      </c>
      <c r="AJ54" s="81">
        <f t="shared" si="38"/>
        <v>0</v>
      </c>
      <c r="AK54" s="81">
        <f t="shared" si="39"/>
        <v>0</v>
      </c>
      <c r="AL54" s="81">
        <f t="shared" si="40"/>
        <v>0</v>
      </c>
      <c r="AM54" s="81">
        <f t="shared" si="41"/>
        <v>0</v>
      </c>
      <c r="AN54" s="81">
        <f t="shared" si="42"/>
        <v>0</v>
      </c>
      <c r="AO54" s="81">
        <f t="shared" si="43"/>
        <v>0</v>
      </c>
      <c r="AP54" s="81">
        <f t="shared" si="44"/>
        <v>0</v>
      </c>
      <c r="AQ54" s="81">
        <f t="shared" si="45"/>
        <v>0</v>
      </c>
      <c r="AR54" s="81">
        <f t="shared" si="46"/>
        <v>0</v>
      </c>
      <c r="AS54" s="81">
        <f t="shared" si="47"/>
        <v>0</v>
      </c>
      <c r="AT54" s="81">
        <f t="shared" si="48"/>
        <v>0</v>
      </c>
      <c r="AU54" s="81">
        <f t="shared" si="49"/>
        <v>0</v>
      </c>
    </row>
    <row r="55" spans="1:47" x14ac:dyDescent="0.25">
      <c r="A55" s="107"/>
      <c r="B55" s="64"/>
      <c r="C55" s="64"/>
      <c r="D55" s="206"/>
      <c r="E55" s="64"/>
      <c r="F55" s="69"/>
      <c r="G55" s="69"/>
      <c r="H55" s="87" t="str">
        <f t="shared" si="1"/>
        <v/>
      </c>
      <c r="I55" s="65"/>
      <c r="J55" s="65"/>
      <c r="K55" s="64"/>
      <c r="L55" s="64"/>
      <c r="M55" s="64"/>
      <c r="N55" s="64"/>
      <c r="O55" s="64"/>
      <c r="P55" s="64"/>
      <c r="Q55" s="64"/>
      <c r="R55" s="64"/>
      <c r="S55" s="64"/>
      <c r="T55" s="65"/>
      <c r="U55" s="65"/>
      <c r="V55" s="111"/>
      <c r="W55" s="111"/>
      <c r="X55" s="83" t="str">
        <f t="shared" si="26"/>
        <v/>
      </c>
      <c r="Y55" s="83" t="str">
        <f t="shared" si="27"/>
        <v/>
      </c>
      <c r="Z55" s="81">
        <f t="shared" si="28"/>
        <v>0</v>
      </c>
      <c r="AA55" s="81">
        <f t="shared" si="29"/>
        <v>0</v>
      </c>
      <c r="AB55" s="81">
        <f t="shared" si="30"/>
        <v>0</v>
      </c>
      <c r="AC55" s="81">
        <f t="shared" si="31"/>
        <v>0</v>
      </c>
      <c r="AD55" s="81">
        <f t="shared" si="32"/>
        <v>0</v>
      </c>
      <c r="AE55" s="81">
        <f t="shared" si="33"/>
        <v>0</v>
      </c>
      <c r="AF55" s="81">
        <f t="shared" si="34"/>
        <v>0</v>
      </c>
      <c r="AG55" s="81">
        <f t="shared" si="35"/>
        <v>0</v>
      </c>
      <c r="AH55" s="81">
        <f t="shared" si="36"/>
        <v>0</v>
      </c>
      <c r="AI55" s="81">
        <f t="shared" si="37"/>
        <v>0</v>
      </c>
      <c r="AJ55" s="81">
        <f t="shared" si="38"/>
        <v>0</v>
      </c>
      <c r="AK55" s="81">
        <f t="shared" si="39"/>
        <v>0</v>
      </c>
      <c r="AL55" s="81">
        <f t="shared" si="40"/>
        <v>0</v>
      </c>
      <c r="AM55" s="81">
        <f t="shared" si="41"/>
        <v>0</v>
      </c>
      <c r="AN55" s="81">
        <f t="shared" si="42"/>
        <v>0</v>
      </c>
      <c r="AO55" s="81">
        <f t="shared" si="43"/>
        <v>0</v>
      </c>
      <c r="AP55" s="81">
        <f t="shared" si="44"/>
        <v>0</v>
      </c>
      <c r="AQ55" s="81">
        <f t="shared" si="45"/>
        <v>0</v>
      </c>
      <c r="AR55" s="81">
        <f t="shared" si="46"/>
        <v>0</v>
      </c>
      <c r="AS55" s="81">
        <f t="shared" si="47"/>
        <v>0</v>
      </c>
      <c r="AT55" s="81">
        <f t="shared" si="48"/>
        <v>0</v>
      </c>
      <c r="AU55" s="81">
        <f t="shared" si="49"/>
        <v>0</v>
      </c>
    </row>
    <row r="56" spans="1:47" x14ac:dyDescent="0.25">
      <c r="A56" s="107"/>
      <c r="B56" s="64"/>
      <c r="C56" s="64"/>
      <c r="D56" s="206"/>
      <c r="E56" s="64"/>
      <c r="F56" s="69"/>
      <c r="G56" s="69"/>
      <c r="H56" s="87" t="str">
        <f t="shared" si="1"/>
        <v/>
      </c>
      <c r="I56" s="65"/>
      <c r="J56" s="65"/>
      <c r="K56" s="64"/>
      <c r="L56" s="64"/>
      <c r="M56" s="64"/>
      <c r="N56" s="64"/>
      <c r="O56" s="64"/>
      <c r="P56" s="64"/>
      <c r="Q56" s="64"/>
      <c r="R56" s="64"/>
      <c r="S56" s="64"/>
      <c r="T56" s="65"/>
      <c r="U56" s="65"/>
      <c r="V56" s="111"/>
      <c r="W56" s="111"/>
      <c r="X56" s="83" t="str">
        <f t="shared" si="26"/>
        <v/>
      </c>
      <c r="Y56" s="83" t="str">
        <f t="shared" si="27"/>
        <v/>
      </c>
      <c r="Z56" s="81">
        <f t="shared" si="28"/>
        <v>0</v>
      </c>
      <c r="AA56" s="81">
        <f t="shared" si="29"/>
        <v>0</v>
      </c>
      <c r="AB56" s="81">
        <f t="shared" si="30"/>
        <v>0</v>
      </c>
      <c r="AC56" s="81">
        <f t="shared" si="31"/>
        <v>0</v>
      </c>
      <c r="AD56" s="81">
        <f t="shared" si="32"/>
        <v>0</v>
      </c>
      <c r="AE56" s="81">
        <f t="shared" si="33"/>
        <v>0</v>
      </c>
      <c r="AF56" s="81">
        <f t="shared" si="34"/>
        <v>0</v>
      </c>
      <c r="AG56" s="81">
        <f t="shared" si="35"/>
        <v>0</v>
      </c>
      <c r="AH56" s="81">
        <f t="shared" si="36"/>
        <v>0</v>
      </c>
      <c r="AI56" s="81">
        <f t="shared" si="37"/>
        <v>0</v>
      </c>
      <c r="AJ56" s="81">
        <f t="shared" si="38"/>
        <v>0</v>
      </c>
      <c r="AK56" s="81">
        <f t="shared" si="39"/>
        <v>0</v>
      </c>
      <c r="AL56" s="81">
        <f t="shared" si="40"/>
        <v>0</v>
      </c>
      <c r="AM56" s="81">
        <f t="shared" si="41"/>
        <v>0</v>
      </c>
      <c r="AN56" s="81">
        <f t="shared" si="42"/>
        <v>0</v>
      </c>
      <c r="AO56" s="81">
        <f t="shared" si="43"/>
        <v>0</v>
      </c>
      <c r="AP56" s="81">
        <f t="shared" si="44"/>
        <v>0</v>
      </c>
      <c r="AQ56" s="81">
        <f t="shared" si="45"/>
        <v>0</v>
      </c>
      <c r="AR56" s="81">
        <f t="shared" si="46"/>
        <v>0</v>
      </c>
      <c r="AS56" s="81">
        <f t="shared" si="47"/>
        <v>0</v>
      </c>
      <c r="AT56" s="81">
        <f t="shared" si="48"/>
        <v>0</v>
      </c>
      <c r="AU56" s="81">
        <f t="shared" si="49"/>
        <v>0</v>
      </c>
    </row>
    <row r="57" spans="1:47" x14ac:dyDescent="0.25">
      <c r="A57" s="107"/>
      <c r="B57" s="64"/>
      <c r="C57" s="64"/>
      <c r="D57" s="206"/>
      <c r="E57" s="64"/>
      <c r="F57" s="69"/>
      <c r="G57" s="69"/>
      <c r="H57" s="87" t="str">
        <f t="shared" si="1"/>
        <v/>
      </c>
      <c r="I57" s="65"/>
      <c r="J57" s="65"/>
      <c r="K57" s="64"/>
      <c r="L57" s="64"/>
      <c r="M57" s="64"/>
      <c r="N57" s="64"/>
      <c r="O57" s="64"/>
      <c r="P57" s="64"/>
      <c r="Q57" s="64"/>
      <c r="R57" s="64"/>
      <c r="S57" s="64"/>
      <c r="T57" s="65"/>
      <c r="U57" s="65"/>
      <c r="V57" s="111"/>
      <c r="W57" s="111"/>
      <c r="X57" s="83" t="str">
        <f t="shared" si="26"/>
        <v/>
      </c>
      <c r="Y57" s="83" t="str">
        <f t="shared" si="27"/>
        <v/>
      </c>
      <c r="Z57" s="81">
        <f t="shared" si="28"/>
        <v>0</v>
      </c>
      <c r="AA57" s="81">
        <f t="shared" si="29"/>
        <v>0</v>
      </c>
      <c r="AB57" s="81">
        <f t="shared" si="30"/>
        <v>0</v>
      </c>
      <c r="AC57" s="81">
        <f t="shared" si="31"/>
        <v>0</v>
      </c>
      <c r="AD57" s="81">
        <f t="shared" si="32"/>
        <v>0</v>
      </c>
      <c r="AE57" s="81">
        <f t="shared" si="33"/>
        <v>0</v>
      </c>
      <c r="AF57" s="81">
        <f t="shared" si="34"/>
        <v>0</v>
      </c>
      <c r="AG57" s="81">
        <f t="shared" si="35"/>
        <v>0</v>
      </c>
      <c r="AH57" s="81">
        <f t="shared" si="36"/>
        <v>0</v>
      </c>
      <c r="AI57" s="81">
        <f t="shared" si="37"/>
        <v>0</v>
      </c>
      <c r="AJ57" s="81">
        <f t="shared" si="38"/>
        <v>0</v>
      </c>
      <c r="AK57" s="81">
        <f t="shared" si="39"/>
        <v>0</v>
      </c>
      <c r="AL57" s="81">
        <f t="shared" si="40"/>
        <v>0</v>
      </c>
      <c r="AM57" s="81">
        <f t="shared" si="41"/>
        <v>0</v>
      </c>
      <c r="AN57" s="81">
        <f t="shared" si="42"/>
        <v>0</v>
      </c>
      <c r="AO57" s="81">
        <f t="shared" si="43"/>
        <v>0</v>
      </c>
      <c r="AP57" s="81">
        <f t="shared" si="44"/>
        <v>0</v>
      </c>
      <c r="AQ57" s="81">
        <f t="shared" si="45"/>
        <v>0</v>
      </c>
      <c r="AR57" s="81">
        <f t="shared" si="46"/>
        <v>0</v>
      </c>
      <c r="AS57" s="81">
        <f t="shared" si="47"/>
        <v>0</v>
      </c>
      <c r="AT57" s="81">
        <f t="shared" si="48"/>
        <v>0</v>
      </c>
      <c r="AU57" s="81">
        <f t="shared" si="49"/>
        <v>0</v>
      </c>
    </row>
    <row r="58" spans="1:47" x14ac:dyDescent="0.25">
      <c r="A58" s="107"/>
      <c r="B58" s="64"/>
      <c r="C58" s="64"/>
      <c r="D58" s="206"/>
      <c r="E58" s="64"/>
      <c r="F58" s="69"/>
      <c r="G58" s="69"/>
      <c r="H58" s="87" t="str">
        <f t="shared" si="1"/>
        <v/>
      </c>
      <c r="I58" s="65"/>
      <c r="J58" s="65"/>
      <c r="K58" s="64"/>
      <c r="L58" s="64"/>
      <c r="M58" s="64"/>
      <c r="N58" s="64"/>
      <c r="O58" s="64"/>
      <c r="P58" s="64"/>
      <c r="Q58" s="64"/>
      <c r="R58" s="64"/>
      <c r="S58" s="64"/>
      <c r="T58" s="65"/>
      <c r="U58" s="65"/>
      <c r="V58" s="111"/>
      <c r="W58" s="111"/>
      <c r="X58" s="83" t="str">
        <f t="shared" si="26"/>
        <v/>
      </c>
      <c r="Y58" s="83" t="str">
        <f t="shared" si="27"/>
        <v/>
      </c>
      <c r="Z58" s="81">
        <f t="shared" si="28"/>
        <v>0</v>
      </c>
      <c r="AA58" s="81">
        <f t="shared" si="29"/>
        <v>0</v>
      </c>
      <c r="AB58" s="81">
        <f t="shared" si="30"/>
        <v>0</v>
      </c>
      <c r="AC58" s="81">
        <f t="shared" si="31"/>
        <v>0</v>
      </c>
      <c r="AD58" s="81">
        <f t="shared" si="32"/>
        <v>0</v>
      </c>
      <c r="AE58" s="81">
        <f t="shared" si="33"/>
        <v>0</v>
      </c>
      <c r="AF58" s="81">
        <f t="shared" si="34"/>
        <v>0</v>
      </c>
      <c r="AG58" s="81">
        <f t="shared" si="35"/>
        <v>0</v>
      </c>
      <c r="AH58" s="81">
        <f t="shared" si="36"/>
        <v>0</v>
      </c>
      <c r="AI58" s="81">
        <f t="shared" si="37"/>
        <v>0</v>
      </c>
      <c r="AJ58" s="81">
        <f t="shared" si="38"/>
        <v>0</v>
      </c>
      <c r="AK58" s="81">
        <f t="shared" si="39"/>
        <v>0</v>
      </c>
      <c r="AL58" s="81">
        <f t="shared" si="40"/>
        <v>0</v>
      </c>
      <c r="AM58" s="81">
        <f t="shared" si="41"/>
        <v>0</v>
      </c>
      <c r="AN58" s="81">
        <f t="shared" si="42"/>
        <v>0</v>
      </c>
      <c r="AO58" s="81">
        <f t="shared" si="43"/>
        <v>0</v>
      </c>
      <c r="AP58" s="81">
        <f t="shared" si="44"/>
        <v>0</v>
      </c>
      <c r="AQ58" s="81">
        <f t="shared" si="45"/>
        <v>0</v>
      </c>
      <c r="AR58" s="81">
        <f t="shared" si="46"/>
        <v>0</v>
      </c>
      <c r="AS58" s="81">
        <f t="shared" si="47"/>
        <v>0</v>
      </c>
      <c r="AT58" s="81">
        <f t="shared" si="48"/>
        <v>0</v>
      </c>
      <c r="AU58" s="81">
        <f t="shared" si="49"/>
        <v>0</v>
      </c>
    </row>
    <row r="59" spans="1:47" x14ac:dyDescent="0.25">
      <c r="A59" s="107"/>
      <c r="B59" s="64"/>
      <c r="C59" s="64"/>
      <c r="D59" s="206"/>
      <c r="E59" s="64"/>
      <c r="F59" s="69"/>
      <c r="G59" s="69"/>
      <c r="H59" s="87" t="str">
        <f t="shared" si="1"/>
        <v/>
      </c>
      <c r="I59" s="65"/>
      <c r="J59" s="65"/>
      <c r="K59" s="64"/>
      <c r="L59" s="64"/>
      <c r="M59" s="64"/>
      <c r="N59" s="64"/>
      <c r="O59" s="64"/>
      <c r="P59" s="64"/>
      <c r="Q59" s="64"/>
      <c r="R59" s="64"/>
      <c r="S59" s="64"/>
      <c r="T59" s="65"/>
      <c r="U59" s="65"/>
      <c r="V59" s="111"/>
      <c r="W59" s="111"/>
      <c r="X59" s="83" t="str">
        <f t="shared" si="26"/>
        <v/>
      </c>
      <c r="Y59" s="83" t="str">
        <f t="shared" si="27"/>
        <v/>
      </c>
      <c r="Z59" s="81">
        <f t="shared" si="28"/>
        <v>0</v>
      </c>
      <c r="AA59" s="81">
        <f t="shared" si="29"/>
        <v>0</v>
      </c>
      <c r="AB59" s="81">
        <f t="shared" si="30"/>
        <v>0</v>
      </c>
      <c r="AC59" s="81">
        <f t="shared" si="31"/>
        <v>0</v>
      </c>
      <c r="AD59" s="81">
        <f t="shared" si="32"/>
        <v>0</v>
      </c>
      <c r="AE59" s="81">
        <f t="shared" si="33"/>
        <v>0</v>
      </c>
      <c r="AF59" s="81">
        <f t="shared" si="34"/>
        <v>0</v>
      </c>
      <c r="AG59" s="81">
        <f t="shared" si="35"/>
        <v>0</v>
      </c>
      <c r="AH59" s="81">
        <f t="shared" si="36"/>
        <v>0</v>
      </c>
      <c r="AI59" s="81">
        <f t="shared" si="37"/>
        <v>0</v>
      </c>
      <c r="AJ59" s="81">
        <f t="shared" si="38"/>
        <v>0</v>
      </c>
      <c r="AK59" s="81">
        <f t="shared" si="39"/>
        <v>0</v>
      </c>
      <c r="AL59" s="81">
        <f t="shared" si="40"/>
        <v>0</v>
      </c>
      <c r="AM59" s="81">
        <f t="shared" si="41"/>
        <v>0</v>
      </c>
      <c r="AN59" s="81">
        <f t="shared" si="42"/>
        <v>0</v>
      </c>
      <c r="AO59" s="81">
        <f t="shared" si="43"/>
        <v>0</v>
      </c>
      <c r="AP59" s="81">
        <f t="shared" si="44"/>
        <v>0</v>
      </c>
      <c r="AQ59" s="81">
        <f t="shared" si="45"/>
        <v>0</v>
      </c>
      <c r="AR59" s="81">
        <f t="shared" si="46"/>
        <v>0</v>
      </c>
      <c r="AS59" s="81">
        <f t="shared" si="47"/>
        <v>0</v>
      </c>
      <c r="AT59" s="81">
        <f t="shared" si="48"/>
        <v>0</v>
      </c>
      <c r="AU59" s="81">
        <f t="shared" si="49"/>
        <v>0</v>
      </c>
    </row>
    <row r="60" spans="1:47" x14ac:dyDescent="0.25">
      <c r="A60" s="107"/>
      <c r="B60" s="64"/>
      <c r="C60" s="64"/>
      <c r="D60" s="206"/>
      <c r="E60" s="64"/>
      <c r="F60" s="69"/>
      <c r="G60" s="69"/>
      <c r="H60" s="87" t="str">
        <f t="shared" si="1"/>
        <v/>
      </c>
      <c r="I60" s="65"/>
      <c r="J60" s="65"/>
      <c r="K60" s="64"/>
      <c r="L60" s="64"/>
      <c r="M60" s="64"/>
      <c r="N60" s="64"/>
      <c r="O60" s="64"/>
      <c r="P60" s="64"/>
      <c r="Q60" s="64"/>
      <c r="R60" s="64"/>
      <c r="S60" s="64"/>
      <c r="T60" s="65"/>
      <c r="U60" s="65"/>
      <c r="V60" s="111"/>
      <c r="W60" s="111"/>
      <c r="X60" s="83" t="str">
        <f t="shared" si="26"/>
        <v/>
      </c>
      <c r="Y60" s="83" t="str">
        <f t="shared" si="27"/>
        <v/>
      </c>
      <c r="Z60" s="81">
        <f t="shared" si="28"/>
        <v>0</v>
      </c>
      <c r="AA60" s="81">
        <f t="shared" si="29"/>
        <v>0</v>
      </c>
      <c r="AB60" s="81">
        <f t="shared" si="30"/>
        <v>0</v>
      </c>
      <c r="AC60" s="81">
        <f t="shared" si="31"/>
        <v>0</v>
      </c>
      <c r="AD60" s="81">
        <f t="shared" si="32"/>
        <v>0</v>
      </c>
      <c r="AE60" s="81">
        <f t="shared" si="33"/>
        <v>0</v>
      </c>
      <c r="AF60" s="81">
        <f t="shared" si="34"/>
        <v>0</v>
      </c>
      <c r="AG60" s="81">
        <f t="shared" si="35"/>
        <v>0</v>
      </c>
      <c r="AH60" s="81">
        <f t="shared" si="36"/>
        <v>0</v>
      </c>
      <c r="AI60" s="81">
        <f t="shared" si="37"/>
        <v>0</v>
      </c>
      <c r="AJ60" s="81">
        <f t="shared" si="38"/>
        <v>0</v>
      </c>
      <c r="AK60" s="81">
        <f t="shared" si="39"/>
        <v>0</v>
      </c>
      <c r="AL60" s="81">
        <f t="shared" si="40"/>
        <v>0</v>
      </c>
      <c r="AM60" s="81">
        <f t="shared" si="41"/>
        <v>0</v>
      </c>
      <c r="AN60" s="81">
        <f t="shared" si="42"/>
        <v>0</v>
      </c>
      <c r="AO60" s="81">
        <f t="shared" si="43"/>
        <v>0</v>
      </c>
      <c r="AP60" s="81">
        <f t="shared" si="44"/>
        <v>0</v>
      </c>
      <c r="AQ60" s="81">
        <f t="shared" si="45"/>
        <v>0</v>
      </c>
      <c r="AR60" s="81">
        <f t="shared" si="46"/>
        <v>0</v>
      </c>
      <c r="AS60" s="81">
        <f t="shared" si="47"/>
        <v>0</v>
      </c>
      <c r="AT60" s="81">
        <f t="shared" si="48"/>
        <v>0</v>
      </c>
      <c r="AU60" s="81">
        <f t="shared" si="49"/>
        <v>0</v>
      </c>
    </row>
    <row r="61" spans="1:47" x14ac:dyDescent="0.25">
      <c r="A61" s="107"/>
      <c r="B61" s="64"/>
      <c r="C61" s="64"/>
      <c r="D61" s="206"/>
      <c r="E61" s="64"/>
      <c r="F61" s="69"/>
      <c r="G61" s="69"/>
      <c r="H61" s="87" t="str">
        <f t="shared" si="1"/>
        <v/>
      </c>
      <c r="I61" s="65"/>
      <c r="J61" s="65"/>
      <c r="K61" s="64"/>
      <c r="L61" s="64"/>
      <c r="M61" s="64"/>
      <c r="N61" s="64"/>
      <c r="O61" s="64"/>
      <c r="P61" s="64"/>
      <c r="Q61" s="64"/>
      <c r="R61" s="64"/>
      <c r="S61" s="64"/>
      <c r="T61" s="65"/>
      <c r="U61" s="65"/>
      <c r="V61" s="111"/>
      <c r="W61" s="111"/>
      <c r="X61" s="83" t="str">
        <f t="shared" si="26"/>
        <v/>
      </c>
      <c r="Y61" s="83" t="str">
        <f t="shared" si="27"/>
        <v/>
      </c>
      <c r="Z61" s="81">
        <f t="shared" si="28"/>
        <v>0</v>
      </c>
      <c r="AA61" s="81">
        <f t="shared" si="29"/>
        <v>0</v>
      </c>
      <c r="AB61" s="81">
        <f t="shared" si="30"/>
        <v>0</v>
      </c>
      <c r="AC61" s="81">
        <f t="shared" si="31"/>
        <v>0</v>
      </c>
      <c r="AD61" s="81">
        <f t="shared" si="32"/>
        <v>0</v>
      </c>
      <c r="AE61" s="81">
        <f t="shared" si="33"/>
        <v>0</v>
      </c>
      <c r="AF61" s="81">
        <f t="shared" si="34"/>
        <v>0</v>
      </c>
      <c r="AG61" s="81">
        <f t="shared" si="35"/>
        <v>0</v>
      </c>
      <c r="AH61" s="81">
        <f t="shared" si="36"/>
        <v>0</v>
      </c>
      <c r="AI61" s="81">
        <f t="shared" si="37"/>
        <v>0</v>
      </c>
      <c r="AJ61" s="81">
        <f t="shared" si="38"/>
        <v>0</v>
      </c>
      <c r="AK61" s="81">
        <f t="shared" si="39"/>
        <v>0</v>
      </c>
      <c r="AL61" s="81">
        <f t="shared" si="40"/>
        <v>0</v>
      </c>
      <c r="AM61" s="81">
        <f t="shared" si="41"/>
        <v>0</v>
      </c>
      <c r="AN61" s="81">
        <f t="shared" si="42"/>
        <v>0</v>
      </c>
      <c r="AO61" s="81">
        <f t="shared" si="43"/>
        <v>0</v>
      </c>
      <c r="AP61" s="81">
        <f t="shared" si="44"/>
        <v>0</v>
      </c>
      <c r="AQ61" s="81">
        <f t="shared" si="45"/>
        <v>0</v>
      </c>
      <c r="AR61" s="81">
        <f t="shared" si="46"/>
        <v>0</v>
      </c>
      <c r="AS61" s="81">
        <f t="shared" si="47"/>
        <v>0</v>
      </c>
      <c r="AT61" s="81">
        <f t="shared" si="48"/>
        <v>0</v>
      </c>
      <c r="AU61" s="81">
        <f t="shared" si="49"/>
        <v>0</v>
      </c>
    </row>
    <row r="62" spans="1:47" x14ac:dyDescent="0.25">
      <c r="A62" s="107"/>
      <c r="B62" s="64"/>
      <c r="C62" s="64"/>
      <c r="D62" s="206"/>
      <c r="E62" s="64"/>
      <c r="F62" s="69"/>
      <c r="G62" s="69"/>
      <c r="H62" s="87" t="str">
        <f t="shared" si="1"/>
        <v/>
      </c>
      <c r="I62" s="65"/>
      <c r="J62" s="65"/>
      <c r="K62" s="64"/>
      <c r="L62" s="64"/>
      <c r="M62" s="64"/>
      <c r="N62" s="64"/>
      <c r="O62" s="64"/>
      <c r="P62" s="64"/>
      <c r="Q62" s="64"/>
      <c r="R62" s="64"/>
      <c r="S62" s="64"/>
      <c r="T62" s="65"/>
      <c r="U62" s="65"/>
      <c r="V62" s="111"/>
      <c r="W62" s="111"/>
      <c r="X62" s="83" t="str">
        <f t="shared" si="26"/>
        <v/>
      </c>
      <c r="Y62" s="83" t="str">
        <f t="shared" si="27"/>
        <v/>
      </c>
      <c r="Z62" s="81">
        <f t="shared" si="28"/>
        <v>0</v>
      </c>
      <c r="AA62" s="81">
        <f t="shared" si="29"/>
        <v>0</v>
      </c>
      <c r="AB62" s="81">
        <f t="shared" si="30"/>
        <v>0</v>
      </c>
      <c r="AC62" s="81">
        <f t="shared" si="31"/>
        <v>0</v>
      </c>
      <c r="AD62" s="81">
        <f t="shared" si="32"/>
        <v>0</v>
      </c>
      <c r="AE62" s="81">
        <f t="shared" si="33"/>
        <v>0</v>
      </c>
      <c r="AF62" s="81">
        <f t="shared" si="34"/>
        <v>0</v>
      </c>
      <c r="AG62" s="81">
        <f t="shared" si="35"/>
        <v>0</v>
      </c>
      <c r="AH62" s="81">
        <f t="shared" si="36"/>
        <v>0</v>
      </c>
      <c r="AI62" s="81">
        <f t="shared" si="37"/>
        <v>0</v>
      </c>
      <c r="AJ62" s="81">
        <f t="shared" si="38"/>
        <v>0</v>
      </c>
      <c r="AK62" s="81">
        <f t="shared" si="39"/>
        <v>0</v>
      </c>
      <c r="AL62" s="81">
        <f t="shared" si="40"/>
        <v>0</v>
      </c>
      <c r="AM62" s="81">
        <f t="shared" si="41"/>
        <v>0</v>
      </c>
      <c r="AN62" s="81">
        <f t="shared" si="42"/>
        <v>0</v>
      </c>
      <c r="AO62" s="81">
        <f t="shared" si="43"/>
        <v>0</v>
      </c>
      <c r="AP62" s="81">
        <f t="shared" si="44"/>
        <v>0</v>
      </c>
      <c r="AQ62" s="81">
        <f t="shared" si="45"/>
        <v>0</v>
      </c>
      <c r="AR62" s="81">
        <f t="shared" si="46"/>
        <v>0</v>
      </c>
      <c r="AS62" s="81">
        <f t="shared" si="47"/>
        <v>0</v>
      </c>
      <c r="AT62" s="81">
        <f t="shared" si="48"/>
        <v>0</v>
      </c>
      <c r="AU62" s="81">
        <f t="shared" si="49"/>
        <v>0</v>
      </c>
    </row>
    <row r="63" spans="1:47" x14ac:dyDescent="0.25">
      <c r="A63" s="107"/>
      <c r="B63" s="64"/>
      <c r="C63" s="67"/>
      <c r="D63" s="206"/>
      <c r="E63" s="64"/>
      <c r="F63" s="69"/>
      <c r="G63" s="69"/>
      <c r="H63" s="87" t="str">
        <f t="shared" si="1"/>
        <v/>
      </c>
      <c r="I63" s="65"/>
      <c r="J63" s="65"/>
      <c r="K63" s="64"/>
      <c r="L63" s="64"/>
      <c r="M63" s="64"/>
      <c r="N63" s="64"/>
      <c r="O63" s="64"/>
      <c r="P63" s="64"/>
      <c r="Q63" s="64"/>
      <c r="R63" s="64"/>
      <c r="S63" s="64"/>
      <c r="T63" s="65"/>
      <c r="U63" s="65"/>
      <c r="V63" s="111"/>
      <c r="W63" s="111"/>
      <c r="X63" s="83" t="str">
        <f t="shared" si="26"/>
        <v/>
      </c>
      <c r="Y63" s="83" t="str">
        <f t="shared" si="27"/>
        <v/>
      </c>
      <c r="Z63" s="81">
        <f t="shared" si="28"/>
        <v>0</v>
      </c>
      <c r="AA63" s="81">
        <f t="shared" si="29"/>
        <v>0</v>
      </c>
      <c r="AB63" s="81">
        <f t="shared" si="30"/>
        <v>0</v>
      </c>
      <c r="AC63" s="81">
        <f t="shared" si="31"/>
        <v>0</v>
      </c>
      <c r="AD63" s="81">
        <f t="shared" si="32"/>
        <v>0</v>
      </c>
      <c r="AE63" s="81">
        <f t="shared" si="33"/>
        <v>0</v>
      </c>
      <c r="AF63" s="81">
        <f t="shared" si="34"/>
        <v>0</v>
      </c>
      <c r="AG63" s="81">
        <f t="shared" si="35"/>
        <v>0</v>
      </c>
      <c r="AH63" s="81">
        <f t="shared" si="36"/>
        <v>0</v>
      </c>
      <c r="AI63" s="81">
        <f t="shared" si="37"/>
        <v>0</v>
      </c>
      <c r="AJ63" s="81">
        <f t="shared" si="38"/>
        <v>0</v>
      </c>
      <c r="AK63" s="81">
        <f t="shared" si="39"/>
        <v>0</v>
      </c>
      <c r="AL63" s="81">
        <f t="shared" si="40"/>
        <v>0</v>
      </c>
      <c r="AM63" s="81">
        <f t="shared" si="41"/>
        <v>0</v>
      </c>
      <c r="AN63" s="81">
        <f t="shared" si="42"/>
        <v>0</v>
      </c>
      <c r="AO63" s="81">
        <f t="shared" si="43"/>
        <v>0</v>
      </c>
      <c r="AP63" s="81">
        <f t="shared" si="44"/>
        <v>0</v>
      </c>
      <c r="AQ63" s="81">
        <f t="shared" si="45"/>
        <v>0</v>
      </c>
      <c r="AR63" s="81">
        <f t="shared" si="46"/>
        <v>0</v>
      </c>
      <c r="AS63" s="81">
        <f t="shared" si="47"/>
        <v>0</v>
      </c>
      <c r="AT63" s="81">
        <f t="shared" si="48"/>
        <v>0</v>
      </c>
      <c r="AU63" s="81">
        <f t="shared" si="49"/>
        <v>0</v>
      </c>
    </row>
    <row r="64" spans="1:47" x14ac:dyDescent="0.25">
      <c r="A64" s="107"/>
      <c r="B64" s="64"/>
      <c r="C64" s="64"/>
      <c r="D64" s="206"/>
      <c r="E64" s="64"/>
      <c r="F64" s="69"/>
      <c r="G64" s="69"/>
      <c r="H64" s="87" t="str">
        <f t="shared" si="1"/>
        <v/>
      </c>
      <c r="I64" s="65"/>
      <c r="J64" s="65"/>
      <c r="K64" s="64"/>
      <c r="L64" s="64"/>
      <c r="M64" s="64"/>
      <c r="N64" s="64"/>
      <c r="O64" s="64"/>
      <c r="P64" s="64"/>
      <c r="Q64" s="64"/>
      <c r="R64" s="64"/>
      <c r="S64" s="64"/>
      <c r="T64" s="65"/>
      <c r="U64" s="65"/>
      <c r="V64" s="111"/>
      <c r="W64" s="111"/>
      <c r="X64" s="83" t="str">
        <f t="shared" si="26"/>
        <v/>
      </c>
      <c r="Y64" s="83" t="str">
        <f t="shared" si="27"/>
        <v/>
      </c>
      <c r="Z64" s="81">
        <f t="shared" si="28"/>
        <v>0</v>
      </c>
      <c r="AA64" s="81">
        <f t="shared" si="29"/>
        <v>0</v>
      </c>
      <c r="AB64" s="81">
        <f t="shared" si="30"/>
        <v>0</v>
      </c>
      <c r="AC64" s="81">
        <f t="shared" si="31"/>
        <v>0</v>
      </c>
      <c r="AD64" s="81">
        <f t="shared" si="32"/>
        <v>0</v>
      </c>
      <c r="AE64" s="81">
        <f t="shared" si="33"/>
        <v>0</v>
      </c>
      <c r="AF64" s="81">
        <f t="shared" si="34"/>
        <v>0</v>
      </c>
      <c r="AG64" s="81">
        <f t="shared" si="35"/>
        <v>0</v>
      </c>
      <c r="AH64" s="81">
        <f t="shared" si="36"/>
        <v>0</v>
      </c>
      <c r="AI64" s="81">
        <f t="shared" si="37"/>
        <v>0</v>
      </c>
      <c r="AJ64" s="81">
        <f t="shared" si="38"/>
        <v>0</v>
      </c>
      <c r="AK64" s="81">
        <f t="shared" si="39"/>
        <v>0</v>
      </c>
      <c r="AL64" s="81">
        <f t="shared" si="40"/>
        <v>0</v>
      </c>
      <c r="AM64" s="81">
        <f t="shared" si="41"/>
        <v>0</v>
      </c>
      <c r="AN64" s="81">
        <f t="shared" si="42"/>
        <v>0</v>
      </c>
      <c r="AO64" s="81">
        <f t="shared" si="43"/>
        <v>0</v>
      </c>
      <c r="AP64" s="81">
        <f t="shared" si="44"/>
        <v>0</v>
      </c>
      <c r="AQ64" s="81">
        <f t="shared" si="45"/>
        <v>0</v>
      </c>
      <c r="AR64" s="81">
        <f t="shared" si="46"/>
        <v>0</v>
      </c>
      <c r="AS64" s="81">
        <f t="shared" si="47"/>
        <v>0</v>
      </c>
      <c r="AT64" s="81">
        <f t="shared" si="48"/>
        <v>0</v>
      </c>
      <c r="AU64" s="81">
        <f t="shared" si="49"/>
        <v>0</v>
      </c>
    </row>
    <row r="65" spans="1:47" x14ac:dyDescent="0.25">
      <c r="A65" s="107"/>
      <c r="B65" s="64"/>
      <c r="C65" s="64"/>
      <c r="D65" s="206"/>
      <c r="E65" s="64"/>
      <c r="F65" s="69"/>
      <c r="G65" s="69"/>
      <c r="H65" s="87" t="str">
        <f t="shared" si="1"/>
        <v/>
      </c>
      <c r="I65" s="65"/>
      <c r="J65" s="65"/>
      <c r="K65" s="64"/>
      <c r="L65" s="64"/>
      <c r="M65" s="64"/>
      <c r="N65" s="64"/>
      <c r="O65" s="64"/>
      <c r="P65" s="64"/>
      <c r="Q65" s="64"/>
      <c r="R65" s="64"/>
      <c r="S65" s="64"/>
      <c r="T65" s="65"/>
      <c r="U65" s="65"/>
      <c r="V65" s="111"/>
      <c r="W65" s="111"/>
      <c r="X65" s="83" t="str">
        <f t="shared" si="26"/>
        <v/>
      </c>
      <c r="Y65" s="83" t="str">
        <f t="shared" si="27"/>
        <v/>
      </c>
      <c r="Z65" s="81">
        <f t="shared" si="28"/>
        <v>0</v>
      </c>
      <c r="AA65" s="81">
        <f t="shared" si="29"/>
        <v>0</v>
      </c>
      <c r="AB65" s="81">
        <f t="shared" si="30"/>
        <v>0</v>
      </c>
      <c r="AC65" s="81">
        <f t="shared" si="31"/>
        <v>0</v>
      </c>
      <c r="AD65" s="81">
        <f t="shared" si="32"/>
        <v>0</v>
      </c>
      <c r="AE65" s="81">
        <f t="shared" si="33"/>
        <v>0</v>
      </c>
      <c r="AF65" s="81">
        <f t="shared" si="34"/>
        <v>0</v>
      </c>
      <c r="AG65" s="81">
        <f t="shared" si="35"/>
        <v>0</v>
      </c>
      <c r="AH65" s="81">
        <f t="shared" si="36"/>
        <v>0</v>
      </c>
      <c r="AI65" s="81">
        <f t="shared" si="37"/>
        <v>0</v>
      </c>
      <c r="AJ65" s="81">
        <f t="shared" si="38"/>
        <v>0</v>
      </c>
      <c r="AK65" s="81">
        <f t="shared" si="39"/>
        <v>0</v>
      </c>
      <c r="AL65" s="81">
        <f t="shared" si="40"/>
        <v>0</v>
      </c>
      <c r="AM65" s="81">
        <f t="shared" si="41"/>
        <v>0</v>
      </c>
      <c r="AN65" s="81">
        <f t="shared" si="42"/>
        <v>0</v>
      </c>
      <c r="AO65" s="81">
        <f t="shared" si="43"/>
        <v>0</v>
      </c>
      <c r="AP65" s="81">
        <f t="shared" si="44"/>
        <v>0</v>
      </c>
      <c r="AQ65" s="81">
        <f t="shared" si="45"/>
        <v>0</v>
      </c>
      <c r="AR65" s="81">
        <f t="shared" si="46"/>
        <v>0</v>
      </c>
      <c r="AS65" s="81">
        <f t="shared" si="47"/>
        <v>0</v>
      </c>
      <c r="AT65" s="81">
        <f t="shared" si="48"/>
        <v>0</v>
      </c>
      <c r="AU65" s="81">
        <f t="shared" si="49"/>
        <v>0</v>
      </c>
    </row>
    <row r="66" spans="1:47" x14ac:dyDescent="0.25">
      <c r="A66" s="107"/>
      <c r="B66" s="64"/>
      <c r="C66" s="64"/>
      <c r="D66" s="206"/>
      <c r="E66" s="64"/>
      <c r="F66" s="69"/>
      <c r="G66" s="69"/>
      <c r="H66" s="87" t="str">
        <f t="shared" si="1"/>
        <v/>
      </c>
      <c r="I66" s="65"/>
      <c r="J66" s="65"/>
      <c r="K66" s="64"/>
      <c r="L66" s="64"/>
      <c r="M66" s="64"/>
      <c r="N66" s="64"/>
      <c r="O66" s="64"/>
      <c r="P66" s="64"/>
      <c r="Q66" s="64"/>
      <c r="R66" s="64"/>
      <c r="S66" s="64"/>
      <c r="T66" s="65"/>
      <c r="U66" s="65"/>
      <c r="V66" s="111"/>
      <c r="W66" s="111"/>
      <c r="X66" s="83" t="str">
        <f t="shared" si="26"/>
        <v/>
      </c>
      <c r="Y66" s="83" t="str">
        <f t="shared" si="27"/>
        <v/>
      </c>
      <c r="Z66" s="81">
        <f t="shared" si="28"/>
        <v>0</v>
      </c>
      <c r="AA66" s="81">
        <f t="shared" si="29"/>
        <v>0</v>
      </c>
      <c r="AB66" s="81">
        <f t="shared" si="30"/>
        <v>0</v>
      </c>
      <c r="AC66" s="81">
        <f t="shared" si="31"/>
        <v>0</v>
      </c>
      <c r="AD66" s="81">
        <f t="shared" si="32"/>
        <v>0</v>
      </c>
      <c r="AE66" s="81">
        <f t="shared" si="33"/>
        <v>0</v>
      </c>
      <c r="AF66" s="81">
        <f t="shared" si="34"/>
        <v>0</v>
      </c>
      <c r="AG66" s="81">
        <f t="shared" si="35"/>
        <v>0</v>
      </c>
      <c r="AH66" s="81">
        <f t="shared" si="36"/>
        <v>0</v>
      </c>
      <c r="AI66" s="81">
        <f t="shared" si="37"/>
        <v>0</v>
      </c>
      <c r="AJ66" s="81">
        <f t="shared" si="38"/>
        <v>0</v>
      </c>
      <c r="AK66" s="81">
        <f t="shared" si="39"/>
        <v>0</v>
      </c>
      <c r="AL66" s="81">
        <f t="shared" si="40"/>
        <v>0</v>
      </c>
      <c r="AM66" s="81">
        <f t="shared" si="41"/>
        <v>0</v>
      </c>
      <c r="AN66" s="81">
        <f t="shared" si="42"/>
        <v>0</v>
      </c>
      <c r="AO66" s="81">
        <f t="shared" si="43"/>
        <v>0</v>
      </c>
      <c r="AP66" s="81">
        <f t="shared" si="44"/>
        <v>0</v>
      </c>
      <c r="AQ66" s="81">
        <f t="shared" si="45"/>
        <v>0</v>
      </c>
      <c r="AR66" s="81">
        <f t="shared" si="46"/>
        <v>0</v>
      </c>
      <c r="AS66" s="81">
        <f t="shared" si="47"/>
        <v>0</v>
      </c>
      <c r="AT66" s="81">
        <f t="shared" si="48"/>
        <v>0</v>
      </c>
      <c r="AU66" s="81">
        <f t="shared" si="49"/>
        <v>0</v>
      </c>
    </row>
    <row r="67" spans="1:47" x14ac:dyDescent="0.25">
      <c r="A67" s="107"/>
      <c r="B67" s="64"/>
      <c r="C67" s="64"/>
      <c r="D67" s="206"/>
      <c r="E67" s="64"/>
      <c r="F67" s="69"/>
      <c r="G67" s="69"/>
      <c r="H67" s="87" t="str">
        <f t="shared" si="1"/>
        <v/>
      </c>
      <c r="I67" s="65"/>
      <c r="J67" s="65"/>
      <c r="K67" s="64"/>
      <c r="L67" s="64"/>
      <c r="M67" s="64"/>
      <c r="N67" s="64"/>
      <c r="O67" s="64"/>
      <c r="P67" s="64"/>
      <c r="Q67" s="64"/>
      <c r="R67" s="64"/>
      <c r="S67" s="64"/>
      <c r="T67" s="65"/>
      <c r="U67" s="65"/>
      <c r="V67" s="111"/>
      <c r="W67" s="111"/>
      <c r="X67" s="83" t="str">
        <f t="shared" si="26"/>
        <v/>
      </c>
      <c r="Y67" s="83" t="str">
        <f t="shared" si="27"/>
        <v/>
      </c>
      <c r="Z67" s="81">
        <f t="shared" si="28"/>
        <v>0</v>
      </c>
      <c r="AA67" s="81">
        <f t="shared" si="29"/>
        <v>0</v>
      </c>
      <c r="AB67" s="81">
        <f t="shared" si="30"/>
        <v>0</v>
      </c>
      <c r="AC67" s="81">
        <f t="shared" si="31"/>
        <v>0</v>
      </c>
      <c r="AD67" s="81">
        <f t="shared" si="32"/>
        <v>0</v>
      </c>
      <c r="AE67" s="81">
        <f t="shared" si="33"/>
        <v>0</v>
      </c>
      <c r="AF67" s="81">
        <f t="shared" si="34"/>
        <v>0</v>
      </c>
      <c r="AG67" s="81">
        <f t="shared" si="35"/>
        <v>0</v>
      </c>
      <c r="AH67" s="81">
        <f t="shared" si="36"/>
        <v>0</v>
      </c>
      <c r="AI67" s="81">
        <f t="shared" si="37"/>
        <v>0</v>
      </c>
      <c r="AJ67" s="81">
        <f t="shared" si="38"/>
        <v>0</v>
      </c>
      <c r="AK67" s="81">
        <f t="shared" si="39"/>
        <v>0</v>
      </c>
      <c r="AL67" s="81">
        <f t="shared" si="40"/>
        <v>0</v>
      </c>
      <c r="AM67" s="81">
        <f t="shared" si="41"/>
        <v>0</v>
      </c>
      <c r="AN67" s="81">
        <f t="shared" si="42"/>
        <v>0</v>
      </c>
      <c r="AO67" s="81">
        <f t="shared" si="43"/>
        <v>0</v>
      </c>
      <c r="AP67" s="81">
        <f t="shared" si="44"/>
        <v>0</v>
      </c>
      <c r="AQ67" s="81">
        <f t="shared" si="45"/>
        <v>0</v>
      </c>
      <c r="AR67" s="81">
        <f t="shared" si="46"/>
        <v>0</v>
      </c>
      <c r="AS67" s="81">
        <f t="shared" si="47"/>
        <v>0</v>
      </c>
      <c r="AT67" s="81">
        <f t="shared" si="48"/>
        <v>0</v>
      </c>
      <c r="AU67" s="81">
        <f t="shared" si="49"/>
        <v>0</v>
      </c>
    </row>
    <row r="68" spans="1:47" x14ac:dyDescent="0.25">
      <c r="A68" s="107"/>
      <c r="B68" s="64"/>
      <c r="C68" s="67"/>
      <c r="D68" s="206"/>
      <c r="E68" s="64"/>
      <c r="F68" s="69"/>
      <c r="G68" s="69"/>
      <c r="H68" s="87" t="str">
        <f t="shared" si="1"/>
        <v/>
      </c>
      <c r="I68" s="65"/>
      <c r="J68" s="65"/>
      <c r="K68" s="64"/>
      <c r="L68" s="64"/>
      <c r="M68" s="64"/>
      <c r="N68" s="64"/>
      <c r="O68" s="64"/>
      <c r="P68" s="64"/>
      <c r="Q68" s="64"/>
      <c r="R68" s="64"/>
      <c r="S68" s="64"/>
      <c r="T68" s="65"/>
      <c r="U68" s="65"/>
      <c r="V68" s="111"/>
      <c r="W68" s="111"/>
      <c r="X68" s="83" t="str">
        <f t="shared" si="26"/>
        <v/>
      </c>
      <c r="Y68" s="83" t="str">
        <f t="shared" si="27"/>
        <v/>
      </c>
      <c r="Z68" s="81">
        <f t="shared" si="28"/>
        <v>0</v>
      </c>
      <c r="AA68" s="81">
        <f t="shared" si="29"/>
        <v>0</v>
      </c>
      <c r="AB68" s="81">
        <f t="shared" si="30"/>
        <v>0</v>
      </c>
      <c r="AC68" s="81">
        <f t="shared" si="31"/>
        <v>0</v>
      </c>
      <c r="AD68" s="81">
        <f t="shared" si="32"/>
        <v>0</v>
      </c>
      <c r="AE68" s="81">
        <f t="shared" si="33"/>
        <v>0</v>
      </c>
      <c r="AF68" s="81">
        <f t="shared" si="34"/>
        <v>0</v>
      </c>
      <c r="AG68" s="81">
        <f t="shared" si="35"/>
        <v>0</v>
      </c>
      <c r="AH68" s="81">
        <f t="shared" si="36"/>
        <v>0</v>
      </c>
      <c r="AI68" s="81">
        <f t="shared" si="37"/>
        <v>0</v>
      </c>
      <c r="AJ68" s="81">
        <f t="shared" si="38"/>
        <v>0</v>
      </c>
      <c r="AK68" s="81">
        <f t="shared" si="39"/>
        <v>0</v>
      </c>
      <c r="AL68" s="81">
        <f t="shared" si="40"/>
        <v>0</v>
      </c>
      <c r="AM68" s="81">
        <f t="shared" si="41"/>
        <v>0</v>
      </c>
      <c r="AN68" s="81">
        <f t="shared" si="42"/>
        <v>0</v>
      </c>
      <c r="AO68" s="81">
        <f t="shared" si="43"/>
        <v>0</v>
      </c>
      <c r="AP68" s="81">
        <f t="shared" si="44"/>
        <v>0</v>
      </c>
      <c r="AQ68" s="81">
        <f t="shared" si="45"/>
        <v>0</v>
      </c>
      <c r="AR68" s="81">
        <f t="shared" si="46"/>
        <v>0</v>
      </c>
      <c r="AS68" s="81">
        <f t="shared" si="47"/>
        <v>0</v>
      </c>
      <c r="AT68" s="81">
        <f t="shared" si="48"/>
        <v>0</v>
      </c>
      <c r="AU68" s="81">
        <f t="shared" si="49"/>
        <v>0</v>
      </c>
    </row>
    <row r="69" spans="1:47" x14ac:dyDescent="0.25">
      <c r="A69" s="107"/>
      <c r="B69" s="64"/>
      <c r="C69" s="64"/>
      <c r="D69" s="206"/>
      <c r="E69" s="64"/>
      <c r="F69" s="69"/>
      <c r="G69" s="69"/>
      <c r="H69" s="87" t="str">
        <f t="shared" si="1"/>
        <v/>
      </c>
      <c r="I69" s="65"/>
      <c r="J69" s="65"/>
      <c r="K69" s="64"/>
      <c r="L69" s="64"/>
      <c r="M69" s="64"/>
      <c r="N69" s="64"/>
      <c r="O69" s="64"/>
      <c r="P69" s="64"/>
      <c r="Q69" s="64"/>
      <c r="R69" s="64"/>
      <c r="S69" s="64"/>
      <c r="T69" s="65"/>
      <c r="U69" s="65"/>
      <c r="V69" s="111"/>
      <c r="W69" s="111"/>
      <c r="X69" s="83" t="str">
        <f t="shared" si="26"/>
        <v/>
      </c>
      <c r="Y69" s="83" t="str">
        <f t="shared" si="27"/>
        <v/>
      </c>
      <c r="Z69" s="81">
        <f t="shared" si="28"/>
        <v>0</v>
      </c>
      <c r="AA69" s="81">
        <f t="shared" si="29"/>
        <v>0</v>
      </c>
      <c r="AB69" s="81">
        <f t="shared" si="30"/>
        <v>0</v>
      </c>
      <c r="AC69" s="81">
        <f t="shared" si="31"/>
        <v>0</v>
      </c>
      <c r="AD69" s="81">
        <f t="shared" si="32"/>
        <v>0</v>
      </c>
      <c r="AE69" s="81">
        <f t="shared" si="33"/>
        <v>0</v>
      </c>
      <c r="AF69" s="81">
        <f t="shared" si="34"/>
        <v>0</v>
      </c>
      <c r="AG69" s="81">
        <f t="shared" si="35"/>
        <v>0</v>
      </c>
      <c r="AH69" s="81">
        <f t="shared" si="36"/>
        <v>0</v>
      </c>
      <c r="AI69" s="81">
        <f t="shared" si="37"/>
        <v>0</v>
      </c>
      <c r="AJ69" s="81">
        <f t="shared" si="38"/>
        <v>0</v>
      </c>
      <c r="AK69" s="81">
        <f t="shared" si="39"/>
        <v>0</v>
      </c>
      <c r="AL69" s="81">
        <f t="shared" si="40"/>
        <v>0</v>
      </c>
      <c r="AM69" s="81">
        <f t="shared" si="41"/>
        <v>0</v>
      </c>
      <c r="AN69" s="81">
        <f t="shared" si="42"/>
        <v>0</v>
      </c>
      <c r="AO69" s="81">
        <f t="shared" si="43"/>
        <v>0</v>
      </c>
      <c r="AP69" s="81">
        <f t="shared" si="44"/>
        <v>0</v>
      </c>
      <c r="AQ69" s="81">
        <f t="shared" si="45"/>
        <v>0</v>
      </c>
      <c r="AR69" s="81">
        <f t="shared" si="46"/>
        <v>0</v>
      </c>
      <c r="AS69" s="81">
        <f t="shared" si="47"/>
        <v>0</v>
      </c>
      <c r="AT69" s="81">
        <f t="shared" si="48"/>
        <v>0</v>
      </c>
      <c r="AU69" s="81">
        <f t="shared" si="49"/>
        <v>0</v>
      </c>
    </row>
    <row r="70" spans="1:47" x14ac:dyDescent="0.25">
      <c r="A70" s="107"/>
      <c r="B70" s="64"/>
      <c r="C70" s="64"/>
      <c r="D70" s="206"/>
      <c r="E70" s="64"/>
      <c r="F70" s="69"/>
      <c r="G70" s="69"/>
      <c r="H70" s="87" t="str">
        <f t="shared" si="1"/>
        <v/>
      </c>
      <c r="I70" s="65"/>
      <c r="J70" s="65"/>
      <c r="K70" s="64"/>
      <c r="L70" s="64"/>
      <c r="M70" s="64"/>
      <c r="N70" s="64"/>
      <c r="O70" s="64"/>
      <c r="P70" s="64"/>
      <c r="Q70" s="64"/>
      <c r="R70" s="64"/>
      <c r="S70" s="64"/>
      <c r="T70" s="65"/>
      <c r="U70" s="65"/>
      <c r="V70" s="111"/>
      <c r="W70" s="111"/>
      <c r="X70" s="83" t="str">
        <f t="shared" si="26"/>
        <v/>
      </c>
      <c r="Y70" s="83" t="str">
        <f t="shared" si="27"/>
        <v/>
      </c>
      <c r="Z70" s="81">
        <f t="shared" si="28"/>
        <v>0</v>
      </c>
      <c r="AA70" s="81">
        <f t="shared" si="29"/>
        <v>0</v>
      </c>
      <c r="AB70" s="81">
        <f t="shared" si="30"/>
        <v>0</v>
      </c>
      <c r="AC70" s="81">
        <f t="shared" si="31"/>
        <v>0</v>
      </c>
      <c r="AD70" s="81">
        <f t="shared" si="32"/>
        <v>0</v>
      </c>
      <c r="AE70" s="81">
        <f t="shared" si="33"/>
        <v>0</v>
      </c>
      <c r="AF70" s="81">
        <f t="shared" si="34"/>
        <v>0</v>
      </c>
      <c r="AG70" s="81">
        <f t="shared" si="35"/>
        <v>0</v>
      </c>
      <c r="AH70" s="81">
        <f t="shared" si="36"/>
        <v>0</v>
      </c>
      <c r="AI70" s="81">
        <f t="shared" si="37"/>
        <v>0</v>
      </c>
      <c r="AJ70" s="81">
        <f t="shared" si="38"/>
        <v>0</v>
      </c>
      <c r="AK70" s="81">
        <f t="shared" si="39"/>
        <v>0</v>
      </c>
      <c r="AL70" s="81">
        <f t="shared" si="40"/>
        <v>0</v>
      </c>
      <c r="AM70" s="81">
        <f t="shared" si="41"/>
        <v>0</v>
      </c>
      <c r="AN70" s="81">
        <f t="shared" si="42"/>
        <v>0</v>
      </c>
      <c r="AO70" s="81">
        <f t="shared" si="43"/>
        <v>0</v>
      </c>
      <c r="AP70" s="81">
        <f t="shared" si="44"/>
        <v>0</v>
      </c>
      <c r="AQ70" s="81">
        <f t="shared" si="45"/>
        <v>0</v>
      </c>
      <c r="AR70" s="81">
        <f t="shared" si="46"/>
        <v>0</v>
      </c>
      <c r="AS70" s="81">
        <f t="shared" si="47"/>
        <v>0</v>
      </c>
      <c r="AT70" s="81">
        <f t="shared" si="48"/>
        <v>0</v>
      </c>
      <c r="AU70" s="81">
        <f t="shared" si="49"/>
        <v>0</v>
      </c>
    </row>
    <row r="71" spans="1:47" x14ac:dyDescent="0.25">
      <c r="A71" s="107"/>
      <c r="B71" s="64"/>
      <c r="C71" s="64"/>
      <c r="D71" s="206"/>
      <c r="E71" s="64"/>
      <c r="F71" s="69"/>
      <c r="G71" s="69"/>
      <c r="H71" s="87" t="str">
        <f t="shared" si="1"/>
        <v/>
      </c>
      <c r="I71" s="65"/>
      <c r="J71" s="65"/>
      <c r="K71" s="64"/>
      <c r="L71" s="64"/>
      <c r="M71" s="64"/>
      <c r="N71" s="64"/>
      <c r="O71" s="64"/>
      <c r="P71" s="64"/>
      <c r="Q71" s="64"/>
      <c r="R71" s="64"/>
      <c r="S71" s="64"/>
      <c r="T71" s="65"/>
      <c r="U71" s="65"/>
      <c r="V71" s="111"/>
      <c r="W71" s="111"/>
      <c r="X71" s="83" t="str">
        <f t="shared" si="26"/>
        <v/>
      </c>
      <c r="Y71" s="83" t="str">
        <f t="shared" si="27"/>
        <v/>
      </c>
      <c r="Z71" s="81">
        <f t="shared" si="28"/>
        <v>0</v>
      </c>
      <c r="AA71" s="81">
        <f t="shared" si="29"/>
        <v>0</v>
      </c>
      <c r="AB71" s="81">
        <f t="shared" si="30"/>
        <v>0</v>
      </c>
      <c r="AC71" s="81">
        <f t="shared" si="31"/>
        <v>0</v>
      </c>
      <c r="AD71" s="81">
        <f t="shared" si="32"/>
        <v>0</v>
      </c>
      <c r="AE71" s="81">
        <f t="shared" si="33"/>
        <v>0</v>
      </c>
      <c r="AF71" s="81">
        <f t="shared" si="34"/>
        <v>0</v>
      </c>
      <c r="AG71" s="81">
        <f t="shared" si="35"/>
        <v>0</v>
      </c>
      <c r="AH71" s="81">
        <f t="shared" si="36"/>
        <v>0</v>
      </c>
      <c r="AI71" s="81">
        <f t="shared" si="37"/>
        <v>0</v>
      </c>
      <c r="AJ71" s="81">
        <f t="shared" si="38"/>
        <v>0</v>
      </c>
      <c r="AK71" s="81">
        <f t="shared" si="39"/>
        <v>0</v>
      </c>
      <c r="AL71" s="81">
        <f t="shared" si="40"/>
        <v>0</v>
      </c>
      <c r="AM71" s="81">
        <f t="shared" si="41"/>
        <v>0</v>
      </c>
      <c r="AN71" s="81">
        <f t="shared" si="42"/>
        <v>0</v>
      </c>
      <c r="AO71" s="81">
        <f t="shared" si="43"/>
        <v>0</v>
      </c>
      <c r="AP71" s="81">
        <f t="shared" si="44"/>
        <v>0</v>
      </c>
      <c r="AQ71" s="81">
        <f t="shared" si="45"/>
        <v>0</v>
      </c>
      <c r="AR71" s="81">
        <f t="shared" si="46"/>
        <v>0</v>
      </c>
      <c r="AS71" s="81">
        <f t="shared" si="47"/>
        <v>0</v>
      </c>
      <c r="AT71" s="81">
        <f t="shared" si="48"/>
        <v>0</v>
      </c>
      <c r="AU71" s="81">
        <f t="shared" si="49"/>
        <v>0</v>
      </c>
    </row>
    <row r="72" spans="1:47" x14ac:dyDescent="0.25">
      <c r="A72" s="107"/>
      <c r="B72" s="64"/>
      <c r="C72" s="64"/>
      <c r="D72" s="206"/>
      <c r="E72" s="64"/>
      <c r="F72" s="69"/>
      <c r="G72" s="69"/>
      <c r="H72" s="87" t="str">
        <f t="shared" si="1"/>
        <v/>
      </c>
      <c r="I72" s="65"/>
      <c r="J72" s="65"/>
      <c r="K72" s="64"/>
      <c r="L72" s="64"/>
      <c r="M72" s="64"/>
      <c r="N72" s="64"/>
      <c r="O72" s="64"/>
      <c r="P72" s="64"/>
      <c r="Q72" s="64"/>
      <c r="R72" s="64"/>
      <c r="S72" s="64"/>
      <c r="T72" s="65"/>
      <c r="U72" s="65"/>
      <c r="V72" s="111"/>
      <c r="W72" s="111"/>
      <c r="X72" s="83" t="str">
        <f t="shared" si="26"/>
        <v/>
      </c>
      <c r="Y72" s="83" t="str">
        <f t="shared" si="27"/>
        <v/>
      </c>
      <c r="Z72" s="81">
        <f t="shared" si="28"/>
        <v>0</v>
      </c>
      <c r="AA72" s="81">
        <f t="shared" si="29"/>
        <v>0</v>
      </c>
      <c r="AB72" s="81">
        <f t="shared" si="30"/>
        <v>0</v>
      </c>
      <c r="AC72" s="81">
        <f t="shared" si="31"/>
        <v>0</v>
      </c>
      <c r="AD72" s="81">
        <f t="shared" si="32"/>
        <v>0</v>
      </c>
      <c r="AE72" s="81">
        <f t="shared" si="33"/>
        <v>0</v>
      </c>
      <c r="AF72" s="81">
        <f t="shared" si="34"/>
        <v>0</v>
      </c>
      <c r="AG72" s="81">
        <f t="shared" si="35"/>
        <v>0</v>
      </c>
      <c r="AH72" s="81">
        <f t="shared" si="36"/>
        <v>0</v>
      </c>
      <c r="AI72" s="81">
        <f t="shared" si="37"/>
        <v>0</v>
      </c>
      <c r="AJ72" s="81">
        <f t="shared" si="38"/>
        <v>0</v>
      </c>
      <c r="AK72" s="81">
        <f t="shared" si="39"/>
        <v>0</v>
      </c>
      <c r="AL72" s="81">
        <f t="shared" si="40"/>
        <v>0</v>
      </c>
      <c r="AM72" s="81">
        <f t="shared" si="41"/>
        <v>0</v>
      </c>
      <c r="AN72" s="81">
        <f t="shared" si="42"/>
        <v>0</v>
      </c>
      <c r="AO72" s="81">
        <f t="shared" si="43"/>
        <v>0</v>
      </c>
      <c r="AP72" s="81">
        <f t="shared" si="44"/>
        <v>0</v>
      </c>
      <c r="AQ72" s="81">
        <f t="shared" si="45"/>
        <v>0</v>
      </c>
      <c r="AR72" s="81">
        <f t="shared" si="46"/>
        <v>0</v>
      </c>
      <c r="AS72" s="81">
        <f t="shared" si="47"/>
        <v>0</v>
      </c>
      <c r="AT72" s="81">
        <f t="shared" si="48"/>
        <v>0</v>
      </c>
      <c r="AU72" s="81">
        <f t="shared" si="49"/>
        <v>0</v>
      </c>
    </row>
    <row r="73" spans="1:47" x14ac:dyDescent="0.25">
      <c r="A73" s="107"/>
      <c r="B73" s="64"/>
      <c r="C73" s="67"/>
      <c r="D73" s="206"/>
      <c r="E73" s="64"/>
      <c r="F73" s="69"/>
      <c r="G73" s="69"/>
      <c r="H73" s="87" t="str">
        <f t="shared" si="1"/>
        <v/>
      </c>
      <c r="I73" s="65"/>
      <c r="J73" s="65"/>
      <c r="K73" s="64"/>
      <c r="L73" s="64"/>
      <c r="M73" s="64"/>
      <c r="N73" s="64"/>
      <c r="O73" s="64"/>
      <c r="P73" s="64"/>
      <c r="Q73" s="64"/>
      <c r="R73" s="64"/>
      <c r="S73" s="64"/>
      <c r="T73" s="65"/>
      <c r="U73" s="65"/>
      <c r="V73" s="111"/>
      <c r="W73" s="111"/>
      <c r="X73" s="83" t="str">
        <f t="shared" si="26"/>
        <v/>
      </c>
      <c r="Y73" s="83" t="str">
        <f t="shared" si="27"/>
        <v/>
      </c>
      <c r="Z73" s="81">
        <f t="shared" si="28"/>
        <v>0</v>
      </c>
      <c r="AA73" s="81">
        <f t="shared" si="29"/>
        <v>0</v>
      </c>
      <c r="AB73" s="81">
        <f t="shared" si="30"/>
        <v>0</v>
      </c>
      <c r="AC73" s="81">
        <f t="shared" si="31"/>
        <v>0</v>
      </c>
      <c r="AD73" s="81">
        <f t="shared" si="32"/>
        <v>0</v>
      </c>
      <c r="AE73" s="81">
        <f t="shared" si="33"/>
        <v>0</v>
      </c>
      <c r="AF73" s="81">
        <f t="shared" si="34"/>
        <v>0</v>
      </c>
      <c r="AG73" s="81">
        <f t="shared" si="35"/>
        <v>0</v>
      </c>
      <c r="AH73" s="81">
        <f t="shared" si="36"/>
        <v>0</v>
      </c>
      <c r="AI73" s="81">
        <f t="shared" si="37"/>
        <v>0</v>
      </c>
      <c r="AJ73" s="81">
        <f t="shared" si="38"/>
        <v>0</v>
      </c>
      <c r="AK73" s="81">
        <f t="shared" si="39"/>
        <v>0</v>
      </c>
      <c r="AL73" s="81">
        <f t="shared" si="40"/>
        <v>0</v>
      </c>
      <c r="AM73" s="81">
        <f t="shared" si="41"/>
        <v>0</v>
      </c>
      <c r="AN73" s="81">
        <f t="shared" si="42"/>
        <v>0</v>
      </c>
      <c r="AO73" s="81">
        <f t="shared" si="43"/>
        <v>0</v>
      </c>
      <c r="AP73" s="81">
        <f t="shared" si="44"/>
        <v>0</v>
      </c>
      <c r="AQ73" s="81">
        <f t="shared" si="45"/>
        <v>0</v>
      </c>
      <c r="AR73" s="81">
        <f t="shared" si="46"/>
        <v>0</v>
      </c>
      <c r="AS73" s="81">
        <f t="shared" si="47"/>
        <v>0</v>
      </c>
      <c r="AT73" s="81">
        <f t="shared" si="48"/>
        <v>0</v>
      </c>
      <c r="AU73" s="81">
        <f t="shared" si="49"/>
        <v>0</v>
      </c>
    </row>
    <row r="74" spans="1:47" x14ac:dyDescent="0.25">
      <c r="A74" s="107"/>
      <c r="B74" s="64"/>
      <c r="C74" s="64"/>
      <c r="D74" s="206"/>
      <c r="E74" s="64"/>
      <c r="F74" s="69"/>
      <c r="G74" s="69"/>
      <c r="H74" s="87" t="str">
        <f t="shared" si="1"/>
        <v/>
      </c>
      <c r="I74" s="65"/>
      <c r="J74" s="65"/>
      <c r="K74" s="64"/>
      <c r="L74" s="64"/>
      <c r="M74" s="64"/>
      <c r="N74" s="64"/>
      <c r="O74" s="64"/>
      <c r="P74" s="64"/>
      <c r="Q74" s="64"/>
      <c r="R74" s="64"/>
      <c r="S74" s="64"/>
      <c r="T74" s="65"/>
      <c r="U74" s="65"/>
      <c r="V74" s="111"/>
      <c r="W74" s="111"/>
      <c r="X74" s="83" t="str">
        <f t="shared" si="26"/>
        <v/>
      </c>
      <c r="Y74" s="83" t="str">
        <f t="shared" si="27"/>
        <v/>
      </c>
      <c r="Z74" s="81">
        <f t="shared" si="28"/>
        <v>0</v>
      </c>
      <c r="AA74" s="81">
        <f t="shared" si="29"/>
        <v>0</v>
      </c>
      <c r="AB74" s="81">
        <f t="shared" si="30"/>
        <v>0</v>
      </c>
      <c r="AC74" s="81">
        <f t="shared" si="31"/>
        <v>0</v>
      </c>
      <c r="AD74" s="81">
        <f t="shared" si="32"/>
        <v>0</v>
      </c>
      <c r="AE74" s="81">
        <f t="shared" si="33"/>
        <v>0</v>
      </c>
      <c r="AF74" s="81">
        <f t="shared" si="34"/>
        <v>0</v>
      </c>
      <c r="AG74" s="81">
        <f t="shared" si="35"/>
        <v>0</v>
      </c>
      <c r="AH74" s="81">
        <f t="shared" si="36"/>
        <v>0</v>
      </c>
      <c r="AI74" s="81">
        <f t="shared" si="37"/>
        <v>0</v>
      </c>
      <c r="AJ74" s="81">
        <f t="shared" si="38"/>
        <v>0</v>
      </c>
      <c r="AK74" s="81">
        <f t="shared" si="39"/>
        <v>0</v>
      </c>
      <c r="AL74" s="81">
        <f t="shared" si="40"/>
        <v>0</v>
      </c>
      <c r="AM74" s="81">
        <f t="shared" si="41"/>
        <v>0</v>
      </c>
      <c r="AN74" s="81">
        <f t="shared" si="42"/>
        <v>0</v>
      </c>
      <c r="AO74" s="81">
        <f t="shared" si="43"/>
        <v>0</v>
      </c>
      <c r="AP74" s="81">
        <f t="shared" si="44"/>
        <v>0</v>
      </c>
      <c r="AQ74" s="81">
        <f t="shared" si="45"/>
        <v>0</v>
      </c>
      <c r="AR74" s="81">
        <f t="shared" si="46"/>
        <v>0</v>
      </c>
      <c r="AS74" s="81">
        <f t="shared" si="47"/>
        <v>0</v>
      </c>
      <c r="AT74" s="81">
        <f t="shared" si="48"/>
        <v>0</v>
      </c>
      <c r="AU74" s="81">
        <f t="shared" si="49"/>
        <v>0</v>
      </c>
    </row>
    <row r="75" spans="1:47" x14ac:dyDescent="0.25">
      <c r="A75" s="107"/>
      <c r="B75" s="64"/>
      <c r="C75" s="64"/>
      <c r="D75" s="206"/>
      <c r="E75" s="64"/>
      <c r="F75" s="69"/>
      <c r="G75" s="69"/>
      <c r="H75" s="87" t="str">
        <f t="shared" si="1"/>
        <v/>
      </c>
      <c r="I75" s="65"/>
      <c r="J75" s="65"/>
      <c r="K75" s="64"/>
      <c r="L75" s="64"/>
      <c r="M75" s="64"/>
      <c r="N75" s="64"/>
      <c r="O75" s="64"/>
      <c r="P75" s="64"/>
      <c r="Q75" s="64"/>
      <c r="R75" s="64"/>
      <c r="S75" s="64"/>
      <c r="T75" s="65"/>
      <c r="U75" s="65"/>
      <c r="V75" s="111"/>
      <c r="W75" s="111"/>
      <c r="X75" s="83" t="str">
        <f t="shared" si="26"/>
        <v/>
      </c>
      <c r="Y75" s="83" t="str">
        <f t="shared" si="27"/>
        <v/>
      </c>
      <c r="Z75" s="81">
        <f t="shared" si="28"/>
        <v>0</v>
      </c>
      <c r="AA75" s="81">
        <f t="shared" si="29"/>
        <v>0</v>
      </c>
      <c r="AB75" s="81">
        <f t="shared" si="30"/>
        <v>0</v>
      </c>
      <c r="AC75" s="81">
        <f t="shared" si="31"/>
        <v>0</v>
      </c>
      <c r="AD75" s="81">
        <f t="shared" si="32"/>
        <v>0</v>
      </c>
      <c r="AE75" s="81">
        <f t="shared" si="33"/>
        <v>0</v>
      </c>
      <c r="AF75" s="81">
        <f t="shared" si="34"/>
        <v>0</v>
      </c>
      <c r="AG75" s="81">
        <f t="shared" si="35"/>
        <v>0</v>
      </c>
      <c r="AH75" s="81">
        <f t="shared" si="36"/>
        <v>0</v>
      </c>
      <c r="AI75" s="81">
        <f t="shared" si="37"/>
        <v>0</v>
      </c>
      <c r="AJ75" s="81">
        <f t="shared" si="38"/>
        <v>0</v>
      </c>
      <c r="AK75" s="81">
        <f t="shared" si="39"/>
        <v>0</v>
      </c>
      <c r="AL75" s="81">
        <f t="shared" si="40"/>
        <v>0</v>
      </c>
      <c r="AM75" s="81">
        <f t="shared" si="41"/>
        <v>0</v>
      </c>
      <c r="AN75" s="81">
        <f t="shared" si="42"/>
        <v>0</v>
      </c>
      <c r="AO75" s="81">
        <f t="shared" si="43"/>
        <v>0</v>
      </c>
      <c r="AP75" s="81">
        <f t="shared" si="44"/>
        <v>0</v>
      </c>
      <c r="AQ75" s="81">
        <f t="shared" si="45"/>
        <v>0</v>
      </c>
      <c r="AR75" s="81">
        <f t="shared" si="46"/>
        <v>0</v>
      </c>
      <c r="AS75" s="81">
        <f t="shared" si="47"/>
        <v>0</v>
      </c>
      <c r="AT75" s="81">
        <f t="shared" si="48"/>
        <v>0</v>
      </c>
      <c r="AU75" s="81">
        <f t="shared" si="49"/>
        <v>0</v>
      </c>
    </row>
    <row r="76" spans="1:47" x14ac:dyDescent="0.25">
      <c r="A76" s="107"/>
      <c r="B76" s="64"/>
      <c r="C76" s="64"/>
      <c r="D76" s="206"/>
      <c r="E76" s="64"/>
      <c r="F76" s="69"/>
      <c r="G76" s="69"/>
      <c r="H76" s="87" t="str">
        <f t="shared" si="1"/>
        <v/>
      </c>
      <c r="I76" s="65"/>
      <c r="J76" s="65"/>
      <c r="K76" s="64"/>
      <c r="L76" s="64"/>
      <c r="M76" s="64"/>
      <c r="N76" s="64"/>
      <c r="O76" s="64"/>
      <c r="P76" s="64"/>
      <c r="Q76" s="64"/>
      <c r="R76" s="64"/>
      <c r="S76" s="64"/>
      <c r="T76" s="65"/>
      <c r="U76" s="65"/>
      <c r="V76" s="111"/>
      <c r="W76" s="111"/>
      <c r="X76" s="83" t="str">
        <f t="shared" ref="X76:X107" si="50">IF(OR($H76="",$S76=0,$T76=0,$N76="Identified/More Info Req",$N76="Abandoned",$N76="Superseded"),"",(I76-J76)/(T76*INDEX(CostsData,MATCH($S76,CostsEmissionSource,0),MATCH($H76,CostsYear,0)))+IF($K76="Yes",AB76*INDEX(CostsData,MATCH("CRC EES",CostsEmissionSource,0),MATCH(AD$8,CostsYear,0)),0))</f>
        <v/>
      </c>
      <c r="Y76" s="83" t="str">
        <f t="shared" ref="Y76:Y107" si="51">IF(OR($H76="",$S76=0,$T76=0,$N76="Identified/More Info Req",$N76="Abandoned",$N76="Superseded"),"",(I76-J76)/($T76*(INDEX(EmissionFactorsData,MATCH($S76,EmissionFactorsEmissionSource,0),MATCH($H76,EmissionFactorsYear,0))/1000)))</f>
        <v/>
      </c>
      <c r="Z76" s="81">
        <f t="shared" ref="Z76:Z107" si="52">IF(OR($N76="Identified/More Info Req",$N76="Abandoned",$N76="Superseded",$U76="yes",LEFT($H76,4)&gt;LEFT(Z$8,4),$S76=""),0,$T76*(INDEX(EmissionFactorsData,MATCH($S76,EmissionFactorsEmissionSource,0),MATCH(Z$8,EmissionFactorsYear,0))/1000))</f>
        <v>0</v>
      </c>
      <c r="AA76" s="81">
        <f t="shared" ref="AA76:AA107" si="53">IF(OR($N76="Identified/More Info Req",$N76="Abandoned",$N76="Superseded",$U76="yes",LEFT($H76,4)&gt;LEFT(Z$8,4),$S76=""),0,$T76*INDEX(CostsData,MATCH($S76,CostsEmissionSource,0),MATCH(Z$8,CostsYear,0)))+IF($K76="Yes",X76*INDEX(CostsData,MATCH("CRC EES",CostsEmissionSource,0),MATCH(Z$8,CostsYear,0)),0)</f>
        <v>0</v>
      </c>
      <c r="AB76" s="81">
        <f t="shared" ref="AB76:AB107" si="54">IF(OR($N76="Identified/More Info Req",$N76="Abandoned",$N76="Superseded",$U76="yes",LEFT($H76,4)&gt;LEFT(AB$8,4),$S76=""),0,$T76*(INDEX(EmissionFactorsData,MATCH($S76,EmissionFactorsEmissionSource,0),MATCH(AB$8,EmissionFactorsYear,0))/1000))</f>
        <v>0</v>
      </c>
      <c r="AC76" s="81">
        <f t="shared" ref="AC76:AC107" si="55">IF(OR($N76="Identified/More Info Req",$N76="Abandoned",$N76="Superseded",$U76="yes",LEFT($H76,4)&gt;LEFT(AB$8,4),$S76=""),0,$T76*INDEX(CostsData,MATCH($S76,CostsEmissionSource,0),MATCH(AB$8,CostsYear,0)))+IF($K76="Yes",Z76*INDEX(CostsData,MATCH("CRC EES",CostsEmissionSource,0),MATCH(AB$8,CostsYear,0)),0)</f>
        <v>0</v>
      </c>
      <c r="AD76" s="81">
        <f t="shared" ref="AD76:AD107" si="56">IF(OR($N76="Identified/More Info Req",$N76="Abandoned",$N76="Superseded",$U76="yes",LEFT($H76,4)&gt;LEFT(AD$8,4),$S76=""),0,$T76*(INDEX(EmissionFactorsData,MATCH($S76,EmissionFactorsEmissionSource,0),MATCH(AD$8,EmissionFactorsYear,0))/1000))</f>
        <v>0</v>
      </c>
      <c r="AE76" s="81">
        <f t="shared" ref="AE76:AE107" si="57">IF(OR($N76="Identified/More Info Req",$N76="Abandoned",$N76="Superseded",$U76="yes",LEFT($H76,4)&gt;LEFT(AD$8,4),$S76=""),0,$T76*INDEX(CostsData,MATCH($S76,CostsEmissionSource,0),MATCH(AD$8,CostsYear,0)))+IF($K76="Yes",AB76*INDEX(CostsData,MATCH("CRC EES",CostsEmissionSource,0),MATCH(AD$8,CostsYear,0)),0)</f>
        <v>0</v>
      </c>
      <c r="AF76" s="81">
        <f t="shared" ref="AF76:AF107" si="58">IF(OR($N76="Identified/More Info Req",$N76="Abandoned",$N76="Superseded",$U76="yes",LEFT($H76,4)&gt;LEFT(AF$8,4),$S76=""),0,$T76*(INDEX(EmissionFactorsData,MATCH($S76,EmissionFactorsEmissionSource,0),MATCH(AF$8,EmissionFactorsYear,0))/1000))</f>
        <v>0</v>
      </c>
      <c r="AG76" s="81">
        <f t="shared" ref="AG76:AG107" si="59">IF(OR($N76="Identified/More Info Req",$N76="Abandoned",$N76="Superseded",$U76="yes",LEFT($H76,4)&gt;LEFT(AF$8,4),$S76=""),0,$T76*INDEX(CostsData,MATCH($S76,CostsEmissionSource,0),MATCH(AF$8,CostsYear,0)))+IF($K76="Yes",AD76*INDEX(CostsData,MATCH("CRC EES",CostsEmissionSource,0),MATCH(AF$8,CostsYear,0)),0)</f>
        <v>0</v>
      </c>
      <c r="AH76" s="81">
        <f t="shared" ref="AH76:AH107" si="60">IF(OR($N76="Identified/More Info Req",$N76="Abandoned",$N76="Superseded",$U76="yes",LEFT($H76,4)&gt;LEFT(AH$8,4),$S76=""),0,$T76*(INDEX(EmissionFactorsData,MATCH($S76,EmissionFactorsEmissionSource,0),MATCH(AH$8,EmissionFactorsYear,0))/1000))</f>
        <v>0</v>
      </c>
      <c r="AI76" s="81">
        <f t="shared" ref="AI76:AI107" si="61">IF(OR($N76="Identified/More Info Req",$N76="Abandoned",$N76="Superseded",$U76="yes",LEFT($H76,4)&gt;LEFT(AH$8,4),$S76=""),0,$T76*INDEX(CostsData,MATCH($S76,CostsEmissionSource,0),MATCH(AH$8,CostsYear,0)))+IF($K76="Yes",AF76*INDEX(CostsData,MATCH("CRC EES",CostsEmissionSource,0),MATCH(AH$8,CostsYear,0)),0)</f>
        <v>0</v>
      </c>
      <c r="AJ76" s="81">
        <f t="shared" ref="AJ76:AJ107" si="62">IF(OR($N76="Identified/More Info Req",$N76="Abandoned",$N76="Superseded",$U76="yes",LEFT($H76,4)&gt;LEFT(AJ$8,4),$S76=""),0,$T76*(INDEX(EmissionFactorsData,MATCH($S76,EmissionFactorsEmissionSource,0),MATCH(AJ$8,EmissionFactorsYear,0))/1000))</f>
        <v>0</v>
      </c>
      <c r="AK76" s="81">
        <f t="shared" ref="AK76:AK107" si="63">IF(OR($N76="Identified/More Info Req",$N76="Abandoned",$N76="Superseded",$U76="yes",LEFT($H76,4)&gt;LEFT(AJ$8,4),$S76=""),0,$T76*INDEX(CostsData,MATCH($S76,CostsEmissionSource,0),MATCH(AJ$8,CostsYear,0)))+IF($K76="Yes",AH76*INDEX(CostsData,MATCH("CRC EES",CostsEmissionSource,0),MATCH(AJ$8,CostsYear,0)),0)</f>
        <v>0</v>
      </c>
      <c r="AL76" s="81">
        <f t="shared" ref="AL76:AL107" si="64">IF(OR($N76="Identified/More Info Req",$N76="Abandoned",$N76="Superseded",$U76="yes",LEFT($H76,4)&gt;LEFT(AL$8,4),$S76=""),0,$T76*(INDEX(EmissionFactorsData,MATCH($S76,EmissionFactorsEmissionSource,0),MATCH(AL$8,EmissionFactorsYear,0))/1000))</f>
        <v>0</v>
      </c>
      <c r="AM76" s="81">
        <f t="shared" ref="AM76:AM107" si="65">IF(OR($N76="Identified/More Info Req",$N76="Abandoned",$N76="Superseded",$U76="yes",LEFT($H76,4)&gt;LEFT(AL$8,4),$S76=""),0,$T76*INDEX(CostsData,MATCH($S76,CostsEmissionSource,0),MATCH(AL$8,CostsYear,0)))+IF($K76="Yes",AJ76*INDEX(CostsData,MATCH("CRC EES",CostsEmissionSource,0),MATCH(AL$8,CostsYear,0)),0)</f>
        <v>0</v>
      </c>
      <c r="AN76" s="81">
        <f t="shared" ref="AN76:AN107" si="66">IF(OR($N76="Identified/More Info Req",$N76="Abandoned",$N76="Superseded",$U76="yes",LEFT($H76,4)&gt;LEFT(AN$8,4),$S76=""),0,$T76*(INDEX(EmissionFactorsData,MATCH($S76,EmissionFactorsEmissionSource,0),MATCH(AN$8,EmissionFactorsYear,0))/1000))</f>
        <v>0</v>
      </c>
      <c r="AO76" s="81">
        <f t="shared" ref="AO76:AO107" si="67">IF(OR($N76="Identified/More Info Req",$N76="Abandoned",$N76="Superseded",$U76="yes",LEFT($H76,4)&gt;LEFT(AN$8,4),$S76=""),0,$T76*INDEX(CostsData,MATCH($S76,CostsEmissionSource,0),MATCH(AN$8,CostsYear,0)))+IF($K76="Yes",AL76*INDEX(CostsData,MATCH("CRC EES",CostsEmissionSource,0),MATCH(AN$8,CostsYear,0)),0)</f>
        <v>0</v>
      </c>
      <c r="AP76" s="81">
        <f t="shared" ref="AP76:AP107" si="68">IF(OR($N76="Identified/More Info Req",$N76="Abandoned",$N76="Superseded",$U76="yes",LEFT($H76,4)&gt;LEFT(AP$8,4),$S76=""),0,$T76*(INDEX(EmissionFactorsData,MATCH($S76,EmissionFactorsEmissionSource,0),MATCH(AP$8,EmissionFactorsYear,0))/1000))</f>
        <v>0</v>
      </c>
      <c r="AQ76" s="81">
        <f t="shared" ref="AQ76:AQ107" si="69">IF(OR($N76="Identified/More Info Req",$N76="Abandoned",$N76="Superseded",$U76="yes",LEFT($H76,4)&gt;LEFT(AP$8,4),$S76=""),0,$T76*INDEX(CostsData,MATCH($S76,CostsEmissionSource,0),MATCH(AP$8,CostsYear,0)))+IF($K76="Yes",AN76*INDEX(CostsData,MATCH("CRC EES",CostsEmissionSource,0),MATCH(AP$8,CostsYear,0)),0)</f>
        <v>0</v>
      </c>
      <c r="AR76" s="81">
        <f t="shared" ref="AR76:AR107" si="70">IF(OR($N76="Identified/More Info Req",$N76="Abandoned",$N76="Superseded",$U76="yes",LEFT($H76,4)&gt;LEFT(AR$8,4),$S76=""),0,$T76*(INDEX(EmissionFactorsData,MATCH($S76,EmissionFactorsEmissionSource,0),MATCH(AR$8,EmissionFactorsYear,0))/1000))</f>
        <v>0</v>
      </c>
      <c r="AS76" s="81">
        <f t="shared" ref="AS76:AS107" si="71">IF(OR($N76="Identified/More Info Req",$N76="Abandoned",$N76="Superseded",$U76="yes",LEFT($H76,4)&gt;LEFT(AR$8,4),$S76=""),0,$T76*INDEX(CostsData,MATCH($S76,CostsEmissionSource,0),MATCH(AR$8,CostsYear,0)))+IF($K76="Yes",AP76*INDEX(CostsData,MATCH("CRC EES",CostsEmissionSource,0),MATCH(AR$8,CostsYear,0)),0)</f>
        <v>0</v>
      </c>
      <c r="AT76" s="81">
        <f t="shared" ref="AT76:AT107" si="72">IF(OR($N76="Identified/More Info Req",$N76="Abandoned",$N76="Superseded",$U76="yes",LEFT($H76,4)&gt;LEFT(AT$8,4),$S76=""),0,$T76*(INDEX(EmissionFactorsData,MATCH($S76,EmissionFactorsEmissionSource,0),MATCH(AT$8,EmissionFactorsYear,0))/1000))</f>
        <v>0</v>
      </c>
      <c r="AU76" s="81">
        <f t="shared" ref="AU76:AU107" si="73">IF(OR($N76="Identified/More Info Req",$N76="Abandoned",$N76="Superseded",$U76="yes",LEFT($H76,4)&gt;LEFT(AT$8,4),$S76=""),0,$T76*INDEX(CostsData,MATCH($S76,CostsEmissionSource,0),MATCH(AT$8,CostsYear,0)))+IF($K76="Yes",AR76*INDEX(CostsData,MATCH("CRC EES",CostsEmissionSource,0),MATCH(AT$8,CostsYear,0)),0)</f>
        <v>0</v>
      </c>
    </row>
    <row r="77" spans="1:47" x14ac:dyDescent="0.25">
      <c r="A77" s="107"/>
      <c r="B77" s="64"/>
      <c r="C77" s="64"/>
      <c r="D77" s="206"/>
      <c r="E77" s="64"/>
      <c r="F77" s="69"/>
      <c r="G77" s="69"/>
      <c r="H77" s="87" t="str">
        <f t="shared" ref="H77:H140" si="74">IF(G77="","",CONCATENATE(LEFT(G77,4)+1,"/",RIGHT(G77,2)+1))</f>
        <v/>
      </c>
      <c r="I77" s="65"/>
      <c r="J77" s="65"/>
      <c r="K77" s="64"/>
      <c r="L77" s="64"/>
      <c r="M77" s="64"/>
      <c r="N77" s="64"/>
      <c r="O77" s="64"/>
      <c r="P77" s="64"/>
      <c r="Q77" s="64"/>
      <c r="R77" s="64"/>
      <c r="S77" s="64"/>
      <c r="T77" s="65"/>
      <c r="U77" s="65"/>
      <c r="V77" s="111"/>
      <c r="W77" s="111"/>
      <c r="X77" s="83" t="str">
        <f t="shared" si="50"/>
        <v/>
      </c>
      <c r="Y77" s="83" t="str">
        <f t="shared" si="51"/>
        <v/>
      </c>
      <c r="Z77" s="81">
        <f t="shared" si="52"/>
        <v>0</v>
      </c>
      <c r="AA77" s="81">
        <f t="shared" si="53"/>
        <v>0</v>
      </c>
      <c r="AB77" s="81">
        <f t="shared" si="54"/>
        <v>0</v>
      </c>
      <c r="AC77" s="81">
        <f t="shared" si="55"/>
        <v>0</v>
      </c>
      <c r="AD77" s="81">
        <f t="shared" si="56"/>
        <v>0</v>
      </c>
      <c r="AE77" s="81">
        <f t="shared" si="57"/>
        <v>0</v>
      </c>
      <c r="AF77" s="81">
        <f t="shared" si="58"/>
        <v>0</v>
      </c>
      <c r="AG77" s="81">
        <f t="shared" si="59"/>
        <v>0</v>
      </c>
      <c r="AH77" s="81">
        <f t="shared" si="60"/>
        <v>0</v>
      </c>
      <c r="AI77" s="81">
        <f t="shared" si="61"/>
        <v>0</v>
      </c>
      <c r="AJ77" s="81">
        <f t="shared" si="62"/>
        <v>0</v>
      </c>
      <c r="AK77" s="81">
        <f t="shared" si="63"/>
        <v>0</v>
      </c>
      <c r="AL77" s="81">
        <f t="shared" si="64"/>
        <v>0</v>
      </c>
      <c r="AM77" s="81">
        <f t="shared" si="65"/>
        <v>0</v>
      </c>
      <c r="AN77" s="81">
        <f t="shared" si="66"/>
        <v>0</v>
      </c>
      <c r="AO77" s="81">
        <f t="shared" si="67"/>
        <v>0</v>
      </c>
      <c r="AP77" s="81">
        <f t="shared" si="68"/>
        <v>0</v>
      </c>
      <c r="AQ77" s="81">
        <f t="shared" si="69"/>
        <v>0</v>
      </c>
      <c r="AR77" s="81">
        <f t="shared" si="70"/>
        <v>0</v>
      </c>
      <c r="AS77" s="81">
        <f t="shared" si="71"/>
        <v>0</v>
      </c>
      <c r="AT77" s="81">
        <f t="shared" si="72"/>
        <v>0</v>
      </c>
      <c r="AU77" s="81">
        <f t="shared" si="73"/>
        <v>0</v>
      </c>
    </row>
    <row r="78" spans="1:47" x14ac:dyDescent="0.25">
      <c r="A78" s="107"/>
      <c r="B78" s="64"/>
      <c r="C78" s="64"/>
      <c r="D78" s="206"/>
      <c r="E78" s="64"/>
      <c r="F78" s="69"/>
      <c r="G78" s="69"/>
      <c r="H78" s="87" t="str">
        <f t="shared" si="74"/>
        <v/>
      </c>
      <c r="I78" s="65"/>
      <c r="J78" s="65"/>
      <c r="K78" s="64"/>
      <c r="L78" s="64"/>
      <c r="M78" s="64"/>
      <c r="N78" s="64"/>
      <c r="O78" s="64"/>
      <c r="P78" s="64"/>
      <c r="Q78" s="64"/>
      <c r="R78" s="64"/>
      <c r="S78" s="64"/>
      <c r="T78" s="65"/>
      <c r="U78" s="65"/>
      <c r="V78" s="111"/>
      <c r="W78" s="111"/>
      <c r="X78" s="83" t="str">
        <f t="shared" si="50"/>
        <v/>
      </c>
      <c r="Y78" s="83" t="str">
        <f t="shared" si="51"/>
        <v/>
      </c>
      <c r="Z78" s="81">
        <f t="shared" si="52"/>
        <v>0</v>
      </c>
      <c r="AA78" s="81">
        <f t="shared" si="53"/>
        <v>0</v>
      </c>
      <c r="AB78" s="81">
        <f t="shared" si="54"/>
        <v>0</v>
      </c>
      <c r="AC78" s="81">
        <f t="shared" si="55"/>
        <v>0</v>
      </c>
      <c r="AD78" s="81">
        <f t="shared" si="56"/>
        <v>0</v>
      </c>
      <c r="AE78" s="81">
        <f t="shared" si="57"/>
        <v>0</v>
      </c>
      <c r="AF78" s="81">
        <f t="shared" si="58"/>
        <v>0</v>
      </c>
      <c r="AG78" s="81">
        <f t="shared" si="59"/>
        <v>0</v>
      </c>
      <c r="AH78" s="81">
        <f t="shared" si="60"/>
        <v>0</v>
      </c>
      <c r="AI78" s="81">
        <f t="shared" si="61"/>
        <v>0</v>
      </c>
      <c r="AJ78" s="81">
        <f t="shared" si="62"/>
        <v>0</v>
      </c>
      <c r="AK78" s="81">
        <f t="shared" si="63"/>
        <v>0</v>
      </c>
      <c r="AL78" s="81">
        <f t="shared" si="64"/>
        <v>0</v>
      </c>
      <c r="AM78" s="81">
        <f t="shared" si="65"/>
        <v>0</v>
      </c>
      <c r="AN78" s="81">
        <f t="shared" si="66"/>
        <v>0</v>
      </c>
      <c r="AO78" s="81">
        <f t="shared" si="67"/>
        <v>0</v>
      </c>
      <c r="AP78" s="81">
        <f t="shared" si="68"/>
        <v>0</v>
      </c>
      <c r="AQ78" s="81">
        <f t="shared" si="69"/>
        <v>0</v>
      </c>
      <c r="AR78" s="81">
        <f t="shared" si="70"/>
        <v>0</v>
      </c>
      <c r="AS78" s="81">
        <f t="shared" si="71"/>
        <v>0</v>
      </c>
      <c r="AT78" s="81">
        <f t="shared" si="72"/>
        <v>0</v>
      </c>
      <c r="AU78" s="81">
        <f t="shared" si="73"/>
        <v>0</v>
      </c>
    </row>
    <row r="79" spans="1:47" x14ac:dyDescent="0.25">
      <c r="A79" s="107"/>
      <c r="B79" s="64"/>
      <c r="C79" s="68"/>
      <c r="D79" s="206"/>
      <c r="E79" s="64"/>
      <c r="F79" s="69"/>
      <c r="G79" s="69"/>
      <c r="H79" s="87" t="str">
        <f t="shared" si="74"/>
        <v/>
      </c>
      <c r="I79" s="65"/>
      <c r="J79" s="65"/>
      <c r="K79" s="64"/>
      <c r="L79" s="64"/>
      <c r="M79" s="64"/>
      <c r="N79" s="64"/>
      <c r="O79" s="64"/>
      <c r="P79" s="64"/>
      <c r="Q79" s="64"/>
      <c r="R79" s="64"/>
      <c r="S79" s="64"/>
      <c r="T79" s="65"/>
      <c r="U79" s="65"/>
      <c r="V79" s="111"/>
      <c r="W79" s="111"/>
      <c r="X79" s="83" t="str">
        <f t="shared" si="50"/>
        <v/>
      </c>
      <c r="Y79" s="83" t="str">
        <f t="shared" si="51"/>
        <v/>
      </c>
      <c r="Z79" s="81">
        <f t="shared" si="52"/>
        <v>0</v>
      </c>
      <c r="AA79" s="81">
        <f t="shared" si="53"/>
        <v>0</v>
      </c>
      <c r="AB79" s="81">
        <f t="shared" si="54"/>
        <v>0</v>
      </c>
      <c r="AC79" s="81">
        <f t="shared" si="55"/>
        <v>0</v>
      </c>
      <c r="AD79" s="81">
        <f t="shared" si="56"/>
        <v>0</v>
      </c>
      <c r="AE79" s="81">
        <f t="shared" si="57"/>
        <v>0</v>
      </c>
      <c r="AF79" s="81">
        <f t="shared" si="58"/>
        <v>0</v>
      </c>
      <c r="AG79" s="81">
        <f t="shared" si="59"/>
        <v>0</v>
      </c>
      <c r="AH79" s="81">
        <f t="shared" si="60"/>
        <v>0</v>
      </c>
      <c r="AI79" s="81">
        <f t="shared" si="61"/>
        <v>0</v>
      </c>
      <c r="AJ79" s="81">
        <f t="shared" si="62"/>
        <v>0</v>
      </c>
      <c r="AK79" s="81">
        <f t="shared" si="63"/>
        <v>0</v>
      </c>
      <c r="AL79" s="81">
        <f t="shared" si="64"/>
        <v>0</v>
      </c>
      <c r="AM79" s="81">
        <f t="shared" si="65"/>
        <v>0</v>
      </c>
      <c r="AN79" s="81">
        <f t="shared" si="66"/>
        <v>0</v>
      </c>
      <c r="AO79" s="81">
        <f t="shared" si="67"/>
        <v>0</v>
      </c>
      <c r="AP79" s="81">
        <f t="shared" si="68"/>
        <v>0</v>
      </c>
      <c r="AQ79" s="81">
        <f t="shared" si="69"/>
        <v>0</v>
      </c>
      <c r="AR79" s="81">
        <f t="shared" si="70"/>
        <v>0</v>
      </c>
      <c r="AS79" s="81">
        <f t="shared" si="71"/>
        <v>0</v>
      </c>
      <c r="AT79" s="81">
        <f t="shared" si="72"/>
        <v>0</v>
      </c>
      <c r="AU79" s="81">
        <f t="shared" si="73"/>
        <v>0</v>
      </c>
    </row>
    <row r="80" spans="1:47" x14ac:dyDescent="0.25">
      <c r="A80" s="107"/>
      <c r="B80" s="64"/>
      <c r="C80" s="64"/>
      <c r="D80" s="206"/>
      <c r="E80" s="64"/>
      <c r="F80" s="69"/>
      <c r="G80" s="69"/>
      <c r="H80" s="87" t="str">
        <f t="shared" si="74"/>
        <v/>
      </c>
      <c r="I80" s="65"/>
      <c r="J80" s="65"/>
      <c r="K80" s="64"/>
      <c r="L80" s="64"/>
      <c r="M80" s="64"/>
      <c r="N80" s="64"/>
      <c r="O80" s="64"/>
      <c r="P80" s="64"/>
      <c r="Q80" s="64"/>
      <c r="R80" s="64"/>
      <c r="S80" s="64"/>
      <c r="T80" s="65"/>
      <c r="U80" s="65"/>
      <c r="V80" s="111"/>
      <c r="W80" s="111"/>
      <c r="X80" s="83" t="str">
        <f t="shared" si="50"/>
        <v/>
      </c>
      <c r="Y80" s="83" t="str">
        <f t="shared" si="51"/>
        <v/>
      </c>
      <c r="Z80" s="81">
        <f t="shared" si="52"/>
        <v>0</v>
      </c>
      <c r="AA80" s="81">
        <f t="shared" si="53"/>
        <v>0</v>
      </c>
      <c r="AB80" s="81">
        <f t="shared" si="54"/>
        <v>0</v>
      </c>
      <c r="AC80" s="81">
        <f t="shared" si="55"/>
        <v>0</v>
      </c>
      <c r="AD80" s="81">
        <f t="shared" si="56"/>
        <v>0</v>
      </c>
      <c r="AE80" s="81">
        <f t="shared" si="57"/>
        <v>0</v>
      </c>
      <c r="AF80" s="81">
        <f t="shared" si="58"/>
        <v>0</v>
      </c>
      <c r="AG80" s="81">
        <f t="shared" si="59"/>
        <v>0</v>
      </c>
      <c r="AH80" s="81">
        <f t="shared" si="60"/>
        <v>0</v>
      </c>
      <c r="AI80" s="81">
        <f t="shared" si="61"/>
        <v>0</v>
      </c>
      <c r="AJ80" s="81">
        <f t="shared" si="62"/>
        <v>0</v>
      </c>
      <c r="AK80" s="81">
        <f t="shared" si="63"/>
        <v>0</v>
      </c>
      <c r="AL80" s="81">
        <f t="shared" si="64"/>
        <v>0</v>
      </c>
      <c r="AM80" s="81">
        <f t="shared" si="65"/>
        <v>0</v>
      </c>
      <c r="AN80" s="81">
        <f t="shared" si="66"/>
        <v>0</v>
      </c>
      <c r="AO80" s="81">
        <f t="shared" si="67"/>
        <v>0</v>
      </c>
      <c r="AP80" s="81">
        <f t="shared" si="68"/>
        <v>0</v>
      </c>
      <c r="AQ80" s="81">
        <f t="shared" si="69"/>
        <v>0</v>
      </c>
      <c r="AR80" s="81">
        <f t="shared" si="70"/>
        <v>0</v>
      </c>
      <c r="AS80" s="81">
        <f t="shared" si="71"/>
        <v>0</v>
      </c>
      <c r="AT80" s="81">
        <f t="shared" si="72"/>
        <v>0</v>
      </c>
      <c r="AU80" s="81">
        <f t="shared" si="73"/>
        <v>0</v>
      </c>
    </row>
    <row r="81" spans="1:47" x14ac:dyDescent="0.25">
      <c r="A81" s="107"/>
      <c r="B81" s="64"/>
      <c r="C81" s="64"/>
      <c r="D81" s="206"/>
      <c r="E81" s="64"/>
      <c r="F81" s="69"/>
      <c r="G81" s="69"/>
      <c r="H81" s="87" t="str">
        <f t="shared" si="74"/>
        <v/>
      </c>
      <c r="I81" s="65"/>
      <c r="J81" s="65"/>
      <c r="K81" s="64"/>
      <c r="L81" s="64"/>
      <c r="M81" s="64"/>
      <c r="N81" s="64"/>
      <c r="O81" s="64"/>
      <c r="P81" s="64"/>
      <c r="Q81" s="64"/>
      <c r="R81" s="64"/>
      <c r="S81" s="64"/>
      <c r="T81" s="65"/>
      <c r="U81" s="65"/>
      <c r="V81" s="111"/>
      <c r="W81" s="111"/>
      <c r="X81" s="83" t="str">
        <f t="shared" si="50"/>
        <v/>
      </c>
      <c r="Y81" s="83" t="str">
        <f t="shared" si="51"/>
        <v/>
      </c>
      <c r="Z81" s="81">
        <f t="shared" si="52"/>
        <v>0</v>
      </c>
      <c r="AA81" s="81">
        <f t="shared" si="53"/>
        <v>0</v>
      </c>
      <c r="AB81" s="81">
        <f t="shared" si="54"/>
        <v>0</v>
      </c>
      <c r="AC81" s="81">
        <f t="shared" si="55"/>
        <v>0</v>
      </c>
      <c r="AD81" s="81">
        <f t="shared" si="56"/>
        <v>0</v>
      </c>
      <c r="AE81" s="81">
        <f t="shared" si="57"/>
        <v>0</v>
      </c>
      <c r="AF81" s="81">
        <f t="shared" si="58"/>
        <v>0</v>
      </c>
      <c r="AG81" s="81">
        <f t="shared" si="59"/>
        <v>0</v>
      </c>
      <c r="AH81" s="81">
        <f t="shared" si="60"/>
        <v>0</v>
      </c>
      <c r="AI81" s="81">
        <f t="shared" si="61"/>
        <v>0</v>
      </c>
      <c r="AJ81" s="81">
        <f t="shared" si="62"/>
        <v>0</v>
      </c>
      <c r="AK81" s="81">
        <f t="shared" si="63"/>
        <v>0</v>
      </c>
      <c r="AL81" s="81">
        <f t="shared" si="64"/>
        <v>0</v>
      </c>
      <c r="AM81" s="81">
        <f t="shared" si="65"/>
        <v>0</v>
      </c>
      <c r="AN81" s="81">
        <f t="shared" si="66"/>
        <v>0</v>
      </c>
      <c r="AO81" s="81">
        <f t="shared" si="67"/>
        <v>0</v>
      </c>
      <c r="AP81" s="81">
        <f t="shared" si="68"/>
        <v>0</v>
      </c>
      <c r="AQ81" s="81">
        <f t="shared" si="69"/>
        <v>0</v>
      </c>
      <c r="AR81" s="81">
        <f t="shared" si="70"/>
        <v>0</v>
      </c>
      <c r="AS81" s="81">
        <f t="shared" si="71"/>
        <v>0</v>
      </c>
      <c r="AT81" s="81">
        <f t="shared" si="72"/>
        <v>0</v>
      </c>
      <c r="AU81" s="81">
        <f t="shared" si="73"/>
        <v>0</v>
      </c>
    </row>
    <row r="82" spans="1:47" x14ac:dyDescent="0.25">
      <c r="A82" s="107"/>
      <c r="B82" s="64"/>
      <c r="C82" s="64"/>
      <c r="D82" s="206"/>
      <c r="E82" s="64"/>
      <c r="F82" s="69"/>
      <c r="G82" s="69"/>
      <c r="H82" s="87" t="str">
        <f t="shared" si="74"/>
        <v/>
      </c>
      <c r="I82" s="65"/>
      <c r="J82" s="65"/>
      <c r="K82" s="64"/>
      <c r="L82" s="64"/>
      <c r="M82" s="64"/>
      <c r="N82" s="64"/>
      <c r="O82" s="64"/>
      <c r="P82" s="64"/>
      <c r="Q82" s="64"/>
      <c r="R82" s="64"/>
      <c r="S82" s="64"/>
      <c r="T82" s="65"/>
      <c r="U82" s="65"/>
      <c r="V82" s="111"/>
      <c r="W82" s="111"/>
      <c r="X82" s="83" t="str">
        <f t="shared" si="50"/>
        <v/>
      </c>
      <c r="Y82" s="83" t="str">
        <f t="shared" si="51"/>
        <v/>
      </c>
      <c r="Z82" s="81">
        <f t="shared" si="52"/>
        <v>0</v>
      </c>
      <c r="AA82" s="81">
        <f t="shared" si="53"/>
        <v>0</v>
      </c>
      <c r="AB82" s="81">
        <f t="shared" si="54"/>
        <v>0</v>
      </c>
      <c r="AC82" s="81">
        <f t="shared" si="55"/>
        <v>0</v>
      </c>
      <c r="AD82" s="81">
        <f t="shared" si="56"/>
        <v>0</v>
      </c>
      <c r="AE82" s="81">
        <f t="shared" si="57"/>
        <v>0</v>
      </c>
      <c r="AF82" s="81">
        <f t="shared" si="58"/>
        <v>0</v>
      </c>
      <c r="AG82" s="81">
        <f t="shared" si="59"/>
        <v>0</v>
      </c>
      <c r="AH82" s="81">
        <f t="shared" si="60"/>
        <v>0</v>
      </c>
      <c r="AI82" s="81">
        <f t="shared" si="61"/>
        <v>0</v>
      </c>
      <c r="AJ82" s="81">
        <f t="shared" si="62"/>
        <v>0</v>
      </c>
      <c r="AK82" s="81">
        <f t="shared" si="63"/>
        <v>0</v>
      </c>
      <c r="AL82" s="81">
        <f t="shared" si="64"/>
        <v>0</v>
      </c>
      <c r="AM82" s="81">
        <f t="shared" si="65"/>
        <v>0</v>
      </c>
      <c r="AN82" s="81">
        <f t="shared" si="66"/>
        <v>0</v>
      </c>
      <c r="AO82" s="81">
        <f t="shared" si="67"/>
        <v>0</v>
      </c>
      <c r="AP82" s="81">
        <f t="shared" si="68"/>
        <v>0</v>
      </c>
      <c r="AQ82" s="81">
        <f t="shared" si="69"/>
        <v>0</v>
      </c>
      <c r="AR82" s="81">
        <f t="shared" si="70"/>
        <v>0</v>
      </c>
      <c r="AS82" s="81">
        <f t="shared" si="71"/>
        <v>0</v>
      </c>
      <c r="AT82" s="81">
        <f t="shared" si="72"/>
        <v>0</v>
      </c>
      <c r="AU82" s="81">
        <f t="shared" si="73"/>
        <v>0</v>
      </c>
    </row>
    <row r="83" spans="1:47" x14ac:dyDescent="0.25">
      <c r="A83" s="107"/>
      <c r="B83" s="64"/>
      <c r="C83" s="64"/>
      <c r="D83" s="206"/>
      <c r="E83" s="64"/>
      <c r="F83" s="69"/>
      <c r="G83" s="69"/>
      <c r="H83" s="87" t="str">
        <f t="shared" si="74"/>
        <v/>
      </c>
      <c r="I83" s="65"/>
      <c r="J83" s="65"/>
      <c r="K83" s="64"/>
      <c r="L83" s="64"/>
      <c r="M83" s="64"/>
      <c r="N83" s="64"/>
      <c r="O83" s="64"/>
      <c r="P83" s="64"/>
      <c r="Q83" s="64"/>
      <c r="R83" s="64"/>
      <c r="S83" s="64"/>
      <c r="T83" s="65"/>
      <c r="U83" s="65"/>
      <c r="V83" s="111"/>
      <c r="W83" s="111"/>
      <c r="X83" s="83" t="str">
        <f t="shared" si="50"/>
        <v/>
      </c>
      <c r="Y83" s="83" t="str">
        <f t="shared" si="51"/>
        <v/>
      </c>
      <c r="Z83" s="81">
        <f t="shared" si="52"/>
        <v>0</v>
      </c>
      <c r="AA83" s="81">
        <f t="shared" si="53"/>
        <v>0</v>
      </c>
      <c r="AB83" s="81">
        <f t="shared" si="54"/>
        <v>0</v>
      </c>
      <c r="AC83" s="81">
        <f t="shared" si="55"/>
        <v>0</v>
      </c>
      <c r="AD83" s="81">
        <f t="shared" si="56"/>
        <v>0</v>
      </c>
      <c r="AE83" s="81">
        <f t="shared" si="57"/>
        <v>0</v>
      </c>
      <c r="AF83" s="81">
        <f t="shared" si="58"/>
        <v>0</v>
      </c>
      <c r="AG83" s="81">
        <f t="shared" si="59"/>
        <v>0</v>
      </c>
      <c r="AH83" s="81">
        <f t="shared" si="60"/>
        <v>0</v>
      </c>
      <c r="AI83" s="81">
        <f t="shared" si="61"/>
        <v>0</v>
      </c>
      <c r="AJ83" s="81">
        <f t="shared" si="62"/>
        <v>0</v>
      </c>
      <c r="AK83" s="81">
        <f t="shared" si="63"/>
        <v>0</v>
      </c>
      <c r="AL83" s="81">
        <f t="shared" si="64"/>
        <v>0</v>
      </c>
      <c r="AM83" s="81">
        <f t="shared" si="65"/>
        <v>0</v>
      </c>
      <c r="AN83" s="81">
        <f t="shared" si="66"/>
        <v>0</v>
      </c>
      <c r="AO83" s="81">
        <f t="shared" si="67"/>
        <v>0</v>
      </c>
      <c r="AP83" s="81">
        <f t="shared" si="68"/>
        <v>0</v>
      </c>
      <c r="AQ83" s="81">
        <f t="shared" si="69"/>
        <v>0</v>
      </c>
      <c r="AR83" s="81">
        <f t="shared" si="70"/>
        <v>0</v>
      </c>
      <c r="AS83" s="81">
        <f t="shared" si="71"/>
        <v>0</v>
      </c>
      <c r="AT83" s="81">
        <f t="shared" si="72"/>
        <v>0</v>
      </c>
      <c r="AU83" s="81">
        <f t="shared" si="73"/>
        <v>0</v>
      </c>
    </row>
    <row r="84" spans="1:47" x14ac:dyDescent="0.25">
      <c r="A84" s="107"/>
      <c r="B84" s="64"/>
      <c r="C84" s="64"/>
      <c r="D84" s="206"/>
      <c r="E84" s="64"/>
      <c r="F84" s="69"/>
      <c r="G84" s="69"/>
      <c r="H84" s="87" t="str">
        <f t="shared" si="74"/>
        <v/>
      </c>
      <c r="I84" s="65"/>
      <c r="J84" s="65"/>
      <c r="K84" s="64"/>
      <c r="L84" s="64"/>
      <c r="M84" s="64"/>
      <c r="N84" s="64"/>
      <c r="O84" s="64"/>
      <c r="P84" s="64"/>
      <c r="Q84" s="64"/>
      <c r="R84" s="64"/>
      <c r="S84" s="64"/>
      <c r="T84" s="65"/>
      <c r="U84" s="65"/>
      <c r="V84" s="111"/>
      <c r="W84" s="111"/>
      <c r="X84" s="83" t="str">
        <f t="shared" si="50"/>
        <v/>
      </c>
      <c r="Y84" s="83" t="str">
        <f t="shared" si="51"/>
        <v/>
      </c>
      <c r="Z84" s="81">
        <f t="shared" si="52"/>
        <v>0</v>
      </c>
      <c r="AA84" s="81">
        <f t="shared" si="53"/>
        <v>0</v>
      </c>
      <c r="AB84" s="81">
        <f t="shared" si="54"/>
        <v>0</v>
      </c>
      <c r="AC84" s="81">
        <f t="shared" si="55"/>
        <v>0</v>
      </c>
      <c r="AD84" s="81">
        <f t="shared" si="56"/>
        <v>0</v>
      </c>
      <c r="AE84" s="81">
        <f t="shared" si="57"/>
        <v>0</v>
      </c>
      <c r="AF84" s="81">
        <f t="shared" si="58"/>
        <v>0</v>
      </c>
      <c r="AG84" s="81">
        <f t="shared" si="59"/>
        <v>0</v>
      </c>
      <c r="AH84" s="81">
        <f t="shared" si="60"/>
        <v>0</v>
      </c>
      <c r="AI84" s="81">
        <f t="shared" si="61"/>
        <v>0</v>
      </c>
      <c r="AJ84" s="81">
        <f t="shared" si="62"/>
        <v>0</v>
      </c>
      <c r="AK84" s="81">
        <f t="shared" si="63"/>
        <v>0</v>
      </c>
      <c r="AL84" s="81">
        <f t="shared" si="64"/>
        <v>0</v>
      </c>
      <c r="AM84" s="81">
        <f t="shared" si="65"/>
        <v>0</v>
      </c>
      <c r="AN84" s="81">
        <f t="shared" si="66"/>
        <v>0</v>
      </c>
      <c r="AO84" s="81">
        <f t="shared" si="67"/>
        <v>0</v>
      </c>
      <c r="AP84" s="81">
        <f t="shared" si="68"/>
        <v>0</v>
      </c>
      <c r="AQ84" s="81">
        <f t="shared" si="69"/>
        <v>0</v>
      </c>
      <c r="AR84" s="81">
        <f t="shared" si="70"/>
        <v>0</v>
      </c>
      <c r="AS84" s="81">
        <f t="shared" si="71"/>
        <v>0</v>
      </c>
      <c r="AT84" s="81">
        <f t="shared" si="72"/>
        <v>0</v>
      </c>
      <c r="AU84" s="81">
        <f t="shared" si="73"/>
        <v>0</v>
      </c>
    </row>
    <row r="85" spans="1:47" x14ac:dyDescent="0.25">
      <c r="A85" s="107"/>
      <c r="B85" s="64"/>
      <c r="C85" s="64"/>
      <c r="D85" s="206"/>
      <c r="E85" s="64"/>
      <c r="F85" s="69"/>
      <c r="G85" s="69"/>
      <c r="H85" s="87" t="str">
        <f t="shared" si="74"/>
        <v/>
      </c>
      <c r="I85" s="65"/>
      <c r="J85" s="65"/>
      <c r="K85" s="64"/>
      <c r="L85" s="64"/>
      <c r="M85" s="64"/>
      <c r="N85" s="64"/>
      <c r="O85" s="64"/>
      <c r="P85" s="64"/>
      <c r="Q85" s="64"/>
      <c r="R85" s="64"/>
      <c r="S85" s="64"/>
      <c r="T85" s="65"/>
      <c r="U85" s="65"/>
      <c r="V85" s="111"/>
      <c r="W85" s="111"/>
      <c r="X85" s="83" t="str">
        <f t="shared" si="50"/>
        <v/>
      </c>
      <c r="Y85" s="83" t="str">
        <f t="shared" si="51"/>
        <v/>
      </c>
      <c r="Z85" s="81">
        <f t="shared" si="52"/>
        <v>0</v>
      </c>
      <c r="AA85" s="81">
        <f t="shared" si="53"/>
        <v>0</v>
      </c>
      <c r="AB85" s="81">
        <f t="shared" si="54"/>
        <v>0</v>
      </c>
      <c r="AC85" s="81">
        <f t="shared" si="55"/>
        <v>0</v>
      </c>
      <c r="AD85" s="81">
        <f t="shared" si="56"/>
        <v>0</v>
      </c>
      <c r="AE85" s="81">
        <f t="shared" si="57"/>
        <v>0</v>
      </c>
      <c r="AF85" s="81">
        <f t="shared" si="58"/>
        <v>0</v>
      </c>
      <c r="AG85" s="81">
        <f t="shared" si="59"/>
        <v>0</v>
      </c>
      <c r="AH85" s="81">
        <f t="shared" si="60"/>
        <v>0</v>
      </c>
      <c r="AI85" s="81">
        <f t="shared" si="61"/>
        <v>0</v>
      </c>
      <c r="AJ85" s="81">
        <f t="shared" si="62"/>
        <v>0</v>
      </c>
      <c r="AK85" s="81">
        <f t="shared" si="63"/>
        <v>0</v>
      </c>
      <c r="AL85" s="81">
        <f t="shared" si="64"/>
        <v>0</v>
      </c>
      <c r="AM85" s="81">
        <f t="shared" si="65"/>
        <v>0</v>
      </c>
      <c r="AN85" s="81">
        <f t="shared" si="66"/>
        <v>0</v>
      </c>
      <c r="AO85" s="81">
        <f t="shared" si="67"/>
        <v>0</v>
      </c>
      <c r="AP85" s="81">
        <f t="shared" si="68"/>
        <v>0</v>
      </c>
      <c r="AQ85" s="81">
        <f t="shared" si="69"/>
        <v>0</v>
      </c>
      <c r="AR85" s="81">
        <f t="shared" si="70"/>
        <v>0</v>
      </c>
      <c r="AS85" s="81">
        <f t="shared" si="71"/>
        <v>0</v>
      </c>
      <c r="AT85" s="81">
        <f t="shared" si="72"/>
        <v>0</v>
      </c>
      <c r="AU85" s="81">
        <f t="shared" si="73"/>
        <v>0</v>
      </c>
    </row>
    <row r="86" spans="1:47" x14ac:dyDescent="0.25">
      <c r="A86" s="107"/>
      <c r="B86" s="64"/>
      <c r="C86" s="64"/>
      <c r="D86" s="206"/>
      <c r="E86" s="64"/>
      <c r="F86" s="69"/>
      <c r="G86" s="69"/>
      <c r="H86" s="87" t="str">
        <f t="shared" si="74"/>
        <v/>
      </c>
      <c r="I86" s="65"/>
      <c r="J86" s="65"/>
      <c r="K86" s="64"/>
      <c r="L86" s="64"/>
      <c r="M86" s="64"/>
      <c r="N86" s="64"/>
      <c r="O86" s="64"/>
      <c r="P86" s="64"/>
      <c r="Q86" s="64"/>
      <c r="R86" s="64"/>
      <c r="S86" s="64"/>
      <c r="T86" s="65"/>
      <c r="U86" s="65"/>
      <c r="V86" s="111"/>
      <c r="W86" s="111"/>
      <c r="X86" s="83" t="str">
        <f t="shared" si="50"/>
        <v/>
      </c>
      <c r="Y86" s="83" t="str">
        <f t="shared" si="51"/>
        <v/>
      </c>
      <c r="Z86" s="81">
        <f t="shared" si="52"/>
        <v>0</v>
      </c>
      <c r="AA86" s="81">
        <f t="shared" si="53"/>
        <v>0</v>
      </c>
      <c r="AB86" s="81">
        <f t="shared" si="54"/>
        <v>0</v>
      </c>
      <c r="AC86" s="81">
        <f t="shared" si="55"/>
        <v>0</v>
      </c>
      <c r="AD86" s="81">
        <f t="shared" si="56"/>
        <v>0</v>
      </c>
      <c r="AE86" s="81">
        <f t="shared" si="57"/>
        <v>0</v>
      </c>
      <c r="AF86" s="81">
        <f t="shared" si="58"/>
        <v>0</v>
      </c>
      <c r="AG86" s="81">
        <f t="shared" si="59"/>
        <v>0</v>
      </c>
      <c r="AH86" s="81">
        <f t="shared" si="60"/>
        <v>0</v>
      </c>
      <c r="AI86" s="81">
        <f t="shared" si="61"/>
        <v>0</v>
      </c>
      <c r="AJ86" s="81">
        <f t="shared" si="62"/>
        <v>0</v>
      </c>
      <c r="AK86" s="81">
        <f t="shared" si="63"/>
        <v>0</v>
      </c>
      <c r="AL86" s="81">
        <f t="shared" si="64"/>
        <v>0</v>
      </c>
      <c r="AM86" s="81">
        <f t="shared" si="65"/>
        <v>0</v>
      </c>
      <c r="AN86" s="81">
        <f t="shared" si="66"/>
        <v>0</v>
      </c>
      <c r="AO86" s="81">
        <f t="shared" si="67"/>
        <v>0</v>
      </c>
      <c r="AP86" s="81">
        <f t="shared" si="68"/>
        <v>0</v>
      </c>
      <c r="AQ86" s="81">
        <f t="shared" si="69"/>
        <v>0</v>
      </c>
      <c r="AR86" s="81">
        <f t="shared" si="70"/>
        <v>0</v>
      </c>
      <c r="AS86" s="81">
        <f t="shared" si="71"/>
        <v>0</v>
      </c>
      <c r="AT86" s="81">
        <f t="shared" si="72"/>
        <v>0</v>
      </c>
      <c r="AU86" s="81">
        <f t="shared" si="73"/>
        <v>0</v>
      </c>
    </row>
    <row r="87" spans="1:47" x14ac:dyDescent="0.25">
      <c r="A87" s="107"/>
      <c r="B87" s="64"/>
      <c r="C87" s="64"/>
      <c r="D87" s="206"/>
      <c r="E87" s="64"/>
      <c r="F87" s="69"/>
      <c r="G87" s="69"/>
      <c r="H87" s="87" t="str">
        <f t="shared" si="74"/>
        <v/>
      </c>
      <c r="I87" s="65"/>
      <c r="J87" s="65"/>
      <c r="K87" s="64"/>
      <c r="L87" s="64"/>
      <c r="M87" s="64"/>
      <c r="N87" s="64"/>
      <c r="O87" s="64"/>
      <c r="P87" s="64"/>
      <c r="Q87" s="64"/>
      <c r="R87" s="64"/>
      <c r="S87" s="64"/>
      <c r="T87" s="65"/>
      <c r="U87" s="65"/>
      <c r="V87" s="111"/>
      <c r="W87" s="111"/>
      <c r="X87" s="83" t="str">
        <f t="shared" si="50"/>
        <v/>
      </c>
      <c r="Y87" s="83" t="str">
        <f t="shared" si="51"/>
        <v/>
      </c>
      <c r="Z87" s="81">
        <f t="shared" si="52"/>
        <v>0</v>
      </c>
      <c r="AA87" s="81">
        <f t="shared" si="53"/>
        <v>0</v>
      </c>
      <c r="AB87" s="81">
        <f t="shared" si="54"/>
        <v>0</v>
      </c>
      <c r="AC87" s="81">
        <f t="shared" si="55"/>
        <v>0</v>
      </c>
      <c r="AD87" s="81">
        <f t="shared" si="56"/>
        <v>0</v>
      </c>
      <c r="AE87" s="81">
        <f t="shared" si="57"/>
        <v>0</v>
      </c>
      <c r="AF87" s="81">
        <f t="shared" si="58"/>
        <v>0</v>
      </c>
      <c r="AG87" s="81">
        <f t="shared" si="59"/>
        <v>0</v>
      </c>
      <c r="AH87" s="81">
        <f t="shared" si="60"/>
        <v>0</v>
      </c>
      <c r="AI87" s="81">
        <f t="shared" si="61"/>
        <v>0</v>
      </c>
      <c r="AJ87" s="81">
        <f t="shared" si="62"/>
        <v>0</v>
      </c>
      <c r="AK87" s="81">
        <f t="shared" si="63"/>
        <v>0</v>
      </c>
      <c r="AL87" s="81">
        <f t="shared" si="64"/>
        <v>0</v>
      </c>
      <c r="AM87" s="81">
        <f t="shared" si="65"/>
        <v>0</v>
      </c>
      <c r="AN87" s="81">
        <f t="shared" si="66"/>
        <v>0</v>
      </c>
      <c r="AO87" s="81">
        <f t="shared" si="67"/>
        <v>0</v>
      </c>
      <c r="AP87" s="81">
        <f t="shared" si="68"/>
        <v>0</v>
      </c>
      <c r="AQ87" s="81">
        <f t="shared" si="69"/>
        <v>0</v>
      </c>
      <c r="AR87" s="81">
        <f t="shared" si="70"/>
        <v>0</v>
      </c>
      <c r="AS87" s="81">
        <f t="shared" si="71"/>
        <v>0</v>
      </c>
      <c r="AT87" s="81">
        <f t="shared" si="72"/>
        <v>0</v>
      </c>
      <c r="AU87" s="81">
        <f t="shared" si="73"/>
        <v>0</v>
      </c>
    </row>
    <row r="88" spans="1:47" x14ac:dyDescent="0.25">
      <c r="A88" s="107"/>
      <c r="B88" s="64"/>
      <c r="C88" s="64"/>
      <c r="D88" s="206"/>
      <c r="E88" s="64"/>
      <c r="F88" s="69"/>
      <c r="G88" s="69"/>
      <c r="H88" s="87" t="str">
        <f t="shared" si="74"/>
        <v/>
      </c>
      <c r="I88" s="65"/>
      <c r="J88" s="65"/>
      <c r="K88" s="64"/>
      <c r="L88" s="64"/>
      <c r="M88" s="64"/>
      <c r="N88" s="64"/>
      <c r="O88" s="64"/>
      <c r="P88" s="64"/>
      <c r="Q88" s="64"/>
      <c r="R88" s="64"/>
      <c r="S88" s="64"/>
      <c r="T88" s="65"/>
      <c r="U88" s="65"/>
      <c r="V88" s="111"/>
      <c r="W88" s="111"/>
      <c r="X88" s="83" t="str">
        <f t="shared" si="50"/>
        <v/>
      </c>
      <c r="Y88" s="83" t="str">
        <f t="shared" si="51"/>
        <v/>
      </c>
      <c r="Z88" s="81">
        <f t="shared" si="52"/>
        <v>0</v>
      </c>
      <c r="AA88" s="81">
        <f t="shared" si="53"/>
        <v>0</v>
      </c>
      <c r="AB88" s="81">
        <f t="shared" si="54"/>
        <v>0</v>
      </c>
      <c r="AC88" s="81">
        <f t="shared" si="55"/>
        <v>0</v>
      </c>
      <c r="AD88" s="81">
        <f t="shared" si="56"/>
        <v>0</v>
      </c>
      <c r="AE88" s="81">
        <f t="shared" si="57"/>
        <v>0</v>
      </c>
      <c r="AF88" s="81">
        <f t="shared" si="58"/>
        <v>0</v>
      </c>
      <c r="AG88" s="81">
        <f t="shared" si="59"/>
        <v>0</v>
      </c>
      <c r="AH88" s="81">
        <f t="shared" si="60"/>
        <v>0</v>
      </c>
      <c r="AI88" s="81">
        <f t="shared" si="61"/>
        <v>0</v>
      </c>
      <c r="AJ88" s="81">
        <f t="shared" si="62"/>
        <v>0</v>
      </c>
      <c r="AK88" s="81">
        <f t="shared" si="63"/>
        <v>0</v>
      </c>
      <c r="AL88" s="81">
        <f t="shared" si="64"/>
        <v>0</v>
      </c>
      <c r="AM88" s="81">
        <f t="shared" si="65"/>
        <v>0</v>
      </c>
      <c r="AN88" s="81">
        <f t="shared" si="66"/>
        <v>0</v>
      </c>
      <c r="AO88" s="81">
        <f t="shared" si="67"/>
        <v>0</v>
      </c>
      <c r="AP88" s="81">
        <f t="shared" si="68"/>
        <v>0</v>
      </c>
      <c r="AQ88" s="81">
        <f t="shared" si="69"/>
        <v>0</v>
      </c>
      <c r="AR88" s="81">
        <f t="shared" si="70"/>
        <v>0</v>
      </c>
      <c r="AS88" s="81">
        <f t="shared" si="71"/>
        <v>0</v>
      </c>
      <c r="AT88" s="81">
        <f t="shared" si="72"/>
        <v>0</v>
      </c>
      <c r="AU88" s="81">
        <f t="shared" si="73"/>
        <v>0</v>
      </c>
    </row>
    <row r="89" spans="1:47" x14ac:dyDescent="0.25">
      <c r="A89" s="107"/>
      <c r="B89" s="64"/>
      <c r="C89" s="68"/>
      <c r="D89" s="206"/>
      <c r="E89" s="64"/>
      <c r="F89" s="69"/>
      <c r="G89" s="69"/>
      <c r="H89" s="87" t="str">
        <f t="shared" si="74"/>
        <v/>
      </c>
      <c r="I89" s="65"/>
      <c r="J89" s="65"/>
      <c r="K89" s="64"/>
      <c r="L89" s="64"/>
      <c r="M89" s="64"/>
      <c r="N89" s="64"/>
      <c r="O89" s="64"/>
      <c r="P89" s="64"/>
      <c r="Q89" s="64"/>
      <c r="R89" s="64"/>
      <c r="S89" s="64"/>
      <c r="T89" s="65"/>
      <c r="U89" s="65"/>
      <c r="V89" s="111"/>
      <c r="W89" s="111"/>
      <c r="X89" s="83" t="str">
        <f t="shared" si="50"/>
        <v/>
      </c>
      <c r="Y89" s="83" t="str">
        <f t="shared" si="51"/>
        <v/>
      </c>
      <c r="Z89" s="81">
        <f t="shared" si="52"/>
        <v>0</v>
      </c>
      <c r="AA89" s="81">
        <f t="shared" si="53"/>
        <v>0</v>
      </c>
      <c r="AB89" s="81">
        <f t="shared" si="54"/>
        <v>0</v>
      </c>
      <c r="AC89" s="81">
        <f t="shared" si="55"/>
        <v>0</v>
      </c>
      <c r="AD89" s="81">
        <f t="shared" si="56"/>
        <v>0</v>
      </c>
      <c r="AE89" s="81">
        <f t="shared" si="57"/>
        <v>0</v>
      </c>
      <c r="AF89" s="81">
        <f t="shared" si="58"/>
        <v>0</v>
      </c>
      <c r="AG89" s="81">
        <f t="shared" si="59"/>
        <v>0</v>
      </c>
      <c r="AH89" s="81">
        <f t="shared" si="60"/>
        <v>0</v>
      </c>
      <c r="AI89" s="81">
        <f t="shared" si="61"/>
        <v>0</v>
      </c>
      <c r="AJ89" s="81">
        <f t="shared" si="62"/>
        <v>0</v>
      </c>
      <c r="AK89" s="81">
        <f t="shared" si="63"/>
        <v>0</v>
      </c>
      <c r="AL89" s="81">
        <f t="shared" si="64"/>
        <v>0</v>
      </c>
      <c r="AM89" s="81">
        <f t="shared" si="65"/>
        <v>0</v>
      </c>
      <c r="AN89" s="81">
        <f t="shared" si="66"/>
        <v>0</v>
      </c>
      <c r="AO89" s="81">
        <f t="shared" si="67"/>
        <v>0</v>
      </c>
      <c r="AP89" s="81">
        <f t="shared" si="68"/>
        <v>0</v>
      </c>
      <c r="AQ89" s="81">
        <f t="shared" si="69"/>
        <v>0</v>
      </c>
      <c r="AR89" s="81">
        <f t="shared" si="70"/>
        <v>0</v>
      </c>
      <c r="AS89" s="81">
        <f t="shared" si="71"/>
        <v>0</v>
      </c>
      <c r="AT89" s="81">
        <f t="shared" si="72"/>
        <v>0</v>
      </c>
      <c r="AU89" s="81">
        <f t="shared" si="73"/>
        <v>0</v>
      </c>
    </row>
    <row r="90" spans="1:47" x14ac:dyDescent="0.25">
      <c r="A90" s="107"/>
      <c r="B90" s="64"/>
      <c r="C90" s="64"/>
      <c r="D90" s="206"/>
      <c r="E90" s="64"/>
      <c r="F90" s="69"/>
      <c r="G90" s="69"/>
      <c r="H90" s="87" t="str">
        <f t="shared" si="74"/>
        <v/>
      </c>
      <c r="I90" s="65"/>
      <c r="J90" s="65"/>
      <c r="K90" s="64"/>
      <c r="L90" s="64"/>
      <c r="M90" s="64"/>
      <c r="N90" s="64"/>
      <c r="O90" s="64"/>
      <c r="P90" s="64"/>
      <c r="Q90" s="64"/>
      <c r="R90" s="64"/>
      <c r="S90" s="64"/>
      <c r="T90" s="65"/>
      <c r="U90" s="65"/>
      <c r="V90" s="111"/>
      <c r="W90" s="111"/>
      <c r="X90" s="83" t="str">
        <f t="shared" si="50"/>
        <v/>
      </c>
      <c r="Y90" s="83" t="str">
        <f t="shared" si="51"/>
        <v/>
      </c>
      <c r="Z90" s="81">
        <f t="shared" si="52"/>
        <v>0</v>
      </c>
      <c r="AA90" s="81">
        <f t="shared" si="53"/>
        <v>0</v>
      </c>
      <c r="AB90" s="81">
        <f t="shared" si="54"/>
        <v>0</v>
      </c>
      <c r="AC90" s="81">
        <f t="shared" si="55"/>
        <v>0</v>
      </c>
      <c r="AD90" s="81">
        <f t="shared" si="56"/>
        <v>0</v>
      </c>
      <c r="AE90" s="81">
        <f t="shared" si="57"/>
        <v>0</v>
      </c>
      <c r="AF90" s="81">
        <f t="shared" si="58"/>
        <v>0</v>
      </c>
      <c r="AG90" s="81">
        <f t="shared" si="59"/>
        <v>0</v>
      </c>
      <c r="AH90" s="81">
        <f t="shared" si="60"/>
        <v>0</v>
      </c>
      <c r="AI90" s="81">
        <f t="shared" si="61"/>
        <v>0</v>
      </c>
      <c r="AJ90" s="81">
        <f t="shared" si="62"/>
        <v>0</v>
      </c>
      <c r="AK90" s="81">
        <f t="shared" si="63"/>
        <v>0</v>
      </c>
      <c r="AL90" s="81">
        <f t="shared" si="64"/>
        <v>0</v>
      </c>
      <c r="AM90" s="81">
        <f t="shared" si="65"/>
        <v>0</v>
      </c>
      <c r="AN90" s="81">
        <f t="shared" si="66"/>
        <v>0</v>
      </c>
      <c r="AO90" s="81">
        <f t="shared" si="67"/>
        <v>0</v>
      </c>
      <c r="AP90" s="81">
        <f t="shared" si="68"/>
        <v>0</v>
      </c>
      <c r="AQ90" s="81">
        <f t="shared" si="69"/>
        <v>0</v>
      </c>
      <c r="AR90" s="81">
        <f t="shared" si="70"/>
        <v>0</v>
      </c>
      <c r="AS90" s="81">
        <f t="shared" si="71"/>
        <v>0</v>
      </c>
      <c r="AT90" s="81">
        <f t="shared" si="72"/>
        <v>0</v>
      </c>
      <c r="AU90" s="81">
        <f t="shared" si="73"/>
        <v>0</v>
      </c>
    </row>
    <row r="91" spans="1:47" x14ac:dyDescent="0.25">
      <c r="A91" s="107"/>
      <c r="B91" s="64"/>
      <c r="C91" s="64"/>
      <c r="D91" s="206"/>
      <c r="E91" s="64"/>
      <c r="F91" s="69"/>
      <c r="G91" s="69"/>
      <c r="H91" s="87" t="str">
        <f t="shared" si="74"/>
        <v/>
      </c>
      <c r="I91" s="65"/>
      <c r="J91" s="65"/>
      <c r="K91" s="64"/>
      <c r="L91" s="64"/>
      <c r="M91" s="64"/>
      <c r="N91" s="64"/>
      <c r="O91" s="64"/>
      <c r="P91" s="64"/>
      <c r="Q91" s="64"/>
      <c r="R91" s="64"/>
      <c r="S91" s="64"/>
      <c r="T91" s="65"/>
      <c r="U91" s="65"/>
      <c r="V91" s="111"/>
      <c r="W91" s="111"/>
      <c r="X91" s="83" t="str">
        <f t="shared" si="50"/>
        <v/>
      </c>
      <c r="Y91" s="83" t="str">
        <f t="shared" si="51"/>
        <v/>
      </c>
      <c r="Z91" s="81">
        <f t="shared" si="52"/>
        <v>0</v>
      </c>
      <c r="AA91" s="81">
        <f t="shared" si="53"/>
        <v>0</v>
      </c>
      <c r="AB91" s="81">
        <f t="shared" si="54"/>
        <v>0</v>
      </c>
      <c r="AC91" s="81">
        <f t="shared" si="55"/>
        <v>0</v>
      </c>
      <c r="AD91" s="81">
        <f t="shared" si="56"/>
        <v>0</v>
      </c>
      <c r="AE91" s="81">
        <f t="shared" si="57"/>
        <v>0</v>
      </c>
      <c r="AF91" s="81">
        <f t="shared" si="58"/>
        <v>0</v>
      </c>
      <c r="AG91" s="81">
        <f t="shared" si="59"/>
        <v>0</v>
      </c>
      <c r="AH91" s="81">
        <f t="shared" si="60"/>
        <v>0</v>
      </c>
      <c r="AI91" s="81">
        <f t="shared" si="61"/>
        <v>0</v>
      </c>
      <c r="AJ91" s="81">
        <f t="shared" si="62"/>
        <v>0</v>
      </c>
      <c r="AK91" s="81">
        <f t="shared" si="63"/>
        <v>0</v>
      </c>
      <c r="AL91" s="81">
        <f t="shared" si="64"/>
        <v>0</v>
      </c>
      <c r="AM91" s="81">
        <f t="shared" si="65"/>
        <v>0</v>
      </c>
      <c r="AN91" s="81">
        <f t="shared" si="66"/>
        <v>0</v>
      </c>
      <c r="AO91" s="81">
        <f t="shared" si="67"/>
        <v>0</v>
      </c>
      <c r="AP91" s="81">
        <f t="shared" si="68"/>
        <v>0</v>
      </c>
      <c r="AQ91" s="81">
        <f t="shared" si="69"/>
        <v>0</v>
      </c>
      <c r="AR91" s="81">
        <f t="shared" si="70"/>
        <v>0</v>
      </c>
      <c r="AS91" s="81">
        <f t="shared" si="71"/>
        <v>0</v>
      </c>
      <c r="AT91" s="81">
        <f t="shared" si="72"/>
        <v>0</v>
      </c>
      <c r="AU91" s="81">
        <f t="shared" si="73"/>
        <v>0</v>
      </c>
    </row>
    <row r="92" spans="1:47" x14ac:dyDescent="0.25">
      <c r="A92" s="107"/>
      <c r="B92" s="64"/>
      <c r="C92" s="64"/>
      <c r="D92" s="206"/>
      <c r="E92" s="64"/>
      <c r="F92" s="69"/>
      <c r="G92" s="69"/>
      <c r="H92" s="87" t="str">
        <f t="shared" si="74"/>
        <v/>
      </c>
      <c r="I92" s="65"/>
      <c r="J92" s="65"/>
      <c r="K92" s="64"/>
      <c r="L92" s="64"/>
      <c r="M92" s="64"/>
      <c r="N92" s="64"/>
      <c r="O92" s="64"/>
      <c r="P92" s="64"/>
      <c r="Q92" s="64"/>
      <c r="R92" s="64"/>
      <c r="S92" s="64"/>
      <c r="T92" s="65"/>
      <c r="U92" s="65"/>
      <c r="V92" s="111"/>
      <c r="W92" s="111"/>
      <c r="X92" s="83" t="str">
        <f t="shared" si="50"/>
        <v/>
      </c>
      <c r="Y92" s="83" t="str">
        <f t="shared" si="51"/>
        <v/>
      </c>
      <c r="Z92" s="81">
        <f t="shared" si="52"/>
        <v>0</v>
      </c>
      <c r="AA92" s="81">
        <f t="shared" si="53"/>
        <v>0</v>
      </c>
      <c r="AB92" s="81">
        <f t="shared" si="54"/>
        <v>0</v>
      </c>
      <c r="AC92" s="81">
        <f t="shared" si="55"/>
        <v>0</v>
      </c>
      <c r="AD92" s="81">
        <f t="shared" si="56"/>
        <v>0</v>
      </c>
      <c r="AE92" s="81">
        <f t="shared" si="57"/>
        <v>0</v>
      </c>
      <c r="AF92" s="81">
        <f t="shared" si="58"/>
        <v>0</v>
      </c>
      <c r="AG92" s="81">
        <f t="shared" si="59"/>
        <v>0</v>
      </c>
      <c r="AH92" s="81">
        <f t="shared" si="60"/>
        <v>0</v>
      </c>
      <c r="AI92" s="81">
        <f t="shared" si="61"/>
        <v>0</v>
      </c>
      <c r="AJ92" s="81">
        <f t="shared" si="62"/>
        <v>0</v>
      </c>
      <c r="AK92" s="81">
        <f t="shared" si="63"/>
        <v>0</v>
      </c>
      <c r="AL92" s="81">
        <f t="shared" si="64"/>
        <v>0</v>
      </c>
      <c r="AM92" s="81">
        <f t="shared" si="65"/>
        <v>0</v>
      </c>
      <c r="AN92" s="81">
        <f t="shared" si="66"/>
        <v>0</v>
      </c>
      <c r="AO92" s="81">
        <f t="shared" si="67"/>
        <v>0</v>
      </c>
      <c r="AP92" s="81">
        <f t="shared" si="68"/>
        <v>0</v>
      </c>
      <c r="AQ92" s="81">
        <f t="shared" si="69"/>
        <v>0</v>
      </c>
      <c r="AR92" s="81">
        <f t="shared" si="70"/>
        <v>0</v>
      </c>
      <c r="AS92" s="81">
        <f t="shared" si="71"/>
        <v>0</v>
      </c>
      <c r="AT92" s="81">
        <f t="shared" si="72"/>
        <v>0</v>
      </c>
      <c r="AU92" s="81">
        <f t="shared" si="73"/>
        <v>0</v>
      </c>
    </row>
    <row r="93" spans="1:47" x14ac:dyDescent="0.25">
      <c r="A93" s="107"/>
      <c r="B93" s="64"/>
      <c r="C93" s="64"/>
      <c r="D93" s="206"/>
      <c r="E93" s="64"/>
      <c r="F93" s="69"/>
      <c r="G93" s="69"/>
      <c r="H93" s="87" t="str">
        <f t="shared" si="74"/>
        <v/>
      </c>
      <c r="I93" s="65"/>
      <c r="J93" s="65"/>
      <c r="K93" s="64"/>
      <c r="L93" s="64"/>
      <c r="M93" s="64"/>
      <c r="N93" s="64"/>
      <c r="O93" s="64"/>
      <c r="P93" s="64"/>
      <c r="Q93" s="64"/>
      <c r="R93" s="64"/>
      <c r="S93" s="64"/>
      <c r="T93" s="65"/>
      <c r="U93" s="65"/>
      <c r="V93" s="111"/>
      <c r="W93" s="111"/>
      <c r="X93" s="83" t="str">
        <f t="shared" si="50"/>
        <v/>
      </c>
      <c r="Y93" s="83" t="str">
        <f t="shared" si="51"/>
        <v/>
      </c>
      <c r="Z93" s="81">
        <f t="shared" si="52"/>
        <v>0</v>
      </c>
      <c r="AA93" s="81">
        <f t="shared" si="53"/>
        <v>0</v>
      </c>
      <c r="AB93" s="81">
        <f t="shared" si="54"/>
        <v>0</v>
      </c>
      <c r="AC93" s="81">
        <f t="shared" si="55"/>
        <v>0</v>
      </c>
      <c r="AD93" s="81">
        <f t="shared" si="56"/>
        <v>0</v>
      </c>
      <c r="AE93" s="81">
        <f t="shared" si="57"/>
        <v>0</v>
      </c>
      <c r="AF93" s="81">
        <f t="shared" si="58"/>
        <v>0</v>
      </c>
      <c r="AG93" s="81">
        <f t="shared" si="59"/>
        <v>0</v>
      </c>
      <c r="AH93" s="81">
        <f t="shared" si="60"/>
        <v>0</v>
      </c>
      <c r="AI93" s="81">
        <f t="shared" si="61"/>
        <v>0</v>
      </c>
      <c r="AJ93" s="81">
        <f t="shared" si="62"/>
        <v>0</v>
      </c>
      <c r="AK93" s="81">
        <f t="shared" si="63"/>
        <v>0</v>
      </c>
      <c r="AL93" s="81">
        <f t="shared" si="64"/>
        <v>0</v>
      </c>
      <c r="AM93" s="81">
        <f t="shared" si="65"/>
        <v>0</v>
      </c>
      <c r="AN93" s="81">
        <f t="shared" si="66"/>
        <v>0</v>
      </c>
      <c r="AO93" s="81">
        <f t="shared" si="67"/>
        <v>0</v>
      </c>
      <c r="AP93" s="81">
        <f t="shared" si="68"/>
        <v>0</v>
      </c>
      <c r="AQ93" s="81">
        <f t="shared" si="69"/>
        <v>0</v>
      </c>
      <c r="AR93" s="81">
        <f t="shared" si="70"/>
        <v>0</v>
      </c>
      <c r="AS93" s="81">
        <f t="shared" si="71"/>
        <v>0</v>
      </c>
      <c r="AT93" s="81">
        <f t="shared" si="72"/>
        <v>0</v>
      </c>
      <c r="AU93" s="81">
        <f t="shared" si="73"/>
        <v>0</v>
      </c>
    </row>
    <row r="94" spans="1:47" x14ac:dyDescent="0.25">
      <c r="A94" s="107"/>
      <c r="B94" s="64"/>
      <c r="C94" s="64"/>
      <c r="D94" s="206"/>
      <c r="E94" s="64"/>
      <c r="F94" s="69"/>
      <c r="G94" s="69"/>
      <c r="H94" s="87" t="str">
        <f t="shared" si="74"/>
        <v/>
      </c>
      <c r="I94" s="65"/>
      <c r="J94" s="65"/>
      <c r="K94" s="64"/>
      <c r="L94" s="64"/>
      <c r="M94" s="64"/>
      <c r="N94" s="64"/>
      <c r="O94" s="64"/>
      <c r="P94" s="64"/>
      <c r="Q94" s="64"/>
      <c r="R94" s="64"/>
      <c r="S94" s="64"/>
      <c r="T94" s="65"/>
      <c r="U94" s="65"/>
      <c r="V94" s="111"/>
      <c r="W94" s="111"/>
      <c r="X94" s="83" t="str">
        <f t="shared" si="50"/>
        <v/>
      </c>
      <c r="Y94" s="83" t="str">
        <f t="shared" si="51"/>
        <v/>
      </c>
      <c r="Z94" s="81">
        <f t="shared" si="52"/>
        <v>0</v>
      </c>
      <c r="AA94" s="81">
        <f t="shared" si="53"/>
        <v>0</v>
      </c>
      <c r="AB94" s="81">
        <f t="shared" si="54"/>
        <v>0</v>
      </c>
      <c r="AC94" s="81">
        <f t="shared" si="55"/>
        <v>0</v>
      </c>
      <c r="AD94" s="81">
        <f t="shared" si="56"/>
        <v>0</v>
      </c>
      <c r="AE94" s="81">
        <f t="shared" si="57"/>
        <v>0</v>
      </c>
      <c r="AF94" s="81">
        <f t="shared" si="58"/>
        <v>0</v>
      </c>
      <c r="AG94" s="81">
        <f t="shared" si="59"/>
        <v>0</v>
      </c>
      <c r="AH94" s="81">
        <f t="shared" si="60"/>
        <v>0</v>
      </c>
      <c r="AI94" s="81">
        <f t="shared" si="61"/>
        <v>0</v>
      </c>
      <c r="AJ94" s="81">
        <f t="shared" si="62"/>
        <v>0</v>
      </c>
      <c r="AK94" s="81">
        <f t="shared" si="63"/>
        <v>0</v>
      </c>
      <c r="AL94" s="81">
        <f t="shared" si="64"/>
        <v>0</v>
      </c>
      <c r="AM94" s="81">
        <f t="shared" si="65"/>
        <v>0</v>
      </c>
      <c r="AN94" s="81">
        <f t="shared" si="66"/>
        <v>0</v>
      </c>
      <c r="AO94" s="81">
        <f t="shared" si="67"/>
        <v>0</v>
      </c>
      <c r="AP94" s="81">
        <f t="shared" si="68"/>
        <v>0</v>
      </c>
      <c r="AQ94" s="81">
        <f t="shared" si="69"/>
        <v>0</v>
      </c>
      <c r="AR94" s="81">
        <f t="shared" si="70"/>
        <v>0</v>
      </c>
      <c r="AS94" s="81">
        <f t="shared" si="71"/>
        <v>0</v>
      </c>
      <c r="AT94" s="81">
        <f t="shared" si="72"/>
        <v>0</v>
      </c>
      <c r="AU94" s="81">
        <f t="shared" si="73"/>
        <v>0</v>
      </c>
    </row>
    <row r="95" spans="1:47" x14ac:dyDescent="0.25">
      <c r="A95" s="107"/>
      <c r="B95" s="64"/>
      <c r="C95" s="64"/>
      <c r="D95" s="206"/>
      <c r="E95" s="64"/>
      <c r="F95" s="69"/>
      <c r="G95" s="69"/>
      <c r="H95" s="87" t="str">
        <f t="shared" si="74"/>
        <v/>
      </c>
      <c r="I95" s="65"/>
      <c r="J95" s="65"/>
      <c r="K95" s="64"/>
      <c r="L95" s="64"/>
      <c r="M95" s="64"/>
      <c r="N95" s="64"/>
      <c r="O95" s="64"/>
      <c r="P95" s="64"/>
      <c r="Q95" s="64"/>
      <c r="R95" s="64"/>
      <c r="S95" s="64"/>
      <c r="T95" s="65"/>
      <c r="U95" s="65"/>
      <c r="V95" s="111"/>
      <c r="W95" s="111"/>
      <c r="X95" s="83" t="str">
        <f t="shared" si="50"/>
        <v/>
      </c>
      <c r="Y95" s="83" t="str">
        <f t="shared" si="51"/>
        <v/>
      </c>
      <c r="Z95" s="81">
        <f t="shared" si="52"/>
        <v>0</v>
      </c>
      <c r="AA95" s="81">
        <f t="shared" si="53"/>
        <v>0</v>
      </c>
      <c r="AB95" s="81">
        <f t="shared" si="54"/>
        <v>0</v>
      </c>
      <c r="AC95" s="81">
        <f t="shared" si="55"/>
        <v>0</v>
      </c>
      <c r="AD95" s="81">
        <f t="shared" si="56"/>
        <v>0</v>
      </c>
      <c r="AE95" s="81">
        <f t="shared" si="57"/>
        <v>0</v>
      </c>
      <c r="AF95" s="81">
        <f t="shared" si="58"/>
        <v>0</v>
      </c>
      <c r="AG95" s="81">
        <f t="shared" si="59"/>
        <v>0</v>
      </c>
      <c r="AH95" s="81">
        <f t="shared" si="60"/>
        <v>0</v>
      </c>
      <c r="AI95" s="81">
        <f t="shared" si="61"/>
        <v>0</v>
      </c>
      <c r="AJ95" s="81">
        <f t="shared" si="62"/>
        <v>0</v>
      </c>
      <c r="AK95" s="81">
        <f t="shared" si="63"/>
        <v>0</v>
      </c>
      <c r="AL95" s="81">
        <f t="shared" si="64"/>
        <v>0</v>
      </c>
      <c r="AM95" s="81">
        <f t="shared" si="65"/>
        <v>0</v>
      </c>
      <c r="AN95" s="81">
        <f t="shared" si="66"/>
        <v>0</v>
      </c>
      <c r="AO95" s="81">
        <f t="shared" si="67"/>
        <v>0</v>
      </c>
      <c r="AP95" s="81">
        <f t="shared" si="68"/>
        <v>0</v>
      </c>
      <c r="AQ95" s="81">
        <f t="shared" si="69"/>
        <v>0</v>
      </c>
      <c r="AR95" s="81">
        <f t="shared" si="70"/>
        <v>0</v>
      </c>
      <c r="AS95" s="81">
        <f t="shared" si="71"/>
        <v>0</v>
      </c>
      <c r="AT95" s="81">
        <f t="shared" si="72"/>
        <v>0</v>
      </c>
      <c r="AU95" s="81">
        <f t="shared" si="73"/>
        <v>0</v>
      </c>
    </row>
    <row r="96" spans="1:47" x14ac:dyDescent="0.25">
      <c r="A96" s="107"/>
      <c r="B96" s="64"/>
      <c r="C96" s="64"/>
      <c r="D96" s="206"/>
      <c r="E96" s="64"/>
      <c r="F96" s="69"/>
      <c r="G96" s="69"/>
      <c r="H96" s="87" t="str">
        <f t="shared" si="74"/>
        <v/>
      </c>
      <c r="I96" s="65"/>
      <c r="J96" s="65"/>
      <c r="K96" s="64"/>
      <c r="L96" s="64"/>
      <c r="M96" s="64"/>
      <c r="N96" s="64"/>
      <c r="O96" s="64"/>
      <c r="P96" s="64"/>
      <c r="Q96" s="64"/>
      <c r="R96" s="64"/>
      <c r="S96" s="64"/>
      <c r="T96" s="65"/>
      <c r="U96" s="65"/>
      <c r="V96" s="111"/>
      <c r="W96" s="111"/>
      <c r="X96" s="83" t="str">
        <f t="shared" si="50"/>
        <v/>
      </c>
      <c r="Y96" s="83" t="str">
        <f t="shared" si="51"/>
        <v/>
      </c>
      <c r="Z96" s="81">
        <f t="shared" si="52"/>
        <v>0</v>
      </c>
      <c r="AA96" s="81">
        <f t="shared" si="53"/>
        <v>0</v>
      </c>
      <c r="AB96" s="81">
        <f t="shared" si="54"/>
        <v>0</v>
      </c>
      <c r="AC96" s="81">
        <f t="shared" si="55"/>
        <v>0</v>
      </c>
      <c r="AD96" s="81">
        <f t="shared" si="56"/>
        <v>0</v>
      </c>
      <c r="AE96" s="81">
        <f t="shared" si="57"/>
        <v>0</v>
      </c>
      <c r="AF96" s="81">
        <f t="shared" si="58"/>
        <v>0</v>
      </c>
      <c r="AG96" s="81">
        <f t="shared" si="59"/>
        <v>0</v>
      </c>
      <c r="AH96" s="81">
        <f t="shared" si="60"/>
        <v>0</v>
      </c>
      <c r="AI96" s="81">
        <f t="shared" si="61"/>
        <v>0</v>
      </c>
      <c r="AJ96" s="81">
        <f t="shared" si="62"/>
        <v>0</v>
      </c>
      <c r="AK96" s="81">
        <f t="shared" si="63"/>
        <v>0</v>
      </c>
      <c r="AL96" s="81">
        <f t="shared" si="64"/>
        <v>0</v>
      </c>
      <c r="AM96" s="81">
        <f t="shared" si="65"/>
        <v>0</v>
      </c>
      <c r="AN96" s="81">
        <f t="shared" si="66"/>
        <v>0</v>
      </c>
      <c r="AO96" s="81">
        <f t="shared" si="67"/>
        <v>0</v>
      </c>
      <c r="AP96" s="81">
        <f t="shared" si="68"/>
        <v>0</v>
      </c>
      <c r="AQ96" s="81">
        <f t="shared" si="69"/>
        <v>0</v>
      </c>
      <c r="AR96" s="81">
        <f t="shared" si="70"/>
        <v>0</v>
      </c>
      <c r="AS96" s="81">
        <f t="shared" si="71"/>
        <v>0</v>
      </c>
      <c r="AT96" s="81">
        <f t="shared" si="72"/>
        <v>0</v>
      </c>
      <c r="AU96" s="81">
        <f t="shared" si="73"/>
        <v>0</v>
      </c>
    </row>
    <row r="97" spans="1:47" x14ac:dyDescent="0.25">
      <c r="A97" s="107"/>
      <c r="B97" s="64"/>
      <c r="C97" s="64"/>
      <c r="D97" s="206"/>
      <c r="E97" s="64"/>
      <c r="F97" s="69"/>
      <c r="G97" s="69"/>
      <c r="H97" s="87" t="str">
        <f t="shared" si="74"/>
        <v/>
      </c>
      <c r="I97" s="65"/>
      <c r="J97" s="65"/>
      <c r="K97" s="64"/>
      <c r="L97" s="64"/>
      <c r="M97" s="64"/>
      <c r="N97" s="64"/>
      <c r="O97" s="64"/>
      <c r="P97" s="64"/>
      <c r="Q97" s="64"/>
      <c r="R97" s="64"/>
      <c r="S97" s="64"/>
      <c r="T97" s="65"/>
      <c r="U97" s="65"/>
      <c r="V97" s="111"/>
      <c r="W97" s="111"/>
      <c r="X97" s="83" t="str">
        <f t="shared" si="50"/>
        <v/>
      </c>
      <c r="Y97" s="83" t="str">
        <f t="shared" si="51"/>
        <v/>
      </c>
      <c r="Z97" s="81">
        <f t="shared" si="52"/>
        <v>0</v>
      </c>
      <c r="AA97" s="81">
        <f t="shared" si="53"/>
        <v>0</v>
      </c>
      <c r="AB97" s="81">
        <f t="shared" si="54"/>
        <v>0</v>
      </c>
      <c r="AC97" s="81">
        <f t="shared" si="55"/>
        <v>0</v>
      </c>
      <c r="AD97" s="81">
        <f t="shared" si="56"/>
        <v>0</v>
      </c>
      <c r="AE97" s="81">
        <f t="shared" si="57"/>
        <v>0</v>
      </c>
      <c r="AF97" s="81">
        <f t="shared" si="58"/>
        <v>0</v>
      </c>
      <c r="AG97" s="81">
        <f t="shared" si="59"/>
        <v>0</v>
      </c>
      <c r="AH97" s="81">
        <f t="shared" si="60"/>
        <v>0</v>
      </c>
      <c r="AI97" s="81">
        <f t="shared" si="61"/>
        <v>0</v>
      </c>
      <c r="AJ97" s="81">
        <f t="shared" si="62"/>
        <v>0</v>
      </c>
      <c r="AK97" s="81">
        <f t="shared" si="63"/>
        <v>0</v>
      </c>
      <c r="AL97" s="81">
        <f t="shared" si="64"/>
        <v>0</v>
      </c>
      <c r="AM97" s="81">
        <f t="shared" si="65"/>
        <v>0</v>
      </c>
      <c r="AN97" s="81">
        <f t="shared" si="66"/>
        <v>0</v>
      </c>
      <c r="AO97" s="81">
        <f t="shared" si="67"/>
        <v>0</v>
      </c>
      <c r="AP97" s="81">
        <f t="shared" si="68"/>
        <v>0</v>
      </c>
      <c r="AQ97" s="81">
        <f t="shared" si="69"/>
        <v>0</v>
      </c>
      <c r="AR97" s="81">
        <f t="shared" si="70"/>
        <v>0</v>
      </c>
      <c r="AS97" s="81">
        <f t="shared" si="71"/>
        <v>0</v>
      </c>
      <c r="AT97" s="81">
        <f t="shared" si="72"/>
        <v>0</v>
      </c>
      <c r="AU97" s="81">
        <f t="shared" si="73"/>
        <v>0</v>
      </c>
    </row>
    <row r="98" spans="1:47" x14ac:dyDescent="0.25">
      <c r="A98" s="107"/>
      <c r="B98" s="64"/>
      <c r="C98" s="64"/>
      <c r="D98" s="206"/>
      <c r="E98" s="64"/>
      <c r="F98" s="69"/>
      <c r="G98" s="69"/>
      <c r="H98" s="87" t="str">
        <f t="shared" si="74"/>
        <v/>
      </c>
      <c r="I98" s="65"/>
      <c r="J98" s="65"/>
      <c r="K98" s="64"/>
      <c r="L98" s="64"/>
      <c r="M98" s="64"/>
      <c r="N98" s="64"/>
      <c r="O98" s="64"/>
      <c r="P98" s="64"/>
      <c r="Q98" s="64"/>
      <c r="R98" s="64"/>
      <c r="S98" s="64"/>
      <c r="T98" s="65"/>
      <c r="U98" s="65"/>
      <c r="V98" s="111"/>
      <c r="W98" s="111"/>
      <c r="X98" s="83" t="str">
        <f t="shared" si="50"/>
        <v/>
      </c>
      <c r="Y98" s="83" t="str">
        <f t="shared" si="51"/>
        <v/>
      </c>
      <c r="Z98" s="81">
        <f t="shared" si="52"/>
        <v>0</v>
      </c>
      <c r="AA98" s="81">
        <f t="shared" si="53"/>
        <v>0</v>
      </c>
      <c r="AB98" s="81">
        <f t="shared" si="54"/>
        <v>0</v>
      </c>
      <c r="AC98" s="81">
        <f t="shared" si="55"/>
        <v>0</v>
      </c>
      <c r="AD98" s="81">
        <f t="shared" si="56"/>
        <v>0</v>
      </c>
      <c r="AE98" s="81">
        <f t="shared" si="57"/>
        <v>0</v>
      </c>
      <c r="AF98" s="81">
        <f t="shared" si="58"/>
        <v>0</v>
      </c>
      <c r="AG98" s="81">
        <f t="shared" si="59"/>
        <v>0</v>
      </c>
      <c r="AH98" s="81">
        <f t="shared" si="60"/>
        <v>0</v>
      </c>
      <c r="AI98" s="81">
        <f t="shared" si="61"/>
        <v>0</v>
      </c>
      <c r="AJ98" s="81">
        <f t="shared" si="62"/>
        <v>0</v>
      </c>
      <c r="AK98" s="81">
        <f t="shared" si="63"/>
        <v>0</v>
      </c>
      <c r="AL98" s="81">
        <f t="shared" si="64"/>
        <v>0</v>
      </c>
      <c r="AM98" s="81">
        <f t="shared" si="65"/>
        <v>0</v>
      </c>
      <c r="AN98" s="81">
        <f t="shared" si="66"/>
        <v>0</v>
      </c>
      <c r="AO98" s="81">
        <f t="shared" si="67"/>
        <v>0</v>
      </c>
      <c r="AP98" s="81">
        <f t="shared" si="68"/>
        <v>0</v>
      </c>
      <c r="AQ98" s="81">
        <f t="shared" si="69"/>
        <v>0</v>
      </c>
      <c r="AR98" s="81">
        <f t="shared" si="70"/>
        <v>0</v>
      </c>
      <c r="AS98" s="81">
        <f t="shared" si="71"/>
        <v>0</v>
      </c>
      <c r="AT98" s="81">
        <f t="shared" si="72"/>
        <v>0</v>
      </c>
      <c r="AU98" s="81">
        <f t="shared" si="73"/>
        <v>0</v>
      </c>
    </row>
    <row r="99" spans="1:47" x14ac:dyDescent="0.25">
      <c r="A99" s="107"/>
      <c r="B99" s="64"/>
      <c r="C99" s="64"/>
      <c r="D99" s="206"/>
      <c r="E99" s="64"/>
      <c r="F99" s="69"/>
      <c r="G99" s="69"/>
      <c r="H99" s="87" t="str">
        <f t="shared" si="74"/>
        <v/>
      </c>
      <c r="I99" s="65"/>
      <c r="J99" s="65"/>
      <c r="K99" s="64"/>
      <c r="L99" s="64"/>
      <c r="M99" s="64"/>
      <c r="N99" s="64"/>
      <c r="O99" s="64"/>
      <c r="P99" s="64"/>
      <c r="Q99" s="64"/>
      <c r="R99" s="64"/>
      <c r="S99" s="64"/>
      <c r="T99" s="65"/>
      <c r="U99" s="65"/>
      <c r="V99" s="111"/>
      <c r="W99" s="111"/>
      <c r="X99" s="83" t="str">
        <f t="shared" si="50"/>
        <v/>
      </c>
      <c r="Y99" s="83" t="str">
        <f t="shared" si="51"/>
        <v/>
      </c>
      <c r="Z99" s="81">
        <f t="shared" si="52"/>
        <v>0</v>
      </c>
      <c r="AA99" s="81">
        <f t="shared" si="53"/>
        <v>0</v>
      </c>
      <c r="AB99" s="81">
        <f t="shared" si="54"/>
        <v>0</v>
      </c>
      <c r="AC99" s="81">
        <f t="shared" si="55"/>
        <v>0</v>
      </c>
      <c r="AD99" s="81">
        <f t="shared" si="56"/>
        <v>0</v>
      </c>
      <c r="AE99" s="81">
        <f t="shared" si="57"/>
        <v>0</v>
      </c>
      <c r="AF99" s="81">
        <f t="shared" si="58"/>
        <v>0</v>
      </c>
      <c r="AG99" s="81">
        <f t="shared" si="59"/>
        <v>0</v>
      </c>
      <c r="AH99" s="81">
        <f t="shared" si="60"/>
        <v>0</v>
      </c>
      <c r="AI99" s="81">
        <f t="shared" si="61"/>
        <v>0</v>
      </c>
      <c r="AJ99" s="81">
        <f t="shared" si="62"/>
        <v>0</v>
      </c>
      <c r="AK99" s="81">
        <f t="shared" si="63"/>
        <v>0</v>
      </c>
      <c r="AL99" s="81">
        <f t="shared" si="64"/>
        <v>0</v>
      </c>
      <c r="AM99" s="81">
        <f t="shared" si="65"/>
        <v>0</v>
      </c>
      <c r="AN99" s="81">
        <f t="shared" si="66"/>
        <v>0</v>
      </c>
      <c r="AO99" s="81">
        <f t="shared" si="67"/>
        <v>0</v>
      </c>
      <c r="AP99" s="81">
        <f t="shared" si="68"/>
        <v>0</v>
      </c>
      <c r="AQ99" s="81">
        <f t="shared" si="69"/>
        <v>0</v>
      </c>
      <c r="AR99" s="81">
        <f t="shared" si="70"/>
        <v>0</v>
      </c>
      <c r="AS99" s="81">
        <f t="shared" si="71"/>
        <v>0</v>
      </c>
      <c r="AT99" s="81">
        <f t="shared" si="72"/>
        <v>0</v>
      </c>
      <c r="AU99" s="81">
        <f t="shared" si="73"/>
        <v>0</v>
      </c>
    </row>
    <row r="100" spans="1:47" x14ac:dyDescent="0.25">
      <c r="A100" s="107"/>
      <c r="B100" s="64"/>
      <c r="C100" s="64"/>
      <c r="D100" s="206"/>
      <c r="E100" s="64"/>
      <c r="F100" s="69"/>
      <c r="G100" s="69"/>
      <c r="H100" s="87" t="str">
        <f t="shared" si="74"/>
        <v/>
      </c>
      <c r="I100" s="65"/>
      <c r="J100" s="65"/>
      <c r="K100" s="64"/>
      <c r="L100" s="64"/>
      <c r="M100" s="64"/>
      <c r="N100" s="64"/>
      <c r="O100" s="64"/>
      <c r="P100" s="64"/>
      <c r="Q100" s="64"/>
      <c r="R100" s="64"/>
      <c r="S100" s="64"/>
      <c r="T100" s="65"/>
      <c r="U100" s="65"/>
      <c r="V100" s="111"/>
      <c r="W100" s="111"/>
      <c r="X100" s="83" t="str">
        <f t="shared" si="50"/>
        <v/>
      </c>
      <c r="Y100" s="83" t="str">
        <f t="shared" si="51"/>
        <v/>
      </c>
      <c r="Z100" s="81">
        <f t="shared" si="52"/>
        <v>0</v>
      </c>
      <c r="AA100" s="81">
        <f t="shared" si="53"/>
        <v>0</v>
      </c>
      <c r="AB100" s="81">
        <f t="shared" si="54"/>
        <v>0</v>
      </c>
      <c r="AC100" s="81">
        <f t="shared" si="55"/>
        <v>0</v>
      </c>
      <c r="AD100" s="81">
        <f t="shared" si="56"/>
        <v>0</v>
      </c>
      <c r="AE100" s="81">
        <f t="shared" si="57"/>
        <v>0</v>
      </c>
      <c r="AF100" s="81">
        <f t="shared" si="58"/>
        <v>0</v>
      </c>
      <c r="AG100" s="81">
        <f t="shared" si="59"/>
        <v>0</v>
      </c>
      <c r="AH100" s="81">
        <f t="shared" si="60"/>
        <v>0</v>
      </c>
      <c r="AI100" s="81">
        <f t="shared" si="61"/>
        <v>0</v>
      </c>
      <c r="AJ100" s="81">
        <f t="shared" si="62"/>
        <v>0</v>
      </c>
      <c r="AK100" s="81">
        <f t="shared" si="63"/>
        <v>0</v>
      </c>
      <c r="AL100" s="81">
        <f t="shared" si="64"/>
        <v>0</v>
      </c>
      <c r="AM100" s="81">
        <f t="shared" si="65"/>
        <v>0</v>
      </c>
      <c r="AN100" s="81">
        <f t="shared" si="66"/>
        <v>0</v>
      </c>
      <c r="AO100" s="81">
        <f t="shared" si="67"/>
        <v>0</v>
      </c>
      <c r="AP100" s="81">
        <f t="shared" si="68"/>
        <v>0</v>
      </c>
      <c r="AQ100" s="81">
        <f t="shared" si="69"/>
        <v>0</v>
      </c>
      <c r="AR100" s="81">
        <f t="shared" si="70"/>
        <v>0</v>
      </c>
      <c r="AS100" s="81">
        <f t="shared" si="71"/>
        <v>0</v>
      </c>
      <c r="AT100" s="81">
        <f t="shared" si="72"/>
        <v>0</v>
      </c>
      <c r="AU100" s="81">
        <f t="shared" si="73"/>
        <v>0</v>
      </c>
    </row>
    <row r="101" spans="1:47" x14ac:dyDescent="0.25">
      <c r="A101" s="107"/>
      <c r="B101" s="64"/>
      <c r="C101" s="64"/>
      <c r="D101" s="206"/>
      <c r="E101" s="64"/>
      <c r="F101" s="69"/>
      <c r="G101" s="69"/>
      <c r="H101" s="87" t="str">
        <f t="shared" si="74"/>
        <v/>
      </c>
      <c r="I101" s="65"/>
      <c r="J101" s="65"/>
      <c r="K101" s="64"/>
      <c r="L101" s="64"/>
      <c r="M101" s="64"/>
      <c r="N101" s="64"/>
      <c r="O101" s="64"/>
      <c r="P101" s="64"/>
      <c r="Q101" s="64"/>
      <c r="R101" s="64"/>
      <c r="S101" s="64"/>
      <c r="T101" s="65"/>
      <c r="U101" s="65"/>
      <c r="V101" s="111"/>
      <c r="W101" s="111"/>
      <c r="X101" s="83" t="str">
        <f t="shared" si="50"/>
        <v/>
      </c>
      <c r="Y101" s="83" t="str">
        <f t="shared" si="51"/>
        <v/>
      </c>
      <c r="Z101" s="81">
        <f t="shared" si="52"/>
        <v>0</v>
      </c>
      <c r="AA101" s="81">
        <f t="shared" si="53"/>
        <v>0</v>
      </c>
      <c r="AB101" s="81">
        <f t="shared" si="54"/>
        <v>0</v>
      </c>
      <c r="AC101" s="81">
        <f t="shared" si="55"/>
        <v>0</v>
      </c>
      <c r="AD101" s="81">
        <f t="shared" si="56"/>
        <v>0</v>
      </c>
      <c r="AE101" s="81">
        <f t="shared" si="57"/>
        <v>0</v>
      </c>
      <c r="AF101" s="81">
        <f t="shared" si="58"/>
        <v>0</v>
      </c>
      <c r="AG101" s="81">
        <f t="shared" si="59"/>
        <v>0</v>
      </c>
      <c r="AH101" s="81">
        <f t="shared" si="60"/>
        <v>0</v>
      </c>
      <c r="AI101" s="81">
        <f t="shared" si="61"/>
        <v>0</v>
      </c>
      <c r="AJ101" s="81">
        <f t="shared" si="62"/>
        <v>0</v>
      </c>
      <c r="AK101" s="81">
        <f t="shared" si="63"/>
        <v>0</v>
      </c>
      <c r="AL101" s="81">
        <f t="shared" si="64"/>
        <v>0</v>
      </c>
      <c r="AM101" s="81">
        <f t="shared" si="65"/>
        <v>0</v>
      </c>
      <c r="AN101" s="81">
        <f t="shared" si="66"/>
        <v>0</v>
      </c>
      <c r="AO101" s="81">
        <f t="shared" si="67"/>
        <v>0</v>
      </c>
      <c r="AP101" s="81">
        <f t="shared" si="68"/>
        <v>0</v>
      </c>
      <c r="AQ101" s="81">
        <f t="shared" si="69"/>
        <v>0</v>
      </c>
      <c r="AR101" s="81">
        <f t="shared" si="70"/>
        <v>0</v>
      </c>
      <c r="AS101" s="81">
        <f t="shared" si="71"/>
        <v>0</v>
      </c>
      <c r="AT101" s="81">
        <f t="shared" si="72"/>
        <v>0</v>
      </c>
      <c r="AU101" s="81">
        <f t="shared" si="73"/>
        <v>0</v>
      </c>
    </row>
    <row r="102" spans="1:47" x14ac:dyDescent="0.25">
      <c r="A102" s="107"/>
      <c r="B102" s="64"/>
      <c r="C102" s="64"/>
      <c r="D102" s="206"/>
      <c r="E102" s="64"/>
      <c r="F102" s="69"/>
      <c r="G102" s="69"/>
      <c r="H102" s="87" t="str">
        <f t="shared" si="74"/>
        <v/>
      </c>
      <c r="I102" s="65"/>
      <c r="J102" s="65"/>
      <c r="K102" s="64"/>
      <c r="L102" s="64"/>
      <c r="M102" s="64"/>
      <c r="N102" s="64"/>
      <c r="O102" s="64"/>
      <c r="P102" s="64"/>
      <c r="Q102" s="64"/>
      <c r="R102" s="64"/>
      <c r="S102" s="64"/>
      <c r="T102" s="65"/>
      <c r="U102" s="65"/>
      <c r="V102" s="111"/>
      <c r="W102" s="111"/>
      <c r="X102" s="83" t="str">
        <f t="shared" si="50"/>
        <v/>
      </c>
      <c r="Y102" s="83" t="str">
        <f t="shared" si="51"/>
        <v/>
      </c>
      <c r="Z102" s="81">
        <f t="shared" si="52"/>
        <v>0</v>
      </c>
      <c r="AA102" s="81">
        <f t="shared" si="53"/>
        <v>0</v>
      </c>
      <c r="AB102" s="81">
        <f t="shared" si="54"/>
        <v>0</v>
      </c>
      <c r="AC102" s="81">
        <f t="shared" si="55"/>
        <v>0</v>
      </c>
      <c r="AD102" s="81">
        <f t="shared" si="56"/>
        <v>0</v>
      </c>
      <c r="AE102" s="81">
        <f t="shared" si="57"/>
        <v>0</v>
      </c>
      <c r="AF102" s="81">
        <f t="shared" si="58"/>
        <v>0</v>
      </c>
      <c r="AG102" s="81">
        <f t="shared" si="59"/>
        <v>0</v>
      </c>
      <c r="AH102" s="81">
        <f t="shared" si="60"/>
        <v>0</v>
      </c>
      <c r="AI102" s="81">
        <f t="shared" si="61"/>
        <v>0</v>
      </c>
      <c r="AJ102" s="81">
        <f t="shared" si="62"/>
        <v>0</v>
      </c>
      <c r="AK102" s="81">
        <f t="shared" si="63"/>
        <v>0</v>
      </c>
      <c r="AL102" s="81">
        <f t="shared" si="64"/>
        <v>0</v>
      </c>
      <c r="AM102" s="81">
        <f t="shared" si="65"/>
        <v>0</v>
      </c>
      <c r="AN102" s="81">
        <f t="shared" si="66"/>
        <v>0</v>
      </c>
      <c r="AO102" s="81">
        <f t="shared" si="67"/>
        <v>0</v>
      </c>
      <c r="AP102" s="81">
        <f t="shared" si="68"/>
        <v>0</v>
      </c>
      <c r="AQ102" s="81">
        <f t="shared" si="69"/>
        <v>0</v>
      </c>
      <c r="AR102" s="81">
        <f t="shared" si="70"/>
        <v>0</v>
      </c>
      <c r="AS102" s="81">
        <f t="shared" si="71"/>
        <v>0</v>
      </c>
      <c r="AT102" s="81">
        <f t="shared" si="72"/>
        <v>0</v>
      </c>
      <c r="AU102" s="81">
        <f t="shared" si="73"/>
        <v>0</v>
      </c>
    </row>
    <row r="103" spans="1:47" x14ac:dyDescent="0.25">
      <c r="A103" s="107"/>
      <c r="B103" s="64"/>
      <c r="C103" s="64"/>
      <c r="D103" s="206"/>
      <c r="E103" s="64"/>
      <c r="F103" s="69"/>
      <c r="G103" s="69"/>
      <c r="H103" s="87" t="str">
        <f t="shared" si="74"/>
        <v/>
      </c>
      <c r="I103" s="65"/>
      <c r="J103" s="65"/>
      <c r="K103" s="64"/>
      <c r="L103" s="64"/>
      <c r="M103" s="64"/>
      <c r="N103" s="64"/>
      <c r="O103" s="64"/>
      <c r="P103" s="64"/>
      <c r="Q103" s="64"/>
      <c r="R103" s="64"/>
      <c r="S103" s="64"/>
      <c r="T103" s="65"/>
      <c r="U103" s="65"/>
      <c r="V103" s="111"/>
      <c r="W103" s="111"/>
      <c r="X103" s="83" t="str">
        <f t="shared" si="50"/>
        <v/>
      </c>
      <c r="Y103" s="83" t="str">
        <f t="shared" si="51"/>
        <v/>
      </c>
      <c r="Z103" s="81">
        <f t="shared" si="52"/>
        <v>0</v>
      </c>
      <c r="AA103" s="81">
        <f t="shared" si="53"/>
        <v>0</v>
      </c>
      <c r="AB103" s="81">
        <f t="shared" si="54"/>
        <v>0</v>
      </c>
      <c r="AC103" s="81">
        <f t="shared" si="55"/>
        <v>0</v>
      </c>
      <c r="AD103" s="81">
        <f t="shared" si="56"/>
        <v>0</v>
      </c>
      <c r="AE103" s="81">
        <f t="shared" si="57"/>
        <v>0</v>
      </c>
      <c r="AF103" s="81">
        <f t="shared" si="58"/>
        <v>0</v>
      </c>
      <c r="AG103" s="81">
        <f t="shared" si="59"/>
        <v>0</v>
      </c>
      <c r="AH103" s="81">
        <f t="shared" si="60"/>
        <v>0</v>
      </c>
      <c r="AI103" s="81">
        <f t="shared" si="61"/>
        <v>0</v>
      </c>
      <c r="AJ103" s="81">
        <f t="shared" si="62"/>
        <v>0</v>
      </c>
      <c r="AK103" s="81">
        <f t="shared" si="63"/>
        <v>0</v>
      </c>
      <c r="AL103" s="81">
        <f t="shared" si="64"/>
        <v>0</v>
      </c>
      <c r="AM103" s="81">
        <f t="shared" si="65"/>
        <v>0</v>
      </c>
      <c r="AN103" s="81">
        <f t="shared" si="66"/>
        <v>0</v>
      </c>
      <c r="AO103" s="81">
        <f t="shared" si="67"/>
        <v>0</v>
      </c>
      <c r="AP103" s="81">
        <f t="shared" si="68"/>
        <v>0</v>
      </c>
      <c r="AQ103" s="81">
        <f t="shared" si="69"/>
        <v>0</v>
      </c>
      <c r="AR103" s="81">
        <f t="shared" si="70"/>
        <v>0</v>
      </c>
      <c r="AS103" s="81">
        <f t="shared" si="71"/>
        <v>0</v>
      </c>
      <c r="AT103" s="81">
        <f t="shared" si="72"/>
        <v>0</v>
      </c>
      <c r="AU103" s="81">
        <f t="shared" si="73"/>
        <v>0</v>
      </c>
    </row>
    <row r="104" spans="1:47" x14ac:dyDescent="0.25">
      <c r="A104" s="107"/>
      <c r="B104" s="64"/>
      <c r="C104" s="64"/>
      <c r="D104" s="206"/>
      <c r="E104" s="64"/>
      <c r="F104" s="69"/>
      <c r="G104" s="69"/>
      <c r="H104" s="87" t="str">
        <f t="shared" si="74"/>
        <v/>
      </c>
      <c r="I104" s="65"/>
      <c r="J104" s="65"/>
      <c r="K104" s="64"/>
      <c r="L104" s="64"/>
      <c r="M104" s="64"/>
      <c r="N104" s="64"/>
      <c r="O104" s="64"/>
      <c r="P104" s="64"/>
      <c r="Q104" s="64"/>
      <c r="R104" s="64"/>
      <c r="S104" s="64"/>
      <c r="T104" s="65"/>
      <c r="U104" s="65"/>
      <c r="V104" s="111"/>
      <c r="W104" s="111"/>
      <c r="X104" s="83" t="str">
        <f t="shared" si="50"/>
        <v/>
      </c>
      <c r="Y104" s="83" t="str">
        <f t="shared" si="51"/>
        <v/>
      </c>
      <c r="Z104" s="81">
        <f t="shared" si="52"/>
        <v>0</v>
      </c>
      <c r="AA104" s="81">
        <f t="shared" si="53"/>
        <v>0</v>
      </c>
      <c r="AB104" s="81">
        <f t="shared" si="54"/>
        <v>0</v>
      </c>
      <c r="AC104" s="81">
        <f t="shared" si="55"/>
        <v>0</v>
      </c>
      <c r="AD104" s="81">
        <f t="shared" si="56"/>
        <v>0</v>
      </c>
      <c r="AE104" s="81">
        <f t="shared" si="57"/>
        <v>0</v>
      </c>
      <c r="AF104" s="81">
        <f t="shared" si="58"/>
        <v>0</v>
      </c>
      <c r="AG104" s="81">
        <f t="shared" si="59"/>
        <v>0</v>
      </c>
      <c r="AH104" s="81">
        <f t="shared" si="60"/>
        <v>0</v>
      </c>
      <c r="AI104" s="81">
        <f t="shared" si="61"/>
        <v>0</v>
      </c>
      <c r="AJ104" s="81">
        <f t="shared" si="62"/>
        <v>0</v>
      </c>
      <c r="AK104" s="81">
        <f t="shared" si="63"/>
        <v>0</v>
      </c>
      <c r="AL104" s="81">
        <f t="shared" si="64"/>
        <v>0</v>
      </c>
      <c r="AM104" s="81">
        <f t="shared" si="65"/>
        <v>0</v>
      </c>
      <c r="AN104" s="81">
        <f t="shared" si="66"/>
        <v>0</v>
      </c>
      <c r="AO104" s="81">
        <f t="shared" si="67"/>
        <v>0</v>
      </c>
      <c r="AP104" s="81">
        <f t="shared" si="68"/>
        <v>0</v>
      </c>
      <c r="AQ104" s="81">
        <f t="shared" si="69"/>
        <v>0</v>
      </c>
      <c r="AR104" s="81">
        <f t="shared" si="70"/>
        <v>0</v>
      </c>
      <c r="AS104" s="81">
        <f t="shared" si="71"/>
        <v>0</v>
      </c>
      <c r="AT104" s="81">
        <f t="shared" si="72"/>
        <v>0</v>
      </c>
      <c r="AU104" s="81">
        <f t="shared" si="73"/>
        <v>0</v>
      </c>
    </row>
    <row r="105" spans="1:47" x14ac:dyDescent="0.25">
      <c r="A105" s="107"/>
      <c r="B105" s="64"/>
      <c r="C105" s="64"/>
      <c r="D105" s="206"/>
      <c r="E105" s="64"/>
      <c r="F105" s="69"/>
      <c r="G105" s="69"/>
      <c r="H105" s="87" t="str">
        <f t="shared" si="74"/>
        <v/>
      </c>
      <c r="I105" s="65"/>
      <c r="J105" s="65"/>
      <c r="K105" s="64"/>
      <c r="L105" s="64"/>
      <c r="M105" s="64"/>
      <c r="N105" s="64"/>
      <c r="O105" s="64"/>
      <c r="P105" s="64"/>
      <c r="Q105" s="64"/>
      <c r="R105" s="64"/>
      <c r="S105" s="64"/>
      <c r="T105" s="65"/>
      <c r="U105" s="65"/>
      <c r="V105" s="111"/>
      <c r="W105" s="111"/>
      <c r="X105" s="83" t="str">
        <f t="shared" si="50"/>
        <v/>
      </c>
      <c r="Y105" s="83" t="str">
        <f t="shared" si="51"/>
        <v/>
      </c>
      <c r="Z105" s="81">
        <f t="shared" si="52"/>
        <v>0</v>
      </c>
      <c r="AA105" s="81">
        <f t="shared" si="53"/>
        <v>0</v>
      </c>
      <c r="AB105" s="81">
        <f t="shared" si="54"/>
        <v>0</v>
      </c>
      <c r="AC105" s="81">
        <f t="shared" si="55"/>
        <v>0</v>
      </c>
      <c r="AD105" s="81">
        <f t="shared" si="56"/>
        <v>0</v>
      </c>
      <c r="AE105" s="81">
        <f t="shared" si="57"/>
        <v>0</v>
      </c>
      <c r="AF105" s="81">
        <f t="shared" si="58"/>
        <v>0</v>
      </c>
      <c r="AG105" s="81">
        <f t="shared" si="59"/>
        <v>0</v>
      </c>
      <c r="AH105" s="81">
        <f t="shared" si="60"/>
        <v>0</v>
      </c>
      <c r="AI105" s="81">
        <f t="shared" si="61"/>
        <v>0</v>
      </c>
      <c r="AJ105" s="81">
        <f t="shared" si="62"/>
        <v>0</v>
      </c>
      <c r="AK105" s="81">
        <f t="shared" si="63"/>
        <v>0</v>
      </c>
      <c r="AL105" s="81">
        <f t="shared" si="64"/>
        <v>0</v>
      </c>
      <c r="AM105" s="81">
        <f t="shared" si="65"/>
        <v>0</v>
      </c>
      <c r="AN105" s="81">
        <f t="shared" si="66"/>
        <v>0</v>
      </c>
      <c r="AO105" s="81">
        <f t="shared" si="67"/>
        <v>0</v>
      </c>
      <c r="AP105" s="81">
        <f t="shared" si="68"/>
        <v>0</v>
      </c>
      <c r="AQ105" s="81">
        <f t="shared" si="69"/>
        <v>0</v>
      </c>
      <c r="AR105" s="81">
        <f t="shared" si="70"/>
        <v>0</v>
      </c>
      <c r="AS105" s="81">
        <f t="shared" si="71"/>
        <v>0</v>
      </c>
      <c r="AT105" s="81">
        <f t="shared" si="72"/>
        <v>0</v>
      </c>
      <c r="AU105" s="81">
        <f t="shared" si="73"/>
        <v>0</v>
      </c>
    </row>
    <row r="106" spans="1:47" x14ac:dyDescent="0.25">
      <c r="A106" s="107"/>
      <c r="B106" s="64"/>
      <c r="C106" s="64"/>
      <c r="D106" s="206"/>
      <c r="E106" s="64"/>
      <c r="F106" s="69"/>
      <c r="G106" s="69"/>
      <c r="H106" s="87" t="str">
        <f t="shared" si="74"/>
        <v/>
      </c>
      <c r="I106" s="65"/>
      <c r="J106" s="65"/>
      <c r="K106" s="64"/>
      <c r="L106" s="64"/>
      <c r="M106" s="64"/>
      <c r="N106" s="64"/>
      <c r="O106" s="64"/>
      <c r="P106" s="64"/>
      <c r="Q106" s="64"/>
      <c r="R106" s="64"/>
      <c r="S106" s="64"/>
      <c r="T106" s="65"/>
      <c r="U106" s="65"/>
      <c r="V106" s="111"/>
      <c r="W106" s="111"/>
      <c r="X106" s="83" t="str">
        <f t="shared" si="50"/>
        <v/>
      </c>
      <c r="Y106" s="83" t="str">
        <f t="shared" si="51"/>
        <v/>
      </c>
      <c r="Z106" s="81">
        <f t="shared" si="52"/>
        <v>0</v>
      </c>
      <c r="AA106" s="81">
        <f t="shared" si="53"/>
        <v>0</v>
      </c>
      <c r="AB106" s="81">
        <f t="shared" si="54"/>
        <v>0</v>
      </c>
      <c r="AC106" s="81">
        <f t="shared" si="55"/>
        <v>0</v>
      </c>
      <c r="AD106" s="81">
        <f t="shared" si="56"/>
        <v>0</v>
      </c>
      <c r="AE106" s="81">
        <f t="shared" si="57"/>
        <v>0</v>
      </c>
      <c r="AF106" s="81">
        <f t="shared" si="58"/>
        <v>0</v>
      </c>
      <c r="AG106" s="81">
        <f t="shared" si="59"/>
        <v>0</v>
      </c>
      <c r="AH106" s="81">
        <f t="shared" si="60"/>
        <v>0</v>
      </c>
      <c r="AI106" s="81">
        <f t="shared" si="61"/>
        <v>0</v>
      </c>
      <c r="AJ106" s="81">
        <f t="shared" si="62"/>
        <v>0</v>
      </c>
      <c r="AK106" s="81">
        <f t="shared" si="63"/>
        <v>0</v>
      </c>
      <c r="AL106" s="81">
        <f t="shared" si="64"/>
        <v>0</v>
      </c>
      <c r="AM106" s="81">
        <f t="shared" si="65"/>
        <v>0</v>
      </c>
      <c r="AN106" s="81">
        <f t="shared" si="66"/>
        <v>0</v>
      </c>
      <c r="AO106" s="81">
        <f t="shared" si="67"/>
        <v>0</v>
      </c>
      <c r="AP106" s="81">
        <f t="shared" si="68"/>
        <v>0</v>
      </c>
      <c r="AQ106" s="81">
        <f t="shared" si="69"/>
        <v>0</v>
      </c>
      <c r="AR106" s="81">
        <f t="shared" si="70"/>
        <v>0</v>
      </c>
      <c r="AS106" s="81">
        <f t="shared" si="71"/>
        <v>0</v>
      </c>
      <c r="AT106" s="81">
        <f t="shared" si="72"/>
        <v>0</v>
      </c>
      <c r="AU106" s="81">
        <f t="shared" si="73"/>
        <v>0</v>
      </c>
    </row>
    <row r="107" spans="1:47" x14ac:dyDescent="0.25">
      <c r="A107" s="107"/>
      <c r="B107" s="64"/>
      <c r="C107" s="64"/>
      <c r="D107" s="206"/>
      <c r="E107" s="64"/>
      <c r="F107" s="69"/>
      <c r="G107" s="69"/>
      <c r="H107" s="87" t="str">
        <f t="shared" si="74"/>
        <v/>
      </c>
      <c r="I107" s="65"/>
      <c r="J107" s="65"/>
      <c r="K107" s="64"/>
      <c r="L107" s="64"/>
      <c r="M107" s="64"/>
      <c r="N107" s="64"/>
      <c r="O107" s="64"/>
      <c r="P107" s="64"/>
      <c r="Q107" s="64"/>
      <c r="R107" s="64"/>
      <c r="S107" s="64"/>
      <c r="T107" s="65"/>
      <c r="U107" s="65"/>
      <c r="V107" s="111"/>
      <c r="W107" s="111"/>
      <c r="X107" s="83" t="str">
        <f t="shared" si="50"/>
        <v/>
      </c>
      <c r="Y107" s="83" t="str">
        <f t="shared" si="51"/>
        <v/>
      </c>
      <c r="Z107" s="81">
        <f t="shared" si="52"/>
        <v>0</v>
      </c>
      <c r="AA107" s="81">
        <f t="shared" si="53"/>
        <v>0</v>
      </c>
      <c r="AB107" s="81">
        <f t="shared" si="54"/>
        <v>0</v>
      </c>
      <c r="AC107" s="81">
        <f t="shared" si="55"/>
        <v>0</v>
      </c>
      <c r="AD107" s="81">
        <f t="shared" si="56"/>
        <v>0</v>
      </c>
      <c r="AE107" s="81">
        <f t="shared" si="57"/>
        <v>0</v>
      </c>
      <c r="AF107" s="81">
        <f t="shared" si="58"/>
        <v>0</v>
      </c>
      <c r="AG107" s="81">
        <f t="shared" si="59"/>
        <v>0</v>
      </c>
      <c r="AH107" s="81">
        <f t="shared" si="60"/>
        <v>0</v>
      </c>
      <c r="AI107" s="81">
        <f t="shared" si="61"/>
        <v>0</v>
      </c>
      <c r="AJ107" s="81">
        <f t="shared" si="62"/>
        <v>0</v>
      </c>
      <c r="AK107" s="81">
        <f t="shared" si="63"/>
        <v>0</v>
      </c>
      <c r="AL107" s="81">
        <f t="shared" si="64"/>
        <v>0</v>
      </c>
      <c r="AM107" s="81">
        <f t="shared" si="65"/>
        <v>0</v>
      </c>
      <c r="AN107" s="81">
        <f t="shared" si="66"/>
        <v>0</v>
      </c>
      <c r="AO107" s="81">
        <f t="shared" si="67"/>
        <v>0</v>
      </c>
      <c r="AP107" s="81">
        <f t="shared" si="68"/>
        <v>0</v>
      </c>
      <c r="AQ107" s="81">
        <f t="shared" si="69"/>
        <v>0</v>
      </c>
      <c r="AR107" s="81">
        <f t="shared" si="70"/>
        <v>0</v>
      </c>
      <c r="AS107" s="81">
        <f t="shared" si="71"/>
        <v>0</v>
      </c>
      <c r="AT107" s="81">
        <f t="shared" si="72"/>
        <v>0</v>
      </c>
      <c r="AU107" s="81">
        <f t="shared" si="73"/>
        <v>0</v>
      </c>
    </row>
    <row r="108" spans="1:47" x14ac:dyDescent="0.25">
      <c r="A108" s="107"/>
      <c r="B108" s="64"/>
      <c r="C108" s="64"/>
      <c r="D108" s="206"/>
      <c r="E108" s="64"/>
      <c r="F108" s="69"/>
      <c r="G108" s="69"/>
      <c r="H108" s="87" t="str">
        <f t="shared" si="74"/>
        <v/>
      </c>
      <c r="I108" s="65"/>
      <c r="J108" s="65"/>
      <c r="K108" s="64"/>
      <c r="L108" s="64"/>
      <c r="M108" s="64"/>
      <c r="N108" s="64"/>
      <c r="O108" s="64"/>
      <c r="P108" s="64"/>
      <c r="Q108" s="64"/>
      <c r="R108" s="64"/>
      <c r="S108" s="64"/>
      <c r="T108" s="65"/>
      <c r="U108" s="65"/>
      <c r="V108" s="111"/>
      <c r="W108" s="111"/>
      <c r="X108" s="83" t="str">
        <f t="shared" ref="X108:X139" si="75">IF(OR($H108="",$S108=0,$T108=0,$N108="Identified/More Info Req",$N108="Abandoned",$N108="Superseded"),"",(I108-J108)/(T108*INDEX(CostsData,MATCH($S108,CostsEmissionSource,0),MATCH($H108,CostsYear,0)))+IF($K108="Yes",AB108*INDEX(CostsData,MATCH("CRC EES",CostsEmissionSource,0),MATCH(AD$8,CostsYear,0)),0))</f>
        <v/>
      </c>
      <c r="Y108" s="83" t="str">
        <f t="shared" ref="Y108:Y139" si="76">IF(OR($H108="",$S108=0,$T108=0,$N108="Identified/More Info Req",$N108="Abandoned",$N108="Superseded"),"",(I108-J108)/($T108*(INDEX(EmissionFactorsData,MATCH($S108,EmissionFactorsEmissionSource,0),MATCH($H108,EmissionFactorsYear,0))/1000)))</f>
        <v/>
      </c>
      <c r="Z108" s="81">
        <f t="shared" ref="Z108:Z139" si="77">IF(OR($N108="Identified/More Info Req",$N108="Abandoned",$N108="Superseded",$U108="yes",LEFT($H108,4)&gt;LEFT(Z$8,4),$S108=""),0,$T108*(INDEX(EmissionFactorsData,MATCH($S108,EmissionFactorsEmissionSource,0),MATCH(Z$8,EmissionFactorsYear,0))/1000))</f>
        <v>0</v>
      </c>
      <c r="AA108" s="81">
        <f t="shared" ref="AA108:AA139" si="78">IF(OR($N108="Identified/More Info Req",$N108="Abandoned",$N108="Superseded",$U108="yes",LEFT($H108,4)&gt;LEFT(Z$8,4),$S108=""),0,$T108*INDEX(CostsData,MATCH($S108,CostsEmissionSource,0),MATCH(Z$8,CostsYear,0)))+IF($K108="Yes",X108*INDEX(CostsData,MATCH("CRC EES",CostsEmissionSource,0),MATCH(Z$8,CostsYear,0)),0)</f>
        <v>0</v>
      </c>
      <c r="AB108" s="81">
        <f t="shared" ref="AB108:AB139" si="79">IF(OR($N108="Identified/More Info Req",$N108="Abandoned",$N108="Superseded",$U108="yes",LEFT($H108,4)&gt;LEFT(AB$8,4),$S108=""),0,$T108*(INDEX(EmissionFactorsData,MATCH($S108,EmissionFactorsEmissionSource,0),MATCH(AB$8,EmissionFactorsYear,0))/1000))</f>
        <v>0</v>
      </c>
      <c r="AC108" s="81">
        <f t="shared" ref="AC108:AC139" si="80">IF(OR($N108="Identified/More Info Req",$N108="Abandoned",$N108="Superseded",$U108="yes",LEFT($H108,4)&gt;LEFT(AB$8,4),$S108=""),0,$T108*INDEX(CostsData,MATCH($S108,CostsEmissionSource,0),MATCH(AB$8,CostsYear,0)))+IF($K108="Yes",Z108*INDEX(CostsData,MATCH("CRC EES",CostsEmissionSource,0),MATCH(AB$8,CostsYear,0)),0)</f>
        <v>0</v>
      </c>
      <c r="AD108" s="81">
        <f t="shared" ref="AD108:AD139" si="81">IF(OR($N108="Identified/More Info Req",$N108="Abandoned",$N108="Superseded",$U108="yes",LEFT($H108,4)&gt;LEFT(AD$8,4),$S108=""),0,$T108*(INDEX(EmissionFactorsData,MATCH($S108,EmissionFactorsEmissionSource,0),MATCH(AD$8,EmissionFactorsYear,0))/1000))</f>
        <v>0</v>
      </c>
      <c r="AE108" s="81">
        <f t="shared" ref="AE108:AE139" si="82">IF(OR($N108="Identified/More Info Req",$N108="Abandoned",$N108="Superseded",$U108="yes",LEFT($H108,4)&gt;LEFT(AD$8,4),$S108=""),0,$T108*INDEX(CostsData,MATCH($S108,CostsEmissionSource,0),MATCH(AD$8,CostsYear,0)))+IF($K108="Yes",AB108*INDEX(CostsData,MATCH("CRC EES",CostsEmissionSource,0),MATCH(AD$8,CostsYear,0)),0)</f>
        <v>0</v>
      </c>
      <c r="AF108" s="81">
        <f t="shared" ref="AF108:AF139" si="83">IF(OR($N108="Identified/More Info Req",$N108="Abandoned",$N108="Superseded",$U108="yes",LEFT($H108,4)&gt;LEFT(AF$8,4),$S108=""),0,$T108*(INDEX(EmissionFactorsData,MATCH($S108,EmissionFactorsEmissionSource,0),MATCH(AF$8,EmissionFactorsYear,0))/1000))</f>
        <v>0</v>
      </c>
      <c r="AG108" s="81">
        <f t="shared" ref="AG108:AG139" si="84">IF(OR($N108="Identified/More Info Req",$N108="Abandoned",$N108="Superseded",$U108="yes",LEFT($H108,4)&gt;LEFT(AF$8,4),$S108=""),0,$T108*INDEX(CostsData,MATCH($S108,CostsEmissionSource,0),MATCH(AF$8,CostsYear,0)))+IF($K108="Yes",AD108*INDEX(CostsData,MATCH("CRC EES",CostsEmissionSource,0),MATCH(AF$8,CostsYear,0)),0)</f>
        <v>0</v>
      </c>
      <c r="AH108" s="81">
        <f t="shared" ref="AH108:AH139" si="85">IF(OR($N108="Identified/More Info Req",$N108="Abandoned",$N108="Superseded",$U108="yes",LEFT($H108,4)&gt;LEFT(AH$8,4),$S108=""),0,$T108*(INDEX(EmissionFactorsData,MATCH($S108,EmissionFactorsEmissionSource,0),MATCH(AH$8,EmissionFactorsYear,0))/1000))</f>
        <v>0</v>
      </c>
      <c r="AI108" s="81">
        <f t="shared" ref="AI108:AI139" si="86">IF(OR($N108="Identified/More Info Req",$N108="Abandoned",$N108="Superseded",$U108="yes",LEFT($H108,4)&gt;LEFT(AH$8,4),$S108=""),0,$T108*INDEX(CostsData,MATCH($S108,CostsEmissionSource,0),MATCH(AH$8,CostsYear,0)))+IF($K108="Yes",AF108*INDEX(CostsData,MATCH("CRC EES",CostsEmissionSource,0),MATCH(AH$8,CostsYear,0)),0)</f>
        <v>0</v>
      </c>
      <c r="AJ108" s="81">
        <f t="shared" ref="AJ108:AJ139" si="87">IF(OR($N108="Identified/More Info Req",$N108="Abandoned",$N108="Superseded",$U108="yes",LEFT($H108,4)&gt;LEFT(AJ$8,4),$S108=""),0,$T108*(INDEX(EmissionFactorsData,MATCH($S108,EmissionFactorsEmissionSource,0),MATCH(AJ$8,EmissionFactorsYear,0))/1000))</f>
        <v>0</v>
      </c>
      <c r="AK108" s="81">
        <f t="shared" ref="AK108:AK139" si="88">IF(OR($N108="Identified/More Info Req",$N108="Abandoned",$N108="Superseded",$U108="yes",LEFT($H108,4)&gt;LEFT(AJ$8,4),$S108=""),0,$T108*INDEX(CostsData,MATCH($S108,CostsEmissionSource,0),MATCH(AJ$8,CostsYear,0)))+IF($K108="Yes",AH108*INDEX(CostsData,MATCH("CRC EES",CostsEmissionSource,0),MATCH(AJ$8,CostsYear,0)),0)</f>
        <v>0</v>
      </c>
      <c r="AL108" s="81">
        <f t="shared" ref="AL108:AL139" si="89">IF(OR($N108="Identified/More Info Req",$N108="Abandoned",$N108="Superseded",$U108="yes",LEFT($H108,4)&gt;LEFT(AL$8,4),$S108=""),0,$T108*(INDEX(EmissionFactorsData,MATCH($S108,EmissionFactorsEmissionSource,0),MATCH(AL$8,EmissionFactorsYear,0))/1000))</f>
        <v>0</v>
      </c>
      <c r="AM108" s="81">
        <f t="shared" ref="AM108:AM139" si="90">IF(OR($N108="Identified/More Info Req",$N108="Abandoned",$N108="Superseded",$U108="yes",LEFT($H108,4)&gt;LEFT(AL$8,4),$S108=""),0,$T108*INDEX(CostsData,MATCH($S108,CostsEmissionSource,0),MATCH(AL$8,CostsYear,0)))+IF($K108="Yes",AJ108*INDEX(CostsData,MATCH("CRC EES",CostsEmissionSource,0),MATCH(AL$8,CostsYear,0)),0)</f>
        <v>0</v>
      </c>
      <c r="AN108" s="81">
        <f t="shared" ref="AN108:AN139" si="91">IF(OR($N108="Identified/More Info Req",$N108="Abandoned",$N108="Superseded",$U108="yes",LEFT($H108,4)&gt;LEFT(AN$8,4),$S108=""),0,$T108*(INDEX(EmissionFactorsData,MATCH($S108,EmissionFactorsEmissionSource,0),MATCH(AN$8,EmissionFactorsYear,0))/1000))</f>
        <v>0</v>
      </c>
      <c r="AO108" s="81">
        <f t="shared" ref="AO108:AO139" si="92">IF(OR($N108="Identified/More Info Req",$N108="Abandoned",$N108="Superseded",$U108="yes",LEFT($H108,4)&gt;LEFT(AN$8,4),$S108=""),0,$T108*INDEX(CostsData,MATCH($S108,CostsEmissionSource,0),MATCH(AN$8,CostsYear,0)))+IF($K108="Yes",AL108*INDEX(CostsData,MATCH("CRC EES",CostsEmissionSource,0),MATCH(AN$8,CostsYear,0)),0)</f>
        <v>0</v>
      </c>
      <c r="AP108" s="81">
        <f t="shared" ref="AP108:AP139" si="93">IF(OR($N108="Identified/More Info Req",$N108="Abandoned",$N108="Superseded",$U108="yes",LEFT($H108,4)&gt;LEFT(AP$8,4),$S108=""),0,$T108*(INDEX(EmissionFactorsData,MATCH($S108,EmissionFactorsEmissionSource,0),MATCH(AP$8,EmissionFactorsYear,0))/1000))</f>
        <v>0</v>
      </c>
      <c r="AQ108" s="81">
        <f t="shared" ref="AQ108:AQ139" si="94">IF(OR($N108="Identified/More Info Req",$N108="Abandoned",$N108="Superseded",$U108="yes",LEFT($H108,4)&gt;LEFT(AP$8,4),$S108=""),0,$T108*INDEX(CostsData,MATCH($S108,CostsEmissionSource,0),MATCH(AP$8,CostsYear,0)))+IF($K108="Yes",AN108*INDEX(CostsData,MATCH("CRC EES",CostsEmissionSource,0),MATCH(AP$8,CostsYear,0)),0)</f>
        <v>0</v>
      </c>
      <c r="AR108" s="81">
        <f t="shared" ref="AR108:AR139" si="95">IF(OR($N108="Identified/More Info Req",$N108="Abandoned",$N108="Superseded",$U108="yes",LEFT($H108,4)&gt;LEFT(AR$8,4),$S108=""),0,$T108*(INDEX(EmissionFactorsData,MATCH($S108,EmissionFactorsEmissionSource,0),MATCH(AR$8,EmissionFactorsYear,0))/1000))</f>
        <v>0</v>
      </c>
      <c r="AS108" s="81">
        <f t="shared" ref="AS108:AS139" si="96">IF(OR($N108="Identified/More Info Req",$N108="Abandoned",$N108="Superseded",$U108="yes",LEFT($H108,4)&gt;LEFT(AR$8,4),$S108=""),0,$T108*INDEX(CostsData,MATCH($S108,CostsEmissionSource,0),MATCH(AR$8,CostsYear,0)))+IF($K108="Yes",AP108*INDEX(CostsData,MATCH("CRC EES",CostsEmissionSource,0),MATCH(AR$8,CostsYear,0)),0)</f>
        <v>0</v>
      </c>
      <c r="AT108" s="81">
        <f t="shared" ref="AT108:AT139" si="97">IF(OR($N108="Identified/More Info Req",$N108="Abandoned",$N108="Superseded",$U108="yes",LEFT($H108,4)&gt;LEFT(AT$8,4),$S108=""),0,$T108*(INDEX(EmissionFactorsData,MATCH($S108,EmissionFactorsEmissionSource,0),MATCH(AT$8,EmissionFactorsYear,0))/1000))</f>
        <v>0</v>
      </c>
      <c r="AU108" s="81">
        <f t="shared" ref="AU108:AU139" si="98">IF(OR($N108="Identified/More Info Req",$N108="Abandoned",$N108="Superseded",$U108="yes",LEFT($H108,4)&gt;LEFT(AT$8,4),$S108=""),0,$T108*INDEX(CostsData,MATCH($S108,CostsEmissionSource,0),MATCH(AT$8,CostsYear,0)))+IF($K108="Yes",AR108*INDEX(CostsData,MATCH("CRC EES",CostsEmissionSource,0),MATCH(AT$8,CostsYear,0)),0)</f>
        <v>0</v>
      </c>
    </row>
    <row r="109" spans="1:47" x14ac:dyDescent="0.25">
      <c r="A109" s="107"/>
      <c r="B109" s="64"/>
      <c r="C109" s="64"/>
      <c r="D109" s="206"/>
      <c r="E109" s="64"/>
      <c r="F109" s="69"/>
      <c r="G109" s="69"/>
      <c r="H109" s="87" t="str">
        <f t="shared" si="74"/>
        <v/>
      </c>
      <c r="I109" s="65"/>
      <c r="J109" s="65"/>
      <c r="K109" s="64"/>
      <c r="L109" s="64"/>
      <c r="M109" s="64"/>
      <c r="N109" s="64"/>
      <c r="O109" s="64"/>
      <c r="P109" s="64"/>
      <c r="Q109" s="64"/>
      <c r="R109" s="64"/>
      <c r="S109" s="64"/>
      <c r="T109" s="65"/>
      <c r="U109" s="65"/>
      <c r="V109" s="111"/>
      <c r="W109" s="111"/>
      <c r="X109" s="83" t="str">
        <f t="shared" si="75"/>
        <v/>
      </c>
      <c r="Y109" s="83" t="str">
        <f t="shared" si="76"/>
        <v/>
      </c>
      <c r="Z109" s="81">
        <f t="shared" si="77"/>
        <v>0</v>
      </c>
      <c r="AA109" s="81">
        <f t="shared" si="78"/>
        <v>0</v>
      </c>
      <c r="AB109" s="81">
        <f t="shared" si="79"/>
        <v>0</v>
      </c>
      <c r="AC109" s="81">
        <f t="shared" si="80"/>
        <v>0</v>
      </c>
      <c r="AD109" s="81">
        <f t="shared" si="81"/>
        <v>0</v>
      </c>
      <c r="AE109" s="81">
        <f t="shared" si="82"/>
        <v>0</v>
      </c>
      <c r="AF109" s="81">
        <f t="shared" si="83"/>
        <v>0</v>
      </c>
      <c r="AG109" s="81">
        <f t="shared" si="84"/>
        <v>0</v>
      </c>
      <c r="AH109" s="81">
        <f t="shared" si="85"/>
        <v>0</v>
      </c>
      <c r="AI109" s="81">
        <f t="shared" si="86"/>
        <v>0</v>
      </c>
      <c r="AJ109" s="81">
        <f t="shared" si="87"/>
        <v>0</v>
      </c>
      <c r="AK109" s="81">
        <f t="shared" si="88"/>
        <v>0</v>
      </c>
      <c r="AL109" s="81">
        <f t="shared" si="89"/>
        <v>0</v>
      </c>
      <c r="AM109" s="81">
        <f t="shared" si="90"/>
        <v>0</v>
      </c>
      <c r="AN109" s="81">
        <f t="shared" si="91"/>
        <v>0</v>
      </c>
      <c r="AO109" s="81">
        <f t="shared" si="92"/>
        <v>0</v>
      </c>
      <c r="AP109" s="81">
        <f t="shared" si="93"/>
        <v>0</v>
      </c>
      <c r="AQ109" s="81">
        <f t="shared" si="94"/>
        <v>0</v>
      </c>
      <c r="AR109" s="81">
        <f t="shared" si="95"/>
        <v>0</v>
      </c>
      <c r="AS109" s="81">
        <f t="shared" si="96"/>
        <v>0</v>
      </c>
      <c r="AT109" s="81">
        <f t="shared" si="97"/>
        <v>0</v>
      </c>
      <c r="AU109" s="81">
        <f t="shared" si="98"/>
        <v>0</v>
      </c>
    </row>
    <row r="110" spans="1:47" x14ac:dyDescent="0.25">
      <c r="A110" s="107"/>
      <c r="B110" s="64"/>
      <c r="C110" s="64"/>
      <c r="D110" s="206"/>
      <c r="E110" s="64"/>
      <c r="F110" s="69"/>
      <c r="G110" s="69"/>
      <c r="H110" s="87" t="str">
        <f t="shared" si="74"/>
        <v/>
      </c>
      <c r="I110" s="65"/>
      <c r="J110" s="65"/>
      <c r="K110" s="64"/>
      <c r="L110" s="64"/>
      <c r="M110" s="64"/>
      <c r="N110" s="64"/>
      <c r="O110" s="64"/>
      <c r="P110" s="64"/>
      <c r="Q110" s="64"/>
      <c r="R110" s="64"/>
      <c r="S110" s="64"/>
      <c r="T110" s="65"/>
      <c r="U110" s="65"/>
      <c r="V110" s="111"/>
      <c r="W110" s="111"/>
      <c r="X110" s="83" t="str">
        <f t="shared" si="75"/>
        <v/>
      </c>
      <c r="Y110" s="83" t="str">
        <f t="shared" si="76"/>
        <v/>
      </c>
      <c r="Z110" s="81">
        <f t="shared" si="77"/>
        <v>0</v>
      </c>
      <c r="AA110" s="81">
        <f t="shared" si="78"/>
        <v>0</v>
      </c>
      <c r="AB110" s="81">
        <f t="shared" si="79"/>
        <v>0</v>
      </c>
      <c r="AC110" s="81">
        <f t="shared" si="80"/>
        <v>0</v>
      </c>
      <c r="AD110" s="81">
        <f t="shared" si="81"/>
        <v>0</v>
      </c>
      <c r="AE110" s="81">
        <f t="shared" si="82"/>
        <v>0</v>
      </c>
      <c r="AF110" s="81">
        <f t="shared" si="83"/>
        <v>0</v>
      </c>
      <c r="AG110" s="81">
        <f t="shared" si="84"/>
        <v>0</v>
      </c>
      <c r="AH110" s="81">
        <f t="shared" si="85"/>
        <v>0</v>
      </c>
      <c r="AI110" s="81">
        <f t="shared" si="86"/>
        <v>0</v>
      </c>
      <c r="AJ110" s="81">
        <f t="shared" si="87"/>
        <v>0</v>
      </c>
      <c r="AK110" s="81">
        <f t="shared" si="88"/>
        <v>0</v>
      </c>
      <c r="AL110" s="81">
        <f t="shared" si="89"/>
        <v>0</v>
      </c>
      <c r="AM110" s="81">
        <f t="shared" si="90"/>
        <v>0</v>
      </c>
      <c r="AN110" s="81">
        <f t="shared" si="91"/>
        <v>0</v>
      </c>
      <c r="AO110" s="81">
        <f t="shared" si="92"/>
        <v>0</v>
      </c>
      <c r="AP110" s="81">
        <f t="shared" si="93"/>
        <v>0</v>
      </c>
      <c r="AQ110" s="81">
        <f t="shared" si="94"/>
        <v>0</v>
      </c>
      <c r="AR110" s="81">
        <f t="shared" si="95"/>
        <v>0</v>
      </c>
      <c r="AS110" s="81">
        <f t="shared" si="96"/>
        <v>0</v>
      </c>
      <c r="AT110" s="81">
        <f t="shared" si="97"/>
        <v>0</v>
      </c>
      <c r="AU110" s="81">
        <f t="shared" si="98"/>
        <v>0</v>
      </c>
    </row>
    <row r="111" spans="1:47" x14ac:dyDescent="0.25">
      <c r="A111" s="107"/>
      <c r="B111" s="64"/>
      <c r="C111" s="64"/>
      <c r="D111" s="206"/>
      <c r="E111" s="64"/>
      <c r="F111" s="69"/>
      <c r="G111" s="69"/>
      <c r="H111" s="87" t="str">
        <f t="shared" si="74"/>
        <v/>
      </c>
      <c r="I111" s="65"/>
      <c r="J111" s="65"/>
      <c r="K111" s="64"/>
      <c r="L111" s="64"/>
      <c r="M111" s="64"/>
      <c r="N111" s="64"/>
      <c r="O111" s="64"/>
      <c r="P111" s="64"/>
      <c r="Q111" s="64"/>
      <c r="R111" s="64"/>
      <c r="S111" s="64"/>
      <c r="T111" s="65"/>
      <c r="U111" s="65"/>
      <c r="V111" s="111"/>
      <c r="W111" s="111"/>
      <c r="X111" s="83" t="str">
        <f t="shared" si="75"/>
        <v/>
      </c>
      <c r="Y111" s="83" t="str">
        <f t="shared" si="76"/>
        <v/>
      </c>
      <c r="Z111" s="81">
        <f t="shared" si="77"/>
        <v>0</v>
      </c>
      <c r="AA111" s="81">
        <f t="shared" si="78"/>
        <v>0</v>
      </c>
      <c r="AB111" s="81">
        <f t="shared" si="79"/>
        <v>0</v>
      </c>
      <c r="AC111" s="81">
        <f t="shared" si="80"/>
        <v>0</v>
      </c>
      <c r="AD111" s="81">
        <f t="shared" si="81"/>
        <v>0</v>
      </c>
      <c r="AE111" s="81">
        <f t="shared" si="82"/>
        <v>0</v>
      </c>
      <c r="AF111" s="81">
        <f t="shared" si="83"/>
        <v>0</v>
      </c>
      <c r="AG111" s="81">
        <f t="shared" si="84"/>
        <v>0</v>
      </c>
      <c r="AH111" s="81">
        <f t="shared" si="85"/>
        <v>0</v>
      </c>
      <c r="AI111" s="81">
        <f t="shared" si="86"/>
        <v>0</v>
      </c>
      <c r="AJ111" s="81">
        <f t="shared" si="87"/>
        <v>0</v>
      </c>
      <c r="AK111" s="81">
        <f t="shared" si="88"/>
        <v>0</v>
      </c>
      <c r="AL111" s="81">
        <f t="shared" si="89"/>
        <v>0</v>
      </c>
      <c r="AM111" s="81">
        <f t="shared" si="90"/>
        <v>0</v>
      </c>
      <c r="AN111" s="81">
        <f t="shared" si="91"/>
        <v>0</v>
      </c>
      <c r="AO111" s="81">
        <f t="shared" si="92"/>
        <v>0</v>
      </c>
      <c r="AP111" s="81">
        <f t="shared" si="93"/>
        <v>0</v>
      </c>
      <c r="AQ111" s="81">
        <f t="shared" si="94"/>
        <v>0</v>
      </c>
      <c r="AR111" s="81">
        <f t="shared" si="95"/>
        <v>0</v>
      </c>
      <c r="AS111" s="81">
        <f t="shared" si="96"/>
        <v>0</v>
      </c>
      <c r="AT111" s="81">
        <f t="shared" si="97"/>
        <v>0</v>
      </c>
      <c r="AU111" s="81">
        <f t="shared" si="98"/>
        <v>0</v>
      </c>
    </row>
    <row r="112" spans="1:47" x14ac:dyDescent="0.25">
      <c r="A112" s="107"/>
      <c r="B112" s="64"/>
      <c r="C112" s="64"/>
      <c r="D112" s="206"/>
      <c r="E112" s="64"/>
      <c r="F112" s="69"/>
      <c r="G112" s="69"/>
      <c r="H112" s="87" t="str">
        <f t="shared" si="74"/>
        <v/>
      </c>
      <c r="I112" s="65"/>
      <c r="J112" s="65"/>
      <c r="K112" s="64"/>
      <c r="L112" s="64"/>
      <c r="M112" s="64"/>
      <c r="N112" s="64"/>
      <c r="O112" s="64"/>
      <c r="P112" s="64"/>
      <c r="Q112" s="64"/>
      <c r="R112" s="64"/>
      <c r="S112" s="64"/>
      <c r="T112" s="65"/>
      <c r="U112" s="65"/>
      <c r="V112" s="111"/>
      <c r="W112" s="111"/>
      <c r="X112" s="83" t="str">
        <f t="shared" si="75"/>
        <v/>
      </c>
      <c r="Y112" s="83" t="str">
        <f t="shared" si="76"/>
        <v/>
      </c>
      <c r="Z112" s="81">
        <f t="shared" si="77"/>
        <v>0</v>
      </c>
      <c r="AA112" s="81">
        <f t="shared" si="78"/>
        <v>0</v>
      </c>
      <c r="AB112" s="81">
        <f t="shared" si="79"/>
        <v>0</v>
      </c>
      <c r="AC112" s="81">
        <f t="shared" si="80"/>
        <v>0</v>
      </c>
      <c r="AD112" s="81">
        <f t="shared" si="81"/>
        <v>0</v>
      </c>
      <c r="AE112" s="81">
        <f t="shared" si="82"/>
        <v>0</v>
      </c>
      <c r="AF112" s="81">
        <f t="shared" si="83"/>
        <v>0</v>
      </c>
      <c r="AG112" s="81">
        <f t="shared" si="84"/>
        <v>0</v>
      </c>
      <c r="AH112" s="81">
        <f t="shared" si="85"/>
        <v>0</v>
      </c>
      <c r="AI112" s="81">
        <f t="shared" si="86"/>
        <v>0</v>
      </c>
      <c r="AJ112" s="81">
        <f t="shared" si="87"/>
        <v>0</v>
      </c>
      <c r="AK112" s="81">
        <f t="shared" si="88"/>
        <v>0</v>
      </c>
      <c r="AL112" s="81">
        <f t="shared" si="89"/>
        <v>0</v>
      </c>
      <c r="AM112" s="81">
        <f t="shared" si="90"/>
        <v>0</v>
      </c>
      <c r="AN112" s="81">
        <f t="shared" si="91"/>
        <v>0</v>
      </c>
      <c r="AO112" s="81">
        <f t="shared" si="92"/>
        <v>0</v>
      </c>
      <c r="AP112" s="81">
        <f t="shared" si="93"/>
        <v>0</v>
      </c>
      <c r="AQ112" s="81">
        <f t="shared" si="94"/>
        <v>0</v>
      </c>
      <c r="AR112" s="81">
        <f t="shared" si="95"/>
        <v>0</v>
      </c>
      <c r="AS112" s="81">
        <f t="shared" si="96"/>
        <v>0</v>
      </c>
      <c r="AT112" s="81">
        <f t="shared" si="97"/>
        <v>0</v>
      </c>
      <c r="AU112" s="81">
        <f t="shared" si="98"/>
        <v>0</v>
      </c>
    </row>
    <row r="113" spans="1:47" x14ac:dyDescent="0.25">
      <c r="A113" s="107"/>
      <c r="B113" s="64"/>
      <c r="C113" s="64"/>
      <c r="D113" s="206"/>
      <c r="E113" s="64"/>
      <c r="F113" s="69"/>
      <c r="G113" s="69"/>
      <c r="H113" s="87" t="str">
        <f t="shared" si="74"/>
        <v/>
      </c>
      <c r="I113" s="65"/>
      <c r="J113" s="65"/>
      <c r="K113" s="64"/>
      <c r="L113" s="64"/>
      <c r="M113" s="64"/>
      <c r="N113" s="64"/>
      <c r="O113" s="64"/>
      <c r="P113" s="64"/>
      <c r="Q113" s="64"/>
      <c r="R113" s="64"/>
      <c r="S113" s="64"/>
      <c r="T113" s="65"/>
      <c r="U113" s="65"/>
      <c r="V113" s="111"/>
      <c r="W113" s="111"/>
      <c r="X113" s="83" t="str">
        <f t="shared" si="75"/>
        <v/>
      </c>
      <c r="Y113" s="83" t="str">
        <f t="shared" si="76"/>
        <v/>
      </c>
      <c r="Z113" s="81">
        <f t="shared" si="77"/>
        <v>0</v>
      </c>
      <c r="AA113" s="81">
        <f t="shared" si="78"/>
        <v>0</v>
      </c>
      <c r="AB113" s="81">
        <f t="shared" si="79"/>
        <v>0</v>
      </c>
      <c r="AC113" s="81">
        <f t="shared" si="80"/>
        <v>0</v>
      </c>
      <c r="AD113" s="81">
        <f t="shared" si="81"/>
        <v>0</v>
      </c>
      <c r="AE113" s="81">
        <f t="shared" si="82"/>
        <v>0</v>
      </c>
      <c r="AF113" s="81">
        <f t="shared" si="83"/>
        <v>0</v>
      </c>
      <c r="AG113" s="81">
        <f t="shared" si="84"/>
        <v>0</v>
      </c>
      <c r="AH113" s="81">
        <f t="shared" si="85"/>
        <v>0</v>
      </c>
      <c r="AI113" s="81">
        <f t="shared" si="86"/>
        <v>0</v>
      </c>
      <c r="AJ113" s="81">
        <f t="shared" si="87"/>
        <v>0</v>
      </c>
      <c r="AK113" s="81">
        <f t="shared" si="88"/>
        <v>0</v>
      </c>
      <c r="AL113" s="81">
        <f t="shared" si="89"/>
        <v>0</v>
      </c>
      <c r="AM113" s="81">
        <f t="shared" si="90"/>
        <v>0</v>
      </c>
      <c r="AN113" s="81">
        <f t="shared" si="91"/>
        <v>0</v>
      </c>
      <c r="AO113" s="81">
        <f t="shared" si="92"/>
        <v>0</v>
      </c>
      <c r="AP113" s="81">
        <f t="shared" si="93"/>
        <v>0</v>
      </c>
      <c r="AQ113" s="81">
        <f t="shared" si="94"/>
        <v>0</v>
      </c>
      <c r="AR113" s="81">
        <f t="shared" si="95"/>
        <v>0</v>
      </c>
      <c r="AS113" s="81">
        <f t="shared" si="96"/>
        <v>0</v>
      </c>
      <c r="AT113" s="81">
        <f t="shared" si="97"/>
        <v>0</v>
      </c>
      <c r="AU113" s="81">
        <f t="shared" si="98"/>
        <v>0</v>
      </c>
    </row>
    <row r="114" spans="1:47" x14ac:dyDescent="0.25">
      <c r="A114" s="107"/>
      <c r="B114" s="64"/>
      <c r="C114" s="64"/>
      <c r="D114" s="206"/>
      <c r="E114" s="64"/>
      <c r="F114" s="69"/>
      <c r="G114" s="69"/>
      <c r="H114" s="87" t="str">
        <f t="shared" si="74"/>
        <v/>
      </c>
      <c r="I114" s="65"/>
      <c r="J114" s="65"/>
      <c r="K114" s="64"/>
      <c r="L114" s="64"/>
      <c r="M114" s="64"/>
      <c r="N114" s="64"/>
      <c r="O114" s="64"/>
      <c r="P114" s="64"/>
      <c r="Q114" s="64"/>
      <c r="R114" s="64"/>
      <c r="S114" s="64"/>
      <c r="T114" s="65"/>
      <c r="U114" s="65"/>
      <c r="V114" s="111"/>
      <c r="W114" s="111"/>
      <c r="X114" s="83" t="str">
        <f t="shared" si="75"/>
        <v/>
      </c>
      <c r="Y114" s="83" t="str">
        <f t="shared" si="76"/>
        <v/>
      </c>
      <c r="Z114" s="81">
        <f t="shared" si="77"/>
        <v>0</v>
      </c>
      <c r="AA114" s="81">
        <f t="shared" si="78"/>
        <v>0</v>
      </c>
      <c r="AB114" s="81">
        <f t="shared" si="79"/>
        <v>0</v>
      </c>
      <c r="AC114" s="81">
        <f t="shared" si="80"/>
        <v>0</v>
      </c>
      <c r="AD114" s="81">
        <f t="shared" si="81"/>
        <v>0</v>
      </c>
      <c r="AE114" s="81">
        <f t="shared" si="82"/>
        <v>0</v>
      </c>
      <c r="AF114" s="81">
        <f t="shared" si="83"/>
        <v>0</v>
      </c>
      <c r="AG114" s="81">
        <f t="shared" si="84"/>
        <v>0</v>
      </c>
      <c r="AH114" s="81">
        <f t="shared" si="85"/>
        <v>0</v>
      </c>
      <c r="AI114" s="81">
        <f t="shared" si="86"/>
        <v>0</v>
      </c>
      <c r="AJ114" s="81">
        <f t="shared" si="87"/>
        <v>0</v>
      </c>
      <c r="AK114" s="81">
        <f t="shared" si="88"/>
        <v>0</v>
      </c>
      <c r="AL114" s="81">
        <f t="shared" si="89"/>
        <v>0</v>
      </c>
      <c r="AM114" s="81">
        <f t="shared" si="90"/>
        <v>0</v>
      </c>
      <c r="AN114" s="81">
        <f t="shared" si="91"/>
        <v>0</v>
      </c>
      <c r="AO114" s="81">
        <f t="shared" si="92"/>
        <v>0</v>
      </c>
      <c r="AP114" s="81">
        <f t="shared" si="93"/>
        <v>0</v>
      </c>
      <c r="AQ114" s="81">
        <f t="shared" si="94"/>
        <v>0</v>
      </c>
      <c r="AR114" s="81">
        <f t="shared" si="95"/>
        <v>0</v>
      </c>
      <c r="AS114" s="81">
        <f t="shared" si="96"/>
        <v>0</v>
      </c>
      <c r="AT114" s="81">
        <f t="shared" si="97"/>
        <v>0</v>
      </c>
      <c r="AU114" s="81">
        <f t="shared" si="98"/>
        <v>0</v>
      </c>
    </row>
    <row r="115" spans="1:47" x14ac:dyDescent="0.25">
      <c r="A115" s="107"/>
      <c r="B115" s="64"/>
      <c r="C115" s="64"/>
      <c r="D115" s="206"/>
      <c r="E115" s="64"/>
      <c r="F115" s="69"/>
      <c r="G115" s="69"/>
      <c r="H115" s="87" t="str">
        <f t="shared" si="74"/>
        <v/>
      </c>
      <c r="I115" s="65"/>
      <c r="J115" s="65"/>
      <c r="K115" s="64"/>
      <c r="L115" s="64"/>
      <c r="M115" s="64"/>
      <c r="N115" s="64"/>
      <c r="O115" s="64"/>
      <c r="P115" s="64"/>
      <c r="Q115" s="64"/>
      <c r="R115" s="64"/>
      <c r="S115" s="64"/>
      <c r="T115" s="65"/>
      <c r="U115" s="65"/>
      <c r="V115" s="111"/>
      <c r="W115" s="111"/>
      <c r="X115" s="83" t="str">
        <f t="shared" si="75"/>
        <v/>
      </c>
      <c r="Y115" s="83" t="str">
        <f t="shared" si="76"/>
        <v/>
      </c>
      <c r="Z115" s="81">
        <f t="shared" si="77"/>
        <v>0</v>
      </c>
      <c r="AA115" s="81">
        <f t="shared" si="78"/>
        <v>0</v>
      </c>
      <c r="AB115" s="81">
        <f t="shared" si="79"/>
        <v>0</v>
      </c>
      <c r="AC115" s="81">
        <f t="shared" si="80"/>
        <v>0</v>
      </c>
      <c r="AD115" s="81">
        <f t="shared" si="81"/>
        <v>0</v>
      </c>
      <c r="AE115" s="81">
        <f t="shared" si="82"/>
        <v>0</v>
      </c>
      <c r="AF115" s="81">
        <f t="shared" si="83"/>
        <v>0</v>
      </c>
      <c r="AG115" s="81">
        <f t="shared" si="84"/>
        <v>0</v>
      </c>
      <c r="AH115" s="81">
        <f t="shared" si="85"/>
        <v>0</v>
      </c>
      <c r="AI115" s="81">
        <f t="shared" si="86"/>
        <v>0</v>
      </c>
      <c r="AJ115" s="81">
        <f t="shared" si="87"/>
        <v>0</v>
      </c>
      <c r="AK115" s="81">
        <f t="shared" si="88"/>
        <v>0</v>
      </c>
      <c r="AL115" s="81">
        <f t="shared" si="89"/>
        <v>0</v>
      </c>
      <c r="AM115" s="81">
        <f t="shared" si="90"/>
        <v>0</v>
      </c>
      <c r="AN115" s="81">
        <f t="shared" si="91"/>
        <v>0</v>
      </c>
      <c r="AO115" s="81">
        <f t="shared" si="92"/>
        <v>0</v>
      </c>
      <c r="AP115" s="81">
        <f t="shared" si="93"/>
        <v>0</v>
      </c>
      <c r="AQ115" s="81">
        <f t="shared" si="94"/>
        <v>0</v>
      </c>
      <c r="AR115" s="81">
        <f t="shared" si="95"/>
        <v>0</v>
      </c>
      <c r="AS115" s="81">
        <f t="shared" si="96"/>
        <v>0</v>
      </c>
      <c r="AT115" s="81">
        <f t="shared" si="97"/>
        <v>0</v>
      </c>
      <c r="AU115" s="81">
        <f t="shared" si="98"/>
        <v>0</v>
      </c>
    </row>
    <row r="116" spans="1:47" x14ac:dyDescent="0.25">
      <c r="A116" s="107"/>
      <c r="B116" s="64"/>
      <c r="C116" s="64"/>
      <c r="D116" s="206"/>
      <c r="E116" s="64"/>
      <c r="F116" s="69"/>
      <c r="G116" s="69"/>
      <c r="H116" s="87" t="str">
        <f t="shared" si="74"/>
        <v/>
      </c>
      <c r="I116" s="65"/>
      <c r="J116" s="65"/>
      <c r="K116" s="64"/>
      <c r="L116" s="64"/>
      <c r="M116" s="64"/>
      <c r="N116" s="64"/>
      <c r="O116" s="64"/>
      <c r="P116" s="64"/>
      <c r="Q116" s="64"/>
      <c r="R116" s="64"/>
      <c r="S116" s="64"/>
      <c r="T116" s="65"/>
      <c r="U116" s="65"/>
      <c r="V116" s="111"/>
      <c r="W116" s="111"/>
      <c r="X116" s="83" t="str">
        <f t="shared" si="75"/>
        <v/>
      </c>
      <c r="Y116" s="83" t="str">
        <f t="shared" si="76"/>
        <v/>
      </c>
      <c r="Z116" s="81">
        <f t="shared" si="77"/>
        <v>0</v>
      </c>
      <c r="AA116" s="81">
        <f t="shared" si="78"/>
        <v>0</v>
      </c>
      <c r="AB116" s="81">
        <f t="shared" si="79"/>
        <v>0</v>
      </c>
      <c r="AC116" s="81">
        <f t="shared" si="80"/>
        <v>0</v>
      </c>
      <c r="AD116" s="81">
        <f t="shared" si="81"/>
        <v>0</v>
      </c>
      <c r="AE116" s="81">
        <f t="shared" si="82"/>
        <v>0</v>
      </c>
      <c r="AF116" s="81">
        <f t="shared" si="83"/>
        <v>0</v>
      </c>
      <c r="AG116" s="81">
        <f t="shared" si="84"/>
        <v>0</v>
      </c>
      <c r="AH116" s="81">
        <f t="shared" si="85"/>
        <v>0</v>
      </c>
      <c r="AI116" s="81">
        <f t="shared" si="86"/>
        <v>0</v>
      </c>
      <c r="AJ116" s="81">
        <f t="shared" si="87"/>
        <v>0</v>
      </c>
      <c r="AK116" s="81">
        <f t="shared" si="88"/>
        <v>0</v>
      </c>
      <c r="AL116" s="81">
        <f t="shared" si="89"/>
        <v>0</v>
      </c>
      <c r="AM116" s="81">
        <f t="shared" si="90"/>
        <v>0</v>
      </c>
      <c r="AN116" s="81">
        <f t="shared" si="91"/>
        <v>0</v>
      </c>
      <c r="AO116" s="81">
        <f t="shared" si="92"/>
        <v>0</v>
      </c>
      <c r="AP116" s="81">
        <f t="shared" si="93"/>
        <v>0</v>
      </c>
      <c r="AQ116" s="81">
        <f t="shared" si="94"/>
        <v>0</v>
      </c>
      <c r="AR116" s="81">
        <f t="shared" si="95"/>
        <v>0</v>
      </c>
      <c r="AS116" s="81">
        <f t="shared" si="96"/>
        <v>0</v>
      </c>
      <c r="AT116" s="81">
        <f t="shared" si="97"/>
        <v>0</v>
      </c>
      <c r="AU116" s="81">
        <f t="shared" si="98"/>
        <v>0</v>
      </c>
    </row>
    <row r="117" spans="1:47" x14ac:dyDescent="0.25">
      <c r="A117" s="107"/>
      <c r="B117" s="64"/>
      <c r="C117" s="64"/>
      <c r="D117" s="206"/>
      <c r="E117" s="64"/>
      <c r="F117" s="69"/>
      <c r="G117" s="69"/>
      <c r="H117" s="87" t="str">
        <f t="shared" si="74"/>
        <v/>
      </c>
      <c r="I117" s="65"/>
      <c r="J117" s="65"/>
      <c r="K117" s="64"/>
      <c r="L117" s="64"/>
      <c r="M117" s="64"/>
      <c r="N117" s="64"/>
      <c r="O117" s="64"/>
      <c r="P117" s="64"/>
      <c r="Q117" s="64"/>
      <c r="R117" s="64"/>
      <c r="S117" s="64"/>
      <c r="T117" s="65"/>
      <c r="U117" s="65"/>
      <c r="V117" s="111"/>
      <c r="W117" s="111"/>
      <c r="X117" s="83" t="str">
        <f t="shared" si="75"/>
        <v/>
      </c>
      <c r="Y117" s="83" t="str">
        <f t="shared" si="76"/>
        <v/>
      </c>
      <c r="Z117" s="81">
        <f t="shared" si="77"/>
        <v>0</v>
      </c>
      <c r="AA117" s="81">
        <f t="shared" si="78"/>
        <v>0</v>
      </c>
      <c r="AB117" s="81">
        <f t="shared" si="79"/>
        <v>0</v>
      </c>
      <c r="AC117" s="81">
        <f t="shared" si="80"/>
        <v>0</v>
      </c>
      <c r="AD117" s="81">
        <f t="shared" si="81"/>
        <v>0</v>
      </c>
      <c r="AE117" s="81">
        <f t="shared" si="82"/>
        <v>0</v>
      </c>
      <c r="AF117" s="81">
        <f t="shared" si="83"/>
        <v>0</v>
      </c>
      <c r="AG117" s="81">
        <f t="shared" si="84"/>
        <v>0</v>
      </c>
      <c r="AH117" s="81">
        <f t="shared" si="85"/>
        <v>0</v>
      </c>
      <c r="AI117" s="81">
        <f t="shared" si="86"/>
        <v>0</v>
      </c>
      <c r="AJ117" s="81">
        <f t="shared" si="87"/>
        <v>0</v>
      </c>
      <c r="AK117" s="81">
        <f t="shared" si="88"/>
        <v>0</v>
      </c>
      <c r="AL117" s="81">
        <f t="shared" si="89"/>
        <v>0</v>
      </c>
      <c r="AM117" s="81">
        <f t="shared" si="90"/>
        <v>0</v>
      </c>
      <c r="AN117" s="81">
        <f t="shared" si="91"/>
        <v>0</v>
      </c>
      <c r="AO117" s="81">
        <f t="shared" si="92"/>
        <v>0</v>
      </c>
      <c r="AP117" s="81">
        <f t="shared" si="93"/>
        <v>0</v>
      </c>
      <c r="AQ117" s="81">
        <f t="shared" si="94"/>
        <v>0</v>
      </c>
      <c r="AR117" s="81">
        <f t="shared" si="95"/>
        <v>0</v>
      </c>
      <c r="AS117" s="81">
        <f t="shared" si="96"/>
        <v>0</v>
      </c>
      <c r="AT117" s="81">
        <f t="shared" si="97"/>
        <v>0</v>
      </c>
      <c r="AU117" s="81">
        <f t="shared" si="98"/>
        <v>0</v>
      </c>
    </row>
    <row r="118" spans="1:47" x14ac:dyDescent="0.25">
      <c r="A118" s="107"/>
      <c r="B118" s="64"/>
      <c r="C118" s="64"/>
      <c r="D118" s="206"/>
      <c r="E118" s="64"/>
      <c r="F118" s="69"/>
      <c r="G118" s="69"/>
      <c r="H118" s="87" t="str">
        <f t="shared" si="74"/>
        <v/>
      </c>
      <c r="I118" s="65"/>
      <c r="J118" s="65"/>
      <c r="K118" s="64"/>
      <c r="L118" s="64"/>
      <c r="M118" s="64"/>
      <c r="N118" s="64"/>
      <c r="O118" s="64"/>
      <c r="P118" s="64"/>
      <c r="Q118" s="64"/>
      <c r="R118" s="64"/>
      <c r="S118" s="64"/>
      <c r="T118" s="65"/>
      <c r="U118" s="65"/>
      <c r="V118" s="111"/>
      <c r="W118" s="111"/>
      <c r="X118" s="83" t="str">
        <f t="shared" si="75"/>
        <v/>
      </c>
      <c r="Y118" s="83" t="str">
        <f t="shared" si="76"/>
        <v/>
      </c>
      <c r="Z118" s="81">
        <f t="shared" si="77"/>
        <v>0</v>
      </c>
      <c r="AA118" s="81">
        <f t="shared" si="78"/>
        <v>0</v>
      </c>
      <c r="AB118" s="81">
        <f t="shared" si="79"/>
        <v>0</v>
      </c>
      <c r="AC118" s="81">
        <f t="shared" si="80"/>
        <v>0</v>
      </c>
      <c r="AD118" s="81">
        <f t="shared" si="81"/>
        <v>0</v>
      </c>
      <c r="AE118" s="81">
        <f t="shared" si="82"/>
        <v>0</v>
      </c>
      <c r="AF118" s="81">
        <f t="shared" si="83"/>
        <v>0</v>
      </c>
      <c r="AG118" s="81">
        <f t="shared" si="84"/>
        <v>0</v>
      </c>
      <c r="AH118" s="81">
        <f t="shared" si="85"/>
        <v>0</v>
      </c>
      <c r="AI118" s="81">
        <f t="shared" si="86"/>
        <v>0</v>
      </c>
      <c r="AJ118" s="81">
        <f t="shared" si="87"/>
        <v>0</v>
      </c>
      <c r="AK118" s="81">
        <f t="shared" si="88"/>
        <v>0</v>
      </c>
      <c r="AL118" s="81">
        <f t="shared" si="89"/>
        <v>0</v>
      </c>
      <c r="AM118" s="81">
        <f t="shared" si="90"/>
        <v>0</v>
      </c>
      <c r="AN118" s="81">
        <f t="shared" si="91"/>
        <v>0</v>
      </c>
      <c r="AO118" s="81">
        <f t="shared" si="92"/>
        <v>0</v>
      </c>
      <c r="AP118" s="81">
        <f t="shared" si="93"/>
        <v>0</v>
      </c>
      <c r="AQ118" s="81">
        <f t="shared" si="94"/>
        <v>0</v>
      </c>
      <c r="AR118" s="81">
        <f t="shared" si="95"/>
        <v>0</v>
      </c>
      <c r="AS118" s="81">
        <f t="shared" si="96"/>
        <v>0</v>
      </c>
      <c r="AT118" s="81">
        <f t="shared" si="97"/>
        <v>0</v>
      </c>
      <c r="AU118" s="81">
        <f t="shared" si="98"/>
        <v>0</v>
      </c>
    </row>
    <row r="119" spans="1:47" x14ac:dyDescent="0.25">
      <c r="A119" s="107"/>
      <c r="B119" s="64"/>
      <c r="C119" s="64"/>
      <c r="D119" s="206"/>
      <c r="E119" s="64"/>
      <c r="F119" s="69"/>
      <c r="G119" s="69"/>
      <c r="H119" s="87" t="str">
        <f t="shared" si="74"/>
        <v/>
      </c>
      <c r="I119" s="65"/>
      <c r="J119" s="65"/>
      <c r="K119" s="64"/>
      <c r="L119" s="64"/>
      <c r="M119" s="64"/>
      <c r="N119" s="64"/>
      <c r="O119" s="64"/>
      <c r="P119" s="64"/>
      <c r="Q119" s="64"/>
      <c r="R119" s="64"/>
      <c r="S119" s="64"/>
      <c r="T119" s="65"/>
      <c r="U119" s="65"/>
      <c r="V119" s="111"/>
      <c r="W119" s="111"/>
      <c r="X119" s="83" t="str">
        <f t="shared" si="75"/>
        <v/>
      </c>
      <c r="Y119" s="83" t="str">
        <f t="shared" si="76"/>
        <v/>
      </c>
      <c r="Z119" s="81">
        <f t="shared" si="77"/>
        <v>0</v>
      </c>
      <c r="AA119" s="81">
        <f t="shared" si="78"/>
        <v>0</v>
      </c>
      <c r="AB119" s="81">
        <f t="shared" si="79"/>
        <v>0</v>
      </c>
      <c r="AC119" s="81">
        <f t="shared" si="80"/>
        <v>0</v>
      </c>
      <c r="AD119" s="81">
        <f t="shared" si="81"/>
        <v>0</v>
      </c>
      <c r="AE119" s="81">
        <f t="shared" si="82"/>
        <v>0</v>
      </c>
      <c r="AF119" s="81">
        <f t="shared" si="83"/>
        <v>0</v>
      </c>
      <c r="AG119" s="81">
        <f t="shared" si="84"/>
        <v>0</v>
      </c>
      <c r="AH119" s="81">
        <f t="shared" si="85"/>
        <v>0</v>
      </c>
      <c r="AI119" s="81">
        <f t="shared" si="86"/>
        <v>0</v>
      </c>
      <c r="AJ119" s="81">
        <f t="shared" si="87"/>
        <v>0</v>
      </c>
      <c r="AK119" s="81">
        <f t="shared" si="88"/>
        <v>0</v>
      </c>
      <c r="AL119" s="81">
        <f t="shared" si="89"/>
        <v>0</v>
      </c>
      <c r="AM119" s="81">
        <f t="shared" si="90"/>
        <v>0</v>
      </c>
      <c r="AN119" s="81">
        <f t="shared" si="91"/>
        <v>0</v>
      </c>
      <c r="AO119" s="81">
        <f t="shared" si="92"/>
        <v>0</v>
      </c>
      <c r="AP119" s="81">
        <f t="shared" si="93"/>
        <v>0</v>
      </c>
      <c r="AQ119" s="81">
        <f t="shared" si="94"/>
        <v>0</v>
      </c>
      <c r="AR119" s="81">
        <f t="shared" si="95"/>
        <v>0</v>
      </c>
      <c r="AS119" s="81">
        <f t="shared" si="96"/>
        <v>0</v>
      </c>
      <c r="AT119" s="81">
        <f t="shared" si="97"/>
        <v>0</v>
      </c>
      <c r="AU119" s="81">
        <f t="shared" si="98"/>
        <v>0</v>
      </c>
    </row>
    <row r="120" spans="1:47" x14ac:dyDescent="0.25">
      <c r="A120" s="107"/>
      <c r="B120" s="64"/>
      <c r="C120" s="64"/>
      <c r="D120" s="206"/>
      <c r="E120" s="64"/>
      <c r="F120" s="69"/>
      <c r="G120" s="69"/>
      <c r="H120" s="87" t="str">
        <f t="shared" si="74"/>
        <v/>
      </c>
      <c r="I120" s="65"/>
      <c r="J120" s="65"/>
      <c r="K120" s="64"/>
      <c r="L120" s="64"/>
      <c r="M120" s="64"/>
      <c r="N120" s="64"/>
      <c r="O120" s="64"/>
      <c r="P120" s="64"/>
      <c r="Q120" s="64"/>
      <c r="R120" s="64"/>
      <c r="S120" s="64"/>
      <c r="T120" s="65"/>
      <c r="U120" s="65"/>
      <c r="V120" s="111"/>
      <c r="W120" s="111"/>
      <c r="X120" s="83" t="str">
        <f t="shared" si="75"/>
        <v/>
      </c>
      <c r="Y120" s="83" t="str">
        <f t="shared" si="76"/>
        <v/>
      </c>
      <c r="Z120" s="81">
        <f t="shared" si="77"/>
        <v>0</v>
      </c>
      <c r="AA120" s="81">
        <f t="shared" si="78"/>
        <v>0</v>
      </c>
      <c r="AB120" s="81">
        <f t="shared" si="79"/>
        <v>0</v>
      </c>
      <c r="AC120" s="81">
        <f t="shared" si="80"/>
        <v>0</v>
      </c>
      <c r="AD120" s="81">
        <f t="shared" si="81"/>
        <v>0</v>
      </c>
      <c r="AE120" s="81">
        <f t="shared" si="82"/>
        <v>0</v>
      </c>
      <c r="AF120" s="81">
        <f t="shared" si="83"/>
        <v>0</v>
      </c>
      <c r="AG120" s="81">
        <f t="shared" si="84"/>
        <v>0</v>
      </c>
      <c r="AH120" s="81">
        <f t="shared" si="85"/>
        <v>0</v>
      </c>
      <c r="AI120" s="81">
        <f t="shared" si="86"/>
        <v>0</v>
      </c>
      <c r="AJ120" s="81">
        <f t="shared" si="87"/>
        <v>0</v>
      </c>
      <c r="AK120" s="81">
        <f t="shared" si="88"/>
        <v>0</v>
      </c>
      <c r="AL120" s="81">
        <f t="shared" si="89"/>
        <v>0</v>
      </c>
      <c r="AM120" s="81">
        <f t="shared" si="90"/>
        <v>0</v>
      </c>
      <c r="AN120" s="81">
        <f t="shared" si="91"/>
        <v>0</v>
      </c>
      <c r="AO120" s="81">
        <f t="shared" si="92"/>
        <v>0</v>
      </c>
      <c r="AP120" s="81">
        <f t="shared" si="93"/>
        <v>0</v>
      </c>
      <c r="AQ120" s="81">
        <f t="shared" si="94"/>
        <v>0</v>
      </c>
      <c r="AR120" s="81">
        <f t="shared" si="95"/>
        <v>0</v>
      </c>
      <c r="AS120" s="81">
        <f t="shared" si="96"/>
        <v>0</v>
      </c>
      <c r="AT120" s="81">
        <f t="shared" si="97"/>
        <v>0</v>
      </c>
      <c r="AU120" s="81">
        <f t="shared" si="98"/>
        <v>0</v>
      </c>
    </row>
    <row r="121" spans="1:47" x14ac:dyDescent="0.25">
      <c r="A121" s="107"/>
      <c r="B121" s="64"/>
      <c r="C121" s="64"/>
      <c r="D121" s="206"/>
      <c r="E121" s="64"/>
      <c r="F121" s="69"/>
      <c r="G121" s="69"/>
      <c r="H121" s="87" t="str">
        <f t="shared" si="74"/>
        <v/>
      </c>
      <c r="I121" s="65"/>
      <c r="J121" s="65"/>
      <c r="K121" s="64"/>
      <c r="L121" s="64"/>
      <c r="M121" s="64"/>
      <c r="N121" s="64"/>
      <c r="O121" s="64"/>
      <c r="P121" s="64"/>
      <c r="Q121" s="64"/>
      <c r="R121" s="64"/>
      <c r="S121" s="64"/>
      <c r="T121" s="65"/>
      <c r="U121" s="65"/>
      <c r="V121" s="111"/>
      <c r="W121" s="111"/>
      <c r="X121" s="83" t="str">
        <f t="shared" si="75"/>
        <v/>
      </c>
      <c r="Y121" s="83" t="str">
        <f t="shared" si="76"/>
        <v/>
      </c>
      <c r="Z121" s="81">
        <f t="shared" si="77"/>
        <v>0</v>
      </c>
      <c r="AA121" s="81">
        <f t="shared" si="78"/>
        <v>0</v>
      </c>
      <c r="AB121" s="81">
        <f t="shared" si="79"/>
        <v>0</v>
      </c>
      <c r="AC121" s="81">
        <f t="shared" si="80"/>
        <v>0</v>
      </c>
      <c r="AD121" s="81">
        <f t="shared" si="81"/>
        <v>0</v>
      </c>
      <c r="AE121" s="81">
        <f t="shared" si="82"/>
        <v>0</v>
      </c>
      <c r="AF121" s="81">
        <f t="shared" si="83"/>
        <v>0</v>
      </c>
      <c r="AG121" s="81">
        <f t="shared" si="84"/>
        <v>0</v>
      </c>
      <c r="AH121" s="81">
        <f t="shared" si="85"/>
        <v>0</v>
      </c>
      <c r="AI121" s="81">
        <f t="shared" si="86"/>
        <v>0</v>
      </c>
      <c r="AJ121" s="81">
        <f t="shared" si="87"/>
        <v>0</v>
      </c>
      <c r="AK121" s="81">
        <f t="shared" si="88"/>
        <v>0</v>
      </c>
      <c r="AL121" s="81">
        <f t="shared" si="89"/>
        <v>0</v>
      </c>
      <c r="AM121" s="81">
        <f t="shared" si="90"/>
        <v>0</v>
      </c>
      <c r="AN121" s="81">
        <f t="shared" si="91"/>
        <v>0</v>
      </c>
      <c r="AO121" s="81">
        <f t="shared" si="92"/>
        <v>0</v>
      </c>
      <c r="AP121" s="81">
        <f t="shared" si="93"/>
        <v>0</v>
      </c>
      <c r="AQ121" s="81">
        <f t="shared" si="94"/>
        <v>0</v>
      </c>
      <c r="AR121" s="81">
        <f t="shared" si="95"/>
        <v>0</v>
      </c>
      <c r="AS121" s="81">
        <f t="shared" si="96"/>
        <v>0</v>
      </c>
      <c r="AT121" s="81">
        <f t="shared" si="97"/>
        <v>0</v>
      </c>
      <c r="AU121" s="81">
        <f t="shared" si="98"/>
        <v>0</v>
      </c>
    </row>
    <row r="122" spans="1:47" x14ac:dyDescent="0.25">
      <c r="A122" s="107"/>
      <c r="B122" s="64"/>
      <c r="C122" s="64"/>
      <c r="D122" s="206"/>
      <c r="E122" s="64"/>
      <c r="F122" s="69"/>
      <c r="G122" s="69"/>
      <c r="H122" s="87" t="str">
        <f t="shared" si="74"/>
        <v/>
      </c>
      <c r="I122" s="65"/>
      <c r="J122" s="65"/>
      <c r="K122" s="64"/>
      <c r="L122" s="64"/>
      <c r="M122" s="64"/>
      <c r="N122" s="64"/>
      <c r="O122" s="64"/>
      <c r="P122" s="64"/>
      <c r="Q122" s="64"/>
      <c r="R122" s="64"/>
      <c r="S122" s="64"/>
      <c r="T122" s="65"/>
      <c r="U122" s="65"/>
      <c r="V122" s="111"/>
      <c r="W122" s="111"/>
      <c r="X122" s="83" t="str">
        <f t="shared" si="75"/>
        <v/>
      </c>
      <c r="Y122" s="83" t="str">
        <f t="shared" si="76"/>
        <v/>
      </c>
      <c r="Z122" s="81">
        <f t="shared" si="77"/>
        <v>0</v>
      </c>
      <c r="AA122" s="81">
        <f t="shared" si="78"/>
        <v>0</v>
      </c>
      <c r="AB122" s="81">
        <f t="shared" si="79"/>
        <v>0</v>
      </c>
      <c r="AC122" s="81">
        <f t="shared" si="80"/>
        <v>0</v>
      </c>
      <c r="AD122" s="81">
        <f t="shared" si="81"/>
        <v>0</v>
      </c>
      <c r="AE122" s="81">
        <f t="shared" si="82"/>
        <v>0</v>
      </c>
      <c r="AF122" s="81">
        <f t="shared" si="83"/>
        <v>0</v>
      </c>
      <c r="AG122" s="81">
        <f t="shared" si="84"/>
        <v>0</v>
      </c>
      <c r="AH122" s="81">
        <f t="shared" si="85"/>
        <v>0</v>
      </c>
      <c r="AI122" s="81">
        <f t="shared" si="86"/>
        <v>0</v>
      </c>
      <c r="AJ122" s="81">
        <f t="shared" si="87"/>
        <v>0</v>
      </c>
      <c r="AK122" s="81">
        <f t="shared" si="88"/>
        <v>0</v>
      </c>
      <c r="AL122" s="81">
        <f t="shared" si="89"/>
        <v>0</v>
      </c>
      <c r="AM122" s="81">
        <f t="shared" si="90"/>
        <v>0</v>
      </c>
      <c r="AN122" s="81">
        <f t="shared" si="91"/>
        <v>0</v>
      </c>
      <c r="AO122" s="81">
        <f t="shared" si="92"/>
        <v>0</v>
      </c>
      <c r="AP122" s="81">
        <f t="shared" si="93"/>
        <v>0</v>
      </c>
      <c r="AQ122" s="81">
        <f t="shared" si="94"/>
        <v>0</v>
      </c>
      <c r="AR122" s="81">
        <f t="shared" si="95"/>
        <v>0</v>
      </c>
      <c r="AS122" s="81">
        <f t="shared" si="96"/>
        <v>0</v>
      </c>
      <c r="AT122" s="81">
        <f t="shared" si="97"/>
        <v>0</v>
      </c>
      <c r="AU122" s="81">
        <f t="shared" si="98"/>
        <v>0</v>
      </c>
    </row>
    <row r="123" spans="1:47" x14ac:dyDescent="0.25">
      <c r="A123" s="107"/>
      <c r="B123" s="64"/>
      <c r="C123" s="64"/>
      <c r="D123" s="206"/>
      <c r="E123" s="64"/>
      <c r="F123" s="69"/>
      <c r="G123" s="69"/>
      <c r="H123" s="87" t="str">
        <f t="shared" si="74"/>
        <v/>
      </c>
      <c r="I123" s="65"/>
      <c r="J123" s="65"/>
      <c r="K123" s="64"/>
      <c r="L123" s="64"/>
      <c r="M123" s="64"/>
      <c r="N123" s="64"/>
      <c r="O123" s="64"/>
      <c r="P123" s="64"/>
      <c r="Q123" s="64"/>
      <c r="R123" s="64"/>
      <c r="S123" s="64"/>
      <c r="T123" s="65"/>
      <c r="U123" s="65"/>
      <c r="V123" s="111"/>
      <c r="W123" s="111"/>
      <c r="X123" s="83" t="str">
        <f t="shared" si="75"/>
        <v/>
      </c>
      <c r="Y123" s="83" t="str">
        <f t="shared" si="76"/>
        <v/>
      </c>
      <c r="Z123" s="81">
        <f t="shared" si="77"/>
        <v>0</v>
      </c>
      <c r="AA123" s="81">
        <f t="shared" si="78"/>
        <v>0</v>
      </c>
      <c r="AB123" s="81">
        <f t="shared" si="79"/>
        <v>0</v>
      </c>
      <c r="AC123" s="81">
        <f t="shared" si="80"/>
        <v>0</v>
      </c>
      <c r="AD123" s="81">
        <f t="shared" si="81"/>
        <v>0</v>
      </c>
      <c r="AE123" s="81">
        <f t="shared" si="82"/>
        <v>0</v>
      </c>
      <c r="AF123" s="81">
        <f t="shared" si="83"/>
        <v>0</v>
      </c>
      <c r="AG123" s="81">
        <f t="shared" si="84"/>
        <v>0</v>
      </c>
      <c r="AH123" s="81">
        <f t="shared" si="85"/>
        <v>0</v>
      </c>
      <c r="AI123" s="81">
        <f t="shared" si="86"/>
        <v>0</v>
      </c>
      <c r="AJ123" s="81">
        <f t="shared" si="87"/>
        <v>0</v>
      </c>
      <c r="AK123" s="81">
        <f t="shared" si="88"/>
        <v>0</v>
      </c>
      <c r="AL123" s="81">
        <f t="shared" si="89"/>
        <v>0</v>
      </c>
      <c r="AM123" s="81">
        <f t="shared" si="90"/>
        <v>0</v>
      </c>
      <c r="AN123" s="81">
        <f t="shared" si="91"/>
        <v>0</v>
      </c>
      <c r="AO123" s="81">
        <f t="shared" si="92"/>
        <v>0</v>
      </c>
      <c r="AP123" s="81">
        <f t="shared" si="93"/>
        <v>0</v>
      </c>
      <c r="AQ123" s="81">
        <f t="shared" si="94"/>
        <v>0</v>
      </c>
      <c r="AR123" s="81">
        <f t="shared" si="95"/>
        <v>0</v>
      </c>
      <c r="AS123" s="81">
        <f t="shared" si="96"/>
        <v>0</v>
      </c>
      <c r="AT123" s="81">
        <f t="shared" si="97"/>
        <v>0</v>
      </c>
      <c r="AU123" s="81">
        <f t="shared" si="98"/>
        <v>0</v>
      </c>
    </row>
    <row r="124" spans="1:47" x14ac:dyDescent="0.25">
      <c r="A124" s="107"/>
      <c r="B124" s="64"/>
      <c r="C124" s="64"/>
      <c r="D124" s="206"/>
      <c r="E124" s="64"/>
      <c r="F124" s="69"/>
      <c r="G124" s="69"/>
      <c r="H124" s="87" t="str">
        <f t="shared" si="74"/>
        <v/>
      </c>
      <c r="I124" s="65"/>
      <c r="J124" s="65"/>
      <c r="K124" s="64"/>
      <c r="L124" s="64"/>
      <c r="M124" s="64"/>
      <c r="N124" s="64"/>
      <c r="O124" s="64"/>
      <c r="P124" s="64"/>
      <c r="Q124" s="64"/>
      <c r="R124" s="64"/>
      <c r="S124" s="64"/>
      <c r="T124" s="65"/>
      <c r="U124" s="65"/>
      <c r="V124" s="111"/>
      <c r="W124" s="111"/>
      <c r="X124" s="83" t="str">
        <f t="shared" si="75"/>
        <v/>
      </c>
      <c r="Y124" s="83" t="str">
        <f t="shared" si="76"/>
        <v/>
      </c>
      <c r="Z124" s="81">
        <f t="shared" si="77"/>
        <v>0</v>
      </c>
      <c r="AA124" s="81">
        <f t="shared" si="78"/>
        <v>0</v>
      </c>
      <c r="AB124" s="81">
        <f t="shared" si="79"/>
        <v>0</v>
      </c>
      <c r="AC124" s="81">
        <f t="shared" si="80"/>
        <v>0</v>
      </c>
      <c r="AD124" s="81">
        <f t="shared" si="81"/>
        <v>0</v>
      </c>
      <c r="AE124" s="81">
        <f t="shared" si="82"/>
        <v>0</v>
      </c>
      <c r="AF124" s="81">
        <f t="shared" si="83"/>
        <v>0</v>
      </c>
      <c r="AG124" s="81">
        <f t="shared" si="84"/>
        <v>0</v>
      </c>
      <c r="AH124" s="81">
        <f t="shared" si="85"/>
        <v>0</v>
      </c>
      <c r="AI124" s="81">
        <f t="shared" si="86"/>
        <v>0</v>
      </c>
      <c r="AJ124" s="81">
        <f t="shared" si="87"/>
        <v>0</v>
      </c>
      <c r="AK124" s="81">
        <f t="shared" si="88"/>
        <v>0</v>
      </c>
      <c r="AL124" s="81">
        <f t="shared" si="89"/>
        <v>0</v>
      </c>
      <c r="AM124" s="81">
        <f t="shared" si="90"/>
        <v>0</v>
      </c>
      <c r="AN124" s="81">
        <f t="shared" si="91"/>
        <v>0</v>
      </c>
      <c r="AO124" s="81">
        <f t="shared" si="92"/>
        <v>0</v>
      </c>
      <c r="AP124" s="81">
        <f t="shared" si="93"/>
        <v>0</v>
      </c>
      <c r="AQ124" s="81">
        <f t="shared" si="94"/>
        <v>0</v>
      </c>
      <c r="AR124" s="81">
        <f t="shared" si="95"/>
        <v>0</v>
      </c>
      <c r="AS124" s="81">
        <f t="shared" si="96"/>
        <v>0</v>
      </c>
      <c r="AT124" s="81">
        <f t="shared" si="97"/>
        <v>0</v>
      </c>
      <c r="AU124" s="81">
        <f t="shared" si="98"/>
        <v>0</v>
      </c>
    </row>
    <row r="125" spans="1:47" x14ac:dyDescent="0.25">
      <c r="A125" s="107"/>
      <c r="B125" s="64"/>
      <c r="C125" s="64"/>
      <c r="D125" s="206"/>
      <c r="E125" s="64"/>
      <c r="F125" s="69"/>
      <c r="G125" s="69"/>
      <c r="H125" s="87" t="str">
        <f t="shared" si="74"/>
        <v/>
      </c>
      <c r="I125" s="65"/>
      <c r="J125" s="65"/>
      <c r="K125" s="64"/>
      <c r="L125" s="64"/>
      <c r="M125" s="64"/>
      <c r="N125" s="64"/>
      <c r="O125" s="64"/>
      <c r="P125" s="64"/>
      <c r="Q125" s="64"/>
      <c r="R125" s="64"/>
      <c r="S125" s="64"/>
      <c r="T125" s="65"/>
      <c r="U125" s="65"/>
      <c r="V125" s="111"/>
      <c r="W125" s="111"/>
      <c r="X125" s="83" t="str">
        <f t="shared" si="75"/>
        <v/>
      </c>
      <c r="Y125" s="83" t="str">
        <f t="shared" si="76"/>
        <v/>
      </c>
      <c r="Z125" s="81">
        <f t="shared" si="77"/>
        <v>0</v>
      </c>
      <c r="AA125" s="81">
        <f t="shared" si="78"/>
        <v>0</v>
      </c>
      <c r="AB125" s="81">
        <f t="shared" si="79"/>
        <v>0</v>
      </c>
      <c r="AC125" s="81">
        <f t="shared" si="80"/>
        <v>0</v>
      </c>
      <c r="AD125" s="81">
        <f t="shared" si="81"/>
        <v>0</v>
      </c>
      <c r="AE125" s="81">
        <f t="shared" si="82"/>
        <v>0</v>
      </c>
      <c r="AF125" s="81">
        <f t="shared" si="83"/>
        <v>0</v>
      </c>
      <c r="AG125" s="81">
        <f t="shared" si="84"/>
        <v>0</v>
      </c>
      <c r="AH125" s="81">
        <f t="shared" si="85"/>
        <v>0</v>
      </c>
      <c r="AI125" s="81">
        <f t="shared" si="86"/>
        <v>0</v>
      </c>
      <c r="AJ125" s="81">
        <f t="shared" si="87"/>
        <v>0</v>
      </c>
      <c r="AK125" s="81">
        <f t="shared" si="88"/>
        <v>0</v>
      </c>
      <c r="AL125" s="81">
        <f t="shared" si="89"/>
        <v>0</v>
      </c>
      <c r="AM125" s="81">
        <f t="shared" si="90"/>
        <v>0</v>
      </c>
      <c r="AN125" s="81">
        <f t="shared" si="91"/>
        <v>0</v>
      </c>
      <c r="AO125" s="81">
        <f t="shared" si="92"/>
        <v>0</v>
      </c>
      <c r="AP125" s="81">
        <f t="shared" si="93"/>
        <v>0</v>
      </c>
      <c r="AQ125" s="81">
        <f t="shared" si="94"/>
        <v>0</v>
      </c>
      <c r="AR125" s="81">
        <f t="shared" si="95"/>
        <v>0</v>
      </c>
      <c r="AS125" s="81">
        <f t="shared" si="96"/>
        <v>0</v>
      </c>
      <c r="AT125" s="81">
        <f t="shared" si="97"/>
        <v>0</v>
      </c>
      <c r="AU125" s="81">
        <f t="shared" si="98"/>
        <v>0</v>
      </c>
    </row>
    <row r="126" spans="1:47" x14ac:dyDescent="0.25">
      <c r="A126" s="107"/>
      <c r="B126" s="64"/>
      <c r="C126" s="64"/>
      <c r="D126" s="206"/>
      <c r="E126" s="64"/>
      <c r="F126" s="69"/>
      <c r="G126" s="69"/>
      <c r="H126" s="87" t="str">
        <f t="shared" si="74"/>
        <v/>
      </c>
      <c r="I126" s="65"/>
      <c r="J126" s="65"/>
      <c r="K126" s="64"/>
      <c r="L126" s="64"/>
      <c r="M126" s="64"/>
      <c r="N126" s="64"/>
      <c r="O126" s="64"/>
      <c r="P126" s="64"/>
      <c r="Q126" s="64"/>
      <c r="R126" s="64"/>
      <c r="S126" s="64"/>
      <c r="T126" s="65"/>
      <c r="U126" s="65"/>
      <c r="V126" s="111"/>
      <c r="W126" s="111"/>
      <c r="X126" s="83" t="str">
        <f t="shared" si="75"/>
        <v/>
      </c>
      <c r="Y126" s="83" t="str">
        <f t="shared" si="76"/>
        <v/>
      </c>
      <c r="Z126" s="81">
        <f t="shared" si="77"/>
        <v>0</v>
      </c>
      <c r="AA126" s="81">
        <f t="shared" si="78"/>
        <v>0</v>
      </c>
      <c r="AB126" s="81">
        <f t="shared" si="79"/>
        <v>0</v>
      </c>
      <c r="AC126" s="81">
        <f t="shared" si="80"/>
        <v>0</v>
      </c>
      <c r="AD126" s="81">
        <f t="shared" si="81"/>
        <v>0</v>
      </c>
      <c r="AE126" s="81">
        <f t="shared" si="82"/>
        <v>0</v>
      </c>
      <c r="AF126" s="81">
        <f t="shared" si="83"/>
        <v>0</v>
      </c>
      <c r="AG126" s="81">
        <f t="shared" si="84"/>
        <v>0</v>
      </c>
      <c r="AH126" s="81">
        <f t="shared" si="85"/>
        <v>0</v>
      </c>
      <c r="AI126" s="81">
        <f t="shared" si="86"/>
        <v>0</v>
      </c>
      <c r="AJ126" s="81">
        <f t="shared" si="87"/>
        <v>0</v>
      </c>
      <c r="AK126" s="81">
        <f t="shared" si="88"/>
        <v>0</v>
      </c>
      <c r="AL126" s="81">
        <f t="shared" si="89"/>
        <v>0</v>
      </c>
      <c r="AM126" s="81">
        <f t="shared" si="90"/>
        <v>0</v>
      </c>
      <c r="AN126" s="81">
        <f t="shared" si="91"/>
        <v>0</v>
      </c>
      <c r="AO126" s="81">
        <f t="shared" si="92"/>
        <v>0</v>
      </c>
      <c r="AP126" s="81">
        <f t="shared" si="93"/>
        <v>0</v>
      </c>
      <c r="AQ126" s="81">
        <f t="shared" si="94"/>
        <v>0</v>
      </c>
      <c r="AR126" s="81">
        <f t="shared" si="95"/>
        <v>0</v>
      </c>
      <c r="AS126" s="81">
        <f t="shared" si="96"/>
        <v>0</v>
      </c>
      <c r="AT126" s="81">
        <f t="shared" si="97"/>
        <v>0</v>
      </c>
      <c r="AU126" s="81">
        <f t="shared" si="98"/>
        <v>0</v>
      </c>
    </row>
    <row r="127" spans="1:47" x14ac:dyDescent="0.25">
      <c r="A127" s="107"/>
      <c r="B127" s="64"/>
      <c r="C127" s="64"/>
      <c r="D127" s="206"/>
      <c r="E127" s="64"/>
      <c r="F127" s="69"/>
      <c r="G127" s="69"/>
      <c r="H127" s="87" t="str">
        <f t="shared" si="74"/>
        <v/>
      </c>
      <c r="I127" s="65"/>
      <c r="J127" s="65"/>
      <c r="K127" s="64"/>
      <c r="L127" s="64"/>
      <c r="M127" s="64"/>
      <c r="N127" s="64"/>
      <c r="O127" s="64"/>
      <c r="P127" s="64"/>
      <c r="Q127" s="64"/>
      <c r="R127" s="64"/>
      <c r="S127" s="64"/>
      <c r="T127" s="65"/>
      <c r="U127" s="65"/>
      <c r="V127" s="111"/>
      <c r="W127" s="111"/>
      <c r="X127" s="83" t="str">
        <f t="shared" si="75"/>
        <v/>
      </c>
      <c r="Y127" s="83" t="str">
        <f t="shared" si="76"/>
        <v/>
      </c>
      <c r="Z127" s="81">
        <f t="shared" si="77"/>
        <v>0</v>
      </c>
      <c r="AA127" s="81">
        <f t="shared" si="78"/>
        <v>0</v>
      </c>
      <c r="AB127" s="81">
        <f t="shared" si="79"/>
        <v>0</v>
      </c>
      <c r="AC127" s="81">
        <f t="shared" si="80"/>
        <v>0</v>
      </c>
      <c r="AD127" s="81">
        <f t="shared" si="81"/>
        <v>0</v>
      </c>
      <c r="AE127" s="81">
        <f t="shared" si="82"/>
        <v>0</v>
      </c>
      <c r="AF127" s="81">
        <f t="shared" si="83"/>
        <v>0</v>
      </c>
      <c r="AG127" s="81">
        <f t="shared" si="84"/>
        <v>0</v>
      </c>
      <c r="AH127" s="81">
        <f t="shared" si="85"/>
        <v>0</v>
      </c>
      <c r="AI127" s="81">
        <f t="shared" si="86"/>
        <v>0</v>
      </c>
      <c r="AJ127" s="81">
        <f t="shared" si="87"/>
        <v>0</v>
      </c>
      <c r="AK127" s="81">
        <f t="shared" si="88"/>
        <v>0</v>
      </c>
      <c r="AL127" s="81">
        <f t="shared" si="89"/>
        <v>0</v>
      </c>
      <c r="AM127" s="81">
        <f t="shared" si="90"/>
        <v>0</v>
      </c>
      <c r="AN127" s="81">
        <f t="shared" si="91"/>
        <v>0</v>
      </c>
      <c r="AO127" s="81">
        <f t="shared" si="92"/>
        <v>0</v>
      </c>
      <c r="AP127" s="81">
        <f t="shared" si="93"/>
        <v>0</v>
      </c>
      <c r="AQ127" s="81">
        <f t="shared" si="94"/>
        <v>0</v>
      </c>
      <c r="AR127" s="81">
        <f t="shared" si="95"/>
        <v>0</v>
      </c>
      <c r="AS127" s="81">
        <f t="shared" si="96"/>
        <v>0</v>
      </c>
      <c r="AT127" s="81">
        <f t="shared" si="97"/>
        <v>0</v>
      </c>
      <c r="AU127" s="81">
        <f t="shared" si="98"/>
        <v>0</v>
      </c>
    </row>
    <row r="128" spans="1:47" x14ac:dyDescent="0.25">
      <c r="A128" s="107"/>
      <c r="B128" s="64"/>
      <c r="C128" s="64"/>
      <c r="D128" s="206"/>
      <c r="E128" s="64"/>
      <c r="F128" s="69"/>
      <c r="G128" s="69"/>
      <c r="H128" s="87" t="str">
        <f t="shared" si="74"/>
        <v/>
      </c>
      <c r="I128" s="65"/>
      <c r="J128" s="65"/>
      <c r="K128" s="64"/>
      <c r="L128" s="64"/>
      <c r="M128" s="64"/>
      <c r="N128" s="64"/>
      <c r="O128" s="64"/>
      <c r="P128" s="64"/>
      <c r="Q128" s="64"/>
      <c r="R128" s="64"/>
      <c r="S128" s="64"/>
      <c r="T128" s="65"/>
      <c r="U128" s="65"/>
      <c r="V128" s="111"/>
      <c r="W128" s="111"/>
      <c r="X128" s="83" t="str">
        <f t="shared" si="75"/>
        <v/>
      </c>
      <c r="Y128" s="83" t="str">
        <f t="shared" si="76"/>
        <v/>
      </c>
      <c r="Z128" s="81">
        <f t="shared" si="77"/>
        <v>0</v>
      </c>
      <c r="AA128" s="81">
        <f t="shared" si="78"/>
        <v>0</v>
      </c>
      <c r="AB128" s="81">
        <f t="shared" si="79"/>
        <v>0</v>
      </c>
      <c r="AC128" s="81">
        <f t="shared" si="80"/>
        <v>0</v>
      </c>
      <c r="AD128" s="81">
        <f t="shared" si="81"/>
        <v>0</v>
      </c>
      <c r="AE128" s="81">
        <f t="shared" si="82"/>
        <v>0</v>
      </c>
      <c r="AF128" s="81">
        <f t="shared" si="83"/>
        <v>0</v>
      </c>
      <c r="AG128" s="81">
        <f t="shared" si="84"/>
        <v>0</v>
      </c>
      <c r="AH128" s="81">
        <f t="shared" si="85"/>
        <v>0</v>
      </c>
      <c r="AI128" s="81">
        <f t="shared" si="86"/>
        <v>0</v>
      </c>
      <c r="AJ128" s="81">
        <f t="shared" si="87"/>
        <v>0</v>
      </c>
      <c r="AK128" s="81">
        <f t="shared" si="88"/>
        <v>0</v>
      </c>
      <c r="AL128" s="81">
        <f t="shared" si="89"/>
        <v>0</v>
      </c>
      <c r="AM128" s="81">
        <f t="shared" si="90"/>
        <v>0</v>
      </c>
      <c r="AN128" s="81">
        <f t="shared" si="91"/>
        <v>0</v>
      </c>
      <c r="AO128" s="81">
        <f t="shared" si="92"/>
        <v>0</v>
      </c>
      <c r="AP128" s="81">
        <f t="shared" si="93"/>
        <v>0</v>
      </c>
      <c r="AQ128" s="81">
        <f t="shared" si="94"/>
        <v>0</v>
      </c>
      <c r="AR128" s="81">
        <f t="shared" si="95"/>
        <v>0</v>
      </c>
      <c r="AS128" s="81">
        <f t="shared" si="96"/>
        <v>0</v>
      </c>
      <c r="AT128" s="81">
        <f t="shared" si="97"/>
        <v>0</v>
      </c>
      <c r="AU128" s="81">
        <f t="shared" si="98"/>
        <v>0</v>
      </c>
    </row>
    <row r="129" spans="1:47" x14ac:dyDescent="0.25">
      <c r="A129" s="107"/>
      <c r="B129" s="64"/>
      <c r="C129" s="64"/>
      <c r="D129" s="206"/>
      <c r="E129" s="64"/>
      <c r="F129" s="69"/>
      <c r="G129" s="69"/>
      <c r="H129" s="87" t="str">
        <f t="shared" si="74"/>
        <v/>
      </c>
      <c r="I129" s="65"/>
      <c r="J129" s="65"/>
      <c r="K129" s="64"/>
      <c r="L129" s="64"/>
      <c r="M129" s="64"/>
      <c r="N129" s="64"/>
      <c r="O129" s="64"/>
      <c r="P129" s="64"/>
      <c r="Q129" s="64"/>
      <c r="R129" s="64"/>
      <c r="S129" s="64"/>
      <c r="T129" s="65"/>
      <c r="U129" s="65"/>
      <c r="V129" s="111"/>
      <c r="W129" s="111"/>
      <c r="X129" s="83" t="str">
        <f t="shared" si="75"/>
        <v/>
      </c>
      <c r="Y129" s="83" t="str">
        <f t="shared" si="76"/>
        <v/>
      </c>
      <c r="Z129" s="81">
        <f t="shared" si="77"/>
        <v>0</v>
      </c>
      <c r="AA129" s="81">
        <f t="shared" si="78"/>
        <v>0</v>
      </c>
      <c r="AB129" s="81">
        <f t="shared" si="79"/>
        <v>0</v>
      </c>
      <c r="AC129" s="81">
        <f t="shared" si="80"/>
        <v>0</v>
      </c>
      <c r="AD129" s="81">
        <f t="shared" si="81"/>
        <v>0</v>
      </c>
      <c r="AE129" s="81">
        <f t="shared" si="82"/>
        <v>0</v>
      </c>
      <c r="AF129" s="81">
        <f t="shared" si="83"/>
        <v>0</v>
      </c>
      <c r="AG129" s="81">
        <f t="shared" si="84"/>
        <v>0</v>
      </c>
      <c r="AH129" s="81">
        <f t="shared" si="85"/>
        <v>0</v>
      </c>
      <c r="AI129" s="81">
        <f t="shared" si="86"/>
        <v>0</v>
      </c>
      <c r="AJ129" s="81">
        <f t="shared" si="87"/>
        <v>0</v>
      </c>
      <c r="AK129" s="81">
        <f t="shared" si="88"/>
        <v>0</v>
      </c>
      <c r="AL129" s="81">
        <f t="shared" si="89"/>
        <v>0</v>
      </c>
      <c r="AM129" s="81">
        <f t="shared" si="90"/>
        <v>0</v>
      </c>
      <c r="AN129" s="81">
        <f t="shared" si="91"/>
        <v>0</v>
      </c>
      <c r="AO129" s="81">
        <f t="shared" si="92"/>
        <v>0</v>
      </c>
      <c r="AP129" s="81">
        <f t="shared" si="93"/>
        <v>0</v>
      </c>
      <c r="AQ129" s="81">
        <f t="shared" si="94"/>
        <v>0</v>
      </c>
      <c r="AR129" s="81">
        <f t="shared" si="95"/>
        <v>0</v>
      </c>
      <c r="AS129" s="81">
        <f t="shared" si="96"/>
        <v>0</v>
      </c>
      <c r="AT129" s="81">
        <f t="shared" si="97"/>
        <v>0</v>
      </c>
      <c r="AU129" s="81">
        <f t="shared" si="98"/>
        <v>0</v>
      </c>
    </row>
    <row r="130" spans="1:47" x14ac:dyDescent="0.25">
      <c r="A130" s="107"/>
      <c r="B130" s="64"/>
      <c r="C130" s="64"/>
      <c r="D130" s="206"/>
      <c r="E130" s="64"/>
      <c r="F130" s="69"/>
      <c r="G130" s="69"/>
      <c r="H130" s="87" t="str">
        <f t="shared" si="74"/>
        <v/>
      </c>
      <c r="I130" s="65"/>
      <c r="J130" s="65"/>
      <c r="K130" s="64"/>
      <c r="L130" s="64"/>
      <c r="M130" s="64"/>
      <c r="N130" s="64"/>
      <c r="O130" s="64"/>
      <c r="P130" s="64"/>
      <c r="Q130" s="64"/>
      <c r="R130" s="64"/>
      <c r="S130" s="64"/>
      <c r="T130" s="65"/>
      <c r="U130" s="65"/>
      <c r="V130" s="111"/>
      <c r="W130" s="111"/>
      <c r="X130" s="83" t="str">
        <f t="shared" si="75"/>
        <v/>
      </c>
      <c r="Y130" s="83" t="str">
        <f t="shared" si="76"/>
        <v/>
      </c>
      <c r="Z130" s="81">
        <f t="shared" si="77"/>
        <v>0</v>
      </c>
      <c r="AA130" s="81">
        <f t="shared" si="78"/>
        <v>0</v>
      </c>
      <c r="AB130" s="81">
        <f t="shared" si="79"/>
        <v>0</v>
      </c>
      <c r="AC130" s="81">
        <f t="shared" si="80"/>
        <v>0</v>
      </c>
      <c r="AD130" s="81">
        <f t="shared" si="81"/>
        <v>0</v>
      </c>
      <c r="AE130" s="81">
        <f t="shared" si="82"/>
        <v>0</v>
      </c>
      <c r="AF130" s="81">
        <f t="shared" si="83"/>
        <v>0</v>
      </c>
      <c r="AG130" s="81">
        <f t="shared" si="84"/>
        <v>0</v>
      </c>
      <c r="AH130" s="81">
        <f t="shared" si="85"/>
        <v>0</v>
      </c>
      <c r="AI130" s="81">
        <f t="shared" si="86"/>
        <v>0</v>
      </c>
      <c r="AJ130" s="81">
        <f t="shared" si="87"/>
        <v>0</v>
      </c>
      <c r="AK130" s="81">
        <f t="shared" si="88"/>
        <v>0</v>
      </c>
      <c r="AL130" s="81">
        <f t="shared" si="89"/>
        <v>0</v>
      </c>
      <c r="AM130" s="81">
        <f t="shared" si="90"/>
        <v>0</v>
      </c>
      <c r="AN130" s="81">
        <f t="shared" si="91"/>
        <v>0</v>
      </c>
      <c r="AO130" s="81">
        <f t="shared" si="92"/>
        <v>0</v>
      </c>
      <c r="AP130" s="81">
        <f t="shared" si="93"/>
        <v>0</v>
      </c>
      <c r="AQ130" s="81">
        <f t="shared" si="94"/>
        <v>0</v>
      </c>
      <c r="AR130" s="81">
        <f t="shared" si="95"/>
        <v>0</v>
      </c>
      <c r="AS130" s="81">
        <f t="shared" si="96"/>
        <v>0</v>
      </c>
      <c r="AT130" s="81">
        <f t="shared" si="97"/>
        <v>0</v>
      </c>
      <c r="AU130" s="81">
        <f t="shared" si="98"/>
        <v>0</v>
      </c>
    </row>
    <row r="131" spans="1:47" x14ac:dyDescent="0.25">
      <c r="A131" s="107"/>
      <c r="B131" s="64"/>
      <c r="C131" s="64"/>
      <c r="D131" s="206"/>
      <c r="E131" s="64"/>
      <c r="F131" s="69"/>
      <c r="G131" s="69"/>
      <c r="H131" s="87" t="str">
        <f t="shared" si="74"/>
        <v/>
      </c>
      <c r="I131" s="65"/>
      <c r="J131" s="65"/>
      <c r="K131" s="64"/>
      <c r="L131" s="64"/>
      <c r="M131" s="64"/>
      <c r="N131" s="64"/>
      <c r="O131" s="64"/>
      <c r="P131" s="64"/>
      <c r="Q131" s="64"/>
      <c r="R131" s="64"/>
      <c r="S131" s="64"/>
      <c r="T131" s="65"/>
      <c r="U131" s="65"/>
      <c r="V131" s="111"/>
      <c r="W131" s="111"/>
      <c r="X131" s="83" t="str">
        <f t="shared" si="75"/>
        <v/>
      </c>
      <c r="Y131" s="83" t="str">
        <f t="shared" si="76"/>
        <v/>
      </c>
      <c r="Z131" s="81">
        <f t="shared" si="77"/>
        <v>0</v>
      </c>
      <c r="AA131" s="81">
        <f t="shared" si="78"/>
        <v>0</v>
      </c>
      <c r="AB131" s="81">
        <f t="shared" si="79"/>
        <v>0</v>
      </c>
      <c r="AC131" s="81">
        <f t="shared" si="80"/>
        <v>0</v>
      </c>
      <c r="AD131" s="81">
        <f t="shared" si="81"/>
        <v>0</v>
      </c>
      <c r="AE131" s="81">
        <f t="shared" si="82"/>
        <v>0</v>
      </c>
      <c r="AF131" s="81">
        <f t="shared" si="83"/>
        <v>0</v>
      </c>
      <c r="AG131" s="81">
        <f t="shared" si="84"/>
        <v>0</v>
      </c>
      <c r="AH131" s="81">
        <f t="shared" si="85"/>
        <v>0</v>
      </c>
      <c r="AI131" s="81">
        <f t="shared" si="86"/>
        <v>0</v>
      </c>
      <c r="AJ131" s="81">
        <f t="shared" si="87"/>
        <v>0</v>
      </c>
      <c r="AK131" s="81">
        <f t="shared" si="88"/>
        <v>0</v>
      </c>
      <c r="AL131" s="81">
        <f t="shared" si="89"/>
        <v>0</v>
      </c>
      <c r="AM131" s="81">
        <f t="shared" si="90"/>
        <v>0</v>
      </c>
      <c r="AN131" s="81">
        <f t="shared" si="91"/>
        <v>0</v>
      </c>
      <c r="AO131" s="81">
        <f t="shared" si="92"/>
        <v>0</v>
      </c>
      <c r="AP131" s="81">
        <f t="shared" si="93"/>
        <v>0</v>
      </c>
      <c r="AQ131" s="81">
        <f t="shared" si="94"/>
        <v>0</v>
      </c>
      <c r="AR131" s="81">
        <f t="shared" si="95"/>
        <v>0</v>
      </c>
      <c r="AS131" s="81">
        <f t="shared" si="96"/>
        <v>0</v>
      </c>
      <c r="AT131" s="81">
        <f t="shared" si="97"/>
        <v>0</v>
      </c>
      <c r="AU131" s="81">
        <f t="shared" si="98"/>
        <v>0</v>
      </c>
    </row>
    <row r="132" spans="1:47" x14ac:dyDescent="0.25">
      <c r="A132" s="107"/>
      <c r="B132" s="64"/>
      <c r="C132" s="64"/>
      <c r="D132" s="206"/>
      <c r="E132" s="64"/>
      <c r="F132" s="69"/>
      <c r="G132" s="69"/>
      <c r="H132" s="87" t="str">
        <f t="shared" si="74"/>
        <v/>
      </c>
      <c r="I132" s="65"/>
      <c r="J132" s="65"/>
      <c r="K132" s="64"/>
      <c r="L132" s="64"/>
      <c r="M132" s="64"/>
      <c r="N132" s="64"/>
      <c r="O132" s="64"/>
      <c r="P132" s="64"/>
      <c r="Q132" s="64"/>
      <c r="R132" s="64"/>
      <c r="S132" s="64"/>
      <c r="T132" s="65"/>
      <c r="U132" s="65"/>
      <c r="V132" s="111"/>
      <c r="W132" s="111"/>
      <c r="X132" s="83" t="str">
        <f t="shared" si="75"/>
        <v/>
      </c>
      <c r="Y132" s="83" t="str">
        <f t="shared" si="76"/>
        <v/>
      </c>
      <c r="Z132" s="81">
        <f t="shared" si="77"/>
        <v>0</v>
      </c>
      <c r="AA132" s="81">
        <f t="shared" si="78"/>
        <v>0</v>
      </c>
      <c r="AB132" s="81">
        <f t="shared" si="79"/>
        <v>0</v>
      </c>
      <c r="AC132" s="81">
        <f t="shared" si="80"/>
        <v>0</v>
      </c>
      <c r="AD132" s="81">
        <f t="shared" si="81"/>
        <v>0</v>
      </c>
      <c r="AE132" s="81">
        <f t="shared" si="82"/>
        <v>0</v>
      </c>
      <c r="AF132" s="81">
        <f t="shared" si="83"/>
        <v>0</v>
      </c>
      <c r="AG132" s="81">
        <f t="shared" si="84"/>
        <v>0</v>
      </c>
      <c r="AH132" s="81">
        <f t="shared" si="85"/>
        <v>0</v>
      </c>
      <c r="AI132" s="81">
        <f t="shared" si="86"/>
        <v>0</v>
      </c>
      <c r="AJ132" s="81">
        <f t="shared" si="87"/>
        <v>0</v>
      </c>
      <c r="AK132" s="81">
        <f t="shared" si="88"/>
        <v>0</v>
      </c>
      <c r="AL132" s="81">
        <f t="shared" si="89"/>
        <v>0</v>
      </c>
      <c r="AM132" s="81">
        <f t="shared" si="90"/>
        <v>0</v>
      </c>
      <c r="AN132" s="81">
        <f t="shared" si="91"/>
        <v>0</v>
      </c>
      <c r="AO132" s="81">
        <f t="shared" si="92"/>
        <v>0</v>
      </c>
      <c r="AP132" s="81">
        <f t="shared" si="93"/>
        <v>0</v>
      </c>
      <c r="AQ132" s="81">
        <f t="shared" si="94"/>
        <v>0</v>
      </c>
      <c r="AR132" s="81">
        <f t="shared" si="95"/>
        <v>0</v>
      </c>
      <c r="AS132" s="81">
        <f t="shared" si="96"/>
        <v>0</v>
      </c>
      <c r="AT132" s="81">
        <f t="shared" si="97"/>
        <v>0</v>
      </c>
      <c r="AU132" s="81">
        <f t="shared" si="98"/>
        <v>0</v>
      </c>
    </row>
    <row r="133" spans="1:47" x14ac:dyDescent="0.25">
      <c r="A133" s="107"/>
      <c r="B133" s="64"/>
      <c r="C133" s="64"/>
      <c r="D133" s="206"/>
      <c r="E133" s="64"/>
      <c r="F133" s="69"/>
      <c r="G133" s="69"/>
      <c r="H133" s="87" t="str">
        <f t="shared" si="74"/>
        <v/>
      </c>
      <c r="I133" s="65"/>
      <c r="J133" s="65"/>
      <c r="K133" s="64"/>
      <c r="L133" s="64"/>
      <c r="M133" s="64"/>
      <c r="N133" s="64"/>
      <c r="O133" s="64"/>
      <c r="P133" s="64"/>
      <c r="Q133" s="64"/>
      <c r="R133" s="64"/>
      <c r="S133" s="64"/>
      <c r="T133" s="65"/>
      <c r="U133" s="65"/>
      <c r="V133" s="111"/>
      <c r="W133" s="111"/>
      <c r="X133" s="83" t="str">
        <f t="shared" si="75"/>
        <v/>
      </c>
      <c r="Y133" s="83" t="str">
        <f t="shared" si="76"/>
        <v/>
      </c>
      <c r="Z133" s="81">
        <f t="shared" si="77"/>
        <v>0</v>
      </c>
      <c r="AA133" s="81">
        <f t="shared" si="78"/>
        <v>0</v>
      </c>
      <c r="AB133" s="81">
        <f t="shared" si="79"/>
        <v>0</v>
      </c>
      <c r="AC133" s="81">
        <f t="shared" si="80"/>
        <v>0</v>
      </c>
      <c r="AD133" s="81">
        <f t="shared" si="81"/>
        <v>0</v>
      </c>
      <c r="AE133" s="81">
        <f t="shared" si="82"/>
        <v>0</v>
      </c>
      <c r="AF133" s="81">
        <f t="shared" si="83"/>
        <v>0</v>
      </c>
      <c r="AG133" s="81">
        <f t="shared" si="84"/>
        <v>0</v>
      </c>
      <c r="AH133" s="81">
        <f t="shared" si="85"/>
        <v>0</v>
      </c>
      <c r="AI133" s="81">
        <f t="shared" si="86"/>
        <v>0</v>
      </c>
      <c r="AJ133" s="81">
        <f t="shared" si="87"/>
        <v>0</v>
      </c>
      <c r="AK133" s="81">
        <f t="shared" si="88"/>
        <v>0</v>
      </c>
      <c r="AL133" s="81">
        <f t="shared" si="89"/>
        <v>0</v>
      </c>
      <c r="AM133" s="81">
        <f t="shared" si="90"/>
        <v>0</v>
      </c>
      <c r="AN133" s="81">
        <f t="shared" si="91"/>
        <v>0</v>
      </c>
      <c r="AO133" s="81">
        <f t="shared" si="92"/>
        <v>0</v>
      </c>
      <c r="AP133" s="81">
        <f t="shared" si="93"/>
        <v>0</v>
      </c>
      <c r="AQ133" s="81">
        <f t="shared" si="94"/>
        <v>0</v>
      </c>
      <c r="AR133" s="81">
        <f t="shared" si="95"/>
        <v>0</v>
      </c>
      <c r="AS133" s="81">
        <f t="shared" si="96"/>
        <v>0</v>
      </c>
      <c r="AT133" s="81">
        <f t="shared" si="97"/>
        <v>0</v>
      </c>
      <c r="AU133" s="81">
        <f t="shared" si="98"/>
        <v>0</v>
      </c>
    </row>
    <row r="134" spans="1:47" x14ac:dyDescent="0.25">
      <c r="A134" s="107"/>
      <c r="B134" s="64"/>
      <c r="C134" s="64"/>
      <c r="D134" s="206"/>
      <c r="E134" s="64"/>
      <c r="F134" s="69"/>
      <c r="G134" s="69"/>
      <c r="H134" s="87" t="str">
        <f t="shared" si="74"/>
        <v/>
      </c>
      <c r="I134" s="65"/>
      <c r="J134" s="65"/>
      <c r="K134" s="64"/>
      <c r="L134" s="64"/>
      <c r="M134" s="64"/>
      <c r="N134" s="64"/>
      <c r="O134" s="64"/>
      <c r="P134" s="64"/>
      <c r="Q134" s="64"/>
      <c r="R134" s="64"/>
      <c r="S134" s="64"/>
      <c r="T134" s="65"/>
      <c r="U134" s="65"/>
      <c r="V134" s="111"/>
      <c r="W134" s="111"/>
      <c r="X134" s="83" t="str">
        <f t="shared" si="75"/>
        <v/>
      </c>
      <c r="Y134" s="83" t="str">
        <f t="shared" si="76"/>
        <v/>
      </c>
      <c r="Z134" s="81">
        <f t="shared" si="77"/>
        <v>0</v>
      </c>
      <c r="AA134" s="81">
        <f t="shared" si="78"/>
        <v>0</v>
      </c>
      <c r="AB134" s="81">
        <f t="shared" si="79"/>
        <v>0</v>
      </c>
      <c r="AC134" s="81">
        <f t="shared" si="80"/>
        <v>0</v>
      </c>
      <c r="AD134" s="81">
        <f t="shared" si="81"/>
        <v>0</v>
      </c>
      <c r="AE134" s="81">
        <f t="shared" si="82"/>
        <v>0</v>
      </c>
      <c r="AF134" s="81">
        <f t="shared" si="83"/>
        <v>0</v>
      </c>
      <c r="AG134" s="81">
        <f t="shared" si="84"/>
        <v>0</v>
      </c>
      <c r="AH134" s="81">
        <f t="shared" si="85"/>
        <v>0</v>
      </c>
      <c r="AI134" s="81">
        <f t="shared" si="86"/>
        <v>0</v>
      </c>
      <c r="AJ134" s="81">
        <f t="shared" si="87"/>
        <v>0</v>
      </c>
      <c r="AK134" s="81">
        <f t="shared" si="88"/>
        <v>0</v>
      </c>
      <c r="AL134" s="81">
        <f t="shared" si="89"/>
        <v>0</v>
      </c>
      <c r="AM134" s="81">
        <f t="shared" si="90"/>
        <v>0</v>
      </c>
      <c r="AN134" s="81">
        <f t="shared" si="91"/>
        <v>0</v>
      </c>
      <c r="AO134" s="81">
        <f t="shared" si="92"/>
        <v>0</v>
      </c>
      <c r="AP134" s="81">
        <f t="shared" si="93"/>
        <v>0</v>
      </c>
      <c r="AQ134" s="81">
        <f t="shared" si="94"/>
        <v>0</v>
      </c>
      <c r="AR134" s="81">
        <f t="shared" si="95"/>
        <v>0</v>
      </c>
      <c r="AS134" s="81">
        <f t="shared" si="96"/>
        <v>0</v>
      </c>
      <c r="AT134" s="81">
        <f t="shared" si="97"/>
        <v>0</v>
      </c>
      <c r="AU134" s="81">
        <f t="shared" si="98"/>
        <v>0</v>
      </c>
    </row>
    <row r="135" spans="1:47" x14ac:dyDescent="0.25">
      <c r="A135" s="107"/>
      <c r="B135" s="64"/>
      <c r="C135" s="64"/>
      <c r="D135" s="206"/>
      <c r="E135" s="64"/>
      <c r="F135" s="69"/>
      <c r="G135" s="69"/>
      <c r="H135" s="87" t="str">
        <f t="shared" si="74"/>
        <v/>
      </c>
      <c r="I135" s="65"/>
      <c r="J135" s="65"/>
      <c r="K135" s="64"/>
      <c r="L135" s="64"/>
      <c r="M135" s="64"/>
      <c r="N135" s="64"/>
      <c r="O135" s="64"/>
      <c r="P135" s="64"/>
      <c r="Q135" s="64"/>
      <c r="R135" s="64"/>
      <c r="S135" s="64"/>
      <c r="T135" s="65"/>
      <c r="U135" s="65"/>
      <c r="V135" s="111"/>
      <c r="W135" s="111"/>
      <c r="X135" s="83" t="str">
        <f t="shared" si="75"/>
        <v/>
      </c>
      <c r="Y135" s="83" t="str">
        <f t="shared" si="76"/>
        <v/>
      </c>
      <c r="Z135" s="81">
        <f t="shared" si="77"/>
        <v>0</v>
      </c>
      <c r="AA135" s="81">
        <f t="shared" si="78"/>
        <v>0</v>
      </c>
      <c r="AB135" s="81">
        <f t="shared" si="79"/>
        <v>0</v>
      </c>
      <c r="AC135" s="81">
        <f t="shared" si="80"/>
        <v>0</v>
      </c>
      <c r="AD135" s="81">
        <f t="shared" si="81"/>
        <v>0</v>
      </c>
      <c r="AE135" s="81">
        <f t="shared" si="82"/>
        <v>0</v>
      </c>
      <c r="AF135" s="81">
        <f t="shared" si="83"/>
        <v>0</v>
      </c>
      <c r="AG135" s="81">
        <f t="shared" si="84"/>
        <v>0</v>
      </c>
      <c r="AH135" s="81">
        <f t="shared" si="85"/>
        <v>0</v>
      </c>
      <c r="AI135" s="81">
        <f t="shared" si="86"/>
        <v>0</v>
      </c>
      <c r="AJ135" s="81">
        <f t="shared" si="87"/>
        <v>0</v>
      </c>
      <c r="AK135" s="81">
        <f t="shared" si="88"/>
        <v>0</v>
      </c>
      <c r="AL135" s="81">
        <f t="shared" si="89"/>
        <v>0</v>
      </c>
      <c r="AM135" s="81">
        <f t="shared" si="90"/>
        <v>0</v>
      </c>
      <c r="AN135" s="81">
        <f t="shared" si="91"/>
        <v>0</v>
      </c>
      <c r="AO135" s="81">
        <f t="shared" si="92"/>
        <v>0</v>
      </c>
      <c r="AP135" s="81">
        <f t="shared" si="93"/>
        <v>0</v>
      </c>
      <c r="AQ135" s="81">
        <f t="shared" si="94"/>
        <v>0</v>
      </c>
      <c r="AR135" s="81">
        <f t="shared" si="95"/>
        <v>0</v>
      </c>
      <c r="AS135" s="81">
        <f t="shared" si="96"/>
        <v>0</v>
      </c>
      <c r="AT135" s="81">
        <f t="shared" si="97"/>
        <v>0</v>
      </c>
      <c r="AU135" s="81">
        <f t="shared" si="98"/>
        <v>0</v>
      </c>
    </row>
    <row r="136" spans="1:47" x14ac:dyDescent="0.25">
      <c r="A136" s="107"/>
      <c r="B136" s="64"/>
      <c r="C136" s="64"/>
      <c r="D136" s="206"/>
      <c r="E136" s="64"/>
      <c r="F136" s="69"/>
      <c r="G136" s="69"/>
      <c r="H136" s="87" t="str">
        <f t="shared" si="74"/>
        <v/>
      </c>
      <c r="I136" s="65"/>
      <c r="J136" s="65"/>
      <c r="K136" s="64"/>
      <c r="L136" s="64"/>
      <c r="M136" s="64"/>
      <c r="N136" s="64"/>
      <c r="O136" s="64"/>
      <c r="P136" s="64"/>
      <c r="Q136" s="64"/>
      <c r="R136" s="64"/>
      <c r="S136" s="64"/>
      <c r="T136" s="65"/>
      <c r="U136" s="65"/>
      <c r="V136" s="111"/>
      <c r="W136" s="111"/>
      <c r="X136" s="83" t="str">
        <f t="shared" si="75"/>
        <v/>
      </c>
      <c r="Y136" s="83" t="str">
        <f t="shared" si="76"/>
        <v/>
      </c>
      <c r="Z136" s="81">
        <f t="shared" si="77"/>
        <v>0</v>
      </c>
      <c r="AA136" s="81">
        <f t="shared" si="78"/>
        <v>0</v>
      </c>
      <c r="AB136" s="81">
        <f t="shared" si="79"/>
        <v>0</v>
      </c>
      <c r="AC136" s="81">
        <f t="shared" si="80"/>
        <v>0</v>
      </c>
      <c r="AD136" s="81">
        <f t="shared" si="81"/>
        <v>0</v>
      </c>
      <c r="AE136" s="81">
        <f t="shared" si="82"/>
        <v>0</v>
      </c>
      <c r="AF136" s="81">
        <f t="shared" si="83"/>
        <v>0</v>
      </c>
      <c r="AG136" s="81">
        <f t="shared" si="84"/>
        <v>0</v>
      </c>
      <c r="AH136" s="81">
        <f t="shared" si="85"/>
        <v>0</v>
      </c>
      <c r="AI136" s="81">
        <f t="shared" si="86"/>
        <v>0</v>
      </c>
      <c r="AJ136" s="81">
        <f t="shared" si="87"/>
        <v>0</v>
      </c>
      <c r="AK136" s="81">
        <f t="shared" si="88"/>
        <v>0</v>
      </c>
      <c r="AL136" s="81">
        <f t="shared" si="89"/>
        <v>0</v>
      </c>
      <c r="AM136" s="81">
        <f t="shared" si="90"/>
        <v>0</v>
      </c>
      <c r="AN136" s="81">
        <f t="shared" si="91"/>
        <v>0</v>
      </c>
      <c r="AO136" s="81">
        <f t="shared" si="92"/>
        <v>0</v>
      </c>
      <c r="AP136" s="81">
        <f t="shared" si="93"/>
        <v>0</v>
      </c>
      <c r="AQ136" s="81">
        <f t="shared" si="94"/>
        <v>0</v>
      </c>
      <c r="AR136" s="81">
        <f t="shared" si="95"/>
        <v>0</v>
      </c>
      <c r="AS136" s="81">
        <f t="shared" si="96"/>
        <v>0</v>
      </c>
      <c r="AT136" s="81">
        <f t="shared" si="97"/>
        <v>0</v>
      </c>
      <c r="AU136" s="81">
        <f t="shared" si="98"/>
        <v>0</v>
      </c>
    </row>
    <row r="137" spans="1:47" x14ac:dyDescent="0.25">
      <c r="A137" s="107"/>
      <c r="B137" s="64"/>
      <c r="C137" s="64"/>
      <c r="D137" s="206"/>
      <c r="E137" s="64"/>
      <c r="F137" s="69"/>
      <c r="G137" s="69"/>
      <c r="H137" s="87" t="str">
        <f t="shared" si="74"/>
        <v/>
      </c>
      <c r="I137" s="65"/>
      <c r="J137" s="65"/>
      <c r="K137" s="64"/>
      <c r="L137" s="64"/>
      <c r="M137" s="64"/>
      <c r="N137" s="64"/>
      <c r="O137" s="64"/>
      <c r="P137" s="64"/>
      <c r="Q137" s="64"/>
      <c r="R137" s="64"/>
      <c r="S137" s="64"/>
      <c r="T137" s="65"/>
      <c r="U137" s="65"/>
      <c r="V137" s="111"/>
      <c r="W137" s="111"/>
      <c r="X137" s="83" t="str">
        <f t="shared" si="75"/>
        <v/>
      </c>
      <c r="Y137" s="83" t="str">
        <f t="shared" si="76"/>
        <v/>
      </c>
      <c r="Z137" s="81">
        <f t="shared" si="77"/>
        <v>0</v>
      </c>
      <c r="AA137" s="81">
        <f t="shared" si="78"/>
        <v>0</v>
      </c>
      <c r="AB137" s="81">
        <f t="shared" si="79"/>
        <v>0</v>
      </c>
      <c r="AC137" s="81">
        <f t="shared" si="80"/>
        <v>0</v>
      </c>
      <c r="AD137" s="81">
        <f t="shared" si="81"/>
        <v>0</v>
      </c>
      <c r="AE137" s="81">
        <f t="shared" si="82"/>
        <v>0</v>
      </c>
      <c r="AF137" s="81">
        <f t="shared" si="83"/>
        <v>0</v>
      </c>
      <c r="AG137" s="81">
        <f t="shared" si="84"/>
        <v>0</v>
      </c>
      <c r="AH137" s="81">
        <f t="shared" si="85"/>
        <v>0</v>
      </c>
      <c r="AI137" s="81">
        <f t="shared" si="86"/>
        <v>0</v>
      </c>
      <c r="AJ137" s="81">
        <f t="shared" si="87"/>
        <v>0</v>
      </c>
      <c r="AK137" s="81">
        <f t="shared" si="88"/>
        <v>0</v>
      </c>
      <c r="AL137" s="81">
        <f t="shared" si="89"/>
        <v>0</v>
      </c>
      <c r="AM137" s="81">
        <f t="shared" si="90"/>
        <v>0</v>
      </c>
      <c r="AN137" s="81">
        <f t="shared" si="91"/>
        <v>0</v>
      </c>
      <c r="AO137" s="81">
        <f t="shared" si="92"/>
        <v>0</v>
      </c>
      <c r="AP137" s="81">
        <f t="shared" si="93"/>
        <v>0</v>
      </c>
      <c r="AQ137" s="81">
        <f t="shared" si="94"/>
        <v>0</v>
      </c>
      <c r="AR137" s="81">
        <f t="shared" si="95"/>
        <v>0</v>
      </c>
      <c r="AS137" s="81">
        <f t="shared" si="96"/>
        <v>0</v>
      </c>
      <c r="AT137" s="81">
        <f t="shared" si="97"/>
        <v>0</v>
      </c>
      <c r="AU137" s="81">
        <f t="shared" si="98"/>
        <v>0</v>
      </c>
    </row>
    <row r="138" spans="1:47" x14ac:dyDescent="0.25">
      <c r="A138" s="107"/>
      <c r="B138" s="64"/>
      <c r="C138" s="64"/>
      <c r="D138" s="206"/>
      <c r="E138" s="64"/>
      <c r="F138" s="69"/>
      <c r="G138" s="69"/>
      <c r="H138" s="87" t="str">
        <f t="shared" si="74"/>
        <v/>
      </c>
      <c r="I138" s="65"/>
      <c r="J138" s="65"/>
      <c r="K138" s="64"/>
      <c r="L138" s="64"/>
      <c r="M138" s="64"/>
      <c r="N138" s="64"/>
      <c r="O138" s="64"/>
      <c r="P138" s="64"/>
      <c r="Q138" s="64"/>
      <c r="R138" s="64"/>
      <c r="S138" s="64"/>
      <c r="T138" s="65"/>
      <c r="U138" s="65"/>
      <c r="V138" s="111"/>
      <c r="W138" s="111"/>
      <c r="X138" s="83" t="str">
        <f t="shared" si="75"/>
        <v/>
      </c>
      <c r="Y138" s="83" t="str">
        <f t="shared" si="76"/>
        <v/>
      </c>
      <c r="Z138" s="81">
        <f t="shared" si="77"/>
        <v>0</v>
      </c>
      <c r="AA138" s="81">
        <f t="shared" si="78"/>
        <v>0</v>
      </c>
      <c r="AB138" s="81">
        <f t="shared" si="79"/>
        <v>0</v>
      </c>
      <c r="AC138" s="81">
        <f t="shared" si="80"/>
        <v>0</v>
      </c>
      <c r="AD138" s="81">
        <f t="shared" si="81"/>
        <v>0</v>
      </c>
      <c r="AE138" s="81">
        <f t="shared" si="82"/>
        <v>0</v>
      </c>
      <c r="AF138" s="81">
        <f t="shared" si="83"/>
        <v>0</v>
      </c>
      <c r="AG138" s="81">
        <f t="shared" si="84"/>
        <v>0</v>
      </c>
      <c r="AH138" s="81">
        <f t="shared" si="85"/>
        <v>0</v>
      </c>
      <c r="AI138" s="81">
        <f t="shared" si="86"/>
        <v>0</v>
      </c>
      <c r="AJ138" s="81">
        <f t="shared" si="87"/>
        <v>0</v>
      </c>
      <c r="AK138" s="81">
        <f t="shared" si="88"/>
        <v>0</v>
      </c>
      <c r="AL138" s="81">
        <f t="shared" si="89"/>
        <v>0</v>
      </c>
      <c r="AM138" s="81">
        <f t="shared" si="90"/>
        <v>0</v>
      </c>
      <c r="AN138" s="81">
        <f t="shared" si="91"/>
        <v>0</v>
      </c>
      <c r="AO138" s="81">
        <f t="shared" si="92"/>
        <v>0</v>
      </c>
      <c r="AP138" s="81">
        <f t="shared" si="93"/>
        <v>0</v>
      </c>
      <c r="AQ138" s="81">
        <f t="shared" si="94"/>
        <v>0</v>
      </c>
      <c r="AR138" s="81">
        <f t="shared" si="95"/>
        <v>0</v>
      </c>
      <c r="AS138" s="81">
        <f t="shared" si="96"/>
        <v>0</v>
      </c>
      <c r="AT138" s="81">
        <f t="shared" si="97"/>
        <v>0</v>
      </c>
      <c r="AU138" s="81">
        <f t="shared" si="98"/>
        <v>0</v>
      </c>
    </row>
    <row r="139" spans="1:47" x14ac:dyDescent="0.25">
      <c r="A139" s="107"/>
      <c r="B139" s="64"/>
      <c r="C139" s="64"/>
      <c r="D139" s="206"/>
      <c r="E139" s="64"/>
      <c r="F139" s="69"/>
      <c r="G139" s="69"/>
      <c r="H139" s="87" t="str">
        <f t="shared" si="74"/>
        <v/>
      </c>
      <c r="I139" s="65"/>
      <c r="J139" s="65"/>
      <c r="K139" s="64"/>
      <c r="L139" s="64"/>
      <c r="M139" s="64"/>
      <c r="N139" s="64"/>
      <c r="O139" s="64"/>
      <c r="P139" s="64"/>
      <c r="Q139" s="64"/>
      <c r="R139" s="64"/>
      <c r="S139" s="64"/>
      <c r="T139" s="65"/>
      <c r="U139" s="65"/>
      <c r="V139" s="111"/>
      <c r="W139" s="111"/>
      <c r="X139" s="83" t="str">
        <f t="shared" si="75"/>
        <v/>
      </c>
      <c r="Y139" s="83" t="str">
        <f t="shared" si="76"/>
        <v/>
      </c>
      <c r="Z139" s="81">
        <f t="shared" si="77"/>
        <v>0</v>
      </c>
      <c r="AA139" s="81">
        <f t="shared" si="78"/>
        <v>0</v>
      </c>
      <c r="AB139" s="81">
        <f t="shared" si="79"/>
        <v>0</v>
      </c>
      <c r="AC139" s="81">
        <f t="shared" si="80"/>
        <v>0</v>
      </c>
      <c r="AD139" s="81">
        <f t="shared" si="81"/>
        <v>0</v>
      </c>
      <c r="AE139" s="81">
        <f t="shared" si="82"/>
        <v>0</v>
      </c>
      <c r="AF139" s="81">
        <f t="shared" si="83"/>
        <v>0</v>
      </c>
      <c r="AG139" s="81">
        <f t="shared" si="84"/>
        <v>0</v>
      </c>
      <c r="AH139" s="81">
        <f t="shared" si="85"/>
        <v>0</v>
      </c>
      <c r="AI139" s="81">
        <f t="shared" si="86"/>
        <v>0</v>
      </c>
      <c r="AJ139" s="81">
        <f t="shared" si="87"/>
        <v>0</v>
      </c>
      <c r="AK139" s="81">
        <f t="shared" si="88"/>
        <v>0</v>
      </c>
      <c r="AL139" s="81">
        <f t="shared" si="89"/>
        <v>0</v>
      </c>
      <c r="AM139" s="81">
        <f t="shared" si="90"/>
        <v>0</v>
      </c>
      <c r="AN139" s="81">
        <f t="shared" si="91"/>
        <v>0</v>
      </c>
      <c r="AO139" s="81">
        <f t="shared" si="92"/>
        <v>0</v>
      </c>
      <c r="AP139" s="81">
        <f t="shared" si="93"/>
        <v>0</v>
      </c>
      <c r="AQ139" s="81">
        <f t="shared" si="94"/>
        <v>0</v>
      </c>
      <c r="AR139" s="81">
        <f t="shared" si="95"/>
        <v>0</v>
      </c>
      <c r="AS139" s="81">
        <f t="shared" si="96"/>
        <v>0</v>
      </c>
      <c r="AT139" s="81">
        <f t="shared" si="97"/>
        <v>0</v>
      </c>
      <c r="AU139" s="81">
        <f t="shared" si="98"/>
        <v>0</v>
      </c>
    </row>
    <row r="140" spans="1:47" x14ac:dyDescent="0.25">
      <c r="A140" s="107"/>
      <c r="B140" s="64"/>
      <c r="C140" s="64"/>
      <c r="D140" s="206"/>
      <c r="E140" s="64"/>
      <c r="F140" s="69"/>
      <c r="G140" s="69"/>
      <c r="H140" s="87" t="str">
        <f t="shared" si="74"/>
        <v/>
      </c>
      <c r="I140" s="65"/>
      <c r="J140" s="65"/>
      <c r="K140" s="64"/>
      <c r="L140" s="64"/>
      <c r="M140" s="64"/>
      <c r="N140" s="64"/>
      <c r="O140" s="64"/>
      <c r="P140" s="64"/>
      <c r="Q140" s="64"/>
      <c r="R140" s="64"/>
      <c r="S140" s="64"/>
      <c r="T140" s="65"/>
      <c r="U140" s="65"/>
      <c r="V140" s="111"/>
      <c r="W140" s="111"/>
      <c r="X140" s="83" t="str">
        <f t="shared" ref="X140:X171" si="99">IF(OR($H140="",$S140=0,$T140=0,$N140="Identified/More Info Req",$N140="Abandoned",$N140="Superseded"),"",(I140-J140)/(T140*INDEX(CostsData,MATCH($S140,CostsEmissionSource,0),MATCH($H140,CostsYear,0)))+IF($K140="Yes",AB140*INDEX(CostsData,MATCH("CRC EES",CostsEmissionSource,0),MATCH(AD$8,CostsYear,0)),0))</f>
        <v/>
      </c>
      <c r="Y140" s="83" t="str">
        <f t="shared" ref="Y140:Y171" si="100">IF(OR($H140="",$S140=0,$T140=0,$N140="Identified/More Info Req",$N140="Abandoned",$N140="Superseded"),"",(I140-J140)/($T140*(INDEX(EmissionFactorsData,MATCH($S140,EmissionFactorsEmissionSource,0),MATCH($H140,EmissionFactorsYear,0))/1000)))</f>
        <v/>
      </c>
      <c r="Z140" s="81">
        <f t="shared" ref="Z140:Z171" si="101">IF(OR($N140="Identified/More Info Req",$N140="Abandoned",$N140="Superseded",$U140="yes",LEFT($H140,4)&gt;LEFT(Z$8,4),$S140=""),0,$T140*(INDEX(EmissionFactorsData,MATCH($S140,EmissionFactorsEmissionSource,0),MATCH(Z$8,EmissionFactorsYear,0))/1000))</f>
        <v>0</v>
      </c>
      <c r="AA140" s="81">
        <f t="shared" ref="AA140:AA171" si="102">IF(OR($N140="Identified/More Info Req",$N140="Abandoned",$N140="Superseded",$U140="yes",LEFT($H140,4)&gt;LEFT(Z$8,4),$S140=""),0,$T140*INDEX(CostsData,MATCH($S140,CostsEmissionSource,0),MATCH(Z$8,CostsYear,0)))+IF($K140="Yes",X140*INDEX(CostsData,MATCH("CRC EES",CostsEmissionSource,0),MATCH(Z$8,CostsYear,0)),0)</f>
        <v>0</v>
      </c>
      <c r="AB140" s="81">
        <f t="shared" ref="AB140:AB171" si="103">IF(OR($N140="Identified/More Info Req",$N140="Abandoned",$N140="Superseded",$U140="yes",LEFT($H140,4)&gt;LEFT(AB$8,4),$S140=""),0,$T140*(INDEX(EmissionFactorsData,MATCH($S140,EmissionFactorsEmissionSource,0),MATCH(AB$8,EmissionFactorsYear,0))/1000))</f>
        <v>0</v>
      </c>
      <c r="AC140" s="81">
        <f t="shared" ref="AC140:AC171" si="104">IF(OR($N140="Identified/More Info Req",$N140="Abandoned",$N140="Superseded",$U140="yes",LEFT($H140,4)&gt;LEFT(AB$8,4),$S140=""),0,$T140*INDEX(CostsData,MATCH($S140,CostsEmissionSource,0),MATCH(AB$8,CostsYear,0)))+IF($K140="Yes",Z140*INDEX(CostsData,MATCH("CRC EES",CostsEmissionSource,0),MATCH(AB$8,CostsYear,0)),0)</f>
        <v>0</v>
      </c>
      <c r="AD140" s="81">
        <f t="shared" ref="AD140:AD171" si="105">IF(OR($N140="Identified/More Info Req",$N140="Abandoned",$N140="Superseded",$U140="yes",LEFT($H140,4)&gt;LEFT(AD$8,4),$S140=""),0,$T140*(INDEX(EmissionFactorsData,MATCH($S140,EmissionFactorsEmissionSource,0),MATCH(AD$8,EmissionFactorsYear,0))/1000))</f>
        <v>0</v>
      </c>
      <c r="AE140" s="81">
        <f t="shared" ref="AE140:AE171" si="106">IF(OR($N140="Identified/More Info Req",$N140="Abandoned",$N140="Superseded",$U140="yes",LEFT($H140,4)&gt;LEFT(AD$8,4),$S140=""),0,$T140*INDEX(CostsData,MATCH($S140,CostsEmissionSource,0),MATCH(AD$8,CostsYear,0)))+IF($K140="Yes",AB140*INDEX(CostsData,MATCH("CRC EES",CostsEmissionSource,0),MATCH(AD$8,CostsYear,0)),0)</f>
        <v>0</v>
      </c>
      <c r="AF140" s="81">
        <f t="shared" ref="AF140:AF171" si="107">IF(OR($N140="Identified/More Info Req",$N140="Abandoned",$N140="Superseded",$U140="yes",LEFT($H140,4)&gt;LEFT(AF$8,4),$S140=""),0,$T140*(INDEX(EmissionFactorsData,MATCH($S140,EmissionFactorsEmissionSource,0),MATCH(AF$8,EmissionFactorsYear,0))/1000))</f>
        <v>0</v>
      </c>
      <c r="AG140" s="81">
        <f t="shared" ref="AG140:AG171" si="108">IF(OR($N140="Identified/More Info Req",$N140="Abandoned",$N140="Superseded",$U140="yes",LEFT($H140,4)&gt;LEFT(AF$8,4),$S140=""),0,$T140*INDEX(CostsData,MATCH($S140,CostsEmissionSource,0),MATCH(AF$8,CostsYear,0)))+IF($K140="Yes",AD140*INDEX(CostsData,MATCH("CRC EES",CostsEmissionSource,0),MATCH(AF$8,CostsYear,0)),0)</f>
        <v>0</v>
      </c>
      <c r="AH140" s="81">
        <f t="shared" ref="AH140:AH171" si="109">IF(OR($N140="Identified/More Info Req",$N140="Abandoned",$N140="Superseded",$U140="yes",LEFT($H140,4)&gt;LEFT(AH$8,4),$S140=""),0,$T140*(INDEX(EmissionFactorsData,MATCH($S140,EmissionFactorsEmissionSource,0),MATCH(AH$8,EmissionFactorsYear,0))/1000))</f>
        <v>0</v>
      </c>
      <c r="AI140" s="81">
        <f t="shared" ref="AI140:AI171" si="110">IF(OR($N140="Identified/More Info Req",$N140="Abandoned",$N140="Superseded",$U140="yes",LEFT($H140,4)&gt;LEFT(AH$8,4),$S140=""),0,$T140*INDEX(CostsData,MATCH($S140,CostsEmissionSource,0),MATCH(AH$8,CostsYear,0)))+IF($K140="Yes",AF140*INDEX(CostsData,MATCH("CRC EES",CostsEmissionSource,0),MATCH(AH$8,CostsYear,0)),0)</f>
        <v>0</v>
      </c>
      <c r="AJ140" s="81">
        <f t="shared" ref="AJ140:AJ171" si="111">IF(OR($N140="Identified/More Info Req",$N140="Abandoned",$N140="Superseded",$U140="yes",LEFT($H140,4)&gt;LEFT(AJ$8,4),$S140=""),0,$T140*(INDEX(EmissionFactorsData,MATCH($S140,EmissionFactorsEmissionSource,0),MATCH(AJ$8,EmissionFactorsYear,0))/1000))</f>
        <v>0</v>
      </c>
      <c r="AK140" s="81">
        <f t="shared" ref="AK140:AK171" si="112">IF(OR($N140="Identified/More Info Req",$N140="Abandoned",$N140="Superseded",$U140="yes",LEFT($H140,4)&gt;LEFT(AJ$8,4),$S140=""),0,$T140*INDEX(CostsData,MATCH($S140,CostsEmissionSource,0),MATCH(AJ$8,CostsYear,0)))+IF($K140="Yes",AH140*INDEX(CostsData,MATCH("CRC EES",CostsEmissionSource,0),MATCH(AJ$8,CostsYear,0)),0)</f>
        <v>0</v>
      </c>
      <c r="AL140" s="81">
        <f t="shared" ref="AL140:AL171" si="113">IF(OR($N140="Identified/More Info Req",$N140="Abandoned",$N140="Superseded",$U140="yes",LEFT($H140,4)&gt;LEFT(AL$8,4),$S140=""),0,$T140*(INDEX(EmissionFactorsData,MATCH($S140,EmissionFactorsEmissionSource,0),MATCH(AL$8,EmissionFactorsYear,0))/1000))</f>
        <v>0</v>
      </c>
      <c r="AM140" s="81">
        <f t="shared" ref="AM140:AM171" si="114">IF(OR($N140="Identified/More Info Req",$N140="Abandoned",$N140="Superseded",$U140="yes",LEFT($H140,4)&gt;LEFT(AL$8,4),$S140=""),0,$T140*INDEX(CostsData,MATCH($S140,CostsEmissionSource,0),MATCH(AL$8,CostsYear,0)))+IF($K140="Yes",AJ140*INDEX(CostsData,MATCH("CRC EES",CostsEmissionSource,0),MATCH(AL$8,CostsYear,0)),0)</f>
        <v>0</v>
      </c>
      <c r="AN140" s="81">
        <f t="shared" ref="AN140:AN171" si="115">IF(OR($N140="Identified/More Info Req",$N140="Abandoned",$N140="Superseded",$U140="yes",LEFT($H140,4)&gt;LEFT(AN$8,4),$S140=""),0,$T140*(INDEX(EmissionFactorsData,MATCH($S140,EmissionFactorsEmissionSource,0),MATCH(AN$8,EmissionFactorsYear,0))/1000))</f>
        <v>0</v>
      </c>
      <c r="AO140" s="81">
        <f t="shared" ref="AO140:AO171" si="116">IF(OR($N140="Identified/More Info Req",$N140="Abandoned",$N140="Superseded",$U140="yes",LEFT($H140,4)&gt;LEFT(AN$8,4),$S140=""),0,$T140*INDEX(CostsData,MATCH($S140,CostsEmissionSource,0),MATCH(AN$8,CostsYear,0)))+IF($K140="Yes",AL140*INDEX(CostsData,MATCH("CRC EES",CostsEmissionSource,0),MATCH(AN$8,CostsYear,0)),0)</f>
        <v>0</v>
      </c>
      <c r="AP140" s="81">
        <f t="shared" ref="AP140:AP171" si="117">IF(OR($N140="Identified/More Info Req",$N140="Abandoned",$N140="Superseded",$U140="yes",LEFT($H140,4)&gt;LEFT(AP$8,4),$S140=""),0,$T140*(INDEX(EmissionFactorsData,MATCH($S140,EmissionFactorsEmissionSource,0),MATCH(AP$8,EmissionFactorsYear,0))/1000))</f>
        <v>0</v>
      </c>
      <c r="AQ140" s="81">
        <f t="shared" ref="AQ140:AQ171" si="118">IF(OR($N140="Identified/More Info Req",$N140="Abandoned",$N140="Superseded",$U140="yes",LEFT($H140,4)&gt;LEFT(AP$8,4),$S140=""),0,$T140*INDEX(CostsData,MATCH($S140,CostsEmissionSource,0),MATCH(AP$8,CostsYear,0)))+IF($K140="Yes",AN140*INDEX(CostsData,MATCH("CRC EES",CostsEmissionSource,0),MATCH(AP$8,CostsYear,0)),0)</f>
        <v>0</v>
      </c>
      <c r="AR140" s="81">
        <f t="shared" ref="AR140:AR171" si="119">IF(OR($N140="Identified/More Info Req",$N140="Abandoned",$N140="Superseded",$U140="yes",LEFT($H140,4)&gt;LEFT(AR$8,4),$S140=""),0,$T140*(INDEX(EmissionFactorsData,MATCH($S140,EmissionFactorsEmissionSource,0),MATCH(AR$8,EmissionFactorsYear,0))/1000))</f>
        <v>0</v>
      </c>
      <c r="AS140" s="81">
        <f t="shared" ref="AS140:AS171" si="120">IF(OR($N140="Identified/More Info Req",$N140="Abandoned",$N140="Superseded",$U140="yes",LEFT($H140,4)&gt;LEFT(AR$8,4),$S140=""),0,$T140*INDEX(CostsData,MATCH($S140,CostsEmissionSource,0),MATCH(AR$8,CostsYear,0)))+IF($K140="Yes",AP140*INDEX(CostsData,MATCH("CRC EES",CostsEmissionSource,0),MATCH(AR$8,CostsYear,0)),0)</f>
        <v>0</v>
      </c>
      <c r="AT140" s="81">
        <f t="shared" ref="AT140:AT171" si="121">IF(OR($N140="Identified/More Info Req",$N140="Abandoned",$N140="Superseded",$U140="yes",LEFT($H140,4)&gt;LEFT(AT$8,4),$S140=""),0,$T140*(INDEX(EmissionFactorsData,MATCH($S140,EmissionFactorsEmissionSource,0),MATCH(AT$8,EmissionFactorsYear,0))/1000))</f>
        <v>0</v>
      </c>
      <c r="AU140" s="81">
        <f t="shared" ref="AU140:AU171" si="122">IF(OR($N140="Identified/More Info Req",$N140="Abandoned",$N140="Superseded",$U140="yes",LEFT($H140,4)&gt;LEFT(AT$8,4),$S140=""),0,$T140*INDEX(CostsData,MATCH($S140,CostsEmissionSource,0),MATCH(AT$8,CostsYear,0)))+IF($K140="Yes",AR140*INDEX(CostsData,MATCH("CRC EES",CostsEmissionSource,0),MATCH(AT$8,CostsYear,0)),0)</f>
        <v>0</v>
      </c>
    </row>
    <row r="141" spans="1:47" x14ac:dyDescent="0.25">
      <c r="A141" s="107"/>
      <c r="B141" s="64"/>
      <c r="C141" s="64"/>
      <c r="D141" s="206"/>
      <c r="E141" s="64"/>
      <c r="F141" s="69"/>
      <c r="G141" s="69"/>
      <c r="H141" s="87" t="str">
        <f t="shared" ref="H141:H204" si="123">IF(G141="","",CONCATENATE(LEFT(G141,4)+1,"/",RIGHT(G141,2)+1))</f>
        <v/>
      </c>
      <c r="I141" s="65"/>
      <c r="J141" s="65"/>
      <c r="K141" s="64"/>
      <c r="L141" s="64"/>
      <c r="M141" s="64"/>
      <c r="N141" s="64"/>
      <c r="O141" s="64"/>
      <c r="P141" s="64"/>
      <c r="Q141" s="64"/>
      <c r="R141" s="64"/>
      <c r="S141" s="64"/>
      <c r="T141" s="65"/>
      <c r="U141" s="65"/>
      <c r="V141" s="111"/>
      <c r="W141" s="111"/>
      <c r="X141" s="83" t="str">
        <f t="shared" si="99"/>
        <v/>
      </c>
      <c r="Y141" s="83" t="str">
        <f t="shared" si="100"/>
        <v/>
      </c>
      <c r="Z141" s="81">
        <f t="shared" si="101"/>
        <v>0</v>
      </c>
      <c r="AA141" s="81">
        <f t="shared" si="102"/>
        <v>0</v>
      </c>
      <c r="AB141" s="81">
        <f t="shared" si="103"/>
        <v>0</v>
      </c>
      <c r="AC141" s="81">
        <f t="shared" si="104"/>
        <v>0</v>
      </c>
      <c r="AD141" s="81">
        <f t="shared" si="105"/>
        <v>0</v>
      </c>
      <c r="AE141" s="81">
        <f t="shared" si="106"/>
        <v>0</v>
      </c>
      <c r="AF141" s="81">
        <f t="shared" si="107"/>
        <v>0</v>
      </c>
      <c r="AG141" s="81">
        <f t="shared" si="108"/>
        <v>0</v>
      </c>
      <c r="AH141" s="81">
        <f t="shared" si="109"/>
        <v>0</v>
      </c>
      <c r="AI141" s="81">
        <f t="shared" si="110"/>
        <v>0</v>
      </c>
      <c r="AJ141" s="81">
        <f t="shared" si="111"/>
        <v>0</v>
      </c>
      <c r="AK141" s="81">
        <f t="shared" si="112"/>
        <v>0</v>
      </c>
      <c r="AL141" s="81">
        <f t="shared" si="113"/>
        <v>0</v>
      </c>
      <c r="AM141" s="81">
        <f t="shared" si="114"/>
        <v>0</v>
      </c>
      <c r="AN141" s="81">
        <f t="shared" si="115"/>
        <v>0</v>
      </c>
      <c r="AO141" s="81">
        <f t="shared" si="116"/>
        <v>0</v>
      </c>
      <c r="AP141" s="81">
        <f t="shared" si="117"/>
        <v>0</v>
      </c>
      <c r="AQ141" s="81">
        <f t="shared" si="118"/>
        <v>0</v>
      </c>
      <c r="AR141" s="81">
        <f t="shared" si="119"/>
        <v>0</v>
      </c>
      <c r="AS141" s="81">
        <f t="shared" si="120"/>
        <v>0</v>
      </c>
      <c r="AT141" s="81">
        <f t="shared" si="121"/>
        <v>0</v>
      </c>
      <c r="AU141" s="81">
        <f t="shared" si="122"/>
        <v>0</v>
      </c>
    </row>
    <row r="142" spans="1:47" x14ac:dyDescent="0.25">
      <c r="A142" s="107"/>
      <c r="B142" s="64"/>
      <c r="C142" s="64"/>
      <c r="D142" s="206"/>
      <c r="E142" s="64"/>
      <c r="F142" s="69"/>
      <c r="G142" s="69"/>
      <c r="H142" s="87" t="str">
        <f t="shared" si="123"/>
        <v/>
      </c>
      <c r="I142" s="65"/>
      <c r="J142" s="65"/>
      <c r="K142" s="64"/>
      <c r="L142" s="64"/>
      <c r="M142" s="64"/>
      <c r="N142" s="64"/>
      <c r="O142" s="64"/>
      <c r="P142" s="64"/>
      <c r="Q142" s="64"/>
      <c r="R142" s="64"/>
      <c r="S142" s="64"/>
      <c r="T142" s="65"/>
      <c r="U142" s="65"/>
      <c r="V142" s="111"/>
      <c r="W142" s="111"/>
      <c r="X142" s="83" t="str">
        <f t="shared" si="99"/>
        <v/>
      </c>
      <c r="Y142" s="83" t="str">
        <f t="shared" si="100"/>
        <v/>
      </c>
      <c r="Z142" s="81">
        <f t="shared" si="101"/>
        <v>0</v>
      </c>
      <c r="AA142" s="81">
        <f t="shared" si="102"/>
        <v>0</v>
      </c>
      <c r="AB142" s="81">
        <f t="shared" si="103"/>
        <v>0</v>
      </c>
      <c r="AC142" s="81">
        <f t="shared" si="104"/>
        <v>0</v>
      </c>
      <c r="AD142" s="81">
        <f t="shared" si="105"/>
        <v>0</v>
      </c>
      <c r="AE142" s="81">
        <f t="shared" si="106"/>
        <v>0</v>
      </c>
      <c r="AF142" s="81">
        <f t="shared" si="107"/>
        <v>0</v>
      </c>
      <c r="AG142" s="81">
        <f t="shared" si="108"/>
        <v>0</v>
      </c>
      <c r="AH142" s="81">
        <f t="shared" si="109"/>
        <v>0</v>
      </c>
      <c r="AI142" s="81">
        <f t="shared" si="110"/>
        <v>0</v>
      </c>
      <c r="AJ142" s="81">
        <f t="shared" si="111"/>
        <v>0</v>
      </c>
      <c r="AK142" s="81">
        <f t="shared" si="112"/>
        <v>0</v>
      </c>
      <c r="AL142" s="81">
        <f t="shared" si="113"/>
        <v>0</v>
      </c>
      <c r="AM142" s="81">
        <f t="shared" si="114"/>
        <v>0</v>
      </c>
      <c r="AN142" s="81">
        <f t="shared" si="115"/>
        <v>0</v>
      </c>
      <c r="AO142" s="81">
        <f t="shared" si="116"/>
        <v>0</v>
      </c>
      <c r="AP142" s="81">
        <f t="shared" si="117"/>
        <v>0</v>
      </c>
      <c r="AQ142" s="81">
        <f t="shared" si="118"/>
        <v>0</v>
      </c>
      <c r="AR142" s="81">
        <f t="shared" si="119"/>
        <v>0</v>
      </c>
      <c r="AS142" s="81">
        <f t="shared" si="120"/>
        <v>0</v>
      </c>
      <c r="AT142" s="81">
        <f t="shared" si="121"/>
        <v>0</v>
      </c>
      <c r="AU142" s="81">
        <f t="shared" si="122"/>
        <v>0</v>
      </c>
    </row>
    <row r="143" spans="1:47" x14ac:dyDescent="0.25">
      <c r="A143" s="107"/>
      <c r="B143" s="64"/>
      <c r="C143" s="64"/>
      <c r="D143" s="206"/>
      <c r="E143" s="64"/>
      <c r="F143" s="69"/>
      <c r="G143" s="69"/>
      <c r="H143" s="87" t="str">
        <f t="shared" si="123"/>
        <v/>
      </c>
      <c r="I143" s="65"/>
      <c r="J143" s="65"/>
      <c r="K143" s="64"/>
      <c r="L143" s="64"/>
      <c r="M143" s="64"/>
      <c r="N143" s="64"/>
      <c r="O143" s="64"/>
      <c r="P143" s="64"/>
      <c r="Q143" s="64"/>
      <c r="R143" s="64"/>
      <c r="S143" s="64"/>
      <c r="T143" s="65"/>
      <c r="U143" s="65"/>
      <c r="V143" s="111"/>
      <c r="W143" s="111"/>
      <c r="X143" s="83" t="str">
        <f t="shared" si="99"/>
        <v/>
      </c>
      <c r="Y143" s="83" t="str">
        <f t="shared" si="100"/>
        <v/>
      </c>
      <c r="Z143" s="81">
        <f t="shared" si="101"/>
        <v>0</v>
      </c>
      <c r="AA143" s="81">
        <f t="shared" si="102"/>
        <v>0</v>
      </c>
      <c r="AB143" s="81">
        <f t="shared" si="103"/>
        <v>0</v>
      </c>
      <c r="AC143" s="81">
        <f t="shared" si="104"/>
        <v>0</v>
      </c>
      <c r="AD143" s="81">
        <f t="shared" si="105"/>
        <v>0</v>
      </c>
      <c r="AE143" s="81">
        <f t="shared" si="106"/>
        <v>0</v>
      </c>
      <c r="AF143" s="81">
        <f t="shared" si="107"/>
        <v>0</v>
      </c>
      <c r="AG143" s="81">
        <f t="shared" si="108"/>
        <v>0</v>
      </c>
      <c r="AH143" s="81">
        <f t="shared" si="109"/>
        <v>0</v>
      </c>
      <c r="AI143" s="81">
        <f t="shared" si="110"/>
        <v>0</v>
      </c>
      <c r="AJ143" s="81">
        <f t="shared" si="111"/>
        <v>0</v>
      </c>
      <c r="AK143" s="81">
        <f t="shared" si="112"/>
        <v>0</v>
      </c>
      <c r="AL143" s="81">
        <f t="shared" si="113"/>
        <v>0</v>
      </c>
      <c r="AM143" s="81">
        <f t="shared" si="114"/>
        <v>0</v>
      </c>
      <c r="AN143" s="81">
        <f t="shared" si="115"/>
        <v>0</v>
      </c>
      <c r="AO143" s="81">
        <f t="shared" si="116"/>
        <v>0</v>
      </c>
      <c r="AP143" s="81">
        <f t="shared" si="117"/>
        <v>0</v>
      </c>
      <c r="AQ143" s="81">
        <f t="shared" si="118"/>
        <v>0</v>
      </c>
      <c r="AR143" s="81">
        <f t="shared" si="119"/>
        <v>0</v>
      </c>
      <c r="AS143" s="81">
        <f t="shared" si="120"/>
        <v>0</v>
      </c>
      <c r="AT143" s="81">
        <f t="shared" si="121"/>
        <v>0</v>
      </c>
      <c r="AU143" s="81">
        <f t="shared" si="122"/>
        <v>0</v>
      </c>
    </row>
    <row r="144" spans="1:47" x14ac:dyDescent="0.25">
      <c r="A144" s="107"/>
      <c r="B144" s="64"/>
      <c r="C144" s="64"/>
      <c r="D144" s="206"/>
      <c r="E144" s="64"/>
      <c r="F144" s="69"/>
      <c r="G144" s="69"/>
      <c r="H144" s="87" t="str">
        <f t="shared" si="123"/>
        <v/>
      </c>
      <c r="I144" s="65"/>
      <c r="J144" s="65"/>
      <c r="K144" s="64"/>
      <c r="L144" s="64"/>
      <c r="M144" s="64"/>
      <c r="N144" s="64"/>
      <c r="O144" s="64"/>
      <c r="P144" s="64"/>
      <c r="Q144" s="64"/>
      <c r="R144" s="64"/>
      <c r="S144" s="64"/>
      <c r="T144" s="65"/>
      <c r="U144" s="65"/>
      <c r="V144" s="111"/>
      <c r="W144" s="111"/>
      <c r="X144" s="83" t="str">
        <f t="shared" si="99"/>
        <v/>
      </c>
      <c r="Y144" s="83" t="str">
        <f t="shared" si="100"/>
        <v/>
      </c>
      <c r="Z144" s="81">
        <f t="shared" si="101"/>
        <v>0</v>
      </c>
      <c r="AA144" s="81">
        <f t="shared" si="102"/>
        <v>0</v>
      </c>
      <c r="AB144" s="81">
        <f t="shared" si="103"/>
        <v>0</v>
      </c>
      <c r="AC144" s="81">
        <f t="shared" si="104"/>
        <v>0</v>
      </c>
      <c r="AD144" s="81">
        <f t="shared" si="105"/>
        <v>0</v>
      </c>
      <c r="AE144" s="81">
        <f t="shared" si="106"/>
        <v>0</v>
      </c>
      <c r="AF144" s="81">
        <f t="shared" si="107"/>
        <v>0</v>
      </c>
      <c r="AG144" s="81">
        <f t="shared" si="108"/>
        <v>0</v>
      </c>
      <c r="AH144" s="81">
        <f t="shared" si="109"/>
        <v>0</v>
      </c>
      <c r="AI144" s="81">
        <f t="shared" si="110"/>
        <v>0</v>
      </c>
      <c r="AJ144" s="81">
        <f t="shared" si="111"/>
        <v>0</v>
      </c>
      <c r="AK144" s="81">
        <f t="shared" si="112"/>
        <v>0</v>
      </c>
      <c r="AL144" s="81">
        <f t="shared" si="113"/>
        <v>0</v>
      </c>
      <c r="AM144" s="81">
        <f t="shared" si="114"/>
        <v>0</v>
      </c>
      <c r="AN144" s="81">
        <f t="shared" si="115"/>
        <v>0</v>
      </c>
      <c r="AO144" s="81">
        <f t="shared" si="116"/>
        <v>0</v>
      </c>
      <c r="AP144" s="81">
        <f t="shared" si="117"/>
        <v>0</v>
      </c>
      <c r="AQ144" s="81">
        <f t="shared" si="118"/>
        <v>0</v>
      </c>
      <c r="AR144" s="81">
        <f t="shared" si="119"/>
        <v>0</v>
      </c>
      <c r="AS144" s="81">
        <f t="shared" si="120"/>
        <v>0</v>
      </c>
      <c r="AT144" s="81">
        <f t="shared" si="121"/>
        <v>0</v>
      </c>
      <c r="AU144" s="81">
        <f t="shared" si="122"/>
        <v>0</v>
      </c>
    </row>
    <row r="145" spans="1:47" x14ac:dyDescent="0.25">
      <c r="A145" s="107"/>
      <c r="B145" s="64"/>
      <c r="C145" s="64"/>
      <c r="D145" s="206"/>
      <c r="E145" s="64"/>
      <c r="F145" s="69"/>
      <c r="G145" s="69"/>
      <c r="H145" s="87" t="str">
        <f t="shared" si="123"/>
        <v/>
      </c>
      <c r="I145" s="65"/>
      <c r="J145" s="65"/>
      <c r="K145" s="64"/>
      <c r="L145" s="64"/>
      <c r="M145" s="64"/>
      <c r="N145" s="64"/>
      <c r="O145" s="64"/>
      <c r="P145" s="64"/>
      <c r="Q145" s="64"/>
      <c r="R145" s="64"/>
      <c r="S145" s="64"/>
      <c r="T145" s="65"/>
      <c r="U145" s="65"/>
      <c r="V145" s="111"/>
      <c r="W145" s="111"/>
      <c r="X145" s="83" t="str">
        <f t="shared" si="99"/>
        <v/>
      </c>
      <c r="Y145" s="83" t="str">
        <f t="shared" si="100"/>
        <v/>
      </c>
      <c r="Z145" s="81">
        <f t="shared" si="101"/>
        <v>0</v>
      </c>
      <c r="AA145" s="81">
        <f t="shared" si="102"/>
        <v>0</v>
      </c>
      <c r="AB145" s="81">
        <f t="shared" si="103"/>
        <v>0</v>
      </c>
      <c r="AC145" s="81">
        <f t="shared" si="104"/>
        <v>0</v>
      </c>
      <c r="AD145" s="81">
        <f t="shared" si="105"/>
        <v>0</v>
      </c>
      <c r="AE145" s="81">
        <f t="shared" si="106"/>
        <v>0</v>
      </c>
      <c r="AF145" s="81">
        <f t="shared" si="107"/>
        <v>0</v>
      </c>
      <c r="AG145" s="81">
        <f t="shared" si="108"/>
        <v>0</v>
      </c>
      <c r="AH145" s="81">
        <f t="shared" si="109"/>
        <v>0</v>
      </c>
      <c r="AI145" s="81">
        <f t="shared" si="110"/>
        <v>0</v>
      </c>
      <c r="AJ145" s="81">
        <f t="shared" si="111"/>
        <v>0</v>
      </c>
      <c r="AK145" s="81">
        <f t="shared" si="112"/>
        <v>0</v>
      </c>
      <c r="AL145" s="81">
        <f t="shared" si="113"/>
        <v>0</v>
      </c>
      <c r="AM145" s="81">
        <f t="shared" si="114"/>
        <v>0</v>
      </c>
      <c r="AN145" s="81">
        <f t="shared" si="115"/>
        <v>0</v>
      </c>
      <c r="AO145" s="81">
        <f t="shared" si="116"/>
        <v>0</v>
      </c>
      <c r="AP145" s="81">
        <f t="shared" si="117"/>
        <v>0</v>
      </c>
      <c r="AQ145" s="81">
        <f t="shared" si="118"/>
        <v>0</v>
      </c>
      <c r="AR145" s="81">
        <f t="shared" si="119"/>
        <v>0</v>
      </c>
      <c r="AS145" s="81">
        <f t="shared" si="120"/>
        <v>0</v>
      </c>
      <c r="AT145" s="81">
        <f t="shared" si="121"/>
        <v>0</v>
      </c>
      <c r="AU145" s="81">
        <f t="shared" si="122"/>
        <v>0</v>
      </c>
    </row>
    <row r="146" spans="1:47" x14ac:dyDescent="0.25">
      <c r="A146" s="107"/>
      <c r="B146" s="64"/>
      <c r="C146" s="64"/>
      <c r="D146" s="206"/>
      <c r="E146" s="64"/>
      <c r="F146" s="69"/>
      <c r="G146" s="69"/>
      <c r="H146" s="87" t="str">
        <f t="shared" si="123"/>
        <v/>
      </c>
      <c r="I146" s="65"/>
      <c r="J146" s="65"/>
      <c r="K146" s="64"/>
      <c r="L146" s="64"/>
      <c r="M146" s="64"/>
      <c r="N146" s="64"/>
      <c r="O146" s="64"/>
      <c r="P146" s="64"/>
      <c r="Q146" s="64"/>
      <c r="R146" s="64"/>
      <c r="S146" s="64"/>
      <c r="T146" s="65"/>
      <c r="U146" s="65"/>
      <c r="V146" s="111"/>
      <c r="W146" s="111"/>
      <c r="X146" s="83" t="str">
        <f t="shared" si="99"/>
        <v/>
      </c>
      <c r="Y146" s="83" t="str">
        <f t="shared" si="100"/>
        <v/>
      </c>
      <c r="Z146" s="81">
        <f t="shared" si="101"/>
        <v>0</v>
      </c>
      <c r="AA146" s="81">
        <f t="shared" si="102"/>
        <v>0</v>
      </c>
      <c r="AB146" s="81">
        <f t="shared" si="103"/>
        <v>0</v>
      </c>
      <c r="AC146" s="81">
        <f t="shared" si="104"/>
        <v>0</v>
      </c>
      <c r="AD146" s="81">
        <f t="shared" si="105"/>
        <v>0</v>
      </c>
      <c r="AE146" s="81">
        <f t="shared" si="106"/>
        <v>0</v>
      </c>
      <c r="AF146" s="81">
        <f t="shared" si="107"/>
        <v>0</v>
      </c>
      <c r="AG146" s="81">
        <f t="shared" si="108"/>
        <v>0</v>
      </c>
      <c r="AH146" s="81">
        <f t="shared" si="109"/>
        <v>0</v>
      </c>
      <c r="AI146" s="81">
        <f t="shared" si="110"/>
        <v>0</v>
      </c>
      <c r="AJ146" s="81">
        <f t="shared" si="111"/>
        <v>0</v>
      </c>
      <c r="AK146" s="81">
        <f t="shared" si="112"/>
        <v>0</v>
      </c>
      <c r="AL146" s="81">
        <f t="shared" si="113"/>
        <v>0</v>
      </c>
      <c r="AM146" s="81">
        <f t="shared" si="114"/>
        <v>0</v>
      </c>
      <c r="AN146" s="81">
        <f t="shared" si="115"/>
        <v>0</v>
      </c>
      <c r="AO146" s="81">
        <f t="shared" si="116"/>
        <v>0</v>
      </c>
      <c r="AP146" s="81">
        <f t="shared" si="117"/>
        <v>0</v>
      </c>
      <c r="AQ146" s="81">
        <f t="shared" si="118"/>
        <v>0</v>
      </c>
      <c r="AR146" s="81">
        <f t="shared" si="119"/>
        <v>0</v>
      </c>
      <c r="AS146" s="81">
        <f t="shared" si="120"/>
        <v>0</v>
      </c>
      <c r="AT146" s="81">
        <f t="shared" si="121"/>
        <v>0</v>
      </c>
      <c r="AU146" s="81">
        <f t="shared" si="122"/>
        <v>0</v>
      </c>
    </row>
    <row r="147" spans="1:47" x14ac:dyDescent="0.25">
      <c r="A147" s="107"/>
      <c r="B147" s="64"/>
      <c r="C147" s="64"/>
      <c r="D147" s="206"/>
      <c r="E147" s="64"/>
      <c r="F147" s="69"/>
      <c r="G147" s="69"/>
      <c r="H147" s="87" t="str">
        <f t="shared" si="123"/>
        <v/>
      </c>
      <c r="I147" s="65"/>
      <c r="J147" s="65"/>
      <c r="K147" s="64"/>
      <c r="L147" s="64"/>
      <c r="M147" s="64"/>
      <c r="N147" s="64"/>
      <c r="O147" s="64"/>
      <c r="P147" s="64"/>
      <c r="Q147" s="64"/>
      <c r="R147" s="64"/>
      <c r="S147" s="64"/>
      <c r="T147" s="65"/>
      <c r="U147" s="65"/>
      <c r="V147" s="111"/>
      <c r="W147" s="111"/>
      <c r="X147" s="83" t="str">
        <f t="shared" si="99"/>
        <v/>
      </c>
      <c r="Y147" s="83" t="str">
        <f t="shared" si="100"/>
        <v/>
      </c>
      <c r="Z147" s="81">
        <f t="shared" si="101"/>
        <v>0</v>
      </c>
      <c r="AA147" s="81">
        <f t="shared" si="102"/>
        <v>0</v>
      </c>
      <c r="AB147" s="81">
        <f t="shared" si="103"/>
        <v>0</v>
      </c>
      <c r="AC147" s="81">
        <f t="shared" si="104"/>
        <v>0</v>
      </c>
      <c r="AD147" s="81">
        <f t="shared" si="105"/>
        <v>0</v>
      </c>
      <c r="AE147" s="81">
        <f t="shared" si="106"/>
        <v>0</v>
      </c>
      <c r="AF147" s="81">
        <f t="shared" si="107"/>
        <v>0</v>
      </c>
      <c r="AG147" s="81">
        <f t="shared" si="108"/>
        <v>0</v>
      </c>
      <c r="AH147" s="81">
        <f t="shared" si="109"/>
        <v>0</v>
      </c>
      <c r="AI147" s="81">
        <f t="shared" si="110"/>
        <v>0</v>
      </c>
      <c r="AJ147" s="81">
        <f t="shared" si="111"/>
        <v>0</v>
      </c>
      <c r="AK147" s="81">
        <f t="shared" si="112"/>
        <v>0</v>
      </c>
      <c r="AL147" s="81">
        <f t="shared" si="113"/>
        <v>0</v>
      </c>
      <c r="AM147" s="81">
        <f t="shared" si="114"/>
        <v>0</v>
      </c>
      <c r="AN147" s="81">
        <f t="shared" si="115"/>
        <v>0</v>
      </c>
      <c r="AO147" s="81">
        <f t="shared" si="116"/>
        <v>0</v>
      </c>
      <c r="AP147" s="81">
        <f t="shared" si="117"/>
        <v>0</v>
      </c>
      <c r="AQ147" s="81">
        <f t="shared" si="118"/>
        <v>0</v>
      </c>
      <c r="AR147" s="81">
        <f t="shared" si="119"/>
        <v>0</v>
      </c>
      <c r="AS147" s="81">
        <f t="shared" si="120"/>
        <v>0</v>
      </c>
      <c r="AT147" s="81">
        <f t="shared" si="121"/>
        <v>0</v>
      </c>
      <c r="AU147" s="81">
        <f t="shared" si="122"/>
        <v>0</v>
      </c>
    </row>
    <row r="148" spans="1:47" x14ac:dyDescent="0.25">
      <c r="A148" s="107"/>
      <c r="B148" s="64"/>
      <c r="C148" s="64"/>
      <c r="D148" s="206"/>
      <c r="E148" s="64"/>
      <c r="F148" s="69"/>
      <c r="G148" s="69"/>
      <c r="H148" s="87" t="str">
        <f t="shared" si="123"/>
        <v/>
      </c>
      <c r="I148" s="65"/>
      <c r="J148" s="65"/>
      <c r="K148" s="64"/>
      <c r="L148" s="64"/>
      <c r="M148" s="64"/>
      <c r="N148" s="64"/>
      <c r="O148" s="64"/>
      <c r="P148" s="64"/>
      <c r="Q148" s="64"/>
      <c r="R148" s="64"/>
      <c r="S148" s="64"/>
      <c r="T148" s="65"/>
      <c r="U148" s="65"/>
      <c r="V148" s="111"/>
      <c r="W148" s="111"/>
      <c r="X148" s="83" t="str">
        <f t="shared" si="99"/>
        <v/>
      </c>
      <c r="Y148" s="83" t="str">
        <f t="shared" si="100"/>
        <v/>
      </c>
      <c r="Z148" s="81">
        <f t="shared" si="101"/>
        <v>0</v>
      </c>
      <c r="AA148" s="81">
        <f t="shared" si="102"/>
        <v>0</v>
      </c>
      <c r="AB148" s="81">
        <f t="shared" si="103"/>
        <v>0</v>
      </c>
      <c r="AC148" s="81">
        <f t="shared" si="104"/>
        <v>0</v>
      </c>
      <c r="AD148" s="81">
        <f t="shared" si="105"/>
        <v>0</v>
      </c>
      <c r="AE148" s="81">
        <f t="shared" si="106"/>
        <v>0</v>
      </c>
      <c r="AF148" s="81">
        <f t="shared" si="107"/>
        <v>0</v>
      </c>
      <c r="AG148" s="81">
        <f t="shared" si="108"/>
        <v>0</v>
      </c>
      <c r="AH148" s="81">
        <f t="shared" si="109"/>
        <v>0</v>
      </c>
      <c r="AI148" s="81">
        <f t="shared" si="110"/>
        <v>0</v>
      </c>
      <c r="AJ148" s="81">
        <f t="shared" si="111"/>
        <v>0</v>
      </c>
      <c r="AK148" s="81">
        <f t="shared" si="112"/>
        <v>0</v>
      </c>
      <c r="AL148" s="81">
        <f t="shared" si="113"/>
        <v>0</v>
      </c>
      <c r="AM148" s="81">
        <f t="shared" si="114"/>
        <v>0</v>
      </c>
      <c r="AN148" s="81">
        <f t="shared" si="115"/>
        <v>0</v>
      </c>
      <c r="AO148" s="81">
        <f t="shared" si="116"/>
        <v>0</v>
      </c>
      <c r="AP148" s="81">
        <f t="shared" si="117"/>
        <v>0</v>
      </c>
      <c r="AQ148" s="81">
        <f t="shared" si="118"/>
        <v>0</v>
      </c>
      <c r="AR148" s="81">
        <f t="shared" si="119"/>
        <v>0</v>
      </c>
      <c r="AS148" s="81">
        <f t="shared" si="120"/>
        <v>0</v>
      </c>
      <c r="AT148" s="81">
        <f t="shared" si="121"/>
        <v>0</v>
      </c>
      <c r="AU148" s="81">
        <f t="shared" si="122"/>
        <v>0</v>
      </c>
    </row>
    <row r="149" spans="1:47" x14ac:dyDescent="0.25">
      <c r="A149" s="107"/>
      <c r="B149" s="64"/>
      <c r="C149" s="64"/>
      <c r="D149" s="206"/>
      <c r="E149" s="64"/>
      <c r="F149" s="69"/>
      <c r="G149" s="69"/>
      <c r="H149" s="87" t="str">
        <f t="shared" si="123"/>
        <v/>
      </c>
      <c r="I149" s="65"/>
      <c r="J149" s="65"/>
      <c r="K149" s="64"/>
      <c r="L149" s="64"/>
      <c r="M149" s="64"/>
      <c r="N149" s="64"/>
      <c r="O149" s="64"/>
      <c r="P149" s="64"/>
      <c r="Q149" s="64"/>
      <c r="R149" s="64"/>
      <c r="S149" s="64"/>
      <c r="T149" s="65"/>
      <c r="U149" s="65"/>
      <c r="V149" s="111"/>
      <c r="W149" s="111"/>
      <c r="X149" s="83" t="str">
        <f t="shared" si="99"/>
        <v/>
      </c>
      <c r="Y149" s="83" t="str">
        <f t="shared" si="100"/>
        <v/>
      </c>
      <c r="Z149" s="81">
        <f t="shared" si="101"/>
        <v>0</v>
      </c>
      <c r="AA149" s="81">
        <f t="shared" si="102"/>
        <v>0</v>
      </c>
      <c r="AB149" s="81">
        <f t="shared" si="103"/>
        <v>0</v>
      </c>
      <c r="AC149" s="81">
        <f t="shared" si="104"/>
        <v>0</v>
      </c>
      <c r="AD149" s="81">
        <f t="shared" si="105"/>
        <v>0</v>
      </c>
      <c r="AE149" s="81">
        <f t="shared" si="106"/>
        <v>0</v>
      </c>
      <c r="AF149" s="81">
        <f t="shared" si="107"/>
        <v>0</v>
      </c>
      <c r="AG149" s="81">
        <f t="shared" si="108"/>
        <v>0</v>
      </c>
      <c r="AH149" s="81">
        <f t="shared" si="109"/>
        <v>0</v>
      </c>
      <c r="AI149" s="81">
        <f t="shared" si="110"/>
        <v>0</v>
      </c>
      <c r="AJ149" s="81">
        <f t="shared" si="111"/>
        <v>0</v>
      </c>
      <c r="AK149" s="81">
        <f t="shared" si="112"/>
        <v>0</v>
      </c>
      <c r="AL149" s="81">
        <f t="shared" si="113"/>
        <v>0</v>
      </c>
      <c r="AM149" s="81">
        <f t="shared" si="114"/>
        <v>0</v>
      </c>
      <c r="AN149" s="81">
        <f t="shared" si="115"/>
        <v>0</v>
      </c>
      <c r="AO149" s="81">
        <f t="shared" si="116"/>
        <v>0</v>
      </c>
      <c r="AP149" s="81">
        <f t="shared" si="117"/>
        <v>0</v>
      </c>
      <c r="AQ149" s="81">
        <f t="shared" si="118"/>
        <v>0</v>
      </c>
      <c r="AR149" s="81">
        <f t="shared" si="119"/>
        <v>0</v>
      </c>
      <c r="AS149" s="81">
        <f t="shared" si="120"/>
        <v>0</v>
      </c>
      <c r="AT149" s="81">
        <f t="shared" si="121"/>
        <v>0</v>
      </c>
      <c r="AU149" s="81">
        <f t="shared" si="122"/>
        <v>0</v>
      </c>
    </row>
    <row r="150" spans="1:47" x14ac:dyDescent="0.25">
      <c r="A150" s="107"/>
      <c r="B150" s="64"/>
      <c r="C150" s="64"/>
      <c r="D150" s="206"/>
      <c r="E150" s="64"/>
      <c r="F150" s="69"/>
      <c r="G150" s="69"/>
      <c r="H150" s="87" t="str">
        <f t="shared" si="123"/>
        <v/>
      </c>
      <c r="I150" s="65"/>
      <c r="J150" s="65"/>
      <c r="K150" s="64"/>
      <c r="L150" s="64"/>
      <c r="M150" s="64"/>
      <c r="N150" s="64"/>
      <c r="O150" s="64"/>
      <c r="P150" s="64"/>
      <c r="Q150" s="64"/>
      <c r="R150" s="64"/>
      <c r="S150" s="64"/>
      <c r="T150" s="65"/>
      <c r="U150" s="65"/>
      <c r="V150" s="111"/>
      <c r="W150" s="111"/>
      <c r="X150" s="83" t="str">
        <f t="shared" si="99"/>
        <v/>
      </c>
      <c r="Y150" s="83" t="str">
        <f t="shared" si="100"/>
        <v/>
      </c>
      <c r="Z150" s="81">
        <f t="shared" si="101"/>
        <v>0</v>
      </c>
      <c r="AA150" s="81">
        <f t="shared" si="102"/>
        <v>0</v>
      </c>
      <c r="AB150" s="81">
        <f t="shared" si="103"/>
        <v>0</v>
      </c>
      <c r="AC150" s="81">
        <f t="shared" si="104"/>
        <v>0</v>
      </c>
      <c r="AD150" s="81">
        <f t="shared" si="105"/>
        <v>0</v>
      </c>
      <c r="AE150" s="81">
        <f t="shared" si="106"/>
        <v>0</v>
      </c>
      <c r="AF150" s="81">
        <f t="shared" si="107"/>
        <v>0</v>
      </c>
      <c r="AG150" s="81">
        <f t="shared" si="108"/>
        <v>0</v>
      </c>
      <c r="AH150" s="81">
        <f t="shared" si="109"/>
        <v>0</v>
      </c>
      <c r="AI150" s="81">
        <f t="shared" si="110"/>
        <v>0</v>
      </c>
      <c r="AJ150" s="81">
        <f t="shared" si="111"/>
        <v>0</v>
      </c>
      <c r="AK150" s="81">
        <f t="shared" si="112"/>
        <v>0</v>
      </c>
      <c r="AL150" s="81">
        <f t="shared" si="113"/>
        <v>0</v>
      </c>
      <c r="AM150" s="81">
        <f t="shared" si="114"/>
        <v>0</v>
      </c>
      <c r="AN150" s="81">
        <f t="shared" si="115"/>
        <v>0</v>
      </c>
      <c r="AO150" s="81">
        <f t="shared" si="116"/>
        <v>0</v>
      </c>
      <c r="AP150" s="81">
        <f t="shared" si="117"/>
        <v>0</v>
      </c>
      <c r="AQ150" s="81">
        <f t="shared" si="118"/>
        <v>0</v>
      </c>
      <c r="AR150" s="81">
        <f t="shared" si="119"/>
        <v>0</v>
      </c>
      <c r="AS150" s="81">
        <f t="shared" si="120"/>
        <v>0</v>
      </c>
      <c r="AT150" s="81">
        <f t="shared" si="121"/>
        <v>0</v>
      </c>
      <c r="AU150" s="81">
        <f t="shared" si="122"/>
        <v>0</v>
      </c>
    </row>
    <row r="151" spans="1:47" x14ac:dyDescent="0.25">
      <c r="A151" s="107"/>
      <c r="B151" s="64"/>
      <c r="C151" s="64"/>
      <c r="D151" s="206"/>
      <c r="E151" s="64"/>
      <c r="F151" s="69"/>
      <c r="G151" s="69"/>
      <c r="H151" s="87" t="str">
        <f t="shared" si="123"/>
        <v/>
      </c>
      <c r="I151" s="65"/>
      <c r="J151" s="65"/>
      <c r="K151" s="64"/>
      <c r="L151" s="64"/>
      <c r="M151" s="64"/>
      <c r="N151" s="64"/>
      <c r="O151" s="64"/>
      <c r="P151" s="64"/>
      <c r="Q151" s="64"/>
      <c r="R151" s="64"/>
      <c r="S151" s="64"/>
      <c r="T151" s="65"/>
      <c r="U151" s="65"/>
      <c r="V151" s="111"/>
      <c r="W151" s="111"/>
      <c r="X151" s="83" t="str">
        <f t="shared" si="99"/>
        <v/>
      </c>
      <c r="Y151" s="83" t="str">
        <f t="shared" si="100"/>
        <v/>
      </c>
      <c r="Z151" s="81">
        <f t="shared" si="101"/>
        <v>0</v>
      </c>
      <c r="AA151" s="81">
        <f t="shared" si="102"/>
        <v>0</v>
      </c>
      <c r="AB151" s="81">
        <f t="shared" si="103"/>
        <v>0</v>
      </c>
      <c r="AC151" s="81">
        <f t="shared" si="104"/>
        <v>0</v>
      </c>
      <c r="AD151" s="81">
        <f t="shared" si="105"/>
        <v>0</v>
      </c>
      <c r="AE151" s="81">
        <f t="shared" si="106"/>
        <v>0</v>
      </c>
      <c r="AF151" s="81">
        <f t="shared" si="107"/>
        <v>0</v>
      </c>
      <c r="AG151" s="81">
        <f t="shared" si="108"/>
        <v>0</v>
      </c>
      <c r="AH151" s="81">
        <f t="shared" si="109"/>
        <v>0</v>
      </c>
      <c r="AI151" s="81">
        <f t="shared" si="110"/>
        <v>0</v>
      </c>
      <c r="AJ151" s="81">
        <f t="shared" si="111"/>
        <v>0</v>
      </c>
      <c r="AK151" s="81">
        <f t="shared" si="112"/>
        <v>0</v>
      </c>
      <c r="AL151" s="81">
        <f t="shared" si="113"/>
        <v>0</v>
      </c>
      <c r="AM151" s="81">
        <f t="shared" si="114"/>
        <v>0</v>
      </c>
      <c r="AN151" s="81">
        <f t="shared" si="115"/>
        <v>0</v>
      </c>
      <c r="AO151" s="81">
        <f t="shared" si="116"/>
        <v>0</v>
      </c>
      <c r="AP151" s="81">
        <f t="shared" si="117"/>
        <v>0</v>
      </c>
      <c r="AQ151" s="81">
        <f t="shared" si="118"/>
        <v>0</v>
      </c>
      <c r="AR151" s="81">
        <f t="shared" si="119"/>
        <v>0</v>
      </c>
      <c r="AS151" s="81">
        <f t="shared" si="120"/>
        <v>0</v>
      </c>
      <c r="AT151" s="81">
        <f t="shared" si="121"/>
        <v>0</v>
      </c>
      <c r="AU151" s="81">
        <f t="shared" si="122"/>
        <v>0</v>
      </c>
    </row>
    <row r="152" spans="1:47" x14ac:dyDescent="0.25">
      <c r="A152" s="107"/>
      <c r="B152" s="64"/>
      <c r="C152" s="64"/>
      <c r="D152" s="206"/>
      <c r="E152" s="64"/>
      <c r="F152" s="69"/>
      <c r="G152" s="69"/>
      <c r="H152" s="87" t="str">
        <f t="shared" si="123"/>
        <v/>
      </c>
      <c r="I152" s="65"/>
      <c r="J152" s="65"/>
      <c r="K152" s="64"/>
      <c r="L152" s="64"/>
      <c r="M152" s="64"/>
      <c r="N152" s="64"/>
      <c r="O152" s="64"/>
      <c r="P152" s="64"/>
      <c r="Q152" s="64"/>
      <c r="R152" s="64"/>
      <c r="S152" s="64"/>
      <c r="T152" s="65"/>
      <c r="U152" s="65"/>
      <c r="V152" s="111"/>
      <c r="W152" s="111"/>
      <c r="X152" s="83" t="str">
        <f t="shared" si="99"/>
        <v/>
      </c>
      <c r="Y152" s="83" t="str">
        <f t="shared" si="100"/>
        <v/>
      </c>
      <c r="Z152" s="81">
        <f t="shared" si="101"/>
        <v>0</v>
      </c>
      <c r="AA152" s="81">
        <f t="shared" si="102"/>
        <v>0</v>
      </c>
      <c r="AB152" s="81">
        <f t="shared" si="103"/>
        <v>0</v>
      </c>
      <c r="AC152" s="81">
        <f t="shared" si="104"/>
        <v>0</v>
      </c>
      <c r="AD152" s="81">
        <f t="shared" si="105"/>
        <v>0</v>
      </c>
      <c r="AE152" s="81">
        <f t="shared" si="106"/>
        <v>0</v>
      </c>
      <c r="AF152" s="81">
        <f t="shared" si="107"/>
        <v>0</v>
      </c>
      <c r="AG152" s="81">
        <f t="shared" si="108"/>
        <v>0</v>
      </c>
      <c r="AH152" s="81">
        <f t="shared" si="109"/>
        <v>0</v>
      </c>
      <c r="AI152" s="81">
        <f t="shared" si="110"/>
        <v>0</v>
      </c>
      <c r="AJ152" s="81">
        <f t="shared" si="111"/>
        <v>0</v>
      </c>
      <c r="AK152" s="81">
        <f t="shared" si="112"/>
        <v>0</v>
      </c>
      <c r="AL152" s="81">
        <f t="shared" si="113"/>
        <v>0</v>
      </c>
      <c r="AM152" s="81">
        <f t="shared" si="114"/>
        <v>0</v>
      </c>
      <c r="AN152" s="81">
        <f t="shared" si="115"/>
        <v>0</v>
      </c>
      <c r="AO152" s="81">
        <f t="shared" si="116"/>
        <v>0</v>
      </c>
      <c r="AP152" s="81">
        <f t="shared" si="117"/>
        <v>0</v>
      </c>
      <c r="AQ152" s="81">
        <f t="shared" si="118"/>
        <v>0</v>
      </c>
      <c r="AR152" s="81">
        <f t="shared" si="119"/>
        <v>0</v>
      </c>
      <c r="AS152" s="81">
        <f t="shared" si="120"/>
        <v>0</v>
      </c>
      <c r="AT152" s="81">
        <f t="shared" si="121"/>
        <v>0</v>
      </c>
      <c r="AU152" s="81">
        <f t="shared" si="122"/>
        <v>0</v>
      </c>
    </row>
    <row r="153" spans="1:47" x14ac:dyDescent="0.25">
      <c r="A153" s="107"/>
      <c r="B153" s="64"/>
      <c r="C153" s="64"/>
      <c r="D153" s="206"/>
      <c r="E153" s="64"/>
      <c r="F153" s="69"/>
      <c r="G153" s="69"/>
      <c r="H153" s="87" t="str">
        <f t="shared" si="123"/>
        <v/>
      </c>
      <c r="I153" s="65"/>
      <c r="J153" s="65"/>
      <c r="K153" s="64"/>
      <c r="L153" s="64"/>
      <c r="M153" s="64"/>
      <c r="N153" s="64"/>
      <c r="O153" s="64"/>
      <c r="P153" s="64"/>
      <c r="Q153" s="64"/>
      <c r="R153" s="64"/>
      <c r="S153" s="64"/>
      <c r="T153" s="65"/>
      <c r="U153" s="65"/>
      <c r="V153" s="111"/>
      <c r="W153" s="111"/>
      <c r="X153" s="83" t="str">
        <f t="shared" si="99"/>
        <v/>
      </c>
      <c r="Y153" s="83" t="str">
        <f t="shared" si="100"/>
        <v/>
      </c>
      <c r="Z153" s="81">
        <f t="shared" si="101"/>
        <v>0</v>
      </c>
      <c r="AA153" s="81">
        <f t="shared" si="102"/>
        <v>0</v>
      </c>
      <c r="AB153" s="81">
        <f t="shared" si="103"/>
        <v>0</v>
      </c>
      <c r="AC153" s="81">
        <f t="shared" si="104"/>
        <v>0</v>
      </c>
      <c r="AD153" s="81">
        <f t="shared" si="105"/>
        <v>0</v>
      </c>
      <c r="AE153" s="81">
        <f t="shared" si="106"/>
        <v>0</v>
      </c>
      <c r="AF153" s="81">
        <f t="shared" si="107"/>
        <v>0</v>
      </c>
      <c r="AG153" s="81">
        <f t="shared" si="108"/>
        <v>0</v>
      </c>
      <c r="AH153" s="81">
        <f t="shared" si="109"/>
        <v>0</v>
      </c>
      <c r="AI153" s="81">
        <f t="shared" si="110"/>
        <v>0</v>
      </c>
      <c r="AJ153" s="81">
        <f t="shared" si="111"/>
        <v>0</v>
      </c>
      <c r="AK153" s="81">
        <f t="shared" si="112"/>
        <v>0</v>
      </c>
      <c r="AL153" s="81">
        <f t="shared" si="113"/>
        <v>0</v>
      </c>
      <c r="AM153" s="81">
        <f t="shared" si="114"/>
        <v>0</v>
      </c>
      <c r="AN153" s="81">
        <f t="shared" si="115"/>
        <v>0</v>
      </c>
      <c r="AO153" s="81">
        <f t="shared" si="116"/>
        <v>0</v>
      </c>
      <c r="AP153" s="81">
        <f t="shared" si="117"/>
        <v>0</v>
      </c>
      <c r="AQ153" s="81">
        <f t="shared" si="118"/>
        <v>0</v>
      </c>
      <c r="AR153" s="81">
        <f t="shared" si="119"/>
        <v>0</v>
      </c>
      <c r="AS153" s="81">
        <f t="shared" si="120"/>
        <v>0</v>
      </c>
      <c r="AT153" s="81">
        <f t="shared" si="121"/>
        <v>0</v>
      </c>
      <c r="AU153" s="81">
        <f t="shared" si="122"/>
        <v>0</v>
      </c>
    </row>
    <row r="154" spans="1:47" x14ac:dyDescent="0.25">
      <c r="A154" s="107"/>
      <c r="B154" s="64"/>
      <c r="C154" s="64"/>
      <c r="D154" s="206"/>
      <c r="E154" s="64"/>
      <c r="F154" s="69"/>
      <c r="G154" s="69"/>
      <c r="H154" s="87" t="str">
        <f t="shared" si="123"/>
        <v/>
      </c>
      <c r="I154" s="65"/>
      <c r="J154" s="65"/>
      <c r="K154" s="64"/>
      <c r="L154" s="64"/>
      <c r="M154" s="64"/>
      <c r="N154" s="64"/>
      <c r="O154" s="64"/>
      <c r="P154" s="64"/>
      <c r="Q154" s="64"/>
      <c r="R154" s="64"/>
      <c r="S154" s="64"/>
      <c r="T154" s="65"/>
      <c r="U154" s="65"/>
      <c r="V154" s="111"/>
      <c r="W154" s="111"/>
      <c r="X154" s="83" t="str">
        <f t="shared" si="99"/>
        <v/>
      </c>
      <c r="Y154" s="83" t="str">
        <f t="shared" si="100"/>
        <v/>
      </c>
      <c r="Z154" s="81">
        <f t="shared" si="101"/>
        <v>0</v>
      </c>
      <c r="AA154" s="81">
        <f t="shared" si="102"/>
        <v>0</v>
      </c>
      <c r="AB154" s="81">
        <f t="shared" si="103"/>
        <v>0</v>
      </c>
      <c r="AC154" s="81">
        <f t="shared" si="104"/>
        <v>0</v>
      </c>
      <c r="AD154" s="81">
        <f t="shared" si="105"/>
        <v>0</v>
      </c>
      <c r="AE154" s="81">
        <f t="shared" si="106"/>
        <v>0</v>
      </c>
      <c r="AF154" s="81">
        <f t="shared" si="107"/>
        <v>0</v>
      </c>
      <c r="AG154" s="81">
        <f t="shared" si="108"/>
        <v>0</v>
      </c>
      <c r="AH154" s="81">
        <f t="shared" si="109"/>
        <v>0</v>
      </c>
      <c r="AI154" s="81">
        <f t="shared" si="110"/>
        <v>0</v>
      </c>
      <c r="AJ154" s="81">
        <f t="shared" si="111"/>
        <v>0</v>
      </c>
      <c r="AK154" s="81">
        <f t="shared" si="112"/>
        <v>0</v>
      </c>
      <c r="AL154" s="81">
        <f t="shared" si="113"/>
        <v>0</v>
      </c>
      <c r="AM154" s="81">
        <f t="shared" si="114"/>
        <v>0</v>
      </c>
      <c r="AN154" s="81">
        <f t="shared" si="115"/>
        <v>0</v>
      </c>
      <c r="AO154" s="81">
        <f t="shared" si="116"/>
        <v>0</v>
      </c>
      <c r="AP154" s="81">
        <f t="shared" si="117"/>
        <v>0</v>
      </c>
      <c r="AQ154" s="81">
        <f t="shared" si="118"/>
        <v>0</v>
      </c>
      <c r="AR154" s="81">
        <f t="shared" si="119"/>
        <v>0</v>
      </c>
      <c r="AS154" s="81">
        <f t="shared" si="120"/>
        <v>0</v>
      </c>
      <c r="AT154" s="81">
        <f t="shared" si="121"/>
        <v>0</v>
      </c>
      <c r="AU154" s="81">
        <f t="shared" si="122"/>
        <v>0</v>
      </c>
    </row>
    <row r="155" spans="1:47" x14ac:dyDescent="0.25">
      <c r="A155" s="107"/>
      <c r="B155" s="64"/>
      <c r="C155" s="64"/>
      <c r="D155" s="206"/>
      <c r="E155" s="64"/>
      <c r="F155" s="69"/>
      <c r="G155" s="69"/>
      <c r="H155" s="87" t="str">
        <f t="shared" si="123"/>
        <v/>
      </c>
      <c r="I155" s="65"/>
      <c r="J155" s="65"/>
      <c r="K155" s="64"/>
      <c r="L155" s="64"/>
      <c r="M155" s="64"/>
      <c r="N155" s="64"/>
      <c r="O155" s="64"/>
      <c r="P155" s="64"/>
      <c r="Q155" s="64"/>
      <c r="R155" s="64"/>
      <c r="S155" s="64"/>
      <c r="T155" s="65"/>
      <c r="U155" s="65"/>
      <c r="V155" s="111"/>
      <c r="W155" s="111"/>
      <c r="X155" s="83" t="str">
        <f t="shared" si="99"/>
        <v/>
      </c>
      <c r="Y155" s="83" t="str">
        <f t="shared" si="100"/>
        <v/>
      </c>
      <c r="Z155" s="81">
        <f t="shared" si="101"/>
        <v>0</v>
      </c>
      <c r="AA155" s="81">
        <f t="shared" si="102"/>
        <v>0</v>
      </c>
      <c r="AB155" s="81">
        <f t="shared" si="103"/>
        <v>0</v>
      </c>
      <c r="AC155" s="81">
        <f t="shared" si="104"/>
        <v>0</v>
      </c>
      <c r="AD155" s="81">
        <f t="shared" si="105"/>
        <v>0</v>
      </c>
      <c r="AE155" s="81">
        <f t="shared" si="106"/>
        <v>0</v>
      </c>
      <c r="AF155" s="81">
        <f t="shared" si="107"/>
        <v>0</v>
      </c>
      <c r="AG155" s="81">
        <f t="shared" si="108"/>
        <v>0</v>
      </c>
      <c r="AH155" s="81">
        <f t="shared" si="109"/>
        <v>0</v>
      </c>
      <c r="AI155" s="81">
        <f t="shared" si="110"/>
        <v>0</v>
      </c>
      <c r="AJ155" s="81">
        <f t="shared" si="111"/>
        <v>0</v>
      </c>
      <c r="AK155" s="81">
        <f t="shared" si="112"/>
        <v>0</v>
      </c>
      <c r="AL155" s="81">
        <f t="shared" si="113"/>
        <v>0</v>
      </c>
      <c r="AM155" s="81">
        <f t="shared" si="114"/>
        <v>0</v>
      </c>
      <c r="AN155" s="81">
        <f t="shared" si="115"/>
        <v>0</v>
      </c>
      <c r="AO155" s="81">
        <f t="shared" si="116"/>
        <v>0</v>
      </c>
      <c r="AP155" s="81">
        <f t="shared" si="117"/>
        <v>0</v>
      </c>
      <c r="AQ155" s="81">
        <f t="shared" si="118"/>
        <v>0</v>
      </c>
      <c r="AR155" s="81">
        <f t="shared" si="119"/>
        <v>0</v>
      </c>
      <c r="AS155" s="81">
        <f t="shared" si="120"/>
        <v>0</v>
      </c>
      <c r="AT155" s="81">
        <f t="shared" si="121"/>
        <v>0</v>
      </c>
      <c r="AU155" s="81">
        <f t="shared" si="122"/>
        <v>0</v>
      </c>
    </row>
    <row r="156" spans="1:47" x14ac:dyDescent="0.25">
      <c r="A156" s="107"/>
      <c r="B156" s="64"/>
      <c r="C156" s="64"/>
      <c r="D156" s="206"/>
      <c r="E156" s="64"/>
      <c r="F156" s="69"/>
      <c r="G156" s="69"/>
      <c r="H156" s="87" t="str">
        <f t="shared" si="123"/>
        <v/>
      </c>
      <c r="I156" s="65"/>
      <c r="J156" s="65"/>
      <c r="K156" s="64"/>
      <c r="L156" s="64"/>
      <c r="M156" s="64"/>
      <c r="N156" s="64"/>
      <c r="O156" s="64"/>
      <c r="P156" s="64"/>
      <c r="Q156" s="64"/>
      <c r="R156" s="64"/>
      <c r="S156" s="64"/>
      <c r="T156" s="65"/>
      <c r="U156" s="65"/>
      <c r="V156" s="111"/>
      <c r="W156" s="111"/>
      <c r="X156" s="83" t="str">
        <f t="shared" si="99"/>
        <v/>
      </c>
      <c r="Y156" s="83" t="str">
        <f t="shared" si="100"/>
        <v/>
      </c>
      <c r="Z156" s="81">
        <f t="shared" si="101"/>
        <v>0</v>
      </c>
      <c r="AA156" s="81">
        <f t="shared" si="102"/>
        <v>0</v>
      </c>
      <c r="AB156" s="81">
        <f t="shared" si="103"/>
        <v>0</v>
      </c>
      <c r="AC156" s="81">
        <f t="shared" si="104"/>
        <v>0</v>
      </c>
      <c r="AD156" s="81">
        <f t="shared" si="105"/>
        <v>0</v>
      </c>
      <c r="AE156" s="81">
        <f t="shared" si="106"/>
        <v>0</v>
      </c>
      <c r="AF156" s="81">
        <f t="shared" si="107"/>
        <v>0</v>
      </c>
      <c r="AG156" s="81">
        <f t="shared" si="108"/>
        <v>0</v>
      </c>
      <c r="AH156" s="81">
        <f t="shared" si="109"/>
        <v>0</v>
      </c>
      <c r="AI156" s="81">
        <f t="shared" si="110"/>
        <v>0</v>
      </c>
      <c r="AJ156" s="81">
        <f t="shared" si="111"/>
        <v>0</v>
      </c>
      <c r="AK156" s="81">
        <f t="shared" si="112"/>
        <v>0</v>
      </c>
      <c r="AL156" s="81">
        <f t="shared" si="113"/>
        <v>0</v>
      </c>
      <c r="AM156" s="81">
        <f t="shared" si="114"/>
        <v>0</v>
      </c>
      <c r="AN156" s="81">
        <f t="shared" si="115"/>
        <v>0</v>
      </c>
      <c r="AO156" s="81">
        <f t="shared" si="116"/>
        <v>0</v>
      </c>
      <c r="AP156" s="81">
        <f t="shared" si="117"/>
        <v>0</v>
      </c>
      <c r="AQ156" s="81">
        <f t="shared" si="118"/>
        <v>0</v>
      </c>
      <c r="AR156" s="81">
        <f t="shared" si="119"/>
        <v>0</v>
      </c>
      <c r="AS156" s="81">
        <f t="shared" si="120"/>
        <v>0</v>
      </c>
      <c r="AT156" s="81">
        <f t="shared" si="121"/>
        <v>0</v>
      </c>
      <c r="AU156" s="81">
        <f t="shared" si="122"/>
        <v>0</v>
      </c>
    </row>
    <row r="157" spans="1:47" x14ac:dyDescent="0.25">
      <c r="A157" s="107"/>
      <c r="B157" s="64"/>
      <c r="C157" s="64"/>
      <c r="D157" s="206"/>
      <c r="E157" s="64"/>
      <c r="F157" s="69"/>
      <c r="G157" s="69"/>
      <c r="H157" s="87" t="str">
        <f t="shared" si="123"/>
        <v/>
      </c>
      <c r="I157" s="65"/>
      <c r="J157" s="65"/>
      <c r="K157" s="64"/>
      <c r="L157" s="64"/>
      <c r="M157" s="64"/>
      <c r="N157" s="64"/>
      <c r="O157" s="64"/>
      <c r="P157" s="64"/>
      <c r="Q157" s="64"/>
      <c r="R157" s="64"/>
      <c r="S157" s="64"/>
      <c r="T157" s="65"/>
      <c r="U157" s="65"/>
      <c r="V157" s="111"/>
      <c r="W157" s="111"/>
      <c r="X157" s="83" t="str">
        <f t="shared" si="99"/>
        <v/>
      </c>
      <c r="Y157" s="83" t="str">
        <f t="shared" si="100"/>
        <v/>
      </c>
      <c r="Z157" s="81">
        <f t="shared" si="101"/>
        <v>0</v>
      </c>
      <c r="AA157" s="81">
        <f t="shared" si="102"/>
        <v>0</v>
      </c>
      <c r="AB157" s="81">
        <f t="shared" si="103"/>
        <v>0</v>
      </c>
      <c r="AC157" s="81">
        <f t="shared" si="104"/>
        <v>0</v>
      </c>
      <c r="AD157" s="81">
        <f t="shared" si="105"/>
        <v>0</v>
      </c>
      <c r="AE157" s="81">
        <f t="shared" si="106"/>
        <v>0</v>
      </c>
      <c r="AF157" s="81">
        <f t="shared" si="107"/>
        <v>0</v>
      </c>
      <c r="AG157" s="81">
        <f t="shared" si="108"/>
        <v>0</v>
      </c>
      <c r="AH157" s="81">
        <f t="shared" si="109"/>
        <v>0</v>
      </c>
      <c r="AI157" s="81">
        <f t="shared" si="110"/>
        <v>0</v>
      </c>
      <c r="AJ157" s="81">
        <f t="shared" si="111"/>
        <v>0</v>
      </c>
      <c r="AK157" s="81">
        <f t="shared" si="112"/>
        <v>0</v>
      </c>
      <c r="AL157" s="81">
        <f t="shared" si="113"/>
        <v>0</v>
      </c>
      <c r="AM157" s="81">
        <f t="shared" si="114"/>
        <v>0</v>
      </c>
      <c r="AN157" s="81">
        <f t="shared" si="115"/>
        <v>0</v>
      </c>
      <c r="AO157" s="81">
        <f t="shared" si="116"/>
        <v>0</v>
      </c>
      <c r="AP157" s="81">
        <f t="shared" si="117"/>
        <v>0</v>
      </c>
      <c r="AQ157" s="81">
        <f t="shared" si="118"/>
        <v>0</v>
      </c>
      <c r="AR157" s="81">
        <f t="shared" si="119"/>
        <v>0</v>
      </c>
      <c r="AS157" s="81">
        <f t="shared" si="120"/>
        <v>0</v>
      </c>
      <c r="AT157" s="81">
        <f t="shared" si="121"/>
        <v>0</v>
      </c>
      <c r="AU157" s="81">
        <f t="shared" si="122"/>
        <v>0</v>
      </c>
    </row>
    <row r="158" spans="1:47" x14ac:dyDescent="0.25">
      <c r="A158" s="107"/>
      <c r="B158" s="64"/>
      <c r="C158" s="64"/>
      <c r="D158" s="206"/>
      <c r="E158" s="64"/>
      <c r="F158" s="69"/>
      <c r="G158" s="69"/>
      <c r="H158" s="87" t="str">
        <f t="shared" si="123"/>
        <v/>
      </c>
      <c r="I158" s="65"/>
      <c r="J158" s="65"/>
      <c r="K158" s="64"/>
      <c r="L158" s="64"/>
      <c r="M158" s="64"/>
      <c r="N158" s="64"/>
      <c r="O158" s="64"/>
      <c r="P158" s="64"/>
      <c r="Q158" s="64"/>
      <c r="R158" s="64"/>
      <c r="S158" s="64"/>
      <c r="T158" s="65"/>
      <c r="U158" s="65"/>
      <c r="V158" s="111"/>
      <c r="W158" s="111"/>
      <c r="X158" s="83" t="str">
        <f t="shared" si="99"/>
        <v/>
      </c>
      <c r="Y158" s="83" t="str">
        <f t="shared" si="100"/>
        <v/>
      </c>
      <c r="Z158" s="81">
        <f t="shared" si="101"/>
        <v>0</v>
      </c>
      <c r="AA158" s="81">
        <f t="shared" si="102"/>
        <v>0</v>
      </c>
      <c r="AB158" s="81">
        <f t="shared" si="103"/>
        <v>0</v>
      </c>
      <c r="AC158" s="81">
        <f t="shared" si="104"/>
        <v>0</v>
      </c>
      <c r="AD158" s="81">
        <f t="shared" si="105"/>
        <v>0</v>
      </c>
      <c r="AE158" s="81">
        <f t="shared" si="106"/>
        <v>0</v>
      </c>
      <c r="AF158" s="81">
        <f t="shared" si="107"/>
        <v>0</v>
      </c>
      <c r="AG158" s="81">
        <f t="shared" si="108"/>
        <v>0</v>
      </c>
      <c r="AH158" s="81">
        <f t="shared" si="109"/>
        <v>0</v>
      </c>
      <c r="AI158" s="81">
        <f t="shared" si="110"/>
        <v>0</v>
      </c>
      <c r="AJ158" s="81">
        <f t="shared" si="111"/>
        <v>0</v>
      </c>
      <c r="AK158" s="81">
        <f t="shared" si="112"/>
        <v>0</v>
      </c>
      <c r="AL158" s="81">
        <f t="shared" si="113"/>
        <v>0</v>
      </c>
      <c r="AM158" s="81">
        <f t="shared" si="114"/>
        <v>0</v>
      </c>
      <c r="AN158" s="81">
        <f t="shared" si="115"/>
        <v>0</v>
      </c>
      <c r="AO158" s="81">
        <f t="shared" si="116"/>
        <v>0</v>
      </c>
      <c r="AP158" s="81">
        <f t="shared" si="117"/>
        <v>0</v>
      </c>
      <c r="AQ158" s="81">
        <f t="shared" si="118"/>
        <v>0</v>
      </c>
      <c r="AR158" s="81">
        <f t="shared" si="119"/>
        <v>0</v>
      </c>
      <c r="AS158" s="81">
        <f t="shared" si="120"/>
        <v>0</v>
      </c>
      <c r="AT158" s="81">
        <f t="shared" si="121"/>
        <v>0</v>
      </c>
      <c r="AU158" s="81">
        <f t="shared" si="122"/>
        <v>0</v>
      </c>
    </row>
    <row r="159" spans="1:47" x14ac:dyDescent="0.25">
      <c r="A159" s="107"/>
      <c r="B159" s="64"/>
      <c r="C159" s="64"/>
      <c r="D159" s="206"/>
      <c r="E159" s="64"/>
      <c r="F159" s="69"/>
      <c r="G159" s="69"/>
      <c r="H159" s="87" t="str">
        <f t="shared" si="123"/>
        <v/>
      </c>
      <c r="I159" s="65"/>
      <c r="J159" s="65"/>
      <c r="K159" s="64"/>
      <c r="L159" s="64"/>
      <c r="M159" s="64"/>
      <c r="N159" s="64"/>
      <c r="O159" s="64"/>
      <c r="P159" s="64"/>
      <c r="Q159" s="64"/>
      <c r="R159" s="64"/>
      <c r="S159" s="64"/>
      <c r="T159" s="65"/>
      <c r="U159" s="65"/>
      <c r="V159" s="111"/>
      <c r="W159" s="111"/>
      <c r="X159" s="83" t="str">
        <f t="shared" si="99"/>
        <v/>
      </c>
      <c r="Y159" s="83" t="str">
        <f t="shared" si="100"/>
        <v/>
      </c>
      <c r="Z159" s="81">
        <f t="shared" si="101"/>
        <v>0</v>
      </c>
      <c r="AA159" s="81">
        <f t="shared" si="102"/>
        <v>0</v>
      </c>
      <c r="AB159" s="81">
        <f t="shared" si="103"/>
        <v>0</v>
      </c>
      <c r="AC159" s="81">
        <f t="shared" si="104"/>
        <v>0</v>
      </c>
      <c r="AD159" s="81">
        <f t="shared" si="105"/>
        <v>0</v>
      </c>
      <c r="AE159" s="81">
        <f t="shared" si="106"/>
        <v>0</v>
      </c>
      <c r="AF159" s="81">
        <f t="shared" si="107"/>
        <v>0</v>
      </c>
      <c r="AG159" s="81">
        <f t="shared" si="108"/>
        <v>0</v>
      </c>
      <c r="AH159" s="81">
        <f t="shared" si="109"/>
        <v>0</v>
      </c>
      <c r="AI159" s="81">
        <f t="shared" si="110"/>
        <v>0</v>
      </c>
      <c r="AJ159" s="81">
        <f t="shared" si="111"/>
        <v>0</v>
      </c>
      <c r="AK159" s="81">
        <f t="shared" si="112"/>
        <v>0</v>
      </c>
      <c r="AL159" s="81">
        <f t="shared" si="113"/>
        <v>0</v>
      </c>
      <c r="AM159" s="81">
        <f t="shared" si="114"/>
        <v>0</v>
      </c>
      <c r="AN159" s="81">
        <f t="shared" si="115"/>
        <v>0</v>
      </c>
      <c r="AO159" s="81">
        <f t="shared" si="116"/>
        <v>0</v>
      </c>
      <c r="AP159" s="81">
        <f t="shared" si="117"/>
        <v>0</v>
      </c>
      <c r="AQ159" s="81">
        <f t="shared" si="118"/>
        <v>0</v>
      </c>
      <c r="AR159" s="81">
        <f t="shared" si="119"/>
        <v>0</v>
      </c>
      <c r="AS159" s="81">
        <f t="shared" si="120"/>
        <v>0</v>
      </c>
      <c r="AT159" s="81">
        <f t="shared" si="121"/>
        <v>0</v>
      </c>
      <c r="AU159" s="81">
        <f t="shared" si="122"/>
        <v>0</v>
      </c>
    </row>
    <row r="160" spans="1:47" x14ac:dyDescent="0.25">
      <c r="A160" s="107"/>
      <c r="B160" s="64"/>
      <c r="C160" s="64"/>
      <c r="D160" s="206"/>
      <c r="E160" s="64"/>
      <c r="F160" s="69"/>
      <c r="G160" s="69"/>
      <c r="H160" s="87" t="str">
        <f t="shared" si="123"/>
        <v/>
      </c>
      <c r="I160" s="65"/>
      <c r="J160" s="65"/>
      <c r="K160" s="64"/>
      <c r="L160" s="64"/>
      <c r="M160" s="64"/>
      <c r="N160" s="64"/>
      <c r="O160" s="64"/>
      <c r="P160" s="64"/>
      <c r="Q160" s="64"/>
      <c r="R160" s="64"/>
      <c r="S160" s="64"/>
      <c r="T160" s="65"/>
      <c r="U160" s="65"/>
      <c r="V160" s="111"/>
      <c r="W160" s="111"/>
      <c r="X160" s="83" t="str">
        <f t="shared" si="99"/>
        <v/>
      </c>
      <c r="Y160" s="83" t="str">
        <f t="shared" si="100"/>
        <v/>
      </c>
      <c r="Z160" s="81">
        <f t="shared" si="101"/>
        <v>0</v>
      </c>
      <c r="AA160" s="81">
        <f t="shared" si="102"/>
        <v>0</v>
      </c>
      <c r="AB160" s="81">
        <f t="shared" si="103"/>
        <v>0</v>
      </c>
      <c r="AC160" s="81">
        <f t="shared" si="104"/>
        <v>0</v>
      </c>
      <c r="AD160" s="81">
        <f t="shared" si="105"/>
        <v>0</v>
      </c>
      <c r="AE160" s="81">
        <f t="shared" si="106"/>
        <v>0</v>
      </c>
      <c r="AF160" s="81">
        <f t="shared" si="107"/>
        <v>0</v>
      </c>
      <c r="AG160" s="81">
        <f t="shared" si="108"/>
        <v>0</v>
      </c>
      <c r="AH160" s="81">
        <f t="shared" si="109"/>
        <v>0</v>
      </c>
      <c r="AI160" s="81">
        <f t="shared" si="110"/>
        <v>0</v>
      </c>
      <c r="AJ160" s="81">
        <f t="shared" si="111"/>
        <v>0</v>
      </c>
      <c r="AK160" s="81">
        <f t="shared" si="112"/>
        <v>0</v>
      </c>
      <c r="AL160" s="81">
        <f t="shared" si="113"/>
        <v>0</v>
      </c>
      <c r="AM160" s="81">
        <f t="shared" si="114"/>
        <v>0</v>
      </c>
      <c r="AN160" s="81">
        <f t="shared" si="115"/>
        <v>0</v>
      </c>
      <c r="AO160" s="81">
        <f t="shared" si="116"/>
        <v>0</v>
      </c>
      <c r="AP160" s="81">
        <f t="shared" si="117"/>
        <v>0</v>
      </c>
      <c r="AQ160" s="81">
        <f t="shared" si="118"/>
        <v>0</v>
      </c>
      <c r="AR160" s="81">
        <f t="shared" si="119"/>
        <v>0</v>
      </c>
      <c r="AS160" s="81">
        <f t="shared" si="120"/>
        <v>0</v>
      </c>
      <c r="AT160" s="81">
        <f t="shared" si="121"/>
        <v>0</v>
      </c>
      <c r="AU160" s="81">
        <f t="shared" si="122"/>
        <v>0</v>
      </c>
    </row>
    <row r="161" spans="1:47" x14ac:dyDescent="0.25">
      <c r="A161" s="107"/>
      <c r="B161" s="64"/>
      <c r="C161" s="64"/>
      <c r="D161" s="206"/>
      <c r="E161" s="64"/>
      <c r="F161" s="69"/>
      <c r="G161" s="69"/>
      <c r="H161" s="87" t="str">
        <f t="shared" si="123"/>
        <v/>
      </c>
      <c r="I161" s="65"/>
      <c r="J161" s="65"/>
      <c r="K161" s="64"/>
      <c r="L161" s="64"/>
      <c r="M161" s="64"/>
      <c r="N161" s="64"/>
      <c r="O161" s="64"/>
      <c r="P161" s="64"/>
      <c r="Q161" s="64"/>
      <c r="R161" s="64"/>
      <c r="S161" s="64"/>
      <c r="T161" s="65"/>
      <c r="U161" s="65"/>
      <c r="V161" s="111"/>
      <c r="W161" s="111"/>
      <c r="X161" s="83" t="str">
        <f t="shared" si="99"/>
        <v/>
      </c>
      <c r="Y161" s="83" t="str">
        <f t="shared" si="100"/>
        <v/>
      </c>
      <c r="Z161" s="81">
        <f t="shared" si="101"/>
        <v>0</v>
      </c>
      <c r="AA161" s="81">
        <f t="shared" si="102"/>
        <v>0</v>
      </c>
      <c r="AB161" s="81">
        <f t="shared" si="103"/>
        <v>0</v>
      </c>
      <c r="AC161" s="81">
        <f t="shared" si="104"/>
        <v>0</v>
      </c>
      <c r="AD161" s="81">
        <f t="shared" si="105"/>
        <v>0</v>
      </c>
      <c r="AE161" s="81">
        <f t="shared" si="106"/>
        <v>0</v>
      </c>
      <c r="AF161" s="81">
        <f t="shared" si="107"/>
        <v>0</v>
      </c>
      <c r="AG161" s="81">
        <f t="shared" si="108"/>
        <v>0</v>
      </c>
      <c r="AH161" s="81">
        <f t="shared" si="109"/>
        <v>0</v>
      </c>
      <c r="AI161" s="81">
        <f t="shared" si="110"/>
        <v>0</v>
      </c>
      <c r="AJ161" s="81">
        <f t="shared" si="111"/>
        <v>0</v>
      </c>
      <c r="AK161" s="81">
        <f t="shared" si="112"/>
        <v>0</v>
      </c>
      <c r="AL161" s="81">
        <f t="shared" si="113"/>
        <v>0</v>
      </c>
      <c r="AM161" s="81">
        <f t="shared" si="114"/>
        <v>0</v>
      </c>
      <c r="AN161" s="81">
        <f t="shared" si="115"/>
        <v>0</v>
      </c>
      <c r="AO161" s="81">
        <f t="shared" si="116"/>
        <v>0</v>
      </c>
      <c r="AP161" s="81">
        <f t="shared" si="117"/>
        <v>0</v>
      </c>
      <c r="AQ161" s="81">
        <f t="shared" si="118"/>
        <v>0</v>
      </c>
      <c r="AR161" s="81">
        <f t="shared" si="119"/>
        <v>0</v>
      </c>
      <c r="AS161" s="81">
        <f t="shared" si="120"/>
        <v>0</v>
      </c>
      <c r="AT161" s="81">
        <f t="shared" si="121"/>
        <v>0</v>
      </c>
      <c r="AU161" s="81">
        <f t="shared" si="122"/>
        <v>0</v>
      </c>
    </row>
    <row r="162" spans="1:47" x14ac:dyDescent="0.25">
      <c r="A162" s="107"/>
      <c r="B162" s="64"/>
      <c r="C162" s="64"/>
      <c r="D162" s="206"/>
      <c r="E162" s="64"/>
      <c r="F162" s="69"/>
      <c r="G162" s="69"/>
      <c r="H162" s="87" t="str">
        <f t="shared" si="123"/>
        <v/>
      </c>
      <c r="I162" s="65"/>
      <c r="J162" s="65"/>
      <c r="K162" s="64"/>
      <c r="L162" s="64"/>
      <c r="M162" s="64"/>
      <c r="N162" s="64"/>
      <c r="O162" s="64"/>
      <c r="P162" s="64"/>
      <c r="Q162" s="64"/>
      <c r="R162" s="64"/>
      <c r="S162" s="64"/>
      <c r="T162" s="65"/>
      <c r="U162" s="65"/>
      <c r="V162" s="111"/>
      <c r="W162" s="111"/>
      <c r="X162" s="83" t="str">
        <f t="shared" si="99"/>
        <v/>
      </c>
      <c r="Y162" s="83" t="str">
        <f t="shared" si="100"/>
        <v/>
      </c>
      <c r="Z162" s="81">
        <f t="shared" si="101"/>
        <v>0</v>
      </c>
      <c r="AA162" s="81">
        <f t="shared" si="102"/>
        <v>0</v>
      </c>
      <c r="AB162" s="81">
        <f t="shared" si="103"/>
        <v>0</v>
      </c>
      <c r="AC162" s="81">
        <f t="shared" si="104"/>
        <v>0</v>
      </c>
      <c r="AD162" s="81">
        <f t="shared" si="105"/>
        <v>0</v>
      </c>
      <c r="AE162" s="81">
        <f t="shared" si="106"/>
        <v>0</v>
      </c>
      <c r="AF162" s="81">
        <f t="shared" si="107"/>
        <v>0</v>
      </c>
      <c r="AG162" s="81">
        <f t="shared" si="108"/>
        <v>0</v>
      </c>
      <c r="AH162" s="81">
        <f t="shared" si="109"/>
        <v>0</v>
      </c>
      <c r="AI162" s="81">
        <f t="shared" si="110"/>
        <v>0</v>
      </c>
      <c r="AJ162" s="81">
        <f t="shared" si="111"/>
        <v>0</v>
      </c>
      <c r="AK162" s="81">
        <f t="shared" si="112"/>
        <v>0</v>
      </c>
      <c r="AL162" s="81">
        <f t="shared" si="113"/>
        <v>0</v>
      </c>
      <c r="AM162" s="81">
        <f t="shared" si="114"/>
        <v>0</v>
      </c>
      <c r="AN162" s="81">
        <f t="shared" si="115"/>
        <v>0</v>
      </c>
      <c r="AO162" s="81">
        <f t="shared" si="116"/>
        <v>0</v>
      </c>
      <c r="AP162" s="81">
        <f t="shared" si="117"/>
        <v>0</v>
      </c>
      <c r="AQ162" s="81">
        <f t="shared" si="118"/>
        <v>0</v>
      </c>
      <c r="AR162" s="81">
        <f t="shared" si="119"/>
        <v>0</v>
      </c>
      <c r="AS162" s="81">
        <f t="shared" si="120"/>
        <v>0</v>
      </c>
      <c r="AT162" s="81">
        <f t="shared" si="121"/>
        <v>0</v>
      </c>
      <c r="AU162" s="81">
        <f t="shared" si="122"/>
        <v>0</v>
      </c>
    </row>
    <row r="163" spans="1:47" x14ac:dyDescent="0.25">
      <c r="A163" s="107"/>
      <c r="B163" s="64"/>
      <c r="C163" s="64"/>
      <c r="D163" s="206"/>
      <c r="E163" s="64"/>
      <c r="F163" s="69"/>
      <c r="G163" s="69"/>
      <c r="H163" s="87" t="str">
        <f t="shared" si="123"/>
        <v/>
      </c>
      <c r="I163" s="65"/>
      <c r="J163" s="65"/>
      <c r="K163" s="64"/>
      <c r="L163" s="64"/>
      <c r="M163" s="64"/>
      <c r="N163" s="64"/>
      <c r="O163" s="64"/>
      <c r="P163" s="64"/>
      <c r="Q163" s="64"/>
      <c r="R163" s="64"/>
      <c r="S163" s="64"/>
      <c r="T163" s="65"/>
      <c r="U163" s="65"/>
      <c r="V163" s="111"/>
      <c r="W163" s="111"/>
      <c r="X163" s="83" t="str">
        <f t="shared" si="99"/>
        <v/>
      </c>
      <c r="Y163" s="83" t="str">
        <f t="shared" si="100"/>
        <v/>
      </c>
      <c r="Z163" s="81">
        <f t="shared" si="101"/>
        <v>0</v>
      </c>
      <c r="AA163" s="81">
        <f t="shared" si="102"/>
        <v>0</v>
      </c>
      <c r="AB163" s="81">
        <f t="shared" si="103"/>
        <v>0</v>
      </c>
      <c r="AC163" s="81">
        <f t="shared" si="104"/>
        <v>0</v>
      </c>
      <c r="AD163" s="81">
        <f t="shared" si="105"/>
        <v>0</v>
      </c>
      <c r="AE163" s="81">
        <f t="shared" si="106"/>
        <v>0</v>
      </c>
      <c r="AF163" s="81">
        <f t="shared" si="107"/>
        <v>0</v>
      </c>
      <c r="AG163" s="81">
        <f t="shared" si="108"/>
        <v>0</v>
      </c>
      <c r="AH163" s="81">
        <f t="shared" si="109"/>
        <v>0</v>
      </c>
      <c r="AI163" s="81">
        <f t="shared" si="110"/>
        <v>0</v>
      </c>
      <c r="AJ163" s="81">
        <f t="shared" si="111"/>
        <v>0</v>
      </c>
      <c r="AK163" s="81">
        <f t="shared" si="112"/>
        <v>0</v>
      </c>
      <c r="AL163" s="81">
        <f t="shared" si="113"/>
        <v>0</v>
      </c>
      <c r="AM163" s="81">
        <f t="shared" si="114"/>
        <v>0</v>
      </c>
      <c r="AN163" s="81">
        <f t="shared" si="115"/>
        <v>0</v>
      </c>
      <c r="AO163" s="81">
        <f t="shared" si="116"/>
        <v>0</v>
      </c>
      <c r="AP163" s="81">
        <f t="shared" si="117"/>
        <v>0</v>
      </c>
      <c r="AQ163" s="81">
        <f t="shared" si="118"/>
        <v>0</v>
      </c>
      <c r="AR163" s="81">
        <f t="shared" si="119"/>
        <v>0</v>
      </c>
      <c r="AS163" s="81">
        <f t="shared" si="120"/>
        <v>0</v>
      </c>
      <c r="AT163" s="81">
        <f t="shared" si="121"/>
        <v>0</v>
      </c>
      <c r="AU163" s="81">
        <f t="shared" si="122"/>
        <v>0</v>
      </c>
    </row>
    <row r="164" spans="1:47" x14ac:dyDescent="0.25">
      <c r="A164" s="107"/>
      <c r="B164" s="64"/>
      <c r="C164" s="64"/>
      <c r="D164" s="206"/>
      <c r="E164" s="64"/>
      <c r="F164" s="69"/>
      <c r="G164" s="69"/>
      <c r="H164" s="87" t="str">
        <f t="shared" si="123"/>
        <v/>
      </c>
      <c r="I164" s="65"/>
      <c r="J164" s="65"/>
      <c r="K164" s="64"/>
      <c r="L164" s="64"/>
      <c r="M164" s="64"/>
      <c r="N164" s="64"/>
      <c r="O164" s="64"/>
      <c r="P164" s="64"/>
      <c r="Q164" s="64"/>
      <c r="R164" s="64"/>
      <c r="S164" s="64"/>
      <c r="T164" s="65"/>
      <c r="U164" s="65"/>
      <c r="V164" s="111"/>
      <c r="W164" s="111"/>
      <c r="X164" s="83" t="str">
        <f t="shared" si="99"/>
        <v/>
      </c>
      <c r="Y164" s="83" t="str">
        <f t="shared" si="100"/>
        <v/>
      </c>
      <c r="Z164" s="81">
        <f t="shared" si="101"/>
        <v>0</v>
      </c>
      <c r="AA164" s="81">
        <f t="shared" si="102"/>
        <v>0</v>
      </c>
      <c r="AB164" s="81">
        <f t="shared" si="103"/>
        <v>0</v>
      </c>
      <c r="AC164" s="81">
        <f t="shared" si="104"/>
        <v>0</v>
      </c>
      <c r="AD164" s="81">
        <f t="shared" si="105"/>
        <v>0</v>
      </c>
      <c r="AE164" s="81">
        <f t="shared" si="106"/>
        <v>0</v>
      </c>
      <c r="AF164" s="81">
        <f t="shared" si="107"/>
        <v>0</v>
      </c>
      <c r="AG164" s="81">
        <f t="shared" si="108"/>
        <v>0</v>
      </c>
      <c r="AH164" s="81">
        <f t="shared" si="109"/>
        <v>0</v>
      </c>
      <c r="AI164" s="81">
        <f t="shared" si="110"/>
        <v>0</v>
      </c>
      <c r="AJ164" s="81">
        <f t="shared" si="111"/>
        <v>0</v>
      </c>
      <c r="AK164" s="81">
        <f t="shared" si="112"/>
        <v>0</v>
      </c>
      <c r="AL164" s="81">
        <f t="shared" si="113"/>
        <v>0</v>
      </c>
      <c r="AM164" s="81">
        <f t="shared" si="114"/>
        <v>0</v>
      </c>
      <c r="AN164" s="81">
        <f t="shared" si="115"/>
        <v>0</v>
      </c>
      <c r="AO164" s="81">
        <f t="shared" si="116"/>
        <v>0</v>
      </c>
      <c r="AP164" s="81">
        <f t="shared" si="117"/>
        <v>0</v>
      </c>
      <c r="AQ164" s="81">
        <f t="shared" si="118"/>
        <v>0</v>
      </c>
      <c r="AR164" s="81">
        <f t="shared" si="119"/>
        <v>0</v>
      </c>
      <c r="AS164" s="81">
        <f t="shared" si="120"/>
        <v>0</v>
      </c>
      <c r="AT164" s="81">
        <f t="shared" si="121"/>
        <v>0</v>
      </c>
      <c r="AU164" s="81">
        <f t="shared" si="122"/>
        <v>0</v>
      </c>
    </row>
    <row r="165" spans="1:47" x14ac:dyDescent="0.25">
      <c r="A165" s="107"/>
      <c r="B165" s="64"/>
      <c r="C165" s="64"/>
      <c r="D165" s="206"/>
      <c r="E165" s="64"/>
      <c r="F165" s="69"/>
      <c r="G165" s="69"/>
      <c r="H165" s="87" t="str">
        <f t="shared" si="123"/>
        <v/>
      </c>
      <c r="I165" s="65"/>
      <c r="J165" s="65"/>
      <c r="K165" s="64"/>
      <c r="L165" s="64"/>
      <c r="M165" s="64"/>
      <c r="N165" s="64"/>
      <c r="O165" s="64"/>
      <c r="P165" s="64"/>
      <c r="Q165" s="64"/>
      <c r="R165" s="64"/>
      <c r="S165" s="64"/>
      <c r="T165" s="65"/>
      <c r="U165" s="65"/>
      <c r="V165" s="111"/>
      <c r="W165" s="111"/>
      <c r="X165" s="83" t="str">
        <f t="shared" si="99"/>
        <v/>
      </c>
      <c r="Y165" s="83" t="str">
        <f t="shared" si="100"/>
        <v/>
      </c>
      <c r="Z165" s="81">
        <f t="shared" si="101"/>
        <v>0</v>
      </c>
      <c r="AA165" s="81">
        <f t="shared" si="102"/>
        <v>0</v>
      </c>
      <c r="AB165" s="81">
        <f t="shared" si="103"/>
        <v>0</v>
      </c>
      <c r="AC165" s="81">
        <f t="shared" si="104"/>
        <v>0</v>
      </c>
      <c r="AD165" s="81">
        <f t="shared" si="105"/>
        <v>0</v>
      </c>
      <c r="AE165" s="81">
        <f t="shared" si="106"/>
        <v>0</v>
      </c>
      <c r="AF165" s="81">
        <f t="shared" si="107"/>
        <v>0</v>
      </c>
      <c r="AG165" s="81">
        <f t="shared" si="108"/>
        <v>0</v>
      </c>
      <c r="AH165" s="81">
        <f t="shared" si="109"/>
        <v>0</v>
      </c>
      <c r="AI165" s="81">
        <f t="shared" si="110"/>
        <v>0</v>
      </c>
      <c r="AJ165" s="81">
        <f t="shared" si="111"/>
        <v>0</v>
      </c>
      <c r="AK165" s="81">
        <f t="shared" si="112"/>
        <v>0</v>
      </c>
      <c r="AL165" s="81">
        <f t="shared" si="113"/>
        <v>0</v>
      </c>
      <c r="AM165" s="81">
        <f t="shared" si="114"/>
        <v>0</v>
      </c>
      <c r="AN165" s="81">
        <f t="shared" si="115"/>
        <v>0</v>
      </c>
      <c r="AO165" s="81">
        <f t="shared" si="116"/>
        <v>0</v>
      </c>
      <c r="AP165" s="81">
        <f t="shared" si="117"/>
        <v>0</v>
      </c>
      <c r="AQ165" s="81">
        <f t="shared" si="118"/>
        <v>0</v>
      </c>
      <c r="AR165" s="81">
        <f t="shared" si="119"/>
        <v>0</v>
      </c>
      <c r="AS165" s="81">
        <f t="shared" si="120"/>
        <v>0</v>
      </c>
      <c r="AT165" s="81">
        <f t="shared" si="121"/>
        <v>0</v>
      </c>
      <c r="AU165" s="81">
        <f t="shared" si="122"/>
        <v>0</v>
      </c>
    </row>
    <row r="166" spans="1:47" x14ac:dyDescent="0.25">
      <c r="A166" s="107"/>
      <c r="B166" s="64"/>
      <c r="C166" s="64"/>
      <c r="D166" s="206"/>
      <c r="E166" s="64"/>
      <c r="F166" s="69"/>
      <c r="G166" s="69"/>
      <c r="H166" s="87" t="str">
        <f t="shared" si="123"/>
        <v/>
      </c>
      <c r="I166" s="65"/>
      <c r="J166" s="65"/>
      <c r="K166" s="64"/>
      <c r="L166" s="64"/>
      <c r="M166" s="64"/>
      <c r="N166" s="64"/>
      <c r="O166" s="64"/>
      <c r="P166" s="64"/>
      <c r="Q166" s="64"/>
      <c r="R166" s="64"/>
      <c r="S166" s="64"/>
      <c r="T166" s="65"/>
      <c r="U166" s="65"/>
      <c r="V166" s="111"/>
      <c r="W166" s="111"/>
      <c r="X166" s="83" t="str">
        <f t="shared" si="99"/>
        <v/>
      </c>
      <c r="Y166" s="83" t="str">
        <f t="shared" si="100"/>
        <v/>
      </c>
      <c r="Z166" s="81">
        <f t="shared" si="101"/>
        <v>0</v>
      </c>
      <c r="AA166" s="81">
        <f t="shared" si="102"/>
        <v>0</v>
      </c>
      <c r="AB166" s="81">
        <f t="shared" si="103"/>
        <v>0</v>
      </c>
      <c r="AC166" s="81">
        <f t="shared" si="104"/>
        <v>0</v>
      </c>
      <c r="AD166" s="81">
        <f t="shared" si="105"/>
        <v>0</v>
      </c>
      <c r="AE166" s="81">
        <f t="shared" si="106"/>
        <v>0</v>
      </c>
      <c r="AF166" s="81">
        <f t="shared" si="107"/>
        <v>0</v>
      </c>
      <c r="AG166" s="81">
        <f t="shared" si="108"/>
        <v>0</v>
      </c>
      <c r="AH166" s="81">
        <f t="shared" si="109"/>
        <v>0</v>
      </c>
      <c r="AI166" s="81">
        <f t="shared" si="110"/>
        <v>0</v>
      </c>
      <c r="AJ166" s="81">
        <f t="shared" si="111"/>
        <v>0</v>
      </c>
      <c r="AK166" s="81">
        <f t="shared" si="112"/>
        <v>0</v>
      </c>
      <c r="AL166" s="81">
        <f t="shared" si="113"/>
        <v>0</v>
      </c>
      <c r="AM166" s="81">
        <f t="shared" si="114"/>
        <v>0</v>
      </c>
      <c r="AN166" s="81">
        <f t="shared" si="115"/>
        <v>0</v>
      </c>
      <c r="AO166" s="81">
        <f t="shared" si="116"/>
        <v>0</v>
      </c>
      <c r="AP166" s="81">
        <f t="shared" si="117"/>
        <v>0</v>
      </c>
      <c r="AQ166" s="81">
        <f t="shared" si="118"/>
        <v>0</v>
      </c>
      <c r="AR166" s="81">
        <f t="shared" si="119"/>
        <v>0</v>
      </c>
      <c r="AS166" s="81">
        <f t="shared" si="120"/>
        <v>0</v>
      </c>
      <c r="AT166" s="81">
        <f t="shared" si="121"/>
        <v>0</v>
      </c>
      <c r="AU166" s="81">
        <f t="shared" si="122"/>
        <v>0</v>
      </c>
    </row>
    <row r="167" spans="1:47" x14ac:dyDescent="0.25">
      <c r="A167" s="107"/>
      <c r="B167" s="64"/>
      <c r="C167" s="64"/>
      <c r="D167" s="206"/>
      <c r="E167" s="64"/>
      <c r="F167" s="69"/>
      <c r="G167" s="69"/>
      <c r="H167" s="87" t="str">
        <f t="shared" si="123"/>
        <v/>
      </c>
      <c r="I167" s="65"/>
      <c r="J167" s="65"/>
      <c r="K167" s="64"/>
      <c r="L167" s="64"/>
      <c r="M167" s="64"/>
      <c r="N167" s="64"/>
      <c r="O167" s="64"/>
      <c r="P167" s="64"/>
      <c r="Q167" s="64"/>
      <c r="R167" s="64"/>
      <c r="S167" s="64"/>
      <c r="T167" s="65"/>
      <c r="U167" s="65"/>
      <c r="V167" s="111"/>
      <c r="W167" s="111"/>
      <c r="X167" s="83" t="str">
        <f t="shared" si="99"/>
        <v/>
      </c>
      <c r="Y167" s="83" t="str">
        <f t="shared" si="100"/>
        <v/>
      </c>
      <c r="Z167" s="81">
        <f t="shared" si="101"/>
        <v>0</v>
      </c>
      <c r="AA167" s="81">
        <f t="shared" si="102"/>
        <v>0</v>
      </c>
      <c r="AB167" s="81">
        <f t="shared" si="103"/>
        <v>0</v>
      </c>
      <c r="AC167" s="81">
        <f t="shared" si="104"/>
        <v>0</v>
      </c>
      <c r="AD167" s="81">
        <f t="shared" si="105"/>
        <v>0</v>
      </c>
      <c r="AE167" s="81">
        <f t="shared" si="106"/>
        <v>0</v>
      </c>
      <c r="AF167" s="81">
        <f t="shared" si="107"/>
        <v>0</v>
      </c>
      <c r="AG167" s="81">
        <f t="shared" si="108"/>
        <v>0</v>
      </c>
      <c r="AH167" s="81">
        <f t="shared" si="109"/>
        <v>0</v>
      </c>
      <c r="AI167" s="81">
        <f t="shared" si="110"/>
        <v>0</v>
      </c>
      <c r="AJ167" s="81">
        <f t="shared" si="111"/>
        <v>0</v>
      </c>
      <c r="AK167" s="81">
        <f t="shared" si="112"/>
        <v>0</v>
      </c>
      <c r="AL167" s="81">
        <f t="shared" si="113"/>
        <v>0</v>
      </c>
      <c r="AM167" s="81">
        <f t="shared" si="114"/>
        <v>0</v>
      </c>
      <c r="AN167" s="81">
        <f t="shared" si="115"/>
        <v>0</v>
      </c>
      <c r="AO167" s="81">
        <f t="shared" si="116"/>
        <v>0</v>
      </c>
      <c r="AP167" s="81">
        <f t="shared" si="117"/>
        <v>0</v>
      </c>
      <c r="AQ167" s="81">
        <f t="shared" si="118"/>
        <v>0</v>
      </c>
      <c r="AR167" s="81">
        <f t="shared" si="119"/>
        <v>0</v>
      </c>
      <c r="AS167" s="81">
        <f t="shared" si="120"/>
        <v>0</v>
      </c>
      <c r="AT167" s="81">
        <f t="shared" si="121"/>
        <v>0</v>
      </c>
      <c r="AU167" s="81">
        <f t="shared" si="122"/>
        <v>0</v>
      </c>
    </row>
    <row r="168" spans="1:47" x14ac:dyDescent="0.25">
      <c r="A168" s="107"/>
      <c r="B168" s="64"/>
      <c r="C168" s="64"/>
      <c r="D168" s="206"/>
      <c r="E168" s="64"/>
      <c r="F168" s="69"/>
      <c r="G168" s="69"/>
      <c r="H168" s="87" t="str">
        <f t="shared" si="123"/>
        <v/>
      </c>
      <c r="I168" s="65"/>
      <c r="J168" s="65"/>
      <c r="K168" s="64"/>
      <c r="L168" s="64"/>
      <c r="M168" s="64"/>
      <c r="N168" s="64"/>
      <c r="O168" s="64"/>
      <c r="P168" s="64"/>
      <c r="Q168" s="64"/>
      <c r="R168" s="64"/>
      <c r="S168" s="64"/>
      <c r="T168" s="65"/>
      <c r="U168" s="65"/>
      <c r="V168" s="111"/>
      <c r="W168" s="111"/>
      <c r="X168" s="83" t="str">
        <f t="shared" si="99"/>
        <v/>
      </c>
      <c r="Y168" s="83" t="str">
        <f t="shared" si="100"/>
        <v/>
      </c>
      <c r="Z168" s="81">
        <f t="shared" si="101"/>
        <v>0</v>
      </c>
      <c r="AA168" s="81">
        <f t="shared" si="102"/>
        <v>0</v>
      </c>
      <c r="AB168" s="81">
        <f t="shared" si="103"/>
        <v>0</v>
      </c>
      <c r="AC168" s="81">
        <f t="shared" si="104"/>
        <v>0</v>
      </c>
      <c r="AD168" s="81">
        <f t="shared" si="105"/>
        <v>0</v>
      </c>
      <c r="AE168" s="81">
        <f t="shared" si="106"/>
        <v>0</v>
      </c>
      <c r="AF168" s="81">
        <f t="shared" si="107"/>
        <v>0</v>
      </c>
      <c r="AG168" s="81">
        <f t="shared" si="108"/>
        <v>0</v>
      </c>
      <c r="AH168" s="81">
        <f t="shared" si="109"/>
        <v>0</v>
      </c>
      <c r="AI168" s="81">
        <f t="shared" si="110"/>
        <v>0</v>
      </c>
      <c r="AJ168" s="81">
        <f t="shared" si="111"/>
        <v>0</v>
      </c>
      <c r="AK168" s="81">
        <f t="shared" si="112"/>
        <v>0</v>
      </c>
      <c r="AL168" s="81">
        <f t="shared" si="113"/>
        <v>0</v>
      </c>
      <c r="AM168" s="81">
        <f t="shared" si="114"/>
        <v>0</v>
      </c>
      <c r="AN168" s="81">
        <f t="shared" si="115"/>
        <v>0</v>
      </c>
      <c r="AO168" s="81">
        <f t="shared" si="116"/>
        <v>0</v>
      </c>
      <c r="AP168" s="81">
        <f t="shared" si="117"/>
        <v>0</v>
      </c>
      <c r="AQ168" s="81">
        <f t="shared" si="118"/>
        <v>0</v>
      </c>
      <c r="AR168" s="81">
        <f t="shared" si="119"/>
        <v>0</v>
      </c>
      <c r="AS168" s="81">
        <f t="shared" si="120"/>
        <v>0</v>
      </c>
      <c r="AT168" s="81">
        <f t="shared" si="121"/>
        <v>0</v>
      </c>
      <c r="AU168" s="81">
        <f t="shared" si="122"/>
        <v>0</v>
      </c>
    </row>
    <row r="169" spans="1:47" x14ac:dyDescent="0.25">
      <c r="A169" s="107"/>
      <c r="B169" s="64"/>
      <c r="C169" s="64"/>
      <c r="D169" s="206"/>
      <c r="E169" s="64"/>
      <c r="F169" s="69"/>
      <c r="G169" s="69"/>
      <c r="H169" s="87" t="str">
        <f t="shared" si="123"/>
        <v/>
      </c>
      <c r="I169" s="65"/>
      <c r="J169" s="65"/>
      <c r="K169" s="64"/>
      <c r="L169" s="64"/>
      <c r="M169" s="64"/>
      <c r="N169" s="64"/>
      <c r="O169" s="64"/>
      <c r="P169" s="64"/>
      <c r="Q169" s="64"/>
      <c r="R169" s="64"/>
      <c r="S169" s="64"/>
      <c r="T169" s="65"/>
      <c r="U169" s="65"/>
      <c r="V169" s="111"/>
      <c r="W169" s="111"/>
      <c r="X169" s="83" t="str">
        <f t="shared" si="99"/>
        <v/>
      </c>
      <c r="Y169" s="83" t="str">
        <f t="shared" si="100"/>
        <v/>
      </c>
      <c r="Z169" s="81">
        <f t="shared" si="101"/>
        <v>0</v>
      </c>
      <c r="AA169" s="81">
        <f t="shared" si="102"/>
        <v>0</v>
      </c>
      <c r="AB169" s="81">
        <f t="shared" si="103"/>
        <v>0</v>
      </c>
      <c r="AC169" s="81">
        <f t="shared" si="104"/>
        <v>0</v>
      </c>
      <c r="AD169" s="81">
        <f t="shared" si="105"/>
        <v>0</v>
      </c>
      <c r="AE169" s="81">
        <f t="shared" si="106"/>
        <v>0</v>
      </c>
      <c r="AF169" s="81">
        <f t="shared" si="107"/>
        <v>0</v>
      </c>
      <c r="AG169" s="81">
        <f t="shared" si="108"/>
        <v>0</v>
      </c>
      <c r="AH169" s="81">
        <f t="shared" si="109"/>
        <v>0</v>
      </c>
      <c r="AI169" s="81">
        <f t="shared" si="110"/>
        <v>0</v>
      </c>
      <c r="AJ169" s="81">
        <f t="shared" si="111"/>
        <v>0</v>
      </c>
      <c r="AK169" s="81">
        <f t="shared" si="112"/>
        <v>0</v>
      </c>
      <c r="AL169" s="81">
        <f t="shared" si="113"/>
        <v>0</v>
      </c>
      <c r="AM169" s="81">
        <f t="shared" si="114"/>
        <v>0</v>
      </c>
      <c r="AN169" s="81">
        <f t="shared" si="115"/>
        <v>0</v>
      </c>
      <c r="AO169" s="81">
        <f t="shared" si="116"/>
        <v>0</v>
      </c>
      <c r="AP169" s="81">
        <f t="shared" si="117"/>
        <v>0</v>
      </c>
      <c r="AQ169" s="81">
        <f t="shared" si="118"/>
        <v>0</v>
      </c>
      <c r="AR169" s="81">
        <f t="shared" si="119"/>
        <v>0</v>
      </c>
      <c r="AS169" s="81">
        <f t="shared" si="120"/>
        <v>0</v>
      </c>
      <c r="AT169" s="81">
        <f t="shared" si="121"/>
        <v>0</v>
      </c>
      <c r="AU169" s="81">
        <f t="shared" si="122"/>
        <v>0</v>
      </c>
    </row>
    <row r="170" spans="1:47" x14ac:dyDescent="0.25">
      <c r="A170" s="107"/>
      <c r="B170" s="64"/>
      <c r="C170" s="64"/>
      <c r="D170" s="206"/>
      <c r="E170" s="64"/>
      <c r="F170" s="69"/>
      <c r="G170" s="69"/>
      <c r="H170" s="87" t="str">
        <f t="shared" si="123"/>
        <v/>
      </c>
      <c r="I170" s="65"/>
      <c r="J170" s="65"/>
      <c r="K170" s="64"/>
      <c r="L170" s="64"/>
      <c r="M170" s="64"/>
      <c r="N170" s="64"/>
      <c r="O170" s="64"/>
      <c r="P170" s="64"/>
      <c r="Q170" s="64"/>
      <c r="R170" s="64"/>
      <c r="S170" s="64"/>
      <c r="T170" s="65"/>
      <c r="U170" s="65"/>
      <c r="V170" s="111"/>
      <c r="W170" s="111"/>
      <c r="X170" s="83" t="str">
        <f t="shared" si="99"/>
        <v/>
      </c>
      <c r="Y170" s="83" t="str">
        <f t="shared" si="100"/>
        <v/>
      </c>
      <c r="Z170" s="81">
        <f t="shared" si="101"/>
        <v>0</v>
      </c>
      <c r="AA170" s="81">
        <f t="shared" si="102"/>
        <v>0</v>
      </c>
      <c r="AB170" s="81">
        <f t="shared" si="103"/>
        <v>0</v>
      </c>
      <c r="AC170" s="81">
        <f t="shared" si="104"/>
        <v>0</v>
      </c>
      <c r="AD170" s="81">
        <f t="shared" si="105"/>
        <v>0</v>
      </c>
      <c r="AE170" s="81">
        <f t="shared" si="106"/>
        <v>0</v>
      </c>
      <c r="AF170" s="81">
        <f t="shared" si="107"/>
        <v>0</v>
      </c>
      <c r="AG170" s="81">
        <f t="shared" si="108"/>
        <v>0</v>
      </c>
      <c r="AH170" s="81">
        <f t="shared" si="109"/>
        <v>0</v>
      </c>
      <c r="AI170" s="81">
        <f t="shared" si="110"/>
        <v>0</v>
      </c>
      <c r="AJ170" s="81">
        <f t="shared" si="111"/>
        <v>0</v>
      </c>
      <c r="AK170" s="81">
        <f t="shared" si="112"/>
        <v>0</v>
      </c>
      <c r="AL170" s="81">
        <f t="shared" si="113"/>
        <v>0</v>
      </c>
      <c r="AM170" s="81">
        <f t="shared" si="114"/>
        <v>0</v>
      </c>
      <c r="AN170" s="81">
        <f t="shared" si="115"/>
        <v>0</v>
      </c>
      <c r="AO170" s="81">
        <f t="shared" si="116"/>
        <v>0</v>
      </c>
      <c r="AP170" s="81">
        <f t="shared" si="117"/>
        <v>0</v>
      </c>
      <c r="AQ170" s="81">
        <f t="shared" si="118"/>
        <v>0</v>
      </c>
      <c r="AR170" s="81">
        <f t="shared" si="119"/>
        <v>0</v>
      </c>
      <c r="AS170" s="81">
        <f t="shared" si="120"/>
        <v>0</v>
      </c>
      <c r="AT170" s="81">
        <f t="shared" si="121"/>
        <v>0</v>
      </c>
      <c r="AU170" s="81">
        <f t="shared" si="122"/>
        <v>0</v>
      </c>
    </row>
    <row r="171" spans="1:47" x14ac:dyDescent="0.25">
      <c r="A171" s="107"/>
      <c r="B171" s="64"/>
      <c r="C171" s="64"/>
      <c r="D171" s="206"/>
      <c r="E171" s="64"/>
      <c r="F171" s="69"/>
      <c r="G171" s="69"/>
      <c r="H171" s="87" t="str">
        <f t="shared" si="123"/>
        <v/>
      </c>
      <c r="I171" s="65"/>
      <c r="J171" s="65"/>
      <c r="K171" s="64"/>
      <c r="L171" s="64"/>
      <c r="M171" s="64"/>
      <c r="N171" s="64"/>
      <c r="O171" s="64"/>
      <c r="P171" s="64"/>
      <c r="Q171" s="64"/>
      <c r="R171" s="64"/>
      <c r="S171" s="64"/>
      <c r="T171" s="65"/>
      <c r="U171" s="65"/>
      <c r="V171" s="111"/>
      <c r="W171" s="111"/>
      <c r="X171" s="83" t="str">
        <f t="shared" si="99"/>
        <v/>
      </c>
      <c r="Y171" s="83" t="str">
        <f t="shared" si="100"/>
        <v/>
      </c>
      <c r="Z171" s="81">
        <f t="shared" si="101"/>
        <v>0</v>
      </c>
      <c r="AA171" s="81">
        <f t="shared" si="102"/>
        <v>0</v>
      </c>
      <c r="AB171" s="81">
        <f t="shared" si="103"/>
        <v>0</v>
      </c>
      <c r="AC171" s="81">
        <f t="shared" si="104"/>
        <v>0</v>
      </c>
      <c r="AD171" s="81">
        <f t="shared" si="105"/>
        <v>0</v>
      </c>
      <c r="AE171" s="81">
        <f t="shared" si="106"/>
        <v>0</v>
      </c>
      <c r="AF171" s="81">
        <f t="shared" si="107"/>
        <v>0</v>
      </c>
      <c r="AG171" s="81">
        <f t="shared" si="108"/>
        <v>0</v>
      </c>
      <c r="AH171" s="81">
        <f t="shared" si="109"/>
        <v>0</v>
      </c>
      <c r="AI171" s="81">
        <f t="shared" si="110"/>
        <v>0</v>
      </c>
      <c r="AJ171" s="81">
        <f t="shared" si="111"/>
        <v>0</v>
      </c>
      <c r="AK171" s="81">
        <f t="shared" si="112"/>
        <v>0</v>
      </c>
      <c r="AL171" s="81">
        <f t="shared" si="113"/>
        <v>0</v>
      </c>
      <c r="AM171" s="81">
        <f t="shared" si="114"/>
        <v>0</v>
      </c>
      <c r="AN171" s="81">
        <f t="shared" si="115"/>
        <v>0</v>
      </c>
      <c r="AO171" s="81">
        <f t="shared" si="116"/>
        <v>0</v>
      </c>
      <c r="AP171" s="81">
        <f t="shared" si="117"/>
        <v>0</v>
      </c>
      <c r="AQ171" s="81">
        <f t="shared" si="118"/>
        <v>0</v>
      </c>
      <c r="AR171" s="81">
        <f t="shared" si="119"/>
        <v>0</v>
      </c>
      <c r="AS171" s="81">
        <f t="shared" si="120"/>
        <v>0</v>
      </c>
      <c r="AT171" s="81">
        <f t="shared" si="121"/>
        <v>0</v>
      </c>
      <c r="AU171" s="81">
        <f t="shared" si="122"/>
        <v>0</v>
      </c>
    </row>
    <row r="172" spans="1:47" x14ac:dyDescent="0.25">
      <c r="A172" s="107"/>
      <c r="B172" s="64"/>
      <c r="C172" s="64"/>
      <c r="D172" s="206"/>
      <c r="E172" s="64"/>
      <c r="F172" s="69"/>
      <c r="G172" s="69"/>
      <c r="H172" s="87" t="str">
        <f t="shared" si="123"/>
        <v/>
      </c>
      <c r="I172" s="65"/>
      <c r="J172" s="65"/>
      <c r="K172" s="64"/>
      <c r="L172" s="64"/>
      <c r="M172" s="64"/>
      <c r="N172" s="64"/>
      <c r="O172" s="64"/>
      <c r="P172" s="64"/>
      <c r="Q172" s="64"/>
      <c r="R172" s="64"/>
      <c r="S172" s="64"/>
      <c r="T172" s="65"/>
      <c r="U172" s="65"/>
      <c r="V172" s="111"/>
      <c r="W172" s="111"/>
      <c r="X172" s="83" t="str">
        <f t="shared" ref="X172:X206" si="124">IF(OR($H172="",$S172=0,$T172=0,$N172="Identified/More Info Req",$N172="Abandoned",$N172="Superseded"),"",(I172-J172)/(T172*INDEX(CostsData,MATCH($S172,CostsEmissionSource,0),MATCH($H172,CostsYear,0)))+IF($K172="Yes",AB172*INDEX(CostsData,MATCH("CRC EES",CostsEmissionSource,0),MATCH(AD$8,CostsYear,0)),0))</f>
        <v/>
      </c>
      <c r="Y172" s="83" t="str">
        <f t="shared" ref="Y172:Y206" si="125">IF(OR($H172="",$S172=0,$T172=0,$N172="Identified/More Info Req",$N172="Abandoned",$N172="Superseded"),"",(I172-J172)/($T172*(INDEX(EmissionFactorsData,MATCH($S172,EmissionFactorsEmissionSource,0),MATCH($H172,EmissionFactorsYear,0))/1000)))</f>
        <v/>
      </c>
      <c r="Z172" s="81">
        <f t="shared" ref="Z172:Z206" si="126">IF(OR($N172="Identified/More Info Req",$N172="Abandoned",$N172="Superseded",$U172="yes",LEFT($H172,4)&gt;LEFT(Z$8,4),$S172=""),0,$T172*(INDEX(EmissionFactorsData,MATCH($S172,EmissionFactorsEmissionSource,0),MATCH(Z$8,EmissionFactorsYear,0))/1000))</f>
        <v>0</v>
      </c>
      <c r="AA172" s="81">
        <f t="shared" ref="AA172:AA203" si="127">IF(OR($N172="Identified/More Info Req",$N172="Abandoned",$N172="Superseded",$U172="yes",LEFT($H172,4)&gt;LEFT(Z$8,4),$S172=""),0,$T172*INDEX(CostsData,MATCH($S172,CostsEmissionSource,0),MATCH(Z$8,CostsYear,0)))+IF($K172="Yes",X172*INDEX(CostsData,MATCH("CRC EES",CostsEmissionSource,0),MATCH(Z$8,CostsYear,0)),0)</f>
        <v>0</v>
      </c>
      <c r="AB172" s="81">
        <f t="shared" ref="AB172:AB206" si="128">IF(OR($N172="Identified/More Info Req",$N172="Abandoned",$N172="Superseded",$U172="yes",LEFT($H172,4)&gt;LEFT(AB$8,4),$S172=""),0,$T172*(INDEX(EmissionFactorsData,MATCH($S172,EmissionFactorsEmissionSource,0),MATCH(AB$8,EmissionFactorsYear,0))/1000))</f>
        <v>0</v>
      </c>
      <c r="AC172" s="81">
        <f t="shared" ref="AC172:AC203" si="129">IF(OR($N172="Identified/More Info Req",$N172="Abandoned",$N172="Superseded",$U172="yes",LEFT($H172,4)&gt;LEFT(AB$8,4),$S172=""),0,$T172*INDEX(CostsData,MATCH($S172,CostsEmissionSource,0),MATCH(AB$8,CostsYear,0)))+IF($K172="Yes",Z172*INDEX(CostsData,MATCH("CRC EES",CostsEmissionSource,0),MATCH(AB$8,CostsYear,0)),0)</f>
        <v>0</v>
      </c>
      <c r="AD172" s="81">
        <f t="shared" ref="AD172:AD206" si="130">IF(OR($N172="Identified/More Info Req",$N172="Abandoned",$N172="Superseded",$U172="yes",LEFT($H172,4)&gt;LEFT(AD$8,4),$S172=""),0,$T172*(INDEX(EmissionFactorsData,MATCH($S172,EmissionFactorsEmissionSource,0),MATCH(AD$8,EmissionFactorsYear,0))/1000))</f>
        <v>0</v>
      </c>
      <c r="AE172" s="81">
        <f t="shared" ref="AE172:AE203" si="131">IF(OR($N172="Identified/More Info Req",$N172="Abandoned",$N172="Superseded",$U172="yes",LEFT($H172,4)&gt;LEFT(AD$8,4),$S172=""),0,$T172*INDEX(CostsData,MATCH($S172,CostsEmissionSource,0),MATCH(AD$8,CostsYear,0)))+IF($K172="Yes",AB172*INDEX(CostsData,MATCH("CRC EES",CostsEmissionSource,0),MATCH(AD$8,CostsYear,0)),0)</f>
        <v>0</v>
      </c>
      <c r="AF172" s="81">
        <f t="shared" ref="AF172:AF206" si="132">IF(OR($N172="Identified/More Info Req",$N172="Abandoned",$N172="Superseded",$U172="yes",LEFT($H172,4)&gt;LEFT(AF$8,4),$S172=""),0,$T172*(INDEX(EmissionFactorsData,MATCH($S172,EmissionFactorsEmissionSource,0),MATCH(AF$8,EmissionFactorsYear,0))/1000))</f>
        <v>0</v>
      </c>
      <c r="AG172" s="81">
        <f t="shared" ref="AG172:AG203" si="133">IF(OR($N172="Identified/More Info Req",$N172="Abandoned",$N172="Superseded",$U172="yes",LEFT($H172,4)&gt;LEFT(AF$8,4),$S172=""),0,$T172*INDEX(CostsData,MATCH($S172,CostsEmissionSource,0),MATCH(AF$8,CostsYear,0)))+IF($K172="Yes",AD172*INDEX(CostsData,MATCH("CRC EES",CostsEmissionSource,0),MATCH(AF$8,CostsYear,0)),0)</f>
        <v>0</v>
      </c>
      <c r="AH172" s="81">
        <f t="shared" ref="AH172:AH206" si="134">IF(OR($N172="Identified/More Info Req",$N172="Abandoned",$N172="Superseded",$U172="yes",LEFT($H172,4)&gt;LEFT(AH$8,4),$S172=""),0,$T172*(INDEX(EmissionFactorsData,MATCH($S172,EmissionFactorsEmissionSource,0),MATCH(AH$8,EmissionFactorsYear,0))/1000))</f>
        <v>0</v>
      </c>
      <c r="AI172" s="81">
        <f t="shared" ref="AI172:AI203" si="135">IF(OR($N172="Identified/More Info Req",$N172="Abandoned",$N172="Superseded",$U172="yes",LEFT($H172,4)&gt;LEFT(AH$8,4),$S172=""),0,$T172*INDEX(CostsData,MATCH($S172,CostsEmissionSource,0),MATCH(AH$8,CostsYear,0)))+IF($K172="Yes",AF172*INDEX(CostsData,MATCH("CRC EES",CostsEmissionSource,0),MATCH(AH$8,CostsYear,0)),0)</f>
        <v>0</v>
      </c>
      <c r="AJ172" s="81">
        <f t="shared" ref="AJ172:AJ206" si="136">IF(OR($N172="Identified/More Info Req",$N172="Abandoned",$N172="Superseded",$U172="yes",LEFT($H172,4)&gt;LEFT(AJ$8,4),$S172=""),0,$T172*(INDEX(EmissionFactorsData,MATCH($S172,EmissionFactorsEmissionSource,0),MATCH(AJ$8,EmissionFactorsYear,0))/1000))</f>
        <v>0</v>
      </c>
      <c r="AK172" s="81">
        <f t="shared" ref="AK172:AK203" si="137">IF(OR($N172="Identified/More Info Req",$N172="Abandoned",$N172="Superseded",$U172="yes",LEFT($H172,4)&gt;LEFT(AJ$8,4),$S172=""),0,$T172*INDEX(CostsData,MATCH($S172,CostsEmissionSource,0),MATCH(AJ$8,CostsYear,0)))+IF($K172="Yes",AH172*INDEX(CostsData,MATCH("CRC EES",CostsEmissionSource,0),MATCH(AJ$8,CostsYear,0)),0)</f>
        <v>0</v>
      </c>
      <c r="AL172" s="81">
        <f t="shared" ref="AL172:AL206" si="138">IF(OR($N172="Identified/More Info Req",$N172="Abandoned",$N172="Superseded",$U172="yes",LEFT($H172,4)&gt;LEFT(AL$8,4),$S172=""),0,$T172*(INDEX(EmissionFactorsData,MATCH($S172,EmissionFactorsEmissionSource,0),MATCH(AL$8,EmissionFactorsYear,0))/1000))</f>
        <v>0</v>
      </c>
      <c r="AM172" s="81">
        <f t="shared" ref="AM172:AM203" si="139">IF(OR($N172="Identified/More Info Req",$N172="Abandoned",$N172="Superseded",$U172="yes",LEFT($H172,4)&gt;LEFT(AL$8,4),$S172=""),0,$T172*INDEX(CostsData,MATCH($S172,CostsEmissionSource,0),MATCH(AL$8,CostsYear,0)))+IF($K172="Yes",AJ172*INDEX(CostsData,MATCH("CRC EES",CostsEmissionSource,0),MATCH(AL$8,CostsYear,0)),0)</f>
        <v>0</v>
      </c>
      <c r="AN172" s="81">
        <f t="shared" ref="AN172:AN206" si="140">IF(OR($N172="Identified/More Info Req",$N172="Abandoned",$N172="Superseded",$U172="yes",LEFT($H172,4)&gt;LEFT(AN$8,4),$S172=""),0,$T172*(INDEX(EmissionFactorsData,MATCH($S172,EmissionFactorsEmissionSource,0),MATCH(AN$8,EmissionFactorsYear,0))/1000))</f>
        <v>0</v>
      </c>
      <c r="AO172" s="81">
        <f t="shared" ref="AO172:AO203" si="141">IF(OR($N172="Identified/More Info Req",$N172="Abandoned",$N172="Superseded",$U172="yes",LEFT($H172,4)&gt;LEFT(AN$8,4),$S172=""),0,$T172*INDEX(CostsData,MATCH($S172,CostsEmissionSource,0),MATCH(AN$8,CostsYear,0)))+IF($K172="Yes",AL172*INDEX(CostsData,MATCH("CRC EES",CostsEmissionSource,0),MATCH(AN$8,CostsYear,0)),0)</f>
        <v>0</v>
      </c>
      <c r="AP172" s="81">
        <f t="shared" ref="AP172:AP206" si="142">IF(OR($N172="Identified/More Info Req",$N172="Abandoned",$N172="Superseded",$U172="yes",LEFT($H172,4)&gt;LEFT(AP$8,4),$S172=""),0,$T172*(INDEX(EmissionFactorsData,MATCH($S172,EmissionFactorsEmissionSource,0),MATCH(AP$8,EmissionFactorsYear,0))/1000))</f>
        <v>0</v>
      </c>
      <c r="AQ172" s="81">
        <f t="shared" ref="AQ172:AQ203" si="143">IF(OR($N172="Identified/More Info Req",$N172="Abandoned",$N172="Superseded",$U172="yes",LEFT($H172,4)&gt;LEFT(AP$8,4),$S172=""),0,$T172*INDEX(CostsData,MATCH($S172,CostsEmissionSource,0),MATCH(AP$8,CostsYear,0)))+IF($K172="Yes",AN172*INDEX(CostsData,MATCH("CRC EES",CostsEmissionSource,0),MATCH(AP$8,CostsYear,0)),0)</f>
        <v>0</v>
      </c>
      <c r="AR172" s="81">
        <f t="shared" ref="AR172:AR206" si="144">IF(OR($N172="Identified/More Info Req",$N172="Abandoned",$N172="Superseded",$U172="yes",LEFT($H172,4)&gt;LEFT(AR$8,4),$S172=""),0,$T172*(INDEX(EmissionFactorsData,MATCH($S172,EmissionFactorsEmissionSource,0),MATCH(AR$8,EmissionFactorsYear,0))/1000))</f>
        <v>0</v>
      </c>
      <c r="AS172" s="81">
        <f t="shared" ref="AS172:AS203" si="145">IF(OR($N172="Identified/More Info Req",$N172="Abandoned",$N172="Superseded",$U172="yes",LEFT($H172,4)&gt;LEFT(AR$8,4),$S172=""),0,$T172*INDEX(CostsData,MATCH($S172,CostsEmissionSource,0),MATCH(AR$8,CostsYear,0)))+IF($K172="Yes",AP172*INDEX(CostsData,MATCH("CRC EES",CostsEmissionSource,0),MATCH(AR$8,CostsYear,0)),0)</f>
        <v>0</v>
      </c>
      <c r="AT172" s="81">
        <f t="shared" ref="AT172:AT206" si="146">IF(OR($N172="Identified/More Info Req",$N172="Abandoned",$N172="Superseded",$U172="yes",LEFT($H172,4)&gt;LEFT(AT$8,4),$S172=""),0,$T172*(INDEX(EmissionFactorsData,MATCH($S172,EmissionFactorsEmissionSource,0),MATCH(AT$8,EmissionFactorsYear,0))/1000))</f>
        <v>0</v>
      </c>
      <c r="AU172" s="81">
        <f t="shared" ref="AU172:AU203" si="147">IF(OR($N172="Identified/More Info Req",$N172="Abandoned",$N172="Superseded",$U172="yes",LEFT($H172,4)&gt;LEFT(AT$8,4),$S172=""),0,$T172*INDEX(CostsData,MATCH($S172,CostsEmissionSource,0),MATCH(AT$8,CostsYear,0)))+IF($K172="Yes",AR172*INDEX(CostsData,MATCH("CRC EES",CostsEmissionSource,0),MATCH(AT$8,CostsYear,0)),0)</f>
        <v>0</v>
      </c>
    </row>
    <row r="173" spans="1:47" x14ac:dyDescent="0.25">
      <c r="A173" s="107"/>
      <c r="B173" s="64"/>
      <c r="C173" s="64"/>
      <c r="D173" s="206"/>
      <c r="E173" s="64"/>
      <c r="F173" s="69"/>
      <c r="G173" s="69"/>
      <c r="H173" s="87" t="str">
        <f t="shared" si="123"/>
        <v/>
      </c>
      <c r="I173" s="65"/>
      <c r="J173" s="65"/>
      <c r="K173" s="64"/>
      <c r="L173" s="64"/>
      <c r="M173" s="64"/>
      <c r="N173" s="64"/>
      <c r="O173" s="64"/>
      <c r="P173" s="64"/>
      <c r="Q173" s="64"/>
      <c r="R173" s="64"/>
      <c r="S173" s="64"/>
      <c r="T173" s="65"/>
      <c r="U173" s="65"/>
      <c r="V173" s="111"/>
      <c r="W173" s="111"/>
      <c r="X173" s="83" t="str">
        <f t="shared" si="124"/>
        <v/>
      </c>
      <c r="Y173" s="83" t="str">
        <f t="shared" si="125"/>
        <v/>
      </c>
      <c r="Z173" s="81">
        <f t="shared" si="126"/>
        <v>0</v>
      </c>
      <c r="AA173" s="81">
        <f t="shared" si="127"/>
        <v>0</v>
      </c>
      <c r="AB173" s="81">
        <f t="shared" si="128"/>
        <v>0</v>
      </c>
      <c r="AC173" s="81">
        <f t="shared" si="129"/>
        <v>0</v>
      </c>
      <c r="AD173" s="81">
        <f t="shared" si="130"/>
        <v>0</v>
      </c>
      <c r="AE173" s="81">
        <f t="shared" si="131"/>
        <v>0</v>
      </c>
      <c r="AF173" s="81">
        <f t="shared" si="132"/>
        <v>0</v>
      </c>
      <c r="AG173" s="81">
        <f t="shared" si="133"/>
        <v>0</v>
      </c>
      <c r="AH173" s="81">
        <f t="shared" si="134"/>
        <v>0</v>
      </c>
      <c r="AI173" s="81">
        <f t="shared" si="135"/>
        <v>0</v>
      </c>
      <c r="AJ173" s="81">
        <f t="shared" si="136"/>
        <v>0</v>
      </c>
      <c r="AK173" s="81">
        <f t="shared" si="137"/>
        <v>0</v>
      </c>
      <c r="AL173" s="81">
        <f t="shared" si="138"/>
        <v>0</v>
      </c>
      <c r="AM173" s="81">
        <f t="shared" si="139"/>
        <v>0</v>
      </c>
      <c r="AN173" s="81">
        <f t="shared" si="140"/>
        <v>0</v>
      </c>
      <c r="AO173" s="81">
        <f t="shared" si="141"/>
        <v>0</v>
      </c>
      <c r="AP173" s="81">
        <f t="shared" si="142"/>
        <v>0</v>
      </c>
      <c r="AQ173" s="81">
        <f t="shared" si="143"/>
        <v>0</v>
      </c>
      <c r="AR173" s="81">
        <f t="shared" si="144"/>
        <v>0</v>
      </c>
      <c r="AS173" s="81">
        <f t="shared" si="145"/>
        <v>0</v>
      </c>
      <c r="AT173" s="81">
        <f t="shared" si="146"/>
        <v>0</v>
      </c>
      <c r="AU173" s="81">
        <f t="shared" si="147"/>
        <v>0</v>
      </c>
    </row>
    <row r="174" spans="1:47" x14ac:dyDescent="0.25">
      <c r="A174" s="107"/>
      <c r="B174" s="64"/>
      <c r="C174" s="64"/>
      <c r="D174" s="206"/>
      <c r="E174" s="64"/>
      <c r="F174" s="69"/>
      <c r="G174" s="69"/>
      <c r="H174" s="87" t="str">
        <f t="shared" si="123"/>
        <v/>
      </c>
      <c r="I174" s="65"/>
      <c r="J174" s="65"/>
      <c r="K174" s="64"/>
      <c r="L174" s="64"/>
      <c r="M174" s="64"/>
      <c r="N174" s="64"/>
      <c r="O174" s="64"/>
      <c r="P174" s="64"/>
      <c r="Q174" s="64"/>
      <c r="R174" s="64"/>
      <c r="S174" s="64"/>
      <c r="T174" s="65"/>
      <c r="U174" s="65"/>
      <c r="V174" s="111"/>
      <c r="W174" s="111"/>
      <c r="X174" s="83" t="str">
        <f t="shared" si="124"/>
        <v/>
      </c>
      <c r="Y174" s="83" t="str">
        <f t="shared" si="125"/>
        <v/>
      </c>
      <c r="Z174" s="81">
        <f t="shared" si="126"/>
        <v>0</v>
      </c>
      <c r="AA174" s="81">
        <f t="shared" si="127"/>
        <v>0</v>
      </c>
      <c r="AB174" s="81">
        <f t="shared" si="128"/>
        <v>0</v>
      </c>
      <c r="AC174" s="81">
        <f t="shared" si="129"/>
        <v>0</v>
      </c>
      <c r="AD174" s="81">
        <f t="shared" si="130"/>
        <v>0</v>
      </c>
      <c r="AE174" s="81">
        <f t="shared" si="131"/>
        <v>0</v>
      </c>
      <c r="AF174" s="81">
        <f t="shared" si="132"/>
        <v>0</v>
      </c>
      <c r="AG174" s="81">
        <f t="shared" si="133"/>
        <v>0</v>
      </c>
      <c r="AH174" s="81">
        <f t="shared" si="134"/>
        <v>0</v>
      </c>
      <c r="AI174" s="81">
        <f t="shared" si="135"/>
        <v>0</v>
      </c>
      <c r="AJ174" s="81">
        <f t="shared" si="136"/>
        <v>0</v>
      </c>
      <c r="AK174" s="81">
        <f t="shared" si="137"/>
        <v>0</v>
      </c>
      <c r="AL174" s="81">
        <f t="shared" si="138"/>
        <v>0</v>
      </c>
      <c r="AM174" s="81">
        <f t="shared" si="139"/>
        <v>0</v>
      </c>
      <c r="AN174" s="81">
        <f t="shared" si="140"/>
        <v>0</v>
      </c>
      <c r="AO174" s="81">
        <f t="shared" si="141"/>
        <v>0</v>
      </c>
      <c r="AP174" s="81">
        <f t="shared" si="142"/>
        <v>0</v>
      </c>
      <c r="AQ174" s="81">
        <f t="shared" si="143"/>
        <v>0</v>
      </c>
      <c r="AR174" s="81">
        <f t="shared" si="144"/>
        <v>0</v>
      </c>
      <c r="AS174" s="81">
        <f t="shared" si="145"/>
        <v>0</v>
      </c>
      <c r="AT174" s="81">
        <f t="shared" si="146"/>
        <v>0</v>
      </c>
      <c r="AU174" s="81">
        <f t="shared" si="147"/>
        <v>0</v>
      </c>
    </row>
    <row r="175" spans="1:47" x14ac:dyDescent="0.25">
      <c r="A175" s="107"/>
      <c r="B175" s="64"/>
      <c r="C175" s="64"/>
      <c r="D175" s="206"/>
      <c r="E175" s="64"/>
      <c r="F175" s="69"/>
      <c r="G175" s="69"/>
      <c r="H175" s="87" t="str">
        <f t="shared" si="123"/>
        <v/>
      </c>
      <c r="I175" s="65"/>
      <c r="J175" s="65"/>
      <c r="K175" s="64"/>
      <c r="L175" s="64"/>
      <c r="M175" s="64"/>
      <c r="N175" s="64"/>
      <c r="O175" s="64"/>
      <c r="P175" s="64"/>
      <c r="Q175" s="64"/>
      <c r="R175" s="64"/>
      <c r="S175" s="64"/>
      <c r="T175" s="65"/>
      <c r="U175" s="65"/>
      <c r="V175" s="111"/>
      <c r="W175" s="111"/>
      <c r="X175" s="83" t="str">
        <f t="shared" si="124"/>
        <v/>
      </c>
      <c r="Y175" s="83" t="str">
        <f t="shared" si="125"/>
        <v/>
      </c>
      <c r="Z175" s="81">
        <f t="shared" si="126"/>
        <v>0</v>
      </c>
      <c r="AA175" s="81">
        <f t="shared" si="127"/>
        <v>0</v>
      </c>
      <c r="AB175" s="81">
        <f t="shared" si="128"/>
        <v>0</v>
      </c>
      <c r="AC175" s="81">
        <f t="shared" si="129"/>
        <v>0</v>
      </c>
      <c r="AD175" s="81">
        <f t="shared" si="130"/>
        <v>0</v>
      </c>
      <c r="AE175" s="81">
        <f t="shared" si="131"/>
        <v>0</v>
      </c>
      <c r="AF175" s="81">
        <f t="shared" si="132"/>
        <v>0</v>
      </c>
      <c r="AG175" s="81">
        <f t="shared" si="133"/>
        <v>0</v>
      </c>
      <c r="AH175" s="81">
        <f t="shared" si="134"/>
        <v>0</v>
      </c>
      <c r="AI175" s="81">
        <f t="shared" si="135"/>
        <v>0</v>
      </c>
      <c r="AJ175" s="81">
        <f t="shared" si="136"/>
        <v>0</v>
      </c>
      <c r="AK175" s="81">
        <f t="shared" si="137"/>
        <v>0</v>
      </c>
      <c r="AL175" s="81">
        <f t="shared" si="138"/>
        <v>0</v>
      </c>
      <c r="AM175" s="81">
        <f t="shared" si="139"/>
        <v>0</v>
      </c>
      <c r="AN175" s="81">
        <f t="shared" si="140"/>
        <v>0</v>
      </c>
      <c r="AO175" s="81">
        <f t="shared" si="141"/>
        <v>0</v>
      </c>
      <c r="AP175" s="81">
        <f t="shared" si="142"/>
        <v>0</v>
      </c>
      <c r="AQ175" s="81">
        <f t="shared" si="143"/>
        <v>0</v>
      </c>
      <c r="AR175" s="81">
        <f t="shared" si="144"/>
        <v>0</v>
      </c>
      <c r="AS175" s="81">
        <f t="shared" si="145"/>
        <v>0</v>
      </c>
      <c r="AT175" s="81">
        <f t="shared" si="146"/>
        <v>0</v>
      </c>
      <c r="AU175" s="81">
        <f t="shared" si="147"/>
        <v>0</v>
      </c>
    </row>
    <row r="176" spans="1:47" x14ac:dyDescent="0.25">
      <c r="A176" s="107"/>
      <c r="B176" s="64"/>
      <c r="C176" s="64"/>
      <c r="D176" s="206"/>
      <c r="E176" s="64"/>
      <c r="F176" s="69"/>
      <c r="G176" s="69"/>
      <c r="H176" s="87" t="str">
        <f t="shared" si="123"/>
        <v/>
      </c>
      <c r="I176" s="65"/>
      <c r="J176" s="65"/>
      <c r="K176" s="64"/>
      <c r="L176" s="64"/>
      <c r="M176" s="64"/>
      <c r="N176" s="64"/>
      <c r="O176" s="64"/>
      <c r="P176" s="64"/>
      <c r="Q176" s="64"/>
      <c r="R176" s="64"/>
      <c r="S176" s="64"/>
      <c r="T176" s="65"/>
      <c r="U176" s="65"/>
      <c r="V176" s="111"/>
      <c r="W176" s="111"/>
      <c r="X176" s="83" t="str">
        <f t="shared" si="124"/>
        <v/>
      </c>
      <c r="Y176" s="83" t="str">
        <f t="shared" si="125"/>
        <v/>
      </c>
      <c r="Z176" s="81">
        <f t="shared" si="126"/>
        <v>0</v>
      </c>
      <c r="AA176" s="81">
        <f t="shared" si="127"/>
        <v>0</v>
      </c>
      <c r="AB176" s="81">
        <f t="shared" si="128"/>
        <v>0</v>
      </c>
      <c r="AC176" s="81">
        <f t="shared" si="129"/>
        <v>0</v>
      </c>
      <c r="AD176" s="81">
        <f t="shared" si="130"/>
        <v>0</v>
      </c>
      <c r="AE176" s="81">
        <f t="shared" si="131"/>
        <v>0</v>
      </c>
      <c r="AF176" s="81">
        <f t="shared" si="132"/>
        <v>0</v>
      </c>
      <c r="AG176" s="81">
        <f t="shared" si="133"/>
        <v>0</v>
      </c>
      <c r="AH176" s="81">
        <f t="shared" si="134"/>
        <v>0</v>
      </c>
      <c r="AI176" s="81">
        <f t="shared" si="135"/>
        <v>0</v>
      </c>
      <c r="AJ176" s="81">
        <f t="shared" si="136"/>
        <v>0</v>
      </c>
      <c r="AK176" s="81">
        <f t="shared" si="137"/>
        <v>0</v>
      </c>
      <c r="AL176" s="81">
        <f t="shared" si="138"/>
        <v>0</v>
      </c>
      <c r="AM176" s="81">
        <f t="shared" si="139"/>
        <v>0</v>
      </c>
      <c r="AN176" s="81">
        <f t="shared" si="140"/>
        <v>0</v>
      </c>
      <c r="AO176" s="81">
        <f t="shared" si="141"/>
        <v>0</v>
      </c>
      <c r="AP176" s="81">
        <f t="shared" si="142"/>
        <v>0</v>
      </c>
      <c r="AQ176" s="81">
        <f t="shared" si="143"/>
        <v>0</v>
      </c>
      <c r="AR176" s="81">
        <f t="shared" si="144"/>
        <v>0</v>
      </c>
      <c r="AS176" s="81">
        <f t="shared" si="145"/>
        <v>0</v>
      </c>
      <c r="AT176" s="81">
        <f t="shared" si="146"/>
        <v>0</v>
      </c>
      <c r="AU176" s="81">
        <f t="shared" si="147"/>
        <v>0</v>
      </c>
    </row>
    <row r="177" spans="1:47" x14ac:dyDescent="0.25">
      <c r="A177" s="107"/>
      <c r="B177" s="64"/>
      <c r="C177" s="64"/>
      <c r="D177" s="206"/>
      <c r="E177" s="64"/>
      <c r="F177" s="69"/>
      <c r="G177" s="69"/>
      <c r="H177" s="87" t="str">
        <f t="shared" si="123"/>
        <v/>
      </c>
      <c r="I177" s="65"/>
      <c r="J177" s="65"/>
      <c r="K177" s="64"/>
      <c r="L177" s="64"/>
      <c r="M177" s="64"/>
      <c r="N177" s="64"/>
      <c r="O177" s="64"/>
      <c r="P177" s="64"/>
      <c r="Q177" s="64"/>
      <c r="R177" s="64"/>
      <c r="S177" s="64"/>
      <c r="T177" s="65"/>
      <c r="U177" s="65"/>
      <c r="V177" s="111"/>
      <c r="W177" s="111"/>
      <c r="X177" s="83" t="str">
        <f t="shared" si="124"/>
        <v/>
      </c>
      <c r="Y177" s="83" t="str">
        <f t="shared" si="125"/>
        <v/>
      </c>
      <c r="Z177" s="81">
        <f t="shared" si="126"/>
        <v>0</v>
      </c>
      <c r="AA177" s="81">
        <f t="shared" si="127"/>
        <v>0</v>
      </c>
      <c r="AB177" s="81">
        <f t="shared" si="128"/>
        <v>0</v>
      </c>
      <c r="AC177" s="81">
        <f t="shared" si="129"/>
        <v>0</v>
      </c>
      <c r="AD177" s="81">
        <f t="shared" si="130"/>
        <v>0</v>
      </c>
      <c r="AE177" s="81">
        <f t="shared" si="131"/>
        <v>0</v>
      </c>
      <c r="AF177" s="81">
        <f t="shared" si="132"/>
        <v>0</v>
      </c>
      <c r="AG177" s="81">
        <f t="shared" si="133"/>
        <v>0</v>
      </c>
      <c r="AH177" s="81">
        <f t="shared" si="134"/>
        <v>0</v>
      </c>
      <c r="AI177" s="81">
        <f t="shared" si="135"/>
        <v>0</v>
      </c>
      <c r="AJ177" s="81">
        <f t="shared" si="136"/>
        <v>0</v>
      </c>
      <c r="AK177" s="81">
        <f t="shared" si="137"/>
        <v>0</v>
      </c>
      <c r="AL177" s="81">
        <f t="shared" si="138"/>
        <v>0</v>
      </c>
      <c r="AM177" s="81">
        <f t="shared" si="139"/>
        <v>0</v>
      </c>
      <c r="AN177" s="81">
        <f t="shared" si="140"/>
        <v>0</v>
      </c>
      <c r="AO177" s="81">
        <f t="shared" si="141"/>
        <v>0</v>
      </c>
      <c r="AP177" s="81">
        <f t="shared" si="142"/>
        <v>0</v>
      </c>
      <c r="AQ177" s="81">
        <f t="shared" si="143"/>
        <v>0</v>
      </c>
      <c r="AR177" s="81">
        <f t="shared" si="144"/>
        <v>0</v>
      </c>
      <c r="AS177" s="81">
        <f t="shared" si="145"/>
        <v>0</v>
      </c>
      <c r="AT177" s="81">
        <f t="shared" si="146"/>
        <v>0</v>
      </c>
      <c r="AU177" s="81">
        <f t="shared" si="147"/>
        <v>0</v>
      </c>
    </row>
    <row r="178" spans="1:47" x14ac:dyDescent="0.25">
      <c r="A178" s="107"/>
      <c r="B178" s="64"/>
      <c r="C178" s="64"/>
      <c r="D178" s="206"/>
      <c r="E178" s="64"/>
      <c r="F178" s="69"/>
      <c r="G178" s="69"/>
      <c r="H178" s="87" t="str">
        <f t="shared" si="123"/>
        <v/>
      </c>
      <c r="I178" s="65"/>
      <c r="J178" s="65"/>
      <c r="K178" s="64"/>
      <c r="L178" s="64"/>
      <c r="M178" s="64"/>
      <c r="N178" s="64"/>
      <c r="O178" s="64"/>
      <c r="P178" s="64"/>
      <c r="Q178" s="64"/>
      <c r="R178" s="64"/>
      <c r="S178" s="64"/>
      <c r="T178" s="65"/>
      <c r="U178" s="65"/>
      <c r="V178" s="111"/>
      <c r="W178" s="111"/>
      <c r="X178" s="83" t="str">
        <f t="shared" si="124"/>
        <v/>
      </c>
      <c r="Y178" s="83" t="str">
        <f t="shared" si="125"/>
        <v/>
      </c>
      <c r="Z178" s="81">
        <f t="shared" si="126"/>
        <v>0</v>
      </c>
      <c r="AA178" s="81">
        <f t="shared" si="127"/>
        <v>0</v>
      </c>
      <c r="AB178" s="81">
        <f t="shared" si="128"/>
        <v>0</v>
      </c>
      <c r="AC178" s="81">
        <f t="shared" si="129"/>
        <v>0</v>
      </c>
      <c r="AD178" s="81">
        <f t="shared" si="130"/>
        <v>0</v>
      </c>
      <c r="AE178" s="81">
        <f t="shared" si="131"/>
        <v>0</v>
      </c>
      <c r="AF178" s="81">
        <f t="shared" si="132"/>
        <v>0</v>
      </c>
      <c r="AG178" s="81">
        <f t="shared" si="133"/>
        <v>0</v>
      </c>
      <c r="AH178" s="81">
        <f t="shared" si="134"/>
        <v>0</v>
      </c>
      <c r="AI178" s="81">
        <f t="shared" si="135"/>
        <v>0</v>
      </c>
      <c r="AJ178" s="81">
        <f t="shared" si="136"/>
        <v>0</v>
      </c>
      <c r="AK178" s="81">
        <f t="shared" si="137"/>
        <v>0</v>
      </c>
      <c r="AL178" s="81">
        <f t="shared" si="138"/>
        <v>0</v>
      </c>
      <c r="AM178" s="81">
        <f t="shared" si="139"/>
        <v>0</v>
      </c>
      <c r="AN178" s="81">
        <f t="shared" si="140"/>
        <v>0</v>
      </c>
      <c r="AO178" s="81">
        <f t="shared" si="141"/>
        <v>0</v>
      </c>
      <c r="AP178" s="81">
        <f t="shared" si="142"/>
        <v>0</v>
      </c>
      <c r="AQ178" s="81">
        <f t="shared" si="143"/>
        <v>0</v>
      </c>
      <c r="AR178" s="81">
        <f t="shared" si="144"/>
        <v>0</v>
      </c>
      <c r="AS178" s="81">
        <f t="shared" si="145"/>
        <v>0</v>
      </c>
      <c r="AT178" s="81">
        <f t="shared" si="146"/>
        <v>0</v>
      </c>
      <c r="AU178" s="81">
        <f t="shared" si="147"/>
        <v>0</v>
      </c>
    </row>
    <row r="179" spans="1:47" x14ac:dyDescent="0.25">
      <c r="A179" s="107"/>
      <c r="B179" s="64"/>
      <c r="C179" s="64"/>
      <c r="D179" s="206"/>
      <c r="E179" s="64"/>
      <c r="F179" s="69"/>
      <c r="G179" s="69"/>
      <c r="H179" s="87" t="str">
        <f t="shared" si="123"/>
        <v/>
      </c>
      <c r="I179" s="65"/>
      <c r="J179" s="65"/>
      <c r="K179" s="64"/>
      <c r="L179" s="64"/>
      <c r="M179" s="64"/>
      <c r="N179" s="64"/>
      <c r="O179" s="64"/>
      <c r="P179" s="64"/>
      <c r="Q179" s="64"/>
      <c r="R179" s="64"/>
      <c r="S179" s="64"/>
      <c r="T179" s="65"/>
      <c r="U179" s="65"/>
      <c r="V179" s="111"/>
      <c r="W179" s="111"/>
      <c r="X179" s="83" t="str">
        <f t="shared" si="124"/>
        <v/>
      </c>
      <c r="Y179" s="83" t="str">
        <f t="shared" si="125"/>
        <v/>
      </c>
      <c r="Z179" s="81">
        <f t="shared" si="126"/>
        <v>0</v>
      </c>
      <c r="AA179" s="81">
        <f t="shared" si="127"/>
        <v>0</v>
      </c>
      <c r="AB179" s="81">
        <f t="shared" si="128"/>
        <v>0</v>
      </c>
      <c r="AC179" s="81">
        <f t="shared" si="129"/>
        <v>0</v>
      </c>
      <c r="AD179" s="81">
        <f t="shared" si="130"/>
        <v>0</v>
      </c>
      <c r="AE179" s="81">
        <f t="shared" si="131"/>
        <v>0</v>
      </c>
      <c r="AF179" s="81">
        <f t="shared" si="132"/>
        <v>0</v>
      </c>
      <c r="AG179" s="81">
        <f t="shared" si="133"/>
        <v>0</v>
      </c>
      <c r="AH179" s="81">
        <f t="shared" si="134"/>
        <v>0</v>
      </c>
      <c r="AI179" s="81">
        <f t="shared" si="135"/>
        <v>0</v>
      </c>
      <c r="AJ179" s="81">
        <f t="shared" si="136"/>
        <v>0</v>
      </c>
      <c r="AK179" s="81">
        <f t="shared" si="137"/>
        <v>0</v>
      </c>
      <c r="AL179" s="81">
        <f t="shared" si="138"/>
        <v>0</v>
      </c>
      <c r="AM179" s="81">
        <f t="shared" si="139"/>
        <v>0</v>
      </c>
      <c r="AN179" s="81">
        <f t="shared" si="140"/>
        <v>0</v>
      </c>
      <c r="AO179" s="81">
        <f t="shared" si="141"/>
        <v>0</v>
      </c>
      <c r="AP179" s="81">
        <f t="shared" si="142"/>
        <v>0</v>
      </c>
      <c r="AQ179" s="81">
        <f t="shared" si="143"/>
        <v>0</v>
      </c>
      <c r="AR179" s="81">
        <f t="shared" si="144"/>
        <v>0</v>
      </c>
      <c r="AS179" s="81">
        <f t="shared" si="145"/>
        <v>0</v>
      </c>
      <c r="AT179" s="81">
        <f t="shared" si="146"/>
        <v>0</v>
      </c>
      <c r="AU179" s="81">
        <f t="shared" si="147"/>
        <v>0</v>
      </c>
    </row>
    <row r="180" spans="1:47" x14ac:dyDescent="0.25">
      <c r="A180" s="107"/>
      <c r="B180" s="64"/>
      <c r="C180" s="64"/>
      <c r="D180" s="206"/>
      <c r="E180" s="64"/>
      <c r="F180" s="69"/>
      <c r="G180" s="69"/>
      <c r="H180" s="87" t="str">
        <f t="shared" si="123"/>
        <v/>
      </c>
      <c r="I180" s="65"/>
      <c r="J180" s="65"/>
      <c r="K180" s="64"/>
      <c r="L180" s="64"/>
      <c r="M180" s="64"/>
      <c r="N180" s="64"/>
      <c r="O180" s="64"/>
      <c r="P180" s="64"/>
      <c r="Q180" s="64"/>
      <c r="R180" s="64"/>
      <c r="S180" s="64"/>
      <c r="T180" s="65"/>
      <c r="U180" s="65"/>
      <c r="V180" s="111"/>
      <c r="W180" s="111"/>
      <c r="X180" s="83" t="str">
        <f t="shared" si="124"/>
        <v/>
      </c>
      <c r="Y180" s="83" t="str">
        <f t="shared" si="125"/>
        <v/>
      </c>
      <c r="Z180" s="81">
        <f t="shared" si="126"/>
        <v>0</v>
      </c>
      <c r="AA180" s="81">
        <f t="shared" si="127"/>
        <v>0</v>
      </c>
      <c r="AB180" s="81">
        <f t="shared" si="128"/>
        <v>0</v>
      </c>
      <c r="AC180" s="81">
        <f t="shared" si="129"/>
        <v>0</v>
      </c>
      <c r="AD180" s="81">
        <f t="shared" si="130"/>
        <v>0</v>
      </c>
      <c r="AE180" s="81">
        <f t="shared" si="131"/>
        <v>0</v>
      </c>
      <c r="AF180" s="81">
        <f t="shared" si="132"/>
        <v>0</v>
      </c>
      <c r="AG180" s="81">
        <f t="shared" si="133"/>
        <v>0</v>
      </c>
      <c r="AH180" s="81">
        <f t="shared" si="134"/>
        <v>0</v>
      </c>
      <c r="AI180" s="81">
        <f t="shared" si="135"/>
        <v>0</v>
      </c>
      <c r="AJ180" s="81">
        <f t="shared" si="136"/>
        <v>0</v>
      </c>
      <c r="AK180" s="81">
        <f t="shared" si="137"/>
        <v>0</v>
      </c>
      <c r="AL180" s="81">
        <f t="shared" si="138"/>
        <v>0</v>
      </c>
      <c r="AM180" s="81">
        <f t="shared" si="139"/>
        <v>0</v>
      </c>
      <c r="AN180" s="81">
        <f t="shared" si="140"/>
        <v>0</v>
      </c>
      <c r="AO180" s="81">
        <f t="shared" si="141"/>
        <v>0</v>
      </c>
      <c r="AP180" s="81">
        <f t="shared" si="142"/>
        <v>0</v>
      </c>
      <c r="AQ180" s="81">
        <f t="shared" si="143"/>
        <v>0</v>
      </c>
      <c r="AR180" s="81">
        <f t="shared" si="144"/>
        <v>0</v>
      </c>
      <c r="AS180" s="81">
        <f t="shared" si="145"/>
        <v>0</v>
      </c>
      <c r="AT180" s="81">
        <f t="shared" si="146"/>
        <v>0</v>
      </c>
      <c r="AU180" s="81">
        <f t="shared" si="147"/>
        <v>0</v>
      </c>
    </row>
    <row r="181" spans="1:47" x14ac:dyDescent="0.25">
      <c r="A181" s="107"/>
      <c r="B181" s="64"/>
      <c r="C181" s="64"/>
      <c r="D181" s="206"/>
      <c r="E181" s="64"/>
      <c r="F181" s="69"/>
      <c r="G181" s="69"/>
      <c r="H181" s="87" t="str">
        <f t="shared" si="123"/>
        <v/>
      </c>
      <c r="I181" s="65"/>
      <c r="J181" s="65"/>
      <c r="K181" s="64"/>
      <c r="L181" s="64"/>
      <c r="M181" s="64"/>
      <c r="N181" s="64"/>
      <c r="O181" s="64"/>
      <c r="P181" s="64"/>
      <c r="Q181" s="64"/>
      <c r="R181" s="64"/>
      <c r="S181" s="64"/>
      <c r="T181" s="65"/>
      <c r="U181" s="65"/>
      <c r="V181" s="111"/>
      <c r="W181" s="111"/>
      <c r="X181" s="83" t="str">
        <f t="shared" si="124"/>
        <v/>
      </c>
      <c r="Y181" s="83" t="str">
        <f t="shared" si="125"/>
        <v/>
      </c>
      <c r="Z181" s="81">
        <f t="shared" si="126"/>
        <v>0</v>
      </c>
      <c r="AA181" s="81">
        <f t="shared" si="127"/>
        <v>0</v>
      </c>
      <c r="AB181" s="81">
        <f t="shared" si="128"/>
        <v>0</v>
      </c>
      <c r="AC181" s="81">
        <f t="shared" si="129"/>
        <v>0</v>
      </c>
      <c r="AD181" s="81">
        <f t="shared" si="130"/>
        <v>0</v>
      </c>
      <c r="AE181" s="81">
        <f t="shared" si="131"/>
        <v>0</v>
      </c>
      <c r="AF181" s="81">
        <f t="shared" si="132"/>
        <v>0</v>
      </c>
      <c r="AG181" s="81">
        <f t="shared" si="133"/>
        <v>0</v>
      </c>
      <c r="AH181" s="81">
        <f t="shared" si="134"/>
        <v>0</v>
      </c>
      <c r="AI181" s="81">
        <f t="shared" si="135"/>
        <v>0</v>
      </c>
      <c r="AJ181" s="81">
        <f t="shared" si="136"/>
        <v>0</v>
      </c>
      <c r="AK181" s="81">
        <f t="shared" si="137"/>
        <v>0</v>
      </c>
      <c r="AL181" s="81">
        <f t="shared" si="138"/>
        <v>0</v>
      </c>
      <c r="AM181" s="81">
        <f t="shared" si="139"/>
        <v>0</v>
      </c>
      <c r="AN181" s="81">
        <f t="shared" si="140"/>
        <v>0</v>
      </c>
      <c r="AO181" s="81">
        <f t="shared" si="141"/>
        <v>0</v>
      </c>
      <c r="AP181" s="81">
        <f t="shared" si="142"/>
        <v>0</v>
      </c>
      <c r="AQ181" s="81">
        <f t="shared" si="143"/>
        <v>0</v>
      </c>
      <c r="AR181" s="81">
        <f t="shared" si="144"/>
        <v>0</v>
      </c>
      <c r="AS181" s="81">
        <f t="shared" si="145"/>
        <v>0</v>
      </c>
      <c r="AT181" s="81">
        <f t="shared" si="146"/>
        <v>0</v>
      </c>
      <c r="AU181" s="81">
        <f t="shared" si="147"/>
        <v>0</v>
      </c>
    </row>
    <row r="182" spans="1:47" x14ac:dyDescent="0.25">
      <c r="A182" s="107"/>
      <c r="B182" s="64"/>
      <c r="C182" s="64"/>
      <c r="D182" s="206"/>
      <c r="E182" s="64"/>
      <c r="F182" s="69"/>
      <c r="G182" s="69"/>
      <c r="H182" s="87" t="str">
        <f t="shared" si="123"/>
        <v/>
      </c>
      <c r="I182" s="65"/>
      <c r="J182" s="65"/>
      <c r="K182" s="64"/>
      <c r="L182" s="64"/>
      <c r="M182" s="64"/>
      <c r="N182" s="64"/>
      <c r="O182" s="64"/>
      <c r="P182" s="64"/>
      <c r="Q182" s="64"/>
      <c r="R182" s="64"/>
      <c r="S182" s="64"/>
      <c r="T182" s="65"/>
      <c r="U182" s="65"/>
      <c r="V182" s="111"/>
      <c r="W182" s="111"/>
      <c r="X182" s="83" t="str">
        <f t="shared" si="124"/>
        <v/>
      </c>
      <c r="Y182" s="83" t="str">
        <f t="shared" si="125"/>
        <v/>
      </c>
      <c r="Z182" s="81">
        <f t="shared" si="126"/>
        <v>0</v>
      </c>
      <c r="AA182" s="81">
        <f t="shared" si="127"/>
        <v>0</v>
      </c>
      <c r="AB182" s="81">
        <f t="shared" si="128"/>
        <v>0</v>
      </c>
      <c r="AC182" s="81">
        <f t="shared" si="129"/>
        <v>0</v>
      </c>
      <c r="AD182" s="81">
        <f t="shared" si="130"/>
        <v>0</v>
      </c>
      <c r="AE182" s="81">
        <f t="shared" si="131"/>
        <v>0</v>
      </c>
      <c r="AF182" s="81">
        <f t="shared" si="132"/>
        <v>0</v>
      </c>
      <c r="AG182" s="81">
        <f t="shared" si="133"/>
        <v>0</v>
      </c>
      <c r="AH182" s="81">
        <f t="shared" si="134"/>
        <v>0</v>
      </c>
      <c r="AI182" s="81">
        <f t="shared" si="135"/>
        <v>0</v>
      </c>
      <c r="AJ182" s="81">
        <f t="shared" si="136"/>
        <v>0</v>
      </c>
      <c r="AK182" s="81">
        <f t="shared" si="137"/>
        <v>0</v>
      </c>
      <c r="AL182" s="81">
        <f t="shared" si="138"/>
        <v>0</v>
      </c>
      <c r="AM182" s="81">
        <f t="shared" si="139"/>
        <v>0</v>
      </c>
      <c r="AN182" s="81">
        <f t="shared" si="140"/>
        <v>0</v>
      </c>
      <c r="AO182" s="81">
        <f t="shared" si="141"/>
        <v>0</v>
      </c>
      <c r="AP182" s="81">
        <f t="shared" si="142"/>
        <v>0</v>
      </c>
      <c r="AQ182" s="81">
        <f t="shared" si="143"/>
        <v>0</v>
      </c>
      <c r="AR182" s="81">
        <f t="shared" si="144"/>
        <v>0</v>
      </c>
      <c r="AS182" s="81">
        <f t="shared" si="145"/>
        <v>0</v>
      </c>
      <c r="AT182" s="81">
        <f t="shared" si="146"/>
        <v>0</v>
      </c>
      <c r="AU182" s="81">
        <f t="shared" si="147"/>
        <v>0</v>
      </c>
    </row>
    <row r="183" spans="1:47" x14ac:dyDescent="0.25">
      <c r="A183" s="107"/>
      <c r="B183" s="64"/>
      <c r="C183" s="64"/>
      <c r="D183" s="206"/>
      <c r="E183" s="64"/>
      <c r="F183" s="69"/>
      <c r="G183" s="69"/>
      <c r="H183" s="87" t="str">
        <f t="shared" si="123"/>
        <v/>
      </c>
      <c r="I183" s="65"/>
      <c r="J183" s="65"/>
      <c r="K183" s="64"/>
      <c r="L183" s="64"/>
      <c r="M183" s="64"/>
      <c r="N183" s="64"/>
      <c r="O183" s="64"/>
      <c r="P183" s="64"/>
      <c r="Q183" s="64"/>
      <c r="R183" s="64"/>
      <c r="S183" s="64"/>
      <c r="T183" s="65"/>
      <c r="U183" s="65"/>
      <c r="V183" s="111"/>
      <c r="W183" s="111"/>
      <c r="X183" s="83" t="str">
        <f t="shared" si="124"/>
        <v/>
      </c>
      <c r="Y183" s="83" t="str">
        <f t="shared" si="125"/>
        <v/>
      </c>
      <c r="Z183" s="81">
        <f t="shared" si="126"/>
        <v>0</v>
      </c>
      <c r="AA183" s="81">
        <f t="shared" si="127"/>
        <v>0</v>
      </c>
      <c r="AB183" s="81">
        <f t="shared" si="128"/>
        <v>0</v>
      </c>
      <c r="AC183" s="81">
        <f t="shared" si="129"/>
        <v>0</v>
      </c>
      <c r="AD183" s="81">
        <f t="shared" si="130"/>
        <v>0</v>
      </c>
      <c r="AE183" s="81">
        <f t="shared" si="131"/>
        <v>0</v>
      </c>
      <c r="AF183" s="81">
        <f t="shared" si="132"/>
        <v>0</v>
      </c>
      <c r="AG183" s="81">
        <f t="shared" si="133"/>
        <v>0</v>
      </c>
      <c r="AH183" s="81">
        <f t="shared" si="134"/>
        <v>0</v>
      </c>
      <c r="AI183" s="81">
        <f t="shared" si="135"/>
        <v>0</v>
      </c>
      <c r="AJ183" s="81">
        <f t="shared" si="136"/>
        <v>0</v>
      </c>
      <c r="AK183" s="81">
        <f t="shared" si="137"/>
        <v>0</v>
      </c>
      <c r="AL183" s="81">
        <f t="shared" si="138"/>
        <v>0</v>
      </c>
      <c r="AM183" s="81">
        <f t="shared" si="139"/>
        <v>0</v>
      </c>
      <c r="AN183" s="81">
        <f t="shared" si="140"/>
        <v>0</v>
      </c>
      <c r="AO183" s="81">
        <f t="shared" si="141"/>
        <v>0</v>
      </c>
      <c r="AP183" s="81">
        <f t="shared" si="142"/>
        <v>0</v>
      </c>
      <c r="AQ183" s="81">
        <f t="shared" si="143"/>
        <v>0</v>
      </c>
      <c r="AR183" s="81">
        <f t="shared" si="144"/>
        <v>0</v>
      </c>
      <c r="AS183" s="81">
        <f t="shared" si="145"/>
        <v>0</v>
      </c>
      <c r="AT183" s="81">
        <f t="shared" si="146"/>
        <v>0</v>
      </c>
      <c r="AU183" s="81">
        <f t="shared" si="147"/>
        <v>0</v>
      </c>
    </row>
    <row r="184" spans="1:47" x14ac:dyDescent="0.25">
      <c r="A184" s="107"/>
      <c r="B184" s="64"/>
      <c r="C184" s="64"/>
      <c r="D184" s="206"/>
      <c r="E184" s="64"/>
      <c r="F184" s="69"/>
      <c r="G184" s="69"/>
      <c r="H184" s="87" t="str">
        <f t="shared" si="123"/>
        <v/>
      </c>
      <c r="I184" s="65"/>
      <c r="J184" s="65"/>
      <c r="K184" s="64"/>
      <c r="L184" s="64"/>
      <c r="M184" s="64"/>
      <c r="N184" s="64"/>
      <c r="O184" s="64"/>
      <c r="P184" s="64"/>
      <c r="Q184" s="64"/>
      <c r="R184" s="64"/>
      <c r="S184" s="64"/>
      <c r="T184" s="65"/>
      <c r="U184" s="65"/>
      <c r="V184" s="111"/>
      <c r="W184" s="111"/>
      <c r="X184" s="83" t="str">
        <f t="shared" si="124"/>
        <v/>
      </c>
      <c r="Y184" s="83" t="str">
        <f t="shared" si="125"/>
        <v/>
      </c>
      <c r="Z184" s="81">
        <f t="shared" si="126"/>
        <v>0</v>
      </c>
      <c r="AA184" s="81">
        <f t="shared" si="127"/>
        <v>0</v>
      </c>
      <c r="AB184" s="81">
        <f t="shared" si="128"/>
        <v>0</v>
      </c>
      <c r="AC184" s="81">
        <f t="shared" si="129"/>
        <v>0</v>
      </c>
      <c r="AD184" s="81">
        <f t="shared" si="130"/>
        <v>0</v>
      </c>
      <c r="AE184" s="81">
        <f t="shared" si="131"/>
        <v>0</v>
      </c>
      <c r="AF184" s="81">
        <f t="shared" si="132"/>
        <v>0</v>
      </c>
      <c r="AG184" s="81">
        <f t="shared" si="133"/>
        <v>0</v>
      </c>
      <c r="AH184" s="81">
        <f t="shared" si="134"/>
        <v>0</v>
      </c>
      <c r="AI184" s="81">
        <f t="shared" si="135"/>
        <v>0</v>
      </c>
      <c r="AJ184" s="81">
        <f t="shared" si="136"/>
        <v>0</v>
      </c>
      <c r="AK184" s="81">
        <f t="shared" si="137"/>
        <v>0</v>
      </c>
      <c r="AL184" s="81">
        <f t="shared" si="138"/>
        <v>0</v>
      </c>
      <c r="AM184" s="81">
        <f t="shared" si="139"/>
        <v>0</v>
      </c>
      <c r="AN184" s="81">
        <f t="shared" si="140"/>
        <v>0</v>
      </c>
      <c r="AO184" s="81">
        <f t="shared" si="141"/>
        <v>0</v>
      </c>
      <c r="AP184" s="81">
        <f t="shared" si="142"/>
        <v>0</v>
      </c>
      <c r="AQ184" s="81">
        <f t="shared" si="143"/>
        <v>0</v>
      </c>
      <c r="AR184" s="81">
        <f t="shared" si="144"/>
        <v>0</v>
      </c>
      <c r="AS184" s="81">
        <f t="shared" si="145"/>
        <v>0</v>
      </c>
      <c r="AT184" s="81">
        <f t="shared" si="146"/>
        <v>0</v>
      </c>
      <c r="AU184" s="81">
        <f t="shared" si="147"/>
        <v>0</v>
      </c>
    </row>
    <row r="185" spans="1:47" x14ac:dyDescent="0.25">
      <c r="A185" s="107"/>
      <c r="B185" s="64"/>
      <c r="C185" s="64"/>
      <c r="D185" s="206"/>
      <c r="E185" s="64"/>
      <c r="F185" s="69"/>
      <c r="G185" s="69"/>
      <c r="H185" s="87" t="str">
        <f t="shared" si="123"/>
        <v/>
      </c>
      <c r="I185" s="65"/>
      <c r="J185" s="65"/>
      <c r="K185" s="64"/>
      <c r="L185" s="64"/>
      <c r="M185" s="64"/>
      <c r="N185" s="64"/>
      <c r="O185" s="64"/>
      <c r="P185" s="64"/>
      <c r="Q185" s="64"/>
      <c r="R185" s="64"/>
      <c r="S185" s="64"/>
      <c r="T185" s="65"/>
      <c r="U185" s="65"/>
      <c r="V185" s="111"/>
      <c r="W185" s="111"/>
      <c r="X185" s="83" t="str">
        <f t="shared" si="124"/>
        <v/>
      </c>
      <c r="Y185" s="83" t="str">
        <f t="shared" si="125"/>
        <v/>
      </c>
      <c r="Z185" s="81">
        <f t="shared" si="126"/>
        <v>0</v>
      </c>
      <c r="AA185" s="81">
        <f t="shared" si="127"/>
        <v>0</v>
      </c>
      <c r="AB185" s="81">
        <f t="shared" si="128"/>
        <v>0</v>
      </c>
      <c r="AC185" s="81">
        <f t="shared" si="129"/>
        <v>0</v>
      </c>
      <c r="AD185" s="81">
        <f t="shared" si="130"/>
        <v>0</v>
      </c>
      <c r="AE185" s="81">
        <f t="shared" si="131"/>
        <v>0</v>
      </c>
      <c r="AF185" s="81">
        <f t="shared" si="132"/>
        <v>0</v>
      </c>
      <c r="AG185" s="81">
        <f t="shared" si="133"/>
        <v>0</v>
      </c>
      <c r="AH185" s="81">
        <f t="shared" si="134"/>
        <v>0</v>
      </c>
      <c r="AI185" s="81">
        <f t="shared" si="135"/>
        <v>0</v>
      </c>
      <c r="AJ185" s="81">
        <f t="shared" si="136"/>
        <v>0</v>
      </c>
      <c r="AK185" s="81">
        <f t="shared" si="137"/>
        <v>0</v>
      </c>
      <c r="AL185" s="81">
        <f t="shared" si="138"/>
        <v>0</v>
      </c>
      <c r="AM185" s="81">
        <f t="shared" si="139"/>
        <v>0</v>
      </c>
      <c r="AN185" s="81">
        <f t="shared" si="140"/>
        <v>0</v>
      </c>
      <c r="AO185" s="81">
        <f t="shared" si="141"/>
        <v>0</v>
      </c>
      <c r="AP185" s="81">
        <f t="shared" si="142"/>
        <v>0</v>
      </c>
      <c r="AQ185" s="81">
        <f t="shared" si="143"/>
        <v>0</v>
      </c>
      <c r="AR185" s="81">
        <f t="shared" si="144"/>
        <v>0</v>
      </c>
      <c r="AS185" s="81">
        <f t="shared" si="145"/>
        <v>0</v>
      </c>
      <c r="AT185" s="81">
        <f t="shared" si="146"/>
        <v>0</v>
      </c>
      <c r="AU185" s="81">
        <f t="shared" si="147"/>
        <v>0</v>
      </c>
    </row>
    <row r="186" spans="1:47" x14ac:dyDescent="0.25">
      <c r="A186" s="107"/>
      <c r="B186" s="64"/>
      <c r="C186" s="64"/>
      <c r="D186" s="206"/>
      <c r="E186" s="64"/>
      <c r="F186" s="69"/>
      <c r="G186" s="69"/>
      <c r="H186" s="87" t="str">
        <f t="shared" si="123"/>
        <v/>
      </c>
      <c r="I186" s="65"/>
      <c r="J186" s="65"/>
      <c r="K186" s="64"/>
      <c r="L186" s="64"/>
      <c r="M186" s="64"/>
      <c r="N186" s="64"/>
      <c r="O186" s="64"/>
      <c r="P186" s="64"/>
      <c r="Q186" s="64"/>
      <c r="R186" s="64"/>
      <c r="S186" s="64"/>
      <c r="T186" s="65"/>
      <c r="U186" s="65"/>
      <c r="V186" s="111"/>
      <c r="W186" s="111"/>
      <c r="X186" s="83" t="str">
        <f t="shared" si="124"/>
        <v/>
      </c>
      <c r="Y186" s="83" t="str">
        <f t="shared" si="125"/>
        <v/>
      </c>
      <c r="Z186" s="81">
        <f t="shared" si="126"/>
        <v>0</v>
      </c>
      <c r="AA186" s="81">
        <f t="shared" si="127"/>
        <v>0</v>
      </c>
      <c r="AB186" s="81">
        <f t="shared" si="128"/>
        <v>0</v>
      </c>
      <c r="AC186" s="81">
        <f t="shared" si="129"/>
        <v>0</v>
      </c>
      <c r="AD186" s="81">
        <f t="shared" si="130"/>
        <v>0</v>
      </c>
      <c r="AE186" s="81">
        <f t="shared" si="131"/>
        <v>0</v>
      </c>
      <c r="AF186" s="81">
        <f t="shared" si="132"/>
        <v>0</v>
      </c>
      <c r="AG186" s="81">
        <f t="shared" si="133"/>
        <v>0</v>
      </c>
      <c r="AH186" s="81">
        <f t="shared" si="134"/>
        <v>0</v>
      </c>
      <c r="AI186" s="81">
        <f t="shared" si="135"/>
        <v>0</v>
      </c>
      <c r="AJ186" s="81">
        <f t="shared" si="136"/>
        <v>0</v>
      </c>
      <c r="AK186" s="81">
        <f t="shared" si="137"/>
        <v>0</v>
      </c>
      <c r="AL186" s="81">
        <f t="shared" si="138"/>
        <v>0</v>
      </c>
      <c r="AM186" s="81">
        <f t="shared" si="139"/>
        <v>0</v>
      </c>
      <c r="AN186" s="81">
        <f t="shared" si="140"/>
        <v>0</v>
      </c>
      <c r="AO186" s="81">
        <f t="shared" si="141"/>
        <v>0</v>
      </c>
      <c r="AP186" s="81">
        <f t="shared" si="142"/>
        <v>0</v>
      </c>
      <c r="AQ186" s="81">
        <f t="shared" si="143"/>
        <v>0</v>
      </c>
      <c r="AR186" s="81">
        <f t="shared" si="144"/>
        <v>0</v>
      </c>
      <c r="AS186" s="81">
        <f t="shared" si="145"/>
        <v>0</v>
      </c>
      <c r="AT186" s="81">
        <f t="shared" si="146"/>
        <v>0</v>
      </c>
      <c r="AU186" s="81">
        <f t="shared" si="147"/>
        <v>0</v>
      </c>
    </row>
    <row r="187" spans="1:47" x14ac:dyDescent="0.25">
      <c r="A187" s="107"/>
      <c r="B187" s="64"/>
      <c r="C187" s="64"/>
      <c r="D187" s="206"/>
      <c r="E187" s="64"/>
      <c r="F187" s="69"/>
      <c r="G187" s="69"/>
      <c r="H187" s="87" t="str">
        <f t="shared" si="123"/>
        <v/>
      </c>
      <c r="I187" s="65"/>
      <c r="J187" s="65"/>
      <c r="K187" s="64"/>
      <c r="L187" s="64"/>
      <c r="M187" s="64"/>
      <c r="N187" s="64"/>
      <c r="O187" s="64"/>
      <c r="P187" s="64"/>
      <c r="Q187" s="64"/>
      <c r="R187" s="64"/>
      <c r="S187" s="64"/>
      <c r="T187" s="65"/>
      <c r="U187" s="65"/>
      <c r="V187" s="111"/>
      <c r="W187" s="111"/>
      <c r="X187" s="83" t="str">
        <f t="shared" si="124"/>
        <v/>
      </c>
      <c r="Y187" s="83" t="str">
        <f t="shared" si="125"/>
        <v/>
      </c>
      <c r="Z187" s="81">
        <f t="shared" si="126"/>
        <v>0</v>
      </c>
      <c r="AA187" s="81">
        <f t="shared" si="127"/>
        <v>0</v>
      </c>
      <c r="AB187" s="81">
        <f t="shared" si="128"/>
        <v>0</v>
      </c>
      <c r="AC187" s="81">
        <f t="shared" si="129"/>
        <v>0</v>
      </c>
      <c r="AD187" s="81">
        <f t="shared" si="130"/>
        <v>0</v>
      </c>
      <c r="AE187" s="81">
        <f t="shared" si="131"/>
        <v>0</v>
      </c>
      <c r="AF187" s="81">
        <f t="shared" si="132"/>
        <v>0</v>
      </c>
      <c r="AG187" s="81">
        <f t="shared" si="133"/>
        <v>0</v>
      </c>
      <c r="AH187" s="81">
        <f t="shared" si="134"/>
        <v>0</v>
      </c>
      <c r="AI187" s="81">
        <f t="shared" si="135"/>
        <v>0</v>
      </c>
      <c r="AJ187" s="81">
        <f t="shared" si="136"/>
        <v>0</v>
      </c>
      <c r="AK187" s="81">
        <f t="shared" si="137"/>
        <v>0</v>
      </c>
      <c r="AL187" s="81">
        <f t="shared" si="138"/>
        <v>0</v>
      </c>
      <c r="AM187" s="81">
        <f t="shared" si="139"/>
        <v>0</v>
      </c>
      <c r="AN187" s="81">
        <f t="shared" si="140"/>
        <v>0</v>
      </c>
      <c r="AO187" s="81">
        <f t="shared" si="141"/>
        <v>0</v>
      </c>
      <c r="AP187" s="81">
        <f t="shared" si="142"/>
        <v>0</v>
      </c>
      <c r="AQ187" s="81">
        <f t="shared" si="143"/>
        <v>0</v>
      </c>
      <c r="AR187" s="81">
        <f t="shared" si="144"/>
        <v>0</v>
      </c>
      <c r="AS187" s="81">
        <f t="shared" si="145"/>
        <v>0</v>
      </c>
      <c r="AT187" s="81">
        <f t="shared" si="146"/>
        <v>0</v>
      </c>
      <c r="AU187" s="81">
        <f t="shared" si="147"/>
        <v>0</v>
      </c>
    </row>
    <row r="188" spans="1:47" x14ac:dyDescent="0.25">
      <c r="A188" s="107"/>
      <c r="B188" s="64"/>
      <c r="C188" s="64"/>
      <c r="D188" s="206"/>
      <c r="E188" s="64"/>
      <c r="F188" s="69"/>
      <c r="G188" s="69"/>
      <c r="H188" s="87" t="str">
        <f t="shared" si="123"/>
        <v/>
      </c>
      <c r="I188" s="65"/>
      <c r="J188" s="65"/>
      <c r="K188" s="64"/>
      <c r="L188" s="64"/>
      <c r="M188" s="64"/>
      <c r="N188" s="64"/>
      <c r="O188" s="64"/>
      <c r="P188" s="64"/>
      <c r="Q188" s="64"/>
      <c r="R188" s="64"/>
      <c r="S188" s="64"/>
      <c r="T188" s="65"/>
      <c r="U188" s="65"/>
      <c r="V188" s="111"/>
      <c r="W188" s="111"/>
      <c r="X188" s="83" t="str">
        <f t="shared" si="124"/>
        <v/>
      </c>
      <c r="Y188" s="83" t="str">
        <f t="shared" si="125"/>
        <v/>
      </c>
      <c r="Z188" s="81">
        <f t="shared" si="126"/>
        <v>0</v>
      </c>
      <c r="AA188" s="81">
        <f t="shared" si="127"/>
        <v>0</v>
      </c>
      <c r="AB188" s="81">
        <f t="shared" si="128"/>
        <v>0</v>
      </c>
      <c r="AC188" s="81">
        <f t="shared" si="129"/>
        <v>0</v>
      </c>
      <c r="AD188" s="81">
        <f t="shared" si="130"/>
        <v>0</v>
      </c>
      <c r="AE188" s="81">
        <f t="shared" si="131"/>
        <v>0</v>
      </c>
      <c r="AF188" s="81">
        <f t="shared" si="132"/>
        <v>0</v>
      </c>
      <c r="AG188" s="81">
        <f t="shared" si="133"/>
        <v>0</v>
      </c>
      <c r="AH188" s="81">
        <f t="shared" si="134"/>
        <v>0</v>
      </c>
      <c r="AI188" s="81">
        <f t="shared" si="135"/>
        <v>0</v>
      </c>
      <c r="AJ188" s="81">
        <f t="shared" si="136"/>
        <v>0</v>
      </c>
      <c r="AK188" s="81">
        <f t="shared" si="137"/>
        <v>0</v>
      </c>
      <c r="AL188" s="81">
        <f t="shared" si="138"/>
        <v>0</v>
      </c>
      <c r="AM188" s="81">
        <f t="shared" si="139"/>
        <v>0</v>
      </c>
      <c r="AN188" s="81">
        <f t="shared" si="140"/>
        <v>0</v>
      </c>
      <c r="AO188" s="81">
        <f t="shared" si="141"/>
        <v>0</v>
      </c>
      <c r="AP188" s="81">
        <f t="shared" si="142"/>
        <v>0</v>
      </c>
      <c r="AQ188" s="81">
        <f t="shared" si="143"/>
        <v>0</v>
      </c>
      <c r="AR188" s="81">
        <f t="shared" si="144"/>
        <v>0</v>
      </c>
      <c r="AS188" s="81">
        <f t="shared" si="145"/>
        <v>0</v>
      </c>
      <c r="AT188" s="81">
        <f t="shared" si="146"/>
        <v>0</v>
      </c>
      <c r="AU188" s="81">
        <f t="shared" si="147"/>
        <v>0</v>
      </c>
    </row>
    <row r="189" spans="1:47" x14ac:dyDescent="0.25">
      <c r="A189" s="107"/>
      <c r="B189" s="64"/>
      <c r="C189" s="64"/>
      <c r="D189" s="206"/>
      <c r="E189" s="64"/>
      <c r="F189" s="69"/>
      <c r="G189" s="69"/>
      <c r="H189" s="87" t="str">
        <f t="shared" si="123"/>
        <v/>
      </c>
      <c r="I189" s="65"/>
      <c r="J189" s="65"/>
      <c r="K189" s="64"/>
      <c r="L189" s="64"/>
      <c r="M189" s="64"/>
      <c r="N189" s="64"/>
      <c r="O189" s="64"/>
      <c r="P189" s="64"/>
      <c r="Q189" s="64"/>
      <c r="R189" s="64"/>
      <c r="S189" s="64"/>
      <c r="T189" s="65"/>
      <c r="U189" s="65"/>
      <c r="V189" s="111"/>
      <c r="W189" s="111"/>
      <c r="X189" s="83" t="str">
        <f t="shared" si="124"/>
        <v/>
      </c>
      <c r="Y189" s="83" t="str">
        <f t="shared" si="125"/>
        <v/>
      </c>
      <c r="Z189" s="81">
        <f t="shared" si="126"/>
        <v>0</v>
      </c>
      <c r="AA189" s="81">
        <f t="shared" si="127"/>
        <v>0</v>
      </c>
      <c r="AB189" s="81">
        <f t="shared" si="128"/>
        <v>0</v>
      </c>
      <c r="AC189" s="81">
        <f t="shared" si="129"/>
        <v>0</v>
      </c>
      <c r="AD189" s="81">
        <f t="shared" si="130"/>
        <v>0</v>
      </c>
      <c r="AE189" s="81">
        <f t="shared" si="131"/>
        <v>0</v>
      </c>
      <c r="AF189" s="81">
        <f t="shared" si="132"/>
        <v>0</v>
      </c>
      <c r="AG189" s="81">
        <f t="shared" si="133"/>
        <v>0</v>
      </c>
      <c r="AH189" s="81">
        <f t="shared" si="134"/>
        <v>0</v>
      </c>
      <c r="AI189" s="81">
        <f t="shared" si="135"/>
        <v>0</v>
      </c>
      <c r="AJ189" s="81">
        <f t="shared" si="136"/>
        <v>0</v>
      </c>
      <c r="AK189" s="81">
        <f t="shared" si="137"/>
        <v>0</v>
      </c>
      <c r="AL189" s="81">
        <f t="shared" si="138"/>
        <v>0</v>
      </c>
      <c r="AM189" s="81">
        <f t="shared" si="139"/>
        <v>0</v>
      </c>
      <c r="AN189" s="81">
        <f t="shared" si="140"/>
        <v>0</v>
      </c>
      <c r="AO189" s="81">
        <f t="shared" si="141"/>
        <v>0</v>
      </c>
      <c r="AP189" s="81">
        <f t="shared" si="142"/>
        <v>0</v>
      </c>
      <c r="AQ189" s="81">
        <f t="shared" si="143"/>
        <v>0</v>
      </c>
      <c r="AR189" s="81">
        <f t="shared" si="144"/>
        <v>0</v>
      </c>
      <c r="AS189" s="81">
        <f t="shared" si="145"/>
        <v>0</v>
      </c>
      <c r="AT189" s="81">
        <f t="shared" si="146"/>
        <v>0</v>
      </c>
      <c r="AU189" s="81">
        <f t="shared" si="147"/>
        <v>0</v>
      </c>
    </row>
    <row r="190" spans="1:47" x14ac:dyDescent="0.25">
      <c r="A190" s="107"/>
      <c r="B190" s="64"/>
      <c r="C190" s="64"/>
      <c r="D190" s="206"/>
      <c r="E190" s="64"/>
      <c r="F190" s="69"/>
      <c r="G190" s="69"/>
      <c r="H190" s="87" t="str">
        <f t="shared" si="123"/>
        <v/>
      </c>
      <c r="I190" s="65"/>
      <c r="J190" s="65"/>
      <c r="K190" s="64"/>
      <c r="L190" s="64"/>
      <c r="M190" s="64"/>
      <c r="N190" s="64"/>
      <c r="O190" s="64"/>
      <c r="P190" s="64"/>
      <c r="Q190" s="64"/>
      <c r="R190" s="64"/>
      <c r="S190" s="64"/>
      <c r="T190" s="65"/>
      <c r="U190" s="65"/>
      <c r="V190" s="111"/>
      <c r="W190" s="111"/>
      <c r="X190" s="83" t="str">
        <f t="shared" si="124"/>
        <v/>
      </c>
      <c r="Y190" s="83" t="str">
        <f t="shared" si="125"/>
        <v/>
      </c>
      <c r="Z190" s="81">
        <f t="shared" si="126"/>
        <v>0</v>
      </c>
      <c r="AA190" s="81">
        <f t="shared" si="127"/>
        <v>0</v>
      </c>
      <c r="AB190" s="81">
        <f t="shared" si="128"/>
        <v>0</v>
      </c>
      <c r="AC190" s="81">
        <f t="shared" si="129"/>
        <v>0</v>
      </c>
      <c r="AD190" s="81">
        <f t="shared" si="130"/>
        <v>0</v>
      </c>
      <c r="AE190" s="81">
        <f t="shared" si="131"/>
        <v>0</v>
      </c>
      <c r="AF190" s="81">
        <f t="shared" si="132"/>
        <v>0</v>
      </c>
      <c r="AG190" s="81">
        <f t="shared" si="133"/>
        <v>0</v>
      </c>
      <c r="AH190" s="81">
        <f t="shared" si="134"/>
        <v>0</v>
      </c>
      <c r="AI190" s="81">
        <f t="shared" si="135"/>
        <v>0</v>
      </c>
      <c r="AJ190" s="81">
        <f t="shared" si="136"/>
        <v>0</v>
      </c>
      <c r="AK190" s="81">
        <f t="shared" si="137"/>
        <v>0</v>
      </c>
      <c r="AL190" s="81">
        <f t="shared" si="138"/>
        <v>0</v>
      </c>
      <c r="AM190" s="81">
        <f t="shared" si="139"/>
        <v>0</v>
      </c>
      <c r="AN190" s="81">
        <f t="shared" si="140"/>
        <v>0</v>
      </c>
      <c r="AO190" s="81">
        <f t="shared" si="141"/>
        <v>0</v>
      </c>
      <c r="AP190" s="81">
        <f t="shared" si="142"/>
        <v>0</v>
      </c>
      <c r="AQ190" s="81">
        <f t="shared" si="143"/>
        <v>0</v>
      </c>
      <c r="AR190" s="81">
        <f t="shared" si="144"/>
        <v>0</v>
      </c>
      <c r="AS190" s="81">
        <f t="shared" si="145"/>
        <v>0</v>
      </c>
      <c r="AT190" s="81">
        <f t="shared" si="146"/>
        <v>0</v>
      </c>
      <c r="AU190" s="81">
        <f t="shared" si="147"/>
        <v>0</v>
      </c>
    </row>
    <row r="191" spans="1:47" x14ac:dyDescent="0.25">
      <c r="A191" s="107"/>
      <c r="B191" s="64"/>
      <c r="C191" s="64"/>
      <c r="D191" s="206"/>
      <c r="E191" s="64"/>
      <c r="F191" s="69"/>
      <c r="G191" s="69"/>
      <c r="H191" s="87" t="str">
        <f t="shared" si="123"/>
        <v/>
      </c>
      <c r="I191" s="65"/>
      <c r="J191" s="65"/>
      <c r="K191" s="64"/>
      <c r="L191" s="64"/>
      <c r="M191" s="64"/>
      <c r="N191" s="64"/>
      <c r="O191" s="64"/>
      <c r="P191" s="64"/>
      <c r="Q191" s="64"/>
      <c r="R191" s="64"/>
      <c r="S191" s="64"/>
      <c r="T191" s="65"/>
      <c r="U191" s="65"/>
      <c r="V191" s="111"/>
      <c r="W191" s="111"/>
      <c r="X191" s="83" t="str">
        <f t="shared" si="124"/>
        <v/>
      </c>
      <c r="Y191" s="83" t="str">
        <f t="shared" si="125"/>
        <v/>
      </c>
      <c r="Z191" s="81">
        <f t="shared" si="126"/>
        <v>0</v>
      </c>
      <c r="AA191" s="81">
        <f t="shared" si="127"/>
        <v>0</v>
      </c>
      <c r="AB191" s="81">
        <f t="shared" si="128"/>
        <v>0</v>
      </c>
      <c r="AC191" s="81">
        <f t="shared" si="129"/>
        <v>0</v>
      </c>
      <c r="AD191" s="81">
        <f t="shared" si="130"/>
        <v>0</v>
      </c>
      <c r="AE191" s="81">
        <f t="shared" si="131"/>
        <v>0</v>
      </c>
      <c r="AF191" s="81">
        <f t="shared" si="132"/>
        <v>0</v>
      </c>
      <c r="AG191" s="81">
        <f t="shared" si="133"/>
        <v>0</v>
      </c>
      <c r="AH191" s="81">
        <f t="shared" si="134"/>
        <v>0</v>
      </c>
      <c r="AI191" s="81">
        <f t="shared" si="135"/>
        <v>0</v>
      </c>
      <c r="AJ191" s="81">
        <f t="shared" si="136"/>
        <v>0</v>
      </c>
      <c r="AK191" s="81">
        <f t="shared" si="137"/>
        <v>0</v>
      </c>
      <c r="AL191" s="81">
        <f t="shared" si="138"/>
        <v>0</v>
      </c>
      <c r="AM191" s="81">
        <f t="shared" si="139"/>
        <v>0</v>
      </c>
      <c r="AN191" s="81">
        <f t="shared" si="140"/>
        <v>0</v>
      </c>
      <c r="AO191" s="81">
        <f t="shared" si="141"/>
        <v>0</v>
      </c>
      <c r="AP191" s="81">
        <f t="shared" si="142"/>
        <v>0</v>
      </c>
      <c r="AQ191" s="81">
        <f t="shared" si="143"/>
        <v>0</v>
      </c>
      <c r="AR191" s="81">
        <f t="shared" si="144"/>
        <v>0</v>
      </c>
      <c r="AS191" s="81">
        <f t="shared" si="145"/>
        <v>0</v>
      </c>
      <c r="AT191" s="81">
        <f t="shared" si="146"/>
        <v>0</v>
      </c>
      <c r="AU191" s="81">
        <f t="shared" si="147"/>
        <v>0</v>
      </c>
    </row>
    <row r="192" spans="1:47" x14ac:dyDescent="0.25">
      <c r="A192" s="107"/>
      <c r="B192" s="64"/>
      <c r="C192" s="64"/>
      <c r="D192" s="206"/>
      <c r="E192" s="64"/>
      <c r="F192" s="69"/>
      <c r="G192" s="69"/>
      <c r="H192" s="87" t="str">
        <f t="shared" si="123"/>
        <v/>
      </c>
      <c r="I192" s="65"/>
      <c r="J192" s="65"/>
      <c r="K192" s="64"/>
      <c r="L192" s="64"/>
      <c r="M192" s="64"/>
      <c r="N192" s="64"/>
      <c r="O192" s="64"/>
      <c r="P192" s="64"/>
      <c r="Q192" s="64"/>
      <c r="R192" s="64"/>
      <c r="S192" s="64"/>
      <c r="T192" s="65"/>
      <c r="U192" s="65"/>
      <c r="V192" s="111"/>
      <c r="W192" s="111"/>
      <c r="X192" s="83" t="str">
        <f t="shared" si="124"/>
        <v/>
      </c>
      <c r="Y192" s="83" t="str">
        <f t="shared" si="125"/>
        <v/>
      </c>
      <c r="Z192" s="81">
        <f t="shared" si="126"/>
        <v>0</v>
      </c>
      <c r="AA192" s="81">
        <f t="shared" si="127"/>
        <v>0</v>
      </c>
      <c r="AB192" s="81">
        <f t="shared" si="128"/>
        <v>0</v>
      </c>
      <c r="AC192" s="81">
        <f t="shared" si="129"/>
        <v>0</v>
      </c>
      <c r="AD192" s="81">
        <f t="shared" si="130"/>
        <v>0</v>
      </c>
      <c r="AE192" s="81">
        <f t="shared" si="131"/>
        <v>0</v>
      </c>
      <c r="AF192" s="81">
        <f t="shared" si="132"/>
        <v>0</v>
      </c>
      <c r="AG192" s="81">
        <f t="shared" si="133"/>
        <v>0</v>
      </c>
      <c r="AH192" s="81">
        <f t="shared" si="134"/>
        <v>0</v>
      </c>
      <c r="AI192" s="81">
        <f t="shared" si="135"/>
        <v>0</v>
      </c>
      <c r="AJ192" s="81">
        <f t="shared" si="136"/>
        <v>0</v>
      </c>
      <c r="AK192" s="81">
        <f t="shared" si="137"/>
        <v>0</v>
      </c>
      <c r="AL192" s="81">
        <f t="shared" si="138"/>
        <v>0</v>
      </c>
      <c r="AM192" s="81">
        <f t="shared" si="139"/>
        <v>0</v>
      </c>
      <c r="AN192" s="81">
        <f t="shared" si="140"/>
        <v>0</v>
      </c>
      <c r="AO192" s="81">
        <f t="shared" si="141"/>
        <v>0</v>
      </c>
      <c r="AP192" s="81">
        <f t="shared" si="142"/>
        <v>0</v>
      </c>
      <c r="AQ192" s="81">
        <f t="shared" si="143"/>
        <v>0</v>
      </c>
      <c r="AR192" s="81">
        <f t="shared" si="144"/>
        <v>0</v>
      </c>
      <c r="AS192" s="81">
        <f t="shared" si="145"/>
        <v>0</v>
      </c>
      <c r="AT192" s="81">
        <f t="shared" si="146"/>
        <v>0</v>
      </c>
      <c r="AU192" s="81">
        <f t="shared" si="147"/>
        <v>0</v>
      </c>
    </row>
    <row r="193" spans="1:47" x14ac:dyDescent="0.25">
      <c r="A193" s="107"/>
      <c r="B193" s="64"/>
      <c r="C193" s="64"/>
      <c r="D193" s="206"/>
      <c r="E193" s="64"/>
      <c r="F193" s="69"/>
      <c r="G193" s="69"/>
      <c r="H193" s="87" t="str">
        <f t="shared" si="123"/>
        <v/>
      </c>
      <c r="I193" s="65"/>
      <c r="J193" s="65"/>
      <c r="K193" s="64"/>
      <c r="L193" s="64"/>
      <c r="M193" s="64"/>
      <c r="N193" s="64"/>
      <c r="O193" s="64"/>
      <c r="P193" s="64"/>
      <c r="Q193" s="64"/>
      <c r="R193" s="64"/>
      <c r="S193" s="64"/>
      <c r="T193" s="65"/>
      <c r="U193" s="65"/>
      <c r="V193" s="111"/>
      <c r="W193" s="111"/>
      <c r="X193" s="83" t="str">
        <f t="shared" si="124"/>
        <v/>
      </c>
      <c r="Y193" s="83" t="str">
        <f t="shared" si="125"/>
        <v/>
      </c>
      <c r="Z193" s="81">
        <f t="shared" si="126"/>
        <v>0</v>
      </c>
      <c r="AA193" s="81">
        <f t="shared" si="127"/>
        <v>0</v>
      </c>
      <c r="AB193" s="81">
        <f t="shared" si="128"/>
        <v>0</v>
      </c>
      <c r="AC193" s="81">
        <f t="shared" si="129"/>
        <v>0</v>
      </c>
      <c r="AD193" s="81">
        <f t="shared" si="130"/>
        <v>0</v>
      </c>
      <c r="AE193" s="81">
        <f t="shared" si="131"/>
        <v>0</v>
      </c>
      <c r="AF193" s="81">
        <f t="shared" si="132"/>
        <v>0</v>
      </c>
      <c r="AG193" s="81">
        <f t="shared" si="133"/>
        <v>0</v>
      </c>
      <c r="AH193" s="81">
        <f t="shared" si="134"/>
        <v>0</v>
      </c>
      <c r="AI193" s="81">
        <f t="shared" si="135"/>
        <v>0</v>
      </c>
      <c r="AJ193" s="81">
        <f t="shared" si="136"/>
        <v>0</v>
      </c>
      <c r="AK193" s="81">
        <f t="shared" si="137"/>
        <v>0</v>
      </c>
      <c r="AL193" s="81">
        <f t="shared" si="138"/>
        <v>0</v>
      </c>
      <c r="AM193" s="81">
        <f t="shared" si="139"/>
        <v>0</v>
      </c>
      <c r="AN193" s="81">
        <f t="shared" si="140"/>
        <v>0</v>
      </c>
      <c r="AO193" s="81">
        <f t="shared" si="141"/>
        <v>0</v>
      </c>
      <c r="AP193" s="81">
        <f t="shared" si="142"/>
        <v>0</v>
      </c>
      <c r="AQ193" s="81">
        <f t="shared" si="143"/>
        <v>0</v>
      </c>
      <c r="AR193" s="81">
        <f t="shared" si="144"/>
        <v>0</v>
      </c>
      <c r="AS193" s="81">
        <f t="shared" si="145"/>
        <v>0</v>
      </c>
      <c r="AT193" s="81">
        <f t="shared" si="146"/>
        <v>0</v>
      </c>
      <c r="AU193" s="81">
        <f t="shared" si="147"/>
        <v>0</v>
      </c>
    </row>
    <row r="194" spans="1:47" x14ac:dyDescent="0.25">
      <c r="A194" s="107"/>
      <c r="B194" s="64"/>
      <c r="C194" s="64"/>
      <c r="D194" s="206"/>
      <c r="E194" s="64"/>
      <c r="F194" s="69"/>
      <c r="G194" s="69"/>
      <c r="H194" s="87" t="str">
        <f t="shared" si="123"/>
        <v/>
      </c>
      <c r="I194" s="65"/>
      <c r="J194" s="65"/>
      <c r="K194" s="64"/>
      <c r="L194" s="64"/>
      <c r="M194" s="64"/>
      <c r="N194" s="64"/>
      <c r="O194" s="64"/>
      <c r="P194" s="64"/>
      <c r="Q194" s="64"/>
      <c r="R194" s="64"/>
      <c r="S194" s="64"/>
      <c r="T194" s="65"/>
      <c r="U194" s="65"/>
      <c r="V194" s="111"/>
      <c r="W194" s="111"/>
      <c r="X194" s="83" t="str">
        <f t="shared" si="124"/>
        <v/>
      </c>
      <c r="Y194" s="83" t="str">
        <f t="shared" si="125"/>
        <v/>
      </c>
      <c r="Z194" s="81">
        <f t="shared" si="126"/>
        <v>0</v>
      </c>
      <c r="AA194" s="81">
        <f t="shared" si="127"/>
        <v>0</v>
      </c>
      <c r="AB194" s="81">
        <f t="shared" si="128"/>
        <v>0</v>
      </c>
      <c r="AC194" s="81">
        <f t="shared" si="129"/>
        <v>0</v>
      </c>
      <c r="AD194" s="81">
        <f t="shared" si="130"/>
        <v>0</v>
      </c>
      <c r="AE194" s="81">
        <f t="shared" si="131"/>
        <v>0</v>
      </c>
      <c r="AF194" s="81">
        <f t="shared" si="132"/>
        <v>0</v>
      </c>
      <c r="AG194" s="81">
        <f t="shared" si="133"/>
        <v>0</v>
      </c>
      <c r="AH194" s="81">
        <f t="shared" si="134"/>
        <v>0</v>
      </c>
      <c r="AI194" s="81">
        <f t="shared" si="135"/>
        <v>0</v>
      </c>
      <c r="AJ194" s="81">
        <f t="shared" si="136"/>
        <v>0</v>
      </c>
      <c r="AK194" s="81">
        <f t="shared" si="137"/>
        <v>0</v>
      </c>
      <c r="AL194" s="81">
        <f t="shared" si="138"/>
        <v>0</v>
      </c>
      <c r="AM194" s="81">
        <f t="shared" si="139"/>
        <v>0</v>
      </c>
      <c r="AN194" s="81">
        <f t="shared" si="140"/>
        <v>0</v>
      </c>
      <c r="AO194" s="81">
        <f t="shared" si="141"/>
        <v>0</v>
      </c>
      <c r="AP194" s="81">
        <f t="shared" si="142"/>
        <v>0</v>
      </c>
      <c r="AQ194" s="81">
        <f t="shared" si="143"/>
        <v>0</v>
      </c>
      <c r="AR194" s="81">
        <f t="shared" si="144"/>
        <v>0</v>
      </c>
      <c r="AS194" s="81">
        <f t="shared" si="145"/>
        <v>0</v>
      </c>
      <c r="AT194" s="81">
        <f t="shared" si="146"/>
        <v>0</v>
      </c>
      <c r="AU194" s="81">
        <f t="shared" si="147"/>
        <v>0</v>
      </c>
    </row>
    <row r="195" spans="1:47" x14ac:dyDescent="0.25">
      <c r="A195" s="107"/>
      <c r="B195" s="64"/>
      <c r="C195" s="64"/>
      <c r="D195" s="206"/>
      <c r="E195" s="64"/>
      <c r="F195" s="69"/>
      <c r="G195" s="69"/>
      <c r="H195" s="87" t="str">
        <f t="shared" si="123"/>
        <v/>
      </c>
      <c r="I195" s="65"/>
      <c r="J195" s="65"/>
      <c r="K195" s="64"/>
      <c r="L195" s="64"/>
      <c r="M195" s="64"/>
      <c r="N195" s="64"/>
      <c r="O195" s="64"/>
      <c r="P195" s="64"/>
      <c r="Q195" s="64"/>
      <c r="R195" s="64"/>
      <c r="S195" s="64"/>
      <c r="T195" s="65"/>
      <c r="U195" s="65"/>
      <c r="V195" s="111"/>
      <c r="W195" s="111"/>
      <c r="X195" s="83" t="str">
        <f t="shared" si="124"/>
        <v/>
      </c>
      <c r="Y195" s="83" t="str">
        <f t="shared" si="125"/>
        <v/>
      </c>
      <c r="Z195" s="81">
        <f t="shared" si="126"/>
        <v>0</v>
      </c>
      <c r="AA195" s="81">
        <f t="shared" si="127"/>
        <v>0</v>
      </c>
      <c r="AB195" s="81">
        <f t="shared" si="128"/>
        <v>0</v>
      </c>
      <c r="AC195" s="81">
        <f t="shared" si="129"/>
        <v>0</v>
      </c>
      <c r="AD195" s="81">
        <f t="shared" si="130"/>
        <v>0</v>
      </c>
      <c r="AE195" s="81">
        <f t="shared" si="131"/>
        <v>0</v>
      </c>
      <c r="AF195" s="81">
        <f t="shared" si="132"/>
        <v>0</v>
      </c>
      <c r="AG195" s="81">
        <f t="shared" si="133"/>
        <v>0</v>
      </c>
      <c r="AH195" s="81">
        <f t="shared" si="134"/>
        <v>0</v>
      </c>
      <c r="AI195" s="81">
        <f t="shared" si="135"/>
        <v>0</v>
      </c>
      <c r="AJ195" s="81">
        <f t="shared" si="136"/>
        <v>0</v>
      </c>
      <c r="AK195" s="81">
        <f t="shared" si="137"/>
        <v>0</v>
      </c>
      <c r="AL195" s="81">
        <f t="shared" si="138"/>
        <v>0</v>
      </c>
      <c r="AM195" s="81">
        <f t="shared" si="139"/>
        <v>0</v>
      </c>
      <c r="AN195" s="81">
        <f t="shared" si="140"/>
        <v>0</v>
      </c>
      <c r="AO195" s="81">
        <f t="shared" si="141"/>
        <v>0</v>
      </c>
      <c r="AP195" s="81">
        <f t="shared" si="142"/>
        <v>0</v>
      </c>
      <c r="AQ195" s="81">
        <f t="shared" si="143"/>
        <v>0</v>
      </c>
      <c r="AR195" s="81">
        <f t="shared" si="144"/>
        <v>0</v>
      </c>
      <c r="AS195" s="81">
        <f t="shared" si="145"/>
        <v>0</v>
      </c>
      <c r="AT195" s="81">
        <f t="shared" si="146"/>
        <v>0</v>
      </c>
      <c r="AU195" s="81">
        <f t="shared" si="147"/>
        <v>0</v>
      </c>
    </row>
    <row r="196" spans="1:47" x14ac:dyDescent="0.25">
      <c r="A196" s="107"/>
      <c r="B196" s="64"/>
      <c r="C196" s="64"/>
      <c r="D196" s="206"/>
      <c r="E196" s="64"/>
      <c r="F196" s="69"/>
      <c r="G196" s="69"/>
      <c r="H196" s="87" t="str">
        <f t="shared" si="123"/>
        <v/>
      </c>
      <c r="I196" s="65"/>
      <c r="J196" s="65"/>
      <c r="K196" s="64"/>
      <c r="L196" s="64"/>
      <c r="M196" s="64"/>
      <c r="N196" s="64"/>
      <c r="O196" s="64"/>
      <c r="P196" s="64"/>
      <c r="Q196" s="64"/>
      <c r="R196" s="64"/>
      <c r="S196" s="64"/>
      <c r="T196" s="65"/>
      <c r="U196" s="65"/>
      <c r="V196" s="111"/>
      <c r="W196" s="111"/>
      <c r="X196" s="83" t="str">
        <f t="shared" si="124"/>
        <v/>
      </c>
      <c r="Y196" s="83" t="str">
        <f t="shared" si="125"/>
        <v/>
      </c>
      <c r="Z196" s="81">
        <f t="shared" si="126"/>
        <v>0</v>
      </c>
      <c r="AA196" s="81">
        <f t="shared" si="127"/>
        <v>0</v>
      </c>
      <c r="AB196" s="81">
        <f t="shared" si="128"/>
        <v>0</v>
      </c>
      <c r="AC196" s="81">
        <f t="shared" si="129"/>
        <v>0</v>
      </c>
      <c r="AD196" s="81">
        <f t="shared" si="130"/>
        <v>0</v>
      </c>
      <c r="AE196" s="81">
        <f t="shared" si="131"/>
        <v>0</v>
      </c>
      <c r="AF196" s="81">
        <f t="shared" si="132"/>
        <v>0</v>
      </c>
      <c r="AG196" s="81">
        <f t="shared" si="133"/>
        <v>0</v>
      </c>
      <c r="AH196" s="81">
        <f t="shared" si="134"/>
        <v>0</v>
      </c>
      <c r="AI196" s="81">
        <f t="shared" si="135"/>
        <v>0</v>
      </c>
      <c r="AJ196" s="81">
        <f t="shared" si="136"/>
        <v>0</v>
      </c>
      <c r="AK196" s="81">
        <f t="shared" si="137"/>
        <v>0</v>
      </c>
      <c r="AL196" s="81">
        <f t="shared" si="138"/>
        <v>0</v>
      </c>
      <c r="AM196" s="81">
        <f t="shared" si="139"/>
        <v>0</v>
      </c>
      <c r="AN196" s="81">
        <f t="shared" si="140"/>
        <v>0</v>
      </c>
      <c r="AO196" s="81">
        <f t="shared" si="141"/>
        <v>0</v>
      </c>
      <c r="AP196" s="81">
        <f t="shared" si="142"/>
        <v>0</v>
      </c>
      <c r="AQ196" s="81">
        <f t="shared" si="143"/>
        <v>0</v>
      </c>
      <c r="AR196" s="81">
        <f t="shared" si="144"/>
        <v>0</v>
      </c>
      <c r="AS196" s="81">
        <f t="shared" si="145"/>
        <v>0</v>
      </c>
      <c r="AT196" s="81">
        <f t="shared" si="146"/>
        <v>0</v>
      </c>
      <c r="AU196" s="81">
        <f t="shared" si="147"/>
        <v>0</v>
      </c>
    </row>
    <row r="197" spans="1:47" x14ac:dyDescent="0.25">
      <c r="A197" s="107"/>
      <c r="B197" s="64"/>
      <c r="C197" s="64"/>
      <c r="D197" s="206"/>
      <c r="E197" s="64"/>
      <c r="F197" s="69"/>
      <c r="G197" s="69"/>
      <c r="H197" s="87" t="str">
        <f t="shared" si="123"/>
        <v/>
      </c>
      <c r="I197" s="65"/>
      <c r="J197" s="65"/>
      <c r="K197" s="64"/>
      <c r="L197" s="64"/>
      <c r="M197" s="64"/>
      <c r="N197" s="64"/>
      <c r="O197" s="64"/>
      <c r="P197" s="64"/>
      <c r="Q197" s="64"/>
      <c r="R197" s="64"/>
      <c r="S197" s="64"/>
      <c r="T197" s="65"/>
      <c r="U197" s="65"/>
      <c r="V197" s="111"/>
      <c r="W197" s="111"/>
      <c r="X197" s="83" t="str">
        <f t="shared" si="124"/>
        <v/>
      </c>
      <c r="Y197" s="83" t="str">
        <f t="shared" si="125"/>
        <v/>
      </c>
      <c r="Z197" s="81">
        <f t="shared" si="126"/>
        <v>0</v>
      </c>
      <c r="AA197" s="81">
        <f t="shared" si="127"/>
        <v>0</v>
      </c>
      <c r="AB197" s="81">
        <f t="shared" si="128"/>
        <v>0</v>
      </c>
      <c r="AC197" s="81">
        <f t="shared" si="129"/>
        <v>0</v>
      </c>
      <c r="AD197" s="81">
        <f t="shared" si="130"/>
        <v>0</v>
      </c>
      <c r="AE197" s="81">
        <f t="shared" si="131"/>
        <v>0</v>
      </c>
      <c r="AF197" s="81">
        <f t="shared" si="132"/>
        <v>0</v>
      </c>
      <c r="AG197" s="81">
        <f t="shared" si="133"/>
        <v>0</v>
      </c>
      <c r="AH197" s="81">
        <f t="shared" si="134"/>
        <v>0</v>
      </c>
      <c r="AI197" s="81">
        <f t="shared" si="135"/>
        <v>0</v>
      </c>
      <c r="AJ197" s="81">
        <f t="shared" si="136"/>
        <v>0</v>
      </c>
      <c r="AK197" s="81">
        <f t="shared" si="137"/>
        <v>0</v>
      </c>
      <c r="AL197" s="81">
        <f t="shared" si="138"/>
        <v>0</v>
      </c>
      <c r="AM197" s="81">
        <f t="shared" si="139"/>
        <v>0</v>
      </c>
      <c r="AN197" s="81">
        <f t="shared" si="140"/>
        <v>0</v>
      </c>
      <c r="AO197" s="81">
        <f t="shared" si="141"/>
        <v>0</v>
      </c>
      <c r="AP197" s="81">
        <f t="shared" si="142"/>
        <v>0</v>
      </c>
      <c r="AQ197" s="81">
        <f t="shared" si="143"/>
        <v>0</v>
      </c>
      <c r="AR197" s="81">
        <f t="shared" si="144"/>
        <v>0</v>
      </c>
      <c r="AS197" s="81">
        <f t="shared" si="145"/>
        <v>0</v>
      </c>
      <c r="AT197" s="81">
        <f t="shared" si="146"/>
        <v>0</v>
      </c>
      <c r="AU197" s="81">
        <f t="shared" si="147"/>
        <v>0</v>
      </c>
    </row>
    <row r="198" spans="1:47" x14ac:dyDescent="0.25">
      <c r="A198" s="107"/>
      <c r="B198" s="64"/>
      <c r="C198" s="64"/>
      <c r="D198" s="206"/>
      <c r="E198" s="64"/>
      <c r="F198" s="69"/>
      <c r="G198" s="69"/>
      <c r="H198" s="87" t="str">
        <f t="shared" si="123"/>
        <v/>
      </c>
      <c r="I198" s="65"/>
      <c r="J198" s="65"/>
      <c r="K198" s="64"/>
      <c r="L198" s="64"/>
      <c r="M198" s="64"/>
      <c r="N198" s="64"/>
      <c r="O198" s="64"/>
      <c r="P198" s="64"/>
      <c r="Q198" s="64"/>
      <c r="R198" s="64"/>
      <c r="S198" s="64"/>
      <c r="T198" s="65"/>
      <c r="U198" s="65"/>
      <c r="V198" s="111"/>
      <c r="W198" s="111"/>
      <c r="X198" s="83" t="str">
        <f t="shared" si="124"/>
        <v/>
      </c>
      <c r="Y198" s="83" t="str">
        <f t="shared" si="125"/>
        <v/>
      </c>
      <c r="Z198" s="81">
        <f t="shared" si="126"/>
        <v>0</v>
      </c>
      <c r="AA198" s="81">
        <f t="shared" si="127"/>
        <v>0</v>
      </c>
      <c r="AB198" s="81">
        <f t="shared" si="128"/>
        <v>0</v>
      </c>
      <c r="AC198" s="81">
        <f t="shared" si="129"/>
        <v>0</v>
      </c>
      <c r="AD198" s="81">
        <f t="shared" si="130"/>
        <v>0</v>
      </c>
      <c r="AE198" s="81">
        <f t="shared" si="131"/>
        <v>0</v>
      </c>
      <c r="AF198" s="81">
        <f t="shared" si="132"/>
        <v>0</v>
      </c>
      <c r="AG198" s="81">
        <f t="shared" si="133"/>
        <v>0</v>
      </c>
      <c r="AH198" s="81">
        <f t="shared" si="134"/>
        <v>0</v>
      </c>
      <c r="AI198" s="81">
        <f t="shared" si="135"/>
        <v>0</v>
      </c>
      <c r="AJ198" s="81">
        <f t="shared" si="136"/>
        <v>0</v>
      </c>
      <c r="AK198" s="81">
        <f t="shared" si="137"/>
        <v>0</v>
      </c>
      <c r="AL198" s="81">
        <f t="shared" si="138"/>
        <v>0</v>
      </c>
      <c r="AM198" s="81">
        <f t="shared" si="139"/>
        <v>0</v>
      </c>
      <c r="AN198" s="81">
        <f t="shared" si="140"/>
        <v>0</v>
      </c>
      <c r="AO198" s="81">
        <f t="shared" si="141"/>
        <v>0</v>
      </c>
      <c r="AP198" s="81">
        <f t="shared" si="142"/>
        <v>0</v>
      </c>
      <c r="AQ198" s="81">
        <f t="shared" si="143"/>
        <v>0</v>
      </c>
      <c r="AR198" s="81">
        <f t="shared" si="144"/>
        <v>0</v>
      </c>
      <c r="AS198" s="81">
        <f t="shared" si="145"/>
        <v>0</v>
      </c>
      <c r="AT198" s="81">
        <f t="shared" si="146"/>
        <v>0</v>
      </c>
      <c r="AU198" s="81">
        <f t="shared" si="147"/>
        <v>0</v>
      </c>
    </row>
    <row r="199" spans="1:47" x14ac:dyDescent="0.25">
      <c r="A199" s="107"/>
      <c r="B199" s="64"/>
      <c r="C199" s="64"/>
      <c r="D199" s="206"/>
      <c r="E199" s="64"/>
      <c r="F199" s="69"/>
      <c r="G199" s="69"/>
      <c r="H199" s="87" t="str">
        <f t="shared" si="123"/>
        <v/>
      </c>
      <c r="I199" s="65"/>
      <c r="J199" s="65"/>
      <c r="K199" s="64"/>
      <c r="L199" s="64"/>
      <c r="M199" s="64"/>
      <c r="N199" s="64"/>
      <c r="O199" s="64"/>
      <c r="P199" s="64"/>
      <c r="Q199" s="64"/>
      <c r="R199" s="64"/>
      <c r="S199" s="64"/>
      <c r="T199" s="65"/>
      <c r="U199" s="65"/>
      <c r="V199" s="111"/>
      <c r="W199" s="111"/>
      <c r="X199" s="83" t="str">
        <f t="shared" si="124"/>
        <v/>
      </c>
      <c r="Y199" s="83" t="str">
        <f t="shared" si="125"/>
        <v/>
      </c>
      <c r="Z199" s="81">
        <f t="shared" si="126"/>
        <v>0</v>
      </c>
      <c r="AA199" s="81">
        <f t="shared" si="127"/>
        <v>0</v>
      </c>
      <c r="AB199" s="81">
        <f t="shared" si="128"/>
        <v>0</v>
      </c>
      <c r="AC199" s="81">
        <f t="shared" si="129"/>
        <v>0</v>
      </c>
      <c r="AD199" s="81">
        <f t="shared" si="130"/>
        <v>0</v>
      </c>
      <c r="AE199" s="81">
        <f t="shared" si="131"/>
        <v>0</v>
      </c>
      <c r="AF199" s="81">
        <f t="shared" si="132"/>
        <v>0</v>
      </c>
      <c r="AG199" s="81">
        <f t="shared" si="133"/>
        <v>0</v>
      </c>
      <c r="AH199" s="81">
        <f t="shared" si="134"/>
        <v>0</v>
      </c>
      <c r="AI199" s="81">
        <f t="shared" si="135"/>
        <v>0</v>
      </c>
      <c r="AJ199" s="81">
        <f t="shared" si="136"/>
        <v>0</v>
      </c>
      <c r="AK199" s="81">
        <f t="shared" si="137"/>
        <v>0</v>
      </c>
      <c r="AL199" s="81">
        <f t="shared" si="138"/>
        <v>0</v>
      </c>
      <c r="AM199" s="81">
        <f t="shared" si="139"/>
        <v>0</v>
      </c>
      <c r="AN199" s="81">
        <f t="shared" si="140"/>
        <v>0</v>
      </c>
      <c r="AO199" s="81">
        <f t="shared" si="141"/>
        <v>0</v>
      </c>
      <c r="AP199" s="81">
        <f t="shared" si="142"/>
        <v>0</v>
      </c>
      <c r="AQ199" s="81">
        <f t="shared" si="143"/>
        <v>0</v>
      </c>
      <c r="AR199" s="81">
        <f t="shared" si="144"/>
        <v>0</v>
      </c>
      <c r="AS199" s="81">
        <f t="shared" si="145"/>
        <v>0</v>
      </c>
      <c r="AT199" s="81">
        <f t="shared" si="146"/>
        <v>0</v>
      </c>
      <c r="AU199" s="81">
        <f t="shared" si="147"/>
        <v>0</v>
      </c>
    </row>
    <row r="200" spans="1:47" x14ac:dyDescent="0.25">
      <c r="A200" s="107"/>
      <c r="B200" s="64"/>
      <c r="C200" s="64"/>
      <c r="D200" s="206"/>
      <c r="E200" s="64"/>
      <c r="F200" s="69"/>
      <c r="G200" s="69"/>
      <c r="H200" s="87" t="str">
        <f t="shared" si="123"/>
        <v/>
      </c>
      <c r="I200" s="65"/>
      <c r="J200" s="65"/>
      <c r="K200" s="64"/>
      <c r="L200" s="64"/>
      <c r="M200" s="64"/>
      <c r="N200" s="64"/>
      <c r="O200" s="64"/>
      <c r="P200" s="64"/>
      <c r="Q200" s="64"/>
      <c r="R200" s="64"/>
      <c r="S200" s="64"/>
      <c r="T200" s="65"/>
      <c r="U200" s="65"/>
      <c r="V200" s="111"/>
      <c r="W200" s="111"/>
      <c r="X200" s="83" t="str">
        <f t="shared" si="124"/>
        <v/>
      </c>
      <c r="Y200" s="83" t="str">
        <f t="shared" si="125"/>
        <v/>
      </c>
      <c r="Z200" s="81">
        <f t="shared" si="126"/>
        <v>0</v>
      </c>
      <c r="AA200" s="81">
        <f t="shared" si="127"/>
        <v>0</v>
      </c>
      <c r="AB200" s="81">
        <f t="shared" si="128"/>
        <v>0</v>
      </c>
      <c r="AC200" s="81">
        <f t="shared" si="129"/>
        <v>0</v>
      </c>
      <c r="AD200" s="81">
        <f t="shared" si="130"/>
        <v>0</v>
      </c>
      <c r="AE200" s="81">
        <f t="shared" si="131"/>
        <v>0</v>
      </c>
      <c r="AF200" s="81">
        <f t="shared" si="132"/>
        <v>0</v>
      </c>
      <c r="AG200" s="81">
        <f t="shared" si="133"/>
        <v>0</v>
      </c>
      <c r="AH200" s="81">
        <f t="shared" si="134"/>
        <v>0</v>
      </c>
      <c r="AI200" s="81">
        <f t="shared" si="135"/>
        <v>0</v>
      </c>
      <c r="AJ200" s="81">
        <f t="shared" si="136"/>
        <v>0</v>
      </c>
      <c r="AK200" s="81">
        <f t="shared" si="137"/>
        <v>0</v>
      </c>
      <c r="AL200" s="81">
        <f t="shared" si="138"/>
        <v>0</v>
      </c>
      <c r="AM200" s="81">
        <f t="shared" si="139"/>
        <v>0</v>
      </c>
      <c r="AN200" s="81">
        <f t="shared" si="140"/>
        <v>0</v>
      </c>
      <c r="AO200" s="81">
        <f t="shared" si="141"/>
        <v>0</v>
      </c>
      <c r="AP200" s="81">
        <f t="shared" si="142"/>
        <v>0</v>
      </c>
      <c r="AQ200" s="81">
        <f t="shared" si="143"/>
        <v>0</v>
      </c>
      <c r="AR200" s="81">
        <f t="shared" si="144"/>
        <v>0</v>
      </c>
      <c r="AS200" s="81">
        <f t="shared" si="145"/>
        <v>0</v>
      </c>
      <c r="AT200" s="81">
        <f t="shared" si="146"/>
        <v>0</v>
      </c>
      <c r="AU200" s="81">
        <f t="shared" si="147"/>
        <v>0</v>
      </c>
    </row>
    <row r="201" spans="1:47" x14ac:dyDescent="0.25">
      <c r="A201" s="107"/>
      <c r="B201" s="64"/>
      <c r="C201" s="64"/>
      <c r="D201" s="206"/>
      <c r="E201" s="64"/>
      <c r="F201" s="69"/>
      <c r="G201" s="69"/>
      <c r="H201" s="87" t="str">
        <f t="shared" si="123"/>
        <v/>
      </c>
      <c r="I201" s="65"/>
      <c r="J201" s="65"/>
      <c r="K201" s="64"/>
      <c r="L201" s="64"/>
      <c r="M201" s="64"/>
      <c r="N201" s="64"/>
      <c r="O201" s="64"/>
      <c r="P201" s="64"/>
      <c r="Q201" s="64"/>
      <c r="R201" s="64"/>
      <c r="S201" s="64"/>
      <c r="T201" s="65"/>
      <c r="U201" s="65"/>
      <c r="V201" s="111"/>
      <c r="W201" s="111"/>
      <c r="X201" s="83" t="str">
        <f t="shared" si="124"/>
        <v/>
      </c>
      <c r="Y201" s="83" t="str">
        <f t="shared" si="125"/>
        <v/>
      </c>
      <c r="Z201" s="81">
        <f t="shared" si="126"/>
        <v>0</v>
      </c>
      <c r="AA201" s="81">
        <f t="shared" si="127"/>
        <v>0</v>
      </c>
      <c r="AB201" s="81">
        <f t="shared" si="128"/>
        <v>0</v>
      </c>
      <c r="AC201" s="81">
        <f t="shared" si="129"/>
        <v>0</v>
      </c>
      <c r="AD201" s="81">
        <f t="shared" si="130"/>
        <v>0</v>
      </c>
      <c r="AE201" s="81">
        <f t="shared" si="131"/>
        <v>0</v>
      </c>
      <c r="AF201" s="81">
        <f t="shared" si="132"/>
        <v>0</v>
      </c>
      <c r="AG201" s="81">
        <f t="shared" si="133"/>
        <v>0</v>
      </c>
      <c r="AH201" s="81">
        <f t="shared" si="134"/>
        <v>0</v>
      </c>
      <c r="AI201" s="81">
        <f t="shared" si="135"/>
        <v>0</v>
      </c>
      <c r="AJ201" s="81">
        <f t="shared" si="136"/>
        <v>0</v>
      </c>
      <c r="AK201" s="81">
        <f t="shared" si="137"/>
        <v>0</v>
      </c>
      <c r="AL201" s="81">
        <f t="shared" si="138"/>
        <v>0</v>
      </c>
      <c r="AM201" s="81">
        <f t="shared" si="139"/>
        <v>0</v>
      </c>
      <c r="AN201" s="81">
        <f t="shared" si="140"/>
        <v>0</v>
      </c>
      <c r="AO201" s="81">
        <f t="shared" si="141"/>
        <v>0</v>
      </c>
      <c r="AP201" s="81">
        <f t="shared" si="142"/>
        <v>0</v>
      </c>
      <c r="AQ201" s="81">
        <f t="shared" si="143"/>
        <v>0</v>
      </c>
      <c r="AR201" s="81">
        <f t="shared" si="144"/>
        <v>0</v>
      </c>
      <c r="AS201" s="81">
        <f t="shared" si="145"/>
        <v>0</v>
      </c>
      <c r="AT201" s="81">
        <f t="shared" si="146"/>
        <v>0</v>
      </c>
      <c r="AU201" s="81">
        <f t="shared" si="147"/>
        <v>0</v>
      </c>
    </row>
    <row r="202" spans="1:47" x14ac:dyDescent="0.25">
      <c r="A202" s="107"/>
      <c r="B202" s="64"/>
      <c r="C202" s="64"/>
      <c r="D202" s="206"/>
      <c r="E202" s="64"/>
      <c r="F202" s="69"/>
      <c r="G202" s="69"/>
      <c r="H202" s="87" t="str">
        <f t="shared" si="123"/>
        <v/>
      </c>
      <c r="I202" s="65"/>
      <c r="J202" s="65"/>
      <c r="K202" s="64"/>
      <c r="L202" s="64"/>
      <c r="M202" s="64"/>
      <c r="N202" s="64"/>
      <c r="O202" s="64"/>
      <c r="P202" s="64"/>
      <c r="Q202" s="64"/>
      <c r="R202" s="64"/>
      <c r="S202" s="64"/>
      <c r="T202" s="65"/>
      <c r="U202" s="65"/>
      <c r="V202" s="111"/>
      <c r="W202" s="111"/>
      <c r="X202" s="83" t="str">
        <f t="shared" si="124"/>
        <v/>
      </c>
      <c r="Y202" s="83" t="str">
        <f t="shared" si="125"/>
        <v/>
      </c>
      <c r="Z202" s="81">
        <f t="shared" si="126"/>
        <v>0</v>
      </c>
      <c r="AA202" s="81">
        <f t="shared" si="127"/>
        <v>0</v>
      </c>
      <c r="AB202" s="81">
        <f t="shared" si="128"/>
        <v>0</v>
      </c>
      <c r="AC202" s="81">
        <f t="shared" si="129"/>
        <v>0</v>
      </c>
      <c r="AD202" s="81">
        <f t="shared" si="130"/>
        <v>0</v>
      </c>
      <c r="AE202" s="81">
        <f t="shared" si="131"/>
        <v>0</v>
      </c>
      <c r="AF202" s="81">
        <f t="shared" si="132"/>
        <v>0</v>
      </c>
      <c r="AG202" s="81">
        <f t="shared" si="133"/>
        <v>0</v>
      </c>
      <c r="AH202" s="81">
        <f t="shared" si="134"/>
        <v>0</v>
      </c>
      <c r="AI202" s="81">
        <f t="shared" si="135"/>
        <v>0</v>
      </c>
      <c r="AJ202" s="81">
        <f t="shared" si="136"/>
        <v>0</v>
      </c>
      <c r="AK202" s="81">
        <f t="shared" si="137"/>
        <v>0</v>
      </c>
      <c r="AL202" s="81">
        <f t="shared" si="138"/>
        <v>0</v>
      </c>
      <c r="AM202" s="81">
        <f t="shared" si="139"/>
        <v>0</v>
      </c>
      <c r="AN202" s="81">
        <f t="shared" si="140"/>
        <v>0</v>
      </c>
      <c r="AO202" s="81">
        <f t="shared" si="141"/>
        <v>0</v>
      </c>
      <c r="AP202" s="81">
        <f t="shared" si="142"/>
        <v>0</v>
      </c>
      <c r="AQ202" s="81">
        <f t="shared" si="143"/>
        <v>0</v>
      </c>
      <c r="AR202" s="81">
        <f t="shared" si="144"/>
        <v>0</v>
      </c>
      <c r="AS202" s="81">
        <f t="shared" si="145"/>
        <v>0</v>
      </c>
      <c r="AT202" s="81">
        <f t="shared" si="146"/>
        <v>0</v>
      </c>
      <c r="AU202" s="81">
        <f t="shared" si="147"/>
        <v>0</v>
      </c>
    </row>
    <row r="203" spans="1:47" x14ac:dyDescent="0.25">
      <c r="A203" s="107"/>
      <c r="B203" s="64"/>
      <c r="C203" s="64"/>
      <c r="D203" s="206"/>
      <c r="E203" s="64"/>
      <c r="F203" s="69"/>
      <c r="G203" s="69"/>
      <c r="H203" s="87" t="str">
        <f t="shared" si="123"/>
        <v/>
      </c>
      <c r="I203" s="65"/>
      <c r="J203" s="65"/>
      <c r="K203" s="64"/>
      <c r="L203" s="64"/>
      <c r="M203" s="64"/>
      <c r="N203" s="64"/>
      <c r="O203" s="64"/>
      <c r="P203" s="64"/>
      <c r="Q203" s="64"/>
      <c r="R203" s="64"/>
      <c r="S203" s="64"/>
      <c r="T203" s="65"/>
      <c r="U203" s="65"/>
      <c r="V203" s="111"/>
      <c r="W203" s="111"/>
      <c r="X203" s="83" t="str">
        <f t="shared" si="124"/>
        <v/>
      </c>
      <c r="Y203" s="83" t="str">
        <f t="shared" si="125"/>
        <v/>
      </c>
      <c r="Z203" s="81">
        <f t="shared" si="126"/>
        <v>0</v>
      </c>
      <c r="AA203" s="81">
        <f t="shared" si="127"/>
        <v>0</v>
      </c>
      <c r="AB203" s="81">
        <f t="shared" si="128"/>
        <v>0</v>
      </c>
      <c r="AC203" s="81">
        <f t="shared" si="129"/>
        <v>0</v>
      </c>
      <c r="AD203" s="81">
        <f t="shared" si="130"/>
        <v>0</v>
      </c>
      <c r="AE203" s="81">
        <f t="shared" si="131"/>
        <v>0</v>
      </c>
      <c r="AF203" s="81">
        <f t="shared" si="132"/>
        <v>0</v>
      </c>
      <c r="AG203" s="81">
        <f t="shared" si="133"/>
        <v>0</v>
      </c>
      <c r="AH203" s="81">
        <f t="shared" si="134"/>
        <v>0</v>
      </c>
      <c r="AI203" s="81">
        <f t="shared" si="135"/>
        <v>0</v>
      </c>
      <c r="AJ203" s="81">
        <f t="shared" si="136"/>
        <v>0</v>
      </c>
      <c r="AK203" s="81">
        <f t="shared" si="137"/>
        <v>0</v>
      </c>
      <c r="AL203" s="81">
        <f t="shared" si="138"/>
        <v>0</v>
      </c>
      <c r="AM203" s="81">
        <f t="shared" si="139"/>
        <v>0</v>
      </c>
      <c r="AN203" s="81">
        <f t="shared" si="140"/>
        <v>0</v>
      </c>
      <c r="AO203" s="81">
        <f t="shared" si="141"/>
        <v>0</v>
      </c>
      <c r="AP203" s="81">
        <f t="shared" si="142"/>
        <v>0</v>
      </c>
      <c r="AQ203" s="81">
        <f t="shared" si="143"/>
        <v>0</v>
      </c>
      <c r="AR203" s="81">
        <f t="shared" si="144"/>
        <v>0</v>
      </c>
      <c r="AS203" s="81">
        <f t="shared" si="145"/>
        <v>0</v>
      </c>
      <c r="AT203" s="81">
        <f t="shared" si="146"/>
        <v>0</v>
      </c>
      <c r="AU203" s="81">
        <f t="shared" si="147"/>
        <v>0</v>
      </c>
    </row>
    <row r="204" spans="1:47" x14ac:dyDescent="0.25">
      <c r="A204" s="107"/>
      <c r="B204" s="64"/>
      <c r="C204" s="64"/>
      <c r="D204" s="206"/>
      <c r="E204" s="64"/>
      <c r="F204" s="69"/>
      <c r="G204" s="69"/>
      <c r="H204" s="87" t="str">
        <f t="shared" si="123"/>
        <v/>
      </c>
      <c r="I204" s="65"/>
      <c r="J204" s="65"/>
      <c r="K204" s="64"/>
      <c r="L204" s="64"/>
      <c r="M204" s="64"/>
      <c r="N204" s="64"/>
      <c r="O204" s="64"/>
      <c r="P204" s="64"/>
      <c r="Q204" s="64"/>
      <c r="R204" s="64"/>
      <c r="S204" s="64"/>
      <c r="T204" s="65"/>
      <c r="U204" s="65"/>
      <c r="V204" s="111"/>
      <c r="W204" s="111"/>
      <c r="X204" s="83" t="str">
        <f t="shared" si="124"/>
        <v/>
      </c>
      <c r="Y204" s="83" t="str">
        <f t="shared" si="125"/>
        <v/>
      </c>
      <c r="Z204" s="81">
        <f t="shared" si="126"/>
        <v>0</v>
      </c>
      <c r="AA204" s="81">
        <f>IF(OR($N204="Identified/More Info Req",$N204="Abandoned",$N204="Superseded",$U204="yes",LEFT($H204,4)&gt;LEFT(Z$8,4),$S204=""),0,$T204*INDEX(CostsData,MATCH($S204,CostsEmissionSource,0),MATCH(Z$8,CostsYear,0)))+IF($K204="Yes",X204*INDEX(CostsData,MATCH("CRC EES",CostsEmissionSource,0),MATCH(Z$8,CostsYear,0)),0)</f>
        <v>0</v>
      </c>
      <c r="AB204" s="81">
        <f t="shared" si="128"/>
        <v>0</v>
      </c>
      <c r="AC204" s="81">
        <f>IF(OR($N204="Identified/More Info Req",$N204="Abandoned",$N204="Superseded",$U204="yes",LEFT($H204,4)&gt;LEFT(AB$8,4),$S204=""),0,$T204*INDEX(CostsData,MATCH($S204,CostsEmissionSource,0),MATCH(AB$8,CostsYear,0)))+IF($K204="Yes",Z204*INDEX(CostsData,MATCH("CRC EES",CostsEmissionSource,0),MATCH(AB$8,CostsYear,0)),0)</f>
        <v>0</v>
      </c>
      <c r="AD204" s="81">
        <f t="shared" si="130"/>
        <v>0</v>
      </c>
      <c r="AE204" s="81">
        <f>IF(OR($N204="Identified/More Info Req",$N204="Abandoned",$N204="Superseded",$U204="yes",LEFT($H204,4)&gt;LEFT(AD$8,4),$S204=""),0,$T204*INDEX(CostsData,MATCH($S204,CostsEmissionSource,0),MATCH(AD$8,CostsYear,0)))+IF($K204="Yes",AB204*INDEX(CostsData,MATCH("CRC EES",CostsEmissionSource,0),MATCH(AD$8,CostsYear,0)),0)</f>
        <v>0</v>
      </c>
      <c r="AF204" s="81">
        <f t="shared" si="132"/>
        <v>0</v>
      </c>
      <c r="AG204" s="81">
        <f>IF(OR($N204="Identified/More Info Req",$N204="Abandoned",$N204="Superseded",$U204="yes",LEFT($H204,4)&gt;LEFT(AF$8,4),$S204=""),0,$T204*INDEX(CostsData,MATCH($S204,CostsEmissionSource,0),MATCH(AF$8,CostsYear,0)))+IF($K204="Yes",AD204*INDEX(CostsData,MATCH("CRC EES",CostsEmissionSource,0),MATCH(AF$8,CostsYear,0)),0)</f>
        <v>0</v>
      </c>
      <c r="AH204" s="81">
        <f t="shared" si="134"/>
        <v>0</v>
      </c>
      <c r="AI204" s="81">
        <f>IF(OR($N204="Identified/More Info Req",$N204="Abandoned",$N204="Superseded",$U204="yes",LEFT($H204,4)&gt;LEFT(AH$8,4),$S204=""),0,$T204*INDEX(CostsData,MATCH($S204,CostsEmissionSource,0),MATCH(AH$8,CostsYear,0)))+IF($K204="Yes",AF204*INDEX(CostsData,MATCH("CRC EES",CostsEmissionSource,0),MATCH(AH$8,CostsYear,0)),0)</f>
        <v>0</v>
      </c>
      <c r="AJ204" s="81">
        <f t="shared" si="136"/>
        <v>0</v>
      </c>
      <c r="AK204" s="81">
        <f>IF(OR($N204="Identified/More Info Req",$N204="Abandoned",$N204="Superseded",$U204="yes",LEFT($H204,4)&gt;LEFT(AJ$8,4),$S204=""),0,$T204*INDEX(CostsData,MATCH($S204,CostsEmissionSource,0),MATCH(AJ$8,CostsYear,0)))+IF($K204="Yes",AH204*INDEX(CostsData,MATCH("CRC EES",CostsEmissionSource,0),MATCH(AJ$8,CostsYear,0)),0)</f>
        <v>0</v>
      </c>
      <c r="AL204" s="81">
        <f t="shared" si="138"/>
        <v>0</v>
      </c>
      <c r="AM204" s="81">
        <f>IF(OR($N204="Identified/More Info Req",$N204="Abandoned",$N204="Superseded",$U204="yes",LEFT($H204,4)&gt;LEFT(AL$8,4),$S204=""),0,$T204*INDEX(CostsData,MATCH($S204,CostsEmissionSource,0),MATCH(AL$8,CostsYear,0)))+IF($K204="Yes",AJ204*INDEX(CostsData,MATCH("CRC EES",CostsEmissionSource,0),MATCH(AL$8,CostsYear,0)),0)</f>
        <v>0</v>
      </c>
      <c r="AN204" s="81">
        <f t="shared" si="140"/>
        <v>0</v>
      </c>
      <c r="AO204" s="81">
        <f>IF(OR($N204="Identified/More Info Req",$N204="Abandoned",$N204="Superseded",$U204="yes",LEFT($H204,4)&gt;LEFT(AN$8,4),$S204=""),0,$T204*INDEX(CostsData,MATCH($S204,CostsEmissionSource,0),MATCH(AN$8,CostsYear,0)))+IF($K204="Yes",AL204*INDEX(CostsData,MATCH("CRC EES",CostsEmissionSource,0),MATCH(AN$8,CostsYear,0)),0)</f>
        <v>0</v>
      </c>
      <c r="AP204" s="81">
        <f t="shared" si="142"/>
        <v>0</v>
      </c>
      <c r="AQ204" s="81">
        <f>IF(OR($N204="Identified/More Info Req",$N204="Abandoned",$N204="Superseded",$U204="yes",LEFT($H204,4)&gt;LEFT(AP$8,4),$S204=""),0,$T204*INDEX(CostsData,MATCH($S204,CostsEmissionSource,0),MATCH(AP$8,CostsYear,0)))+IF($K204="Yes",AN204*INDEX(CostsData,MATCH("CRC EES",CostsEmissionSource,0),MATCH(AP$8,CostsYear,0)),0)</f>
        <v>0</v>
      </c>
      <c r="AR204" s="81">
        <f t="shared" si="144"/>
        <v>0</v>
      </c>
      <c r="AS204" s="81">
        <f>IF(OR($N204="Identified/More Info Req",$N204="Abandoned",$N204="Superseded",$U204="yes",LEFT($H204,4)&gt;LEFT(AR$8,4),$S204=""),0,$T204*INDEX(CostsData,MATCH($S204,CostsEmissionSource,0),MATCH(AR$8,CostsYear,0)))+IF($K204="Yes",AP204*INDEX(CostsData,MATCH("CRC EES",CostsEmissionSource,0),MATCH(AR$8,CostsYear,0)),0)</f>
        <v>0</v>
      </c>
      <c r="AT204" s="81">
        <f t="shared" si="146"/>
        <v>0</v>
      </c>
      <c r="AU204" s="81">
        <f>IF(OR($N204="Identified/More Info Req",$N204="Abandoned",$N204="Superseded",$U204="yes",LEFT($H204,4)&gt;LEFT(AT$8,4),$S204=""),0,$T204*INDEX(CostsData,MATCH($S204,CostsEmissionSource,0),MATCH(AT$8,CostsYear,0)))+IF($K204="Yes",AR204*INDEX(CostsData,MATCH("CRC EES",CostsEmissionSource,0),MATCH(AT$8,CostsYear,0)),0)</f>
        <v>0</v>
      </c>
    </row>
    <row r="205" spans="1:47" x14ac:dyDescent="0.25">
      <c r="A205" s="107"/>
      <c r="B205" s="64"/>
      <c r="C205" s="64"/>
      <c r="D205" s="206"/>
      <c r="E205" s="64"/>
      <c r="F205" s="69"/>
      <c r="G205" s="69"/>
      <c r="H205" s="87" t="str">
        <f>IF(G205="","",CONCATENATE(LEFT(G205,4)+1,"/",RIGHT(G205,2)+1))</f>
        <v/>
      </c>
      <c r="I205" s="65"/>
      <c r="J205" s="65"/>
      <c r="K205" s="64"/>
      <c r="L205" s="64"/>
      <c r="M205" s="64"/>
      <c r="N205" s="64"/>
      <c r="O205" s="64"/>
      <c r="P205" s="64"/>
      <c r="Q205" s="64"/>
      <c r="R205" s="64"/>
      <c r="S205" s="64"/>
      <c r="T205" s="65"/>
      <c r="U205" s="65"/>
      <c r="V205" s="111"/>
      <c r="W205" s="111"/>
      <c r="X205" s="83" t="str">
        <f t="shared" si="124"/>
        <v/>
      </c>
      <c r="Y205" s="83" t="str">
        <f t="shared" si="125"/>
        <v/>
      </c>
      <c r="Z205" s="81">
        <f t="shared" si="126"/>
        <v>0</v>
      </c>
      <c r="AA205" s="81">
        <f>IF(OR($N205="Identified/More Info Req",$N205="Abandoned",$N205="Superseded",$U205="yes",LEFT($H205,4)&gt;LEFT(Z$8,4),$S205=""),0,$T205*INDEX(CostsData,MATCH($S205,CostsEmissionSource,0),MATCH(Z$8,CostsYear,0)))+IF($K205="Yes",X205*INDEX(CostsData,MATCH("CRC EES",CostsEmissionSource,0),MATCH(Z$8,CostsYear,0)),0)</f>
        <v>0</v>
      </c>
      <c r="AB205" s="81">
        <f t="shared" si="128"/>
        <v>0</v>
      </c>
      <c r="AC205" s="81">
        <f>IF(OR($N205="Identified/More Info Req",$N205="Abandoned",$N205="Superseded",$U205="yes",LEFT($H205,4)&gt;LEFT(AB$8,4),$S205=""),0,$T205*INDEX(CostsData,MATCH($S205,CostsEmissionSource,0),MATCH(AB$8,CostsYear,0)))+IF($K205="Yes",Z205*INDEX(CostsData,MATCH("CRC EES",CostsEmissionSource,0),MATCH(AB$8,CostsYear,0)),0)</f>
        <v>0</v>
      </c>
      <c r="AD205" s="81">
        <f t="shared" si="130"/>
        <v>0</v>
      </c>
      <c r="AE205" s="81">
        <f>IF(OR($N205="Identified/More Info Req",$N205="Abandoned",$N205="Superseded",$U205="yes",LEFT($H205,4)&gt;LEFT(AD$8,4),$S205=""),0,$T205*INDEX(CostsData,MATCH($S205,CostsEmissionSource,0),MATCH(AD$8,CostsYear,0)))+IF($K205="Yes",AB205*INDEX(CostsData,MATCH("CRC EES",CostsEmissionSource,0),MATCH(AD$8,CostsYear,0)),0)</f>
        <v>0</v>
      </c>
      <c r="AF205" s="81">
        <f t="shared" si="132"/>
        <v>0</v>
      </c>
      <c r="AG205" s="81">
        <f>IF(OR($N205="Identified/More Info Req",$N205="Abandoned",$N205="Superseded",$U205="yes",LEFT($H205,4)&gt;LEFT(AF$8,4),$S205=""),0,$T205*INDEX(CostsData,MATCH($S205,CostsEmissionSource,0),MATCH(AF$8,CostsYear,0)))+IF($K205="Yes",AD205*INDEX(CostsData,MATCH("CRC EES",CostsEmissionSource,0),MATCH(AF$8,CostsYear,0)),0)</f>
        <v>0</v>
      </c>
      <c r="AH205" s="81">
        <f t="shared" si="134"/>
        <v>0</v>
      </c>
      <c r="AI205" s="81">
        <f>IF(OR($N205="Identified/More Info Req",$N205="Abandoned",$N205="Superseded",$U205="yes",LEFT($H205,4)&gt;LEFT(AH$8,4),$S205=""),0,$T205*INDEX(CostsData,MATCH($S205,CostsEmissionSource,0),MATCH(AH$8,CostsYear,0)))+IF($K205="Yes",AF205*INDEX(CostsData,MATCH("CRC EES",CostsEmissionSource,0),MATCH(AH$8,CostsYear,0)),0)</f>
        <v>0</v>
      </c>
      <c r="AJ205" s="81">
        <f t="shared" si="136"/>
        <v>0</v>
      </c>
      <c r="AK205" s="81">
        <f>IF(OR($N205="Identified/More Info Req",$N205="Abandoned",$N205="Superseded",$U205="yes",LEFT($H205,4)&gt;LEFT(AJ$8,4),$S205=""),0,$T205*INDEX(CostsData,MATCH($S205,CostsEmissionSource,0),MATCH(AJ$8,CostsYear,0)))+IF($K205="Yes",AH205*INDEX(CostsData,MATCH("CRC EES",CostsEmissionSource,0),MATCH(AJ$8,CostsYear,0)),0)</f>
        <v>0</v>
      </c>
      <c r="AL205" s="81">
        <f t="shared" si="138"/>
        <v>0</v>
      </c>
      <c r="AM205" s="81">
        <f>IF(OR($N205="Identified/More Info Req",$N205="Abandoned",$N205="Superseded",$U205="yes",LEFT($H205,4)&gt;LEFT(AL$8,4),$S205=""),0,$T205*INDEX(CostsData,MATCH($S205,CostsEmissionSource,0),MATCH(AL$8,CostsYear,0)))+IF($K205="Yes",AJ205*INDEX(CostsData,MATCH("CRC EES",CostsEmissionSource,0),MATCH(AL$8,CostsYear,0)),0)</f>
        <v>0</v>
      </c>
      <c r="AN205" s="81">
        <f t="shared" si="140"/>
        <v>0</v>
      </c>
      <c r="AO205" s="81">
        <f>IF(OR($N205="Identified/More Info Req",$N205="Abandoned",$N205="Superseded",$U205="yes",LEFT($H205,4)&gt;LEFT(AN$8,4),$S205=""),0,$T205*INDEX(CostsData,MATCH($S205,CostsEmissionSource,0),MATCH(AN$8,CostsYear,0)))+IF($K205="Yes",AL205*INDEX(CostsData,MATCH("CRC EES",CostsEmissionSource,0),MATCH(AN$8,CostsYear,0)),0)</f>
        <v>0</v>
      </c>
      <c r="AP205" s="81">
        <f t="shared" si="142"/>
        <v>0</v>
      </c>
      <c r="AQ205" s="81">
        <f>IF(OR($N205="Identified/More Info Req",$N205="Abandoned",$N205="Superseded",$U205="yes",LEFT($H205,4)&gt;LEFT(AP$8,4),$S205=""),0,$T205*INDEX(CostsData,MATCH($S205,CostsEmissionSource,0),MATCH(AP$8,CostsYear,0)))+IF($K205="Yes",AN205*INDEX(CostsData,MATCH("CRC EES",CostsEmissionSource,0),MATCH(AP$8,CostsYear,0)),0)</f>
        <v>0</v>
      </c>
      <c r="AR205" s="81">
        <f t="shared" si="144"/>
        <v>0</v>
      </c>
      <c r="AS205" s="81">
        <f>IF(OR($N205="Identified/More Info Req",$N205="Abandoned",$N205="Superseded",$U205="yes",LEFT($H205,4)&gt;LEFT(AR$8,4),$S205=""),0,$T205*INDEX(CostsData,MATCH($S205,CostsEmissionSource,0),MATCH(AR$8,CostsYear,0)))+IF($K205="Yes",AP205*INDEX(CostsData,MATCH("CRC EES",CostsEmissionSource,0),MATCH(AR$8,CostsYear,0)),0)</f>
        <v>0</v>
      </c>
      <c r="AT205" s="81">
        <f t="shared" si="146"/>
        <v>0</v>
      </c>
      <c r="AU205" s="81">
        <f>IF(OR($N205="Identified/More Info Req",$N205="Abandoned",$N205="Superseded",$U205="yes",LEFT($H205,4)&gt;LEFT(AT$8,4),$S205=""),0,$T205*INDEX(CostsData,MATCH($S205,CostsEmissionSource,0),MATCH(AT$8,CostsYear,0)))+IF($K205="Yes",AR205*INDEX(CostsData,MATCH("CRC EES",CostsEmissionSource,0),MATCH(AT$8,CostsYear,0)),0)</f>
        <v>0</v>
      </c>
    </row>
    <row r="206" spans="1:47" x14ac:dyDescent="0.25">
      <c r="A206" s="107"/>
      <c r="B206" s="64"/>
      <c r="C206" s="64"/>
      <c r="D206" s="206"/>
      <c r="E206" s="64"/>
      <c r="F206" s="69"/>
      <c r="G206" s="69"/>
      <c r="H206" s="87" t="str">
        <f>IF(G206="","",CONCATENATE(LEFT(G206,4)+1,"/",RIGHT(G206,2)+1))</f>
        <v/>
      </c>
      <c r="I206" s="65"/>
      <c r="J206" s="65"/>
      <c r="K206" s="64"/>
      <c r="L206" s="64"/>
      <c r="M206" s="64"/>
      <c r="N206" s="64"/>
      <c r="O206" s="64"/>
      <c r="P206" s="64"/>
      <c r="Q206" s="64"/>
      <c r="R206" s="64"/>
      <c r="S206" s="64"/>
      <c r="T206" s="65"/>
      <c r="U206" s="65"/>
      <c r="V206" s="111"/>
      <c r="W206" s="111"/>
      <c r="X206" s="83" t="str">
        <f t="shared" si="124"/>
        <v/>
      </c>
      <c r="Y206" s="83" t="str">
        <f t="shared" si="125"/>
        <v/>
      </c>
      <c r="Z206" s="81">
        <f t="shared" si="126"/>
        <v>0</v>
      </c>
      <c r="AA206" s="81">
        <f>IF(OR($N206="Identified/More Info Req",$N206="Abandoned",$N206="Superseded",$U206="yes",LEFT($H206,4)&gt;LEFT(Z$8,4),$S206=""),0,$T206*INDEX(CostsData,MATCH($S206,CostsEmissionSource,0),MATCH(Z$8,CostsYear,0)))+IF($K206="Yes",X206*INDEX(CostsData,MATCH("CRC EES",CostsEmissionSource,0),MATCH(Z$8,CostsYear,0)),0)</f>
        <v>0</v>
      </c>
      <c r="AB206" s="81">
        <f t="shared" si="128"/>
        <v>0</v>
      </c>
      <c r="AC206" s="81">
        <f>IF(OR($N206="Identified/More Info Req",$N206="Abandoned",$N206="Superseded",$U206="yes",LEFT($H206,4)&gt;LEFT(AB$8,4),$S206=""),0,$T206*INDEX(CostsData,MATCH($S206,CostsEmissionSource,0),MATCH(AB$8,CostsYear,0)))+IF($K206="Yes",Z206*INDEX(CostsData,MATCH("CRC EES",CostsEmissionSource,0),MATCH(AB$8,CostsYear,0)),0)</f>
        <v>0</v>
      </c>
      <c r="AD206" s="81">
        <f t="shared" si="130"/>
        <v>0</v>
      </c>
      <c r="AE206" s="81">
        <f>IF(OR($N206="Identified/More Info Req",$N206="Abandoned",$N206="Superseded",$U206="yes",LEFT($H206,4)&gt;LEFT(AD$8,4),$S206=""),0,$T206*INDEX(CostsData,MATCH($S206,CostsEmissionSource,0),MATCH(AD$8,CostsYear,0)))+IF($K206="Yes",AB206*INDEX(CostsData,MATCH("CRC EES",CostsEmissionSource,0),MATCH(AD$8,CostsYear,0)),0)</f>
        <v>0</v>
      </c>
      <c r="AF206" s="81">
        <f t="shared" si="132"/>
        <v>0</v>
      </c>
      <c r="AG206" s="81">
        <f>IF(OR($N206="Identified/More Info Req",$N206="Abandoned",$N206="Superseded",$U206="yes",LEFT($H206,4)&gt;LEFT(AF$8,4),$S206=""),0,$T206*INDEX(CostsData,MATCH($S206,CostsEmissionSource,0),MATCH(AF$8,CostsYear,0)))+IF($K206="Yes",AD206*INDEX(CostsData,MATCH("CRC EES",CostsEmissionSource,0),MATCH(AF$8,CostsYear,0)),0)</f>
        <v>0</v>
      </c>
      <c r="AH206" s="81">
        <f t="shared" si="134"/>
        <v>0</v>
      </c>
      <c r="AI206" s="81">
        <f>IF(OR($N206="Identified/More Info Req",$N206="Abandoned",$N206="Superseded",$U206="yes",LEFT($H206,4)&gt;LEFT(AH$8,4),$S206=""),0,$T206*INDEX(CostsData,MATCH($S206,CostsEmissionSource,0),MATCH(AH$8,CostsYear,0)))+IF($K206="Yes",AF206*INDEX(CostsData,MATCH("CRC EES",CostsEmissionSource,0),MATCH(AH$8,CostsYear,0)),0)</f>
        <v>0</v>
      </c>
      <c r="AJ206" s="81">
        <f t="shared" si="136"/>
        <v>0</v>
      </c>
      <c r="AK206" s="81">
        <f>IF(OR($N206="Identified/More Info Req",$N206="Abandoned",$N206="Superseded",$U206="yes",LEFT($H206,4)&gt;LEFT(AJ$8,4),$S206=""),0,$T206*INDEX(CostsData,MATCH($S206,CostsEmissionSource,0),MATCH(AJ$8,CostsYear,0)))+IF($K206="Yes",AH206*INDEX(CostsData,MATCH("CRC EES",CostsEmissionSource,0),MATCH(AJ$8,CostsYear,0)),0)</f>
        <v>0</v>
      </c>
      <c r="AL206" s="81">
        <f t="shared" si="138"/>
        <v>0</v>
      </c>
      <c r="AM206" s="81">
        <f>IF(OR($N206="Identified/More Info Req",$N206="Abandoned",$N206="Superseded",$U206="yes",LEFT($H206,4)&gt;LEFT(AL$8,4),$S206=""),0,$T206*INDEX(CostsData,MATCH($S206,CostsEmissionSource,0),MATCH(AL$8,CostsYear,0)))+IF($K206="Yes",AJ206*INDEX(CostsData,MATCH("CRC EES",CostsEmissionSource,0),MATCH(AL$8,CostsYear,0)),0)</f>
        <v>0</v>
      </c>
      <c r="AN206" s="81">
        <f t="shared" si="140"/>
        <v>0</v>
      </c>
      <c r="AO206" s="81">
        <f>IF(OR($N206="Identified/More Info Req",$N206="Abandoned",$N206="Superseded",$U206="yes",LEFT($H206,4)&gt;LEFT(AN$8,4),$S206=""),0,$T206*INDEX(CostsData,MATCH($S206,CostsEmissionSource,0),MATCH(AN$8,CostsYear,0)))+IF($K206="Yes",AL206*INDEX(CostsData,MATCH("CRC EES",CostsEmissionSource,0),MATCH(AN$8,CostsYear,0)),0)</f>
        <v>0</v>
      </c>
      <c r="AP206" s="81">
        <f t="shared" si="142"/>
        <v>0</v>
      </c>
      <c r="AQ206" s="81">
        <f>IF(OR($N206="Identified/More Info Req",$N206="Abandoned",$N206="Superseded",$U206="yes",LEFT($H206,4)&gt;LEFT(AP$8,4),$S206=""),0,$T206*INDEX(CostsData,MATCH($S206,CostsEmissionSource,0),MATCH(AP$8,CostsYear,0)))+IF($K206="Yes",AN206*INDEX(CostsData,MATCH("CRC EES",CostsEmissionSource,0),MATCH(AP$8,CostsYear,0)),0)</f>
        <v>0</v>
      </c>
      <c r="AR206" s="81">
        <f t="shared" si="144"/>
        <v>0</v>
      </c>
      <c r="AS206" s="81">
        <f>IF(OR($N206="Identified/More Info Req",$N206="Abandoned",$N206="Superseded",$U206="yes",LEFT($H206,4)&gt;LEFT(AR$8,4),$S206=""),0,$T206*INDEX(CostsData,MATCH($S206,CostsEmissionSource,0),MATCH(AR$8,CostsYear,0)))+IF($K206="Yes",AP206*INDEX(CostsData,MATCH("CRC EES",CostsEmissionSource,0),MATCH(AR$8,CostsYear,0)),0)</f>
        <v>0</v>
      </c>
      <c r="AT206" s="81">
        <f t="shared" si="146"/>
        <v>0</v>
      </c>
      <c r="AU206" s="81">
        <f>IF(OR($N206="Identified/More Info Req",$N206="Abandoned",$N206="Superseded",$U206="yes",LEFT($H206,4)&gt;LEFT(AT$8,4),$S206=""),0,$T206*INDEX(CostsData,MATCH($S206,CostsEmissionSource,0),MATCH(AT$8,CostsYear,0)))+IF($K206="Yes",AR206*INDEX(CostsData,MATCH("CRC EES",CostsEmissionSource,0),MATCH(AT$8,CostsYear,0)),0)</f>
        <v>0</v>
      </c>
    </row>
    <row r="207" spans="1:47" x14ac:dyDescent="0.25">
      <c r="K207" s="12"/>
      <c r="V207" s="112"/>
      <c r="W207" s="112"/>
      <c r="AB207" s="25"/>
      <c r="AC207" s="25"/>
      <c r="AD207" s="25"/>
      <c r="AE207" s="25"/>
      <c r="AF207" s="25"/>
      <c r="AG207" s="25"/>
      <c r="AH207" s="25"/>
      <c r="AI207" s="25"/>
      <c r="AJ207" s="25"/>
      <c r="AK207" s="25"/>
      <c r="AL207" s="25"/>
      <c r="AM207" s="25"/>
      <c r="AN207" s="25"/>
      <c r="AO207" s="25"/>
      <c r="AP207" s="25"/>
      <c r="AQ207" s="25"/>
      <c r="AR207" s="25"/>
      <c r="AS207" s="25"/>
      <c r="AT207" s="25"/>
      <c r="AU207" s="25"/>
    </row>
    <row r="208" spans="1:47" x14ac:dyDescent="0.25">
      <c r="B208" s="26" t="s">
        <v>175</v>
      </c>
    </row>
    <row r="209" spans="2:47" ht="15" customHeight="1" x14ac:dyDescent="0.25">
      <c r="B209" s="4"/>
      <c r="C209" s="4"/>
      <c r="D209" s="4"/>
      <c r="E209" s="4"/>
      <c r="F209" s="4"/>
      <c r="G209" s="4"/>
      <c r="H209" s="4"/>
      <c r="I209" s="18"/>
      <c r="J209" s="18"/>
      <c r="K209" s="4"/>
      <c r="L209" s="4"/>
      <c r="M209" s="4"/>
      <c r="N209" s="4"/>
      <c r="O209" s="4"/>
      <c r="P209" s="16"/>
      <c r="Q209" s="97"/>
      <c r="R209" s="99"/>
      <c r="S209" s="99" t="s">
        <v>65</v>
      </c>
      <c r="T209" s="99"/>
      <c r="U209" s="98"/>
      <c r="X209" s="16"/>
      <c r="Y209" s="16"/>
      <c r="Z209" s="569" t="s">
        <v>12</v>
      </c>
      <c r="AA209" s="570"/>
      <c r="AB209" s="570"/>
      <c r="AC209" s="570"/>
      <c r="AD209" s="570"/>
      <c r="AE209" s="570"/>
      <c r="AF209" s="570"/>
      <c r="AG209" s="570"/>
      <c r="AH209" s="570"/>
      <c r="AI209" s="570"/>
      <c r="AJ209" s="570"/>
      <c r="AK209" s="570"/>
      <c r="AL209" s="570"/>
      <c r="AM209" s="570"/>
      <c r="AN209" s="570"/>
      <c r="AO209" s="570"/>
      <c r="AP209" s="570"/>
      <c r="AQ209" s="570"/>
      <c r="AR209" s="570"/>
      <c r="AS209" s="570"/>
      <c r="AT209" s="570"/>
      <c r="AU209" s="570"/>
    </row>
    <row r="210" spans="2:47" ht="52.5" x14ac:dyDescent="0.25">
      <c r="B210" s="5" t="s">
        <v>66</v>
      </c>
      <c r="C210" s="6" t="s">
        <v>67</v>
      </c>
      <c r="D210" s="6" t="s">
        <v>419</v>
      </c>
      <c r="E210" s="6" t="s">
        <v>68</v>
      </c>
      <c r="F210" s="6" t="s">
        <v>69</v>
      </c>
      <c r="G210" s="6" t="s">
        <v>70</v>
      </c>
      <c r="H210" s="5" t="s">
        <v>71</v>
      </c>
      <c r="I210" s="19" t="s">
        <v>72</v>
      </c>
      <c r="J210" s="19" t="s">
        <v>204</v>
      </c>
      <c r="K210" s="6" t="s">
        <v>73</v>
      </c>
      <c r="L210" s="6" t="s">
        <v>74</v>
      </c>
      <c r="M210" s="6" t="s">
        <v>75</v>
      </c>
      <c r="N210" s="6" t="s">
        <v>76</v>
      </c>
      <c r="O210" s="6" t="s">
        <v>77</v>
      </c>
      <c r="P210" s="5" t="s">
        <v>181</v>
      </c>
      <c r="Q210" s="5" t="s">
        <v>203</v>
      </c>
      <c r="R210" s="5"/>
      <c r="S210" s="5" t="s">
        <v>202</v>
      </c>
      <c r="T210" s="6" t="s">
        <v>78</v>
      </c>
      <c r="U210" s="5" t="s">
        <v>79</v>
      </c>
      <c r="V210" s="21" t="s">
        <v>86</v>
      </c>
      <c r="W210" s="21" t="s">
        <v>86</v>
      </c>
      <c r="X210" s="5" t="s">
        <v>80</v>
      </c>
      <c r="Y210" s="5" t="s">
        <v>81</v>
      </c>
      <c r="Z210" s="571" t="str">
        <f>Z8</f>
        <v>2014/15</v>
      </c>
      <c r="AA210" s="572"/>
      <c r="AB210" s="571" t="str">
        <f>AB8</f>
        <v>2015/16</v>
      </c>
      <c r="AC210" s="572"/>
      <c r="AD210" s="571" t="str">
        <f>AD8</f>
        <v>2016/17</v>
      </c>
      <c r="AE210" s="572"/>
      <c r="AF210" s="571" t="str">
        <f>AF8</f>
        <v>2017/18</v>
      </c>
      <c r="AG210" s="572"/>
      <c r="AH210" s="571" t="str">
        <f>AH8</f>
        <v>2018/19</v>
      </c>
      <c r="AI210" s="572"/>
      <c r="AJ210" s="571" t="str">
        <f>AJ8</f>
        <v>2019/20</v>
      </c>
      <c r="AK210" s="572"/>
      <c r="AL210" s="571" t="str">
        <f>AL8</f>
        <v>2020/21</v>
      </c>
      <c r="AM210" s="572"/>
      <c r="AN210" s="571" t="str">
        <f>AN8</f>
        <v>2021/22</v>
      </c>
      <c r="AO210" s="572"/>
      <c r="AP210" s="571" t="str">
        <f>AP8</f>
        <v>2022/23</v>
      </c>
      <c r="AQ210" s="572"/>
      <c r="AR210" s="571" t="str">
        <f>AR8</f>
        <v>2023/24</v>
      </c>
      <c r="AS210" s="572"/>
      <c r="AT210" s="571" t="str">
        <f>AT8</f>
        <v>2024/25</v>
      </c>
      <c r="AU210" s="572"/>
    </row>
    <row r="211" spans="2:47" ht="36" customHeight="1" x14ac:dyDescent="0.25">
      <c r="B211" s="7"/>
      <c r="C211" s="7"/>
      <c r="D211" s="7"/>
      <c r="E211" s="7"/>
      <c r="F211" s="8"/>
      <c r="G211" s="8"/>
      <c r="H211" s="8"/>
      <c r="I211" s="20"/>
      <c r="J211" s="20"/>
      <c r="K211" s="8"/>
      <c r="L211" s="8"/>
      <c r="M211" s="8"/>
      <c r="N211" s="8"/>
      <c r="O211" s="8"/>
      <c r="P211" s="8"/>
      <c r="Q211" s="8"/>
      <c r="R211" s="8"/>
      <c r="S211" s="8"/>
      <c r="T211" s="8"/>
      <c r="U211" s="8"/>
      <c r="V211" s="23"/>
      <c r="W211" s="23"/>
      <c r="X211" s="8"/>
      <c r="Y211" s="8"/>
      <c r="Z211" s="5" t="s">
        <v>82</v>
      </c>
      <c r="AA211" s="5" t="s">
        <v>182</v>
      </c>
      <c r="AB211" s="5" t="s">
        <v>82</v>
      </c>
      <c r="AC211" s="5" t="s">
        <v>182</v>
      </c>
      <c r="AD211" s="5" t="s">
        <v>82</v>
      </c>
      <c r="AE211" s="5" t="s">
        <v>182</v>
      </c>
      <c r="AF211" s="5" t="s">
        <v>82</v>
      </c>
      <c r="AG211" s="5" t="s">
        <v>182</v>
      </c>
      <c r="AH211" s="5" t="s">
        <v>82</v>
      </c>
      <c r="AI211" s="5" t="s">
        <v>182</v>
      </c>
      <c r="AJ211" s="5" t="s">
        <v>82</v>
      </c>
      <c r="AK211" s="5" t="s">
        <v>182</v>
      </c>
      <c r="AL211" s="5" t="s">
        <v>82</v>
      </c>
      <c r="AM211" s="5" t="s">
        <v>182</v>
      </c>
      <c r="AN211" s="5" t="s">
        <v>82</v>
      </c>
      <c r="AO211" s="5" t="s">
        <v>182</v>
      </c>
      <c r="AP211" s="5" t="s">
        <v>82</v>
      </c>
      <c r="AQ211" s="5" t="s">
        <v>182</v>
      </c>
      <c r="AR211" s="5" t="s">
        <v>82</v>
      </c>
      <c r="AS211" s="5" t="s">
        <v>182</v>
      </c>
      <c r="AT211" s="5" t="s">
        <v>82</v>
      </c>
      <c r="AU211" s="5" t="s">
        <v>182</v>
      </c>
    </row>
    <row r="212" spans="2:47" x14ac:dyDescent="0.25">
      <c r="B212" s="80" t="s">
        <v>566</v>
      </c>
      <c r="C212" s="80"/>
      <c r="D212" s="80"/>
      <c r="E212" s="80"/>
      <c r="F212" s="80"/>
      <c r="G212" s="80"/>
      <c r="H212" s="80"/>
      <c r="I212" s="80"/>
      <c r="J212" s="80"/>
      <c r="K212" s="80"/>
      <c r="L212" s="80"/>
      <c r="M212" s="80"/>
      <c r="N212" s="80"/>
      <c r="O212" s="80"/>
      <c r="P212" s="80"/>
      <c r="Q212" s="80"/>
      <c r="R212" s="80"/>
      <c r="S212" s="80"/>
      <c r="T212" s="80"/>
      <c r="U212" s="80"/>
      <c r="V212" s="80"/>
      <c r="W212" s="80"/>
      <c r="X212" s="80"/>
      <c r="Y212" s="88">
        <f t="array" ref="Y212">SUM(IF(ISERROR(FIND("Exported",$S$215:$S$251)),IF($U$215:$U$251&lt;&gt;"Yes",Y215:Y251,0),0))</f>
        <v>0</v>
      </c>
      <c r="Z212" s="88">
        <f t="array" ref="Z212">SUM(IF(ISERROR(FIND("Exported",$S$215:$S$251)),IF($U$215:$U$251&lt;&gt;"Yes",Z215:Z251,0),0))</f>
        <v>0</v>
      </c>
      <c r="AA212" s="88">
        <f t="array" ref="AA212">SUM(IF(ISERROR(FIND("Exported",$S$215:$S$251)),IF($U$215:$U$251&lt;&gt;"Yes",AA215:AA251,0),0))</f>
        <v>0</v>
      </c>
      <c r="AB212" s="88">
        <f t="array" ref="AB212">SUM(IF(ISERROR(FIND("Exported",$S$215:$S$251)),IF($U$215:$U$251&lt;&gt;"Yes",AB215:AB251,0),0))</f>
        <v>0</v>
      </c>
      <c r="AC212" s="88">
        <f t="array" ref="AC212">SUM(IF(ISERROR(FIND("Exported",$S$215:$S$251)),IF($U$215:$U$251&lt;&gt;"Yes",AC215:AC251,0),0))</f>
        <v>0</v>
      </c>
      <c r="AD212" s="88">
        <f t="array" ref="AD212">SUM(IF(ISERROR(FIND("Exported",$S$215:$S$251)),IF($U$215:$U$251&lt;&gt;"Yes",AD215:AD251,0),0))</f>
        <v>0</v>
      </c>
      <c r="AE212" s="88">
        <f t="array" ref="AE212">SUM(IF(ISERROR(FIND("Exported",$S$215:$S$251)),IF($U$215:$U$251&lt;&gt;"Yes",AE215:AE251,0),0))</f>
        <v>0</v>
      </c>
      <c r="AF212" s="88">
        <f t="array" ref="AF212">SUM(IF(ISERROR(FIND("Exported",$S$215:$S$251)),IF($U$215:$U$251&lt;&gt;"Yes",AF215:AF251,0),0))</f>
        <v>0</v>
      </c>
      <c r="AG212" s="88">
        <f t="array" ref="AG212">SUM(IF(ISERROR(FIND("Exported",$S$215:$S$251)),IF($U$215:$U$251&lt;&gt;"Yes",AG215:AG251,0),0))</f>
        <v>0</v>
      </c>
      <c r="AH212" s="88">
        <f t="array" ref="AH212">SUM(IF(ISERROR(FIND("Exported",$S$215:$S$251)),IF($U$215:$U$251&lt;&gt;"Yes",AH215:AH251,0),0))</f>
        <v>0</v>
      </c>
      <c r="AI212" s="88">
        <f t="array" ref="AI212">SUM(IF(ISERROR(FIND("Exported",$S$215:$S$251)),IF($U$215:$U$251&lt;&gt;"Yes",AI215:AI251,0),0))</f>
        <v>0</v>
      </c>
      <c r="AJ212" s="88">
        <f t="array" ref="AJ212">SUM(IF(ISERROR(FIND("Exported",$S$215:$S$251)),IF($U$215:$U$251&lt;&gt;"Yes",AJ215:AJ251,0),0))</f>
        <v>0</v>
      </c>
      <c r="AK212" s="88">
        <f t="array" ref="AK212">SUM(IF(ISERROR(FIND("Exported",$S$215:$S$251)),IF($U$215:$U$251&lt;&gt;"Yes",AK215:AK251,0),0))</f>
        <v>0</v>
      </c>
      <c r="AL212" s="88">
        <f t="array" ref="AL212">SUM(IF(ISERROR(FIND("Exported",$S$215:$S$251)),IF($U$215:$U$251&lt;&gt;"Yes",AL215:AL251,0),0))</f>
        <v>0</v>
      </c>
      <c r="AM212" s="88">
        <f t="array" ref="AM212">SUM(IF(ISERROR(FIND("Exported",$S$215:$S$251)),IF($U$215:$U$251&lt;&gt;"Yes",AM215:AM251,0),0))</f>
        <v>0</v>
      </c>
      <c r="AN212" s="88">
        <f t="array" ref="AN212">SUM(IF(ISERROR(FIND("Exported",$S$215:$S$251)),IF($U$215:$U$251&lt;&gt;"Yes",AN215:AN251,0),0))</f>
        <v>0</v>
      </c>
      <c r="AO212" s="88">
        <f t="array" ref="AO212">SUM(IF(ISERROR(FIND("Exported",$S$215:$S$251)),IF($U$215:$U$251&lt;&gt;"Yes",AO215:AO251,0),0))</f>
        <v>0</v>
      </c>
      <c r="AP212" s="88">
        <f t="array" ref="AP212">SUM(IF(ISERROR(FIND("Exported",$S$215:$S$251)),IF($U$215:$U$251&lt;&gt;"Yes",AP215:AP251,0),0))</f>
        <v>0</v>
      </c>
      <c r="AQ212" s="88">
        <f t="array" ref="AQ212">SUM(IF(ISERROR(FIND("Exported",$S$215:$S$251)),IF($U$215:$U$251&lt;&gt;"Yes",AQ215:AQ251,0),0))</f>
        <v>0</v>
      </c>
      <c r="AR212" s="88">
        <f t="array" ref="AR212">SUM(IF(ISERROR(FIND("Exported",$S$215:$S$251)),IF($U$215:$U$251&lt;&gt;"Yes",AR215:AR251,0),0))</f>
        <v>0</v>
      </c>
      <c r="AS212" s="88">
        <f t="array" ref="AS212">SUM(IF(ISERROR(FIND("Exported",$S$215:$S$251)),IF($U$215:$U$251&lt;&gt;"Yes",AS215:AS251,0),0))</f>
        <v>0</v>
      </c>
      <c r="AT212" s="88">
        <f t="array" ref="AT212">SUM(IF(ISERROR(FIND("Exported",$S$215:$S$251)),IF($U$215:$U$251&lt;&gt;"Yes",AT215:AT251,0),0))</f>
        <v>0</v>
      </c>
      <c r="AU212" s="88">
        <f t="array" ref="AU212">SUM(IF(ISERROR(FIND("Exported",$S$215:$S$251)),IF($U$215:$U$251&lt;&gt;"Yes",AU215:AU251,0),0))</f>
        <v>0</v>
      </c>
    </row>
    <row r="213" spans="2:47" x14ac:dyDescent="0.25">
      <c r="B213" s="80" t="s">
        <v>567</v>
      </c>
      <c r="C213" s="80"/>
      <c r="D213" s="80"/>
      <c r="E213" s="80"/>
      <c r="F213" s="80"/>
      <c r="G213" s="80"/>
      <c r="H213" s="80"/>
      <c r="I213" s="80"/>
      <c r="J213" s="80"/>
      <c r="K213" s="80"/>
      <c r="L213" s="80"/>
      <c r="M213" s="80"/>
      <c r="N213" s="80"/>
      <c r="O213" s="80"/>
      <c r="P213" s="80"/>
      <c r="Q213" s="80"/>
      <c r="R213" s="80"/>
      <c r="S213" s="80"/>
      <c r="T213" s="80"/>
      <c r="U213" s="80"/>
      <c r="V213" s="80"/>
      <c r="W213" s="80"/>
      <c r="X213" s="80"/>
      <c r="Y213" s="88">
        <f t="array" ref="Y213">SUM(IF(ISERROR(FIND("Supply",$S$215:$S$251)),IF($U$215:$U$251&lt;&gt;"Yes",Y215:Y251,0),0))</f>
        <v>0</v>
      </c>
      <c r="Z213" s="88">
        <f t="array" ref="Z213">SUM(IF(ISERROR(FIND("Supply",$S$215:$S$251)),IF($U$215:$U$251&lt;&gt;"Yes",Z215:Z251,0),0))</f>
        <v>0</v>
      </c>
      <c r="AA213" s="88">
        <f t="array" ref="AA213">SUM(IF(ISERROR(FIND("Supply",$S$215:$S$251)),IF($U$215:$U$251&lt;&gt;"Yes",AA215:AA251,0),0))</f>
        <v>0</v>
      </c>
      <c r="AB213" s="88">
        <f t="array" ref="AB213">SUM(IF(ISERROR(FIND("Supply",$S$215:$S$251)),IF($U$215:$U$251&lt;&gt;"Yes",AB215:AB251,0),0))</f>
        <v>0</v>
      </c>
      <c r="AC213" s="88">
        <f t="array" ref="AC213">SUM(IF(ISERROR(FIND("Supply",$S$215:$S$251)),IF($U$215:$U$251&lt;&gt;"Yes",AC215:AC251,0),0))</f>
        <v>0</v>
      </c>
      <c r="AD213" s="88">
        <f t="array" ref="AD213">SUM(IF(ISERROR(FIND("Supply",$S$215:$S$251)),IF($U$215:$U$251&lt;&gt;"Yes",AD215:AD251,0),0))</f>
        <v>0</v>
      </c>
      <c r="AE213" s="88">
        <f t="array" ref="AE213">SUM(IF(ISERROR(FIND("Supply",$S$215:$S$251)),IF($U$215:$U$251&lt;&gt;"Yes",AE215:AE251,0),0))</f>
        <v>0</v>
      </c>
      <c r="AF213" s="88">
        <f t="array" ref="AF213">SUM(IF(ISERROR(FIND("Supply",$S$215:$S$251)),IF($U$215:$U$251&lt;&gt;"Yes",AF215:AF251,0),0))</f>
        <v>0</v>
      </c>
      <c r="AG213" s="88">
        <f t="array" ref="AG213">SUM(IF(ISERROR(FIND("Supply",$S$215:$S$251)),IF($U$215:$U$251&lt;&gt;"Yes",AG215:AG251,0),0))</f>
        <v>0</v>
      </c>
      <c r="AH213" s="88">
        <f t="array" ref="AH213">SUM(IF(ISERROR(FIND("Supply",$S$215:$S$251)),IF($U$215:$U$251&lt;&gt;"Yes",AH215:AH251,0),0))</f>
        <v>0</v>
      </c>
      <c r="AI213" s="88">
        <f t="array" ref="AI213">SUM(IF(ISERROR(FIND("Supply",$S$215:$S$251)),IF($U$215:$U$251&lt;&gt;"Yes",AI215:AI251,0),0))</f>
        <v>0</v>
      </c>
      <c r="AJ213" s="88">
        <f t="array" ref="AJ213">SUM(IF(ISERROR(FIND("Supply",$S$215:$S$251)),IF($U$215:$U$251&lt;&gt;"Yes",AJ215:AJ251,0),0))</f>
        <v>0</v>
      </c>
      <c r="AK213" s="88">
        <f t="array" ref="AK213">SUM(IF(ISERROR(FIND("Supply",$S$215:$S$251)),IF($U$215:$U$251&lt;&gt;"Yes",AK215:AK251,0),0))</f>
        <v>0</v>
      </c>
      <c r="AL213" s="88">
        <f t="array" ref="AL213">SUM(IF(ISERROR(FIND("Supply",$S$215:$S$251)),IF($U$215:$U$251&lt;&gt;"Yes",AL215:AL251,0),0))</f>
        <v>0</v>
      </c>
      <c r="AM213" s="88">
        <f t="array" ref="AM213">SUM(IF(ISERROR(FIND("Supply",$S$215:$S$251)),IF($U$215:$U$251&lt;&gt;"Yes",AM215:AM251,0),0))</f>
        <v>0</v>
      </c>
      <c r="AN213" s="88">
        <f t="array" ref="AN213">SUM(IF(ISERROR(FIND("Supply",$S$215:$S$251)),IF($U$215:$U$251&lt;&gt;"Yes",AN215:AN251,0),0))</f>
        <v>0</v>
      </c>
      <c r="AO213" s="88">
        <f t="array" ref="AO213">SUM(IF(ISERROR(FIND("Supply",$S$215:$S$251)),IF($U$215:$U$251&lt;&gt;"Yes",AO215:AO251,0),0))</f>
        <v>0</v>
      </c>
      <c r="AP213" s="88">
        <f t="array" ref="AP213">SUM(IF(ISERROR(FIND("Supply",$S$215:$S$251)),IF($U$215:$U$251&lt;&gt;"Yes",AP215:AP251,0),0))</f>
        <v>0</v>
      </c>
      <c r="AQ213" s="88">
        <f t="array" ref="AQ213">SUM(IF(ISERROR(FIND("Supply",$S$215:$S$251)),IF($U$215:$U$251&lt;&gt;"Yes",AQ215:AQ251,0),0))</f>
        <v>0</v>
      </c>
      <c r="AR213" s="88">
        <f t="array" ref="AR213">SUM(IF(ISERROR(FIND("Supply",$S$215:$S$251)),IF($U$215:$U$251&lt;&gt;"Yes",AR215:AR251,0),0))</f>
        <v>0</v>
      </c>
      <c r="AS213" s="88">
        <f t="array" ref="AS213">SUM(IF(ISERROR(FIND("Supply",$S$215:$S$251)),IF($U$215:$U$251&lt;&gt;"Yes",AS215:AS251,0),0))</f>
        <v>0</v>
      </c>
      <c r="AT213" s="88">
        <f t="array" ref="AT213">SUM(IF(ISERROR(FIND("Supply",$S$215:$S$251)),IF($U$215:$U$251&lt;&gt;"Yes",AT215:AT251,0),0))</f>
        <v>0</v>
      </c>
      <c r="AU213" s="88">
        <f t="array" ref="AU213">SUM(IF(ISERROR(FIND("Supply",$S$215:$S$251)),IF($U$215:$U$251&lt;&gt;"Yes",AU215:AU251,0),0))</f>
        <v>0</v>
      </c>
    </row>
    <row r="214" spans="2:47" x14ac:dyDescent="0.25">
      <c r="B214" s="80" t="s">
        <v>568</v>
      </c>
      <c r="C214" s="80"/>
      <c r="D214" s="80"/>
      <c r="E214" s="80"/>
      <c r="F214" s="80"/>
      <c r="G214" s="80"/>
      <c r="H214" s="80"/>
      <c r="I214" s="80"/>
      <c r="J214" s="80"/>
      <c r="K214" s="80"/>
      <c r="L214" s="80"/>
      <c r="M214" s="80"/>
      <c r="N214" s="80"/>
      <c r="O214" s="80"/>
      <c r="P214" s="80"/>
      <c r="Q214" s="80"/>
      <c r="R214" s="80"/>
      <c r="S214" s="80"/>
      <c r="T214" s="80"/>
      <c r="U214" s="80"/>
      <c r="V214" s="80"/>
      <c r="W214" s="80"/>
      <c r="X214" s="80"/>
      <c r="Y214" s="88">
        <f>SUM(Y212:Y213)</f>
        <v>0</v>
      </c>
      <c r="Z214" s="88">
        <f>SUM(Z212:Z213)</f>
        <v>0</v>
      </c>
      <c r="AA214" s="88">
        <f t="shared" ref="AA214:AU214" si="148">SUM(AA212:AA213)</f>
        <v>0</v>
      </c>
      <c r="AB214" s="88">
        <f>SUM(AB212:AB213)</f>
        <v>0</v>
      </c>
      <c r="AC214" s="88">
        <f>SUM(AC212:AC213)</f>
        <v>0</v>
      </c>
      <c r="AD214" s="88">
        <f t="shared" si="148"/>
        <v>0</v>
      </c>
      <c r="AE214" s="88">
        <f t="shared" si="148"/>
        <v>0</v>
      </c>
      <c r="AF214" s="88">
        <f t="shared" si="148"/>
        <v>0</v>
      </c>
      <c r="AG214" s="88">
        <f t="shared" si="148"/>
        <v>0</v>
      </c>
      <c r="AH214" s="88">
        <f t="shared" si="148"/>
        <v>0</v>
      </c>
      <c r="AI214" s="88">
        <f t="shared" si="148"/>
        <v>0</v>
      </c>
      <c r="AJ214" s="88">
        <f t="shared" si="148"/>
        <v>0</v>
      </c>
      <c r="AK214" s="88">
        <f t="shared" si="148"/>
        <v>0</v>
      </c>
      <c r="AL214" s="88">
        <f t="shared" si="148"/>
        <v>0</v>
      </c>
      <c r="AM214" s="88">
        <f t="shared" si="148"/>
        <v>0</v>
      </c>
      <c r="AN214" s="88">
        <f>SUM(AN212:AN213)</f>
        <v>0</v>
      </c>
      <c r="AO214" s="88">
        <f>SUM(AO212:AO213)</f>
        <v>0</v>
      </c>
      <c r="AP214" s="88">
        <f t="shared" si="148"/>
        <v>0</v>
      </c>
      <c r="AQ214" s="88">
        <f t="shared" si="148"/>
        <v>0</v>
      </c>
      <c r="AR214" s="88">
        <f>SUM(AR212:AR213)</f>
        <v>0</v>
      </c>
      <c r="AS214" s="88">
        <f>SUM(AS212:AS213)</f>
        <v>0</v>
      </c>
      <c r="AT214" s="88">
        <f t="shared" si="148"/>
        <v>0</v>
      </c>
      <c r="AU214" s="88">
        <f t="shared" si="148"/>
        <v>0</v>
      </c>
    </row>
    <row r="215" spans="2:47" x14ac:dyDescent="0.25">
      <c r="B215" s="64"/>
      <c r="C215" s="64"/>
      <c r="D215" s="206"/>
      <c r="E215" s="64"/>
      <c r="F215" s="69"/>
      <c r="G215" s="69"/>
      <c r="H215" s="87" t="str">
        <f>IF(G215="","",CONCATENATE(LEFT(G215,4)+1,"/",RIGHT(G215,2)+1))</f>
        <v/>
      </c>
      <c r="I215" s="64"/>
      <c r="J215" s="64"/>
      <c r="K215" s="64"/>
      <c r="L215" s="64"/>
      <c r="M215" s="64"/>
      <c r="N215" s="64"/>
      <c r="O215" s="64"/>
      <c r="P215" s="64"/>
      <c r="Q215" s="84" t="str">
        <f>IF(P215&gt;0,"Stationary","")</f>
        <v/>
      </c>
      <c r="R215" s="84" t="str">
        <f>IF(P215&gt;0,"Scope 1","")</f>
        <v/>
      </c>
      <c r="S215" s="64"/>
      <c r="T215" s="64"/>
      <c r="U215" s="65"/>
      <c r="V215" s="63"/>
      <c r="W215" s="63"/>
      <c r="X215" s="83" t="str">
        <f t="shared" ref="X215:X251" si="149">IF(OR($H215="",$S215=0,$T215=0,$N215="Identified/More Info Req",$N215="Abandoned",$N215="Superseded"),"",(I215-J215)/(T215*INDEX(CostsData,MATCH($S215,CostsEmissionSource,0),MATCH($H215,CostsYear,0)))+IF($K215="Yes",AB215*INDEX(CostsData,MATCH("CRC EES",CostsEmissionSource,0),MATCH(AD$8,CostsYear,0)),0))</f>
        <v/>
      </c>
      <c r="Y215" s="83" t="str">
        <f t="shared" ref="Y215:Y251" si="150">IF(OR($H215="",$S215=0,$T215=0,$N215="Identified/More Info Req",$N215="Abandoned",$N215="Superseded"),"",(I215-J215)/($T215*(INDEX(EmissionFactorsData,MATCH($S215,EmissionFactorsEmissionSource,0),MATCH($H215,EmissionFactorsYear,0))/1000)))</f>
        <v/>
      </c>
      <c r="Z215" s="81">
        <f t="shared" ref="Z215:Z251" si="151">IF(OR($N215="Identified/More Info Req",$N215="Abandoned",$N215="Superseded",$U215="yes",LEFT($H215,4)&gt;LEFT(Z$8,4),$S215=""),0,$T215*(INDEX(EmissionFactorsData,MATCH($S215,EmissionFactorsEmissionSource,0),MATCH(Z$8,EmissionFactorsYear,0))/1000))</f>
        <v>0</v>
      </c>
      <c r="AA215" s="81">
        <f t="shared" ref="AA215:AA251" si="152">IF(OR($N215="Identified/More Info Req",$N215="Abandoned",$N215="Superseded",$U215="yes",LEFT($H215,4)&gt;LEFT(Z$8,4),$S215=""),0,$T215*INDEX(CostsData,MATCH($S215,CostsEmissionSource,0),MATCH(Z$8,CostsYear,0)))+IF($K215="Yes",X215*INDEX(CostsData,MATCH("CRC EES",CostsEmissionSource,0),MATCH(Z$8,CostsYear,0)),0)</f>
        <v>0</v>
      </c>
      <c r="AB215" s="81">
        <f t="shared" ref="AB215:AB251" si="153">IF(OR($N215="Identified/More Info Req",$N215="Abandoned",$N215="Superseded",$U215="yes",LEFT($H215,4)&gt;LEFT(AB$8,4),$S215=""),0,$T215*(INDEX(EmissionFactorsData,MATCH($S215,EmissionFactorsEmissionSource,0),MATCH(AB$8,EmissionFactorsYear,0))/1000))</f>
        <v>0</v>
      </c>
      <c r="AC215" s="81">
        <f t="shared" ref="AC215:AC251" si="154">IF(OR($N215="Identified/More Info Req",$N215="Abandoned",$N215="Superseded",$U215="yes",LEFT($H215,4)&gt;LEFT(AB$8,4),$S215=""),0,$T215*INDEX(CostsData,MATCH($S215,CostsEmissionSource,0),MATCH(AB$8,CostsYear,0)))+IF($K215="Yes",Z215*INDEX(CostsData,MATCH("CRC EES",CostsEmissionSource,0),MATCH(AB$8,CostsYear,0)),0)</f>
        <v>0</v>
      </c>
      <c r="AD215" s="81">
        <f t="shared" ref="AD215:AD251" si="155">IF(OR($N215="Identified/More Info Req",$N215="Abandoned",$N215="Superseded",$U215="yes",LEFT($H215,4)&gt;LEFT(AD$8,4),$S215=""),0,$T215*(INDEX(EmissionFactorsData,MATCH($S215,EmissionFactorsEmissionSource,0),MATCH(AD$8,EmissionFactorsYear,0))/1000))</f>
        <v>0</v>
      </c>
      <c r="AE215" s="81">
        <f t="shared" ref="AE215:AE251" si="156">IF(OR($N215="Identified/More Info Req",$N215="Abandoned",$N215="Superseded",$U215="yes",LEFT($H215,4)&gt;LEFT(AD$8,4),$S215=""),0,$T215*INDEX(CostsData,MATCH($S215,CostsEmissionSource,0),MATCH(AD$8,CostsYear,0)))+IF($K215="Yes",AB215*INDEX(CostsData,MATCH("CRC EES",CostsEmissionSource,0),MATCH(AD$8,CostsYear,0)),0)</f>
        <v>0</v>
      </c>
      <c r="AF215" s="81">
        <f t="shared" ref="AF215:AF251" si="157">IF(OR($N215="Identified/More Info Req",$N215="Abandoned",$N215="Superseded",$U215="yes",LEFT($H215,4)&gt;LEFT(AF$8,4),$S215=""),0,$T215*(INDEX(EmissionFactorsData,MATCH($S215,EmissionFactorsEmissionSource,0),MATCH(AF$8,EmissionFactorsYear,0))/1000))</f>
        <v>0</v>
      </c>
      <c r="AG215" s="81">
        <f t="shared" ref="AG215:AG251" si="158">IF(OR($N215="Identified/More Info Req",$N215="Abandoned",$N215="Superseded",$U215="yes",LEFT($H215,4)&gt;LEFT(AF$8,4),$S215=""),0,$T215*INDEX(CostsData,MATCH($S215,CostsEmissionSource,0),MATCH(AF$8,CostsYear,0)))+IF($K215="Yes",AD215*INDEX(CostsData,MATCH("CRC EES",CostsEmissionSource,0),MATCH(AF$8,CostsYear,0)),0)</f>
        <v>0</v>
      </c>
      <c r="AH215" s="81">
        <f t="shared" ref="AH215:AH251" si="159">IF(OR($N215="Identified/More Info Req",$N215="Abandoned",$N215="Superseded",$U215="yes",LEFT($H215,4)&gt;LEFT(AH$8,4),$S215=""),0,$T215*(INDEX(EmissionFactorsData,MATCH($S215,EmissionFactorsEmissionSource,0),MATCH(AH$8,EmissionFactorsYear,0))/1000))</f>
        <v>0</v>
      </c>
      <c r="AI215" s="81">
        <f t="shared" ref="AI215:AI251" si="160">IF(OR($N215="Identified/More Info Req",$N215="Abandoned",$N215="Superseded",$U215="yes",LEFT($H215,4)&gt;LEFT(AH$8,4),$S215=""),0,$T215*INDEX(CostsData,MATCH($S215,CostsEmissionSource,0),MATCH(AH$8,CostsYear,0)))+IF($K215="Yes",AF215*INDEX(CostsData,MATCH("CRC EES",CostsEmissionSource,0),MATCH(AH$8,CostsYear,0)),0)</f>
        <v>0</v>
      </c>
      <c r="AJ215" s="81">
        <f t="shared" ref="AJ215:AJ251" si="161">IF(OR($N215="Identified/More Info Req",$N215="Abandoned",$N215="Superseded",$U215="yes",LEFT($H215,4)&gt;LEFT(AJ$8,4),$S215=""),0,$T215*(INDEX(EmissionFactorsData,MATCH($S215,EmissionFactorsEmissionSource,0),MATCH(AJ$8,EmissionFactorsYear,0))/1000))</f>
        <v>0</v>
      </c>
      <c r="AK215" s="81">
        <f t="shared" ref="AK215:AK251" si="162">IF(OR($N215="Identified/More Info Req",$N215="Abandoned",$N215="Superseded",$U215="yes",LEFT($H215,4)&gt;LEFT(AJ$8,4),$S215=""),0,$T215*INDEX(CostsData,MATCH($S215,CostsEmissionSource,0),MATCH(AJ$8,CostsYear,0)))+IF($K215="Yes",AH215*INDEX(CostsData,MATCH("CRC EES",CostsEmissionSource,0),MATCH(AJ$8,CostsYear,0)),0)</f>
        <v>0</v>
      </c>
      <c r="AL215" s="81">
        <f t="shared" ref="AL215:AL251" si="163">IF(OR($N215="Identified/More Info Req",$N215="Abandoned",$N215="Superseded",$U215="yes",LEFT($H215,4)&gt;LEFT(AL$8,4),$S215=""),0,$T215*(INDEX(EmissionFactorsData,MATCH($S215,EmissionFactorsEmissionSource,0),MATCH(AL$8,EmissionFactorsYear,0))/1000))</f>
        <v>0</v>
      </c>
      <c r="AM215" s="81">
        <f t="shared" ref="AM215:AM251" si="164">IF(OR($N215="Identified/More Info Req",$N215="Abandoned",$N215="Superseded",$U215="yes",LEFT($H215,4)&gt;LEFT(AL$8,4),$S215=""),0,$T215*INDEX(CostsData,MATCH($S215,CostsEmissionSource,0),MATCH(AL$8,CostsYear,0)))+IF($K215="Yes",AJ215*INDEX(CostsData,MATCH("CRC EES",CostsEmissionSource,0),MATCH(AL$8,CostsYear,0)),0)</f>
        <v>0</v>
      </c>
      <c r="AN215" s="81">
        <f t="shared" ref="AN215:AN251" si="165">IF(OR($N215="Identified/More Info Req",$N215="Abandoned",$N215="Superseded",$U215="yes",LEFT($H215,4)&gt;LEFT(AN$8,4),$S215=""),0,$T215*(INDEX(EmissionFactorsData,MATCH($S215,EmissionFactorsEmissionSource,0),MATCH(AN$8,EmissionFactorsYear,0))/1000))</f>
        <v>0</v>
      </c>
      <c r="AO215" s="81">
        <f t="shared" ref="AO215:AO251" si="166">IF(OR($N215="Identified/More Info Req",$N215="Abandoned",$N215="Superseded",$U215="yes",LEFT($H215,4)&gt;LEFT(AN$8,4),$S215=""),0,$T215*INDEX(CostsData,MATCH($S215,CostsEmissionSource,0),MATCH(AN$8,CostsYear,0)))+IF($K215="Yes",AL215*INDEX(CostsData,MATCH("CRC EES",CostsEmissionSource,0),MATCH(AN$8,CostsYear,0)),0)</f>
        <v>0</v>
      </c>
      <c r="AP215" s="81">
        <f t="shared" ref="AP215:AP251" si="167">IF(OR($N215="Identified/More Info Req",$N215="Abandoned",$N215="Superseded",$U215="yes",LEFT($H215,4)&gt;LEFT(AP$8,4),$S215=""),0,$T215*(INDEX(EmissionFactorsData,MATCH($S215,EmissionFactorsEmissionSource,0),MATCH(AP$8,EmissionFactorsYear,0))/1000))</f>
        <v>0</v>
      </c>
      <c r="AQ215" s="81">
        <f t="shared" ref="AQ215:AQ251" si="168">IF(OR($N215="Identified/More Info Req",$N215="Abandoned",$N215="Superseded",$U215="yes",LEFT($H215,4)&gt;LEFT(AP$8,4),$S215=""),0,$T215*INDEX(CostsData,MATCH($S215,CostsEmissionSource,0),MATCH(AP$8,CostsYear,0)))+IF($K215="Yes",AN215*INDEX(CostsData,MATCH("CRC EES",CostsEmissionSource,0),MATCH(AP$8,CostsYear,0)),0)</f>
        <v>0</v>
      </c>
      <c r="AR215" s="81">
        <f t="shared" ref="AR215:AR251" si="169">IF(OR($N215="Identified/More Info Req",$N215="Abandoned",$N215="Superseded",$U215="yes",LEFT($H215,4)&gt;LEFT(AR$8,4),$S215=""),0,$T215*(INDEX(EmissionFactorsData,MATCH($S215,EmissionFactorsEmissionSource,0),MATCH(AR$8,EmissionFactorsYear,0))/1000))</f>
        <v>0</v>
      </c>
      <c r="AS215" s="81">
        <f t="shared" ref="AS215:AS251" si="170">IF(OR($N215="Identified/More Info Req",$N215="Abandoned",$N215="Superseded",$U215="yes",LEFT($H215,4)&gt;LEFT(AR$8,4),$S215=""),0,$T215*INDEX(CostsData,MATCH($S215,CostsEmissionSource,0),MATCH(AR$8,CostsYear,0)))+IF($K215="Yes",AP215*INDEX(CostsData,MATCH("CRC EES",CostsEmissionSource,0),MATCH(AR$8,CostsYear,0)),0)</f>
        <v>0</v>
      </c>
      <c r="AT215" s="81">
        <f t="shared" ref="AT215:AT251" si="171">IF(OR($N215="Identified/More Info Req",$N215="Abandoned",$N215="Superseded",$U215="yes",LEFT($H215,4)&gt;LEFT(AT$8,4),$S215=""),0,$T215*(INDEX(EmissionFactorsData,MATCH($S215,EmissionFactorsEmissionSource,0),MATCH(AT$8,EmissionFactorsYear,0))/1000))</f>
        <v>0</v>
      </c>
      <c r="AU215" s="81">
        <f t="shared" ref="AU215:AU251" si="172">IF(OR($N215="Identified/More Info Req",$N215="Abandoned",$N215="Superseded",$U215="yes",LEFT($H215,4)&gt;LEFT(AT$8,4),$S215=""),0,$T215*INDEX(CostsData,MATCH($S215,CostsEmissionSource,0),MATCH(AT$8,CostsYear,0)))+IF($K215="Yes",AR215*INDEX(CostsData,MATCH("CRC EES",CostsEmissionSource,0),MATCH(AT$8,CostsYear,0)),0)</f>
        <v>0</v>
      </c>
    </row>
    <row r="216" spans="2:47" x14ac:dyDescent="0.25">
      <c r="B216" s="64"/>
      <c r="C216" s="64"/>
      <c r="D216" s="206"/>
      <c r="E216" s="64"/>
      <c r="F216" s="69"/>
      <c r="G216" s="69"/>
      <c r="H216" s="87" t="str">
        <f t="shared" ref="H216:H251" si="173">IF(G216="","",CONCATENATE(LEFT(G216,4)+1,"/",RIGHT(G216,2)+1))</f>
        <v/>
      </c>
      <c r="I216" s="64"/>
      <c r="J216" s="64"/>
      <c r="K216" s="64"/>
      <c r="L216" s="64"/>
      <c r="M216" s="64"/>
      <c r="N216" s="64"/>
      <c r="O216" s="64"/>
      <c r="P216" s="64"/>
      <c r="Q216" s="84" t="str">
        <f t="shared" ref="Q216:Q251" si="174">IF(P216&gt;0,"Stationary","")</f>
        <v/>
      </c>
      <c r="R216" s="84" t="str">
        <f t="shared" ref="R216:R251" si="175">IF(P216&gt;0,"Scope 1","")</f>
        <v/>
      </c>
      <c r="S216" s="64"/>
      <c r="T216" s="64"/>
      <c r="U216" s="65"/>
      <c r="V216" s="63"/>
      <c r="W216" s="63"/>
      <c r="X216" s="83" t="str">
        <f t="shared" si="149"/>
        <v/>
      </c>
      <c r="Y216" s="83" t="str">
        <f t="shared" si="150"/>
        <v/>
      </c>
      <c r="Z216" s="81">
        <f t="shared" si="151"/>
        <v>0</v>
      </c>
      <c r="AA216" s="81">
        <f t="shared" si="152"/>
        <v>0</v>
      </c>
      <c r="AB216" s="81">
        <f t="shared" si="153"/>
        <v>0</v>
      </c>
      <c r="AC216" s="81">
        <f t="shared" si="154"/>
        <v>0</v>
      </c>
      <c r="AD216" s="81">
        <f t="shared" si="155"/>
        <v>0</v>
      </c>
      <c r="AE216" s="81">
        <f t="shared" si="156"/>
        <v>0</v>
      </c>
      <c r="AF216" s="81">
        <f t="shared" si="157"/>
        <v>0</v>
      </c>
      <c r="AG216" s="81">
        <f t="shared" si="158"/>
        <v>0</v>
      </c>
      <c r="AH216" s="81">
        <f t="shared" si="159"/>
        <v>0</v>
      </c>
      <c r="AI216" s="81">
        <f t="shared" si="160"/>
        <v>0</v>
      </c>
      <c r="AJ216" s="81">
        <f t="shared" si="161"/>
        <v>0</v>
      </c>
      <c r="AK216" s="81">
        <f t="shared" si="162"/>
        <v>0</v>
      </c>
      <c r="AL216" s="81">
        <f t="shared" si="163"/>
        <v>0</v>
      </c>
      <c r="AM216" s="81">
        <f t="shared" si="164"/>
        <v>0</v>
      </c>
      <c r="AN216" s="81">
        <f t="shared" si="165"/>
        <v>0</v>
      </c>
      <c r="AO216" s="81">
        <f t="shared" si="166"/>
        <v>0</v>
      </c>
      <c r="AP216" s="81">
        <f t="shared" si="167"/>
        <v>0</v>
      </c>
      <c r="AQ216" s="81">
        <f t="shared" si="168"/>
        <v>0</v>
      </c>
      <c r="AR216" s="81">
        <f t="shared" si="169"/>
        <v>0</v>
      </c>
      <c r="AS216" s="81">
        <f t="shared" si="170"/>
        <v>0</v>
      </c>
      <c r="AT216" s="81">
        <f t="shared" si="171"/>
        <v>0</v>
      </c>
      <c r="AU216" s="81">
        <f t="shared" si="172"/>
        <v>0</v>
      </c>
    </row>
    <row r="217" spans="2:47" x14ac:dyDescent="0.25">
      <c r="B217" s="64"/>
      <c r="C217" s="64"/>
      <c r="D217" s="206"/>
      <c r="E217" s="64"/>
      <c r="F217" s="69"/>
      <c r="G217" s="69"/>
      <c r="H217" s="87" t="str">
        <f t="shared" si="173"/>
        <v/>
      </c>
      <c r="I217" s="64"/>
      <c r="J217" s="64"/>
      <c r="K217" s="64"/>
      <c r="L217" s="64"/>
      <c r="M217" s="64"/>
      <c r="N217" s="64"/>
      <c r="O217" s="64"/>
      <c r="P217" s="64"/>
      <c r="Q217" s="84" t="str">
        <f t="shared" si="174"/>
        <v/>
      </c>
      <c r="R217" s="84" t="str">
        <f t="shared" si="175"/>
        <v/>
      </c>
      <c r="S217" s="64"/>
      <c r="T217" s="64"/>
      <c r="U217" s="65"/>
      <c r="V217" s="63"/>
      <c r="W217" s="63"/>
      <c r="X217" s="83" t="str">
        <f t="shared" si="149"/>
        <v/>
      </c>
      <c r="Y217" s="83" t="str">
        <f t="shared" si="150"/>
        <v/>
      </c>
      <c r="Z217" s="81">
        <f t="shared" si="151"/>
        <v>0</v>
      </c>
      <c r="AA217" s="81">
        <f t="shared" si="152"/>
        <v>0</v>
      </c>
      <c r="AB217" s="81">
        <f t="shared" si="153"/>
        <v>0</v>
      </c>
      <c r="AC217" s="81">
        <f t="shared" si="154"/>
        <v>0</v>
      </c>
      <c r="AD217" s="81">
        <f t="shared" si="155"/>
        <v>0</v>
      </c>
      <c r="AE217" s="81">
        <f t="shared" si="156"/>
        <v>0</v>
      </c>
      <c r="AF217" s="81">
        <f t="shared" si="157"/>
        <v>0</v>
      </c>
      <c r="AG217" s="81">
        <f t="shared" si="158"/>
        <v>0</v>
      </c>
      <c r="AH217" s="81">
        <f t="shared" si="159"/>
        <v>0</v>
      </c>
      <c r="AI217" s="81">
        <f t="shared" si="160"/>
        <v>0</v>
      </c>
      <c r="AJ217" s="81">
        <f t="shared" si="161"/>
        <v>0</v>
      </c>
      <c r="AK217" s="81">
        <f t="shared" si="162"/>
        <v>0</v>
      </c>
      <c r="AL217" s="81">
        <f t="shared" si="163"/>
        <v>0</v>
      </c>
      <c r="AM217" s="81">
        <f t="shared" si="164"/>
        <v>0</v>
      </c>
      <c r="AN217" s="81">
        <f t="shared" si="165"/>
        <v>0</v>
      </c>
      <c r="AO217" s="81">
        <f t="shared" si="166"/>
        <v>0</v>
      </c>
      <c r="AP217" s="81">
        <f t="shared" si="167"/>
        <v>0</v>
      </c>
      <c r="AQ217" s="81">
        <f t="shared" si="168"/>
        <v>0</v>
      </c>
      <c r="AR217" s="81">
        <f t="shared" si="169"/>
        <v>0</v>
      </c>
      <c r="AS217" s="81">
        <f t="shared" si="170"/>
        <v>0</v>
      </c>
      <c r="AT217" s="81">
        <f t="shared" si="171"/>
        <v>0</v>
      </c>
      <c r="AU217" s="81">
        <f t="shared" si="172"/>
        <v>0</v>
      </c>
    </row>
    <row r="218" spans="2:47" x14ac:dyDescent="0.25">
      <c r="B218" s="64"/>
      <c r="C218" s="64"/>
      <c r="D218" s="206"/>
      <c r="E218" s="64"/>
      <c r="F218" s="69"/>
      <c r="G218" s="69"/>
      <c r="H218" s="87" t="str">
        <f t="shared" si="173"/>
        <v/>
      </c>
      <c r="I218" s="64"/>
      <c r="J218" s="64"/>
      <c r="K218" s="64"/>
      <c r="L218" s="64"/>
      <c r="M218" s="64"/>
      <c r="N218" s="64"/>
      <c r="O218" s="64"/>
      <c r="P218" s="64"/>
      <c r="Q218" s="84" t="str">
        <f t="shared" si="174"/>
        <v/>
      </c>
      <c r="R218" s="84" t="str">
        <f t="shared" si="175"/>
        <v/>
      </c>
      <c r="S218" s="64"/>
      <c r="T218" s="64"/>
      <c r="U218" s="65"/>
      <c r="V218" s="63"/>
      <c r="W218" s="63"/>
      <c r="X218" s="83" t="str">
        <f t="shared" si="149"/>
        <v/>
      </c>
      <c r="Y218" s="83" t="str">
        <f t="shared" si="150"/>
        <v/>
      </c>
      <c r="Z218" s="81">
        <f t="shared" si="151"/>
        <v>0</v>
      </c>
      <c r="AA218" s="81">
        <f t="shared" si="152"/>
        <v>0</v>
      </c>
      <c r="AB218" s="81">
        <f t="shared" si="153"/>
        <v>0</v>
      </c>
      <c r="AC218" s="81">
        <f t="shared" si="154"/>
        <v>0</v>
      </c>
      <c r="AD218" s="81">
        <f t="shared" si="155"/>
        <v>0</v>
      </c>
      <c r="AE218" s="81">
        <f t="shared" si="156"/>
        <v>0</v>
      </c>
      <c r="AF218" s="81">
        <f t="shared" si="157"/>
        <v>0</v>
      </c>
      <c r="AG218" s="81">
        <f t="shared" si="158"/>
        <v>0</v>
      </c>
      <c r="AH218" s="81">
        <f t="shared" si="159"/>
        <v>0</v>
      </c>
      <c r="AI218" s="81">
        <f t="shared" si="160"/>
        <v>0</v>
      </c>
      <c r="AJ218" s="81">
        <f t="shared" si="161"/>
        <v>0</v>
      </c>
      <c r="AK218" s="81">
        <f t="shared" si="162"/>
        <v>0</v>
      </c>
      <c r="AL218" s="81">
        <f t="shared" si="163"/>
        <v>0</v>
      </c>
      <c r="AM218" s="81">
        <f t="shared" si="164"/>
        <v>0</v>
      </c>
      <c r="AN218" s="81">
        <f t="shared" si="165"/>
        <v>0</v>
      </c>
      <c r="AO218" s="81">
        <f t="shared" si="166"/>
        <v>0</v>
      </c>
      <c r="AP218" s="81">
        <f t="shared" si="167"/>
        <v>0</v>
      </c>
      <c r="AQ218" s="81">
        <f t="shared" si="168"/>
        <v>0</v>
      </c>
      <c r="AR218" s="81">
        <f t="shared" si="169"/>
        <v>0</v>
      </c>
      <c r="AS218" s="81">
        <f t="shared" si="170"/>
        <v>0</v>
      </c>
      <c r="AT218" s="81">
        <f t="shared" si="171"/>
        <v>0</v>
      </c>
      <c r="AU218" s="81">
        <f t="shared" si="172"/>
        <v>0</v>
      </c>
    </row>
    <row r="219" spans="2:47" x14ac:dyDescent="0.25">
      <c r="B219" s="64"/>
      <c r="C219" s="64"/>
      <c r="D219" s="206"/>
      <c r="E219" s="64"/>
      <c r="F219" s="69"/>
      <c r="G219" s="69"/>
      <c r="H219" s="87" t="str">
        <f t="shared" si="173"/>
        <v/>
      </c>
      <c r="I219" s="64"/>
      <c r="J219" s="64"/>
      <c r="K219" s="64"/>
      <c r="L219" s="64"/>
      <c r="M219" s="64"/>
      <c r="N219" s="64"/>
      <c r="O219" s="64"/>
      <c r="P219" s="64"/>
      <c r="Q219" s="84" t="str">
        <f t="shared" si="174"/>
        <v/>
      </c>
      <c r="R219" s="84" t="str">
        <f t="shared" si="175"/>
        <v/>
      </c>
      <c r="S219" s="64"/>
      <c r="T219" s="64"/>
      <c r="U219" s="65"/>
      <c r="V219" s="63"/>
      <c r="W219" s="63"/>
      <c r="X219" s="83" t="str">
        <f t="shared" si="149"/>
        <v/>
      </c>
      <c r="Y219" s="83" t="str">
        <f t="shared" si="150"/>
        <v/>
      </c>
      <c r="Z219" s="81">
        <f t="shared" si="151"/>
        <v>0</v>
      </c>
      <c r="AA219" s="81">
        <f t="shared" si="152"/>
        <v>0</v>
      </c>
      <c r="AB219" s="81">
        <f t="shared" si="153"/>
        <v>0</v>
      </c>
      <c r="AC219" s="81">
        <f t="shared" si="154"/>
        <v>0</v>
      </c>
      <c r="AD219" s="81">
        <f t="shared" si="155"/>
        <v>0</v>
      </c>
      <c r="AE219" s="81">
        <f t="shared" si="156"/>
        <v>0</v>
      </c>
      <c r="AF219" s="81">
        <f t="shared" si="157"/>
        <v>0</v>
      </c>
      <c r="AG219" s="81">
        <f t="shared" si="158"/>
        <v>0</v>
      </c>
      <c r="AH219" s="81">
        <f t="shared" si="159"/>
        <v>0</v>
      </c>
      <c r="AI219" s="81">
        <f t="shared" si="160"/>
        <v>0</v>
      </c>
      <c r="AJ219" s="81">
        <f t="shared" si="161"/>
        <v>0</v>
      </c>
      <c r="AK219" s="81">
        <f t="shared" si="162"/>
        <v>0</v>
      </c>
      <c r="AL219" s="81">
        <f t="shared" si="163"/>
        <v>0</v>
      </c>
      <c r="AM219" s="81">
        <f t="shared" si="164"/>
        <v>0</v>
      </c>
      <c r="AN219" s="81">
        <f t="shared" si="165"/>
        <v>0</v>
      </c>
      <c r="AO219" s="81">
        <f t="shared" si="166"/>
        <v>0</v>
      </c>
      <c r="AP219" s="81">
        <f t="shared" si="167"/>
        <v>0</v>
      </c>
      <c r="AQ219" s="81">
        <f t="shared" si="168"/>
        <v>0</v>
      </c>
      <c r="AR219" s="81">
        <f t="shared" si="169"/>
        <v>0</v>
      </c>
      <c r="AS219" s="81">
        <f t="shared" si="170"/>
        <v>0</v>
      </c>
      <c r="AT219" s="81">
        <f t="shared" si="171"/>
        <v>0</v>
      </c>
      <c r="AU219" s="81">
        <f t="shared" si="172"/>
        <v>0</v>
      </c>
    </row>
    <row r="220" spans="2:47" x14ac:dyDescent="0.25">
      <c r="B220" s="64"/>
      <c r="C220" s="64"/>
      <c r="D220" s="206"/>
      <c r="E220" s="64"/>
      <c r="F220" s="69"/>
      <c r="G220" s="69"/>
      <c r="H220" s="87" t="str">
        <f t="shared" si="173"/>
        <v/>
      </c>
      <c r="I220" s="64"/>
      <c r="J220" s="64"/>
      <c r="K220" s="64"/>
      <c r="L220" s="64"/>
      <c r="M220" s="64"/>
      <c r="N220" s="64"/>
      <c r="O220" s="64"/>
      <c r="P220" s="64"/>
      <c r="Q220" s="84" t="str">
        <f t="shared" si="174"/>
        <v/>
      </c>
      <c r="R220" s="84" t="str">
        <f t="shared" si="175"/>
        <v/>
      </c>
      <c r="S220" s="64"/>
      <c r="T220" s="64"/>
      <c r="U220" s="65"/>
      <c r="V220" s="63"/>
      <c r="W220" s="63"/>
      <c r="X220" s="83" t="str">
        <f t="shared" si="149"/>
        <v/>
      </c>
      <c r="Y220" s="83" t="str">
        <f t="shared" si="150"/>
        <v/>
      </c>
      <c r="Z220" s="81">
        <f t="shared" si="151"/>
        <v>0</v>
      </c>
      <c r="AA220" s="81">
        <f t="shared" si="152"/>
        <v>0</v>
      </c>
      <c r="AB220" s="81">
        <f t="shared" si="153"/>
        <v>0</v>
      </c>
      <c r="AC220" s="81">
        <f t="shared" si="154"/>
        <v>0</v>
      </c>
      <c r="AD220" s="81">
        <f t="shared" si="155"/>
        <v>0</v>
      </c>
      <c r="AE220" s="81">
        <f t="shared" si="156"/>
        <v>0</v>
      </c>
      <c r="AF220" s="81">
        <f t="shared" si="157"/>
        <v>0</v>
      </c>
      <c r="AG220" s="81">
        <f t="shared" si="158"/>
        <v>0</v>
      </c>
      <c r="AH220" s="81">
        <f t="shared" si="159"/>
        <v>0</v>
      </c>
      <c r="AI220" s="81">
        <f t="shared" si="160"/>
        <v>0</v>
      </c>
      <c r="AJ220" s="81">
        <f t="shared" si="161"/>
        <v>0</v>
      </c>
      <c r="AK220" s="81">
        <f t="shared" si="162"/>
        <v>0</v>
      </c>
      <c r="AL220" s="81">
        <f t="shared" si="163"/>
        <v>0</v>
      </c>
      <c r="AM220" s="81">
        <f t="shared" si="164"/>
        <v>0</v>
      </c>
      <c r="AN220" s="81">
        <f t="shared" si="165"/>
        <v>0</v>
      </c>
      <c r="AO220" s="81">
        <f t="shared" si="166"/>
        <v>0</v>
      </c>
      <c r="AP220" s="81">
        <f t="shared" si="167"/>
        <v>0</v>
      </c>
      <c r="AQ220" s="81">
        <f t="shared" si="168"/>
        <v>0</v>
      </c>
      <c r="AR220" s="81">
        <f t="shared" si="169"/>
        <v>0</v>
      </c>
      <c r="AS220" s="81">
        <f t="shared" si="170"/>
        <v>0</v>
      </c>
      <c r="AT220" s="81">
        <f t="shared" si="171"/>
        <v>0</v>
      </c>
      <c r="AU220" s="81">
        <f t="shared" si="172"/>
        <v>0</v>
      </c>
    </row>
    <row r="221" spans="2:47" x14ac:dyDescent="0.25">
      <c r="B221" s="64"/>
      <c r="C221" s="64"/>
      <c r="D221" s="206"/>
      <c r="E221" s="64"/>
      <c r="F221" s="69"/>
      <c r="G221" s="69"/>
      <c r="H221" s="87" t="str">
        <f t="shared" si="173"/>
        <v/>
      </c>
      <c r="I221" s="64"/>
      <c r="J221" s="64"/>
      <c r="K221" s="64"/>
      <c r="L221" s="64"/>
      <c r="M221" s="64"/>
      <c r="N221" s="64"/>
      <c r="O221" s="64"/>
      <c r="P221" s="64"/>
      <c r="Q221" s="84" t="str">
        <f t="shared" si="174"/>
        <v/>
      </c>
      <c r="R221" s="84" t="str">
        <f t="shared" si="175"/>
        <v/>
      </c>
      <c r="S221" s="64"/>
      <c r="T221" s="64"/>
      <c r="U221" s="65"/>
      <c r="V221" s="63"/>
      <c r="W221" s="63"/>
      <c r="X221" s="83" t="str">
        <f t="shared" si="149"/>
        <v/>
      </c>
      <c r="Y221" s="83" t="str">
        <f t="shared" si="150"/>
        <v/>
      </c>
      <c r="Z221" s="81">
        <f t="shared" si="151"/>
        <v>0</v>
      </c>
      <c r="AA221" s="81">
        <f t="shared" si="152"/>
        <v>0</v>
      </c>
      <c r="AB221" s="81">
        <f t="shared" si="153"/>
        <v>0</v>
      </c>
      <c r="AC221" s="81">
        <f t="shared" si="154"/>
        <v>0</v>
      </c>
      <c r="AD221" s="81">
        <f t="shared" si="155"/>
        <v>0</v>
      </c>
      <c r="AE221" s="81">
        <f t="shared" si="156"/>
        <v>0</v>
      </c>
      <c r="AF221" s="81">
        <f t="shared" si="157"/>
        <v>0</v>
      </c>
      <c r="AG221" s="81">
        <f t="shared" si="158"/>
        <v>0</v>
      </c>
      <c r="AH221" s="81">
        <f t="shared" si="159"/>
        <v>0</v>
      </c>
      <c r="AI221" s="81">
        <f t="shared" si="160"/>
        <v>0</v>
      </c>
      <c r="AJ221" s="81">
        <f t="shared" si="161"/>
        <v>0</v>
      </c>
      <c r="AK221" s="81">
        <f t="shared" si="162"/>
        <v>0</v>
      </c>
      <c r="AL221" s="81">
        <f t="shared" si="163"/>
        <v>0</v>
      </c>
      <c r="AM221" s="81">
        <f t="shared" si="164"/>
        <v>0</v>
      </c>
      <c r="AN221" s="81">
        <f t="shared" si="165"/>
        <v>0</v>
      </c>
      <c r="AO221" s="81">
        <f t="shared" si="166"/>
        <v>0</v>
      </c>
      <c r="AP221" s="81">
        <f t="shared" si="167"/>
        <v>0</v>
      </c>
      <c r="AQ221" s="81">
        <f t="shared" si="168"/>
        <v>0</v>
      </c>
      <c r="AR221" s="81">
        <f t="shared" si="169"/>
        <v>0</v>
      </c>
      <c r="AS221" s="81">
        <f t="shared" si="170"/>
        <v>0</v>
      </c>
      <c r="AT221" s="81">
        <f t="shared" si="171"/>
        <v>0</v>
      </c>
      <c r="AU221" s="81">
        <f t="shared" si="172"/>
        <v>0</v>
      </c>
    </row>
    <row r="222" spans="2:47" x14ac:dyDescent="0.25">
      <c r="B222" s="64"/>
      <c r="C222" s="64"/>
      <c r="D222" s="206"/>
      <c r="E222" s="64"/>
      <c r="F222" s="69"/>
      <c r="G222" s="69"/>
      <c r="H222" s="87" t="str">
        <f t="shared" si="173"/>
        <v/>
      </c>
      <c r="I222" s="64"/>
      <c r="J222" s="64"/>
      <c r="K222" s="64"/>
      <c r="L222" s="64"/>
      <c r="M222" s="64"/>
      <c r="N222" s="64"/>
      <c r="O222" s="64"/>
      <c r="P222" s="64"/>
      <c r="Q222" s="84" t="str">
        <f t="shared" si="174"/>
        <v/>
      </c>
      <c r="R222" s="84" t="str">
        <f t="shared" si="175"/>
        <v/>
      </c>
      <c r="S222" s="64"/>
      <c r="T222" s="64"/>
      <c r="U222" s="65"/>
      <c r="V222" s="63"/>
      <c r="W222" s="63"/>
      <c r="X222" s="83" t="str">
        <f t="shared" si="149"/>
        <v/>
      </c>
      <c r="Y222" s="83" t="str">
        <f t="shared" si="150"/>
        <v/>
      </c>
      <c r="Z222" s="81">
        <f t="shared" si="151"/>
        <v>0</v>
      </c>
      <c r="AA222" s="81">
        <f t="shared" si="152"/>
        <v>0</v>
      </c>
      <c r="AB222" s="81">
        <f t="shared" si="153"/>
        <v>0</v>
      </c>
      <c r="AC222" s="81">
        <f t="shared" si="154"/>
        <v>0</v>
      </c>
      <c r="AD222" s="81">
        <f t="shared" si="155"/>
        <v>0</v>
      </c>
      <c r="AE222" s="81">
        <f t="shared" si="156"/>
        <v>0</v>
      </c>
      <c r="AF222" s="81">
        <f t="shared" si="157"/>
        <v>0</v>
      </c>
      <c r="AG222" s="81">
        <f t="shared" si="158"/>
        <v>0</v>
      </c>
      <c r="AH222" s="81">
        <f t="shared" si="159"/>
        <v>0</v>
      </c>
      <c r="AI222" s="81">
        <f t="shared" si="160"/>
        <v>0</v>
      </c>
      <c r="AJ222" s="81">
        <f t="shared" si="161"/>
        <v>0</v>
      </c>
      <c r="AK222" s="81">
        <f t="shared" si="162"/>
        <v>0</v>
      </c>
      <c r="AL222" s="81">
        <f t="shared" si="163"/>
        <v>0</v>
      </c>
      <c r="AM222" s="81">
        <f t="shared" si="164"/>
        <v>0</v>
      </c>
      <c r="AN222" s="81">
        <f t="shared" si="165"/>
        <v>0</v>
      </c>
      <c r="AO222" s="81">
        <f t="shared" si="166"/>
        <v>0</v>
      </c>
      <c r="AP222" s="81">
        <f t="shared" si="167"/>
        <v>0</v>
      </c>
      <c r="AQ222" s="81">
        <f t="shared" si="168"/>
        <v>0</v>
      </c>
      <c r="AR222" s="81">
        <f t="shared" si="169"/>
        <v>0</v>
      </c>
      <c r="AS222" s="81">
        <f t="shared" si="170"/>
        <v>0</v>
      </c>
      <c r="AT222" s="81">
        <f t="shared" si="171"/>
        <v>0</v>
      </c>
      <c r="AU222" s="81">
        <f t="shared" si="172"/>
        <v>0</v>
      </c>
    </row>
    <row r="223" spans="2:47" x14ac:dyDescent="0.25">
      <c r="B223" s="64"/>
      <c r="C223" s="64"/>
      <c r="D223" s="206"/>
      <c r="E223" s="64"/>
      <c r="F223" s="69"/>
      <c r="G223" s="69"/>
      <c r="H223" s="87" t="str">
        <f t="shared" si="173"/>
        <v/>
      </c>
      <c r="I223" s="64"/>
      <c r="J223" s="64"/>
      <c r="K223" s="64"/>
      <c r="L223" s="64"/>
      <c r="M223" s="64"/>
      <c r="N223" s="64"/>
      <c r="O223" s="64"/>
      <c r="P223" s="64"/>
      <c r="Q223" s="84" t="str">
        <f t="shared" si="174"/>
        <v/>
      </c>
      <c r="R223" s="84" t="str">
        <f t="shared" si="175"/>
        <v/>
      </c>
      <c r="S223" s="64"/>
      <c r="T223" s="64"/>
      <c r="U223" s="65"/>
      <c r="V223" s="63"/>
      <c r="W223" s="63"/>
      <c r="X223" s="83" t="str">
        <f t="shared" si="149"/>
        <v/>
      </c>
      <c r="Y223" s="83" t="str">
        <f t="shared" si="150"/>
        <v/>
      </c>
      <c r="Z223" s="81">
        <f t="shared" si="151"/>
        <v>0</v>
      </c>
      <c r="AA223" s="81">
        <f t="shared" si="152"/>
        <v>0</v>
      </c>
      <c r="AB223" s="81">
        <f t="shared" si="153"/>
        <v>0</v>
      </c>
      <c r="AC223" s="81">
        <f t="shared" si="154"/>
        <v>0</v>
      </c>
      <c r="AD223" s="81">
        <f t="shared" si="155"/>
        <v>0</v>
      </c>
      <c r="AE223" s="81">
        <f t="shared" si="156"/>
        <v>0</v>
      </c>
      <c r="AF223" s="81">
        <f t="shared" si="157"/>
        <v>0</v>
      </c>
      <c r="AG223" s="81">
        <f t="shared" si="158"/>
        <v>0</v>
      </c>
      <c r="AH223" s="81">
        <f t="shared" si="159"/>
        <v>0</v>
      </c>
      <c r="AI223" s="81">
        <f t="shared" si="160"/>
        <v>0</v>
      </c>
      <c r="AJ223" s="81">
        <f t="shared" si="161"/>
        <v>0</v>
      </c>
      <c r="AK223" s="81">
        <f t="shared" si="162"/>
        <v>0</v>
      </c>
      <c r="AL223" s="81">
        <f t="shared" si="163"/>
        <v>0</v>
      </c>
      <c r="AM223" s="81">
        <f t="shared" si="164"/>
        <v>0</v>
      </c>
      <c r="AN223" s="81">
        <f t="shared" si="165"/>
        <v>0</v>
      </c>
      <c r="AO223" s="81">
        <f t="shared" si="166"/>
        <v>0</v>
      </c>
      <c r="AP223" s="81">
        <f t="shared" si="167"/>
        <v>0</v>
      </c>
      <c r="AQ223" s="81">
        <f t="shared" si="168"/>
        <v>0</v>
      </c>
      <c r="AR223" s="81">
        <f t="shared" si="169"/>
        <v>0</v>
      </c>
      <c r="AS223" s="81">
        <f t="shared" si="170"/>
        <v>0</v>
      </c>
      <c r="AT223" s="81">
        <f t="shared" si="171"/>
        <v>0</v>
      </c>
      <c r="AU223" s="81">
        <f t="shared" si="172"/>
        <v>0</v>
      </c>
    </row>
    <row r="224" spans="2:47" x14ac:dyDescent="0.25">
      <c r="B224" s="64"/>
      <c r="C224" s="64"/>
      <c r="D224" s="206"/>
      <c r="E224" s="64"/>
      <c r="F224" s="69"/>
      <c r="G224" s="69"/>
      <c r="H224" s="87" t="str">
        <f t="shared" si="173"/>
        <v/>
      </c>
      <c r="I224" s="64"/>
      <c r="J224" s="64"/>
      <c r="K224" s="64"/>
      <c r="L224" s="64"/>
      <c r="M224" s="64"/>
      <c r="N224" s="64"/>
      <c r="O224" s="64"/>
      <c r="P224" s="64"/>
      <c r="Q224" s="84" t="str">
        <f t="shared" si="174"/>
        <v/>
      </c>
      <c r="R224" s="84" t="str">
        <f t="shared" si="175"/>
        <v/>
      </c>
      <c r="S224" s="64"/>
      <c r="T224" s="64"/>
      <c r="U224" s="65"/>
      <c r="V224" s="63"/>
      <c r="W224" s="63"/>
      <c r="X224" s="83" t="str">
        <f t="shared" si="149"/>
        <v/>
      </c>
      <c r="Y224" s="83" t="str">
        <f t="shared" si="150"/>
        <v/>
      </c>
      <c r="Z224" s="81">
        <f t="shared" si="151"/>
        <v>0</v>
      </c>
      <c r="AA224" s="81">
        <f t="shared" si="152"/>
        <v>0</v>
      </c>
      <c r="AB224" s="81">
        <f t="shared" si="153"/>
        <v>0</v>
      </c>
      <c r="AC224" s="81">
        <f t="shared" si="154"/>
        <v>0</v>
      </c>
      <c r="AD224" s="81">
        <f t="shared" si="155"/>
        <v>0</v>
      </c>
      <c r="AE224" s="81">
        <f t="shared" si="156"/>
        <v>0</v>
      </c>
      <c r="AF224" s="81">
        <f t="shared" si="157"/>
        <v>0</v>
      </c>
      <c r="AG224" s="81">
        <f t="shared" si="158"/>
        <v>0</v>
      </c>
      <c r="AH224" s="81">
        <f t="shared" si="159"/>
        <v>0</v>
      </c>
      <c r="AI224" s="81">
        <f t="shared" si="160"/>
        <v>0</v>
      </c>
      <c r="AJ224" s="81">
        <f t="shared" si="161"/>
        <v>0</v>
      </c>
      <c r="AK224" s="81">
        <f t="shared" si="162"/>
        <v>0</v>
      </c>
      <c r="AL224" s="81">
        <f t="shared" si="163"/>
        <v>0</v>
      </c>
      <c r="AM224" s="81">
        <f t="shared" si="164"/>
        <v>0</v>
      </c>
      <c r="AN224" s="81">
        <f t="shared" si="165"/>
        <v>0</v>
      </c>
      <c r="AO224" s="81">
        <f t="shared" si="166"/>
        <v>0</v>
      </c>
      <c r="AP224" s="81">
        <f t="shared" si="167"/>
        <v>0</v>
      </c>
      <c r="AQ224" s="81">
        <f t="shared" si="168"/>
        <v>0</v>
      </c>
      <c r="AR224" s="81">
        <f t="shared" si="169"/>
        <v>0</v>
      </c>
      <c r="AS224" s="81">
        <f t="shared" si="170"/>
        <v>0</v>
      </c>
      <c r="AT224" s="81">
        <f t="shared" si="171"/>
        <v>0</v>
      </c>
      <c r="AU224" s="81">
        <f t="shared" si="172"/>
        <v>0</v>
      </c>
    </row>
    <row r="225" spans="2:47" x14ac:dyDescent="0.25">
      <c r="B225" s="64"/>
      <c r="C225" s="64"/>
      <c r="D225" s="206"/>
      <c r="E225" s="64"/>
      <c r="F225" s="69"/>
      <c r="G225" s="69"/>
      <c r="H225" s="87" t="str">
        <f t="shared" si="173"/>
        <v/>
      </c>
      <c r="I225" s="64"/>
      <c r="J225" s="64"/>
      <c r="K225" s="64"/>
      <c r="L225" s="64"/>
      <c r="M225" s="64"/>
      <c r="N225" s="64"/>
      <c r="O225" s="64"/>
      <c r="P225" s="64"/>
      <c r="Q225" s="84" t="str">
        <f t="shared" si="174"/>
        <v/>
      </c>
      <c r="R225" s="84" t="str">
        <f t="shared" si="175"/>
        <v/>
      </c>
      <c r="S225" s="64"/>
      <c r="T225" s="64"/>
      <c r="U225" s="65"/>
      <c r="V225" s="63"/>
      <c r="W225" s="63"/>
      <c r="X225" s="83" t="str">
        <f t="shared" si="149"/>
        <v/>
      </c>
      <c r="Y225" s="83" t="str">
        <f t="shared" si="150"/>
        <v/>
      </c>
      <c r="Z225" s="81">
        <f t="shared" si="151"/>
        <v>0</v>
      </c>
      <c r="AA225" s="81">
        <f t="shared" si="152"/>
        <v>0</v>
      </c>
      <c r="AB225" s="81">
        <f t="shared" si="153"/>
        <v>0</v>
      </c>
      <c r="AC225" s="81">
        <f t="shared" si="154"/>
        <v>0</v>
      </c>
      <c r="AD225" s="81">
        <f t="shared" si="155"/>
        <v>0</v>
      </c>
      <c r="AE225" s="81">
        <f t="shared" si="156"/>
        <v>0</v>
      </c>
      <c r="AF225" s="81">
        <f t="shared" si="157"/>
        <v>0</v>
      </c>
      <c r="AG225" s="81">
        <f t="shared" si="158"/>
        <v>0</v>
      </c>
      <c r="AH225" s="81">
        <f t="shared" si="159"/>
        <v>0</v>
      </c>
      <c r="AI225" s="81">
        <f t="shared" si="160"/>
        <v>0</v>
      </c>
      <c r="AJ225" s="81">
        <f t="shared" si="161"/>
        <v>0</v>
      </c>
      <c r="AK225" s="81">
        <f t="shared" si="162"/>
        <v>0</v>
      </c>
      <c r="AL225" s="81">
        <f t="shared" si="163"/>
        <v>0</v>
      </c>
      <c r="AM225" s="81">
        <f t="shared" si="164"/>
        <v>0</v>
      </c>
      <c r="AN225" s="81">
        <f t="shared" si="165"/>
        <v>0</v>
      </c>
      <c r="AO225" s="81">
        <f t="shared" si="166"/>
        <v>0</v>
      </c>
      <c r="AP225" s="81">
        <f t="shared" si="167"/>
        <v>0</v>
      </c>
      <c r="AQ225" s="81">
        <f t="shared" si="168"/>
        <v>0</v>
      </c>
      <c r="AR225" s="81">
        <f t="shared" si="169"/>
        <v>0</v>
      </c>
      <c r="AS225" s="81">
        <f t="shared" si="170"/>
        <v>0</v>
      </c>
      <c r="AT225" s="81">
        <f t="shared" si="171"/>
        <v>0</v>
      </c>
      <c r="AU225" s="81">
        <f t="shared" si="172"/>
        <v>0</v>
      </c>
    </row>
    <row r="226" spans="2:47" x14ac:dyDescent="0.25">
      <c r="B226" s="64"/>
      <c r="C226" s="64"/>
      <c r="D226" s="206"/>
      <c r="E226" s="64"/>
      <c r="F226" s="69"/>
      <c r="G226" s="69"/>
      <c r="H226" s="87" t="str">
        <f t="shared" si="173"/>
        <v/>
      </c>
      <c r="I226" s="64"/>
      <c r="J226" s="64"/>
      <c r="K226" s="64"/>
      <c r="L226" s="64"/>
      <c r="M226" s="64"/>
      <c r="N226" s="64"/>
      <c r="O226" s="64"/>
      <c r="P226" s="64"/>
      <c r="Q226" s="84" t="str">
        <f t="shared" si="174"/>
        <v/>
      </c>
      <c r="R226" s="84" t="str">
        <f t="shared" si="175"/>
        <v/>
      </c>
      <c r="S226" s="64"/>
      <c r="T226" s="64"/>
      <c r="U226" s="65"/>
      <c r="V226" s="63"/>
      <c r="W226" s="63"/>
      <c r="X226" s="83" t="str">
        <f t="shared" si="149"/>
        <v/>
      </c>
      <c r="Y226" s="83" t="str">
        <f t="shared" si="150"/>
        <v/>
      </c>
      <c r="Z226" s="81">
        <f t="shared" si="151"/>
        <v>0</v>
      </c>
      <c r="AA226" s="81">
        <f t="shared" si="152"/>
        <v>0</v>
      </c>
      <c r="AB226" s="81">
        <f t="shared" si="153"/>
        <v>0</v>
      </c>
      <c r="AC226" s="81">
        <f t="shared" si="154"/>
        <v>0</v>
      </c>
      <c r="AD226" s="81">
        <f t="shared" si="155"/>
        <v>0</v>
      </c>
      <c r="AE226" s="81">
        <f t="shared" si="156"/>
        <v>0</v>
      </c>
      <c r="AF226" s="81">
        <f t="shared" si="157"/>
        <v>0</v>
      </c>
      <c r="AG226" s="81">
        <f t="shared" si="158"/>
        <v>0</v>
      </c>
      <c r="AH226" s="81">
        <f t="shared" si="159"/>
        <v>0</v>
      </c>
      <c r="AI226" s="81">
        <f t="shared" si="160"/>
        <v>0</v>
      </c>
      <c r="AJ226" s="81">
        <f t="shared" si="161"/>
        <v>0</v>
      </c>
      <c r="AK226" s="81">
        <f t="shared" si="162"/>
        <v>0</v>
      </c>
      <c r="AL226" s="81">
        <f t="shared" si="163"/>
        <v>0</v>
      </c>
      <c r="AM226" s="81">
        <f t="shared" si="164"/>
        <v>0</v>
      </c>
      <c r="AN226" s="81">
        <f t="shared" si="165"/>
        <v>0</v>
      </c>
      <c r="AO226" s="81">
        <f t="shared" si="166"/>
        <v>0</v>
      </c>
      <c r="AP226" s="81">
        <f t="shared" si="167"/>
        <v>0</v>
      </c>
      <c r="AQ226" s="81">
        <f t="shared" si="168"/>
        <v>0</v>
      </c>
      <c r="AR226" s="81">
        <f t="shared" si="169"/>
        <v>0</v>
      </c>
      <c r="AS226" s="81">
        <f t="shared" si="170"/>
        <v>0</v>
      </c>
      <c r="AT226" s="81">
        <f t="shared" si="171"/>
        <v>0</v>
      </c>
      <c r="AU226" s="81">
        <f t="shared" si="172"/>
        <v>0</v>
      </c>
    </row>
    <row r="227" spans="2:47" x14ac:dyDescent="0.25">
      <c r="B227" s="64"/>
      <c r="C227" s="64"/>
      <c r="D227" s="206"/>
      <c r="E227" s="64"/>
      <c r="F227" s="69"/>
      <c r="G227" s="69"/>
      <c r="H227" s="87" t="str">
        <f t="shared" si="173"/>
        <v/>
      </c>
      <c r="I227" s="64"/>
      <c r="J227" s="64"/>
      <c r="K227" s="64"/>
      <c r="L227" s="64"/>
      <c r="M227" s="64"/>
      <c r="N227" s="64"/>
      <c r="O227" s="64"/>
      <c r="P227" s="64"/>
      <c r="Q227" s="84" t="str">
        <f t="shared" si="174"/>
        <v/>
      </c>
      <c r="R227" s="84" t="str">
        <f t="shared" si="175"/>
        <v/>
      </c>
      <c r="S227" s="64"/>
      <c r="T227" s="64"/>
      <c r="U227" s="65"/>
      <c r="V227" s="63"/>
      <c r="W227" s="63"/>
      <c r="X227" s="83" t="str">
        <f t="shared" si="149"/>
        <v/>
      </c>
      <c r="Y227" s="83" t="str">
        <f t="shared" si="150"/>
        <v/>
      </c>
      <c r="Z227" s="81">
        <f t="shared" si="151"/>
        <v>0</v>
      </c>
      <c r="AA227" s="81">
        <f t="shared" si="152"/>
        <v>0</v>
      </c>
      <c r="AB227" s="81">
        <f t="shared" si="153"/>
        <v>0</v>
      </c>
      <c r="AC227" s="81">
        <f t="shared" si="154"/>
        <v>0</v>
      </c>
      <c r="AD227" s="81">
        <f t="shared" si="155"/>
        <v>0</v>
      </c>
      <c r="AE227" s="81">
        <f t="shared" si="156"/>
        <v>0</v>
      </c>
      <c r="AF227" s="81">
        <f t="shared" si="157"/>
        <v>0</v>
      </c>
      <c r="AG227" s="81">
        <f t="shared" si="158"/>
        <v>0</v>
      </c>
      <c r="AH227" s="81">
        <f t="shared" si="159"/>
        <v>0</v>
      </c>
      <c r="AI227" s="81">
        <f t="shared" si="160"/>
        <v>0</v>
      </c>
      <c r="AJ227" s="81">
        <f t="shared" si="161"/>
        <v>0</v>
      </c>
      <c r="AK227" s="81">
        <f t="shared" si="162"/>
        <v>0</v>
      </c>
      <c r="AL227" s="81">
        <f t="shared" si="163"/>
        <v>0</v>
      </c>
      <c r="AM227" s="81">
        <f t="shared" si="164"/>
        <v>0</v>
      </c>
      <c r="AN227" s="81">
        <f t="shared" si="165"/>
        <v>0</v>
      </c>
      <c r="AO227" s="81">
        <f t="shared" si="166"/>
        <v>0</v>
      </c>
      <c r="AP227" s="81">
        <f t="shared" si="167"/>
        <v>0</v>
      </c>
      <c r="AQ227" s="81">
        <f t="shared" si="168"/>
        <v>0</v>
      </c>
      <c r="AR227" s="81">
        <f t="shared" si="169"/>
        <v>0</v>
      </c>
      <c r="AS227" s="81">
        <f t="shared" si="170"/>
        <v>0</v>
      </c>
      <c r="AT227" s="81">
        <f t="shared" si="171"/>
        <v>0</v>
      </c>
      <c r="AU227" s="81">
        <f t="shared" si="172"/>
        <v>0</v>
      </c>
    </row>
    <row r="228" spans="2:47" x14ac:dyDescent="0.25">
      <c r="B228" s="64"/>
      <c r="C228" s="64"/>
      <c r="D228" s="206"/>
      <c r="E228" s="64"/>
      <c r="F228" s="69"/>
      <c r="G228" s="69"/>
      <c r="H228" s="87" t="str">
        <f t="shared" si="173"/>
        <v/>
      </c>
      <c r="I228" s="64"/>
      <c r="J228" s="64"/>
      <c r="K228" s="64"/>
      <c r="L228" s="64"/>
      <c r="M228" s="64"/>
      <c r="N228" s="64"/>
      <c r="O228" s="64"/>
      <c r="P228" s="64"/>
      <c r="Q228" s="84" t="str">
        <f t="shared" si="174"/>
        <v/>
      </c>
      <c r="R228" s="84" t="str">
        <f t="shared" si="175"/>
        <v/>
      </c>
      <c r="S228" s="64"/>
      <c r="T228" s="64"/>
      <c r="U228" s="65"/>
      <c r="V228" s="63"/>
      <c r="W228" s="63"/>
      <c r="X228" s="83" t="str">
        <f t="shared" si="149"/>
        <v/>
      </c>
      <c r="Y228" s="83" t="str">
        <f t="shared" si="150"/>
        <v/>
      </c>
      <c r="Z228" s="81">
        <f t="shared" si="151"/>
        <v>0</v>
      </c>
      <c r="AA228" s="81">
        <f t="shared" si="152"/>
        <v>0</v>
      </c>
      <c r="AB228" s="81">
        <f t="shared" si="153"/>
        <v>0</v>
      </c>
      <c r="AC228" s="81">
        <f t="shared" si="154"/>
        <v>0</v>
      </c>
      <c r="AD228" s="81">
        <f t="shared" si="155"/>
        <v>0</v>
      </c>
      <c r="AE228" s="81">
        <f t="shared" si="156"/>
        <v>0</v>
      </c>
      <c r="AF228" s="81">
        <f t="shared" si="157"/>
        <v>0</v>
      </c>
      <c r="AG228" s="81">
        <f t="shared" si="158"/>
        <v>0</v>
      </c>
      <c r="AH228" s="81">
        <f t="shared" si="159"/>
        <v>0</v>
      </c>
      <c r="AI228" s="81">
        <f t="shared" si="160"/>
        <v>0</v>
      </c>
      <c r="AJ228" s="81">
        <f t="shared" si="161"/>
        <v>0</v>
      </c>
      <c r="AK228" s="81">
        <f t="shared" si="162"/>
        <v>0</v>
      </c>
      <c r="AL228" s="81">
        <f t="shared" si="163"/>
        <v>0</v>
      </c>
      <c r="AM228" s="81">
        <f t="shared" si="164"/>
        <v>0</v>
      </c>
      <c r="AN228" s="81">
        <f t="shared" si="165"/>
        <v>0</v>
      </c>
      <c r="AO228" s="81">
        <f t="shared" si="166"/>
        <v>0</v>
      </c>
      <c r="AP228" s="81">
        <f t="shared" si="167"/>
        <v>0</v>
      </c>
      <c r="AQ228" s="81">
        <f t="shared" si="168"/>
        <v>0</v>
      </c>
      <c r="AR228" s="81">
        <f t="shared" si="169"/>
        <v>0</v>
      </c>
      <c r="AS228" s="81">
        <f t="shared" si="170"/>
        <v>0</v>
      </c>
      <c r="AT228" s="81">
        <f t="shared" si="171"/>
        <v>0</v>
      </c>
      <c r="AU228" s="81">
        <f t="shared" si="172"/>
        <v>0</v>
      </c>
    </row>
    <row r="229" spans="2:47" x14ac:dyDescent="0.25">
      <c r="B229" s="64"/>
      <c r="C229" s="64"/>
      <c r="D229" s="206"/>
      <c r="E229" s="64"/>
      <c r="F229" s="69"/>
      <c r="G229" s="69"/>
      <c r="H229" s="87" t="str">
        <f t="shared" si="173"/>
        <v/>
      </c>
      <c r="I229" s="64"/>
      <c r="J229" s="64"/>
      <c r="K229" s="64"/>
      <c r="L229" s="64"/>
      <c r="M229" s="64"/>
      <c r="N229" s="64"/>
      <c r="O229" s="64"/>
      <c r="P229" s="64"/>
      <c r="Q229" s="84" t="str">
        <f t="shared" si="174"/>
        <v/>
      </c>
      <c r="R229" s="84" t="str">
        <f t="shared" si="175"/>
        <v/>
      </c>
      <c r="S229" s="64"/>
      <c r="T229" s="64"/>
      <c r="U229" s="65"/>
      <c r="V229" s="63"/>
      <c r="W229" s="63"/>
      <c r="X229" s="83" t="str">
        <f t="shared" si="149"/>
        <v/>
      </c>
      <c r="Y229" s="83" t="str">
        <f t="shared" si="150"/>
        <v/>
      </c>
      <c r="Z229" s="81">
        <f t="shared" si="151"/>
        <v>0</v>
      </c>
      <c r="AA229" s="81">
        <f t="shared" si="152"/>
        <v>0</v>
      </c>
      <c r="AB229" s="81">
        <f t="shared" si="153"/>
        <v>0</v>
      </c>
      <c r="AC229" s="81">
        <f t="shared" si="154"/>
        <v>0</v>
      </c>
      <c r="AD229" s="81">
        <f t="shared" si="155"/>
        <v>0</v>
      </c>
      <c r="AE229" s="81">
        <f t="shared" si="156"/>
        <v>0</v>
      </c>
      <c r="AF229" s="81">
        <f t="shared" si="157"/>
        <v>0</v>
      </c>
      <c r="AG229" s="81">
        <f t="shared" si="158"/>
        <v>0</v>
      </c>
      <c r="AH229" s="81">
        <f t="shared" si="159"/>
        <v>0</v>
      </c>
      <c r="AI229" s="81">
        <f t="shared" si="160"/>
        <v>0</v>
      </c>
      <c r="AJ229" s="81">
        <f t="shared" si="161"/>
        <v>0</v>
      </c>
      <c r="AK229" s="81">
        <f t="shared" si="162"/>
        <v>0</v>
      </c>
      <c r="AL229" s="81">
        <f t="shared" si="163"/>
        <v>0</v>
      </c>
      <c r="AM229" s="81">
        <f t="shared" si="164"/>
        <v>0</v>
      </c>
      <c r="AN229" s="81">
        <f t="shared" si="165"/>
        <v>0</v>
      </c>
      <c r="AO229" s="81">
        <f t="shared" si="166"/>
        <v>0</v>
      </c>
      <c r="AP229" s="81">
        <f t="shared" si="167"/>
        <v>0</v>
      </c>
      <c r="AQ229" s="81">
        <f t="shared" si="168"/>
        <v>0</v>
      </c>
      <c r="AR229" s="81">
        <f t="shared" si="169"/>
        <v>0</v>
      </c>
      <c r="AS229" s="81">
        <f t="shared" si="170"/>
        <v>0</v>
      </c>
      <c r="AT229" s="81">
        <f t="shared" si="171"/>
        <v>0</v>
      </c>
      <c r="AU229" s="81">
        <f t="shared" si="172"/>
        <v>0</v>
      </c>
    </row>
    <row r="230" spans="2:47" x14ac:dyDescent="0.25">
      <c r="B230" s="64"/>
      <c r="C230" s="64"/>
      <c r="D230" s="206"/>
      <c r="E230" s="64"/>
      <c r="F230" s="69"/>
      <c r="G230" s="69"/>
      <c r="H230" s="87" t="str">
        <f t="shared" si="173"/>
        <v/>
      </c>
      <c r="I230" s="64"/>
      <c r="J230" s="64"/>
      <c r="K230" s="64"/>
      <c r="L230" s="64"/>
      <c r="M230" s="64"/>
      <c r="N230" s="64"/>
      <c r="O230" s="64"/>
      <c r="P230" s="64"/>
      <c r="Q230" s="84" t="str">
        <f t="shared" si="174"/>
        <v/>
      </c>
      <c r="R230" s="84" t="str">
        <f t="shared" si="175"/>
        <v/>
      </c>
      <c r="S230" s="64"/>
      <c r="T230" s="64"/>
      <c r="U230" s="65"/>
      <c r="V230" s="63"/>
      <c r="W230" s="63"/>
      <c r="X230" s="83" t="str">
        <f t="shared" si="149"/>
        <v/>
      </c>
      <c r="Y230" s="83" t="str">
        <f t="shared" si="150"/>
        <v/>
      </c>
      <c r="Z230" s="81">
        <f t="shared" si="151"/>
        <v>0</v>
      </c>
      <c r="AA230" s="81">
        <f t="shared" si="152"/>
        <v>0</v>
      </c>
      <c r="AB230" s="81">
        <f t="shared" si="153"/>
        <v>0</v>
      </c>
      <c r="AC230" s="81">
        <f t="shared" si="154"/>
        <v>0</v>
      </c>
      <c r="AD230" s="81">
        <f t="shared" si="155"/>
        <v>0</v>
      </c>
      <c r="AE230" s="81">
        <f t="shared" si="156"/>
        <v>0</v>
      </c>
      <c r="AF230" s="81">
        <f t="shared" si="157"/>
        <v>0</v>
      </c>
      <c r="AG230" s="81">
        <f t="shared" si="158"/>
        <v>0</v>
      </c>
      <c r="AH230" s="81">
        <f t="shared" si="159"/>
        <v>0</v>
      </c>
      <c r="AI230" s="81">
        <f t="shared" si="160"/>
        <v>0</v>
      </c>
      <c r="AJ230" s="81">
        <f t="shared" si="161"/>
        <v>0</v>
      </c>
      <c r="AK230" s="81">
        <f t="shared" si="162"/>
        <v>0</v>
      </c>
      <c r="AL230" s="81">
        <f t="shared" si="163"/>
        <v>0</v>
      </c>
      <c r="AM230" s="81">
        <f t="shared" si="164"/>
        <v>0</v>
      </c>
      <c r="AN230" s="81">
        <f t="shared" si="165"/>
        <v>0</v>
      </c>
      <c r="AO230" s="81">
        <f t="shared" si="166"/>
        <v>0</v>
      </c>
      <c r="AP230" s="81">
        <f t="shared" si="167"/>
        <v>0</v>
      </c>
      <c r="AQ230" s="81">
        <f t="shared" si="168"/>
        <v>0</v>
      </c>
      <c r="AR230" s="81">
        <f t="shared" si="169"/>
        <v>0</v>
      </c>
      <c r="AS230" s="81">
        <f t="shared" si="170"/>
        <v>0</v>
      </c>
      <c r="AT230" s="81">
        <f t="shared" si="171"/>
        <v>0</v>
      </c>
      <c r="AU230" s="81">
        <f t="shared" si="172"/>
        <v>0</v>
      </c>
    </row>
    <row r="231" spans="2:47" x14ac:dyDescent="0.25">
      <c r="B231" s="64"/>
      <c r="C231" s="64"/>
      <c r="D231" s="206"/>
      <c r="E231" s="64"/>
      <c r="F231" s="69"/>
      <c r="G231" s="69"/>
      <c r="H231" s="87" t="str">
        <f t="shared" si="173"/>
        <v/>
      </c>
      <c r="I231" s="64"/>
      <c r="J231" s="64"/>
      <c r="K231" s="64"/>
      <c r="L231" s="64"/>
      <c r="M231" s="64"/>
      <c r="N231" s="64"/>
      <c r="O231" s="64"/>
      <c r="P231" s="64"/>
      <c r="Q231" s="84" t="str">
        <f t="shared" si="174"/>
        <v/>
      </c>
      <c r="R231" s="84" t="str">
        <f t="shared" si="175"/>
        <v/>
      </c>
      <c r="S231" s="64"/>
      <c r="T231" s="64"/>
      <c r="U231" s="65"/>
      <c r="V231" s="63"/>
      <c r="W231" s="63"/>
      <c r="X231" s="83" t="str">
        <f t="shared" si="149"/>
        <v/>
      </c>
      <c r="Y231" s="83" t="str">
        <f t="shared" si="150"/>
        <v/>
      </c>
      <c r="Z231" s="81">
        <f t="shared" si="151"/>
        <v>0</v>
      </c>
      <c r="AA231" s="81">
        <f t="shared" si="152"/>
        <v>0</v>
      </c>
      <c r="AB231" s="81">
        <f t="shared" si="153"/>
        <v>0</v>
      </c>
      <c r="AC231" s="81">
        <f t="shared" si="154"/>
        <v>0</v>
      </c>
      <c r="AD231" s="81">
        <f t="shared" si="155"/>
        <v>0</v>
      </c>
      <c r="AE231" s="81">
        <f t="shared" si="156"/>
        <v>0</v>
      </c>
      <c r="AF231" s="81">
        <f t="shared" si="157"/>
        <v>0</v>
      </c>
      <c r="AG231" s="81">
        <f t="shared" si="158"/>
        <v>0</v>
      </c>
      <c r="AH231" s="81">
        <f t="shared" si="159"/>
        <v>0</v>
      </c>
      <c r="AI231" s="81">
        <f t="shared" si="160"/>
        <v>0</v>
      </c>
      <c r="AJ231" s="81">
        <f t="shared" si="161"/>
        <v>0</v>
      </c>
      <c r="AK231" s="81">
        <f t="shared" si="162"/>
        <v>0</v>
      </c>
      <c r="AL231" s="81">
        <f t="shared" si="163"/>
        <v>0</v>
      </c>
      <c r="AM231" s="81">
        <f t="shared" si="164"/>
        <v>0</v>
      </c>
      <c r="AN231" s="81">
        <f t="shared" si="165"/>
        <v>0</v>
      </c>
      <c r="AO231" s="81">
        <f t="shared" si="166"/>
        <v>0</v>
      </c>
      <c r="AP231" s="81">
        <f t="shared" si="167"/>
        <v>0</v>
      </c>
      <c r="AQ231" s="81">
        <f t="shared" si="168"/>
        <v>0</v>
      </c>
      <c r="AR231" s="81">
        <f t="shared" si="169"/>
        <v>0</v>
      </c>
      <c r="AS231" s="81">
        <f t="shared" si="170"/>
        <v>0</v>
      </c>
      <c r="AT231" s="81">
        <f t="shared" si="171"/>
        <v>0</v>
      </c>
      <c r="AU231" s="81">
        <f t="shared" si="172"/>
        <v>0</v>
      </c>
    </row>
    <row r="232" spans="2:47" x14ac:dyDescent="0.25">
      <c r="B232" s="64"/>
      <c r="C232" s="64"/>
      <c r="D232" s="206"/>
      <c r="E232" s="64"/>
      <c r="F232" s="69"/>
      <c r="G232" s="69"/>
      <c r="H232" s="87" t="str">
        <f t="shared" si="173"/>
        <v/>
      </c>
      <c r="I232" s="64"/>
      <c r="J232" s="64"/>
      <c r="K232" s="64"/>
      <c r="L232" s="64"/>
      <c r="M232" s="64"/>
      <c r="N232" s="64"/>
      <c r="O232" s="64"/>
      <c r="P232" s="64"/>
      <c r="Q232" s="84" t="str">
        <f t="shared" si="174"/>
        <v/>
      </c>
      <c r="R232" s="84" t="str">
        <f t="shared" si="175"/>
        <v/>
      </c>
      <c r="S232" s="64"/>
      <c r="T232" s="64"/>
      <c r="U232" s="65"/>
      <c r="V232" s="63"/>
      <c r="W232" s="63"/>
      <c r="X232" s="83" t="str">
        <f t="shared" si="149"/>
        <v/>
      </c>
      <c r="Y232" s="83" t="str">
        <f t="shared" si="150"/>
        <v/>
      </c>
      <c r="Z232" s="81">
        <f t="shared" si="151"/>
        <v>0</v>
      </c>
      <c r="AA232" s="81">
        <f t="shared" si="152"/>
        <v>0</v>
      </c>
      <c r="AB232" s="81">
        <f t="shared" si="153"/>
        <v>0</v>
      </c>
      <c r="AC232" s="81">
        <f t="shared" si="154"/>
        <v>0</v>
      </c>
      <c r="AD232" s="81">
        <f t="shared" si="155"/>
        <v>0</v>
      </c>
      <c r="AE232" s="81">
        <f t="shared" si="156"/>
        <v>0</v>
      </c>
      <c r="AF232" s="81">
        <f t="shared" si="157"/>
        <v>0</v>
      </c>
      <c r="AG232" s="81">
        <f t="shared" si="158"/>
        <v>0</v>
      </c>
      <c r="AH232" s="81">
        <f t="shared" si="159"/>
        <v>0</v>
      </c>
      <c r="AI232" s="81">
        <f t="shared" si="160"/>
        <v>0</v>
      </c>
      <c r="AJ232" s="81">
        <f t="shared" si="161"/>
        <v>0</v>
      </c>
      <c r="AK232" s="81">
        <f t="shared" si="162"/>
        <v>0</v>
      </c>
      <c r="AL232" s="81">
        <f t="shared" si="163"/>
        <v>0</v>
      </c>
      <c r="AM232" s="81">
        <f t="shared" si="164"/>
        <v>0</v>
      </c>
      <c r="AN232" s="81">
        <f t="shared" si="165"/>
        <v>0</v>
      </c>
      <c r="AO232" s="81">
        <f t="shared" si="166"/>
        <v>0</v>
      </c>
      <c r="AP232" s="81">
        <f t="shared" si="167"/>
        <v>0</v>
      </c>
      <c r="AQ232" s="81">
        <f t="shared" si="168"/>
        <v>0</v>
      </c>
      <c r="AR232" s="81">
        <f t="shared" si="169"/>
        <v>0</v>
      </c>
      <c r="AS232" s="81">
        <f t="shared" si="170"/>
        <v>0</v>
      </c>
      <c r="AT232" s="81">
        <f t="shared" si="171"/>
        <v>0</v>
      </c>
      <c r="AU232" s="81">
        <f t="shared" si="172"/>
        <v>0</v>
      </c>
    </row>
    <row r="233" spans="2:47" x14ac:dyDescent="0.25">
      <c r="B233" s="64"/>
      <c r="C233" s="64"/>
      <c r="D233" s="206"/>
      <c r="E233" s="64"/>
      <c r="F233" s="69"/>
      <c r="G233" s="69"/>
      <c r="H233" s="87" t="str">
        <f t="shared" si="173"/>
        <v/>
      </c>
      <c r="I233" s="64"/>
      <c r="J233" s="64"/>
      <c r="K233" s="64"/>
      <c r="L233" s="64"/>
      <c r="M233" s="64"/>
      <c r="N233" s="64"/>
      <c r="O233" s="64"/>
      <c r="P233" s="64"/>
      <c r="Q233" s="84" t="str">
        <f t="shared" si="174"/>
        <v/>
      </c>
      <c r="R233" s="84" t="str">
        <f t="shared" si="175"/>
        <v/>
      </c>
      <c r="S233" s="64"/>
      <c r="T233" s="64"/>
      <c r="U233" s="65"/>
      <c r="V233" s="63"/>
      <c r="W233" s="63"/>
      <c r="X233" s="83" t="str">
        <f t="shared" si="149"/>
        <v/>
      </c>
      <c r="Y233" s="83" t="str">
        <f t="shared" si="150"/>
        <v/>
      </c>
      <c r="Z233" s="81">
        <f t="shared" si="151"/>
        <v>0</v>
      </c>
      <c r="AA233" s="81">
        <f t="shared" si="152"/>
        <v>0</v>
      </c>
      <c r="AB233" s="81">
        <f t="shared" si="153"/>
        <v>0</v>
      </c>
      <c r="AC233" s="81">
        <f t="shared" si="154"/>
        <v>0</v>
      </c>
      <c r="AD233" s="81">
        <f t="shared" si="155"/>
        <v>0</v>
      </c>
      <c r="AE233" s="81">
        <f t="shared" si="156"/>
        <v>0</v>
      </c>
      <c r="AF233" s="81">
        <f t="shared" si="157"/>
        <v>0</v>
      </c>
      <c r="AG233" s="81">
        <f t="shared" si="158"/>
        <v>0</v>
      </c>
      <c r="AH233" s="81">
        <f t="shared" si="159"/>
        <v>0</v>
      </c>
      <c r="AI233" s="81">
        <f t="shared" si="160"/>
        <v>0</v>
      </c>
      <c r="AJ233" s="81">
        <f t="shared" si="161"/>
        <v>0</v>
      </c>
      <c r="AK233" s="81">
        <f t="shared" si="162"/>
        <v>0</v>
      </c>
      <c r="AL233" s="81">
        <f t="shared" si="163"/>
        <v>0</v>
      </c>
      <c r="AM233" s="81">
        <f t="shared" si="164"/>
        <v>0</v>
      </c>
      <c r="AN233" s="81">
        <f t="shared" si="165"/>
        <v>0</v>
      </c>
      <c r="AO233" s="81">
        <f t="shared" si="166"/>
        <v>0</v>
      </c>
      <c r="AP233" s="81">
        <f t="shared" si="167"/>
        <v>0</v>
      </c>
      <c r="AQ233" s="81">
        <f t="shared" si="168"/>
        <v>0</v>
      </c>
      <c r="AR233" s="81">
        <f t="shared" si="169"/>
        <v>0</v>
      </c>
      <c r="AS233" s="81">
        <f t="shared" si="170"/>
        <v>0</v>
      </c>
      <c r="AT233" s="81">
        <f t="shared" si="171"/>
        <v>0</v>
      </c>
      <c r="AU233" s="81">
        <f t="shared" si="172"/>
        <v>0</v>
      </c>
    </row>
    <row r="234" spans="2:47" x14ac:dyDescent="0.25">
      <c r="B234" s="64"/>
      <c r="C234" s="64"/>
      <c r="D234" s="206"/>
      <c r="E234" s="64"/>
      <c r="F234" s="69"/>
      <c r="G234" s="69"/>
      <c r="H234" s="87" t="str">
        <f t="shared" si="173"/>
        <v/>
      </c>
      <c r="I234" s="64"/>
      <c r="J234" s="64"/>
      <c r="K234" s="64"/>
      <c r="L234" s="64"/>
      <c r="M234" s="64"/>
      <c r="N234" s="64"/>
      <c r="O234" s="64"/>
      <c r="P234" s="64"/>
      <c r="Q234" s="84" t="str">
        <f t="shared" si="174"/>
        <v/>
      </c>
      <c r="R234" s="84" t="str">
        <f t="shared" si="175"/>
        <v/>
      </c>
      <c r="S234" s="64"/>
      <c r="T234" s="64"/>
      <c r="U234" s="65"/>
      <c r="V234" s="63"/>
      <c r="W234" s="63"/>
      <c r="X234" s="83" t="str">
        <f t="shared" si="149"/>
        <v/>
      </c>
      <c r="Y234" s="83" t="str">
        <f t="shared" si="150"/>
        <v/>
      </c>
      <c r="Z234" s="81">
        <f t="shared" si="151"/>
        <v>0</v>
      </c>
      <c r="AA234" s="81">
        <f t="shared" si="152"/>
        <v>0</v>
      </c>
      <c r="AB234" s="81">
        <f t="shared" si="153"/>
        <v>0</v>
      </c>
      <c r="AC234" s="81">
        <f t="shared" si="154"/>
        <v>0</v>
      </c>
      <c r="AD234" s="81">
        <f t="shared" si="155"/>
        <v>0</v>
      </c>
      <c r="AE234" s="81">
        <f t="shared" si="156"/>
        <v>0</v>
      </c>
      <c r="AF234" s="81">
        <f t="shared" si="157"/>
        <v>0</v>
      </c>
      <c r="AG234" s="81">
        <f t="shared" si="158"/>
        <v>0</v>
      </c>
      <c r="AH234" s="81">
        <f t="shared" si="159"/>
        <v>0</v>
      </c>
      <c r="AI234" s="81">
        <f t="shared" si="160"/>
        <v>0</v>
      </c>
      <c r="AJ234" s="81">
        <f t="shared" si="161"/>
        <v>0</v>
      </c>
      <c r="AK234" s="81">
        <f t="shared" si="162"/>
        <v>0</v>
      </c>
      <c r="AL234" s="81">
        <f t="shared" si="163"/>
        <v>0</v>
      </c>
      <c r="AM234" s="81">
        <f t="shared" si="164"/>
        <v>0</v>
      </c>
      <c r="AN234" s="81">
        <f t="shared" si="165"/>
        <v>0</v>
      </c>
      <c r="AO234" s="81">
        <f t="shared" si="166"/>
        <v>0</v>
      </c>
      <c r="AP234" s="81">
        <f t="shared" si="167"/>
        <v>0</v>
      </c>
      <c r="AQ234" s="81">
        <f t="shared" si="168"/>
        <v>0</v>
      </c>
      <c r="AR234" s="81">
        <f t="shared" si="169"/>
        <v>0</v>
      </c>
      <c r="AS234" s="81">
        <f t="shared" si="170"/>
        <v>0</v>
      </c>
      <c r="AT234" s="81">
        <f t="shared" si="171"/>
        <v>0</v>
      </c>
      <c r="AU234" s="81">
        <f t="shared" si="172"/>
        <v>0</v>
      </c>
    </row>
    <row r="235" spans="2:47" x14ac:dyDescent="0.25">
      <c r="B235" s="64"/>
      <c r="C235" s="64"/>
      <c r="D235" s="206"/>
      <c r="E235" s="64"/>
      <c r="F235" s="69"/>
      <c r="G235" s="69"/>
      <c r="H235" s="87" t="str">
        <f t="shared" si="173"/>
        <v/>
      </c>
      <c r="I235" s="64"/>
      <c r="J235" s="64"/>
      <c r="K235" s="64"/>
      <c r="L235" s="64"/>
      <c r="M235" s="64"/>
      <c r="N235" s="64"/>
      <c r="O235" s="64"/>
      <c r="P235" s="64"/>
      <c r="Q235" s="84" t="str">
        <f t="shared" si="174"/>
        <v/>
      </c>
      <c r="R235" s="84" t="str">
        <f t="shared" si="175"/>
        <v/>
      </c>
      <c r="S235" s="64"/>
      <c r="T235" s="64"/>
      <c r="U235" s="65"/>
      <c r="V235" s="63"/>
      <c r="W235" s="63"/>
      <c r="X235" s="83" t="str">
        <f t="shared" si="149"/>
        <v/>
      </c>
      <c r="Y235" s="83" t="str">
        <f t="shared" si="150"/>
        <v/>
      </c>
      <c r="Z235" s="81">
        <f t="shared" si="151"/>
        <v>0</v>
      </c>
      <c r="AA235" s="81">
        <f t="shared" si="152"/>
        <v>0</v>
      </c>
      <c r="AB235" s="81">
        <f t="shared" si="153"/>
        <v>0</v>
      </c>
      <c r="AC235" s="81">
        <f t="shared" si="154"/>
        <v>0</v>
      </c>
      <c r="AD235" s="81">
        <f t="shared" si="155"/>
        <v>0</v>
      </c>
      <c r="AE235" s="81">
        <f t="shared" si="156"/>
        <v>0</v>
      </c>
      <c r="AF235" s="81">
        <f t="shared" si="157"/>
        <v>0</v>
      </c>
      <c r="AG235" s="81">
        <f t="shared" si="158"/>
        <v>0</v>
      </c>
      <c r="AH235" s="81">
        <f t="shared" si="159"/>
        <v>0</v>
      </c>
      <c r="AI235" s="81">
        <f t="shared" si="160"/>
        <v>0</v>
      </c>
      <c r="AJ235" s="81">
        <f t="shared" si="161"/>
        <v>0</v>
      </c>
      <c r="AK235" s="81">
        <f t="shared" si="162"/>
        <v>0</v>
      </c>
      <c r="AL235" s="81">
        <f t="shared" si="163"/>
        <v>0</v>
      </c>
      <c r="AM235" s="81">
        <f t="shared" si="164"/>
        <v>0</v>
      </c>
      <c r="AN235" s="81">
        <f t="shared" si="165"/>
        <v>0</v>
      </c>
      <c r="AO235" s="81">
        <f t="shared" si="166"/>
        <v>0</v>
      </c>
      <c r="AP235" s="81">
        <f t="shared" si="167"/>
        <v>0</v>
      </c>
      <c r="AQ235" s="81">
        <f t="shared" si="168"/>
        <v>0</v>
      </c>
      <c r="AR235" s="81">
        <f t="shared" si="169"/>
        <v>0</v>
      </c>
      <c r="AS235" s="81">
        <f t="shared" si="170"/>
        <v>0</v>
      </c>
      <c r="AT235" s="81">
        <f t="shared" si="171"/>
        <v>0</v>
      </c>
      <c r="AU235" s="81">
        <f t="shared" si="172"/>
        <v>0</v>
      </c>
    </row>
    <row r="236" spans="2:47" x14ac:dyDescent="0.25">
      <c r="B236" s="64"/>
      <c r="C236" s="64"/>
      <c r="D236" s="206"/>
      <c r="E236" s="64"/>
      <c r="F236" s="69"/>
      <c r="G236" s="69"/>
      <c r="H236" s="87" t="str">
        <f t="shared" si="173"/>
        <v/>
      </c>
      <c r="I236" s="64"/>
      <c r="J236" s="64"/>
      <c r="K236" s="64"/>
      <c r="L236" s="64"/>
      <c r="M236" s="64"/>
      <c r="N236" s="64"/>
      <c r="O236" s="64"/>
      <c r="P236" s="64"/>
      <c r="Q236" s="84" t="str">
        <f t="shared" si="174"/>
        <v/>
      </c>
      <c r="R236" s="84" t="str">
        <f t="shared" si="175"/>
        <v/>
      </c>
      <c r="S236" s="64"/>
      <c r="T236" s="64"/>
      <c r="U236" s="65"/>
      <c r="V236" s="63"/>
      <c r="W236" s="63"/>
      <c r="X236" s="83" t="str">
        <f t="shared" si="149"/>
        <v/>
      </c>
      <c r="Y236" s="83" t="str">
        <f t="shared" si="150"/>
        <v/>
      </c>
      <c r="Z236" s="81">
        <f t="shared" si="151"/>
        <v>0</v>
      </c>
      <c r="AA236" s="81">
        <f t="shared" si="152"/>
        <v>0</v>
      </c>
      <c r="AB236" s="81">
        <f t="shared" si="153"/>
        <v>0</v>
      </c>
      <c r="AC236" s="81">
        <f t="shared" si="154"/>
        <v>0</v>
      </c>
      <c r="AD236" s="81">
        <f t="shared" si="155"/>
        <v>0</v>
      </c>
      <c r="AE236" s="81">
        <f t="shared" si="156"/>
        <v>0</v>
      </c>
      <c r="AF236" s="81">
        <f t="shared" si="157"/>
        <v>0</v>
      </c>
      <c r="AG236" s="81">
        <f t="shared" si="158"/>
        <v>0</v>
      </c>
      <c r="AH236" s="81">
        <f t="shared" si="159"/>
        <v>0</v>
      </c>
      <c r="AI236" s="81">
        <f t="shared" si="160"/>
        <v>0</v>
      </c>
      <c r="AJ236" s="81">
        <f t="shared" si="161"/>
        <v>0</v>
      </c>
      <c r="AK236" s="81">
        <f t="shared" si="162"/>
        <v>0</v>
      </c>
      <c r="AL236" s="81">
        <f t="shared" si="163"/>
        <v>0</v>
      </c>
      <c r="AM236" s="81">
        <f t="shared" si="164"/>
        <v>0</v>
      </c>
      <c r="AN236" s="81">
        <f t="shared" si="165"/>
        <v>0</v>
      </c>
      <c r="AO236" s="81">
        <f t="shared" si="166"/>
        <v>0</v>
      </c>
      <c r="AP236" s="81">
        <f t="shared" si="167"/>
        <v>0</v>
      </c>
      <c r="AQ236" s="81">
        <f t="shared" si="168"/>
        <v>0</v>
      </c>
      <c r="AR236" s="81">
        <f t="shared" si="169"/>
        <v>0</v>
      </c>
      <c r="AS236" s="81">
        <f t="shared" si="170"/>
        <v>0</v>
      </c>
      <c r="AT236" s="81">
        <f t="shared" si="171"/>
        <v>0</v>
      </c>
      <c r="AU236" s="81">
        <f t="shared" si="172"/>
        <v>0</v>
      </c>
    </row>
    <row r="237" spans="2:47" x14ac:dyDescent="0.25">
      <c r="B237" s="64"/>
      <c r="C237" s="64"/>
      <c r="D237" s="206"/>
      <c r="E237" s="64"/>
      <c r="F237" s="69"/>
      <c r="G237" s="69"/>
      <c r="H237" s="87" t="str">
        <f t="shared" si="173"/>
        <v/>
      </c>
      <c r="I237" s="64"/>
      <c r="J237" s="64"/>
      <c r="K237" s="64"/>
      <c r="L237" s="64"/>
      <c r="M237" s="64"/>
      <c r="N237" s="64"/>
      <c r="O237" s="64"/>
      <c r="P237" s="64"/>
      <c r="Q237" s="84" t="str">
        <f t="shared" si="174"/>
        <v/>
      </c>
      <c r="R237" s="84" t="str">
        <f t="shared" si="175"/>
        <v/>
      </c>
      <c r="S237" s="64"/>
      <c r="T237" s="64"/>
      <c r="U237" s="65"/>
      <c r="V237" s="63"/>
      <c r="W237" s="63"/>
      <c r="X237" s="83" t="str">
        <f t="shared" si="149"/>
        <v/>
      </c>
      <c r="Y237" s="83" t="str">
        <f t="shared" si="150"/>
        <v/>
      </c>
      <c r="Z237" s="81">
        <f t="shared" si="151"/>
        <v>0</v>
      </c>
      <c r="AA237" s="81">
        <f t="shared" si="152"/>
        <v>0</v>
      </c>
      <c r="AB237" s="81">
        <f t="shared" si="153"/>
        <v>0</v>
      </c>
      <c r="AC237" s="81">
        <f t="shared" si="154"/>
        <v>0</v>
      </c>
      <c r="AD237" s="81">
        <f t="shared" si="155"/>
        <v>0</v>
      </c>
      <c r="AE237" s="81">
        <f t="shared" si="156"/>
        <v>0</v>
      </c>
      <c r="AF237" s="81">
        <f t="shared" si="157"/>
        <v>0</v>
      </c>
      <c r="AG237" s="81">
        <f t="shared" si="158"/>
        <v>0</v>
      </c>
      <c r="AH237" s="81">
        <f t="shared" si="159"/>
        <v>0</v>
      </c>
      <c r="AI237" s="81">
        <f t="shared" si="160"/>
        <v>0</v>
      </c>
      <c r="AJ237" s="81">
        <f t="shared" si="161"/>
        <v>0</v>
      </c>
      <c r="AK237" s="81">
        <f t="shared" si="162"/>
        <v>0</v>
      </c>
      <c r="AL237" s="81">
        <f t="shared" si="163"/>
        <v>0</v>
      </c>
      <c r="AM237" s="81">
        <f t="shared" si="164"/>
        <v>0</v>
      </c>
      <c r="AN237" s="81">
        <f t="shared" si="165"/>
        <v>0</v>
      </c>
      <c r="AO237" s="81">
        <f t="shared" si="166"/>
        <v>0</v>
      </c>
      <c r="AP237" s="81">
        <f t="shared" si="167"/>
        <v>0</v>
      </c>
      <c r="AQ237" s="81">
        <f t="shared" si="168"/>
        <v>0</v>
      </c>
      <c r="AR237" s="81">
        <f t="shared" si="169"/>
        <v>0</v>
      </c>
      <c r="AS237" s="81">
        <f t="shared" si="170"/>
        <v>0</v>
      </c>
      <c r="AT237" s="81">
        <f t="shared" si="171"/>
        <v>0</v>
      </c>
      <c r="AU237" s="81">
        <f t="shared" si="172"/>
        <v>0</v>
      </c>
    </row>
    <row r="238" spans="2:47" x14ac:dyDescent="0.25">
      <c r="B238" s="64"/>
      <c r="C238" s="64"/>
      <c r="D238" s="206"/>
      <c r="E238" s="64"/>
      <c r="F238" s="69"/>
      <c r="G238" s="69"/>
      <c r="H238" s="87" t="str">
        <f t="shared" si="173"/>
        <v/>
      </c>
      <c r="I238" s="64"/>
      <c r="J238" s="64"/>
      <c r="K238" s="64"/>
      <c r="L238" s="64"/>
      <c r="M238" s="64"/>
      <c r="N238" s="64"/>
      <c r="O238" s="64"/>
      <c r="P238" s="64"/>
      <c r="Q238" s="84" t="str">
        <f t="shared" si="174"/>
        <v/>
      </c>
      <c r="R238" s="84" t="str">
        <f t="shared" si="175"/>
        <v/>
      </c>
      <c r="S238" s="64"/>
      <c r="T238" s="64"/>
      <c r="U238" s="65"/>
      <c r="V238" s="63"/>
      <c r="W238" s="63"/>
      <c r="X238" s="83" t="str">
        <f t="shared" si="149"/>
        <v/>
      </c>
      <c r="Y238" s="83" t="str">
        <f t="shared" si="150"/>
        <v/>
      </c>
      <c r="Z238" s="81">
        <f t="shared" si="151"/>
        <v>0</v>
      </c>
      <c r="AA238" s="81">
        <f t="shared" si="152"/>
        <v>0</v>
      </c>
      <c r="AB238" s="81">
        <f t="shared" si="153"/>
        <v>0</v>
      </c>
      <c r="AC238" s="81">
        <f t="shared" si="154"/>
        <v>0</v>
      </c>
      <c r="AD238" s="81">
        <f t="shared" si="155"/>
        <v>0</v>
      </c>
      <c r="AE238" s="81">
        <f t="shared" si="156"/>
        <v>0</v>
      </c>
      <c r="AF238" s="81">
        <f t="shared" si="157"/>
        <v>0</v>
      </c>
      <c r="AG238" s="81">
        <f t="shared" si="158"/>
        <v>0</v>
      </c>
      <c r="AH238" s="81">
        <f t="shared" si="159"/>
        <v>0</v>
      </c>
      <c r="AI238" s="81">
        <f t="shared" si="160"/>
        <v>0</v>
      </c>
      <c r="AJ238" s="81">
        <f t="shared" si="161"/>
        <v>0</v>
      </c>
      <c r="AK238" s="81">
        <f t="shared" si="162"/>
        <v>0</v>
      </c>
      <c r="AL238" s="81">
        <f t="shared" si="163"/>
        <v>0</v>
      </c>
      <c r="AM238" s="81">
        <f t="shared" si="164"/>
        <v>0</v>
      </c>
      <c r="AN238" s="81">
        <f t="shared" si="165"/>
        <v>0</v>
      </c>
      <c r="AO238" s="81">
        <f t="shared" si="166"/>
        <v>0</v>
      </c>
      <c r="AP238" s="81">
        <f t="shared" si="167"/>
        <v>0</v>
      </c>
      <c r="AQ238" s="81">
        <f t="shared" si="168"/>
        <v>0</v>
      </c>
      <c r="AR238" s="81">
        <f t="shared" si="169"/>
        <v>0</v>
      </c>
      <c r="AS238" s="81">
        <f t="shared" si="170"/>
        <v>0</v>
      </c>
      <c r="AT238" s="81">
        <f t="shared" si="171"/>
        <v>0</v>
      </c>
      <c r="AU238" s="81">
        <f t="shared" si="172"/>
        <v>0</v>
      </c>
    </row>
    <row r="239" spans="2:47" x14ac:dyDescent="0.25">
      <c r="B239" s="64"/>
      <c r="C239" s="64"/>
      <c r="D239" s="206"/>
      <c r="E239" s="64"/>
      <c r="F239" s="69"/>
      <c r="G239" s="69"/>
      <c r="H239" s="87" t="str">
        <f t="shared" si="173"/>
        <v/>
      </c>
      <c r="I239" s="64"/>
      <c r="J239" s="64"/>
      <c r="K239" s="64"/>
      <c r="L239" s="64"/>
      <c r="M239" s="64"/>
      <c r="N239" s="64"/>
      <c r="O239" s="64"/>
      <c r="P239" s="64"/>
      <c r="Q239" s="84" t="str">
        <f t="shared" si="174"/>
        <v/>
      </c>
      <c r="R239" s="84" t="str">
        <f t="shared" si="175"/>
        <v/>
      </c>
      <c r="S239" s="64"/>
      <c r="T239" s="64"/>
      <c r="U239" s="65"/>
      <c r="V239" s="63"/>
      <c r="W239" s="63"/>
      <c r="X239" s="83" t="str">
        <f t="shared" si="149"/>
        <v/>
      </c>
      <c r="Y239" s="83" t="str">
        <f t="shared" si="150"/>
        <v/>
      </c>
      <c r="Z239" s="81">
        <f t="shared" si="151"/>
        <v>0</v>
      </c>
      <c r="AA239" s="81">
        <f t="shared" si="152"/>
        <v>0</v>
      </c>
      <c r="AB239" s="81">
        <f t="shared" si="153"/>
        <v>0</v>
      </c>
      <c r="AC239" s="81">
        <f t="shared" si="154"/>
        <v>0</v>
      </c>
      <c r="AD239" s="81">
        <f t="shared" si="155"/>
        <v>0</v>
      </c>
      <c r="AE239" s="81">
        <f t="shared" si="156"/>
        <v>0</v>
      </c>
      <c r="AF239" s="81">
        <f t="shared" si="157"/>
        <v>0</v>
      </c>
      <c r="AG239" s="81">
        <f t="shared" si="158"/>
        <v>0</v>
      </c>
      <c r="AH239" s="81">
        <f t="shared" si="159"/>
        <v>0</v>
      </c>
      <c r="AI239" s="81">
        <f t="shared" si="160"/>
        <v>0</v>
      </c>
      <c r="AJ239" s="81">
        <f t="shared" si="161"/>
        <v>0</v>
      </c>
      <c r="AK239" s="81">
        <f t="shared" si="162"/>
        <v>0</v>
      </c>
      <c r="AL239" s="81">
        <f t="shared" si="163"/>
        <v>0</v>
      </c>
      <c r="AM239" s="81">
        <f t="shared" si="164"/>
        <v>0</v>
      </c>
      <c r="AN239" s="81">
        <f t="shared" si="165"/>
        <v>0</v>
      </c>
      <c r="AO239" s="81">
        <f t="shared" si="166"/>
        <v>0</v>
      </c>
      <c r="AP239" s="81">
        <f t="shared" si="167"/>
        <v>0</v>
      </c>
      <c r="AQ239" s="81">
        <f t="shared" si="168"/>
        <v>0</v>
      </c>
      <c r="AR239" s="81">
        <f t="shared" si="169"/>
        <v>0</v>
      </c>
      <c r="AS239" s="81">
        <f t="shared" si="170"/>
        <v>0</v>
      </c>
      <c r="AT239" s="81">
        <f t="shared" si="171"/>
        <v>0</v>
      </c>
      <c r="AU239" s="81">
        <f t="shared" si="172"/>
        <v>0</v>
      </c>
    </row>
    <row r="240" spans="2:47" x14ac:dyDescent="0.25">
      <c r="B240" s="64"/>
      <c r="C240" s="64"/>
      <c r="D240" s="206"/>
      <c r="E240" s="64"/>
      <c r="F240" s="69"/>
      <c r="G240" s="69"/>
      <c r="H240" s="87" t="str">
        <f t="shared" si="173"/>
        <v/>
      </c>
      <c r="I240" s="64"/>
      <c r="J240" s="64"/>
      <c r="K240" s="64"/>
      <c r="L240" s="64"/>
      <c r="M240" s="64"/>
      <c r="N240" s="64"/>
      <c r="O240" s="64"/>
      <c r="P240" s="64"/>
      <c r="Q240" s="84" t="str">
        <f t="shared" si="174"/>
        <v/>
      </c>
      <c r="R240" s="84" t="str">
        <f t="shared" si="175"/>
        <v/>
      </c>
      <c r="S240" s="64"/>
      <c r="T240" s="64"/>
      <c r="U240" s="65"/>
      <c r="V240" s="63"/>
      <c r="W240" s="63"/>
      <c r="X240" s="83" t="str">
        <f t="shared" si="149"/>
        <v/>
      </c>
      <c r="Y240" s="83" t="str">
        <f t="shared" si="150"/>
        <v/>
      </c>
      <c r="Z240" s="81">
        <f t="shared" si="151"/>
        <v>0</v>
      </c>
      <c r="AA240" s="81">
        <f t="shared" si="152"/>
        <v>0</v>
      </c>
      <c r="AB240" s="81">
        <f t="shared" si="153"/>
        <v>0</v>
      </c>
      <c r="AC240" s="81">
        <f t="shared" si="154"/>
        <v>0</v>
      </c>
      <c r="AD240" s="81">
        <f t="shared" si="155"/>
        <v>0</v>
      </c>
      <c r="AE240" s="81">
        <f t="shared" si="156"/>
        <v>0</v>
      </c>
      <c r="AF240" s="81">
        <f t="shared" si="157"/>
        <v>0</v>
      </c>
      <c r="AG240" s="81">
        <f t="shared" si="158"/>
        <v>0</v>
      </c>
      <c r="AH240" s="81">
        <f t="shared" si="159"/>
        <v>0</v>
      </c>
      <c r="AI240" s="81">
        <f t="shared" si="160"/>
        <v>0</v>
      </c>
      <c r="AJ240" s="81">
        <f t="shared" si="161"/>
        <v>0</v>
      </c>
      <c r="AK240" s="81">
        <f t="shared" si="162"/>
        <v>0</v>
      </c>
      <c r="AL240" s="81">
        <f t="shared" si="163"/>
        <v>0</v>
      </c>
      <c r="AM240" s="81">
        <f t="shared" si="164"/>
        <v>0</v>
      </c>
      <c r="AN240" s="81">
        <f t="shared" si="165"/>
        <v>0</v>
      </c>
      <c r="AO240" s="81">
        <f t="shared" si="166"/>
        <v>0</v>
      </c>
      <c r="AP240" s="81">
        <f t="shared" si="167"/>
        <v>0</v>
      </c>
      <c r="AQ240" s="81">
        <f t="shared" si="168"/>
        <v>0</v>
      </c>
      <c r="AR240" s="81">
        <f t="shared" si="169"/>
        <v>0</v>
      </c>
      <c r="AS240" s="81">
        <f t="shared" si="170"/>
        <v>0</v>
      </c>
      <c r="AT240" s="81">
        <f t="shared" si="171"/>
        <v>0</v>
      </c>
      <c r="AU240" s="81">
        <f t="shared" si="172"/>
        <v>0</v>
      </c>
    </row>
    <row r="241" spans="2:47" x14ac:dyDescent="0.25">
      <c r="B241" s="64"/>
      <c r="C241" s="64"/>
      <c r="D241" s="206"/>
      <c r="E241" s="64"/>
      <c r="F241" s="69"/>
      <c r="G241" s="69"/>
      <c r="H241" s="87" t="str">
        <f t="shared" si="173"/>
        <v/>
      </c>
      <c r="I241" s="64"/>
      <c r="J241" s="64"/>
      <c r="K241" s="64"/>
      <c r="L241" s="64"/>
      <c r="M241" s="64"/>
      <c r="N241" s="64"/>
      <c r="O241" s="64"/>
      <c r="P241" s="64"/>
      <c r="Q241" s="84" t="str">
        <f t="shared" si="174"/>
        <v/>
      </c>
      <c r="R241" s="84" t="str">
        <f t="shared" si="175"/>
        <v/>
      </c>
      <c r="S241" s="64"/>
      <c r="T241" s="64"/>
      <c r="U241" s="65"/>
      <c r="V241" s="63"/>
      <c r="W241" s="63"/>
      <c r="X241" s="83" t="str">
        <f t="shared" si="149"/>
        <v/>
      </c>
      <c r="Y241" s="83" t="str">
        <f t="shared" si="150"/>
        <v/>
      </c>
      <c r="Z241" s="81">
        <f t="shared" si="151"/>
        <v>0</v>
      </c>
      <c r="AA241" s="81">
        <f t="shared" si="152"/>
        <v>0</v>
      </c>
      <c r="AB241" s="81">
        <f t="shared" si="153"/>
        <v>0</v>
      </c>
      <c r="AC241" s="81">
        <f t="shared" si="154"/>
        <v>0</v>
      </c>
      <c r="AD241" s="81">
        <f t="shared" si="155"/>
        <v>0</v>
      </c>
      <c r="AE241" s="81">
        <f t="shared" si="156"/>
        <v>0</v>
      </c>
      <c r="AF241" s="81">
        <f t="shared" si="157"/>
        <v>0</v>
      </c>
      <c r="AG241" s="81">
        <f t="shared" si="158"/>
        <v>0</v>
      </c>
      <c r="AH241" s="81">
        <f t="shared" si="159"/>
        <v>0</v>
      </c>
      <c r="AI241" s="81">
        <f t="shared" si="160"/>
        <v>0</v>
      </c>
      <c r="AJ241" s="81">
        <f t="shared" si="161"/>
        <v>0</v>
      </c>
      <c r="AK241" s="81">
        <f t="shared" si="162"/>
        <v>0</v>
      </c>
      <c r="AL241" s="81">
        <f t="shared" si="163"/>
        <v>0</v>
      </c>
      <c r="AM241" s="81">
        <f t="shared" si="164"/>
        <v>0</v>
      </c>
      <c r="AN241" s="81">
        <f t="shared" si="165"/>
        <v>0</v>
      </c>
      <c r="AO241" s="81">
        <f t="shared" si="166"/>
        <v>0</v>
      </c>
      <c r="AP241" s="81">
        <f t="shared" si="167"/>
        <v>0</v>
      </c>
      <c r="AQ241" s="81">
        <f t="shared" si="168"/>
        <v>0</v>
      </c>
      <c r="AR241" s="81">
        <f t="shared" si="169"/>
        <v>0</v>
      </c>
      <c r="AS241" s="81">
        <f t="shared" si="170"/>
        <v>0</v>
      </c>
      <c r="AT241" s="81">
        <f t="shared" si="171"/>
        <v>0</v>
      </c>
      <c r="AU241" s="81">
        <f t="shared" si="172"/>
        <v>0</v>
      </c>
    </row>
    <row r="242" spans="2:47" x14ac:dyDescent="0.25">
      <c r="B242" s="64"/>
      <c r="C242" s="64"/>
      <c r="D242" s="206"/>
      <c r="E242" s="64"/>
      <c r="F242" s="69"/>
      <c r="G242" s="69"/>
      <c r="H242" s="87" t="str">
        <f t="shared" si="173"/>
        <v/>
      </c>
      <c r="I242" s="64"/>
      <c r="J242" s="64"/>
      <c r="K242" s="64"/>
      <c r="L242" s="64"/>
      <c r="M242" s="64"/>
      <c r="N242" s="64"/>
      <c r="O242" s="64"/>
      <c r="P242" s="64"/>
      <c r="Q242" s="84" t="str">
        <f t="shared" si="174"/>
        <v/>
      </c>
      <c r="R242" s="84" t="str">
        <f t="shared" si="175"/>
        <v/>
      </c>
      <c r="S242" s="64"/>
      <c r="T242" s="64"/>
      <c r="U242" s="65"/>
      <c r="V242" s="63"/>
      <c r="W242" s="63"/>
      <c r="X242" s="83" t="str">
        <f t="shared" si="149"/>
        <v/>
      </c>
      <c r="Y242" s="83" t="str">
        <f t="shared" si="150"/>
        <v/>
      </c>
      <c r="Z242" s="81">
        <f t="shared" si="151"/>
        <v>0</v>
      </c>
      <c r="AA242" s="81">
        <f t="shared" si="152"/>
        <v>0</v>
      </c>
      <c r="AB242" s="81">
        <f t="shared" si="153"/>
        <v>0</v>
      </c>
      <c r="AC242" s="81">
        <f t="shared" si="154"/>
        <v>0</v>
      </c>
      <c r="AD242" s="81">
        <f t="shared" si="155"/>
        <v>0</v>
      </c>
      <c r="AE242" s="81">
        <f t="shared" si="156"/>
        <v>0</v>
      </c>
      <c r="AF242" s="81">
        <f t="shared" si="157"/>
        <v>0</v>
      </c>
      <c r="AG242" s="81">
        <f t="shared" si="158"/>
        <v>0</v>
      </c>
      <c r="AH242" s="81">
        <f t="shared" si="159"/>
        <v>0</v>
      </c>
      <c r="AI242" s="81">
        <f t="shared" si="160"/>
        <v>0</v>
      </c>
      <c r="AJ242" s="81">
        <f t="shared" si="161"/>
        <v>0</v>
      </c>
      <c r="AK242" s="81">
        <f t="shared" si="162"/>
        <v>0</v>
      </c>
      <c r="AL242" s="81">
        <f t="shared" si="163"/>
        <v>0</v>
      </c>
      <c r="AM242" s="81">
        <f t="shared" si="164"/>
        <v>0</v>
      </c>
      <c r="AN242" s="81">
        <f t="shared" si="165"/>
        <v>0</v>
      </c>
      <c r="AO242" s="81">
        <f t="shared" si="166"/>
        <v>0</v>
      </c>
      <c r="AP242" s="81">
        <f t="shared" si="167"/>
        <v>0</v>
      </c>
      <c r="AQ242" s="81">
        <f t="shared" si="168"/>
        <v>0</v>
      </c>
      <c r="AR242" s="81">
        <f t="shared" si="169"/>
        <v>0</v>
      </c>
      <c r="AS242" s="81">
        <f t="shared" si="170"/>
        <v>0</v>
      </c>
      <c r="AT242" s="81">
        <f t="shared" si="171"/>
        <v>0</v>
      </c>
      <c r="AU242" s="81">
        <f t="shared" si="172"/>
        <v>0</v>
      </c>
    </row>
    <row r="243" spans="2:47" x14ac:dyDescent="0.25">
      <c r="B243" s="64"/>
      <c r="C243" s="64"/>
      <c r="D243" s="206"/>
      <c r="E243" s="64"/>
      <c r="F243" s="69"/>
      <c r="G243" s="69"/>
      <c r="H243" s="87" t="str">
        <f t="shared" si="173"/>
        <v/>
      </c>
      <c r="I243" s="64"/>
      <c r="J243" s="64"/>
      <c r="K243" s="64"/>
      <c r="L243" s="64"/>
      <c r="M243" s="64"/>
      <c r="N243" s="64"/>
      <c r="O243" s="64"/>
      <c r="P243" s="64"/>
      <c r="Q243" s="84" t="str">
        <f t="shared" si="174"/>
        <v/>
      </c>
      <c r="R243" s="84" t="str">
        <f t="shared" si="175"/>
        <v/>
      </c>
      <c r="S243" s="64"/>
      <c r="T243" s="64"/>
      <c r="U243" s="65"/>
      <c r="V243" s="63"/>
      <c r="W243" s="63"/>
      <c r="X243" s="83" t="str">
        <f t="shared" si="149"/>
        <v/>
      </c>
      <c r="Y243" s="83" t="str">
        <f t="shared" si="150"/>
        <v/>
      </c>
      <c r="Z243" s="81">
        <f t="shared" si="151"/>
        <v>0</v>
      </c>
      <c r="AA243" s="81">
        <f t="shared" si="152"/>
        <v>0</v>
      </c>
      <c r="AB243" s="81">
        <f t="shared" si="153"/>
        <v>0</v>
      </c>
      <c r="AC243" s="81">
        <f t="shared" si="154"/>
        <v>0</v>
      </c>
      <c r="AD243" s="81">
        <f t="shared" si="155"/>
        <v>0</v>
      </c>
      <c r="AE243" s="81">
        <f t="shared" si="156"/>
        <v>0</v>
      </c>
      <c r="AF243" s="81">
        <f t="shared" si="157"/>
        <v>0</v>
      </c>
      <c r="AG243" s="81">
        <f t="shared" si="158"/>
        <v>0</v>
      </c>
      <c r="AH243" s="81">
        <f t="shared" si="159"/>
        <v>0</v>
      </c>
      <c r="AI243" s="81">
        <f t="shared" si="160"/>
        <v>0</v>
      </c>
      <c r="AJ243" s="81">
        <f t="shared" si="161"/>
        <v>0</v>
      </c>
      <c r="AK243" s="81">
        <f t="shared" si="162"/>
        <v>0</v>
      </c>
      <c r="AL243" s="81">
        <f t="shared" si="163"/>
        <v>0</v>
      </c>
      <c r="AM243" s="81">
        <f t="shared" si="164"/>
        <v>0</v>
      </c>
      <c r="AN243" s="81">
        <f t="shared" si="165"/>
        <v>0</v>
      </c>
      <c r="AO243" s="81">
        <f t="shared" si="166"/>
        <v>0</v>
      </c>
      <c r="AP243" s="81">
        <f t="shared" si="167"/>
        <v>0</v>
      </c>
      <c r="AQ243" s="81">
        <f t="shared" si="168"/>
        <v>0</v>
      </c>
      <c r="AR243" s="81">
        <f t="shared" si="169"/>
        <v>0</v>
      </c>
      <c r="AS243" s="81">
        <f t="shared" si="170"/>
        <v>0</v>
      </c>
      <c r="AT243" s="81">
        <f t="shared" si="171"/>
        <v>0</v>
      </c>
      <c r="AU243" s="81">
        <f t="shared" si="172"/>
        <v>0</v>
      </c>
    </row>
    <row r="244" spans="2:47" x14ac:dyDescent="0.25">
      <c r="B244" s="64"/>
      <c r="C244" s="64"/>
      <c r="D244" s="206"/>
      <c r="E244" s="64"/>
      <c r="F244" s="69"/>
      <c r="G244" s="69"/>
      <c r="H244" s="87" t="str">
        <f t="shared" si="173"/>
        <v/>
      </c>
      <c r="I244" s="64"/>
      <c r="J244" s="64"/>
      <c r="K244" s="64"/>
      <c r="L244" s="64"/>
      <c r="M244" s="64"/>
      <c r="N244" s="64"/>
      <c r="O244" s="64"/>
      <c r="P244" s="64"/>
      <c r="Q244" s="84" t="str">
        <f t="shared" si="174"/>
        <v/>
      </c>
      <c r="R244" s="84" t="str">
        <f t="shared" si="175"/>
        <v/>
      </c>
      <c r="S244" s="64"/>
      <c r="T244" s="64"/>
      <c r="U244" s="65"/>
      <c r="V244" s="63"/>
      <c r="W244" s="63"/>
      <c r="X244" s="83" t="str">
        <f t="shared" si="149"/>
        <v/>
      </c>
      <c r="Y244" s="83" t="str">
        <f t="shared" si="150"/>
        <v/>
      </c>
      <c r="Z244" s="81">
        <f t="shared" si="151"/>
        <v>0</v>
      </c>
      <c r="AA244" s="81">
        <f t="shared" si="152"/>
        <v>0</v>
      </c>
      <c r="AB244" s="81">
        <f t="shared" si="153"/>
        <v>0</v>
      </c>
      <c r="AC244" s="81">
        <f t="shared" si="154"/>
        <v>0</v>
      </c>
      <c r="AD244" s="81">
        <f t="shared" si="155"/>
        <v>0</v>
      </c>
      <c r="AE244" s="81">
        <f t="shared" si="156"/>
        <v>0</v>
      </c>
      <c r="AF244" s="81">
        <f t="shared" si="157"/>
        <v>0</v>
      </c>
      <c r="AG244" s="81">
        <f t="shared" si="158"/>
        <v>0</v>
      </c>
      <c r="AH244" s="81">
        <f t="shared" si="159"/>
        <v>0</v>
      </c>
      <c r="AI244" s="81">
        <f t="shared" si="160"/>
        <v>0</v>
      </c>
      <c r="AJ244" s="81">
        <f t="shared" si="161"/>
        <v>0</v>
      </c>
      <c r="AK244" s="81">
        <f t="shared" si="162"/>
        <v>0</v>
      </c>
      <c r="AL244" s="81">
        <f t="shared" si="163"/>
        <v>0</v>
      </c>
      <c r="AM244" s="81">
        <f t="shared" si="164"/>
        <v>0</v>
      </c>
      <c r="AN244" s="81">
        <f t="shared" si="165"/>
        <v>0</v>
      </c>
      <c r="AO244" s="81">
        <f t="shared" si="166"/>
        <v>0</v>
      </c>
      <c r="AP244" s="81">
        <f t="shared" si="167"/>
        <v>0</v>
      </c>
      <c r="AQ244" s="81">
        <f t="shared" si="168"/>
        <v>0</v>
      </c>
      <c r="AR244" s="81">
        <f t="shared" si="169"/>
        <v>0</v>
      </c>
      <c r="AS244" s="81">
        <f t="shared" si="170"/>
        <v>0</v>
      </c>
      <c r="AT244" s="81">
        <f t="shared" si="171"/>
        <v>0</v>
      </c>
      <c r="AU244" s="81">
        <f t="shared" si="172"/>
        <v>0</v>
      </c>
    </row>
    <row r="245" spans="2:47" x14ac:dyDescent="0.25">
      <c r="B245" s="64"/>
      <c r="C245" s="64"/>
      <c r="D245" s="206"/>
      <c r="E245" s="64"/>
      <c r="F245" s="69"/>
      <c r="G245" s="69"/>
      <c r="H245" s="87" t="str">
        <f t="shared" si="173"/>
        <v/>
      </c>
      <c r="I245" s="64"/>
      <c r="J245" s="64"/>
      <c r="K245" s="64"/>
      <c r="L245" s="64"/>
      <c r="M245" s="64"/>
      <c r="N245" s="64"/>
      <c r="O245" s="64"/>
      <c r="P245" s="64"/>
      <c r="Q245" s="84" t="str">
        <f t="shared" si="174"/>
        <v/>
      </c>
      <c r="R245" s="84" t="str">
        <f t="shared" si="175"/>
        <v/>
      </c>
      <c r="S245" s="64"/>
      <c r="T245" s="64"/>
      <c r="U245" s="65"/>
      <c r="V245" s="63"/>
      <c r="W245" s="63"/>
      <c r="X245" s="83" t="str">
        <f t="shared" si="149"/>
        <v/>
      </c>
      <c r="Y245" s="83" t="str">
        <f t="shared" si="150"/>
        <v/>
      </c>
      <c r="Z245" s="81">
        <f t="shared" si="151"/>
        <v>0</v>
      </c>
      <c r="AA245" s="81">
        <f t="shared" si="152"/>
        <v>0</v>
      </c>
      <c r="AB245" s="81">
        <f t="shared" si="153"/>
        <v>0</v>
      </c>
      <c r="AC245" s="81">
        <f t="shared" si="154"/>
        <v>0</v>
      </c>
      <c r="AD245" s="81">
        <f t="shared" si="155"/>
        <v>0</v>
      </c>
      <c r="AE245" s="81">
        <f t="shared" si="156"/>
        <v>0</v>
      </c>
      <c r="AF245" s="81">
        <f t="shared" si="157"/>
        <v>0</v>
      </c>
      <c r="AG245" s="81">
        <f t="shared" si="158"/>
        <v>0</v>
      </c>
      <c r="AH245" s="81">
        <f t="shared" si="159"/>
        <v>0</v>
      </c>
      <c r="AI245" s="81">
        <f t="shared" si="160"/>
        <v>0</v>
      </c>
      <c r="AJ245" s="81">
        <f t="shared" si="161"/>
        <v>0</v>
      </c>
      <c r="AK245" s="81">
        <f t="shared" si="162"/>
        <v>0</v>
      </c>
      <c r="AL245" s="81">
        <f t="shared" si="163"/>
        <v>0</v>
      </c>
      <c r="AM245" s="81">
        <f t="shared" si="164"/>
        <v>0</v>
      </c>
      <c r="AN245" s="81">
        <f t="shared" si="165"/>
        <v>0</v>
      </c>
      <c r="AO245" s="81">
        <f t="shared" si="166"/>
        <v>0</v>
      </c>
      <c r="AP245" s="81">
        <f t="shared" si="167"/>
        <v>0</v>
      </c>
      <c r="AQ245" s="81">
        <f t="shared" si="168"/>
        <v>0</v>
      </c>
      <c r="AR245" s="81">
        <f t="shared" si="169"/>
        <v>0</v>
      </c>
      <c r="AS245" s="81">
        <f t="shared" si="170"/>
        <v>0</v>
      </c>
      <c r="AT245" s="81">
        <f t="shared" si="171"/>
        <v>0</v>
      </c>
      <c r="AU245" s="81">
        <f t="shared" si="172"/>
        <v>0</v>
      </c>
    </row>
    <row r="246" spans="2:47" x14ac:dyDescent="0.25">
      <c r="B246" s="64"/>
      <c r="C246" s="64"/>
      <c r="D246" s="206"/>
      <c r="E246" s="64"/>
      <c r="F246" s="69"/>
      <c r="G246" s="69"/>
      <c r="H246" s="87" t="str">
        <f t="shared" si="173"/>
        <v/>
      </c>
      <c r="I246" s="64"/>
      <c r="J246" s="64"/>
      <c r="K246" s="64"/>
      <c r="L246" s="64"/>
      <c r="M246" s="64"/>
      <c r="N246" s="64"/>
      <c r="O246" s="64"/>
      <c r="P246" s="64"/>
      <c r="Q246" s="84" t="str">
        <f t="shared" si="174"/>
        <v/>
      </c>
      <c r="R246" s="84" t="str">
        <f t="shared" si="175"/>
        <v/>
      </c>
      <c r="S246" s="64"/>
      <c r="T246" s="64"/>
      <c r="U246" s="65"/>
      <c r="V246" s="63"/>
      <c r="W246" s="63"/>
      <c r="X246" s="83" t="str">
        <f t="shared" si="149"/>
        <v/>
      </c>
      <c r="Y246" s="83" t="str">
        <f t="shared" si="150"/>
        <v/>
      </c>
      <c r="Z246" s="81">
        <f t="shared" si="151"/>
        <v>0</v>
      </c>
      <c r="AA246" s="81">
        <f t="shared" si="152"/>
        <v>0</v>
      </c>
      <c r="AB246" s="81">
        <f t="shared" si="153"/>
        <v>0</v>
      </c>
      <c r="AC246" s="81">
        <f t="shared" si="154"/>
        <v>0</v>
      </c>
      <c r="AD246" s="81">
        <f t="shared" si="155"/>
        <v>0</v>
      </c>
      <c r="AE246" s="81">
        <f t="shared" si="156"/>
        <v>0</v>
      </c>
      <c r="AF246" s="81">
        <f t="shared" si="157"/>
        <v>0</v>
      </c>
      <c r="AG246" s="81">
        <f t="shared" si="158"/>
        <v>0</v>
      </c>
      <c r="AH246" s="81">
        <f t="shared" si="159"/>
        <v>0</v>
      </c>
      <c r="AI246" s="81">
        <f t="shared" si="160"/>
        <v>0</v>
      </c>
      <c r="AJ246" s="81">
        <f t="shared" si="161"/>
        <v>0</v>
      </c>
      <c r="AK246" s="81">
        <f t="shared" si="162"/>
        <v>0</v>
      </c>
      <c r="AL246" s="81">
        <f t="shared" si="163"/>
        <v>0</v>
      </c>
      <c r="AM246" s="81">
        <f t="shared" si="164"/>
        <v>0</v>
      </c>
      <c r="AN246" s="81">
        <f t="shared" si="165"/>
        <v>0</v>
      </c>
      <c r="AO246" s="81">
        <f t="shared" si="166"/>
        <v>0</v>
      </c>
      <c r="AP246" s="81">
        <f t="shared" si="167"/>
        <v>0</v>
      </c>
      <c r="AQ246" s="81">
        <f t="shared" si="168"/>
        <v>0</v>
      </c>
      <c r="AR246" s="81">
        <f t="shared" si="169"/>
        <v>0</v>
      </c>
      <c r="AS246" s="81">
        <f t="shared" si="170"/>
        <v>0</v>
      </c>
      <c r="AT246" s="81">
        <f t="shared" si="171"/>
        <v>0</v>
      </c>
      <c r="AU246" s="81">
        <f t="shared" si="172"/>
        <v>0</v>
      </c>
    </row>
    <row r="247" spans="2:47" x14ac:dyDescent="0.25">
      <c r="B247" s="64"/>
      <c r="C247" s="64"/>
      <c r="D247" s="206"/>
      <c r="E247" s="64"/>
      <c r="F247" s="69"/>
      <c r="G247" s="69"/>
      <c r="H247" s="87" t="str">
        <f t="shared" si="173"/>
        <v/>
      </c>
      <c r="I247" s="64"/>
      <c r="J247" s="64"/>
      <c r="K247" s="64"/>
      <c r="L247" s="64"/>
      <c r="M247" s="64"/>
      <c r="N247" s="64"/>
      <c r="O247" s="64"/>
      <c r="P247" s="64"/>
      <c r="Q247" s="84" t="str">
        <f t="shared" si="174"/>
        <v/>
      </c>
      <c r="R247" s="84" t="str">
        <f t="shared" si="175"/>
        <v/>
      </c>
      <c r="S247" s="64"/>
      <c r="T247" s="64"/>
      <c r="U247" s="65"/>
      <c r="V247" s="63"/>
      <c r="W247" s="63"/>
      <c r="X247" s="83" t="str">
        <f t="shared" si="149"/>
        <v/>
      </c>
      <c r="Y247" s="83" t="str">
        <f t="shared" si="150"/>
        <v/>
      </c>
      <c r="Z247" s="81">
        <f t="shared" si="151"/>
        <v>0</v>
      </c>
      <c r="AA247" s="81">
        <f t="shared" si="152"/>
        <v>0</v>
      </c>
      <c r="AB247" s="81">
        <f t="shared" si="153"/>
        <v>0</v>
      </c>
      <c r="AC247" s="81">
        <f t="shared" si="154"/>
        <v>0</v>
      </c>
      <c r="AD247" s="81">
        <f t="shared" si="155"/>
        <v>0</v>
      </c>
      <c r="AE247" s="81">
        <f t="shared" si="156"/>
        <v>0</v>
      </c>
      <c r="AF247" s="81">
        <f t="shared" si="157"/>
        <v>0</v>
      </c>
      <c r="AG247" s="81">
        <f t="shared" si="158"/>
        <v>0</v>
      </c>
      <c r="AH247" s="81">
        <f t="shared" si="159"/>
        <v>0</v>
      </c>
      <c r="AI247" s="81">
        <f t="shared" si="160"/>
        <v>0</v>
      </c>
      <c r="AJ247" s="81">
        <f t="shared" si="161"/>
        <v>0</v>
      </c>
      <c r="AK247" s="81">
        <f t="shared" si="162"/>
        <v>0</v>
      </c>
      <c r="AL247" s="81">
        <f t="shared" si="163"/>
        <v>0</v>
      </c>
      <c r="AM247" s="81">
        <f t="shared" si="164"/>
        <v>0</v>
      </c>
      <c r="AN247" s="81">
        <f t="shared" si="165"/>
        <v>0</v>
      </c>
      <c r="AO247" s="81">
        <f t="shared" si="166"/>
        <v>0</v>
      </c>
      <c r="AP247" s="81">
        <f t="shared" si="167"/>
        <v>0</v>
      </c>
      <c r="AQ247" s="81">
        <f t="shared" si="168"/>
        <v>0</v>
      </c>
      <c r="AR247" s="81">
        <f t="shared" si="169"/>
        <v>0</v>
      </c>
      <c r="AS247" s="81">
        <f t="shared" si="170"/>
        <v>0</v>
      </c>
      <c r="AT247" s="81">
        <f t="shared" si="171"/>
        <v>0</v>
      </c>
      <c r="AU247" s="81">
        <f t="shared" si="172"/>
        <v>0</v>
      </c>
    </row>
    <row r="248" spans="2:47" x14ac:dyDescent="0.25">
      <c r="B248" s="64"/>
      <c r="C248" s="64"/>
      <c r="D248" s="206"/>
      <c r="E248" s="64"/>
      <c r="F248" s="69"/>
      <c r="G248" s="69"/>
      <c r="H248" s="87" t="str">
        <f t="shared" si="173"/>
        <v/>
      </c>
      <c r="I248" s="64"/>
      <c r="J248" s="64"/>
      <c r="K248" s="64"/>
      <c r="L248" s="64"/>
      <c r="M248" s="64"/>
      <c r="N248" s="64"/>
      <c r="O248" s="64"/>
      <c r="P248" s="64"/>
      <c r="Q248" s="84" t="str">
        <f t="shared" si="174"/>
        <v/>
      </c>
      <c r="R248" s="84" t="str">
        <f t="shared" si="175"/>
        <v/>
      </c>
      <c r="S248" s="64"/>
      <c r="T248" s="64"/>
      <c r="U248" s="65"/>
      <c r="V248" s="63"/>
      <c r="W248" s="63"/>
      <c r="X248" s="83" t="str">
        <f t="shared" si="149"/>
        <v/>
      </c>
      <c r="Y248" s="83" t="str">
        <f t="shared" si="150"/>
        <v/>
      </c>
      <c r="Z248" s="81">
        <f t="shared" si="151"/>
        <v>0</v>
      </c>
      <c r="AA248" s="81">
        <f t="shared" si="152"/>
        <v>0</v>
      </c>
      <c r="AB248" s="81">
        <f t="shared" si="153"/>
        <v>0</v>
      </c>
      <c r="AC248" s="81">
        <f t="shared" si="154"/>
        <v>0</v>
      </c>
      <c r="AD248" s="81">
        <f t="shared" si="155"/>
        <v>0</v>
      </c>
      <c r="AE248" s="81">
        <f t="shared" si="156"/>
        <v>0</v>
      </c>
      <c r="AF248" s="81">
        <f t="shared" si="157"/>
        <v>0</v>
      </c>
      <c r="AG248" s="81">
        <f t="shared" si="158"/>
        <v>0</v>
      </c>
      <c r="AH248" s="81">
        <f t="shared" si="159"/>
        <v>0</v>
      </c>
      <c r="AI248" s="81">
        <f t="shared" si="160"/>
        <v>0</v>
      </c>
      <c r="AJ248" s="81">
        <f t="shared" si="161"/>
        <v>0</v>
      </c>
      <c r="AK248" s="81">
        <f t="shared" si="162"/>
        <v>0</v>
      </c>
      <c r="AL248" s="81">
        <f t="shared" si="163"/>
        <v>0</v>
      </c>
      <c r="AM248" s="81">
        <f t="shared" si="164"/>
        <v>0</v>
      </c>
      <c r="AN248" s="81">
        <f t="shared" si="165"/>
        <v>0</v>
      </c>
      <c r="AO248" s="81">
        <f t="shared" si="166"/>
        <v>0</v>
      </c>
      <c r="AP248" s="81">
        <f t="shared" si="167"/>
        <v>0</v>
      </c>
      <c r="AQ248" s="81">
        <f t="shared" si="168"/>
        <v>0</v>
      </c>
      <c r="AR248" s="81">
        <f t="shared" si="169"/>
        <v>0</v>
      </c>
      <c r="AS248" s="81">
        <f t="shared" si="170"/>
        <v>0</v>
      </c>
      <c r="AT248" s="81">
        <f t="shared" si="171"/>
        <v>0</v>
      </c>
      <c r="AU248" s="81">
        <f t="shared" si="172"/>
        <v>0</v>
      </c>
    </row>
    <row r="249" spans="2:47" x14ac:dyDescent="0.25">
      <c r="B249" s="64"/>
      <c r="C249" s="64"/>
      <c r="D249" s="206"/>
      <c r="E249" s="64"/>
      <c r="F249" s="69"/>
      <c r="G249" s="69"/>
      <c r="H249" s="87" t="str">
        <f t="shared" si="173"/>
        <v/>
      </c>
      <c r="I249" s="64"/>
      <c r="J249" s="64"/>
      <c r="K249" s="64"/>
      <c r="L249" s="64"/>
      <c r="M249" s="64"/>
      <c r="N249" s="64"/>
      <c r="O249" s="64"/>
      <c r="P249" s="64"/>
      <c r="Q249" s="84" t="str">
        <f t="shared" si="174"/>
        <v/>
      </c>
      <c r="R249" s="84" t="str">
        <f t="shared" si="175"/>
        <v/>
      </c>
      <c r="S249" s="64"/>
      <c r="T249" s="64"/>
      <c r="U249" s="65"/>
      <c r="V249" s="63"/>
      <c r="W249" s="63"/>
      <c r="X249" s="83" t="str">
        <f t="shared" si="149"/>
        <v/>
      </c>
      <c r="Y249" s="83" t="str">
        <f t="shared" si="150"/>
        <v/>
      </c>
      <c r="Z249" s="81">
        <f t="shared" si="151"/>
        <v>0</v>
      </c>
      <c r="AA249" s="81">
        <f t="shared" si="152"/>
        <v>0</v>
      </c>
      <c r="AB249" s="81">
        <f t="shared" si="153"/>
        <v>0</v>
      </c>
      <c r="AC249" s="81">
        <f t="shared" si="154"/>
        <v>0</v>
      </c>
      <c r="AD249" s="81">
        <f t="shared" si="155"/>
        <v>0</v>
      </c>
      <c r="AE249" s="81">
        <f t="shared" si="156"/>
        <v>0</v>
      </c>
      <c r="AF249" s="81">
        <f t="shared" si="157"/>
        <v>0</v>
      </c>
      <c r="AG249" s="81">
        <f t="shared" si="158"/>
        <v>0</v>
      </c>
      <c r="AH249" s="81">
        <f t="shared" si="159"/>
        <v>0</v>
      </c>
      <c r="AI249" s="81">
        <f t="shared" si="160"/>
        <v>0</v>
      </c>
      <c r="AJ249" s="81">
        <f t="shared" si="161"/>
        <v>0</v>
      </c>
      <c r="AK249" s="81">
        <f t="shared" si="162"/>
        <v>0</v>
      </c>
      <c r="AL249" s="81">
        <f t="shared" si="163"/>
        <v>0</v>
      </c>
      <c r="AM249" s="81">
        <f t="shared" si="164"/>
        <v>0</v>
      </c>
      <c r="AN249" s="81">
        <f t="shared" si="165"/>
        <v>0</v>
      </c>
      <c r="AO249" s="81">
        <f t="shared" si="166"/>
        <v>0</v>
      </c>
      <c r="AP249" s="81">
        <f t="shared" si="167"/>
        <v>0</v>
      </c>
      <c r="AQ249" s="81">
        <f t="shared" si="168"/>
        <v>0</v>
      </c>
      <c r="AR249" s="81">
        <f t="shared" si="169"/>
        <v>0</v>
      </c>
      <c r="AS249" s="81">
        <f t="shared" si="170"/>
        <v>0</v>
      </c>
      <c r="AT249" s="81">
        <f t="shared" si="171"/>
        <v>0</v>
      </c>
      <c r="AU249" s="81">
        <f t="shared" si="172"/>
        <v>0</v>
      </c>
    </row>
    <row r="250" spans="2:47" x14ac:dyDescent="0.25">
      <c r="B250" s="64"/>
      <c r="C250" s="64"/>
      <c r="D250" s="206"/>
      <c r="E250" s="64"/>
      <c r="F250" s="69"/>
      <c r="G250" s="69"/>
      <c r="H250" s="87" t="str">
        <f t="shared" si="173"/>
        <v/>
      </c>
      <c r="I250" s="64"/>
      <c r="J250" s="64"/>
      <c r="K250" s="64"/>
      <c r="L250" s="64"/>
      <c r="M250" s="64"/>
      <c r="N250" s="64"/>
      <c r="O250" s="64"/>
      <c r="P250" s="64"/>
      <c r="Q250" s="84" t="str">
        <f t="shared" si="174"/>
        <v/>
      </c>
      <c r="R250" s="84" t="str">
        <f t="shared" si="175"/>
        <v/>
      </c>
      <c r="S250" s="64"/>
      <c r="T250" s="64"/>
      <c r="U250" s="65"/>
      <c r="V250" s="63"/>
      <c r="W250" s="63"/>
      <c r="X250" s="83" t="str">
        <f t="shared" si="149"/>
        <v/>
      </c>
      <c r="Y250" s="83" t="str">
        <f t="shared" si="150"/>
        <v/>
      </c>
      <c r="Z250" s="81">
        <f t="shared" si="151"/>
        <v>0</v>
      </c>
      <c r="AA250" s="81">
        <f t="shared" si="152"/>
        <v>0</v>
      </c>
      <c r="AB250" s="81">
        <f t="shared" si="153"/>
        <v>0</v>
      </c>
      <c r="AC250" s="81">
        <f t="shared" si="154"/>
        <v>0</v>
      </c>
      <c r="AD250" s="81">
        <f t="shared" si="155"/>
        <v>0</v>
      </c>
      <c r="AE250" s="81">
        <f t="shared" si="156"/>
        <v>0</v>
      </c>
      <c r="AF250" s="81">
        <f t="shared" si="157"/>
        <v>0</v>
      </c>
      <c r="AG250" s="81">
        <f t="shared" si="158"/>
        <v>0</v>
      </c>
      <c r="AH250" s="81">
        <f t="shared" si="159"/>
        <v>0</v>
      </c>
      <c r="AI250" s="81">
        <f t="shared" si="160"/>
        <v>0</v>
      </c>
      <c r="AJ250" s="81">
        <f t="shared" si="161"/>
        <v>0</v>
      </c>
      <c r="AK250" s="81">
        <f t="shared" si="162"/>
        <v>0</v>
      </c>
      <c r="AL250" s="81">
        <f t="shared" si="163"/>
        <v>0</v>
      </c>
      <c r="AM250" s="81">
        <f t="shared" si="164"/>
        <v>0</v>
      </c>
      <c r="AN250" s="81">
        <f t="shared" si="165"/>
        <v>0</v>
      </c>
      <c r="AO250" s="81">
        <f t="shared" si="166"/>
        <v>0</v>
      </c>
      <c r="AP250" s="81">
        <f t="shared" si="167"/>
        <v>0</v>
      </c>
      <c r="AQ250" s="81">
        <f t="shared" si="168"/>
        <v>0</v>
      </c>
      <c r="AR250" s="81">
        <f t="shared" si="169"/>
        <v>0</v>
      </c>
      <c r="AS250" s="81">
        <f t="shared" si="170"/>
        <v>0</v>
      </c>
      <c r="AT250" s="81">
        <f t="shared" si="171"/>
        <v>0</v>
      </c>
      <c r="AU250" s="81">
        <f t="shared" si="172"/>
        <v>0</v>
      </c>
    </row>
    <row r="251" spans="2:47" x14ac:dyDescent="0.25">
      <c r="B251" s="64"/>
      <c r="C251" s="64"/>
      <c r="D251" s="206"/>
      <c r="E251" s="64"/>
      <c r="F251" s="69"/>
      <c r="G251" s="69"/>
      <c r="H251" s="87" t="str">
        <f t="shared" si="173"/>
        <v/>
      </c>
      <c r="I251" s="64"/>
      <c r="J251" s="64"/>
      <c r="K251" s="64"/>
      <c r="L251" s="64"/>
      <c r="M251" s="64"/>
      <c r="N251" s="64"/>
      <c r="O251" s="64"/>
      <c r="P251" s="64"/>
      <c r="Q251" s="84" t="str">
        <f t="shared" si="174"/>
        <v/>
      </c>
      <c r="R251" s="84" t="str">
        <f t="shared" si="175"/>
        <v/>
      </c>
      <c r="S251" s="64"/>
      <c r="T251" s="64"/>
      <c r="U251" s="65"/>
      <c r="V251" s="63"/>
      <c r="W251" s="63"/>
      <c r="X251" s="83" t="str">
        <f t="shared" si="149"/>
        <v/>
      </c>
      <c r="Y251" s="83" t="str">
        <f t="shared" si="150"/>
        <v/>
      </c>
      <c r="Z251" s="81">
        <f t="shared" si="151"/>
        <v>0</v>
      </c>
      <c r="AA251" s="81">
        <f t="shared" si="152"/>
        <v>0</v>
      </c>
      <c r="AB251" s="81">
        <f t="shared" si="153"/>
        <v>0</v>
      </c>
      <c r="AC251" s="81">
        <f t="shared" si="154"/>
        <v>0</v>
      </c>
      <c r="AD251" s="81">
        <f t="shared" si="155"/>
        <v>0</v>
      </c>
      <c r="AE251" s="81">
        <f t="shared" si="156"/>
        <v>0</v>
      </c>
      <c r="AF251" s="81">
        <f t="shared" si="157"/>
        <v>0</v>
      </c>
      <c r="AG251" s="81">
        <f t="shared" si="158"/>
        <v>0</v>
      </c>
      <c r="AH251" s="81">
        <f t="shared" si="159"/>
        <v>0</v>
      </c>
      <c r="AI251" s="81">
        <f t="shared" si="160"/>
        <v>0</v>
      </c>
      <c r="AJ251" s="81">
        <f t="shared" si="161"/>
        <v>0</v>
      </c>
      <c r="AK251" s="81">
        <f t="shared" si="162"/>
        <v>0</v>
      </c>
      <c r="AL251" s="81">
        <f t="shared" si="163"/>
        <v>0</v>
      </c>
      <c r="AM251" s="81">
        <f t="shared" si="164"/>
        <v>0</v>
      </c>
      <c r="AN251" s="81">
        <f t="shared" si="165"/>
        <v>0</v>
      </c>
      <c r="AO251" s="81">
        <f t="shared" si="166"/>
        <v>0</v>
      </c>
      <c r="AP251" s="81">
        <f t="shared" si="167"/>
        <v>0</v>
      </c>
      <c r="AQ251" s="81">
        <f t="shared" si="168"/>
        <v>0</v>
      </c>
      <c r="AR251" s="81">
        <f t="shared" si="169"/>
        <v>0</v>
      </c>
      <c r="AS251" s="81">
        <f t="shared" si="170"/>
        <v>0</v>
      </c>
      <c r="AT251" s="81">
        <f t="shared" si="171"/>
        <v>0</v>
      </c>
      <c r="AU251" s="81">
        <f t="shared" si="172"/>
        <v>0</v>
      </c>
    </row>
    <row r="252" spans="2:47" x14ac:dyDescent="0.25">
      <c r="Y252" s="15" t="s">
        <v>177</v>
      </c>
      <c r="AA252" s="65"/>
      <c r="AC252" s="65"/>
      <c r="AE252" s="65"/>
      <c r="AG252" s="65"/>
      <c r="AI252" s="65"/>
      <c r="AK252" s="65"/>
      <c r="AM252" s="65"/>
      <c r="AO252" s="65"/>
      <c r="AQ252" s="65"/>
      <c r="AS252" s="65"/>
      <c r="AU252" s="65"/>
    </row>
    <row r="253" spans="2:47" x14ac:dyDescent="0.25">
      <c r="Y253" s="15" t="s">
        <v>176</v>
      </c>
      <c r="AA253" s="65"/>
      <c r="AC253" s="65"/>
      <c r="AE253" s="65"/>
      <c r="AG253" s="65"/>
      <c r="AI253" s="65"/>
      <c r="AK253" s="65"/>
      <c r="AM253" s="65"/>
      <c r="AO253" s="65"/>
      <c r="AQ253" s="65"/>
      <c r="AS253" s="65"/>
      <c r="AU253" s="65"/>
    </row>
  </sheetData>
  <sheetProtection algorithmName="SHA-512" hashValue="dMXnm2oX2Egz+uHEydE4Pzw92x69KZK/zvB4gKXDCw0am8aPMDdTGKcga6fr7apD1pPdsp/mJ7hHnoYLScUToA==" saltValue="B97NHmsbS/gv7ZDakOV3Rg==" spinCount="100000" sheet="1" objects="1" scenarios="1" autoFilter="0"/>
  <autoFilter ref="B9:Y206"/>
  <mergeCells count="24">
    <mergeCell ref="AN8:AO8"/>
    <mergeCell ref="AP8:AQ8"/>
    <mergeCell ref="AR8:AS8"/>
    <mergeCell ref="AT8:AU8"/>
    <mergeCell ref="Q7:U7"/>
    <mergeCell ref="Z8:AA8"/>
    <mergeCell ref="AB8:AC8"/>
    <mergeCell ref="AD8:AE8"/>
    <mergeCell ref="AF8:AG8"/>
    <mergeCell ref="AH8:AI8"/>
    <mergeCell ref="AJ8:AK8"/>
    <mergeCell ref="AL8:AM8"/>
    <mergeCell ref="Z209:AU209"/>
    <mergeCell ref="Z210:AA210"/>
    <mergeCell ref="AD210:AE210"/>
    <mergeCell ref="AF210:AG210"/>
    <mergeCell ref="AH210:AI210"/>
    <mergeCell ref="AJ210:AK210"/>
    <mergeCell ref="AT210:AU210"/>
    <mergeCell ref="AR210:AS210"/>
    <mergeCell ref="AP210:AQ210"/>
    <mergeCell ref="AN210:AO210"/>
    <mergeCell ref="AL210:AM210"/>
    <mergeCell ref="AB210:AC210"/>
  </mergeCells>
  <conditionalFormatting sqref="Z8:AU8 Z210:AU210">
    <cfRule type="expression" dxfId="219" priority="2">
      <formula>Z$8=CurrentCFYear</formula>
    </cfRule>
  </conditionalFormatting>
  <dataValidations count="10">
    <dataValidation type="list" allowBlank="1" showInputMessage="1" showErrorMessage="1" sqref="U12:U206 P12:P206 U215:U251">
      <formula1>Existing</formula1>
    </dataValidation>
    <dataValidation type="list" allowBlank="1" showInputMessage="1" showErrorMessage="1" sqref="O12:O206 O215:O251">
      <formula1>EstimateConfidence</formula1>
    </dataValidation>
    <dataValidation type="list" allowBlank="1" showInputMessage="1" showErrorMessage="1" sqref="N12:N206 N215:N251">
      <formula1>ProjectStatus</formula1>
    </dataValidation>
    <dataValidation type="list" allowBlank="1" showInputMessage="1" showErrorMessage="1" sqref="F215:G251 F12:G206">
      <formula1>Yearofchange</formula1>
    </dataValidation>
    <dataValidation type="list" allowBlank="1" showInputMessage="1" showErrorMessage="1" sqref="P215:P251">
      <formula1>Incomestream</formula1>
    </dataValidation>
    <dataValidation type="list" allowBlank="1" showInputMessage="1" showErrorMessage="1" sqref="S215:S251">
      <formula1>Allrenewables</formula1>
    </dataValidation>
    <dataValidation type="list" allowBlank="1" showInputMessage="1" showErrorMessage="1" sqref="R12:R206">
      <formula1>Scope</formula1>
    </dataValidation>
    <dataValidation type="list" allowBlank="1" showInputMessage="1" showErrorMessage="1" sqref="S12:S206">
      <formula1>INDIRECT(VLOOKUP(Q12,SourceTypeData,2,0))</formula1>
    </dataValidation>
    <dataValidation type="list" allowBlank="1" showInputMessage="1" showErrorMessage="1" sqref="D12:D206 D215:D251">
      <formula1>UserInputCampusNames</formula1>
    </dataValidation>
    <dataValidation type="list" allowBlank="1" showInputMessage="1" showErrorMessage="1" sqref="Q12:Q206">
      <formula1>INDEX(SourceTypeData,0,1)</formula1>
    </dataValidation>
  </dataValidations>
  <hyperlinks>
    <hyperlink ref="A2" location="'READ THIS FIRST'!C133" tooltip="Click for help" display="HELP"/>
  </hyperlinks>
  <pageMargins left="0.75" right="0.75" top="1" bottom="1"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8B95"/>
  </sheetPr>
  <dimension ref="A1:AY133"/>
  <sheetViews>
    <sheetView showGridLines="0" zoomScaleNormal="100" workbookViewId="0">
      <selection activeCell="AB11" sqref="AB11:AB13"/>
    </sheetView>
  </sheetViews>
  <sheetFormatPr defaultRowHeight="15" x14ac:dyDescent="0.25"/>
  <cols>
    <col min="1" max="2" width="3" style="2" customWidth="1"/>
    <col min="3" max="3" width="25.5703125" style="150" bestFit="1" customWidth="1"/>
    <col min="4" max="4" width="2.7109375" style="2" customWidth="1"/>
    <col min="5" max="5" width="4.42578125" style="2" customWidth="1"/>
    <col min="6" max="6" width="39.140625" style="2" bestFit="1" customWidth="1"/>
    <col min="7" max="7" width="20.85546875" style="2" customWidth="1"/>
    <col min="8" max="8" width="24.28515625" style="2" customWidth="1"/>
    <col min="9" max="26" width="11.42578125" style="2" customWidth="1"/>
    <col min="27" max="27" width="8.85546875" style="2" customWidth="1"/>
    <col min="28" max="28" width="44.140625" style="2" customWidth="1"/>
    <col min="29" max="29" width="16" style="2" customWidth="1"/>
    <col min="30" max="30" width="24.85546875" style="2" customWidth="1"/>
    <col min="31" max="48" width="11.85546875" style="2" customWidth="1"/>
    <col min="49" max="16384" width="9.140625" style="2"/>
  </cols>
  <sheetData>
    <row r="1" spans="1:51" x14ac:dyDescent="0.25">
      <c r="A1" s="149"/>
      <c r="B1" s="149"/>
      <c r="C1" s="266"/>
      <c r="D1" s="149"/>
      <c r="E1" s="24"/>
    </row>
    <row r="2" spans="1:51" x14ac:dyDescent="0.25">
      <c r="A2" s="152"/>
      <c r="B2" s="162"/>
      <c r="C2" s="163"/>
      <c r="D2" s="164"/>
      <c r="E2" s="24"/>
    </row>
    <row r="3" spans="1:51" x14ac:dyDescent="0.25">
      <c r="A3" s="152"/>
      <c r="B3" s="165"/>
      <c r="C3" s="267" t="s">
        <v>673</v>
      </c>
      <c r="D3" s="166"/>
      <c r="E3" s="24"/>
    </row>
    <row r="4" spans="1:51" s="118" customFormat="1" x14ac:dyDescent="0.25">
      <c r="A4" s="154"/>
      <c r="B4" s="167"/>
      <c r="C4" s="160"/>
      <c r="D4" s="168"/>
      <c r="E4" s="24"/>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row>
    <row r="5" spans="1:51" x14ac:dyDescent="0.25">
      <c r="A5" s="152"/>
      <c r="B5" s="165"/>
      <c r="C5" s="159"/>
      <c r="D5" s="166"/>
      <c r="E5" s="24"/>
    </row>
    <row r="6" spans="1:51" x14ac:dyDescent="0.25">
      <c r="A6" s="152"/>
      <c r="B6" s="165"/>
      <c r="C6" s="175" t="s">
        <v>449</v>
      </c>
      <c r="D6" s="166"/>
      <c r="E6" s="24"/>
    </row>
    <row r="7" spans="1:51" x14ac:dyDescent="0.25">
      <c r="A7" s="152"/>
      <c r="B7" s="165"/>
      <c r="C7" s="158"/>
      <c r="D7" s="166"/>
      <c r="E7" s="24"/>
    </row>
    <row r="8" spans="1:51" ht="21" x14ac:dyDescent="0.25">
      <c r="A8" s="152"/>
      <c r="B8" s="165"/>
      <c r="C8" s="175" t="s">
        <v>451</v>
      </c>
      <c r="D8" s="166"/>
      <c r="E8" s="24"/>
      <c r="F8" s="115" t="s">
        <v>454</v>
      </c>
      <c r="J8" s="221" t="s">
        <v>710</v>
      </c>
      <c r="AB8" s="115" t="s">
        <v>455</v>
      </c>
    </row>
    <row r="9" spans="1:51" x14ac:dyDescent="0.25">
      <c r="A9" s="152"/>
      <c r="B9" s="165"/>
      <c r="C9" s="158"/>
      <c r="D9" s="166"/>
      <c r="E9" s="24"/>
      <c r="F9" s="119"/>
      <c r="G9" s="118"/>
      <c r="H9" s="118"/>
      <c r="I9" s="118"/>
      <c r="J9" s="118"/>
      <c r="K9" s="118"/>
      <c r="L9" s="118"/>
      <c r="M9" s="118"/>
      <c r="N9" s="118"/>
      <c r="O9" s="118"/>
      <c r="P9" s="118"/>
      <c r="Q9" s="118"/>
      <c r="R9" s="118"/>
      <c r="S9" s="118"/>
      <c r="T9" s="118"/>
      <c r="U9" s="118"/>
      <c r="V9" s="118"/>
      <c r="W9" s="118"/>
      <c r="X9" s="118"/>
      <c r="Y9" s="118"/>
      <c r="Z9" s="118"/>
      <c r="AA9" s="118"/>
      <c r="AB9" s="119"/>
      <c r="AC9" s="118"/>
      <c r="AD9" s="118"/>
      <c r="AE9" s="118"/>
      <c r="AF9" s="118"/>
      <c r="AG9" s="118"/>
      <c r="AH9" s="118"/>
      <c r="AI9" s="118"/>
      <c r="AJ9" s="118"/>
      <c r="AK9" s="118"/>
      <c r="AL9" s="118"/>
      <c r="AM9" s="118"/>
      <c r="AN9" s="118"/>
      <c r="AO9" s="118"/>
      <c r="AP9" s="118"/>
      <c r="AQ9" s="118"/>
      <c r="AR9" s="118"/>
      <c r="AS9" s="118"/>
      <c r="AT9" s="118"/>
      <c r="AU9" s="118"/>
      <c r="AV9" s="118"/>
      <c r="AW9" s="118"/>
      <c r="AX9" s="118"/>
    </row>
    <row r="10" spans="1:51" ht="18.75" x14ac:dyDescent="0.25">
      <c r="A10" s="152"/>
      <c r="B10" s="165"/>
      <c r="C10" s="175" t="s">
        <v>452</v>
      </c>
      <c r="D10" s="166"/>
      <c r="E10" s="151"/>
      <c r="F10" s="125" t="s">
        <v>379</v>
      </c>
      <c r="G10" s="126" t="s">
        <v>7</v>
      </c>
      <c r="H10" s="126" t="s">
        <v>339</v>
      </c>
      <c r="I10" s="127" t="s">
        <v>338</v>
      </c>
      <c r="J10" s="127" t="s">
        <v>264</v>
      </c>
      <c r="K10" s="127" t="s">
        <v>265</v>
      </c>
      <c r="L10" s="127" t="s">
        <v>266</v>
      </c>
      <c r="M10" s="127" t="s">
        <v>267</v>
      </c>
      <c r="N10" s="127" t="s">
        <v>268</v>
      </c>
      <c r="O10" s="127" t="s">
        <v>11</v>
      </c>
      <c r="P10" s="127" t="s">
        <v>345</v>
      </c>
      <c r="Q10" s="127" t="s">
        <v>346</v>
      </c>
      <c r="R10" s="127" t="s">
        <v>347</v>
      </c>
      <c r="S10" s="127" t="s">
        <v>348</v>
      </c>
      <c r="T10" s="127" t="s">
        <v>349</v>
      </c>
      <c r="U10" s="127" t="s">
        <v>350</v>
      </c>
      <c r="V10" s="127" t="s">
        <v>351</v>
      </c>
      <c r="W10" s="127" t="s">
        <v>352</v>
      </c>
      <c r="X10" s="127" t="s">
        <v>353</v>
      </c>
      <c r="Y10" s="127" t="s">
        <v>354</v>
      </c>
      <c r="Z10" s="127" t="s">
        <v>356</v>
      </c>
      <c r="AB10" s="124" t="s">
        <v>668</v>
      </c>
      <c r="AC10" s="122" t="s">
        <v>7</v>
      </c>
      <c r="AD10" s="122" t="s">
        <v>339</v>
      </c>
      <c r="AE10" s="120" t="s">
        <v>338</v>
      </c>
      <c r="AF10" s="120" t="s">
        <v>264</v>
      </c>
      <c r="AG10" s="120" t="s">
        <v>265</v>
      </c>
      <c r="AH10" s="120" t="s">
        <v>266</v>
      </c>
      <c r="AI10" s="120" t="s">
        <v>267</v>
      </c>
      <c r="AJ10" s="120" t="s">
        <v>268</v>
      </c>
      <c r="AK10" s="120" t="s">
        <v>11</v>
      </c>
      <c r="AL10" s="120" t="s">
        <v>345</v>
      </c>
      <c r="AM10" s="120" t="s">
        <v>346</v>
      </c>
      <c r="AN10" s="120" t="s">
        <v>347</v>
      </c>
      <c r="AO10" s="120" t="s">
        <v>348</v>
      </c>
      <c r="AP10" s="120" t="s">
        <v>349</v>
      </c>
      <c r="AQ10" s="120" t="s">
        <v>350</v>
      </c>
      <c r="AR10" s="120" t="s">
        <v>351</v>
      </c>
      <c r="AS10" s="120" t="s">
        <v>352</v>
      </c>
      <c r="AT10" s="120" t="s">
        <v>353</v>
      </c>
      <c r="AU10" s="120" t="s">
        <v>354</v>
      </c>
      <c r="AV10" s="120" t="s">
        <v>356</v>
      </c>
      <c r="AY10" s="118"/>
    </row>
    <row r="11" spans="1:51" x14ac:dyDescent="0.25">
      <c r="A11" s="152"/>
      <c r="B11" s="165"/>
      <c r="C11" s="159"/>
      <c r="D11" s="166"/>
      <c r="E11" s="24"/>
      <c r="F11" s="116" t="s">
        <v>390</v>
      </c>
      <c r="G11" s="116" t="s">
        <v>97</v>
      </c>
      <c r="H11" s="116" t="s">
        <v>681</v>
      </c>
      <c r="I11" s="117"/>
      <c r="J11" s="117"/>
      <c r="K11" s="117"/>
      <c r="L11" s="117"/>
      <c r="M11" s="117"/>
      <c r="N11" s="117"/>
      <c r="O11" s="128"/>
      <c r="P11" s="128">
        <f t="shared" ref="P11:Z11" si="0">SUMIF(BAUEmissionSource,$F11&amp;" ("&amp;$G74&amp;")",INDEX(BAUData,0,MATCH(P$10,BAUYear,0)+1))</f>
        <v>11508.050000000001</v>
      </c>
      <c r="Q11" s="128">
        <f t="shared" si="0"/>
        <v>10592.718999999999</v>
      </c>
      <c r="R11" s="128">
        <f t="shared" si="0"/>
        <v>10765.988024999999</v>
      </c>
      <c r="S11" s="128">
        <f t="shared" si="0"/>
        <v>10496.838324375</v>
      </c>
      <c r="T11" s="128">
        <f t="shared" si="0"/>
        <v>10234.417366265627</v>
      </c>
      <c r="U11" s="128">
        <f t="shared" si="0"/>
        <v>9978.5569321089843</v>
      </c>
      <c r="V11" s="128">
        <f t="shared" si="0"/>
        <v>9729.0930088062596</v>
      </c>
      <c r="W11" s="128">
        <f t="shared" si="0"/>
        <v>9485.865683586102</v>
      </c>
      <c r="X11" s="128">
        <f t="shared" si="0"/>
        <v>9248.719041496448</v>
      </c>
      <c r="Y11" s="128">
        <f t="shared" si="0"/>
        <v>9017.5010654590369</v>
      </c>
      <c r="Z11" s="128">
        <f t="shared" si="0"/>
        <v>8792.0635388225619</v>
      </c>
      <c r="AB11" s="121" t="s">
        <v>390</v>
      </c>
      <c r="AC11" s="121" t="s">
        <v>97</v>
      </c>
      <c r="AD11" s="121" t="s">
        <v>681</v>
      </c>
      <c r="AE11" s="117"/>
      <c r="AF11" s="117"/>
      <c r="AG11" s="117"/>
      <c r="AH11" s="117"/>
      <c r="AI11" s="117"/>
      <c r="AJ11" s="117"/>
      <c r="AK11" s="128"/>
      <c r="AL11" s="174">
        <f t="array" ref="AL11">P11-SUM(IF(ProjectListEmissionSource=$AB74&amp;" ("&amp;$AC74&amp;")",IF(ProjectListYear=AL$73,IF(ProjectListCarbonCosts="Carbon Savings (tCO2e)",ProjectListData))))</f>
        <v>11508.050000000001</v>
      </c>
      <c r="AM11" s="174">
        <f t="array" ref="AM11">Q11-SUM(IF(ProjectListEmissionSource=$AB74&amp;" ("&amp;$AC74&amp;")",IF(ProjectListYear=AM$73,IF(ProjectListCarbonCosts="Carbon Savings (tCO2e)",ProjectListData))))</f>
        <v>10592.718999999999</v>
      </c>
      <c r="AN11" s="174">
        <f t="array" ref="AN11">R11-SUM(IF(ProjectListEmissionSource=$AB74&amp;" ("&amp;$AC74&amp;")",IF(ProjectListYear=AN$73,IF(ProjectListCarbonCosts="Carbon Savings (tCO2e)",ProjectListData))))</f>
        <v>10108.857524999999</v>
      </c>
      <c r="AO11" s="174">
        <f t="array" ref="AO11">S11-SUM(IF(ProjectListEmissionSource=$AB74&amp;" ("&amp;$AC74&amp;")",IF(ProjectListYear=AO$73,IF(ProjectListCarbonCosts="Carbon Savings (tCO2e)",ProjectListData))))</f>
        <v>9429.0012618750006</v>
      </c>
      <c r="AP11" s="174">
        <f t="array" ref="AP11">T11-SUM(IF(ProjectListEmissionSource=$AB74&amp;" ("&amp;$AC74&amp;")",IF(ProjectListYear=AP$73,IF(ProjectListCarbonCosts="Carbon Savings (tCO2e)",ProjectListData))))</f>
        <v>9193.276230328127</v>
      </c>
      <c r="AQ11" s="174">
        <f t="array" ref="AQ11">U11-SUM(IF(ProjectListEmissionSource=$AB74&amp;" ("&amp;$AC74&amp;")",IF(ProjectListYear=AQ$73,IF(ProjectListCarbonCosts="Carbon Savings (tCO2e)",ProjectListData))))</f>
        <v>8963.4443245699222</v>
      </c>
      <c r="AR11" s="174">
        <f t="array" ref="AR11">V11-SUM(IF(ProjectListEmissionSource=$AB74&amp;" ("&amp;$AC74&amp;")",IF(ProjectListYear=AR$73,IF(ProjectListCarbonCosts="Carbon Savings (tCO2e)",ProjectListData))))</f>
        <v>8739.3582164556738</v>
      </c>
      <c r="AS11" s="174">
        <f t="array" ref="AS11">W11-SUM(IF(ProjectListEmissionSource=$AB74&amp;" ("&amp;$AC74&amp;")",IF(ProjectListYear=AS$73,IF(ProjectListCarbonCosts="Carbon Savings (tCO2e)",ProjectListData))))</f>
        <v>8520.8742610442805</v>
      </c>
      <c r="AT11" s="174">
        <f t="array" ref="AT11">X11-SUM(IF(ProjectListEmissionSource=$AB74&amp;" ("&amp;$AC74&amp;")",IF(ProjectListYear=AT$73,IF(ProjectListCarbonCosts="Carbon Savings (tCO2e)",ProjectListData))))</f>
        <v>8307.852404518173</v>
      </c>
      <c r="AU11" s="174">
        <f t="array" ref="AU11">Y11-SUM(IF(ProjectListEmissionSource=$AB74&amp;" ("&amp;$AC74&amp;")",IF(ProjectListYear=AU$73,IF(ProjectListCarbonCosts="Carbon Savings (tCO2e)",ProjectListData))))</f>
        <v>8100.156094405218</v>
      </c>
      <c r="AV11" s="174">
        <f t="array" ref="AV11">Z11-SUM(IF(ProjectListEmissionSource=$AB74&amp;" ("&amp;$AC74&amp;")",IF(ProjectListYear=AV$73,IF(ProjectListCarbonCosts="Carbon Savings (tCO2e)",ProjectListData))))</f>
        <v>7897.6521920450887</v>
      </c>
    </row>
    <row r="12" spans="1:51" x14ac:dyDescent="0.25">
      <c r="A12" s="152"/>
      <c r="B12" s="165"/>
      <c r="C12" s="176" t="s">
        <v>670</v>
      </c>
      <c r="D12" s="166"/>
      <c r="E12" s="24"/>
      <c r="F12" s="116" t="s">
        <v>377</v>
      </c>
      <c r="G12" s="116" t="s">
        <v>97</v>
      </c>
      <c r="H12" s="116" t="s">
        <v>682</v>
      </c>
      <c r="I12" s="117"/>
      <c r="J12" s="117"/>
      <c r="K12" s="117"/>
      <c r="L12" s="117"/>
      <c r="M12" s="117"/>
      <c r="N12" s="117"/>
      <c r="O12" s="128"/>
      <c r="P12" s="128">
        <f t="shared" ref="P12:Z12" si="1">SUMIF(BAUEmissionSource,$F12&amp;" ("&amp;$G75&amp;")",INDEX(BAUData,0,MATCH(P$10,BAUYear,0)+1))</f>
        <v>14756.000000000002</v>
      </c>
      <c r="Q12" s="128">
        <f t="shared" si="1"/>
        <v>14756.000000000002</v>
      </c>
      <c r="R12" s="128">
        <f t="shared" si="1"/>
        <v>15309.350000000002</v>
      </c>
      <c r="S12" s="128">
        <f t="shared" si="1"/>
        <v>15309.350000000002</v>
      </c>
      <c r="T12" s="128">
        <f t="shared" si="1"/>
        <v>15309.350000000002</v>
      </c>
      <c r="U12" s="128">
        <f t="shared" si="1"/>
        <v>15309.350000000002</v>
      </c>
      <c r="V12" s="128">
        <f t="shared" si="1"/>
        <v>15309.350000000002</v>
      </c>
      <c r="W12" s="128">
        <f t="shared" si="1"/>
        <v>15309.350000000002</v>
      </c>
      <c r="X12" s="128">
        <f t="shared" si="1"/>
        <v>15309.350000000002</v>
      </c>
      <c r="Y12" s="128">
        <f t="shared" si="1"/>
        <v>15309.350000000002</v>
      </c>
      <c r="Z12" s="128">
        <f t="shared" si="1"/>
        <v>15309.350000000002</v>
      </c>
      <c r="AB12" s="121" t="s">
        <v>377</v>
      </c>
      <c r="AC12" s="121" t="s">
        <v>97</v>
      </c>
      <c r="AD12" s="121" t="s">
        <v>682</v>
      </c>
      <c r="AE12" s="117"/>
      <c r="AF12" s="117"/>
      <c r="AG12" s="117"/>
      <c r="AH12" s="117"/>
      <c r="AI12" s="117"/>
      <c r="AJ12" s="117"/>
      <c r="AK12" s="128"/>
      <c r="AL12" s="174">
        <f t="array" ref="AL12">P12-SUM(IF(ProjectListEmissionSource=$AB75&amp;" ("&amp;$AC75&amp;")",IF(ProjectListYear=AL$73,IF(ProjectListCarbonCosts="Carbon Savings (tCO2e)",ProjectListData))))</f>
        <v>14756.000000000002</v>
      </c>
      <c r="AM12" s="174">
        <f t="array" ref="AM12">Q12-SUM(IF(ProjectListEmissionSource=$AB75&amp;" ("&amp;$AC75&amp;")",IF(ProjectListYear=AM$73,IF(ProjectListCarbonCosts="Carbon Savings (tCO2e)",ProjectListData))))</f>
        <v>14756.000000000002</v>
      </c>
      <c r="AN12" s="174">
        <f t="array" ref="AN12">R12-SUM(IF(ProjectListEmissionSource=$AB75&amp;" ("&amp;$AC75&amp;")",IF(ProjectListYear=AN$73,IF(ProjectListCarbonCosts="Carbon Savings (tCO2e)",ProjectListData))))</f>
        <v>15309.350000000002</v>
      </c>
      <c r="AO12" s="174">
        <f t="array" ref="AO12">S12-SUM(IF(ProjectListEmissionSource=$AB75&amp;" ("&amp;$AC75&amp;")",IF(ProjectListYear=AO$73,IF(ProjectListCarbonCosts="Carbon Savings (tCO2e)",ProjectListData))))</f>
        <v>15309.350000000002</v>
      </c>
      <c r="AP12" s="174">
        <f t="array" ref="AP12">T12-SUM(IF(ProjectListEmissionSource=$AB75&amp;" ("&amp;$AC75&amp;")",IF(ProjectListYear=AP$73,IF(ProjectListCarbonCosts="Carbon Savings (tCO2e)",ProjectListData))))</f>
        <v>15309.350000000002</v>
      </c>
      <c r="AQ12" s="174">
        <f t="array" ref="AQ12">U12-SUM(IF(ProjectListEmissionSource=$AB75&amp;" ("&amp;$AC75&amp;")",IF(ProjectListYear=AQ$73,IF(ProjectListCarbonCosts="Carbon Savings (tCO2e)",ProjectListData))))</f>
        <v>15309.350000000002</v>
      </c>
      <c r="AR12" s="174">
        <f t="array" ref="AR12">V12-SUM(IF(ProjectListEmissionSource=$AB75&amp;" ("&amp;$AC75&amp;")",IF(ProjectListYear=AR$73,IF(ProjectListCarbonCosts="Carbon Savings (tCO2e)",ProjectListData))))</f>
        <v>15309.350000000002</v>
      </c>
      <c r="AS12" s="174">
        <f t="array" ref="AS12">W12-SUM(IF(ProjectListEmissionSource=$AB75&amp;" ("&amp;$AC75&amp;")",IF(ProjectListYear=AS$73,IF(ProjectListCarbonCosts="Carbon Savings (tCO2e)",ProjectListData))))</f>
        <v>15309.350000000002</v>
      </c>
      <c r="AT12" s="174">
        <f t="array" ref="AT12">X12-SUM(IF(ProjectListEmissionSource=$AB75&amp;" ("&amp;$AC75&amp;")",IF(ProjectListYear=AT$73,IF(ProjectListCarbonCosts="Carbon Savings (tCO2e)",ProjectListData))))</f>
        <v>15309.350000000002</v>
      </c>
      <c r="AU12" s="174">
        <f t="array" ref="AU12">Y12-SUM(IF(ProjectListEmissionSource=$AB75&amp;" ("&amp;$AC75&amp;")",IF(ProjectListYear=AU$73,IF(ProjectListCarbonCosts="Carbon Savings (tCO2e)",ProjectListData))))</f>
        <v>15309.350000000002</v>
      </c>
      <c r="AV12" s="174">
        <f t="array" ref="AV12">Z12-SUM(IF(ProjectListEmissionSource=$AB75&amp;" ("&amp;$AC75&amp;")",IF(ProjectListYear=AV$73,IF(ProjectListCarbonCosts="Carbon Savings (tCO2e)",ProjectListData))))</f>
        <v>15309.350000000002</v>
      </c>
    </row>
    <row r="13" spans="1:51" x14ac:dyDescent="0.25">
      <c r="A13" s="152"/>
      <c r="B13" s="165"/>
      <c r="C13" s="159"/>
      <c r="D13" s="166"/>
      <c r="E13" s="24"/>
      <c r="F13" s="116" t="s">
        <v>376</v>
      </c>
      <c r="G13" s="116" t="s">
        <v>97</v>
      </c>
      <c r="H13" s="116" t="s">
        <v>682</v>
      </c>
      <c r="I13" s="117"/>
      <c r="J13" s="117"/>
      <c r="K13" s="117"/>
      <c r="L13" s="117"/>
      <c r="M13" s="117"/>
      <c r="N13" s="117"/>
      <c r="O13" s="128"/>
      <c r="P13" s="128">
        <f t="shared" ref="P13:Z13" si="2">SUMIF(BAUEmissionSource,$F13&amp;" ("&amp;$G76&amp;")",INDEX(BAUData,0,MATCH(P$10,BAUYear,0)+1))</f>
        <v>18445</v>
      </c>
      <c r="Q13" s="128">
        <f t="shared" si="2"/>
        <v>18445</v>
      </c>
      <c r="R13" s="128">
        <f t="shared" si="2"/>
        <v>18445</v>
      </c>
      <c r="S13" s="128">
        <f t="shared" si="2"/>
        <v>18445</v>
      </c>
      <c r="T13" s="128">
        <f t="shared" si="2"/>
        <v>18445</v>
      </c>
      <c r="U13" s="128">
        <f t="shared" si="2"/>
        <v>18445</v>
      </c>
      <c r="V13" s="128">
        <f t="shared" si="2"/>
        <v>18445</v>
      </c>
      <c r="W13" s="128">
        <f t="shared" si="2"/>
        <v>18445</v>
      </c>
      <c r="X13" s="128">
        <f t="shared" si="2"/>
        <v>18445</v>
      </c>
      <c r="Y13" s="128">
        <f t="shared" si="2"/>
        <v>18445</v>
      </c>
      <c r="Z13" s="128">
        <f t="shared" si="2"/>
        <v>18445</v>
      </c>
      <c r="AB13" s="121" t="s">
        <v>376</v>
      </c>
      <c r="AC13" s="121" t="s">
        <v>97</v>
      </c>
      <c r="AD13" s="121" t="s">
        <v>682</v>
      </c>
      <c r="AE13" s="117"/>
      <c r="AF13" s="117"/>
      <c r="AG13" s="117"/>
      <c r="AH13" s="117"/>
      <c r="AI13" s="117"/>
      <c r="AJ13" s="117"/>
      <c r="AK13" s="128"/>
      <c r="AL13" s="174">
        <f t="array" ref="AL13">P13-SUM(IF(ProjectListEmissionSource=$AB76&amp;" ("&amp;$AC76&amp;")",IF(ProjectListYear=AL$73,IF(ProjectListCarbonCosts="Carbon Savings (tCO2e)",ProjectListData))))</f>
        <v>18445</v>
      </c>
      <c r="AM13" s="174">
        <f t="array" ref="AM13">Q13-SUM(IF(ProjectListEmissionSource=$AB76&amp;" ("&amp;$AC76&amp;")",IF(ProjectListYear=AM$73,IF(ProjectListCarbonCosts="Carbon Savings (tCO2e)",ProjectListData))))</f>
        <v>18445</v>
      </c>
      <c r="AN13" s="174">
        <f t="array" ref="AN13">R13-SUM(IF(ProjectListEmissionSource=$AB76&amp;" ("&amp;$AC76&amp;")",IF(ProjectListYear=AN$73,IF(ProjectListCarbonCosts="Carbon Savings (tCO2e)",ProjectListData))))</f>
        <v>18445</v>
      </c>
      <c r="AO13" s="174">
        <f t="array" ref="AO13">S13-SUM(IF(ProjectListEmissionSource=$AB76&amp;" ("&amp;$AC76&amp;")",IF(ProjectListYear=AO$73,IF(ProjectListCarbonCosts="Carbon Savings (tCO2e)",ProjectListData))))</f>
        <v>18445</v>
      </c>
      <c r="AP13" s="174">
        <f t="array" ref="AP13">T13-SUM(IF(ProjectListEmissionSource=$AB76&amp;" ("&amp;$AC76&amp;")",IF(ProjectListYear=AP$73,IF(ProjectListCarbonCosts="Carbon Savings (tCO2e)",ProjectListData))))</f>
        <v>18445</v>
      </c>
      <c r="AQ13" s="174">
        <f t="array" ref="AQ13">U13-SUM(IF(ProjectListEmissionSource=$AB76&amp;" ("&amp;$AC76&amp;")",IF(ProjectListYear=AQ$73,IF(ProjectListCarbonCosts="Carbon Savings (tCO2e)",ProjectListData))))</f>
        <v>18445</v>
      </c>
      <c r="AR13" s="174">
        <f t="array" ref="AR13">V13-SUM(IF(ProjectListEmissionSource=$AB76&amp;" ("&amp;$AC76&amp;")",IF(ProjectListYear=AR$73,IF(ProjectListCarbonCosts="Carbon Savings (tCO2e)",ProjectListData))))</f>
        <v>18445</v>
      </c>
      <c r="AS13" s="174">
        <f t="array" ref="AS13">W13-SUM(IF(ProjectListEmissionSource=$AB76&amp;" ("&amp;$AC76&amp;")",IF(ProjectListYear=AS$73,IF(ProjectListCarbonCosts="Carbon Savings (tCO2e)",ProjectListData))))</f>
        <v>18445</v>
      </c>
      <c r="AT13" s="174">
        <f t="array" ref="AT13">X13-SUM(IF(ProjectListEmissionSource=$AB76&amp;" ("&amp;$AC76&amp;")",IF(ProjectListYear=AT$73,IF(ProjectListCarbonCosts="Carbon Savings (tCO2e)",ProjectListData))))</f>
        <v>18445</v>
      </c>
      <c r="AU13" s="174">
        <f t="array" ref="AU13">Y13-SUM(IF(ProjectListEmissionSource=$AB76&amp;" ("&amp;$AC76&amp;")",IF(ProjectListYear=AU$73,IF(ProjectListCarbonCosts="Carbon Savings (tCO2e)",ProjectListData))))</f>
        <v>18445</v>
      </c>
      <c r="AV13" s="174">
        <f t="array" ref="AV13">Z13-SUM(IF(ProjectListEmissionSource=$AB76&amp;" ("&amp;$AC76&amp;")",IF(ProjectListYear=AV$73,IF(ProjectListCarbonCosts="Carbon Savings (tCO2e)",ProjectListData))))</f>
        <v>18445</v>
      </c>
    </row>
    <row r="14" spans="1:51" x14ac:dyDescent="0.25">
      <c r="A14" s="152"/>
      <c r="B14" s="165"/>
      <c r="C14" s="176" t="s">
        <v>671</v>
      </c>
      <c r="D14" s="166"/>
      <c r="E14" s="24"/>
      <c r="F14" s="116" t="s">
        <v>389</v>
      </c>
      <c r="G14" s="116" t="s">
        <v>97</v>
      </c>
      <c r="H14" s="116" t="s">
        <v>683</v>
      </c>
      <c r="I14" s="117"/>
      <c r="J14" s="117"/>
      <c r="K14" s="117"/>
      <c r="L14" s="117"/>
      <c r="M14" s="117"/>
      <c r="N14" s="117"/>
      <c r="O14" s="128"/>
      <c r="P14" s="128">
        <f t="shared" ref="P14:Z14" si="3">SUMIF(BAUEmissionSource,$F14&amp;" ("&amp;$G77&amp;")",INDEX(BAUData,0,MATCH(P$10,BAUYear,0)+1))</f>
        <v>0</v>
      </c>
      <c r="Q14" s="128">
        <f t="shared" si="3"/>
        <v>0</v>
      </c>
      <c r="R14" s="128">
        <f t="shared" si="3"/>
        <v>0</v>
      </c>
      <c r="S14" s="128">
        <f t="shared" si="3"/>
        <v>0</v>
      </c>
      <c r="T14" s="128">
        <f t="shared" si="3"/>
        <v>0</v>
      </c>
      <c r="U14" s="128">
        <f t="shared" si="3"/>
        <v>0</v>
      </c>
      <c r="V14" s="128">
        <f t="shared" si="3"/>
        <v>0</v>
      </c>
      <c r="W14" s="128">
        <f t="shared" si="3"/>
        <v>0</v>
      </c>
      <c r="X14" s="128">
        <f t="shared" si="3"/>
        <v>0</v>
      </c>
      <c r="Y14" s="128">
        <f t="shared" si="3"/>
        <v>0</v>
      </c>
      <c r="Z14" s="128">
        <f t="shared" si="3"/>
        <v>0</v>
      </c>
      <c r="AB14" s="121" t="s">
        <v>389</v>
      </c>
      <c r="AC14" s="121" t="s">
        <v>97</v>
      </c>
      <c r="AD14" s="121" t="s">
        <v>683</v>
      </c>
      <c r="AE14" s="117"/>
      <c r="AF14" s="117"/>
      <c r="AG14" s="117"/>
      <c r="AH14" s="117"/>
      <c r="AI14" s="117"/>
      <c r="AJ14" s="117"/>
      <c r="AK14" s="128"/>
      <c r="AL14" s="174">
        <f t="array" ref="AL14">P14-SUM(IF(ProjectListEmissionSource=$AB77&amp;" ("&amp;$AC77&amp;")",IF(ProjectListYear=AL$73,IF(ProjectListCarbonCosts="Carbon Savings (tCO2e)",ProjectListData))))</f>
        <v>0</v>
      </c>
      <c r="AM14" s="174">
        <f t="array" ref="AM14">Q14-SUM(IF(ProjectListEmissionSource=$AB77&amp;" ("&amp;$AC77&amp;")",IF(ProjectListYear=AM$73,IF(ProjectListCarbonCosts="Carbon Savings (tCO2e)",ProjectListData))))</f>
        <v>0</v>
      </c>
      <c r="AN14" s="174">
        <f t="array" ref="AN14">R14-SUM(IF(ProjectListEmissionSource=$AB77&amp;" ("&amp;$AC77&amp;")",IF(ProjectListYear=AN$73,IF(ProjectListCarbonCosts="Carbon Savings (tCO2e)",ProjectListData))))</f>
        <v>0</v>
      </c>
      <c r="AO14" s="174">
        <f t="array" ref="AO14">S14-SUM(IF(ProjectListEmissionSource=$AB77&amp;" ("&amp;$AC77&amp;")",IF(ProjectListYear=AO$73,IF(ProjectListCarbonCosts="Carbon Savings (tCO2e)",ProjectListData))))</f>
        <v>0</v>
      </c>
      <c r="AP14" s="174">
        <f t="array" ref="AP14">T14-SUM(IF(ProjectListEmissionSource=$AB77&amp;" ("&amp;$AC77&amp;")",IF(ProjectListYear=AP$73,IF(ProjectListCarbonCosts="Carbon Savings (tCO2e)",ProjectListData))))</f>
        <v>0</v>
      </c>
      <c r="AQ14" s="174">
        <f t="array" ref="AQ14">U14-SUM(IF(ProjectListEmissionSource=$AB77&amp;" ("&amp;$AC77&amp;")",IF(ProjectListYear=AQ$73,IF(ProjectListCarbonCosts="Carbon Savings (tCO2e)",ProjectListData))))</f>
        <v>0</v>
      </c>
      <c r="AR14" s="174">
        <f t="array" ref="AR14">V14-SUM(IF(ProjectListEmissionSource=$AB77&amp;" ("&amp;$AC77&amp;")",IF(ProjectListYear=AR$73,IF(ProjectListCarbonCosts="Carbon Savings (tCO2e)",ProjectListData))))</f>
        <v>0</v>
      </c>
      <c r="AS14" s="174">
        <f t="array" ref="AS14">W14-SUM(IF(ProjectListEmissionSource=$AB77&amp;" ("&amp;$AC77&amp;")",IF(ProjectListYear=AS$73,IF(ProjectListCarbonCosts="Carbon Savings (tCO2e)",ProjectListData))))</f>
        <v>0</v>
      </c>
      <c r="AT14" s="174">
        <f t="array" ref="AT14">X14-SUM(IF(ProjectListEmissionSource=$AB77&amp;" ("&amp;$AC77&amp;")",IF(ProjectListYear=AT$73,IF(ProjectListCarbonCosts="Carbon Savings (tCO2e)",ProjectListData))))</f>
        <v>0</v>
      </c>
      <c r="AU14" s="174">
        <f t="array" ref="AU14">Y14-SUM(IF(ProjectListEmissionSource=$AB77&amp;" ("&amp;$AC77&amp;")",IF(ProjectListYear=AU$73,IF(ProjectListCarbonCosts="Carbon Savings (tCO2e)",ProjectListData))))</f>
        <v>0</v>
      </c>
      <c r="AV14" s="174">
        <f t="array" ref="AV14">Z14-SUM(IF(ProjectListEmissionSource=$AB77&amp;" ("&amp;$AC77&amp;")",IF(ProjectListYear=AV$73,IF(ProjectListCarbonCosts="Carbon Savings (tCO2e)",ProjectListData))))</f>
        <v>0</v>
      </c>
    </row>
    <row r="15" spans="1:51" x14ac:dyDescent="0.25">
      <c r="A15" s="152"/>
      <c r="B15" s="165"/>
      <c r="C15" s="159"/>
      <c r="D15" s="166"/>
      <c r="E15" s="24"/>
      <c r="F15" s="116" t="s">
        <v>375</v>
      </c>
      <c r="G15" s="116" t="s">
        <v>97</v>
      </c>
      <c r="H15" s="116" t="s">
        <v>684</v>
      </c>
      <c r="I15" s="117"/>
      <c r="J15" s="117"/>
      <c r="K15" s="117"/>
      <c r="L15" s="117"/>
      <c r="M15" s="117"/>
      <c r="N15" s="117"/>
      <c r="O15" s="128"/>
      <c r="P15" s="128">
        <f t="shared" ref="P15:Z15" si="4">SUMIF(BAUEmissionSource,$F15&amp;" ("&amp;$G78&amp;")",INDEX(BAUData,0,MATCH(P$10,BAUYear,0)+1))</f>
        <v>68.8</v>
      </c>
      <c r="Q15" s="128">
        <f t="shared" si="4"/>
        <v>68.8</v>
      </c>
      <c r="R15" s="128">
        <f t="shared" si="4"/>
        <v>68.8</v>
      </c>
      <c r="S15" s="128">
        <f t="shared" si="4"/>
        <v>68.8</v>
      </c>
      <c r="T15" s="128">
        <f t="shared" si="4"/>
        <v>68.8</v>
      </c>
      <c r="U15" s="128">
        <f t="shared" si="4"/>
        <v>68.8</v>
      </c>
      <c r="V15" s="128">
        <f t="shared" si="4"/>
        <v>68.8</v>
      </c>
      <c r="W15" s="128">
        <f t="shared" si="4"/>
        <v>68.8</v>
      </c>
      <c r="X15" s="128">
        <f t="shared" si="4"/>
        <v>68.8</v>
      </c>
      <c r="Y15" s="128">
        <f t="shared" si="4"/>
        <v>68.8</v>
      </c>
      <c r="Z15" s="128">
        <f t="shared" si="4"/>
        <v>68.8</v>
      </c>
      <c r="AB15" s="121" t="s">
        <v>375</v>
      </c>
      <c r="AC15" s="121" t="s">
        <v>97</v>
      </c>
      <c r="AD15" s="121" t="s">
        <v>684</v>
      </c>
      <c r="AE15" s="117"/>
      <c r="AF15" s="117"/>
      <c r="AG15" s="117"/>
      <c r="AH15" s="117"/>
      <c r="AI15" s="117"/>
      <c r="AJ15" s="117"/>
      <c r="AK15" s="128"/>
      <c r="AL15" s="174">
        <f t="array" ref="AL15">P15-SUM(IF(ProjectListEmissionSource=$AB78&amp;" ("&amp;$AC78&amp;")",IF(ProjectListYear=AL$73,IF(ProjectListCarbonCosts="Carbon Savings (tCO2e)",ProjectListData))))</f>
        <v>68.8</v>
      </c>
      <c r="AM15" s="174">
        <f t="array" ref="AM15">Q15-SUM(IF(ProjectListEmissionSource=$AB78&amp;" ("&amp;$AC78&amp;")",IF(ProjectListYear=AM$73,IF(ProjectListCarbonCosts="Carbon Savings (tCO2e)",ProjectListData))))</f>
        <v>68.8</v>
      </c>
      <c r="AN15" s="174">
        <f t="array" ref="AN15">R15-SUM(IF(ProjectListEmissionSource=$AB78&amp;" ("&amp;$AC78&amp;")",IF(ProjectListYear=AN$73,IF(ProjectListCarbonCosts="Carbon Savings (tCO2e)",ProjectListData))))</f>
        <v>68.8</v>
      </c>
      <c r="AO15" s="174">
        <f t="array" ref="AO15">S15-SUM(IF(ProjectListEmissionSource=$AB78&amp;" ("&amp;$AC78&amp;")",IF(ProjectListYear=AO$73,IF(ProjectListCarbonCosts="Carbon Savings (tCO2e)",ProjectListData))))</f>
        <v>68.8</v>
      </c>
      <c r="AP15" s="174">
        <f t="array" ref="AP15">T15-SUM(IF(ProjectListEmissionSource=$AB78&amp;" ("&amp;$AC78&amp;")",IF(ProjectListYear=AP$73,IF(ProjectListCarbonCosts="Carbon Savings (tCO2e)",ProjectListData))))</f>
        <v>68.8</v>
      </c>
      <c r="AQ15" s="174">
        <f t="array" ref="AQ15">U15-SUM(IF(ProjectListEmissionSource=$AB78&amp;" ("&amp;$AC78&amp;")",IF(ProjectListYear=AQ$73,IF(ProjectListCarbonCosts="Carbon Savings (tCO2e)",ProjectListData))))</f>
        <v>68.8</v>
      </c>
      <c r="AR15" s="174">
        <f t="array" ref="AR15">V15-SUM(IF(ProjectListEmissionSource=$AB78&amp;" ("&amp;$AC78&amp;")",IF(ProjectListYear=AR$73,IF(ProjectListCarbonCosts="Carbon Savings (tCO2e)",ProjectListData))))</f>
        <v>68.8</v>
      </c>
      <c r="AS15" s="174">
        <f t="array" ref="AS15">W15-SUM(IF(ProjectListEmissionSource=$AB78&amp;" ("&amp;$AC78&amp;")",IF(ProjectListYear=AS$73,IF(ProjectListCarbonCosts="Carbon Savings (tCO2e)",ProjectListData))))</f>
        <v>68.8</v>
      </c>
      <c r="AT15" s="174">
        <f t="array" ref="AT15">X15-SUM(IF(ProjectListEmissionSource=$AB78&amp;" ("&amp;$AC78&amp;")",IF(ProjectListYear=AT$73,IF(ProjectListCarbonCosts="Carbon Savings (tCO2e)",ProjectListData))))</f>
        <v>68.8</v>
      </c>
      <c r="AU15" s="174">
        <f t="array" ref="AU15">Y15-SUM(IF(ProjectListEmissionSource=$AB78&amp;" ("&amp;$AC78&amp;")",IF(ProjectListYear=AU$73,IF(ProjectListCarbonCosts="Carbon Savings (tCO2e)",ProjectListData))))</f>
        <v>68.8</v>
      </c>
      <c r="AV15" s="174">
        <f t="array" ref="AV15">Z15-SUM(IF(ProjectListEmissionSource=$AB78&amp;" ("&amp;$AC78&amp;")",IF(ProjectListYear=AV$73,IF(ProjectListCarbonCosts="Carbon Savings (tCO2e)",ProjectListData))))</f>
        <v>68.8</v>
      </c>
    </row>
    <row r="16" spans="1:51" x14ac:dyDescent="0.25">
      <c r="A16" s="152"/>
      <c r="B16" s="165"/>
      <c r="C16" s="176" t="s">
        <v>672</v>
      </c>
      <c r="D16" s="166"/>
      <c r="E16" s="24"/>
      <c r="F16" s="116" t="s">
        <v>374</v>
      </c>
      <c r="G16" s="116" t="s">
        <v>97</v>
      </c>
      <c r="H16" s="116" t="s">
        <v>684</v>
      </c>
      <c r="I16" s="117"/>
      <c r="J16" s="117"/>
      <c r="K16" s="117"/>
      <c r="L16" s="117"/>
      <c r="M16" s="117"/>
      <c r="N16" s="117"/>
      <c r="O16" s="128"/>
      <c r="P16" s="128">
        <f t="shared" ref="P16:Z16" si="5">SUMIF(BAUEmissionSource,$F16&amp;" ("&amp;$G79&amp;")",INDEX(BAUData,0,MATCH(P$10,BAUYear,0)+1))</f>
        <v>141.6</v>
      </c>
      <c r="Q16" s="128">
        <f t="shared" si="5"/>
        <v>141.6</v>
      </c>
      <c r="R16" s="128">
        <f t="shared" si="5"/>
        <v>141.6</v>
      </c>
      <c r="S16" s="128">
        <f t="shared" si="5"/>
        <v>141.6</v>
      </c>
      <c r="T16" s="128">
        <f t="shared" si="5"/>
        <v>141.6</v>
      </c>
      <c r="U16" s="128">
        <f t="shared" si="5"/>
        <v>141.6</v>
      </c>
      <c r="V16" s="128">
        <f t="shared" si="5"/>
        <v>141.6</v>
      </c>
      <c r="W16" s="128">
        <f t="shared" si="5"/>
        <v>141.6</v>
      </c>
      <c r="X16" s="128">
        <f t="shared" si="5"/>
        <v>141.6</v>
      </c>
      <c r="Y16" s="128">
        <f t="shared" si="5"/>
        <v>141.6</v>
      </c>
      <c r="Z16" s="128">
        <f t="shared" si="5"/>
        <v>141.6</v>
      </c>
      <c r="AB16" s="121" t="s">
        <v>374</v>
      </c>
      <c r="AC16" s="121" t="s">
        <v>97</v>
      </c>
      <c r="AD16" s="121" t="s">
        <v>684</v>
      </c>
      <c r="AE16" s="117"/>
      <c r="AF16" s="117"/>
      <c r="AG16" s="117"/>
      <c r="AH16" s="117"/>
      <c r="AI16" s="117"/>
      <c r="AJ16" s="117"/>
      <c r="AK16" s="128"/>
      <c r="AL16" s="174">
        <f t="array" ref="AL16">P16-SUM(IF(ProjectListEmissionSource=$AB79&amp;" ("&amp;$AC79&amp;")",IF(ProjectListYear=AL$73,IF(ProjectListCarbonCosts="Carbon Savings (tCO2e)",ProjectListData))))</f>
        <v>141.6</v>
      </c>
      <c r="AM16" s="174">
        <f t="array" ref="AM16">Q16-SUM(IF(ProjectListEmissionSource=$AB79&amp;" ("&amp;$AC79&amp;")",IF(ProjectListYear=AM$73,IF(ProjectListCarbonCosts="Carbon Savings (tCO2e)",ProjectListData))))</f>
        <v>141.6</v>
      </c>
      <c r="AN16" s="174">
        <f t="array" ref="AN16">R16-SUM(IF(ProjectListEmissionSource=$AB79&amp;" ("&amp;$AC79&amp;")",IF(ProjectListYear=AN$73,IF(ProjectListCarbonCosts="Carbon Savings (tCO2e)",ProjectListData))))</f>
        <v>141.6</v>
      </c>
      <c r="AO16" s="174">
        <f t="array" ref="AO16">S16-SUM(IF(ProjectListEmissionSource=$AB79&amp;" ("&amp;$AC79&amp;")",IF(ProjectListYear=AO$73,IF(ProjectListCarbonCosts="Carbon Savings (tCO2e)",ProjectListData))))</f>
        <v>141.6</v>
      </c>
      <c r="AP16" s="174">
        <f t="array" ref="AP16">T16-SUM(IF(ProjectListEmissionSource=$AB79&amp;" ("&amp;$AC79&amp;")",IF(ProjectListYear=AP$73,IF(ProjectListCarbonCosts="Carbon Savings (tCO2e)",ProjectListData))))</f>
        <v>141.6</v>
      </c>
      <c r="AQ16" s="174">
        <f t="array" ref="AQ16">U16-SUM(IF(ProjectListEmissionSource=$AB79&amp;" ("&amp;$AC79&amp;")",IF(ProjectListYear=AQ$73,IF(ProjectListCarbonCosts="Carbon Savings (tCO2e)",ProjectListData))))</f>
        <v>141.6</v>
      </c>
      <c r="AR16" s="174">
        <f t="array" ref="AR16">V16-SUM(IF(ProjectListEmissionSource=$AB79&amp;" ("&amp;$AC79&amp;")",IF(ProjectListYear=AR$73,IF(ProjectListCarbonCosts="Carbon Savings (tCO2e)",ProjectListData))))</f>
        <v>141.6</v>
      </c>
      <c r="AS16" s="174">
        <f t="array" ref="AS16">W16-SUM(IF(ProjectListEmissionSource=$AB79&amp;" ("&amp;$AC79&amp;")",IF(ProjectListYear=AS$73,IF(ProjectListCarbonCosts="Carbon Savings (tCO2e)",ProjectListData))))</f>
        <v>141.6</v>
      </c>
      <c r="AT16" s="174">
        <f t="array" ref="AT16">X16-SUM(IF(ProjectListEmissionSource=$AB79&amp;" ("&amp;$AC79&amp;")",IF(ProjectListYear=AT$73,IF(ProjectListCarbonCosts="Carbon Savings (tCO2e)",ProjectListData))))</f>
        <v>141.6</v>
      </c>
      <c r="AU16" s="174">
        <f t="array" ref="AU16">Y16-SUM(IF(ProjectListEmissionSource=$AB79&amp;" ("&amp;$AC79&amp;")",IF(ProjectListYear=AU$73,IF(ProjectListCarbonCosts="Carbon Savings (tCO2e)",ProjectListData))))</f>
        <v>141.6</v>
      </c>
      <c r="AV16" s="174">
        <f t="array" ref="AV16">Z16-SUM(IF(ProjectListEmissionSource=$AB79&amp;" ("&amp;$AC79&amp;")",IF(ProjectListYear=AV$73,IF(ProjectListCarbonCosts="Carbon Savings (tCO2e)",ProjectListData))))</f>
        <v>141.6</v>
      </c>
    </row>
    <row r="17" spans="1:48" x14ac:dyDescent="0.25">
      <c r="A17" s="152"/>
      <c r="B17" s="169"/>
      <c r="C17" s="170"/>
      <c r="D17" s="171"/>
      <c r="E17" s="24"/>
      <c r="F17" s="116" t="s">
        <v>373</v>
      </c>
      <c r="G17" s="116" t="s">
        <v>97</v>
      </c>
      <c r="H17" s="116" t="s">
        <v>4</v>
      </c>
      <c r="I17" s="117"/>
      <c r="J17" s="117"/>
      <c r="K17" s="117"/>
      <c r="L17" s="117"/>
      <c r="M17" s="117"/>
      <c r="N17" s="117"/>
      <c r="O17" s="128"/>
      <c r="P17" s="128">
        <f t="shared" ref="P17:Z17" si="6">SUMIF(BAUEmissionSource,$F17&amp;" ("&amp;$G80&amp;")",INDEX(BAUData,0,MATCH(P$10,BAUYear,0)+1))</f>
        <v>465</v>
      </c>
      <c r="Q17" s="128">
        <f t="shared" si="6"/>
        <v>465</v>
      </c>
      <c r="R17" s="128">
        <f t="shared" si="6"/>
        <v>465</v>
      </c>
      <c r="S17" s="128">
        <f t="shared" si="6"/>
        <v>465</v>
      </c>
      <c r="T17" s="128">
        <f t="shared" si="6"/>
        <v>465</v>
      </c>
      <c r="U17" s="128">
        <f t="shared" si="6"/>
        <v>465</v>
      </c>
      <c r="V17" s="128">
        <f t="shared" si="6"/>
        <v>465</v>
      </c>
      <c r="W17" s="128">
        <f t="shared" si="6"/>
        <v>465</v>
      </c>
      <c r="X17" s="128">
        <f t="shared" si="6"/>
        <v>465</v>
      </c>
      <c r="Y17" s="128">
        <f t="shared" si="6"/>
        <v>465</v>
      </c>
      <c r="Z17" s="128">
        <f t="shared" si="6"/>
        <v>465</v>
      </c>
      <c r="AB17" s="121" t="s">
        <v>373</v>
      </c>
      <c r="AC17" s="121" t="s">
        <v>97</v>
      </c>
      <c r="AD17" s="121" t="s">
        <v>4</v>
      </c>
      <c r="AE17" s="117"/>
      <c r="AF17" s="117"/>
      <c r="AG17" s="117"/>
      <c r="AH17" s="117"/>
      <c r="AI17" s="117"/>
      <c r="AJ17" s="117"/>
      <c r="AK17" s="128"/>
      <c r="AL17" s="174">
        <f t="array" ref="AL17">P17-SUM(IF(ProjectListEmissionSource=$AB80&amp;" ("&amp;$AC80&amp;")",IF(ProjectListYear=AL$73,IF(ProjectListCarbonCosts="Carbon Savings (tCO2e)",ProjectListData))))</f>
        <v>465</v>
      </c>
      <c r="AM17" s="174">
        <f t="array" ref="AM17">Q17-SUM(IF(ProjectListEmissionSource=$AB80&amp;" ("&amp;$AC80&amp;")",IF(ProjectListYear=AM$73,IF(ProjectListCarbonCosts="Carbon Savings (tCO2e)",ProjectListData))))</f>
        <v>465</v>
      </c>
      <c r="AN17" s="174">
        <f t="array" ref="AN17">R17-SUM(IF(ProjectListEmissionSource=$AB80&amp;" ("&amp;$AC80&amp;")",IF(ProjectListYear=AN$73,IF(ProjectListCarbonCosts="Carbon Savings (tCO2e)",ProjectListData))))</f>
        <v>465</v>
      </c>
      <c r="AO17" s="174">
        <f t="array" ref="AO17">S17-SUM(IF(ProjectListEmissionSource=$AB80&amp;" ("&amp;$AC80&amp;")",IF(ProjectListYear=AO$73,IF(ProjectListCarbonCosts="Carbon Savings (tCO2e)",ProjectListData))))</f>
        <v>465</v>
      </c>
      <c r="AP17" s="174">
        <f t="array" ref="AP17">T17-SUM(IF(ProjectListEmissionSource=$AB80&amp;" ("&amp;$AC80&amp;")",IF(ProjectListYear=AP$73,IF(ProjectListCarbonCosts="Carbon Savings (tCO2e)",ProjectListData))))</f>
        <v>465</v>
      </c>
      <c r="AQ17" s="174">
        <f t="array" ref="AQ17">U17-SUM(IF(ProjectListEmissionSource=$AB80&amp;" ("&amp;$AC80&amp;")",IF(ProjectListYear=AQ$73,IF(ProjectListCarbonCosts="Carbon Savings (tCO2e)",ProjectListData))))</f>
        <v>465</v>
      </c>
      <c r="AR17" s="174">
        <f t="array" ref="AR17">V17-SUM(IF(ProjectListEmissionSource=$AB80&amp;" ("&amp;$AC80&amp;")",IF(ProjectListYear=AR$73,IF(ProjectListCarbonCosts="Carbon Savings (tCO2e)",ProjectListData))))</f>
        <v>465</v>
      </c>
      <c r="AS17" s="174">
        <f t="array" ref="AS17">W17-SUM(IF(ProjectListEmissionSource=$AB80&amp;" ("&amp;$AC80&amp;")",IF(ProjectListYear=AS$73,IF(ProjectListCarbonCosts="Carbon Savings (tCO2e)",ProjectListData))))</f>
        <v>465</v>
      </c>
      <c r="AT17" s="174">
        <f t="array" ref="AT17">X17-SUM(IF(ProjectListEmissionSource=$AB80&amp;" ("&amp;$AC80&amp;")",IF(ProjectListYear=AT$73,IF(ProjectListCarbonCosts="Carbon Savings (tCO2e)",ProjectListData))))</f>
        <v>465</v>
      </c>
      <c r="AU17" s="174">
        <f t="array" ref="AU17">Y17-SUM(IF(ProjectListEmissionSource=$AB80&amp;" ("&amp;$AC80&amp;")",IF(ProjectListYear=AU$73,IF(ProjectListCarbonCosts="Carbon Savings (tCO2e)",ProjectListData))))</f>
        <v>465</v>
      </c>
      <c r="AV17" s="174">
        <f t="array" ref="AV17">Z17-SUM(IF(ProjectListEmissionSource=$AB80&amp;" ("&amp;$AC80&amp;")",IF(ProjectListYear=AV$73,IF(ProjectListCarbonCosts="Carbon Savings (tCO2e)",ProjectListData))))</f>
        <v>465</v>
      </c>
    </row>
    <row r="18" spans="1:48" x14ac:dyDescent="0.25">
      <c r="A18" s="152"/>
      <c r="B18" s="152"/>
      <c r="C18" s="153"/>
      <c r="D18" s="152"/>
      <c r="E18" s="24"/>
      <c r="F18" s="116" t="s">
        <v>388</v>
      </c>
      <c r="G18" s="116" t="s">
        <v>97</v>
      </c>
      <c r="H18" s="116" t="s">
        <v>4</v>
      </c>
      <c r="I18" s="117"/>
      <c r="J18" s="117"/>
      <c r="K18" s="117"/>
      <c r="L18" s="117"/>
      <c r="M18" s="117"/>
      <c r="N18" s="117"/>
      <c r="O18" s="128"/>
      <c r="P18" s="128">
        <f t="shared" ref="P18:Z18" si="7">SUMIF(BAUEmissionSource,$F18&amp;" ("&amp;$G81&amp;")",INDEX(BAUData,0,MATCH(P$10,BAUYear,0)+1))</f>
        <v>0</v>
      </c>
      <c r="Q18" s="128">
        <f t="shared" si="7"/>
        <v>0</v>
      </c>
      <c r="R18" s="128">
        <f t="shared" si="7"/>
        <v>0</v>
      </c>
      <c r="S18" s="128">
        <f t="shared" si="7"/>
        <v>0</v>
      </c>
      <c r="T18" s="128">
        <f t="shared" si="7"/>
        <v>0</v>
      </c>
      <c r="U18" s="128">
        <f t="shared" si="7"/>
        <v>0</v>
      </c>
      <c r="V18" s="128">
        <f t="shared" si="7"/>
        <v>0</v>
      </c>
      <c r="W18" s="128">
        <f t="shared" si="7"/>
        <v>0</v>
      </c>
      <c r="X18" s="128">
        <f t="shared" si="7"/>
        <v>0</v>
      </c>
      <c r="Y18" s="128">
        <f t="shared" si="7"/>
        <v>0</v>
      </c>
      <c r="Z18" s="128">
        <f t="shared" si="7"/>
        <v>0</v>
      </c>
      <c r="AB18" s="121" t="s">
        <v>388</v>
      </c>
      <c r="AC18" s="121" t="s">
        <v>97</v>
      </c>
      <c r="AD18" s="121" t="s">
        <v>4</v>
      </c>
      <c r="AE18" s="117"/>
      <c r="AF18" s="117"/>
      <c r="AG18" s="117"/>
      <c r="AH18" s="117"/>
      <c r="AI18" s="117"/>
      <c r="AJ18" s="117"/>
      <c r="AK18" s="128"/>
      <c r="AL18" s="174">
        <f t="array" ref="AL18">P18-SUM(IF(ProjectListEmissionSource=$AB81&amp;" ("&amp;$AC81&amp;")",IF(ProjectListYear=AL$73,IF(ProjectListCarbonCosts="Carbon Savings (tCO2e)",ProjectListData))))</f>
        <v>0</v>
      </c>
      <c r="AM18" s="174">
        <f t="array" ref="AM18">Q18-SUM(IF(ProjectListEmissionSource=$AB81&amp;" ("&amp;$AC81&amp;")",IF(ProjectListYear=AM$73,IF(ProjectListCarbonCosts="Carbon Savings (tCO2e)",ProjectListData))))</f>
        <v>0</v>
      </c>
      <c r="AN18" s="174">
        <f t="array" ref="AN18">R18-SUM(IF(ProjectListEmissionSource=$AB81&amp;" ("&amp;$AC81&amp;")",IF(ProjectListYear=AN$73,IF(ProjectListCarbonCosts="Carbon Savings (tCO2e)",ProjectListData))))</f>
        <v>0</v>
      </c>
      <c r="AO18" s="174">
        <f t="array" ref="AO18">S18-SUM(IF(ProjectListEmissionSource=$AB81&amp;" ("&amp;$AC81&amp;")",IF(ProjectListYear=AO$73,IF(ProjectListCarbonCosts="Carbon Savings (tCO2e)",ProjectListData))))</f>
        <v>0</v>
      </c>
      <c r="AP18" s="174">
        <f t="array" ref="AP18">T18-SUM(IF(ProjectListEmissionSource=$AB81&amp;" ("&amp;$AC81&amp;")",IF(ProjectListYear=AP$73,IF(ProjectListCarbonCosts="Carbon Savings (tCO2e)",ProjectListData))))</f>
        <v>0</v>
      </c>
      <c r="AQ18" s="174">
        <f t="array" ref="AQ18">U18-SUM(IF(ProjectListEmissionSource=$AB81&amp;" ("&amp;$AC81&amp;")",IF(ProjectListYear=AQ$73,IF(ProjectListCarbonCosts="Carbon Savings (tCO2e)",ProjectListData))))</f>
        <v>0</v>
      </c>
      <c r="AR18" s="174">
        <f t="array" ref="AR18">V18-SUM(IF(ProjectListEmissionSource=$AB81&amp;" ("&amp;$AC81&amp;")",IF(ProjectListYear=AR$73,IF(ProjectListCarbonCosts="Carbon Savings (tCO2e)",ProjectListData))))</f>
        <v>0</v>
      </c>
      <c r="AS18" s="174">
        <f t="array" ref="AS18">W18-SUM(IF(ProjectListEmissionSource=$AB81&amp;" ("&amp;$AC81&amp;")",IF(ProjectListYear=AS$73,IF(ProjectListCarbonCosts="Carbon Savings (tCO2e)",ProjectListData))))</f>
        <v>0</v>
      </c>
      <c r="AT18" s="174">
        <f t="array" ref="AT18">X18-SUM(IF(ProjectListEmissionSource=$AB81&amp;" ("&amp;$AC81&amp;")",IF(ProjectListYear=AT$73,IF(ProjectListCarbonCosts="Carbon Savings (tCO2e)",ProjectListData))))</f>
        <v>0</v>
      </c>
      <c r="AU18" s="174">
        <f t="array" ref="AU18">Y18-SUM(IF(ProjectListEmissionSource=$AB81&amp;" ("&amp;$AC81&amp;")",IF(ProjectListYear=AU$73,IF(ProjectListCarbonCosts="Carbon Savings (tCO2e)",ProjectListData))))</f>
        <v>0</v>
      </c>
      <c r="AV18" s="174">
        <f t="array" ref="AV18">Z18-SUM(IF(ProjectListEmissionSource=$AB81&amp;" ("&amp;$AC81&amp;")",IF(ProjectListYear=AV$73,IF(ProjectListCarbonCosts="Carbon Savings (tCO2e)",ProjectListData))))</f>
        <v>0</v>
      </c>
    </row>
    <row r="19" spans="1:48" x14ac:dyDescent="0.25">
      <c r="A19" s="155"/>
      <c r="B19" s="155"/>
      <c r="C19" s="217" t="s">
        <v>260</v>
      </c>
      <c r="D19" s="113"/>
      <c r="E19" s="24"/>
      <c r="F19" s="116" t="s">
        <v>372</v>
      </c>
      <c r="G19" s="116" t="s">
        <v>97</v>
      </c>
      <c r="H19" s="116" t="s">
        <v>4</v>
      </c>
      <c r="I19" s="117"/>
      <c r="J19" s="117"/>
      <c r="K19" s="117"/>
      <c r="L19" s="117"/>
      <c r="M19" s="117"/>
      <c r="N19" s="117"/>
      <c r="O19" s="128"/>
      <c r="P19" s="128">
        <f t="shared" ref="P19:Z19" si="8">SUMIF(BAUEmissionSource,$F19&amp;" ("&amp;$G82&amp;")",INDEX(BAUData,0,MATCH(P$10,BAUYear,0)+1))</f>
        <v>0</v>
      </c>
      <c r="Q19" s="128">
        <f t="shared" si="8"/>
        <v>0</v>
      </c>
      <c r="R19" s="128">
        <f t="shared" si="8"/>
        <v>0</v>
      </c>
      <c r="S19" s="128">
        <f t="shared" si="8"/>
        <v>0</v>
      </c>
      <c r="T19" s="128">
        <f t="shared" si="8"/>
        <v>0</v>
      </c>
      <c r="U19" s="128">
        <f t="shared" si="8"/>
        <v>0</v>
      </c>
      <c r="V19" s="128">
        <f t="shared" si="8"/>
        <v>0</v>
      </c>
      <c r="W19" s="128">
        <f t="shared" si="8"/>
        <v>0</v>
      </c>
      <c r="X19" s="128">
        <f t="shared" si="8"/>
        <v>0</v>
      </c>
      <c r="Y19" s="128">
        <f t="shared" si="8"/>
        <v>0</v>
      </c>
      <c r="Z19" s="128">
        <f t="shared" si="8"/>
        <v>0</v>
      </c>
      <c r="AB19" s="121" t="s">
        <v>372</v>
      </c>
      <c r="AC19" s="121" t="s">
        <v>97</v>
      </c>
      <c r="AD19" s="121" t="s">
        <v>4</v>
      </c>
      <c r="AE19" s="117"/>
      <c r="AF19" s="117"/>
      <c r="AG19" s="117"/>
      <c r="AH19" s="117"/>
      <c r="AI19" s="117"/>
      <c r="AJ19" s="117"/>
      <c r="AK19" s="128"/>
      <c r="AL19" s="174">
        <f t="array" ref="AL19">P19-SUM(IF(ProjectListEmissionSource=$AB82&amp;" ("&amp;$AC82&amp;")",IF(ProjectListYear=AL$73,IF(ProjectListCarbonCosts="Carbon Savings (tCO2e)",ProjectListData))))</f>
        <v>0</v>
      </c>
      <c r="AM19" s="174">
        <f t="array" ref="AM19">Q19-SUM(IF(ProjectListEmissionSource=$AB82&amp;" ("&amp;$AC82&amp;")",IF(ProjectListYear=AM$73,IF(ProjectListCarbonCosts="Carbon Savings (tCO2e)",ProjectListData))))</f>
        <v>0</v>
      </c>
      <c r="AN19" s="174">
        <f t="array" ref="AN19">R19-SUM(IF(ProjectListEmissionSource=$AB82&amp;" ("&amp;$AC82&amp;")",IF(ProjectListYear=AN$73,IF(ProjectListCarbonCosts="Carbon Savings (tCO2e)",ProjectListData))))</f>
        <v>0</v>
      </c>
      <c r="AO19" s="174">
        <f t="array" ref="AO19">S19-SUM(IF(ProjectListEmissionSource=$AB82&amp;" ("&amp;$AC82&amp;")",IF(ProjectListYear=AO$73,IF(ProjectListCarbonCosts="Carbon Savings (tCO2e)",ProjectListData))))</f>
        <v>0</v>
      </c>
      <c r="AP19" s="174">
        <f t="array" ref="AP19">T19-SUM(IF(ProjectListEmissionSource=$AB82&amp;" ("&amp;$AC82&amp;")",IF(ProjectListYear=AP$73,IF(ProjectListCarbonCosts="Carbon Savings (tCO2e)",ProjectListData))))</f>
        <v>0</v>
      </c>
      <c r="AQ19" s="174">
        <f t="array" ref="AQ19">U19-SUM(IF(ProjectListEmissionSource=$AB82&amp;" ("&amp;$AC82&amp;")",IF(ProjectListYear=AQ$73,IF(ProjectListCarbonCosts="Carbon Savings (tCO2e)",ProjectListData))))</f>
        <v>0</v>
      </c>
      <c r="AR19" s="174">
        <f t="array" ref="AR19">V19-SUM(IF(ProjectListEmissionSource=$AB82&amp;" ("&amp;$AC82&amp;")",IF(ProjectListYear=AR$73,IF(ProjectListCarbonCosts="Carbon Savings (tCO2e)",ProjectListData))))</f>
        <v>0</v>
      </c>
      <c r="AS19" s="174">
        <f t="array" ref="AS19">W19-SUM(IF(ProjectListEmissionSource=$AB82&amp;" ("&amp;$AC82&amp;")",IF(ProjectListYear=AS$73,IF(ProjectListCarbonCosts="Carbon Savings (tCO2e)",ProjectListData))))</f>
        <v>0</v>
      </c>
      <c r="AT19" s="174">
        <f t="array" ref="AT19">X19-SUM(IF(ProjectListEmissionSource=$AB82&amp;" ("&amp;$AC82&amp;")",IF(ProjectListYear=AT$73,IF(ProjectListCarbonCosts="Carbon Savings (tCO2e)",ProjectListData))))</f>
        <v>0</v>
      </c>
      <c r="AU19" s="174">
        <f t="array" ref="AU19">Y19-SUM(IF(ProjectListEmissionSource=$AB82&amp;" ("&amp;$AC82&amp;")",IF(ProjectListYear=AU$73,IF(ProjectListCarbonCosts="Carbon Savings (tCO2e)",ProjectListData))))</f>
        <v>0</v>
      </c>
      <c r="AV19" s="174">
        <f t="array" ref="AV19">Z19-SUM(IF(ProjectListEmissionSource=$AB82&amp;" ("&amp;$AC82&amp;")",IF(ProjectListYear=AV$73,IF(ProjectListCarbonCosts="Carbon Savings (tCO2e)",ProjectListData))))</f>
        <v>0</v>
      </c>
    </row>
    <row r="20" spans="1:48" x14ac:dyDescent="0.25">
      <c r="A20" s="156"/>
      <c r="B20" s="156"/>
      <c r="C20" s="157"/>
      <c r="E20" s="24"/>
      <c r="F20" s="116" t="s">
        <v>427</v>
      </c>
      <c r="G20" s="116" t="s">
        <v>97</v>
      </c>
      <c r="H20" s="116" t="s">
        <v>4</v>
      </c>
      <c r="I20" s="117"/>
      <c r="J20" s="117"/>
      <c r="K20" s="117"/>
      <c r="L20" s="117"/>
      <c r="M20" s="117"/>
      <c r="N20" s="117"/>
      <c r="O20" s="128"/>
      <c r="P20" s="128">
        <f t="shared" ref="P20:Z20" si="9">SUMIF(BAUEmissionSource,$F20&amp;" ("&amp;$G83&amp;")",INDEX(BAUData,0,MATCH(P$10,BAUYear,0)+1))</f>
        <v>0</v>
      </c>
      <c r="Q20" s="128">
        <f t="shared" si="9"/>
        <v>0</v>
      </c>
      <c r="R20" s="128">
        <f t="shared" si="9"/>
        <v>0</v>
      </c>
      <c r="S20" s="128">
        <f t="shared" si="9"/>
        <v>0</v>
      </c>
      <c r="T20" s="128">
        <f t="shared" si="9"/>
        <v>0</v>
      </c>
      <c r="U20" s="128">
        <f t="shared" si="9"/>
        <v>0</v>
      </c>
      <c r="V20" s="128">
        <f t="shared" si="9"/>
        <v>0</v>
      </c>
      <c r="W20" s="128">
        <f t="shared" si="9"/>
        <v>0</v>
      </c>
      <c r="X20" s="128">
        <f t="shared" si="9"/>
        <v>0</v>
      </c>
      <c r="Y20" s="128">
        <f t="shared" si="9"/>
        <v>0</v>
      </c>
      <c r="Z20" s="128">
        <f t="shared" si="9"/>
        <v>0</v>
      </c>
      <c r="AB20" s="121" t="s">
        <v>427</v>
      </c>
      <c r="AC20" s="121" t="s">
        <v>97</v>
      </c>
      <c r="AD20" s="121" t="s">
        <v>4</v>
      </c>
      <c r="AE20" s="117"/>
      <c r="AF20" s="117"/>
      <c r="AG20" s="117"/>
      <c r="AH20" s="117"/>
      <c r="AI20" s="117"/>
      <c r="AJ20" s="117"/>
      <c r="AK20" s="128"/>
      <c r="AL20" s="174">
        <f t="array" ref="AL20">P20-SUM(IF(ProjectListEmissionSource=$AB83&amp;" ("&amp;$AC83&amp;")",IF(ProjectListYear=AL$73,IF(ProjectListCarbonCosts="Carbon Savings (tCO2e)",ProjectListData))))</f>
        <v>0</v>
      </c>
      <c r="AM20" s="174">
        <f t="array" ref="AM20">Q20-SUM(IF(ProjectListEmissionSource=$AB83&amp;" ("&amp;$AC83&amp;")",IF(ProjectListYear=AM$73,IF(ProjectListCarbonCosts="Carbon Savings (tCO2e)",ProjectListData))))</f>
        <v>0</v>
      </c>
      <c r="AN20" s="174">
        <f t="array" ref="AN20">R20-SUM(IF(ProjectListEmissionSource=$AB83&amp;" ("&amp;$AC83&amp;")",IF(ProjectListYear=AN$73,IF(ProjectListCarbonCosts="Carbon Savings (tCO2e)",ProjectListData))))</f>
        <v>0</v>
      </c>
      <c r="AO20" s="174">
        <f t="array" ref="AO20">S20-SUM(IF(ProjectListEmissionSource=$AB83&amp;" ("&amp;$AC83&amp;")",IF(ProjectListYear=AO$73,IF(ProjectListCarbonCosts="Carbon Savings (tCO2e)",ProjectListData))))</f>
        <v>0</v>
      </c>
      <c r="AP20" s="174">
        <f t="array" ref="AP20">T20-SUM(IF(ProjectListEmissionSource=$AB83&amp;" ("&amp;$AC83&amp;")",IF(ProjectListYear=AP$73,IF(ProjectListCarbonCosts="Carbon Savings (tCO2e)",ProjectListData))))</f>
        <v>0</v>
      </c>
      <c r="AQ20" s="174">
        <f t="array" ref="AQ20">U20-SUM(IF(ProjectListEmissionSource=$AB83&amp;" ("&amp;$AC83&amp;")",IF(ProjectListYear=AQ$73,IF(ProjectListCarbonCosts="Carbon Savings (tCO2e)",ProjectListData))))</f>
        <v>0</v>
      </c>
      <c r="AR20" s="174">
        <f t="array" ref="AR20">V20-SUM(IF(ProjectListEmissionSource=$AB83&amp;" ("&amp;$AC83&amp;")",IF(ProjectListYear=AR$73,IF(ProjectListCarbonCosts="Carbon Savings (tCO2e)",ProjectListData))))</f>
        <v>0</v>
      </c>
      <c r="AS20" s="174">
        <f t="array" ref="AS20">W20-SUM(IF(ProjectListEmissionSource=$AB83&amp;" ("&amp;$AC83&amp;")",IF(ProjectListYear=AS$73,IF(ProjectListCarbonCosts="Carbon Savings (tCO2e)",ProjectListData))))</f>
        <v>0</v>
      </c>
      <c r="AT20" s="174">
        <f t="array" ref="AT20">X20-SUM(IF(ProjectListEmissionSource=$AB83&amp;" ("&amp;$AC83&amp;")",IF(ProjectListYear=AT$73,IF(ProjectListCarbonCosts="Carbon Savings (tCO2e)",ProjectListData))))</f>
        <v>0</v>
      </c>
      <c r="AU20" s="174">
        <f t="array" ref="AU20">Y20-SUM(IF(ProjectListEmissionSource=$AB83&amp;" ("&amp;$AC83&amp;")",IF(ProjectListYear=AU$73,IF(ProjectListCarbonCosts="Carbon Savings (tCO2e)",ProjectListData))))</f>
        <v>0</v>
      </c>
      <c r="AV20" s="174">
        <f t="array" ref="AV20">Z20-SUM(IF(ProjectListEmissionSource=$AB83&amp;" ("&amp;$AC83&amp;")",IF(ProjectListYear=AV$73,IF(ProjectListCarbonCosts="Carbon Savings (tCO2e)",ProjectListData))))</f>
        <v>0</v>
      </c>
    </row>
    <row r="21" spans="1:48" x14ac:dyDescent="0.25">
      <c r="A21" s="156"/>
      <c r="B21" s="156"/>
      <c r="C21" s="157"/>
      <c r="E21" s="24"/>
      <c r="F21" s="116" t="s">
        <v>371</v>
      </c>
      <c r="G21" s="116" t="s">
        <v>97</v>
      </c>
      <c r="H21" s="116" t="s">
        <v>4</v>
      </c>
      <c r="I21" s="117"/>
      <c r="J21" s="117"/>
      <c r="K21" s="117"/>
      <c r="L21" s="117"/>
      <c r="M21" s="117"/>
      <c r="N21" s="117"/>
      <c r="O21" s="128"/>
      <c r="P21" s="128">
        <f t="shared" ref="P21:Z21" si="10">SUMIF(BAUEmissionSource,$F21&amp;" ("&amp;$G84&amp;")",INDEX(BAUData,0,MATCH(P$10,BAUYear,0)+1))</f>
        <v>0</v>
      </c>
      <c r="Q21" s="128">
        <f t="shared" si="10"/>
        <v>0</v>
      </c>
      <c r="R21" s="128">
        <f t="shared" si="10"/>
        <v>0</v>
      </c>
      <c r="S21" s="128">
        <f t="shared" si="10"/>
        <v>0</v>
      </c>
      <c r="T21" s="128">
        <f t="shared" si="10"/>
        <v>0</v>
      </c>
      <c r="U21" s="128">
        <f t="shared" si="10"/>
        <v>0</v>
      </c>
      <c r="V21" s="128">
        <f t="shared" si="10"/>
        <v>0</v>
      </c>
      <c r="W21" s="128">
        <f t="shared" si="10"/>
        <v>0</v>
      </c>
      <c r="X21" s="128">
        <f t="shared" si="10"/>
        <v>0</v>
      </c>
      <c r="Y21" s="128">
        <f t="shared" si="10"/>
        <v>0</v>
      </c>
      <c r="Z21" s="128">
        <f t="shared" si="10"/>
        <v>0</v>
      </c>
      <c r="AB21" s="121" t="s">
        <v>371</v>
      </c>
      <c r="AC21" s="121" t="s">
        <v>97</v>
      </c>
      <c r="AD21" s="121" t="s">
        <v>4</v>
      </c>
      <c r="AE21" s="117"/>
      <c r="AF21" s="117"/>
      <c r="AG21" s="117"/>
      <c r="AH21" s="117"/>
      <c r="AI21" s="117"/>
      <c r="AJ21" s="117"/>
      <c r="AK21" s="128"/>
      <c r="AL21" s="174">
        <f t="array" ref="AL21">P21-SUM(IF(ProjectListEmissionSource=$AB84&amp;" ("&amp;$AC84&amp;")",IF(ProjectListYear=AL$73,IF(ProjectListCarbonCosts="Carbon Savings (tCO2e)",ProjectListData))))</f>
        <v>0</v>
      </c>
      <c r="AM21" s="174">
        <f t="array" ref="AM21">Q21-SUM(IF(ProjectListEmissionSource=$AB84&amp;" ("&amp;$AC84&amp;")",IF(ProjectListYear=AM$73,IF(ProjectListCarbonCosts="Carbon Savings (tCO2e)",ProjectListData))))</f>
        <v>0</v>
      </c>
      <c r="AN21" s="174">
        <f t="array" ref="AN21">R21-SUM(IF(ProjectListEmissionSource=$AB84&amp;" ("&amp;$AC84&amp;")",IF(ProjectListYear=AN$73,IF(ProjectListCarbonCosts="Carbon Savings (tCO2e)",ProjectListData))))</f>
        <v>0</v>
      </c>
      <c r="AO21" s="174">
        <f t="array" ref="AO21">S21-SUM(IF(ProjectListEmissionSource=$AB84&amp;" ("&amp;$AC84&amp;")",IF(ProjectListYear=AO$73,IF(ProjectListCarbonCosts="Carbon Savings (tCO2e)",ProjectListData))))</f>
        <v>0</v>
      </c>
      <c r="AP21" s="174">
        <f t="array" ref="AP21">T21-SUM(IF(ProjectListEmissionSource=$AB84&amp;" ("&amp;$AC84&amp;")",IF(ProjectListYear=AP$73,IF(ProjectListCarbonCosts="Carbon Savings (tCO2e)",ProjectListData))))</f>
        <v>0</v>
      </c>
      <c r="AQ21" s="174">
        <f t="array" ref="AQ21">U21-SUM(IF(ProjectListEmissionSource=$AB84&amp;" ("&amp;$AC84&amp;")",IF(ProjectListYear=AQ$73,IF(ProjectListCarbonCosts="Carbon Savings (tCO2e)",ProjectListData))))</f>
        <v>0</v>
      </c>
      <c r="AR21" s="174">
        <f t="array" ref="AR21">V21-SUM(IF(ProjectListEmissionSource=$AB84&amp;" ("&amp;$AC84&amp;")",IF(ProjectListYear=AR$73,IF(ProjectListCarbonCosts="Carbon Savings (tCO2e)",ProjectListData))))</f>
        <v>0</v>
      </c>
      <c r="AS21" s="174">
        <f t="array" ref="AS21">W21-SUM(IF(ProjectListEmissionSource=$AB84&amp;" ("&amp;$AC84&amp;")",IF(ProjectListYear=AS$73,IF(ProjectListCarbonCosts="Carbon Savings (tCO2e)",ProjectListData))))</f>
        <v>0</v>
      </c>
      <c r="AT21" s="174">
        <f t="array" ref="AT21">X21-SUM(IF(ProjectListEmissionSource=$AB84&amp;" ("&amp;$AC84&amp;")",IF(ProjectListYear=AT$73,IF(ProjectListCarbonCosts="Carbon Savings (tCO2e)",ProjectListData))))</f>
        <v>0</v>
      </c>
      <c r="AU21" s="174">
        <f t="array" ref="AU21">Y21-SUM(IF(ProjectListEmissionSource=$AB84&amp;" ("&amp;$AC84&amp;")",IF(ProjectListYear=AU$73,IF(ProjectListCarbonCosts="Carbon Savings (tCO2e)",ProjectListData))))</f>
        <v>0</v>
      </c>
      <c r="AV21" s="174">
        <f t="array" ref="AV21">Z21-SUM(IF(ProjectListEmissionSource=$AB84&amp;" ("&amp;$AC84&amp;")",IF(ProjectListYear=AV$73,IF(ProjectListCarbonCosts="Carbon Savings (tCO2e)",ProjectListData))))</f>
        <v>0</v>
      </c>
    </row>
    <row r="22" spans="1:48" x14ac:dyDescent="0.25">
      <c r="E22" s="24"/>
      <c r="F22" s="116" t="s">
        <v>430</v>
      </c>
      <c r="G22" s="116" t="s">
        <v>97</v>
      </c>
      <c r="H22" s="116" t="s">
        <v>4</v>
      </c>
      <c r="I22" s="117"/>
      <c r="J22" s="117"/>
      <c r="K22" s="117"/>
      <c r="L22" s="117"/>
      <c r="M22" s="117"/>
      <c r="N22" s="117"/>
      <c r="O22" s="128"/>
      <c r="P22" s="128">
        <f t="shared" ref="P22:Z22" si="11">SUMIF(BAUEmissionSource,$F22&amp;" ("&amp;$G85&amp;")",INDEX(BAUData,0,MATCH(P$10,BAUYear,0)+1))</f>
        <v>0</v>
      </c>
      <c r="Q22" s="128">
        <f t="shared" si="11"/>
        <v>0</v>
      </c>
      <c r="R22" s="128">
        <f t="shared" si="11"/>
        <v>0</v>
      </c>
      <c r="S22" s="128">
        <f t="shared" si="11"/>
        <v>0</v>
      </c>
      <c r="T22" s="128">
        <f t="shared" si="11"/>
        <v>0</v>
      </c>
      <c r="U22" s="128">
        <f t="shared" si="11"/>
        <v>0</v>
      </c>
      <c r="V22" s="128">
        <f t="shared" si="11"/>
        <v>0</v>
      </c>
      <c r="W22" s="128">
        <f t="shared" si="11"/>
        <v>0</v>
      </c>
      <c r="X22" s="128">
        <f t="shared" si="11"/>
        <v>0</v>
      </c>
      <c r="Y22" s="128">
        <f t="shared" si="11"/>
        <v>0</v>
      </c>
      <c r="Z22" s="128">
        <f t="shared" si="11"/>
        <v>0</v>
      </c>
      <c r="AB22" s="121" t="s">
        <v>430</v>
      </c>
      <c r="AC22" s="121" t="s">
        <v>97</v>
      </c>
      <c r="AD22" s="121" t="s">
        <v>4</v>
      </c>
      <c r="AE22" s="117"/>
      <c r="AF22" s="117"/>
      <c r="AG22" s="117"/>
      <c r="AH22" s="117"/>
      <c r="AI22" s="117"/>
      <c r="AJ22" s="117"/>
      <c r="AK22" s="128"/>
      <c r="AL22" s="174">
        <f t="array" ref="AL22">P22-SUM(IF(ProjectListEmissionSource=$AB85&amp;" ("&amp;$AC85&amp;")",IF(ProjectListYear=AL$73,IF(ProjectListCarbonCosts="Carbon Savings (tCO2e)",ProjectListData))))</f>
        <v>0</v>
      </c>
      <c r="AM22" s="174">
        <f t="array" ref="AM22">Q22-SUM(IF(ProjectListEmissionSource=$AB85&amp;" ("&amp;$AC85&amp;")",IF(ProjectListYear=AM$73,IF(ProjectListCarbonCosts="Carbon Savings (tCO2e)",ProjectListData))))</f>
        <v>0</v>
      </c>
      <c r="AN22" s="174">
        <f t="array" ref="AN22">R22-SUM(IF(ProjectListEmissionSource=$AB85&amp;" ("&amp;$AC85&amp;")",IF(ProjectListYear=AN$73,IF(ProjectListCarbonCosts="Carbon Savings (tCO2e)",ProjectListData))))</f>
        <v>0</v>
      </c>
      <c r="AO22" s="174">
        <f t="array" ref="AO22">S22-SUM(IF(ProjectListEmissionSource=$AB85&amp;" ("&amp;$AC85&amp;")",IF(ProjectListYear=AO$73,IF(ProjectListCarbonCosts="Carbon Savings (tCO2e)",ProjectListData))))</f>
        <v>0</v>
      </c>
      <c r="AP22" s="174">
        <f t="array" ref="AP22">T22-SUM(IF(ProjectListEmissionSource=$AB85&amp;" ("&amp;$AC85&amp;")",IF(ProjectListYear=AP$73,IF(ProjectListCarbonCosts="Carbon Savings (tCO2e)",ProjectListData))))</f>
        <v>0</v>
      </c>
      <c r="AQ22" s="174">
        <f t="array" ref="AQ22">U22-SUM(IF(ProjectListEmissionSource=$AB85&amp;" ("&amp;$AC85&amp;")",IF(ProjectListYear=AQ$73,IF(ProjectListCarbonCosts="Carbon Savings (tCO2e)",ProjectListData))))</f>
        <v>0</v>
      </c>
      <c r="AR22" s="174">
        <f t="array" ref="AR22">V22-SUM(IF(ProjectListEmissionSource=$AB85&amp;" ("&amp;$AC85&amp;")",IF(ProjectListYear=AR$73,IF(ProjectListCarbonCosts="Carbon Savings (tCO2e)",ProjectListData))))</f>
        <v>0</v>
      </c>
      <c r="AS22" s="174">
        <f t="array" ref="AS22">W22-SUM(IF(ProjectListEmissionSource=$AB85&amp;" ("&amp;$AC85&amp;")",IF(ProjectListYear=AS$73,IF(ProjectListCarbonCosts="Carbon Savings (tCO2e)",ProjectListData))))</f>
        <v>0</v>
      </c>
      <c r="AT22" s="174">
        <f t="array" ref="AT22">X22-SUM(IF(ProjectListEmissionSource=$AB85&amp;" ("&amp;$AC85&amp;")",IF(ProjectListYear=AT$73,IF(ProjectListCarbonCosts="Carbon Savings (tCO2e)",ProjectListData))))</f>
        <v>0</v>
      </c>
      <c r="AU22" s="174">
        <f t="array" ref="AU22">Y22-SUM(IF(ProjectListEmissionSource=$AB85&amp;" ("&amp;$AC85&amp;")",IF(ProjectListYear=AU$73,IF(ProjectListCarbonCosts="Carbon Savings (tCO2e)",ProjectListData))))</f>
        <v>0</v>
      </c>
      <c r="AV22" s="174">
        <f t="array" ref="AV22">Z22-SUM(IF(ProjectListEmissionSource=$AB85&amp;" ("&amp;$AC85&amp;")",IF(ProjectListYear=AV$73,IF(ProjectListCarbonCosts="Carbon Savings (tCO2e)",ProjectListData))))</f>
        <v>0</v>
      </c>
    </row>
    <row r="23" spans="1:48" x14ac:dyDescent="0.25">
      <c r="E23" s="24"/>
      <c r="F23" s="116" t="s">
        <v>387</v>
      </c>
      <c r="G23" s="116" t="s">
        <v>97</v>
      </c>
      <c r="H23" s="116" t="s">
        <v>4</v>
      </c>
      <c r="I23" s="117"/>
      <c r="J23" s="117"/>
      <c r="K23" s="117"/>
      <c r="L23" s="117"/>
      <c r="M23" s="117"/>
      <c r="N23" s="117"/>
      <c r="O23" s="128"/>
      <c r="P23" s="128">
        <f t="shared" ref="P23:Z23" si="12">SUMIF(BAUEmissionSource,$F23&amp;" ("&amp;$G86&amp;")",INDEX(BAUData,0,MATCH(P$10,BAUYear,0)+1))</f>
        <v>0</v>
      </c>
      <c r="Q23" s="128">
        <f t="shared" si="12"/>
        <v>0</v>
      </c>
      <c r="R23" s="128">
        <f t="shared" si="12"/>
        <v>0</v>
      </c>
      <c r="S23" s="128">
        <f t="shared" si="12"/>
        <v>0</v>
      </c>
      <c r="T23" s="128">
        <f t="shared" si="12"/>
        <v>0</v>
      </c>
      <c r="U23" s="128">
        <f t="shared" si="12"/>
        <v>0</v>
      </c>
      <c r="V23" s="128">
        <f t="shared" si="12"/>
        <v>0</v>
      </c>
      <c r="W23" s="128">
        <f t="shared" si="12"/>
        <v>0</v>
      </c>
      <c r="X23" s="128">
        <f t="shared" si="12"/>
        <v>0</v>
      </c>
      <c r="Y23" s="128">
        <f t="shared" si="12"/>
        <v>0</v>
      </c>
      <c r="Z23" s="128">
        <f t="shared" si="12"/>
        <v>0</v>
      </c>
      <c r="AB23" s="121" t="s">
        <v>387</v>
      </c>
      <c r="AC23" s="121" t="s">
        <v>97</v>
      </c>
      <c r="AD23" s="121" t="s">
        <v>4</v>
      </c>
      <c r="AE23" s="117"/>
      <c r="AF23" s="117"/>
      <c r="AG23" s="117"/>
      <c r="AH23" s="117"/>
      <c r="AI23" s="117"/>
      <c r="AJ23" s="117"/>
      <c r="AK23" s="128"/>
      <c r="AL23" s="174">
        <f t="array" ref="AL23">P23-SUM(IF(ProjectListEmissionSource=$AB86&amp;" ("&amp;$AC86&amp;")",IF(ProjectListYear=AL$73,IF(ProjectListCarbonCosts="Carbon Savings (tCO2e)",ProjectListData))))</f>
        <v>0</v>
      </c>
      <c r="AM23" s="174">
        <f t="array" ref="AM23">Q23-SUM(IF(ProjectListEmissionSource=$AB86&amp;" ("&amp;$AC86&amp;")",IF(ProjectListYear=AM$73,IF(ProjectListCarbonCosts="Carbon Savings (tCO2e)",ProjectListData))))</f>
        <v>0</v>
      </c>
      <c r="AN23" s="174">
        <f t="array" ref="AN23">R23-SUM(IF(ProjectListEmissionSource=$AB86&amp;" ("&amp;$AC86&amp;")",IF(ProjectListYear=AN$73,IF(ProjectListCarbonCosts="Carbon Savings (tCO2e)",ProjectListData))))</f>
        <v>0</v>
      </c>
      <c r="AO23" s="174">
        <f t="array" ref="AO23">S23-SUM(IF(ProjectListEmissionSource=$AB86&amp;" ("&amp;$AC86&amp;")",IF(ProjectListYear=AO$73,IF(ProjectListCarbonCosts="Carbon Savings (tCO2e)",ProjectListData))))</f>
        <v>0</v>
      </c>
      <c r="AP23" s="174">
        <f t="array" ref="AP23">T23-SUM(IF(ProjectListEmissionSource=$AB86&amp;" ("&amp;$AC86&amp;")",IF(ProjectListYear=AP$73,IF(ProjectListCarbonCosts="Carbon Savings (tCO2e)",ProjectListData))))</f>
        <v>0</v>
      </c>
      <c r="AQ23" s="174">
        <f t="array" ref="AQ23">U23-SUM(IF(ProjectListEmissionSource=$AB86&amp;" ("&amp;$AC86&amp;")",IF(ProjectListYear=AQ$73,IF(ProjectListCarbonCosts="Carbon Savings (tCO2e)",ProjectListData))))</f>
        <v>0</v>
      </c>
      <c r="AR23" s="174">
        <f t="array" ref="AR23">V23-SUM(IF(ProjectListEmissionSource=$AB86&amp;" ("&amp;$AC86&amp;")",IF(ProjectListYear=AR$73,IF(ProjectListCarbonCosts="Carbon Savings (tCO2e)",ProjectListData))))</f>
        <v>0</v>
      </c>
      <c r="AS23" s="174">
        <f t="array" ref="AS23">W23-SUM(IF(ProjectListEmissionSource=$AB86&amp;" ("&amp;$AC86&amp;")",IF(ProjectListYear=AS$73,IF(ProjectListCarbonCosts="Carbon Savings (tCO2e)",ProjectListData))))</f>
        <v>0</v>
      </c>
      <c r="AT23" s="174">
        <f t="array" ref="AT23">X23-SUM(IF(ProjectListEmissionSource=$AB86&amp;" ("&amp;$AC86&amp;")",IF(ProjectListYear=AT$73,IF(ProjectListCarbonCosts="Carbon Savings (tCO2e)",ProjectListData))))</f>
        <v>0</v>
      </c>
      <c r="AU23" s="174">
        <f t="array" ref="AU23">Y23-SUM(IF(ProjectListEmissionSource=$AB86&amp;" ("&amp;$AC86&amp;")",IF(ProjectListYear=AU$73,IF(ProjectListCarbonCosts="Carbon Savings (tCO2e)",ProjectListData))))</f>
        <v>0</v>
      </c>
      <c r="AV23" s="174">
        <f t="array" ref="AV23">Z23-SUM(IF(ProjectListEmissionSource=$AB86&amp;" ("&amp;$AC86&amp;")",IF(ProjectListYear=AV$73,IF(ProjectListCarbonCosts="Carbon Savings (tCO2e)",ProjectListData))))</f>
        <v>0</v>
      </c>
    </row>
    <row r="24" spans="1:48" x14ac:dyDescent="0.25">
      <c r="E24" s="161"/>
      <c r="F24" s="116" t="s">
        <v>386</v>
      </c>
      <c r="G24" s="116" t="s">
        <v>97</v>
      </c>
      <c r="H24" s="116" t="s">
        <v>4</v>
      </c>
      <c r="I24" s="117"/>
      <c r="J24" s="117"/>
      <c r="K24" s="117"/>
      <c r="L24" s="117"/>
      <c r="M24" s="117"/>
      <c r="N24" s="117"/>
      <c r="O24" s="128"/>
      <c r="P24" s="128">
        <f t="shared" ref="P24:Z24" si="13">SUMIF(BAUEmissionSource,$F24&amp;" ("&amp;$G87&amp;")",INDEX(BAUData,0,MATCH(P$10,BAUYear,0)+1))</f>
        <v>0</v>
      </c>
      <c r="Q24" s="128">
        <f t="shared" si="13"/>
        <v>0</v>
      </c>
      <c r="R24" s="128">
        <f t="shared" si="13"/>
        <v>0</v>
      </c>
      <c r="S24" s="128">
        <f t="shared" si="13"/>
        <v>0</v>
      </c>
      <c r="T24" s="128">
        <f t="shared" si="13"/>
        <v>0</v>
      </c>
      <c r="U24" s="128">
        <f t="shared" si="13"/>
        <v>0</v>
      </c>
      <c r="V24" s="128">
        <f t="shared" si="13"/>
        <v>0</v>
      </c>
      <c r="W24" s="128">
        <f t="shared" si="13"/>
        <v>0</v>
      </c>
      <c r="X24" s="128">
        <f t="shared" si="13"/>
        <v>0</v>
      </c>
      <c r="Y24" s="128">
        <f t="shared" si="13"/>
        <v>0</v>
      </c>
      <c r="Z24" s="128">
        <f t="shared" si="13"/>
        <v>0</v>
      </c>
      <c r="AB24" s="121" t="s">
        <v>386</v>
      </c>
      <c r="AC24" s="121" t="s">
        <v>97</v>
      </c>
      <c r="AD24" s="121" t="s">
        <v>4</v>
      </c>
      <c r="AE24" s="117"/>
      <c r="AF24" s="117"/>
      <c r="AG24" s="117"/>
      <c r="AH24" s="117"/>
      <c r="AI24" s="117"/>
      <c r="AJ24" s="117"/>
      <c r="AK24" s="128"/>
      <c r="AL24" s="174">
        <f t="array" ref="AL24">P24-SUM(IF(ProjectListEmissionSource=$AB87&amp;" ("&amp;$AC87&amp;")",IF(ProjectListYear=AL$73,IF(ProjectListCarbonCosts="Carbon Savings (tCO2e)",ProjectListData))))</f>
        <v>0</v>
      </c>
      <c r="AM24" s="174">
        <f t="array" ref="AM24">Q24-SUM(IF(ProjectListEmissionSource=$AB87&amp;" ("&amp;$AC87&amp;")",IF(ProjectListYear=AM$73,IF(ProjectListCarbonCosts="Carbon Savings (tCO2e)",ProjectListData))))</f>
        <v>0</v>
      </c>
      <c r="AN24" s="174">
        <f t="array" ref="AN24">R24-SUM(IF(ProjectListEmissionSource=$AB87&amp;" ("&amp;$AC87&amp;")",IF(ProjectListYear=AN$73,IF(ProjectListCarbonCosts="Carbon Savings (tCO2e)",ProjectListData))))</f>
        <v>0</v>
      </c>
      <c r="AO24" s="174">
        <f t="array" ref="AO24">S24-SUM(IF(ProjectListEmissionSource=$AB87&amp;" ("&amp;$AC87&amp;")",IF(ProjectListYear=AO$73,IF(ProjectListCarbonCosts="Carbon Savings (tCO2e)",ProjectListData))))</f>
        <v>0</v>
      </c>
      <c r="AP24" s="174">
        <f t="array" ref="AP24">T24-SUM(IF(ProjectListEmissionSource=$AB87&amp;" ("&amp;$AC87&amp;")",IF(ProjectListYear=AP$73,IF(ProjectListCarbonCosts="Carbon Savings (tCO2e)",ProjectListData))))</f>
        <v>0</v>
      </c>
      <c r="AQ24" s="174">
        <f t="array" ref="AQ24">U24-SUM(IF(ProjectListEmissionSource=$AB87&amp;" ("&amp;$AC87&amp;")",IF(ProjectListYear=AQ$73,IF(ProjectListCarbonCosts="Carbon Savings (tCO2e)",ProjectListData))))</f>
        <v>0</v>
      </c>
      <c r="AR24" s="174">
        <f t="array" ref="AR24">V24-SUM(IF(ProjectListEmissionSource=$AB87&amp;" ("&amp;$AC87&amp;")",IF(ProjectListYear=AR$73,IF(ProjectListCarbonCosts="Carbon Savings (tCO2e)",ProjectListData))))</f>
        <v>0</v>
      </c>
      <c r="AS24" s="174">
        <f t="array" ref="AS24">W24-SUM(IF(ProjectListEmissionSource=$AB87&amp;" ("&amp;$AC87&amp;")",IF(ProjectListYear=AS$73,IF(ProjectListCarbonCosts="Carbon Savings (tCO2e)",ProjectListData))))</f>
        <v>0</v>
      </c>
      <c r="AT24" s="174">
        <f t="array" ref="AT24">X24-SUM(IF(ProjectListEmissionSource=$AB87&amp;" ("&amp;$AC87&amp;")",IF(ProjectListYear=AT$73,IF(ProjectListCarbonCosts="Carbon Savings (tCO2e)",ProjectListData))))</f>
        <v>0</v>
      </c>
      <c r="AU24" s="174">
        <f t="array" ref="AU24">Y24-SUM(IF(ProjectListEmissionSource=$AB87&amp;" ("&amp;$AC87&amp;")",IF(ProjectListYear=AU$73,IF(ProjectListCarbonCosts="Carbon Savings (tCO2e)",ProjectListData))))</f>
        <v>0</v>
      </c>
      <c r="AV24" s="174">
        <f t="array" ref="AV24">Z24-SUM(IF(ProjectListEmissionSource=$AB87&amp;" ("&amp;$AC87&amp;")",IF(ProjectListYear=AV$73,IF(ProjectListCarbonCosts="Carbon Savings (tCO2e)",ProjectListData))))</f>
        <v>0</v>
      </c>
    </row>
    <row r="25" spans="1:48" x14ac:dyDescent="0.25">
      <c r="F25" s="116" t="s">
        <v>370</v>
      </c>
      <c r="G25" s="116" t="s">
        <v>97</v>
      </c>
      <c r="H25" s="116" t="s">
        <v>4</v>
      </c>
      <c r="I25" s="117"/>
      <c r="J25" s="117"/>
      <c r="K25" s="117"/>
      <c r="L25" s="117"/>
      <c r="M25" s="117"/>
      <c r="N25" s="117"/>
      <c r="O25" s="128"/>
      <c r="P25" s="128">
        <f t="shared" ref="P25:Z25" si="14">SUMIF(BAUEmissionSource,$F25&amp;" ("&amp;$G88&amp;")",INDEX(BAUData,0,MATCH(P$10,BAUYear,0)+1))</f>
        <v>0</v>
      </c>
      <c r="Q25" s="128">
        <f t="shared" si="14"/>
        <v>0</v>
      </c>
      <c r="R25" s="128">
        <f t="shared" si="14"/>
        <v>0</v>
      </c>
      <c r="S25" s="128">
        <f t="shared" si="14"/>
        <v>0</v>
      </c>
      <c r="T25" s="128">
        <f t="shared" si="14"/>
        <v>0</v>
      </c>
      <c r="U25" s="128">
        <f t="shared" si="14"/>
        <v>0</v>
      </c>
      <c r="V25" s="128">
        <f t="shared" si="14"/>
        <v>0</v>
      </c>
      <c r="W25" s="128">
        <f t="shared" si="14"/>
        <v>0</v>
      </c>
      <c r="X25" s="128">
        <f t="shared" si="14"/>
        <v>0</v>
      </c>
      <c r="Y25" s="128">
        <f t="shared" si="14"/>
        <v>0</v>
      </c>
      <c r="Z25" s="128">
        <f t="shared" si="14"/>
        <v>0</v>
      </c>
      <c r="AB25" s="121" t="s">
        <v>370</v>
      </c>
      <c r="AC25" s="121" t="s">
        <v>97</v>
      </c>
      <c r="AD25" s="121" t="s">
        <v>4</v>
      </c>
      <c r="AE25" s="117"/>
      <c r="AF25" s="117"/>
      <c r="AG25" s="117"/>
      <c r="AH25" s="117"/>
      <c r="AI25" s="117"/>
      <c r="AJ25" s="117"/>
      <c r="AK25" s="128"/>
      <c r="AL25" s="174">
        <f t="array" ref="AL25">P25-SUM(IF(ProjectListEmissionSource=$AB88&amp;" ("&amp;$AC88&amp;")",IF(ProjectListYear=AL$73,IF(ProjectListCarbonCosts="Carbon Savings (tCO2e)",ProjectListData))))</f>
        <v>0</v>
      </c>
      <c r="AM25" s="174">
        <f t="array" ref="AM25">Q25-SUM(IF(ProjectListEmissionSource=$AB88&amp;" ("&amp;$AC88&amp;")",IF(ProjectListYear=AM$73,IF(ProjectListCarbonCosts="Carbon Savings (tCO2e)",ProjectListData))))</f>
        <v>0</v>
      </c>
      <c r="AN25" s="174">
        <f t="array" ref="AN25">R25-SUM(IF(ProjectListEmissionSource=$AB88&amp;" ("&amp;$AC88&amp;")",IF(ProjectListYear=AN$73,IF(ProjectListCarbonCosts="Carbon Savings (tCO2e)",ProjectListData))))</f>
        <v>0</v>
      </c>
      <c r="AO25" s="174">
        <f t="array" ref="AO25">S25-SUM(IF(ProjectListEmissionSource=$AB88&amp;" ("&amp;$AC88&amp;")",IF(ProjectListYear=AO$73,IF(ProjectListCarbonCosts="Carbon Savings (tCO2e)",ProjectListData))))</f>
        <v>0</v>
      </c>
      <c r="AP25" s="174">
        <f t="array" ref="AP25">T25-SUM(IF(ProjectListEmissionSource=$AB88&amp;" ("&amp;$AC88&amp;")",IF(ProjectListYear=AP$73,IF(ProjectListCarbonCosts="Carbon Savings (tCO2e)",ProjectListData))))</f>
        <v>0</v>
      </c>
      <c r="AQ25" s="174">
        <f t="array" ref="AQ25">U25-SUM(IF(ProjectListEmissionSource=$AB88&amp;" ("&amp;$AC88&amp;")",IF(ProjectListYear=AQ$73,IF(ProjectListCarbonCosts="Carbon Savings (tCO2e)",ProjectListData))))</f>
        <v>0</v>
      </c>
      <c r="AR25" s="174">
        <f t="array" ref="AR25">V25-SUM(IF(ProjectListEmissionSource=$AB88&amp;" ("&amp;$AC88&amp;")",IF(ProjectListYear=AR$73,IF(ProjectListCarbonCosts="Carbon Savings (tCO2e)",ProjectListData))))</f>
        <v>0</v>
      </c>
      <c r="AS25" s="174">
        <f t="array" ref="AS25">W25-SUM(IF(ProjectListEmissionSource=$AB88&amp;" ("&amp;$AC88&amp;")",IF(ProjectListYear=AS$73,IF(ProjectListCarbonCosts="Carbon Savings (tCO2e)",ProjectListData))))</f>
        <v>0</v>
      </c>
      <c r="AT25" s="174">
        <f t="array" ref="AT25">X25-SUM(IF(ProjectListEmissionSource=$AB88&amp;" ("&amp;$AC88&amp;")",IF(ProjectListYear=AT$73,IF(ProjectListCarbonCosts="Carbon Savings (tCO2e)",ProjectListData))))</f>
        <v>0</v>
      </c>
      <c r="AU25" s="174">
        <f t="array" ref="AU25">Y25-SUM(IF(ProjectListEmissionSource=$AB88&amp;" ("&amp;$AC88&amp;")",IF(ProjectListYear=AU$73,IF(ProjectListCarbonCosts="Carbon Savings (tCO2e)",ProjectListData))))</f>
        <v>0</v>
      </c>
      <c r="AV25" s="174">
        <f t="array" ref="AV25">Z25-SUM(IF(ProjectListEmissionSource=$AB88&amp;" ("&amp;$AC88&amp;")",IF(ProjectListYear=AV$73,IF(ProjectListCarbonCosts="Carbon Savings (tCO2e)",ProjectListData))))</f>
        <v>0</v>
      </c>
    </row>
    <row r="26" spans="1:48" x14ac:dyDescent="0.25">
      <c r="F26" s="116" t="s">
        <v>369</v>
      </c>
      <c r="G26" s="116" t="s">
        <v>97</v>
      </c>
      <c r="H26" s="116" t="s">
        <v>687</v>
      </c>
      <c r="I26" s="117"/>
      <c r="J26" s="117"/>
      <c r="K26" s="117"/>
      <c r="L26" s="117"/>
      <c r="M26" s="117"/>
      <c r="N26" s="117"/>
      <c r="O26" s="128"/>
      <c r="P26" s="128">
        <f t="shared" ref="P26:Z26" si="15">SUMIF(BAUEmissionSource,$F26&amp;" ("&amp;$G89&amp;")",INDEX(BAUData,0,MATCH(P$10,BAUYear,0)+1))</f>
        <v>1663.3999999999996</v>
      </c>
      <c r="Q26" s="128">
        <f t="shared" si="15"/>
        <v>1663.3999999999996</v>
      </c>
      <c r="R26" s="128">
        <f t="shared" si="15"/>
        <v>1663.3999999999996</v>
      </c>
      <c r="S26" s="128">
        <f t="shared" si="15"/>
        <v>1663.3999999999996</v>
      </c>
      <c r="T26" s="128">
        <f t="shared" si="15"/>
        <v>1663.3999999999996</v>
      </c>
      <c r="U26" s="128">
        <f t="shared" si="15"/>
        <v>1663.3999999999996</v>
      </c>
      <c r="V26" s="128">
        <f t="shared" si="15"/>
        <v>1663.3999999999996</v>
      </c>
      <c r="W26" s="128">
        <f t="shared" si="15"/>
        <v>1663.3999999999996</v>
      </c>
      <c r="X26" s="128">
        <f t="shared" si="15"/>
        <v>1663.3999999999996</v>
      </c>
      <c r="Y26" s="128">
        <f t="shared" si="15"/>
        <v>1663.3999999999996</v>
      </c>
      <c r="Z26" s="128">
        <f t="shared" si="15"/>
        <v>1663.3999999999996</v>
      </c>
      <c r="AB26" s="121" t="s">
        <v>369</v>
      </c>
      <c r="AC26" s="121" t="s">
        <v>97</v>
      </c>
      <c r="AD26" s="121" t="s">
        <v>687</v>
      </c>
      <c r="AE26" s="117"/>
      <c r="AF26" s="117"/>
      <c r="AG26" s="117"/>
      <c r="AH26" s="117"/>
      <c r="AI26" s="117"/>
      <c r="AJ26" s="117"/>
      <c r="AK26" s="128"/>
      <c r="AL26" s="174">
        <f t="array" ref="AL26">P26-SUM(IF(ProjectListEmissionSource=$AB89&amp;" ("&amp;$AC89&amp;")",IF(ProjectListYear=AL$73,IF(ProjectListCarbonCosts="Carbon Savings (tCO2e)",ProjectListData))))</f>
        <v>1663.3999999999996</v>
      </c>
      <c r="AM26" s="174">
        <f t="array" ref="AM26">Q26-SUM(IF(ProjectListEmissionSource=$AB89&amp;" ("&amp;$AC89&amp;")",IF(ProjectListYear=AM$73,IF(ProjectListCarbonCosts="Carbon Savings (tCO2e)",ProjectListData))))</f>
        <v>1663.3999999999996</v>
      </c>
      <c r="AN26" s="174">
        <f t="array" ref="AN26">R26-SUM(IF(ProjectListEmissionSource=$AB89&amp;" ("&amp;$AC89&amp;")",IF(ProjectListYear=AN$73,IF(ProjectListCarbonCosts="Carbon Savings (tCO2e)",ProjectListData))))</f>
        <v>1663.3999999999996</v>
      </c>
      <c r="AO26" s="174">
        <f t="array" ref="AO26">S26-SUM(IF(ProjectListEmissionSource=$AB89&amp;" ("&amp;$AC89&amp;")",IF(ProjectListYear=AO$73,IF(ProjectListCarbonCosts="Carbon Savings (tCO2e)",ProjectListData))))</f>
        <v>1663.3999999999996</v>
      </c>
      <c r="AP26" s="174">
        <f t="array" ref="AP26">T26-SUM(IF(ProjectListEmissionSource=$AB89&amp;" ("&amp;$AC89&amp;")",IF(ProjectListYear=AP$73,IF(ProjectListCarbonCosts="Carbon Savings (tCO2e)",ProjectListData))))</f>
        <v>1663.3999999999996</v>
      </c>
      <c r="AQ26" s="174">
        <f t="array" ref="AQ26">U26-SUM(IF(ProjectListEmissionSource=$AB89&amp;" ("&amp;$AC89&amp;")",IF(ProjectListYear=AQ$73,IF(ProjectListCarbonCosts="Carbon Savings (tCO2e)",ProjectListData))))</f>
        <v>1663.3999999999996</v>
      </c>
      <c r="AR26" s="174">
        <f t="array" ref="AR26">V26-SUM(IF(ProjectListEmissionSource=$AB89&amp;" ("&amp;$AC89&amp;")",IF(ProjectListYear=AR$73,IF(ProjectListCarbonCosts="Carbon Savings (tCO2e)",ProjectListData))))</f>
        <v>1663.3999999999996</v>
      </c>
      <c r="AS26" s="174">
        <f t="array" ref="AS26">W26-SUM(IF(ProjectListEmissionSource=$AB89&amp;" ("&amp;$AC89&amp;")",IF(ProjectListYear=AS$73,IF(ProjectListCarbonCosts="Carbon Savings (tCO2e)",ProjectListData))))</f>
        <v>1663.3999999999996</v>
      </c>
      <c r="AT26" s="174">
        <f t="array" ref="AT26">X26-SUM(IF(ProjectListEmissionSource=$AB89&amp;" ("&amp;$AC89&amp;")",IF(ProjectListYear=AT$73,IF(ProjectListCarbonCosts="Carbon Savings (tCO2e)",ProjectListData))))</f>
        <v>1663.3999999999996</v>
      </c>
      <c r="AU26" s="174">
        <f t="array" ref="AU26">Y26-SUM(IF(ProjectListEmissionSource=$AB89&amp;" ("&amp;$AC89&amp;")",IF(ProjectListYear=AU$73,IF(ProjectListCarbonCosts="Carbon Savings (tCO2e)",ProjectListData))))</f>
        <v>1663.3999999999996</v>
      </c>
      <c r="AV26" s="174">
        <f t="array" ref="AV26">Z26-SUM(IF(ProjectListEmissionSource=$AB89&amp;" ("&amp;$AC89&amp;")",IF(ProjectListYear=AV$73,IF(ProjectListCarbonCosts="Carbon Savings (tCO2e)",ProjectListData))))</f>
        <v>1663.3999999999996</v>
      </c>
    </row>
    <row r="27" spans="1:48" x14ac:dyDescent="0.25">
      <c r="F27" s="116" t="s">
        <v>368</v>
      </c>
      <c r="G27" s="116" t="s">
        <v>97</v>
      </c>
      <c r="H27" s="116" t="s">
        <v>687</v>
      </c>
      <c r="I27" s="117"/>
      <c r="J27" s="117"/>
      <c r="K27" s="117"/>
      <c r="L27" s="117"/>
      <c r="M27" s="117"/>
      <c r="N27" s="117"/>
      <c r="O27" s="128"/>
      <c r="P27" s="128">
        <f t="shared" ref="P27:Z27" si="16">SUMIF(BAUEmissionSource,$F27&amp;" ("&amp;$G90&amp;")",INDEX(BAUData,0,MATCH(P$10,BAUYear,0)+1))</f>
        <v>0</v>
      </c>
      <c r="Q27" s="128">
        <f t="shared" si="16"/>
        <v>0</v>
      </c>
      <c r="R27" s="128">
        <f t="shared" si="16"/>
        <v>0</v>
      </c>
      <c r="S27" s="128">
        <f t="shared" si="16"/>
        <v>0</v>
      </c>
      <c r="T27" s="128">
        <f t="shared" si="16"/>
        <v>0</v>
      </c>
      <c r="U27" s="128">
        <f t="shared" si="16"/>
        <v>0</v>
      </c>
      <c r="V27" s="128">
        <f t="shared" si="16"/>
        <v>0</v>
      </c>
      <c r="W27" s="128">
        <f t="shared" si="16"/>
        <v>0</v>
      </c>
      <c r="X27" s="128">
        <f t="shared" si="16"/>
        <v>0</v>
      </c>
      <c r="Y27" s="128">
        <f t="shared" si="16"/>
        <v>0</v>
      </c>
      <c r="Z27" s="128">
        <f t="shared" si="16"/>
        <v>0</v>
      </c>
      <c r="AB27" s="121" t="s">
        <v>368</v>
      </c>
      <c r="AC27" s="121" t="s">
        <v>97</v>
      </c>
      <c r="AD27" s="121" t="s">
        <v>687</v>
      </c>
      <c r="AE27" s="117"/>
      <c r="AF27" s="117"/>
      <c r="AG27" s="117"/>
      <c r="AH27" s="117"/>
      <c r="AI27" s="117"/>
      <c r="AJ27" s="117"/>
      <c r="AK27" s="128"/>
      <c r="AL27" s="174">
        <f t="array" ref="AL27">P27-SUM(IF(ProjectListEmissionSource=$AB90&amp;" ("&amp;$AC90&amp;")",IF(ProjectListYear=AL$73,IF(ProjectListCarbonCosts="Carbon Savings (tCO2e)",ProjectListData))))</f>
        <v>0</v>
      </c>
      <c r="AM27" s="174">
        <f t="array" ref="AM27">Q27-SUM(IF(ProjectListEmissionSource=$AB90&amp;" ("&amp;$AC90&amp;")",IF(ProjectListYear=AM$73,IF(ProjectListCarbonCosts="Carbon Savings (tCO2e)",ProjectListData))))</f>
        <v>0</v>
      </c>
      <c r="AN27" s="174">
        <f t="array" ref="AN27">R27-SUM(IF(ProjectListEmissionSource=$AB90&amp;" ("&amp;$AC90&amp;")",IF(ProjectListYear=AN$73,IF(ProjectListCarbonCosts="Carbon Savings (tCO2e)",ProjectListData))))</f>
        <v>0</v>
      </c>
      <c r="AO27" s="174">
        <f t="array" ref="AO27">S27-SUM(IF(ProjectListEmissionSource=$AB90&amp;" ("&amp;$AC90&amp;")",IF(ProjectListYear=AO$73,IF(ProjectListCarbonCosts="Carbon Savings (tCO2e)",ProjectListData))))</f>
        <v>0</v>
      </c>
      <c r="AP27" s="174">
        <f t="array" ref="AP27">T27-SUM(IF(ProjectListEmissionSource=$AB90&amp;" ("&amp;$AC90&amp;")",IF(ProjectListYear=AP$73,IF(ProjectListCarbonCosts="Carbon Savings (tCO2e)",ProjectListData))))</f>
        <v>0</v>
      </c>
      <c r="AQ27" s="174">
        <f t="array" ref="AQ27">U27-SUM(IF(ProjectListEmissionSource=$AB90&amp;" ("&amp;$AC90&amp;")",IF(ProjectListYear=AQ$73,IF(ProjectListCarbonCosts="Carbon Savings (tCO2e)",ProjectListData))))</f>
        <v>0</v>
      </c>
      <c r="AR27" s="174">
        <f t="array" ref="AR27">V27-SUM(IF(ProjectListEmissionSource=$AB90&amp;" ("&amp;$AC90&amp;")",IF(ProjectListYear=AR$73,IF(ProjectListCarbonCosts="Carbon Savings (tCO2e)",ProjectListData))))</f>
        <v>0</v>
      </c>
      <c r="AS27" s="174">
        <f t="array" ref="AS27">W27-SUM(IF(ProjectListEmissionSource=$AB90&amp;" ("&amp;$AC90&amp;")",IF(ProjectListYear=AS$73,IF(ProjectListCarbonCosts="Carbon Savings (tCO2e)",ProjectListData))))</f>
        <v>0</v>
      </c>
      <c r="AT27" s="174">
        <f t="array" ref="AT27">X27-SUM(IF(ProjectListEmissionSource=$AB90&amp;" ("&amp;$AC90&amp;")",IF(ProjectListYear=AT$73,IF(ProjectListCarbonCosts="Carbon Savings (tCO2e)",ProjectListData))))</f>
        <v>0</v>
      </c>
      <c r="AU27" s="174">
        <f t="array" ref="AU27">Y27-SUM(IF(ProjectListEmissionSource=$AB90&amp;" ("&amp;$AC90&amp;")",IF(ProjectListYear=AU$73,IF(ProjectListCarbonCosts="Carbon Savings (tCO2e)",ProjectListData))))</f>
        <v>0</v>
      </c>
      <c r="AV27" s="174">
        <f t="array" ref="AV27">Z27-SUM(IF(ProjectListEmissionSource=$AB90&amp;" ("&amp;$AC90&amp;")",IF(ProjectListYear=AV$73,IF(ProjectListCarbonCosts="Carbon Savings (tCO2e)",ProjectListData))))</f>
        <v>0</v>
      </c>
    </row>
    <row r="28" spans="1:48" x14ac:dyDescent="0.25">
      <c r="F28" s="116" t="s">
        <v>367</v>
      </c>
      <c r="G28" s="116" t="s">
        <v>97</v>
      </c>
      <c r="H28" s="116" t="s">
        <v>687</v>
      </c>
      <c r="I28" s="117"/>
      <c r="J28" s="117"/>
      <c r="K28" s="117"/>
      <c r="L28" s="117"/>
      <c r="M28" s="117"/>
      <c r="N28" s="117"/>
      <c r="O28" s="128"/>
      <c r="P28" s="128">
        <f t="shared" ref="P28:Z28" si="17">SUMIF(BAUEmissionSource,$F28&amp;" ("&amp;$G91&amp;")",INDEX(BAUData,0,MATCH(P$10,BAUYear,0)+1))</f>
        <v>0</v>
      </c>
      <c r="Q28" s="128">
        <f t="shared" si="17"/>
        <v>0</v>
      </c>
      <c r="R28" s="128">
        <f t="shared" si="17"/>
        <v>0</v>
      </c>
      <c r="S28" s="128">
        <f t="shared" si="17"/>
        <v>0</v>
      </c>
      <c r="T28" s="128">
        <f t="shared" si="17"/>
        <v>0</v>
      </c>
      <c r="U28" s="128">
        <f t="shared" si="17"/>
        <v>0</v>
      </c>
      <c r="V28" s="128">
        <f t="shared" si="17"/>
        <v>0</v>
      </c>
      <c r="W28" s="128">
        <f t="shared" si="17"/>
        <v>0</v>
      </c>
      <c r="X28" s="128">
        <f t="shared" si="17"/>
        <v>0</v>
      </c>
      <c r="Y28" s="128">
        <f t="shared" si="17"/>
        <v>0</v>
      </c>
      <c r="Z28" s="128">
        <f t="shared" si="17"/>
        <v>0</v>
      </c>
      <c r="AB28" s="121" t="s">
        <v>367</v>
      </c>
      <c r="AC28" s="121" t="s">
        <v>97</v>
      </c>
      <c r="AD28" s="121" t="s">
        <v>687</v>
      </c>
      <c r="AE28" s="117"/>
      <c r="AF28" s="117"/>
      <c r="AG28" s="117"/>
      <c r="AH28" s="117"/>
      <c r="AI28" s="117"/>
      <c r="AJ28" s="117"/>
      <c r="AK28" s="128"/>
      <c r="AL28" s="174">
        <f t="array" ref="AL28">P28-SUM(IF(ProjectListEmissionSource=$AB91&amp;" ("&amp;$AC91&amp;")",IF(ProjectListYear=AL$73,IF(ProjectListCarbonCosts="Carbon Savings (tCO2e)",ProjectListData))))</f>
        <v>0</v>
      </c>
      <c r="AM28" s="174">
        <f t="array" ref="AM28">Q28-SUM(IF(ProjectListEmissionSource=$AB91&amp;" ("&amp;$AC91&amp;")",IF(ProjectListYear=AM$73,IF(ProjectListCarbonCosts="Carbon Savings (tCO2e)",ProjectListData))))</f>
        <v>0</v>
      </c>
      <c r="AN28" s="174">
        <f t="array" ref="AN28">R28-SUM(IF(ProjectListEmissionSource=$AB91&amp;" ("&amp;$AC91&amp;")",IF(ProjectListYear=AN$73,IF(ProjectListCarbonCosts="Carbon Savings (tCO2e)",ProjectListData))))</f>
        <v>0</v>
      </c>
      <c r="AO28" s="174">
        <f t="array" ref="AO28">S28-SUM(IF(ProjectListEmissionSource=$AB91&amp;" ("&amp;$AC91&amp;")",IF(ProjectListYear=AO$73,IF(ProjectListCarbonCosts="Carbon Savings (tCO2e)",ProjectListData))))</f>
        <v>0</v>
      </c>
      <c r="AP28" s="174">
        <f t="array" ref="AP28">T28-SUM(IF(ProjectListEmissionSource=$AB91&amp;" ("&amp;$AC91&amp;")",IF(ProjectListYear=AP$73,IF(ProjectListCarbonCosts="Carbon Savings (tCO2e)",ProjectListData))))</f>
        <v>0</v>
      </c>
      <c r="AQ28" s="174">
        <f t="array" ref="AQ28">U28-SUM(IF(ProjectListEmissionSource=$AB91&amp;" ("&amp;$AC91&amp;")",IF(ProjectListYear=AQ$73,IF(ProjectListCarbonCosts="Carbon Savings (tCO2e)",ProjectListData))))</f>
        <v>0</v>
      </c>
      <c r="AR28" s="174">
        <f t="array" ref="AR28">V28-SUM(IF(ProjectListEmissionSource=$AB91&amp;" ("&amp;$AC91&amp;")",IF(ProjectListYear=AR$73,IF(ProjectListCarbonCosts="Carbon Savings (tCO2e)",ProjectListData))))</f>
        <v>0</v>
      </c>
      <c r="AS28" s="174">
        <f t="array" ref="AS28">W28-SUM(IF(ProjectListEmissionSource=$AB91&amp;" ("&amp;$AC91&amp;")",IF(ProjectListYear=AS$73,IF(ProjectListCarbonCosts="Carbon Savings (tCO2e)",ProjectListData))))</f>
        <v>0</v>
      </c>
      <c r="AT28" s="174">
        <f t="array" ref="AT28">X28-SUM(IF(ProjectListEmissionSource=$AB91&amp;" ("&amp;$AC91&amp;")",IF(ProjectListYear=AT$73,IF(ProjectListCarbonCosts="Carbon Savings (tCO2e)",ProjectListData))))</f>
        <v>0</v>
      </c>
      <c r="AU28" s="174">
        <f t="array" ref="AU28">Y28-SUM(IF(ProjectListEmissionSource=$AB91&amp;" ("&amp;$AC91&amp;")",IF(ProjectListYear=AU$73,IF(ProjectListCarbonCosts="Carbon Savings (tCO2e)",ProjectListData))))</f>
        <v>0</v>
      </c>
      <c r="AV28" s="174">
        <f t="array" ref="AV28">Z28-SUM(IF(ProjectListEmissionSource=$AB91&amp;" ("&amp;$AC91&amp;")",IF(ProjectListYear=AV$73,IF(ProjectListCarbonCosts="Carbon Savings (tCO2e)",ProjectListData))))</f>
        <v>0</v>
      </c>
    </row>
    <row r="29" spans="1:48" x14ac:dyDescent="0.25">
      <c r="F29" s="116" t="s">
        <v>366</v>
      </c>
      <c r="G29" s="116" t="s">
        <v>97</v>
      </c>
      <c r="H29" s="116" t="s">
        <v>687</v>
      </c>
      <c r="I29" s="117"/>
      <c r="J29" s="117"/>
      <c r="K29" s="117"/>
      <c r="L29" s="117"/>
      <c r="M29" s="117"/>
      <c r="N29" s="117"/>
      <c r="O29" s="128"/>
      <c r="P29" s="128">
        <f t="shared" ref="P29:Z29" si="18">SUMIF(BAUEmissionSource,$F29&amp;" ("&amp;$G92&amp;")",INDEX(BAUData,0,MATCH(P$10,BAUYear,0)+1))</f>
        <v>364.64</v>
      </c>
      <c r="Q29" s="128">
        <f t="shared" si="18"/>
        <v>364.64</v>
      </c>
      <c r="R29" s="128">
        <f t="shared" si="18"/>
        <v>364.64</v>
      </c>
      <c r="S29" s="128">
        <f t="shared" si="18"/>
        <v>364.64</v>
      </c>
      <c r="T29" s="128">
        <f t="shared" si="18"/>
        <v>364.64</v>
      </c>
      <c r="U29" s="128">
        <f t="shared" si="18"/>
        <v>364.64</v>
      </c>
      <c r="V29" s="128">
        <f t="shared" si="18"/>
        <v>364.64</v>
      </c>
      <c r="W29" s="128">
        <f t="shared" si="18"/>
        <v>364.64</v>
      </c>
      <c r="X29" s="128">
        <f t="shared" si="18"/>
        <v>364.64</v>
      </c>
      <c r="Y29" s="128">
        <f t="shared" si="18"/>
        <v>364.64</v>
      </c>
      <c r="Z29" s="128">
        <f t="shared" si="18"/>
        <v>364.64</v>
      </c>
      <c r="AB29" s="121" t="s">
        <v>366</v>
      </c>
      <c r="AC29" s="121" t="s">
        <v>97</v>
      </c>
      <c r="AD29" s="121" t="s">
        <v>687</v>
      </c>
      <c r="AE29" s="117"/>
      <c r="AF29" s="117"/>
      <c r="AG29" s="117"/>
      <c r="AH29" s="117"/>
      <c r="AI29" s="117"/>
      <c r="AJ29" s="117"/>
      <c r="AK29" s="128"/>
      <c r="AL29" s="174">
        <f t="array" ref="AL29">P29-SUM(IF(ProjectListEmissionSource=$AB92&amp;" ("&amp;$AC92&amp;")",IF(ProjectListYear=AL$73,IF(ProjectListCarbonCosts="Carbon Savings (tCO2e)",ProjectListData))))</f>
        <v>364.64</v>
      </c>
      <c r="AM29" s="174">
        <f t="array" ref="AM29">Q29-SUM(IF(ProjectListEmissionSource=$AB92&amp;" ("&amp;$AC92&amp;")",IF(ProjectListYear=AM$73,IF(ProjectListCarbonCosts="Carbon Savings (tCO2e)",ProjectListData))))</f>
        <v>364.64</v>
      </c>
      <c r="AN29" s="174">
        <f t="array" ref="AN29">R29-SUM(IF(ProjectListEmissionSource=$AB92&amp;" ("&amp;$AC92&amp;")",IF(ProjectListYear=AN$73,IF(ProjectListCarbonCosts="Carbon Savings (tCO2e)",ProjectListData))))</f>
        <v>364.64</v>
      </c>
      <c r="AO29" s="174">
        <f t="array" ref="AO29">S29-SUM(IF(ProjectListEmissionSource=$AB92&amp;" ("&amp;$AC92&amp;")",IF(ProjectListYear=AO$73,IF(ProjectListCarbonCosts="Carbon Savings (tCO2e)",ProjectListData))))</f>
        <v>364.64</v>
      </c>
      <c r="AP29" s="174">
        <f t="array" ref="AP29">T29-SUM(IF(ProjectListEmissionSource=$AB92&amp;" ("&amp;$AC92&amp;")",IF(ProjectListYear=AP$73,IF(ProjectListCarbonCosts="Carbon Savings (tCO2e)",ProjectListData))))</f>
        <v>364.64</v>
      </c>
      <c r="AQ29" s="174">
        <f t="array" ref="AQ29">U29-SUM(IF(ProjectListEmissionSource=$AB92&amp;" ("&amp;$AC92&amp;")",IF(ProjectListYear=AQ$73,IF(ProjectListCarbonCosts="Carbon Savings (tCO2e)",ProjectListData))))</f>
        <v>364.64</v>
      </c>
      <c r="AR29" s="174">
        <f t="array" ref="AR29">V29-SUM(IF(ProjectListEmissionSource=$AB92&amp;" ("&amp;$AC92&amp;")",IF(ProjectListYear=AR$73,IF(ProjectListCarbonCosts="Carbon Savings (tCO2e)",ProjectListData))))</f>
        <v>364.64</v>
      </c>
      <c r="AS29" s="174">
        <f t="array" ref="AS29">W29-SUM(IF(ProjectListEmissionSource=$AB92&amp;" ("&amp;$AC92&amp;")",IF(ProjectListYear=AS$73,IF(ProjectListCarbonCosts="Carbon Savings (tCO2e)",ProjectListData))))</f>
        <v>364.64</v>
      </c>
      <c r="AT29" s="174">
        <f t="array" ref="AT29">X29-SUM(IF(ProjectListEmissionSource=$AB92&amp;" ("&amp;$AC92&amp;")",IF(ProjectListYear=AT$73,IF(ProjectListCarbonCosts="Carbon Savings (tCO2e)",ProjectListData))))</f>
        <v>364.64</v>
      </c>
      <c r="AU29" s="174">
        <f t="array" ref="AU29">Y29-SUM(IF(ProjectListEmissionSource=$AB92&amp;" ("&amp;$AC92&amp;")",IF(ProjectListYear=AU$73,IF(ProjectListCarbonCosts="Carbon Savings (tCO2e)",ProjectListData))))</f>
        <v>364.64</v>
      </c>
      <c r="AV29" s="174">
        <f t="array" ref="AV29">Z29-SUM(IF(ProjectListEmissionSource=$AB92&amp;" ("&amp;$AC92&amp;")",IF(ProjectListYear=AV$73,IF(ProjectListCarbonCosts="Carbon Savings (tCO2e)",ProjectListData))))</f>
        <v>364.64</v>
      </c>
    </row>
    <row r="30" spans="1:48" x14ac:dyDescent="0.25">
      <c r="F30" s="116" t="s">
        <v>365</v>
      </c>
      <c r="G30" s="116" t="s">
        <v>97</v>
      </c>
      <c r="H30" s="116" t="s">
        <v>687</v>
      </c>
      <c r="I30" s="117"/>
      <c r="J30" s="117"/>
      <c r="K30" s="117"/>
      <c r="L30" s="117"/>
      <c r="M30" s="117"/>
      <c r="N30" s="117"/>
      <c r="O30" s="128"/>
      <c r="P30" s="128">
        <f t="shared" ref="P30:Z30" si="19">SUMIF(BAUEmissionSource,$F30&amp;" ("&amp;$G93&amp;")",INDEX(BAUData,0,MATCH(P$10,BAUYear,0)+1))</f>
        <v>0</v>
      </c>
      <c r="Q30" s="128">
        <f t="shared" si="19"/>
        <v>0</v>
      </c>
      <c r="R30" s="128">
        <f t="shared" si="19"/>
        <v>0</v>
      </c>
      <c r="S30" s="128">
        <f t="shared" si="19"/>
        <v>0</v>
      </c>
      <c r="T30" s="128">
        <f t="shared" si="19"/>
        <v>0</v>
      </c>
      <c r="U30" s="128">
        <f t="shared" si="19"/>
        <v>0</v>
      </c>
      <c r="V30" s="128">
        <f t="shared" si="19"/>
        <v>0</v>
      </c>
      <c r="W30" s="128">
        <f t="shared" si="19"/>
        <v>0</v>
      </c>
      <c r="X30" s="128">
        <f t="shared" si="19"/>
        <v>0</v>
      </c>
      <c r="Y30" s="128">
        <f t="shared" si="19"/>
        <v>0</v>
      </c>
      <c r="Z30" s="128">
        <f t="shared" si="19"/>
        <v>0</v>
      </c>
      <c r="AB30" s="121" t="s">
        <v>365</v>
      </c>
      <c r="AC30" s="121" t="s">
        <v>97</v>
      </c>
      <c r="AD30" s="121" t="s">
        <v>687</v>
      </c>
      <c r="AE30" s="117"/>
      <c r="AF30" s="117"/>
      <c r="AG30" s="117"/>
      <c r="AH30" s="117"/>
      <c r="AI30" s="117"/>
      <c r="AJ30" s="117"/>
      <c r="AK30" s="128"/>
      <c r="AL30" s="174">
        <f t="array" ref="AL30">P30-SUM(IF(ProjectListEmissionSource=$AB93&amp;" ("&amp;$AC93&amp;")",IF(ProjectListYear=AL$73,IF(ProjectListCarbonCosts="Carbon Savings (tCO2e)",ProjectListData))))</f>
        <v>0</v>
      </c>
      <c r="AM30" s="174">
        <f t="array" ref="AM30">Q30-SUM(IF(ProjectListEmissionSource=$AB93&amp;" ("&amp;$AC93&amp;")",IF(ProjectListYear=AM$73,IF(ProjectListCarbonCosts="Carbon Savings (tCO2e)",ProjectListData))))</f>
        <v>0</v>
      </c>
      <c r="AN30" s="174">
        <f t="array" ref="AN30">R30-SUM(IF(ProjectListEmissionSource=$AB93&amp;" ("&amp;$AC93&amp;")",IF(ProjectListYear=AN$73,IF(ProjectListCarbonCosts="Carbon Savings (tCO2e)",ProjectListData))))</f>
        <v>0</v>
      </c>
      <c r="AO30" s="174">
        <f t="array" ref="AO30">S30-SUM(IF(ProjectListEmissionSource=$AB93&amp;" ("&amp;$AC93&amp;")",IF(ProjectListYear=AO$73,IF(ProjectListCarbonCosts="Carbon Savings (tCO2e)",ProjectListData))))</f>
        <v>0</v>
      </c>
      <c r="AP30" s="174">
        <f t="array" ref="AP30">T30-SUM(IF(ProjectListEmissionSource=$AB93&amp;" ("&amp;$AC93&amp;")",IF(ProjectListYear=AP$73,IF(ProjectListCarbonCosts="Carbon Savings (tCO2e)",ProjectListData))))</f>
        <v>0</v>
      </c>
      <c r="AQ30" s="174">
        <f t="array" ref="AQ30">U30-SUM(IF(ProjectListEmissionSource=$AB93&amp;" ("&amp;$AC93&amp;")",IF(ProjectListYear=AQ$73,IF(ProjectListCarbonCosts="Carbon Savings (tCO2e)",ProjectListData))))</f>
        <v>0</v>
      </c>
      <c r="AR30" s="174">
        <f t="array" ref="AR30">V30-SUM(IF(ProjectListEmissionSource=$AB93&amp;" ("&amp;$AC93&amp;")",IF(ProjectListYear=AR$73,IF(ProjectListCarbonCosts="Carbon Savings (tCO2e)",ProjectListData))))</f>
        <v>0</v>
      </c>
      <c r="AS30" s="174">
        <f t="array" ref="AS30">W30-SUM(IF(ProjectListEmissionSource=$AB93&amp;" ("&amp;$AC93&amp;")",IF(ProjectListYear=AS$73,IF(ProjectListCarbonCosts="Carbon Savings (tCO2e)",ProjectListData))))</f>
        <v>0</v>
      </c>
      <c r="AT30" s="174">
        <f t="array" ref="AT30">X30-SUM(IF(ProjectListEmissionSource=$AB93&amp;" ("&amp;$AC93&amp;")",IF(ProjectListYear=AT$73,IF(ProjectListCarbonCosts="Carbon Savings (tCO2e)",ProjectListData))))</f>
        <v>0</v>
      </c>
      <c r="AU30" s="174">
        <f t="array" ref="AU30">Y30-SUM(IF(ProjectListEmissionSource=$AB93&amp;" ("&amp;$AC93&amp;")",IF(ProjectListYear=AU$73,IF(ProjectListCarbonCosts="Carbon Savings (tCO2e)",ProjectListData))))</f>
        <v>0</v>
      </c>
      <c r="AV30" s="174">
        <f t="array" ref="AV30">Z30-SUM(IF(ProjectListEmissionSource=$AB93&amp;" ("&amp;$AC93&amp;")",IF(ProjectListYear=AV$73,IF(ProjectListCarbonCosts="Carbon Savings (tCO2e)",ProjectListData))))</f>
        <v>0</v>
      </c>
    </row>
    <row r="31" spans="1:48" x14ac:dyDescent="0.25">
      <c r="F31" s="116" t="s">
        <v>364</v>
      </c>
      <c r="G31" s="116" t="s">
        <v>97</v>
      </c>
      <c r="H31" s="116" t="s">
        <v>687</v>
      </c>
      <c r="I31" s="117"/>
      <c r="J31" s="117"/>
      <c r="K31" s="117"/>
      <c r="L31" s="117"/>
      <c r="M31" s="117"/>
      <c r="N31" s="117"/>
      <c r="O31" s="128"/>
      <c r="P31" s="128">
        <f t="shared" ref="P31:Z31" si="20">SUMIF(BAUEmissionSource,$F31&amp;" ("&amp;$G94&amp;")",INDEX(BAUData,0,MATCH(P$10,BAUYear,0)+1))</f>
        <v>0</v>
      </c>
      <c r="Q31" s="128">
        <f t="shared" si="20"/>
        <v>0</v>
      </c>
      <c r="R31" s="128">
        <f t="shared" si="20"/>
        <v>0</v>
      </c>
      <c r="S31" s="128">
        <f t="shared" si="20"/>
        <v>0</v>
      </c>
      <c r="T31" s="128">
        <f t="shared" si="20"/>
        <v>0</v>
      </c>
      <c r="U31" s="128">
        <f t="shared" si="20"/>
        <v>0</v>
      </c>
      <c r="V31" s="128">
        <f t="shared" si="20"/>
        <v>0</v>
      </c>
      <c r="W31" s="128">
        <f t="shared" si="20"/>
        <v>0</v>
      </c>
      <c r="X31" s="128">
        <f t="shared" si="20"/>
        <v>0</v>
      </c>
      <c r="Y31" s="128">
        <f t="shared" si="20"/>
        <v>0</v>
      </c>
      <c r="Z31" s="128">
        <f t="shared" si="20"/>
        <v>0</v>
      </c>
      <c r="AB31" s="121" t="s">
        <v>364</v>
      </c>
      <c r="AC31" s="121" t="s">
        <v>97</v>
      </c>
      <c r="AD31" s="121" t="s">
        <v>687</v>
      </c>
      <c r="AE31" s="117"/>
      <c r="AF31" s="117"/>
      <c r="AG31" s="117"/>
      <c r="AH31" s="117"/>
      <c r="AI31" s="117"/>
      <c r="AJ31" s="117"/>
      <c r="AK31" s="128"/>
      <c r="AL31" s="174">
        <f t="array" ref="AL31">P31-SUM(IF(ProjectListEmissionSource=$AB94&amp;" ("&amp;$AC94&amp;")",IF(ProjectListYear=AL$73,IF(ProjectListCarbonCosts="Carbon Savings (tCO2e)",ProjectListData))))</f>
        <v>0</v>
      </c>
      <c r="AM31" s="174">
        <f t="array" ref="AM31">Q31-SUM(IF(ProjectListEmissionSource=$AB94&amp;" ("&amp;$AC94&amp;")",IF(ProjectListYear=AM$73,IF(ProjectListCarbonCosts="Carbon Savings (tCO2e)",ProjectListData))))</f>
        <v>0</v>
      </c>
      <c r="AN31" s="174">
        <f t="array" ref="AN31">R31-SUM(IF(ProjectListEmissionSource=$AB94&amp;" ("&amp;$AC94&amp;")",IF(ProjectListYear=AN$73,IF(ProjectListCarbonCosts="Carbon Savings (tCO2e)",ProjectListData))))</f>
        <v>0</v>
      </c>
      <c r="AO31" s="174">
        <f t="array" ref="AO31">S31-SUM(IF(ProjectListEmissionSource=$AB94&amp;" ("&amp;$AC94&amp;")",IF(ProjectListYear=AO$73,IF(ProjectListCarbonCosts="Carbon Savings (tCO2e)",ProjectListData))))</f>
        <v>0</v>
      </c>
      <c r="AP31" s="174">
        <f t="array" ref="AP31">T31-SUM(IF(ProjectListEmissionSource=$AB94&amp;" ("&amp;$AC94&amp;")",IF(ProjectListYear=AP$73,IF(ProjectListCarbonCosts="Carbon Savings (tCO2e)",ProjectListData))))</f>
        <v>0</v>
      </c>
      <c r="AQ31" s="174">
        <f t="array" ref="AQ31">U31-SUM(IF(ProjectListEmissionSource=$AB94&amp;" ("&amp;$AC94&amp;")",IF(ProjectListYear=AQ$73,IF(ProjectListCarbonCosts="Carbon Savings (tCO2e)",ProjectListData))))</f>
        <v>0</v>
      </c>
      <c r="AR31" s="174">
        <f t="array" ref="AR31">V31-SUM(IF(ProjectListEmissionSource=$AB94&amp;" ("&amp;$AC94&amp;")",IF(ProjectListYear=AR$73,IF(ProjectListCarbonCosts="Carbon Savings (tCO2e)",ProjectListData))))</f>
        <v>0</v>
      </c>
      <c r="AS31" s="174">
        <f t="array" ref="AS31">W31-SUM(IF(ProjectListEmissionSource=$AB94&amp;" ("&amp;$AC94&amp;")",IF(ProjectListYear=AS$73,IF(ProjectListCarbonCosts="Carbon Savings (tCO2e)",ProjectListData))))</f>
        <v>0</v>
      </c>
      <c r="AT31" s="174">
        <f t="array" ref="AT31">X31-SUM(IF(ProjectListEmissionSource=$AB94&amp;" ("&amp;$AC94&amp;")",IF(ProjectListYear=AT$73,IF(ProjectListCarbonCosts="Carbon Savings (tCO2e)",ProjectListData))))</f>
        <v>0</v>
      </c>
      <c r="AU31" s="174">
        <f t="array" ref="AU31">Y31-SUM(IF(ProjectListEmissionSource=$AB94&amp;" ("&amp;$AC94&amp;")",IF(ProjectListYear=AU$73,IF(ProjectListCarbonCosts="Carbon Savings (tCO2e)",ProjectListData))))</f>
        <v>0</v>
      </c>
      <c r="AV31" s="174">
        <f t="array" ref="AV31">Z31-SUM(IF(ProjectListEmissionSource=$AB94&amp;" ("&amp;$AC94&amp;")",IF(ProjectListYear=AV$73,IF(ProjectListCarbonCosts="Carbon Savings (tCO2e)",ProjectListData))))</f>
        <v>0</v>
      </c>
    </row>
    <row r="32" spans="1:48" x14ac:dyDescent="0.25">
      <c r="F32" s="116" t="s">
        <v>363</v>
      </c>
      <c r="G32" s="116" t="s">
        <v>97</v>
      </c>
      <c r="H32" s="116" t="s">
        <v>687</v>
      </c>
      <c r="I32" s="117"/>
      <c r="J32" s="117"/>
      <c r="K32" s="117"/>
      <c r="L32" s="117"/>
      <c r="M32" s="117"/>
      <c r="N32" s="117"/>
      <c r="O32" s="128"/>
      <c r="P32" s="128">
        <f t="shared" ref="P32:Z32" si="21">SUMIF(BAUEmissionSource,$F32&amp;" ("&amp;$G95&amp;")",INDEX(BAUData,0,MATCH(P$10,BAUYear,0)+1))</f>
        <v>0</v>
      </c>
      <c r="Q32" s="128">
        <f t="shared" si="21"/>
        <v>0</v>
      </c>
      <c r="R32" s="128">
        <f t="shared" si="21"/>
        <v>0</v>
      </c>
      <c r="S32" s="128">
        <f t="shared" si="21"/>
        <v>0</v>
      </c>
      <c r="T32" s="128">
        <f t="shared" si="21"/>
        <v>0</v>
      </c>
      <c r="U32" s="128">
        <f t="shared" si="21"/>
        <v>0</v>
      </c>
      <c r="V32" s="128">
        <f t="shared" si="21"/>
        <v>0</v>
      </c>
      <c r="W32" s="128">
        <f t="shared" si="21"/>
        <v>0</v>
      </c>
      <c r="X32" s="128">
        <f t="shared" si="21"/>
        <v>0</v>
      </c>
      <c r="Y32" s="128">
        <f t="shared" si="21"/>
        <v>0</v>
      </c>
      <c r="Z32" s="128">
        <f t="shared" si="21"/>
        <v>0</v>
      </c>
      <c r="AB32" s="121" t="s">
        <v>363</v>
      </c>
      <c r="AC32" s="121" t="s">
        <v>97</v>
      </c>
      <c r="AD32" s="121" t="s">
        <v>687</v>
      </c>
      <c r="AE32" s="117"/>
      <c r="AF32" s="117"/>
      <c r="AG32" s="117"/>
      <c r="AH32" s="117"/>
      <c r="AI32" s="117"/>
      <c r="AJ32" s="117"/>
      <c r="AK32" s="128"/>
      <c r="AL32" s="174">
        <f t="array" ref="AL32">P32-SUM(IF(ProjectListEmissionSource=$AB95&amp;" ("&amp;$AC95&amp;")",IF(ProjectListYear=AL$73,IF(ProjectListCarbonCosts="Carbon Savings (tCO2e)",ProjectListData))))</f>
        <v>0</v>
      </c>
      <c r="AM32" s="174">
        <f t="array" ref="AM32">Q32-SUM(IF(ProjectListEmissionSource=$AB95&amp;" ("&amp;$AC95&amp;")",IF(ProjectListYear=AM$73,IF(ProjectListCarbonCosts="Carbon Savings (tCO2e)",ProjectListData))))</f>
        <v>0</v>
      </c>
      <c r="AN32" s="174">
        <f t="array" ref="AN32">R32-SUM(IF(ProjectListEmissionSource=$AB95&amp;" ("&amp;$AC95&amp;")",IF(ProjectListYear=AN$73,IF(ProjectListCarbonCosts="Carbon Savings (tCO2e)",ProjectListData))))</f>
        <v>0</v>
      </c>
      <c r="AO32" s="174">
        <f t="array" ref="AO32">S32-SUM(IF(ProjectListEmissionSource=$AB95&amp;" ("&amp;$AC95&amp;")",IF(ProjectListYear=AO$73,IF(ProjectListCarbonCosts="Carbon Savings (tCO2e)",ProjectListData))))</f>
        <v>0</v>
      </c>
      <c r="AP32" s="174">
        <f t="array" ref="AP32">T32-SUM(IF(ProjectListEmissionSource=$AB95&amp;" ("&amp;$AC95&amp;")",IF(ProjectListYear=AP$73,IF(ProjectListCarbonCosts="Carbon Savings (tCO2e)",ProjectListData))))</f>
        <v>0</v>
      </c>
      <c r="AQ32" s="174">
        <f t="array" ref="AQ32">U32-SUM(IF(ProjectListEmissionSource=$AB95&amp;" ("&amp;$AC95&amp;")",IF(ProjectListYear=AQ$73,IF(ProjectListCarbonCosts="Carbon Savings (tCO2e)",ProjectListData))))</f>
        <v>0</v>
      </c>
      <c r="AR32" s="174">
        <f t="array" ref="AR32">V32-SUM(IF(ProjectListEmissionSource=$AB95&amp;" ("&amp;$AC95&amp;")",IF(ProjectListYear=AR$73,IF(ProjectListCarbonCosts="Carbon Savings (tCO2e)",ProjectListData))))</f>
        <v>0</v>
      </c>
      <c r="AS32" s="174">
        <f t="array" ref="AS32">W32-SUM(IF(ProjectListEmissionSource=$AB95&amp;" ("&amp;$AC95&amp;")",IF(ProjectListYear=AS$73,IF(ProjectListCarbonCosts="Carbon Savings (tCO2e)",ProjectListData))))</f>
        <v>0</v>
      </c>
      <c r="AT32" s="174">
        <f t="array" ref="AT32">X32-SUM(IF(ProjectListEmissionSource=$AB95&amp;" ("&amp;$AC95&amp;")",IF(ProjectListYear=AT$73,IF(ProjectListCarbonCosts="Carbon Savings (tCO2e)",ProjectListData))))</f>
        <v>0</v>
      </c>
      <c r="AU32" s="174">
        <f t="array" ref="AU32">Y32-SUM(IF(ProjectListEmissionSource=$AB95&amp;" ("&amp;$AC95&amp;")",IF(ProjectListYear=AU$73,IF(ProjectListCarbonCosts="Carbon Savings (tCO2e)",ProjectListData))))</f>
        <v>0</v>
      </c>
      <c r="AV32" s="174">
        <f t="array" ref="AV32">Z32-SUM(IF(ProjectListEmissionSource=$AB95&amp;" ("&amp;$AC95&amp;")",IF(ProjectListYear=AV$73,IF(ProjectListCarbonCosts="Carbon Savings (tCO2e)",ProjectListData))))</f>
        <v>0</v>
      </c>
    </row>
    <row r="33" spans="6:48" x14ac:dyDescent="0.25">
      <c r="F33" s="116" t="s">
        <v>362</v>
      </c>
      <c r="G33" s="116" t="s">
        <v>97</v>
      </c>
      <c r="H33" s="116" t="s">
        <v>687</v>
      </c>
      <c r="I33" s="117"/>
      <c r="J33" s="117"/>
      <c r="K33" s="117"/>
      <c r="L33" s="117"/>
      <c r="M33" s="117"/>
      <c r="N33" s="117"/>
      <c r="O33" s="128"/>
      <c r="P33" s="128">
        <f t="shared" ref="P33:Z33" si="22">SUMIF(BAUEmissionSource,$F33&amp;" ("&amp;$G96&amp;")",INDEX(BAUData,0,MATCH(P$10,BAUYear,0)+1))</f>
        <v>0</v>
      </c>
      <c r="Q33" s="128">
        <f t="shared" si="22"/>
        <v>0</v>
      </c>
      <c r="R33" s="128">
        <f t="shared" si="22"/>
        <v>0</v>
      </c>
      <c r="S33" s="128">
        <f t="shared" si="22"/>
        <v>0</v>
      </c>
      <c r="T33" s="128">
        <f t="shared" si="22"/>
        <v>0</v>
      </c>
      <c r="U33" s="128">
        <f t="shared" si="22"/>
        <v>0</v>
      </c>
      <c r="V33" s="128">
        <f t="shared" si="22"/>
        <v>0</v>
      </c>
      <c r="W33" s="128">
        <f t="shared" si="22"/>
        <v>0</v>
      </c>
      <c r="X33" s="128">
        <f t="shared" si="22"/>
        <v>0</v>
      </c>
      <c r="Y33" s="128">
        <f t="shared" si="22"/>
        <v>0</v>
      </c>
      <c r="Z33" s="128">
        <f t="shared" si="22"/>
        <v>0</v>
      </c>
      <c r="AB33" s="121" t="s">
        <v>362</v>
      </c>
      <c r="AC33" s="121" t="s">
        <v>97</v>
      </c>
      <c r="AD33" s="121" t="s">
        <v>687</v>
      </c>
      <c r="AE33" s="117"/>
      <c r="AF33" s="117"/>
      <c r="AG33" s="117"/>
      <c r="AH33" s="117"/>
      <c r="AI33" s="117"/>
      <c r="AJ33" s="117"/>
      <c r="AK33" s="128"/>
      <c r="AL33" s="174">
        <f t="array" ref="AL33">P33-SUM(IF(ProjectListEmissionSource=$AB96&amp;" ("&amp;$AC96&amp;")",IF(ProjectListYear=AL$73,IF(ProjectListCarbonCosts="Carbon Savings (tCO2e)",ProjectListData))))</f>
        <v>0</v>
      </c>
      <c r="AM33" s="174">
        <f t="array" ref="AM33">Q33-SUM(IF(ProjectListEmissionSource=$AB96&amp;" ("&amp;$AC96&amp;")",IF(ProjectListYear=AM$73,IF(ProjectListCarbonCosts="Carbon Savings (tCO2e)",ProjectListData))))</f>
        <v>0</v>
      </c>
      <c r="AN33" s="174">
        <f t="array" ref="AN33">R33-SUM(IF(ProjectListEmissionSource=$AB96&amp;" ("&amp;$AC96&amp;")",IF(ProjectListYear=AN$73,IF(ProjectListCarbonCosts="Carbon Savings (tCO2e)",ProjectListData))))</f>
        <v>0</v>
      </c>
      <c r="AO33" s="174">
        <f t="array" ref="AO33">S33-SUM(IF(ProjectListEmissionSource=$AB96&amp;" ("&amp;$AC96&amp;")",IF(ProjectListYear=AO$73,IF(ProjectListCarbonCosts="Carbon Savings (tCO2e)",ProjectListData))))</f>
        <v>0</v>
      </c>
      <c r="AP33" s="174">
        <f t="array" ref="AP33">T33-SUM(IF(ProjectListEmissionSource=$AB96&amp;" ("&amp;$AC96&amp;")",IF(ProjectListYear=AP$73,IF(ProjectListCarbonCosts="Carbon Savings (tCO2e)",ProjectListData))))</f>
        <v>0</v>
      </c>
      <c r="AQ33" s="174">
        <f t="array" ref="AQ33">U33-SUM(IF(ProjectListEmissionSource=$AB96&amp;" ("&amp;$AC96&amp;")",IF(ProjectListYear=AQ$73,IF(ProjectListCarbonCosts="Carbon Savings (tCO2e)",ProjectListData))))</f>
        <v>0</v>
      </c>
      <c r="AR33" s="174">
        <f t="array" ref="AR33">V33-SUM(IF(ProjectListEmissionSource=$AB96&amp;" ("&amp;$AC96&amp;")",IF(ProjectListYear=AR$73,IF(ProjectListCarbonCosts="Carbon Savings (tCO2e)",ProjectListData))))</f>
        <v>0</v>
      </c>
      <c r="AS33" s="174">
        <f t="array" ref="AS33">W33-SUM(IF(ProjectListEmissionSource=$AB96&amp;" ("&amp;$AC96&amp;")",IF(ProjectListYear=AS$73,IF(ProjectListCarbonCosts="Carbon Savings (tCO2e)",ProjectListData))))</f>
        <v>0</v>
      </c>
      <c r="AT33" s="174">
        <f t="array" ref="AT33">X33-SUM(IF(ProjectListEmissionSource=$AB96&amp;" ("&amp;$AC96&amp;")",IF(ProjectListYear=AT$73,IF(ProjectListCarbonCosts="Carbon Savings (tCO2e)",ProjectListData))))</f>
        <v>0</v>
      </c>
      <c r="AU33" s="174">
        <f t="array" ref="AU33">Y33-SUM(IF(ProjectListEmissionSource=$AB96&amp;" ("&amp;$AC96&amp;")",IF(ProjectListYear=AU$73,IF(ProjectListCarbonCosts="Carbon Savings (tCO2e)",ProjectListData))))</f>
        <v>0</v>
      </c>
      <c r="AV33" s="174">
        <f t="array" ref="AV33">Z33-SUM(IF(ProjectListEmissionSource=$AB96&amp;" ("&amp;$AC96&amp;")",IF(ProjectListYear=AV$73,IF(ProjectListCarbonCosts="Carbon Savings (tCO2e)",ProjectListData))))</f>
        <v>0</v>
      </c>
    </row>
    <row r="34" spans="6:48" x14ac:dyDescent="0.25">
      <c r="F34" s="116" t="s">
        <v>336</v>
      </c>
      <c r="G34" s="116" t="s">
        <v>97</v>
      </c>
      <c r="H34" s="116" t="s">
        <v>687</v>
      </c>
      <c r="I34" s="117"/>
      <c r="J34" s="117"/>
      <c r="K34" s="117"/>
      <c r="L34" s="117"/>
      <c r="M34" s="117"/>
      <c r="N34" s="117"/>
      <c r="O34" s="128"/>
      <c r="P34" s="128">
        <f t="shared" ref="P34:Z34" si="23">SUMIF(BAUEmissionSource,$F34&amp;" ("&amp;$G97&amp;")",INDEX(BAUData,0,MATCH(P$10,BAUYear,0)+1))</f>
        <v>0</v>
      </c>
      <c r="Q34" s="128">
        <f t="shared" si="23"/>
        <v>0</v>
      </c>
      <c r="R34" s="128">
        <f t="shared" si="23"/>
        <v>0</v>
      </c>
      <c r="S34" s="128">
        <f t="shared" si="23"/>
        <v>0</v>
      </c>
      <c r="T34" s="128">
        <f t="shared" si="23"/>
        <v>0</v>
      </c>
      <c r="U34" s="128">
        <f t="shared" si="23"/>
        <v>0</v>
      </c>
      <c r="V34" s="128">
        <f t="shared" si="23"/>
        <v>0</v>
      </c>
      <c r="W34" s="128">
        <f t="shared" si="23"/>
        <v>0</v>
      </c>
      <c r="X34" s="128">
        <f t="shared" si="23"/>
        <v>0</v>
      </c>
      <c r="Y34" s="128">
        <f t="shared" si="23"/>
        <v>0</v>
      </c>
      <c r="Z34" s="128">
        <f t="shared" si="23"/>
        <v>0</v>
      </c>
      <c r="AB34" s="121" t="s">
        <v>336</v>
      </c>
      <c r="AC34" s="121" t="s">
        <v>97</v>
      </c>
      <c r="AD34" s="121" t="s">
        <v>687</v>
      </c>
      <c r="AE34" s="117"/>
      <c r="AF34" s="117"/>
      <c r="AG34" s="117"/>
      <c r="AH34" s="117"/>
      <c r="AI34" s="117"/>
      <c r="AJ34" s="117"/>
      <c r="AK34" s="128"/>
      <c r="AL34" s="174">
        <f t="array" ref="AL34">P34-SUM(IF(ProjectListEmissionSource=$AB97&amp;" ("&amp;$AC97&amp;")",IF(ProjectListYear=AL$73,IF(ProjectListCarbonCosts="Carbon Savings (tCO2e)",ProjectListData))))</f>
        <v>0</v>
      </c>
      <c r="AM34" s="174">
        <f t="array" ref="AM34">Q34-SUM(IF(ProjectListEmissionSource=$AB97&amp;" ("&amp;$AC97&amp;")",IF(ProjectListYear=AM$73,IF(ProjectListCarbonCosts="Carbon Savings (tCO2e)",ProjectListData))))</f>
        <v>0</v>
      </c>
      <c r="AN34" s="174">
        <f t="array" ref="AN34">R34-SUM(IF(ProjectListEmissionSource=$AB97&amp;" ("&amp;$AC97&amp;")",IF(ProjectListYear=AN$73,IF(ProjectListCarbonCosts="Carbon Savings (tCO2e)",ProjectListData))))</f>
        <v>0</v>
      </c>
      <c r="AO34" s="174">
        <f t="array" ref="AO34">S34-SUM(IF(ProjectListEmissionSource=$AB97&amp;" ("&amp;$AC97&amp;")",IF(ProjectListYear=AO$73,IF(ProjectListCarbonCosts="Carbon Savings (tCO2e)",ProjectListData))))</f>
        <v>0</v>
      </c>
      <c r="AP34" s="174">
        <f t="array" ref="AP34">T34-SUM(IF(ProjectListEmissionSource=$AB97&amp;" ("&amp;$AC97&amp;")",IF(ProjectListYear=AP$73,IF(ProjectListCarbonCosts="Carbon Savings (tCO2e)",ProjectListData))))</f>
        <v>0</v>
      </c>
      <c r="AQ34" s="174">
        <f t="array" ref="AQ34">U34-SUM(IF(ProjectListEmissionSource=$AB97&amp;" ("&amp;$AC97&amp;")",IF(ProjectListYear=AQ$73,IF(ProjectListCarbonCosts="Carbon Savings (tCO2e)",ProjectListData))))</f>
        <v>0</v>
      </c>
      <c r="AR34" s="174">
        <f t="array" ref="AR34">V34-SUM(IF(ProjectListEmissionSource=$AB97&amp;" ("&amp;$AC97&amp;")",IF(ProjectListYear=AR$73,IF(ProjectListCarbonCosts="Carbon Savings (tCO2e)",ProjectListData))))</f>
        <v>0</v>
      </c>
      <c r="AS34" s="174">
        <f t="array" ref="AS34">W34-SUM(IF(ProjectListEmissionSource=$AB97&amp;" ("&amp;$AC97&amp;")",IF(ProjectListYear=AS$73,IF(ProjectListCarbonCosts="Carbon Savings (tCO2e)",ProjectListData))))</f>
        <v>0</v>
      </c>
      <c r="AT34" s="174">
        <f t="array" ref="AT34">X34-SUM(IF(ProjectListEmissionSource=$AB97&amp;" ("&amp;$AC97&amp;")",IF(ProjectListYear=AT$73,IF(ProjectListCarbonCosts="Carbon Savings (tCO2e)",ProjectListData))))</f>
        <v>0</v>
      </c>
      <c r="AU34" s="174">
        <f t="array" ref="AU34">Y34-SUM(IF(ProjectListEmissionSource=$AB97&amp;" ("&amp;$AC97&amp;")",IF(ProjectListYear=AU$73,IF(ProjectListCarbonCosts="Carbon Savings (tCO2e)",ProjectListData))))</f>
        <v>0</v>
      </c>
      <c r="AV34" s="174">
        <f t="array" ref="AV34">Z34-SUM(IF(ProjectListEmissionSource=$AB97&amp;" ("&amp;$AC97&amp;")",IF(ProjectListYear=AV$73,IF(ProjectListCarbonCosts="Carbon Savings (tCO2e)",ProjectListData))))</f>
        <v>0</v>
      </c>
    </row>
    <row r="35" spans="6:48" x14ac:dyDescent="0.25">
      <c r="F35" s="126" t="s">
        <v>96</v>
      </c>
      <c r="G35" s="126" t="s">
        <v>97</v>
      </c>
      <c r="H35" s="126"/>
      <c r="I35" s="130">
        <f>'Historical Carbon Footprint'!C16</f>
        <v>0</v>
      </c>
      <c r="J35" s="130">
        <f>'Historical Carbon Footprint'!E16</f>
        <v>0</v>
      </c>
      <c r="K35" s="130">
        <f>'Historical Carbon Footprint'!G16</f>
        <v>0</v>
      </c>
      <c r="L35" s="130">
        <f>'Historical Carbon Footprint'!I16</f>
        <v>0</v>
      </c>
      <c r="M35" s="130">
        <f>'Historical Carbon Footprint'!K16</f>
        <v>47900</v>
      </c>
      <c r="N35" s="130">
        <f>'Historical Carbon Footprint'!M16</f>
        <v>45893.558059320007</v>
      </c>
      <c r="O35" s="130">
        <f>'Historical Carbon Footprint'!O16</f>
        <v>48361.436112360003</v>
      </c>
      <c r="P35" s="130">
        <f>SUM(P11:P34)</f>
        <v>47412.490000000005</v>
      </c>
      <c r="Q35" s="130">
        <f t="shared" ref="Q35:Z35" si="24">SUM(Q11:Q34)</f>
        <v>46497.159</v>
      </c>
      <c r="R35" s="130">
        <f t="shared" si="24"/>
        <v>47223.778025000007</v>
      </c>
      <c r="S35" s="130">
        <f t="shared" si="24"/>
        <v>46954.628324375008</v>
      </c>
      <c r="T35" s="130">
        <f t="shared" si="24"/>
        <v>46692.207366265633</v>
      </c>
      <c r="U35" s="130">
        <f t="shared" si="24"/>
        <v>46436.346932108987</v>
      </c>
      <c r="V35" s="130">
        <f t="shared" si="24"/>
        <v>46186.883008806268</v>
      </c>
      <c r="W35" s="130">
        <f t="shared" si="24"/>
        <v>45943.655683586105</v>
      </c>
      <c r="X35" s="130">
        <f t="shared" si="24"/>
        <v>45706.509041496451</v>
      </c>
      <c r="Y35" s="130">
        <f t="shared" si="24"/>
        <v>45475.291065459038</v>
      </c>
      <c r="Z35" s="130">
        <f t="shared" si="24"/>
        <v>45249.853538822565</v>
      </c>
      <c r="AB35" s="122" t="s">
        <v>96</v>
      </c>
      <c r="AC35" s="122"/>
      <c r="AD35" s="122"/>
      <c r="AE35" s="123">
        <f>'Historical Carbon Footprint'!C16</f>
        <v>0</v>
      </c>
      <c r="AF35" s="123">
        <f>'Historical Carbon Footprint'!E16</f>
        <v>0</v>
      </c>
      <c r="AG35" s="123">
        <f>'Historical Carbon Footprint'!G16</f>
        <v>0</v>
      </c>
      <c r="AH35" s="123">
        <f>'Historical Carbon Footprint'!I16</f>
        <v>0</v>
      </c>
      <c r="AI35" s="123">
        <f>'Historical Carbon Footprint'!K16</f>
        <v>47900</v>
      </c>
      <c r="AJ35" s="123">
        <f>'Historical Carbon Footprint'!M16</f>
        <v>45893.558059320007</v>
      </c>
      <c r="AK35" s="123">
        <f>'Historical Carbon Footprint'!O16</f>
        <v>48361.436112360003</v>
      </c>
      <c r="AL35" s="123">
        <f>SUM(AL11:AL34)</f>
        <v>47412.490000000005</v>
      </c>
      <c r="AM35" s="123">
        <f t="shared" ref="AM35:AV35" si="25">SUM(AM11:AM34)</f>
        <v>46497.159</v>
      </c>
      <c r="AN35" s="123">
        <f t="shared" si="25"/>
        <v>46566.647525000008</v>
      </c>
      <c r="AO35" s="123">
        <f t="shared" si="25"/>
        <v>45886.791261875005</v>
      </c>
      <c r="AP35" s="123">
        <f t="shared" si="25"/>
        <v>45651.066230328128</v>
      </c>
      <c r="AQ35" s="123">
        <f t="shared" si="25"/>
        <v>45421.23432456993</v>
      </c>
      <c r="AR35" s="123">
        <f t="shared" si="25"/>
        <v>45197.14821645568</v>
      </c>
      <c r="AS35" s="123">
        <f t="shared" si="25"/>
        <v>44978.664261044287</v>
      </c>
      <c r="AT35" s="123">
        <f t="shared" si="25"/>
        <v>44765.642404518177</v>
      </c>
      <c r="AU35" s="123">
        <f t="shared" si="25"/>
        <v>44557.946094405226</v>
      </c>
      <c r="AV35" s="123">
        <f t="shared" si="25"/>
        <v>44355.442192045091</v>
      </c>
    </row>
    <row r="58" spans="6:48" ht="18.75" x14ac:dyDescent="0.25">
      <c r="F58" s="125" t="s">
        <v>581</v>
      </c>
      <c r="G58" s="258" t="s">
        <v>7</v>
      </c>
      <c r="H58" s="259"/>
      <c r="I58" s="127" t="s">
        <v>338</v>
      </c>
      <c r="J58" s="127" t="s">
        <v>264</v>
      </c>
      <c r="K58" s="127" t="s">
        <v>265</v>
      </c>
      <c r="L58" s="127" t="s">
        <v>266</v>
      </c>
      <c r="M58" s="127" t="s">
        <v>267</v>
      </c>
      <c r="N58" s="127" t="s">
        <v>268</v>
      </c>
      <c r="O58" s="127" t="s">
        <v>11</v>
      </c>
      <c r="P58" s="127" t="s">
        <v>345</v>
      </c>
      <c r="Q58" s="127" t="s">
        <v>346</v>
      </c>
      <c r="R58" s="127" t="s">
        <v>347</v>
      </c>
      <c r="S58" s="127" t="s">
        <v>348</v>
      </c>
      <c r="T58" s="127" t="s">
        <v>349</v>
      </c>
      <c r="U58" s="127" t="s">
        <v>350</v>
      </c>
      <c r="V58" s="127" t="s">
        <v>351</v>
      </c>
      <c r="W58" s="127" t="s">
        <v>352</v>
      </c>
      <c r="X58" s="127" t="s">
        <v>353</v>
      </c>
      <c r="Y58" s="127" t="s">
        <v>354</v>
      </c>
      <c r="Z58" s="127" t="s">
        <v>356</v>
      </c>
      <c r="AB58" s="124" t="s">
        <v>582</v>
      </c>
      <c r="AC58" s="262" t="s">
        <v>7</v>
      </c>
      <c r="AD58" s="263"/>
      <c r="AE58" s="120" t="s">
        <v>338</v>
      </c>
      <c r="AF58" s="120" t="s">
        <v>264</v>
      </c>
      <c r="AG58" s="120" t="s">
        <v>265</v>
      </c>
      <c r="AH58" s="120" t="s">
        <v>266</v>
      </c>
      <c r="AI58" s="120" t="s">
        <v>267</v>
      </c>
      <c r="AJ58" s="120" t="s">
        <v>268</v>
      </c>
      <c r="AK58" s="120" t="s">
        <v>11</v>
      </c>
      <c r="AL58" s="120" t="s">
        <v>345</v>
      </c>
      <c r="AM58" s="120" t="s">
        <v>346</v>
      </c>
      <c r="AN58" s="120" t="s">
        <v>347</v>
      </c>
      <c r="AO58" s="120" t="s">
        <v>348</v>
      </c>
      <c r="AP58" s="120" t="s">
        <v>349</v>
      </c>
      <c r="AQ58" s="120" t="s">
        <v>350</v>
      </c>
      <c r="AR58" s="120" t="s">
        <v>351</v>
      </c>
      <c r="AS58" s="120" t="s">
        <v>352</v>
      </c>
      <c r="AT58" s="120" t="s">
        <v>353</v>
      </c>
      <c r="AU58" s="120" t="s">
        <v>354</v>
      </c>
      <c r="AV58" s="120" t="s">
        <v>356</v>
      </c>
    </row>
    <row r="59" spans="6:48" x14ac:dyDescent="0.25">
      <c r="F59" s="116" t="str">
        <f>INDEX(UserInputCampusNames,1,0)</f>
        <v>Campus A</v>
      </c>
      <c r="G59" s="260" t="s">
        <v>97</v>
      </c>
      <c r="H59" s="261"/>
      <c r="I59" s="117"/>
      <c r="J59" s="117"/>
      <c r="K59" s="117"/>
      <c r="L59" s="117"/>
      <c r="M59" s="117"/>
      <c r="N59" s="117"/>
      <c r="O59" s="128"/>
      <c r="P59" s="128">
        <f t="shared" ref="P59:Z59" si="26">SUMIF(BAUCampus,$F59,INDEX(BAUData,0,MATCH(P$58,BAUYear,0)+1))</f>
        <v>23804.985000000001</v>
      </c>
      <c r="Q59" s="128">
        <f t="shared" si="26"/>
        <v>23476.499</v>
      </c>
      <c r="R59" s="128">
        <f t="shared" si="26"/>
        <v>24332.297524999998</v>
      </c>
      <c r="S59" s="128">
        <f t="shared" si="26"/>
        <v>24189.097836875</v>
      </c>
      <c r="T59" s="128">
        <f t="shared" si="26"/>
        <v>24049.478140953124</v>
      </c>
      <c r="U59" s="128">
        <f t="shared" si="26"/>
        <v>23913.348937429295</v>
      </c>
      <c r="V59" s="128">
        <f t="shared" si="26"/>
        <v>23780.622963993563</v>
      </c>
      <c r="W59" s="128">
        <f t="shared" si="26"/>
        <v>23651.215139893728</v>
      </c>
      <c r="X59" s="128">
        <f t="shared" si="26"/>
        <v>23525.042511396379</v>
      </c>
      <c r="Y59" s="128">
        <f t="shared" si="26"/>
        <v>23402.024198611471</v>
      </c>
      <c r="Z59" s="128">
        <f t="shared" si="26"/>
        <v>23282.081343646183</v>
      </c>
      <c r="AB59" s="121" t="str">
        <f>INDEX(UserInputCampusNames,1,0)</f>
        <v>Campus A</v>
      </c>
      <c r="AC59" s="264" t="s">
        <v>97</v>
      </c>
      <c r="AD59" s="265"/>
      <c r="AE59" s="117"/>
      <c r="AF59" s="117"/>
      <c r="AG59" s="117"/>
      <c r="AH59" s="117"/>
      <c r="AI59" s="117"/>
      <c r="AJ59" s="117"/>
      <c r="AK59" s="128"/>
      <c r="AL59" s="174">
        <f t="shared" ref="AL59:AV64" si="27">P59-SUM(IF(ProjectListCampus=$AB59,IF(ProjectListYear=AL$73,IF(ProjectListCarbonCosts="Carbon Savings (tCO2e)",ProjectListData))))</f>
        <v>23804.985000000001</v>
      </c>
      <c r="AM59" s="174">
        <f t="shared" si="27"/>
        <v>23476.499</v>
      </c>
      <c r="AN59" s="174">
        <f t="shared" si="27"/>
        <v>24332.297524999998</v>
      </c>
      <c r="AO59" s="174">
        <f t="shared" si="27"/>
        <v>24189.097836875</v>
      </c>
      <c r="AP59" s="174">
        <f t="shared" si="27"/>
        <v>24049.478140953124</v>
      </c>
      <c r="AQ59" s="174">
        <f t="shared" si="27"/>
        <v>23913.348937429295</v>
      </c>
      <c r="AR59" s="174">
        <f t="shared" si="27"/>
        <v>23780.622963993563</v>
      </c>
      <c r="AS59" s="174">
        <f t="shared" si="27"/>
        <v>23651.215139893728</v>
      </c>
      <c r="AT59" s="174">
        <f t="shared" si="27"/>
        <v>23525.042511396379</v>
      </c>
      <c r="AU59" s="174">
        <f t="shared" si="27"/>
        <v>23402.024198611471</v>
      </c>
      <c r="AV59" s="174">
        <f t="shared" si="27"/>
        <v>23282.081343646183</v>
      </c>
    </row>
    <row r="60" spans="6:48" x14ac:dyDescent="0.25">
      <c r="F60" s="116" t="str">
        <f>INDEX(UserInputCampusNames,2,0)</f>
        <v>Campus B</v>
      </c>
      <c r="G60" s="260" t="s">
        <v>97</v>
      </c>
      <c r="H60" s="261"/>
      <c r="I60" s="117"/>
      <c r="J60" s="117"/>
      <c r="K60" s="117"/>
      <c r="L60" s="117"/>
      <c r="M60" s="117"/>
      <c r="N60" s="117"/>
      <c r="O60" s="128"/>
      <c r="P60" s="128">
        <f t="shared" ref="P60:Z64" si="28">SUMIF(BAUCampus,$F60,INDEX(BAUData,0,MATCH(P$10,BAUYear,0)+1))</f>
        <v>5793.3140000000003</v>
      </c>
      <c r="Q60" s="128">
        <f t="shared" si="28"/>
        <v>5558.576</v>
      </c>
      <c r="R60" s="128">
        <f t="shared" si="28"/>
        <v>5506.9041999999999</v>
      </c>
      <c r="S60" s="128">
        <f t="shared" si="28"/>
        <v>5456.524195</v>
      </c>
      <c r="T60" s="128">
        <f t="shared" si="28"/>
        <v>5407.4036901250001</v>
      </c>
      <c r="U60" s="128">
        <f t="shared" si="28"/>
        <v>5359.5111978718751</v>
      </c>
      <c r="V60" s="128">
        <f t="shared" si="28"/>
        <v>5312.8160179250781</v>
      </c>
      <c r="W60" s="128">
        <f t="shared" si="28"/>
        <v>5267.2882174769511</v>
      </c>
      <c r="X60" s="128">
        <f t="shared" si="28"/>
        <v>5222.8986120400268</v>
      </c>
      <c r="Y60" s="128">
        <f t="shared" si="28"/>
        <v>5179.6187467390264</v>
      </c>
      <c r="Z60" s="128">
        <f t="shared" si="28"/>
        <v>5137.4208780705512</v>
      </c>
      <c r="AB60" s="121" t="str">
        <f>INDEX(UserInputCampusNames,2,0)</f>
        <v>Campus B</v>
      </c>
      <c r="AC60" s="264" t="s">
        <v>97</v>
      </c>
      <c r="AD60" s="265"/>
      <c r="AE60" s="117"/>
      <c r="AF60" s="117"/>
      <c r="AG60" s="117"/>
      <c r="AH60" s="117"/>
      <c r="AI60" s="117"/>
      <c r="AJ60" s="117"/>
      <c r="AK60" s="128"/>
      <c r="AL60" s="174">
        <f t="shared" si="27"/>
        <v>5793.3140000000003</v>
      </c>
      <c r="AM60" s="174">
        <f t="shared" si="27"/>
        <v>5558.576</v>
      </c>
      <c r="AN60" s="174">
        <f t="shared" si="27"/>
        <v>5506.9041999999999</v>
      </c>
      <c r="AO60" s="174">
        <f t="shared" si="27"/>
        <v>5456.524195</v>
      </c>
      <c r="AP60" s="174">
        <f t="shared" si="27"/>
        <v>5407.4036901250001</v>
      </c>
      <c r="AQ60" s="174">
        <f t="shared" si="27"/>
        <v>5359.5111978718751</v>
      </c>
      <c r="AR60" s="174">
        <f t="shared" si="27"/>
        <v>5312.8160179250781</v>
      </c>
      <c r="AS60" s="174">
        <f t="shared" si="27"/>
        <v>5267.2882174769511</v>
      </c>
      <c r="AT60" s="174">
        <f t="shared" si="27"/>
        <v>5222.8986120400268</v>
      </c>
      <c r="AU60" s="174">
        <f t="shared" si="27"/>
        <v>5179.6187467390264</v>
      </c>
      <c r="AV60" s="174">
        <f t="shared" si="27"/>
        <v>5137.4208780705512</v>
      </c>
    </row>
    <row r="61" spans="6:48" x14ac:dyDescent="0.25">
      <c r="F61" s="116" t="str">
        <f>INDEX(UserInputCampusNames,3,0)</f>
        <v>Campus C</v>
      </c>
      <c r="G61" s="260" t="s">
        <v>97</v>
      </c>
      <c r="H61" s="261"/>
      <c r="I61" s="117"/>
      <c r="J61" s="117"/>
      <c r="K61" s="117"/>
      <c r="L61" s="117"/>
      <c r="M61" s="117"/>
      <c r="N61" s="117"/>
      <c r="O61" s="128"/>
      <c r="P61" s="128">
        <f t="shared" si="28"/>
        <v>4642.6930000000002</v>
      </c>
      <c r="Q61" s="128">
        <f t="shared" si="28"/>
        <v>4525.3240000000005</v>
      </c>
      <c r="R61" s="128">
        <f t="shared" si="28"/>
        <v>4499.4881000000014</v>
      </c>
      <c r="S61" s="128">
        <f t="shared" si="28"/>
        <v>4474.2980975000009</v>
      </c>
      <c r="T61" s="128">
        <f t="shared" si="28"/>
        <v>4449.737845062501</v>
      </c>
      <c r="U61" s="128">
        <f t="shared" si="28"/>
        <v>4425.7915989359381</v>
      </c>
      <c r="V61" s="128">
        <f t="shared" si="28"/>
        <v>4402.4440089625396</v>
      </c>
      <c r="W61" s="128">
        <f t="shared" si="28"/>
        <v>4379.6801087384756</v>
      </c>
      <c r="X61" s="128">
        <f t="shared" si="28"/>
        <v>4357.4853060200139</v>
      </c>
      <c r="Y61" s="128">
        <f t="shared" si="28"/>
        <v>4335.8453733695142</v>
      </c>
      <c r="Z61" s="128">
        <f t="shared" si="28"/>
        <v>4314.7464390352761</v>
      </c>
      <c r="AB61" s="121" t="str">
        <f>INDEX(UserInputCampusNames,3,0)</f>
        <v>Campus C</v>
      </c>
      <c r="AC61" s="264" t="s">
        <v>97</v>
      </c>
      <c r="AD61" s="265"/>
      <c r="AE61" s="117"/>
      <c r="AF61" s="117"/>
      <c r="AG61" s="117"/>
      <c r="AH61" s="117"/>
      <c r="AI61" s="117"/>
      <c r="AJ61" s="117"/>
      <c r="AK61" s="128"/>
      <c r="AL61" s="174">
        <f t="shared" si="27"/>
        <v>4642.6930000000002</v>
      </c>
      <c r="AM61" s="174">
        <f t="shared" si="27"/>
        <v>4525.3240000000005</v>
      </c>
      <c r="AN61" s="174">
        <f t="shared" si="27"/>
        <v>4499.4881000000014</v>
      </c>
      <c r="AO61" s="174">
        <f t="shared" si="27"/>
        <v>4474.2980975000009</v>
      </c>
      <c r="AP61" s="174">
        <f t="shared" si="27"/>
        <v>4449.737845062501</v>
      </c>
      <c r="AQ61" s="174">
        <f t="shared" si="27"/>
        <v>4425.7915989359381</v>
      </c>
      <c r="AR61" s="174">
        <f t="shared" si="27"/>
        <v>4402.4440089625396</v>
      </c>
      <c r="AS61" s="174">
        <f t="shared" si="27"/>
        <v>4379.6801087384756</v>
      </c>
      <c r="AT61" s="174">
        <f t="shared" si="27"/>
        <v>4357.4853060200139</v>
      </c>
      <c r="AU61" s="174">
        <f t="shared" si="27"/>
        <v>4335.8453733695142</v>
      </c>
      <c r="AV61" s="174">
        <f t="shared" si="27"/>
        <v>4314.7464390352761</v>
      </c>
    </row>
    <row r="62" spans="6:48" x14ac:dyDescent="0.25">
      <c r="F62" s="116" t="str">
        <f>INDEX(UserInputCampusNames,4,0)</f>
        <v>Campus D</v>
      </c>
      <c r="G62" s="260" t="s">
        <v>97</v>
      </c>
      <c r="H62" s="261"/>
      <c r="I62" s="117"/>
      <c r="J62" s="117"/>
      <c r="K62" s="117"/>
      <c r="L62" s="117"/>
      <c r="M62" s="117"/>
      <c r="N62" s="117"/>
      <c r="O62" s="128"/>
      <c r="P62" s="128">
        <f t="shared" si="28"/>
        <v>13171.498000000001</v>
      </c>
      <c r="Q62" s="128">
        <f t="shared" si="28"/>
        <v>12936.76</v>
      </c>
      <c r="R62" s="128">
        <f t="shared" si="28"/>
        <v>12885.0882</v>
      </c>
      <c r="S62" s="128">
        <f t="shared" si="28"/>
        <v>12834.708195000001</v>
      </c>
      <c r="T62" s="128">
        <f t="shared" si="28"/>
        <v>12785.587690124999</v>
      </c>
      <c r="U62" s="128">
        <f t="shared" si="28"/>
        <v>12737.695197871875</v>
      </c>
      <c r="V62" s="128">
        <f t="shared" si="28"/>
        <v>12691.000017925078</v>
      </c>
      <c r="W62" s="128">
        <f t="shared" si="28"/>
        <v>12645.47221747695</v>
      </c>
      <c r="X62" s="128">
        <f t="shared" si="28"/>
        <v>12601.082612040027</v>
      </c>
      <c r="Y62" s="128">
        <f t="shared" si="28"/>
        <v>12557.802746739026</v>
      </c>
      <c r="Z62" s="128">
        <f t="shared" si="28"/>
        <v>12515.604878070551</v>
      </c>
      <c r="AB62" s="121" t="str">
        <f>INDEX(UserInputCampusNames,4,0)</f>
        <v>Campus D</v>
      </c>
      <c r="AC62" s="264" t="s">
        <v>97</v>
      </c>
      <c r="AD62" s="265"/>
      <c r="AE62" s="117"/>
      <c r="AF62" s="117"/>
      <c r="AG62" s="117"/>
      <c r="AH62" s="117"/>
      <c r="AI62" s="117"/>
      <c r="AJ62" s="117"/>
      <c r="AK62" s="128"/>
      <c r="AL62" s="174">
        <f t="shared" si="27"/>
        <v>13171.498000000001</v>
      </c>
      <c r="AM62" s="174">
        <f t="shared" si="27"/>
        <v>12936.76</v>
      </c>
      <c r="AN62" s="174">
        <f t="shared" si="27"/>
        <v>12885.0882</v>
      </c>
      <c r="AO62" s="174">
        <f t="shared" si="27"/>
        <v>12834.708195000001</v>
      </c>
      <c r="AP62" s="174">
        <f t="shared" si="27"/>
        <v>12785.587690124999</v>
      </c>
      <c r="AQ62" s="174">
        <f t="shared" si="27"/>
        <v>12737.695197871875</v>
      </c>
      <c r="AR62" s="174">
        <f t="shared" si="27"/>
        <v>12691.000017925078</v>
      </c>
      <c r="AS62" s="174">
        <f t="shared" si="27"/>
        <v>12645.47221747695</v>
      </c>
      <c r="AT62" s="174">
        <f t="shared" si="27"/>
        <v>12601.082612040027</v>
      </c>
      <c r="AU62" s="174">
        <f t="shared" si="27"/>
        <v>12557.802746739026</v>
      </c>
      <c r="AV62" s="174">
        <f t="shared" si="27"/>
        <v>12515.604878070551</v>
      </c>
    </row>
    <row r="63" spans="6:48" x14ac:dyDescent="0.25">
      <c r="F63" s="116" t="str">
        <f>INDEX(UserInputCampusNames,5,0)</f>
        <v>Not used</v>
      </c>
      <c r="G63" s="260" t="s">
        <v>97</v>
      </c>
      <c r="H63" s="261"/>
      <c r="I63" s="117"/>
      <c r="J63" s="117"/>
      <c r="K63" s="117"/>
      <c r="L63" s="117"/>
      <c r="M63" s="117"/>
      <c r="N63" s="117"/>
      <c r="O63" s="128"/>
      <c r="P63" s="128">
        <f t="shared" si="28"/>
        <v>0</v>
      </c>
      <c r="Q63" s="128">
        <f t="shared" si="28"/>
        <v>0</v>
      </c>
      <c r="R63" s="128">
        <f t="shared" si="28"/>
        <v>0</v>
      </c>
      <c r="S63" s="128">
        <f t="shared" si="28"/>
        <v>0</v>
      </c>
      <c r="T63" s="128">
        <f t="shared" si="28"/>
        <v>0</v>
      </c>
      <c r="U63" s="128">
        <f t="shared" si="28"/>
        <v>0</v>
      </c>
      <c r="V63" s="128">
        <f t="shared" si="28"/>
        <v>0</v>
      </c>
      <c r="W63" s="128">
        <f t="shared" si="28"/>
        <v>0</v>
      </c>
      <c r="X63" s="128">
        <f t="shared" si="28"/>
        <v>0</v>
      </c>
      <c r="Y63" s="128">
        <f t="shared" si="28"/>
        <v>0</v>
      </c>
      <c r="Z63" s="128">
        <f t="shared" si="28"/>
        <v>0</v>
      </c>
      <c r="AB63" s="121" t="str">
        <f>INDEX(UserInputCampusNames,5,0)</f>
        <v>Not used</v>
      </c>
      <c r="AC63" s="264" t="s">
        <v>97</v>
      </c>
      <c r="AD63" s="265"/>
      <c r="AE63" s="117"/>
      <c r="AF63" s="117"/>
      <c r="AG63" s="117"/>
      <c r="AH63" s="117"/>
      <c r="AI63" s="117"/>
      <c r="AJ63" s="117"/>
      <c r="AK63" s="128"/>
      <c r="AL63" s="174">
        <f t="shared" si="27"/>
        <v>0</v>
      </c>
      <c r="AM63" s="174">
        <f t="shared" si="27"/>
        <v>0</v>
      </c>
      <c r="AN63" s="174">
        <f t="shared" si="27"/>
        <v>0</v>
      </c>
      <c r="AO63" s="174">
        <f t="shared" si="27"/>
        <v>0</v>
      </c>
      <c r="AP63" s="174">
        <f t="shared" si="27"/>
        <v>0</v>
      </c>
      <c r="AQ63" s="174">
        <f t="shared" si="27"/>
        <v>0</v>
      </c>
      <c r="AR63" s="174">
        <f t="shared" si="27"/>
        <v>0</v>
      </c>
      <c r="AS63" s="174">
        <f t="shared" si="27"/>
        <v>0</v>
      </c>
      <c r="AT63" s="174">
        <f t="shared" si="27"/>
        <v>0</v>
      </c>
      <c r="AU63" s="174">
        <f t="shared" si="27"/>
        <v>0</v>
      </c>
      <c r="AV63" s="174">
        <f t="shared" si="27"/>
        <v>0</v>
      </c>
    </row>
    <row r="64" spans="6:48" x14ac:dyDescent="0.25">
      <c r="F64" s="116" t="s">
        <v>359</v>
      </c>
      <c r="G64" s="260" t="s">
        <v>97</v>
      </c>
      <c r="H64" s="261"/>
      <c r="I64" s="117"/>
      <c r="J64" s="117"/>
      <c r="K64" s="117"/>
      <c r="L64" s="117"/>
      <c r="M64" s="117"/>
      <c r="N64" s="117"/>
      <c r="O64" s="128"/>
      <c r="P64" s="128">
        <f t="shared" si="28"/>
        <v>0</v>
      </c>
      <c r="Q64" s="128">
        <f t="shared" si="28"/>
        <v>0</v>
      </c>
      <c r="R64" s="128">
        <f t="shared" si="28"/>
        <v>0</v>
      </c>
      <c r="S64" s="128">
        <f t="shared" si="28"/>
        <v>0</v>
      </c>
      <c r="T64" s="128">
        <f t="shared" si="28"/>
        <v>0</v>
      </c>
      <c r="U64" s="128">
        <f t="shared" si="28"/>
        <v>0</v>
      </c>
      <c r="V64" s="128">
        <f t="shared" si="28"/>
        <v>0</v>
      </c>
      <c r="W64" s="128">
        <f t="shared" si="28"/>
        <v>0</v>
      </c>
      <c r="X64" s="128">
        <f t="shared" si="28"/>
        <v>0</v>
      </c>
      <c r="Y64" s="128">
        <f t="shared" si="28"/>
        <v>0</v>
      </c>
      <c r="Z64" s="128">
        <f t="shared" si="28"/>
        <v>0</v>
      </c>
      <c r="AB64" s="121" t="s">
        <v>359</v>
      </c>
      <c r="AC64" s="264" t="s">
        <v>97</v>
      </c>
      <c r="AD64" s="265"/>
      <c r="AE64" s="117"/>
      <c r="AF64" s="117"/>
      <c r="AG64" s="117"/>
      <c r="AH64" s="117"/>
      <c r="AI64" s="117"/>
      <c r="AJ64" s="117"/>
      <c r="AK64" s="128"/>
      <c r="AL64" s="174">
        <f t="shared" si="27"/>
        <v>0</v>
      </c>
      <c r="AM64" s="174">
        <f t="shared" si="27"/>
        <v>0</v>
      </c>
      <c r="AN64" s="174">
        <f t="shared" si="27"/>
        <v>0</v>
      </c>
      <c r="AO64" s="174">
        <f t="shared" si="27"/>
        <v>0</v>
      </c>
      <c r="AP64" s="174">
        <f t="shared" si="27"/>
        <v>0</v>
      </c>
      <c r="AQ64" s="174">
        <f t="shared" si="27"/>
        <v>0</v>
      </c>
      <c r="AR64" s="174">
        <f t="shared" si="27"/>
        <v>0</v>
      </c>
      <c r="AS64" s="174">
        <f t="shared" si="27"/>
        <v>0</v>
      </c>
      <c r="AT64" s="174">
        <f t="shared" si="27"/>
        <v>0</v>
      </c>
      <c r="AU64" s="174">
        <f t="shared" si="27"/>
        <v>0</v>
      </c>
      <c r="AV64" s="174">
        <f t="shared" si="27"/>
        <v>0</v>
      </c>
    </row>
    <row r="65" spans="6:48" x14ac:dyDescent="0.25">
      <c r="F65" s="126" t="s">
        <v>96</v>
      </c>
      <c r="G65" s="258" t="s">
        <v>97</v>
      </c>
      <c r="H65" s="259"/>
      <c r="I65" s="130">
        <f>'Historical Carbon Footprint'!C16</f>
        <v>0</v>
      </c>
      <c r="J65" s="130">
        <f>'Historical Carbon Footprint'!E16</f>
        <v>0</v>
      </c>
      <c r="K65" s="130">
        <f>'Historical Carbon Footprint'!G16</f>
        <v>0</v>
      </c>
      <c r="L65" s="130">
        <f>'Historical Carbon Footprint'!I16</f>
        <v>0</v>
      </c>
      <c r="M65" s="130">
        <f>'Historical Carbon Footprint'!K16</f>
        <v>47900</v>
      </c>
      <c r="N65" s="130">
        <f>'Historical Carbon Footprint'!M16</f>
        <v>45893.558059320007</v>
      </c>
      <c r="O65" s="130">
        <f>'Historical Carbon Footprint'!O16</f>
        <v>48361.436112360003</v>
      </c>
      <c r="P65" s="130">
        <f t="shared" ref="P65:Z65" si="29">SUM(P59:P64)</f>
        <v>47412.49</v>
      </c>
      <c r="Q65" s="130">
        <f t="shared" si="29"/>
        <v>46497.159000000007</v>
      </c>
      <c r="R65" s="130">
        <f t="shared" si="29"/>
        <v>47223.778025</v>
      </c>
      <c r="S65" s="130">
        <f t="shared" si="29"/>
        <v>46954.628324375</v>
      </c>
      <c r="T65" s="130">
        <f t="shared" si="29"/>
        <v>46692.207366265626</v>
      </c>
      <c r="U65" s="130">
        <f t="shared" si="29"/>
        <v>46436.34693210898</v>
      </c>
      <c r="V65" s="130">
        <f t="shared" si="29"/>
        <v>46186.88300880626</v>
      </c>
      <c r="W65" s="130">
        <f t="shared" si="29"/>
        <v>45943.655683586105</v>
      </c>
      <c r="X65" s="130">
        <f t="shared" si="29"/>
        <v>45706.509041496451</v>
      </c>
      <c r="Y65" s="130">
        <f t="shared" si="29"/>
        <v>45475.291065459038</v>
      </c>
      <c r="Z65" s="130">
        <f t="shared" si="29"/>
        <v>45249.853538822565</v>
      </c>
      <c r="AB65" s="122" t="s">
        <v>96</v>
      </c>
      <c r="AC65" s="262"/>
      <c r="AD65" s="263"/>
      <c r="AE65" s="123">
        <f>AE35</f>
        <v>0</v>
      </c>
      <c r="AF65" s="123">
        <f t="shared" ref="AF65:AK65" si="30">AF35</f>
        <v>0</v>
      </c>
      <c r="AG65" s="123">
        <f t="shared" si="30"/>
        <v>0</v>
      </c>
      <c r="AH65" s="123">
        <f t="shared" si="30"/>
        <v>0</v>
      </c>
      <c r="AI65" s="123">
        <f t="shared" si="30"/>
        <v>47900</v>
      </c>
      <c r="AJ65" s="123">
        <f t="shared" si="30"/>
        <v>45893.558059320007</v>
      </c>
      <c r="AK65" s="123">
        <f t="shared" si="30"/>
        <v>48361.436112360003</v>
      </c>
      <c r="AL65" s="123">
        <f>SUM(AL41:AL64)</f>
        <v>47412.49</v>
      </c>
      <c r="AM65" s="123">
        <f t="shared" ref="AM65:AV65" si="31">SUM(AM41:AM64)</f>
        <v>46497.159000000007</v>
      </c>
      <c r="AN65" s="123">
        <f t="shared" si="31"/>
        <v>47223.778025</v>
      </c>
      <c r="AO65" s="123">
        <f t="shared" si="31"/>
        <v>46954.628324375</v>
      </c>
      <c r="AP65" s="123">
        <f t="shared" si="31"/>
        <v>46692.207366265626</v>
      </c>
      <c r="AQ65" s="123">
        <f t="shared" si="31"/>
        <v>46436.34693210898</v>
      </c>
      <c r="AR65" s="123">
        <f t="shared" si="31"/>
        <v>46186.88300880626</v>
      </c>
      <c r="AS65" s="123">
        <f t="shared" si="31"/>
        <v>45943.655683586105</v>
      </c>
      <c r="AT65" s="123">
        <f t="shared" si="31"/>
        <v>45706.509041496451</v>
      </c>
      <c r="AU65" s="123">
        <f t="shared" si="31"/>
        <v>45475.291065459038</v>
      </c>
      <c r="AV65" s="123">
        <f t="shared" si="31"/>
        <v>45249.853538822565</v>
      </c>
    </row>
    <row r="73" spans="6:48" ht="18.75" x14ac:dyDescent="0.25">
      <c r="F73" s="125" t="s">
        <v>450</v>
      </c>
      <c r="G73" s="126" t="s">
        <v>7</v>
      </c>
      <c r="H73" s="126" t="s">
        <v>339</v>
      </c>
      <c r="I73" s="127" t="s">
        <v>338</v>
      </c>
      <c r="J73" s="127" t="s">
        <v>264</v>
      </c>
      <c r="K73" s="127" t="s">
        <v>265</v>
      </c>
      <c r="L73" s="127" t="s">
        <v>266</v>
      </c>
      <c r="M73" s="127" t="s">
        <v>267</v>
      </c>
      <c r="N73" s="127" t="s">
        <v>268</v>
      </c>
      <c r="O73" s="127" t="s">
        <v>11</v>
      </c>
      <c r="P73" s="127" t="s">
        <v>345</v>
      </c>
      <c r="Q73" s="127" t="s">
        <v>346</v>
      </c>
      <c r="R73" s="127" t="s">
        <v>347</v>
      </c>
      <c r="S73" s="127" t="s">
        <v>348</v>
      </c>
      <c r="T73" s="127" t="s">
        <v>349</v>
      </c>
      <c r="U73" s="127" t="s">
        <v>350</v>
      </c>
      <c r="V73" s="127" t="s">
        <v>351</v>
      </c>
      <c r="W73" s="127" t="s">
        <v>352</v>
      </c>
      <c r="X73" s="127" t="s">
        <v>353</v>
      </c>
      <c r="Y73" s="127" t="s">
        <v>354</v>
      </c>
      <c r="Z73" s="127" t="s">
        <v>356</v>
      </c>
      <c r="AB73" s="124" t="s">
        <v>667</v>
      </c>
      <c r="AC73" s="122" t="s">
        <v>7</v>
      </c>
      <c r="AD73" s="122" t="s">
        <v>339</v>
      </c>
      <c r="AE73" s="120" t="s">
        <v>338</v>
      </c>
      <c r="AF73" s="120" t="s">
        <v>264</v>
      </c>
      <c r="AG73" s="120" t="s">
        <v>265</v>
      </c>
      <c r="AH73" s="120" t="s">
        <v>266</v>
      </c>
      <c r="AI73" s="120" t="s">
        <v>267</v>
      </c>
      <c r="AJ73" s="120" t="s">
        <v>268</v>
      </c>
      <c r="AK73" s="120" t="s">
        <v>11</v>
      </c>
      <c r="AL73" s="120" t="s">
        <v>345</v>
      </c>
      <c r="AM73" s="120" t="s">
        <v>346</v>
      </c>
      <c r="AN73" s="120" t="s">
        <v>347</v>
      </c>
      <c r="AO73" s="120" t="s">
        <v>348</v>
      </c>
      <c r="AP73" s="120" t="s">
        <v>349</v>
      </c>
      <c r="AQ73" s="120" t="s">
        <v>350</v>
      </c>
      <c r="AR73" s="120" t="s">
        <v>351</v>
      </c>
      <c r="AS73" s="120" t="s">
        <v>352</v>
      </c>
      <c r="AT73" s="120" t="s">
        <v>353</v>
      </c>
      <c r="AU73" s="120" t="s">
        <v>354</v>
      </c>
      <c r="AV73" s="120" t="s">
        <v>356</v>
      </c>
    </row>
    <row r="74" spans="6:48" x14ac:dyDescent="0.25">
      <c r="F74" s="116" t="s">
        <v>390</v>
      </c>
      <c r="G74" s="116" t="s">
        <v>113</v>
      </c>
      <c r="H74" s="116" t="s">
        <v>681</v>
      </c>
      <c r="I74" s="117"/>
      <c r="J74" s="117"/>
      <c r="K74" s="117"/>
      <c r="L74" s="117"/>
      <c r="M74" s="117"/>
      <c r="N74" s="117"/>
      <c r="O74" s="128"/>
      <c r="P74" s="128">
        <f t="shared" ref="P74:Z83" si="32">SUMIF(BAUEmissionSource,$F74&amp;" ("&amp;$G74&amp;")",INDEX(BAUData,0,MATCH(P$10,BAUYear,0)))</f>
        <v>23000000</v>
      </c>
      <c r="Q74" s="128">
        <f t="shared" si="32"/>
        <v>23575000</v>
      </c>
      <c r="R74" s="128">
        <f t="shared" si="32"/>
        <v>24575000</v>
      </c>
      <c r="S74" s="128">
        <f t="shared" si="32"/>
        <v>24575000</v>
      </c>
      <c r="T74" s="128">
        <f t="shared" si="32"/>
        <v>24575000</v>
      </c>
      <c r="U74" s="128">
        <f t="shared" si="32"/>
        <v>24575000</v>
      </c>
      <c r="V74" s="128">
        <f t="shared" si="32"/>
        <v>24575000</v>
      </c>
      <c r="W74" s="128">
        <f t="shared" si="32"/>
        <v>24575000</v>
      </c>
      <c r="X74" s="128">
        <f t="shared" si="32"/>
        <v>24575000</v>
      </c>
      <c r="Y74" s="128">
        <f t="shared" si="32"/>
        <v>24575000</v>
      </c>
      <c r="Z74" s="128">
        <f t="shared" si="32"/>
        <v>24575000</v>
      </c>
      <c r="AB74" s="121" t="s">
        <v>390</v>
      </c>
      <c r="AC74" s="121" t="s">
        <v>113</v>
      </c>
      <c r="AD74" s="121" t="s">
        <v>681</v>
      </c>
      <c r="AE74" s="117"/>
      <c r="AF74" s="117"/>
      <c r="AG74" s="117"/>
      <c r="AH74" s="117"/>
      <c r="AI74" s="117"/>
      <c r="AJ74" s="117"/>
      <c r="AK74" s="117"/>
      <c r="AL74" s="174">
        <f t="shared" ref="AL74:AL97" si="33">IFERROR(AL11/(P11/P74),0)</f>
        <v>22999999.999999996</v>
      </c>
      <c r="AM74" s="174">
        <f t="shared" ref="AM74:AM97" si="34">IFERROR(AM11/(Q11/Q74),0)</f>
        <v>23575000</v>
      </c>
      <c r="AN74" s="174">
        <f t="shared" ref="AN74:AN97" si="35">IFERROR(AN11/(R11/R74),0)</f>
        <v>23075000.000000004</v>
      </c>
      <c r="AO74" s="174">
        <f t="shared" ref="AO74:AO97" si="36">IFERROR(AO11/(S11/S74),0)</f>
        <v>22075000.000000004</v>
      </c>
      <c r="AP74" s="174">
        <f t="shared" ref="AP74:AP97" si="37">IFERROR(AP11/(T11/T74),0)</f>
        <v>22075000</v>
      </c>
      <c r="AQ74" s="174">
        <f t="shared" ref="AQ74:AQ97" si="38">IFERROR(AQ11/(U11/U74),0)</f>
        <v>22075000.000000004</v>
      </c>
      <c r="AR74" s="174">
        <f t="shared" ref="AR74:AR97" si="39">IFERROR(AR11/(V11/V74),0)</f>
        <v>22075000</v>
      </c>
      <c r="AS74" s="174">
        <f t="shared" ref="AS74:AS97" si="40">IFERROR(AS11/(W11/W74),0)</f>
        <v>22075000</v>
      </c>
      <c r="AT74" s="174">
        <f t="shared" ref="AT74:AT97" si="41">IFERROR(AT11/(X11/X74),0)</f>
        <v>22075000</v>
      </c>
      <c r="AU74" s="174">
        <f t="shared" ref="AU74:AU97" si="42">IFERROR(AU11/(Y11/Y74),0)</f>
        <v>22075000</v>
      </c>
      <c r="AV74" s="174">
        <f t="shared" ref="AV74:AV97" si="43">IFERROR(AV11/(Z11/Z74),0)</f>
        <v>22075000</v>
      </c>
    </row>
    <row r="75" spans="6:48" x14ac:dyDescent="0.25">
      <c r="F75" s="116" t="s">
        <v>377</v>
      </c>
      <c r="G75" s="116" t="s">
        <v>113</v>
      </c>
      <c r="H75" s="116" t="s">
        <v>682</v>
      </c>
      <c r="I75" s="117"/>
      <c r="J75" s="117"/>
      <c r="K75" s="117"/>
      <c r="L75" s="117"/>
      <c r="M75" s="117"/>
      <c r="N75" s="117"/>
      <c r="O75" s="128"/>
      <c r="P75" s="128">
        <f t="shared" si="32"/>
        <v>80000000</v>
      </c>
      <c r="Q75" s="128">
        <f t="shared" si="32"/>
        <v>80000000</v>
      </c>
      <c r="R75" s="128">
        <f t="shared" si="32"/>
        <v>83000000</v>
      </c>
      <c r="S75" s="128">
        <f t="shared" si="32"/>
        <v>83000000</v>
      </c>
      <c r="T75" s="128">
        <f t="shared" si="32"/>
        <v>83000000</v>
      </c>
      <c r="U75" s="128">
        <f t="shared" si="32"/>
        <v>83000000</v>
      </c>
      <c r="V75" s="128">
        <f t="shared" si="32"/>
        <v>83000000</v>
      </c>
      <c r="W75" s="128">
        <f t="shared" si="32"/>
        <v>83000000</v>
      </c>
      <c r="X75" s="128">
        <f t="shared" si="32"/>
        <v>83000000</v>
      </c>
      <c r="Y75" s="128">
        <f t="shared" si="32"/>
        <v>83000000</v>
      </c>
      <c r="Z75" s="128">
        <f t="shared" si="32"/>
        <v>83000000</v>
      </c>
      <c r="AB75" s="121" t="s">
        <v>377</v>
      </c>
      <c r="AC75" s="121" t="s">
        <v>113</v>
      </c>
      <c r="AD75" s="121" t="s">
        <v>682</v>
      </c>
      <c r="AE75" s="117"/>
      <c r="AF75" s="117"/>
      <c r="AG75" s="117"/>
      <c r="AH75" s="117"/>
      <c r="AI75" s="117"/>
      <c r="AJ75" s="117"/>
      <c r="AK75" s="117"/>
      <c r="AL75" s="174">
        <f t="shared" si="33"/>
        <v>80000000</v>
      </c>
      <c r="AM75" s="174">
        <f t="shared" si="34"/>
        <v>80000000</v>
      </c>
      <c r="AN75" s="174">
        <f t="shared" si="35"/>
        <v>83000000</v>
      </c>
      <c r="AO75" s="174">
        <f t="shared" si="36"/>
        <v>83000000</v>
      </c>
      <c r="AP75" s="174">
        <f t="shared" si="37"/>
        <v>83000000</v>
      </c>
      <c r="AQ75" s="174">
        <f t="shared" si="38"/>
        <v>83000000</v>
      </c>
      <c r="AR75" s="174">
        <f t="shared" si="39"/>
        <v>83000000</v>
      </c>
      <c r="AS75" s="174">
        <f t="shared" si="40"/>
        <v>83000000</v>
      </c>
      <c r="AT75" s="174">
        <f t="shared" si="41"/>
        <v>83000000</v>
      </c>
      <c r="AU75" s="174">
        <f t="shared" si="42"/>
        <v>83000000</v>
      </c>
      <c r="AV75" s="174">
        <f t="shared" si="43"/>
        <v>83000000</v>
      </c>
    </row>
    <row r="76" spans="6:48" x14ac:dyDescent="0.25">
      <c r="F76" s="116" t="s">
        <v>376</v>
      </c>
      <c r="G76" s="116" t="s">
        <v>113</v>
      </c>
      <c r="H76" s="116" t="s">
        <v>682</v>
      </c>
      <c r="I76" s="117"/>
      <c r="J76" s="117"/>
      <c r="K76" s="117"/>
      <c r="L76" s="117"/>
      <c r="M76" s="117"/>
      <c r="N76" s="117"/>
      <c r="O76" s="128"/>
      <c r="P76" s="128">
        <f t="shared" si="32"/>
        <v>100000000</v>
      </c>
      <c r="Q76" s="128">
        <f t="shared" si="32"/>
        <v>100000000</v>
      </c>
      <c r="R76" s="128">
        <f t="shared" si="32"/>
        <v>100000000</v>
      </c>
      <c r="S76" s="128">
        <f t="shared" si="32"/>
        <v>100000000</v>
      </c>
      <c r="T76" s="128">
        <f t="shared" si="32"/>
        <v>100000000</v>
      </c>
      <c r="U76" s="128">
        <f t="shared" si="32"/>
        <v>100000000</v>
      </c>
      <c r="V76" s="128">
        <f t="shared" si="32"/>
        <v>100000000</v>
      </c>
      <c r="W76" s="128">
        <f t="shared" si="32"/>
        <v>100000000</v>
      </c>
      <c r="X76" s="128">
        <f t="shared" si="32"/>
        <v>100000000</v>
      </c>
      <c r="Y76" s="128">
        <f t="shared" si="32"/>
        <v>100000000</v>
      </c>
      <c r="Z76" s="128">
        <f t="shared" si="32"/>
        <v>100000000</v>
      </c>
      <c r="AB76" s="121" t="s">
        <v>376</v>
      </c>
      <c r="AC76" s="121" t="s">
        <v>113</v>
      </c>
      <c r="AD76" s="121" t="s">
        <v>682</v>
      </c>
      <c r="AE76" s="117"/>
      <c r="AF76" s="117"/>
      <c r="AG76" s="117"/>
      <c r="AH76" s="117"/>
      <c r="AI76" s="117"/>
      <c r="AJ76" s="117"/>
      <c r="AK76" s="117"/>
      <c r="AL76" s="174">
        <f t="shared" si="33"/>
        <v>100000000</v>
      </c>
      <c r="AM76" s="174">
        <f t="shared" si="34"/>
        <v>100000000</v>
      </c>
      <c r="AN76" s="174">
        <f t="shared" si="35"/>
        <v>100000000</v>
      </c>
      <c r="AO76" s="174">
        <f t="shared" si="36"/>
        <v>100000000</v>
      </c>
      <c r="AP76" s="174">
        <f t="shared" si="37"/>
        <v>100000000</v>
      </c>
      <c r="AQ76" s="174">
        <f t="shared" si="38"/>
        <v>100000000</v>
      </c>
      <c r="AR76" s="174">
        <f t="shared" si="39"/>
        <v>100000000</v>
      </c>
      <c r="AS76" s="174">
        <f t="shared" si="40"/>
        <v>100000000</v>
      </c>
      <c r="AT76" s="174">
        <f t="shared" si="41"/>
        <v>100000000</v>
      </c>
      <c r="AU76" s="174">
        <f t="shared" si="42"/>
        <v>100000000</v>
      </c>
      <c r="AV76" s="174">
        <f t="shared" si="43"/>
        <v>100000000</v>
      </c>
    </row>
    <row r="77" spans="6:48" x14ac:dyDescent="0.25">
      <c r="F77" s="116" t="s">
        <v>389</v>
      </c>
      <c r="G77" s="116" t="s">
        <v>132</v>
      </c>
      <c r="H77" s="116" t="s">
        <v>683</v>
      </c>
      <c r="I77" s="117"/>
      <c r="J77" s="117"/>
      <c r="K77" s="117"/>
      <c r="L77" s="117"/>
      <c r="M77" s="117"/>
      <c r="N77" s="117"/>
      <c r="O77" s="128"/>
      <c r="P77" s="128">
        <f t="shared" si="32"/>
        <v>0</v>
      </c>
      <c r="Q77" s="128">
        <f t="shared" si="32"/>
        <v>0</v>
      </c>
      <c r="R77" s="128">
        <f t="shared" si="32"/>
        <v>0</v>
      </c>
      <c r="S77" s="128">
        <f t="shared" si="32"/>
        <v>0</v>
      </c>
      <c r="T77" s="128">
        <f t="shared" si="32"/>
        <v>0</v>
      </c>
      <c r="U77" s="128">
        <f t="shared" si="32"/>
        <v>0</v>
      </c>
      <c r="V77" s="128">
        <f t="shared" si="32"/>
        <v>0</v>
      </c>
      <c r="W77" s="128">
        <f t="shared" si="32"/>
        <v>0</v>
      </c>
      <c r="X77" s="128">
        <f t="shared" si="32"/>
        <v>0</v>
      </c>
      <c r="Y77" s="128">
        <f t="shared" si="32"/>
        <v>0</v>
      </c>
      <c r="Z77" s="128">
        <f t="shared" si="32"/>
        <v>0</v>
      </c>
      <c r="AB77" s="121" t="s">
        <v>389</v>
      </c>
      <c r="AC77" s="121" t="s">
        <v>132</v>
      </c>
      <c r="AD77" s="121" t="s">
        <v>683</v>
      </c>
      <c r="AE77" s="117"/>
      <c r="AF77" s="117"/>
      <c r="AG77" s="117"/>
      <c r="AH77" s="117"/>
      <c r="AI77" s="117"/>
      <c r="AJ77" s="117"/>
      <c r="AK77" s="117"/>
      <c r="AL77" s="174">
        <f t="shared" si="33"/>
        <v>0</v>
      </c>
      <c r="AM77" s="174">
        <f t="shared" si="34"/>
        <v>0</v>
      </c>
      <c r="AN77" s="174">
        <f t="shared" si="35"/>
        <v>0</v>
      </c>
      <c r="AO77" s="174">
        <f t="shared" si="36"/>
        <v>0</v>
      </c>
      <c r="AP77" s="174">
        <f t="shared" si="37"/>
        <v>0</v>
      </c>
      <c r="AQ77" s="174">
        <f t="shared" si="38"/>
        <v>0</v>
      </c>
      <c r="AR77" s="174">
        <f t="shared" si="39"/>
        <v>0</v>
      </c>
      <c r="AS77" s="174">
        <f t="shared" si="40"/>
        <v>0</v>
      </c>
      <c r="AT77" s="174">
        <f t="shared" si="41"/>
        <v>0</v>
      </c>
      <c r="AU77" s="174">
        <f t="shared" si="42"/>
        <v>0</v>
      </c>
      <c r="AV77" s="174">
        <f t="shared" si="43"/>
        <v>0</v>
      </c>
    </row>
    <row r="78" spans="6:48" x14ac:dyDescent="0.25">
      <c r="F78" s="116" t="s">
        <v>375</v>
      </c>
      <c r="G78" s="116" t="s">
        <v>382</v>
      </c>
      <c r="H78" s="116" t="s">
        <v>684</v>
      </c>
      <c r="I78" s="117"/>
      <c r="J78" s="117"/>
      <c r="K78" s="117"/>
      <c r="L78" s="117"/>
      <c r="M78" s="117"/>
      <c r="N78" s="117"/>
      <c r="O78" s="128"/>
      <c r="P78" s="128">
        <f t="shared" si="32"/>
        <v>200000</v>
      </c>
      <c r="Q78" s="128">
        <f t="shared" si="32"/>
        <v>200000</v>
      </c>
      <c r="R78" s="128">
        <f t="shared" si="32"/>
        <v>200000</v>
      </c>
      <c r="S78" s="128">
        <f t="shared" si="32"/>
        <v>200000</v>
      </c>
      <c r="T78" s="128">
        <f t="shared" si="32"/>
        <v>200000</v>
      </c>
      <c r="U78" s="128">
        <f t="shared" si="32"/>
        <v>200000</v>
      </c>
      <c r="V78" s="128">
        <f t="shared" si="32"/>
        <v>200000</v>
      </c>
      <c r="W78" s="128">
        <f t="shared" si="32"/>
        <v>200000</v>
      </c>
      <c r="X78" s="128">
        <f t="shared" si="32"/>
        <v>200000</v>
      </c>
      <c r="Y78" s="128">
        <f t="shared" si="32"/>
        <v>200000</v>
      </c>
      <c r="Z78" s="128">
        <f t="shared" si="32"/>
        <v>200000</v>
      </c>
      <c r="AB78" s="121" t="s">
        <v>375</v>
      </c>
      <c r="AC78" s="121" t="s">
        <v>382</v>
      </c>
      <c r="AD78" s="121" t="s">
        <v>684</v>
      </c>
      <c r="AE78" s="117"/>
      <c r="AF78" s="117"/>
      <c r="AG78" s="117"/>
      <c r="AH78" s="117"/>
      <c r="AI78" s="117"/>
      <c r="AJ78" s="117"/>
      <c r="AK78" s="117"/>
      <c r="AL78" s="174">
        <f t="shared" si="33"/>
        <v>200000.00000000003</v>
      </c>
      <c r="AM78" s="174">
        <f t="shared" si="34"/>
        <v>200000.00000000003</v>
      </c>
      <c r="AN78" s="174">
        <f t="shared" si="35"/>
        <v>200000.00000000003</v>
      </c>
      <c r="AO78" s="174">
        <f t="shared" si="36"/>
        <v>200000.00000000003</v>
      </c>
      <c r="AP78" s="174">
        <f t="shared" si="37"/>
        <v>200000.00000000003</v>
      </c>
      <c r="AQ78" s="174">
        <f t="shared" si="38"/>
        <v>200000.00000000003</v>
      </c>
      <c r="AR78" s="174">
        <f t="shared" si="39"/>
        <v>200000.00000000003</v>
      </c>
      <c r="AS78" s="174">
        <f t="shared" si="40"/>
        <v>200000.00000000003</v>
      </c>
      <c r="AT78" s="174">
        <f t="shared" si="41"/>
        <v>200000.00000000003</v>
      </c>
      <c r="AU78" s="174">
        <f t="shared" si="42"/>
        <v>200000.00000000003</v>
      </c>
      <c r="AV78" s="174">
        <f t="shared" si="43"/>
        <v>200000.00000000003</v>
      </c>
    </row>
    <row r="79" spans="6:48" x14ac:dyDescent="0.25">
      <c r="F79" s="116" t="s">
        <v>374</v>
      </c>
      <c r="G79" s="116" t="s">
        <v>382</v>
      </c>
      <c r="H79" s="116" t="s">
        <v>684</v>
      </c>
      <c r="I79" s="117"/>
      <c r="J79" s="117"/>
      <c r="K79" s="117"/>
      <c r="L79" s="117"/>
      <c r="M79" s="117"/>
      <c r="N79" s="117"/>
      <c r="O79" s="128"/>
      <c r="P79" s="128">
        <f t="shared" si="32"/>
        <v>200000</v>
      </c>
      <c r="Q79" s="128">
        <f t="shared" si="32"/>
        <v>200000</v>
      </c>
      <c r="R79" s="128">
        <f t="shared" si="32"/>
        <v>200000</v>
      </c>
      <c r="S79" s="128">
        <f t="shared" si="32"/>
        <v>200000</v>
      </c>
      <c r="T79" s="128">
        <f t="shared" si="32"/>
        <v>200000</v>
      </c>
      <c r="U79" s="128">
        <f t="shared" si="32"/>
        <v>200000</v>
      </c>
      <c r="V79" s="128">
        <f t="shared" si="32"/>
        <v>200000</v>
      </c>
      <c r="W79" s="128">
        <f t="shared" si="32"/>
        <v>200000</v>
      </c>
      <c r="X79" s="128">
        <f t="shared" si="32"/>
        <v>200000</v>
      </c>
      <c r="Y79" s="128">
        <f t="shared" si="32"/>
        <v>200000</v>
      </c>
      <c r="Z79" s="128">
        <f t="shared" si="32"/>
        <v>200000</v>
      </c>
      <c r="AB79" s="121" t="s">
        <v>374</v>
      </c>
      <c r="AC79" s="121" t="s">
        <v>382</v>
      </c>
      <c r="AD79" s="121" t="s">
        <v>684</v>
      </c>
      <c r="AE79" s="117"/>
      <c r="AF79" s="117"/>
      <c r="AG79" s="117"/>
      <c r="AH79" s="117"/>
      <c r="AI79" s="117"/>
      <c r="AJ79" s="117"/>
      <c r="AK79" s="117"/>
      <c r="AL79" s="174">
        <f t="shared" si="33"/>
        <v>200000</v>
      </c>
      <c r="AM79" s="174">
        <f t="shared" si="34"/>
        <v>200000</v>
      </c>
      <c r="AN79" s="174">
        <f t="shared" si="35"/>
        <v>200000</v>
      </c>
      <c r="AO79" s="174">
        <f t="shared" si="36"/>
        <v>200000</v>
      </c>
      <c r="AP79" s="174">
        <f t="shared" si="37"/>
        <v>200000</v>
      </c>
      <c r="AQ79" s="174">
        <f t="shared" si="38"/>
        <v>200000</v>
      </c>
      <c r="AR79" s="174">
        <f t="shared" si="39"/>
        <v>200000</v>
      </c>
      <c r="AS79" s="174">
        <f t="shared" si="40"/>
        <v>200000</v>
      </c>
      <c r="AT79" s="174">
        <f t="shared" si="41"/>
        <v>200000</v>
      </c>
      <c r="AU79" s="174">
        <f t="shared" si="42"/>
        <v>200000</v>
      </c>
      <c r="AV79" s="174">
        <f t="shared" si="43"/>
        <v>200000</v>
      </c>
    </row>
    <row r="80" spans="6:48" x14ac:dyDescent="0.25">
      <c r="F80" s="116" t="s">
        <v>373</v>
      </c>
      <c r="G80" s="116" t="s">
        <v>381</v>
      </c>
      <c r="H80" s="116" t="s">
        <v>4</v>
      </c>
      <c r="I80" s="117"/>
      <c r="J80" s="117"/>
      <c r="K80" s="117"/>
      <c r="L80" s="117"/>
      <c r="M80" s="117"/>
      <c r="N80" s="117"/>
      <c r="O80" s="128"/>
      <c r="P80" s="128">
        <f t="shared" si="32"/>
        <v>5000</v>
      </c>
      <c r="Q80" s="128">
        <f t="shared" si="32"/>
        <v>5000</v>
      </c>
      <c r="R80" s="128">
        <f t="shared" si="32"/>
        <v>5000</v>
      </c>
      <c r="S80" s="128">
        <f t="shared" si="32"/>
        <v>5000</v>
      </c>
      <c r="T80" s="128">
        <f t="shared" si="32"/>
        <v>5000</v>
      </c>
      <c r="U80" s="128">
        <f t="shared" si="32"/>
        <v>5000</v>
      </c>
      <c r="V80" s="128">
        <f t="shared" si="32"/>
        <v>5000</v>
      </c>
      <c r="W80" s="128">
        <f t="shared" si="32"/>
        <v>5000</v>
      </c>
      <c r="X80" s="128">
        <f t="shared" si="32"/>
        <v>5000</v>
      </c>
      <c r="Y80" s="128">
        <f t="shared" si="32"/>
        <v>5000</v>
      </c>
      <c r="Z80" s="128">
        <f t="shared" si="32"/>
        <v>5000</v>
      </c>
      <c r="AB80" s="121" t="s">
        <v>373</v>
      </c>
      <c r="AC80" s="121" t="s">
        <v>381</v>
      </c>
      <c r="AD80" s="121" t="s">
        <v>4</v>
      </c>
      <c r="AE80" s="117"/>
      <c r="AF80" s="117"/>
      <c r="AG80" s="117"/>
      <c r="AH80" s="117"/>
      <c r="AI80" s="117"/>
      <c r="AJ80" s="117"/>
      <c r="AK80" s="117"/>
      <c r="AL80" s="174">
        <f t="shared" si="33"/>
        <v>5000</v>
      </c>
      <c r="AM80" s="174">
        <f t="shared" si="34"/>
        <v>5000</v>
      </c>
      <c r="AN80" s="174">
        <f t="shared" si="35"/>
        <v>5000</v>
      </c>
      <c r="AO80" s="174">
        <f t="shared" si="36"/>
        <v>5000</v>
      </c>
      <c r="AP80" s="174">
        <f t="shared" si="37"/>
        <v>5000</v>
      </c>
      <c r="AQ80" s="174">
        <f t="shared" si="38"/>
        <v>5000</v>
      </c>
      <c r="AR80" s="174">
        <f t="shared" si="39"/>
        <v>5000</v>
      </c>
      <c r="AS80" s="174">
        <f t="shared" si="40"/>
        <v>5000</v>
      </c>
      <c r="AT80" s="174">
        <f t="shared" si="41"/>
        <v>5000</v>
      </c>
      <c r="AU80" s="174">
        <f t="shared" si="42"/>
        <v>5000</v>
      </c>
      <c r="AV80" s="174">
        <f t="shared" si="43"/>
        <v>5000</v>
      </c>
    </row>
    <row r="81" spans="6:48" x14ac:dyDescent="0.25">
      <c r="F81" s="116" t="s">
        <v>388</v>
      </c>
      <c r="G81" s="116" t="s">
        <v>381</v>
      </c>
      <c r="H81" s="116" t="s">
        <v>4</v>
      </c>
      <c r="I81" s="117"/>
      <c r="J81" s="117"/>
      <c r="K81" s="117"/>
      <c r="L81" s="117"/>
      <c r="M81" s="117"/>
      <c r="N81" s="117"/>
      <c r="O81" s="128"/>
      <c r="P81" s="128">
        <f t="shared" si="32"/>
        <v>0</v>
      </c>
      <c r="Q81" s="128">
        <f t="shared" si="32"/>
        <v>0</v>
      </c>
      <c r="R81" s="128">
        <f t="shared" si="32"/>
        <v>0</v>
      </c>
      <c r="S81" s="128">
        <f t="shared" si="32"/>
        <v>0</v>
      </c>
      <c r="T81" s="128">
        <f t="shared" si="32"/>
        <v>0</v>
      </c>
      <c r="U81" s="128">
        <f t="shared" si="32"/>
        <v>0</v>
      </c>
      <c r="V81" s="128">
        <f t="shared" si="32"/>
        <v>0</v>
      </c>
      <c r="W81" s="128">
        <f t="shared" si="32"/>
        <v>0</v>
      </c>
      <c r="X81" s="128">
        <f t="shared" si="32"/>
        <v>0</v>
      </c>
      <c r="Y81" s="128">
        <f t="shared" si="32"/>
        <v>0</v>
      </c>
      <c r="Z81" s="128">
        <f t="shared" si="32"/>
        <v>0</v>
      </c>
      <c r="AB81" s="121" t="s">
        <v>388</v>
      </c>
      <c r="AC81" s="121" t="s">
        <v>381</v>
      </c>
      <c r="AD81" s="121" t="s">
        <v>4</v>
      </c>
      <c r="AE81" s="117"/>
      <c r="AF81" s="117"/>
      <c r="AG81" s="117"/>
      <c r="AH81" s="117"/>
      <c r="AI81" s="117"/>
      <c r="AJ81" s="117"/>
      <c r="AK81" s="117"/>
      <c r="AL81" s="174">
        <f t="shared" si="33"/>
        <v>0</v>
      </c>
      <c r="AM81" s="174">
        <f t="shared" si="34"/>
        <v>0</v>
      </c>
      <c r="AN81" s="174">
        <f t="shared" si="35"/>
        <v>0</v>
      </c>
      <c r="AO81" s="174">
        <f t="shared" si="36"/>
        <v>0</v>
      </c>
      <c r="AP81" s="174">
        <f t="shared" si="37"/>
        <v>0</v>
      </c>
      <c r="AQ81" s="174">
        <f t="shared" si="38"/>
        <v>0</v>
      </c>
      <c r="AR81" s="174">
        <f t="shared" si="39"/>
        <v>0</v>
      </c>
      <c r="AS81" s="174">
        <f t="shared" si="40"/>
        <v>0</v>
      </c>
      <c r="AT81" s="174">
        <f t="shared" si="41"/>
        <v>0</v>
      </c>
      <c r="AU81" s="174">
        <f t="shared" si="42"/>
        <v>0</v>
      </c>
      <c r="AV81" s="174">
        <f t="shared" si="43"/>
        <v>0</v>
      </c>
    </row>
    <row r="82" spans="6:48" x14ac:dyDescent="0.25">
      <c r="F82" s="116" t="s">
        <v>372</v>
      </c>
      <c r="G82" s="116" t="s">
        <v>381</v>
      </c>
      <c r="H82" s="116" t="s">
        <v>4</v>
      </c>
      <c r="I82" s="117"/>
      <c r="J82" s="117"/>
      <c r="K82" s="117"/>
      <c r="L82" s="117"/>
      <c r="M82" s="117"/>
      <c r="N82" s="117"/>
      <c r="O82" s="128"/>
      <c r="P82" s="128">
        <f t="shared" si="32"/>
        <v>0</v>
      </c>
      <c r="Q82" s="128">
        <f t="shared" si="32"/>
        <v>0</v>
      </c>
      <c r="R82" s="128">
        <f t="shared" si="32"/>
        <v>0</v>
      </c>
      <c r="S82" s="128">
        <f t="shared" si="32"/>
        <v>0</v>
      </c>
      <c r="T82" s="128">
        <f t="shared" si="32"/>
        <v>0</v>
      </c>
      <c r="U82" s="128">
        <f t="shared" si="32"/>
        <v>0</v>
      </c>
      <c r="V82" s="128">
        <f t="shared" si="32"/>
        <v>0</v>
      </c>
      <c r="W82" s="128">
        <f t="shared" si="32"/>
        <v>0</v>
      </c>
      <c r="X82" s="128">
        <f t="shared" si="32"/>
        <v>0</v>
      </c>
      <c r="Y82" s="128">
        <f t="shared" si="32"/>
        <v>0</v>
      </c>
      <c r="Z82" s="128">
        <f t="shared" si="32"/>
        <v>0</v>
      </c>
      <c r="AB82" s="121" t="s">
        <v>372</v>
      </c>
      <c r="AC82" s="121" t="s">
        <v>381</v>
      </c>
      <c r="AD82" s="121" t="s">
        <v>4</v>
      </c>
      <c r="AE82" s="117"/>
      <c r="AF82" s="117"/>
      <c r="AG82" s="117"/>
      <c r="AH82" s="117"/>
      <c r="AI82" s="117"/>
      <c r="AJ82" s="117"/>
      <c r="AK82" s="117"/>
      <c r="AL82" s="174">
        <f t="shared" si="33"/>
        <v>0</v>
      </c>
      <c r="AM82" s="174">
        <f t="shared" si="34"/>
        <v>0</v>
      </c>
      <c r="AN82" s="174">
        <f t="shared" si="35"/>
        <v>0</v>
      </c>
      <c r="AO82" s="174">
        <f t="shared" si="36"/>
        <v>0</v>
      </c>
      <c r="AP82" s="174">
        <f t="shared" si="37"/>
        <v>0</v>
      </c>
      <c r="AQ82" s="174">
        <f t="shared" si="38"/>
        <v>0</v>
      </c>
      <c r="AR82" s="174">
        <f t="shared" si="39"/>
        <v>0</v>
      </c>
      <c r="AS82" s="174">
        <f t="shared" si="40"/>
        <v>0</v>
      </c>
      <c r="AT82" s="174">
        <f t="shared" si="41"/>
        <v>0</v>
      </c>
      <c r="AU82" s="174">
        <f t="shared" si="42"/>
        <v>0</v>
      </c>
      <c r="AV82" s="174">
        <f t="shared" si="43"/>
        <v>0</v>
      </c>
    </row>
    <row r="83" spans="6:48" x14ac:dyDescent="0.25">
      <c r="F83" s="116" t="s">
        <v>427</v>
      </c>
      <c r="G83" s="116" t="s">
        <v>381</v>
      </c>
      <c r="H83" s="116" t="s">
        <v>4</v>
      </c>
      <c r="I83" s="117"/>
      <c r="J83" s="117"/>
      <c r="K83" s="117"/>
      <c r="L83" s="117"/>
      <c r="M83" s="117"/>
      <c r="N83" s="117"/>
      <c r="O83" s="128"/>
      <c r="P83" s="128">
        <f t="shared" si="32"/>
        <v>0</v>
      </c>
      <c r="Q83" s="128">
        <f t="shared" si="32"/>
        <v>0</v>
      </c>
      <c r="R83" s="128">
        <f t="shared" si="32"/>
        <v>0</v>
      </c>
      <c r="S83" s="128">
        <f t="shared" si="32"/>
        <v>0</v>
      </c>
      <c r="T83" s="128">
        <f t="shared" si="32"/>
        <v>0</v>
      </c>
      <c r="U83" s="128">
        <f t="shared" si="32"/>
        <v>0</v>
      </c>
      <c r="V83" s="128">
        <f t="shared" si="32"/>
        <v>0</v>
      </c>
      <c r="W83" s="128">
        <f t="shared" si="32"/>
        <v>0</v>
      </c>
      <c r="X83" s="128">
        <f t="shared" si="32"/>
        <v>0</v>
      </c>
      <c r="Y83" s="128">
        <f t="shared" si="32"/>
        <v>0</v>
      </c>
      <c r="Z83" s="128">
        <f t="shared" si="32"/>
        <v>0</v>
      </c>
      <c r="AB83" s="121" t="s">
        <v>427</v>
      </c>
      <c r="AC83" s="121" t="s">
        <v>381</v>
      </c>
      <c r="AD83" s="121" t="s">
        <v>4</v>
      </c>
      <c r="AE83" s="117"/>
      <c r="AF83" s="117"/>
      <c r="AG83" s="117"/>
      <c r="AH83" s="117"/>
      <c r="AI83" s="117"/>
      <c r="AJ83" s="117"/>
      <c r="AK83" s="117"/>
      <c r="AL83" s="174">
        <f t="shared" si="33"/>
        <v>0</v>
      </c>
      <c r="AM83" s="174">
        <f t="shared" si="34"/>
        <v>0</v>
      </c>
      <c r="AN83" s="174">
        <f t="shared" si="35"/>
        <v>0</v>
      </c>
      <c r="AO83" s="174">
        <f t="shared" si="36"/>
        <v>0</v>
      </c>
      <c r="AP83" s="174">
        <f t="shared" si="37"/>
        <v>0</v>
      </c>
      <c r="AQ83" s="174">
        <f t="shared" si="38"/>
        <v>0</v>
      </c>
      <c r="AR83" s="174">
        <f t="shared" si="39"/>
        <v>0</v>
      </c>
      <c r="AS83" s="174">
        <f t="shared" si="40"/>
        <v>0</v>
      </c>
      <c r="AT83" s="174">
        <f t="shared" si="41"/>
        <v>0</v>
      </c>
      <c r="AU83" s="174">
        <f t="shared" si="42"/>
        <v>0</v>
      </c>
      <c r="AV83" s="174">
        <f t="shared" si="43"/>
        <v>0</v>
      </c>
    </row>
    <row r="84" spans="6:48" x14ac:dyDescent="0.25">
      <c r="F84" s="116" t="s">
        <v>371</v>
      </c>
      <c r="G84" s="116" t="s">
        <v>381</v>
      </c>
      <c r="H84" s="116" t="s">
        <v>4</v>
      </c>
      <c r="I84" s="117"/>
      <c r="J84" s="117"/>
      <c r="K84" s="117"/>
      <c r="L84" s="117"/>
      <c r="M84" s="117"/>
      <c r="N84" s="117"/>
      <c r="O84" s="128"/>
      <c r="P84" s="128">
        <f t="shared" ref="P84:Z97" si="44">SUMIF(BAUEmissionSource,$F84&amp;" ("&amp;$G84&amp;")",INDEX(BAUData,0,MATCH(P$10,BAUYear,0)))</f>
        <v>0</v>
      </c>
      <c r="Q84" s="128">
        <f t="shared" si="44"/>
        <v>0</v>
      </c>
      <c r="R84" s="128">
        <f t="shared" si="44"/>
        <v>0</v>
      </c>
      <c r="S84" s="128">
        <f t="shared" si="44"/>
        <v>0</v>
      </c>
      <c r="T84" s="128">
        <f t="shared" si="44"/>
        <v>0</v>
      </c>
      <c r="U84" s="128">
        <f t="shared" si="44"/>
        <v>0</v>
      </c>
      <c r="V84" s="128">
        <f t="shared" si="44"/>
        <v>0</v>
      </c>
      <c r="W84" s="128">
        <f t="shared" si="44"/>
        <v>0</v>
      </c>
      <c r="X84" s="128">
        <f t="shared" si="44"/>
        <v>0</v>
      </c>
      <c r="Y84" s="128">
        <f t="shared" si="44"/>
        <v>0</v>
      </c>
      <c r="Z84" s="128">
        <f t="shared" si="44"/>
        <v>0</v>
      </c>
      <c r="AB84" s="121" t="s">
        <v>371</v>
      </c>
      <c r="AC84" s="121" t="s">
        <v>381</v>
      </c>
      <c r="AD84" s="121" t="s">
        <v>4</v>
      </c>
      <c r="AE84" s="117"/>
      <c r="AF84" s="117"/>
      <c r="AG84" s="117"/>
      <c r="AH84" s="117"/>
      <c r="AI84" s="117"/>
      <c r="AJ84" s="117"/>
      <c r="AK84" s="117"/>
      <c r="AL84" s="174">
        <f t="shared" si="33"/>
        <v>0</v>
      </c>
      <c r="AM84" s="174">
        <f t="shared" si="34"/>
        <v>0</v>
      </c>
      <c r="AN84" s="174">
        <f t="shared" si="35"/>
        <v>0</v>
      </c>
      <c r="AO84" s="174">
        <f t="shared" si="36"/>
        <v>0</v>
      </c>
      <c r="AP84" s="174">
        <f t="shared" si="37"/>
        <v>0</v>
      </c>
      <c r="AQ84" s="174">
        <f t="shared" si="38"/>
        <v>0</v>
      </c>
      <c r="AR84" s="174">
        <f t="shared" si="39"/>
        <v>0</v>
      </c>
      <c r="AS84" s="174">
        <f t="shared" si="40"/>
        <v>0</v>
      </c>
      <c r="AT84" s="174">
        <f t="shared" si="41"/>
        <v>0</v>
      </c>
      <c r="AU84" s="174">
        <f t="shared" si="42"/>
        <v>0</v>
      </c>
      <c r="AV84" s="174">
        <f t="shared" si="43"/>
        <v>0</v>
      </c>
    </row>
    <row r="85" spans="6:48" x14ac:dyDescent="0.25">
      <c r="F85" s="116" t="s">
        <v>430</v>
      </c>
      <c r="G85" s="116" t="s">
        <v>381</v>
      </c>
      <c r="H85" s="116" t="s">
        <v>4</v>
      </c>
      <c r="I85" s="117"/>
      <c r="J85" s="117"/>
      <c r="K85" s="117"/>
      <c r="L85" s="117"/>
      <c r="M85" s="117"/>
      <c r="N85" s="117"/>
      <c r="O85" s="128"/>
      <c r="P85" s="128">
        <f t="shared" si="44"/>
        <v>0</v>
      </c>
      <c r="Q85" s="128">
        <f t="shared" si="44"/>
        <v>0</v>
      </c>
      <c r="R85" s="128">
        <f t="shared" si="44"/>
        <v>0</v>
      </c>
      <c r="S85" s="128">
        <f t="shared" si="44"/>
        <v>0</v>
      </c>
      <c r="T85" s="128">
        <f t="shared" si="44"/>
        <v>0</v>
      </c>
      <c r="U85" s="128">
        <f t="shared" si="44"/>
        <v>0</v>
      </c>
      <c r="V85" s="128">
        <f t="shared" si="44"/>
        <v>0</v>
      </c>
      <c r="W85" s="128">
        <f t="shared" si="44"/>
        <v>0</v>
      </c>
      <c r="X85" s="128">
        <f t="shared" si="44"/>
        <v>0</v>
      </c>
      <c r="Y85" s="128">
        <f t="shared" si="44"/>
        <v>0</v>
      </c>
      <c r="Z85" s="128">
        <f t="shared" si="44"/>
        <v>0</v>
      </c>
      <c r="AB85" s="121" t="s">
        <v>430</v>
      </c>
      <c r="AC85" s="121" t="s">
        <v>381</v>
      </c>
      <c r="AD85" s="121" t="s">
        <v>4</v>
      </c>
      <c r="AE85" s="117"/>
      <c r="AF85" s="117"/>
      <c r="AG85" s="117"/>
      <c r="AH85" s="117"/>
      <c r="AI85" s="117"/>
      <c r="AJ85" s="117"/>
      <c r="AK85" s="117"/>
      <c r="AL85" s="174">
        <f t="shared" si="33"/>
        <v>0</v>
      </c>
      <c r="AM85" s="174">
        <f t="shared" si="34"/>
        <v>0</v>
      </c>
      <c r="AN85" s="174">
        <f t="shared" si="35"/>
        <v>0</v>
      </c>
      <c r="AO85" s="174">
        <f t="shared" si="36"/>
        <v>0</v>
      </c>
      <c r="AP85" s="174">
        <f t="shared" si="37"/>
        <v>0</v>
      </c>
      <c r="AQ85" s="174">
        <f t="shared" si="38"/>
        <v>0</v>
      </c>
      <c r="AR85" s="174">
        <f t="shared" si="39"/>
        <v>0</v>
      </c>
      <c r="AS85" s="174">
        <f t="shared" si="40"/>
        <v>0</v>
      </c>
      <c r="AT85" s="174">
        <f t="shared" si="41"/>
        <v>0</v>
      </c>
      <c r="AU85" s="174">
        <f t="shared" si="42"/>
        <v>0</v>
      </c>
      <c r="AV85" s="174">
        <f t="shared" si="43"/>
        <v>0</v>
      </c>
    </row>
    <row r="86" spans="6:48" x14ac:dyDescent="0.25">
      <c r="F86" s="116" t="s">
        <v>387</v>
      </c>
      <c r="G86" s="116" t="s">
        <v>381</v>
      </c>
      <c r="H86" s="116" t="s">
        <v>4</v>
      </c>
      <c r="I86" s="117"/>
      <c r="J86" s="117"/>
      <c r="K86" s="117"/>
      <c r="L86" s="117"/>
      <c r="M86" s="117"/>
      <c r="N86" s="117"/>
      <c r="O86" s="128"/>
      <c r="P86" s="128">
        <f t="shared" si="44"/>
        <v>0</v>
      </c>
      <c r="Q86" s="128">
        <f t="shared" si="44"/>
        <v>0</v>
      </c>
      <c r="R86" s="128">
        <f t="shared" si="44"/>
        <v>0</v>
      </c>
      <c r="S86" s="128">
        <f t="shared" si="44"/>
        <v>0</v>
      </c>
      <c r="T86" s="128">
        <f t="shared" si="44"/>
        <v>0</v>
      </c>
      <c r="U86" s="128">
        <f t="shared" si="44"/>
        <v>0</v>
      </c>
      <c r="V86" s="128">
        <f t="shared" si="44"/>
        <v>0</v>
      </c>
      <c r="W86" s="128">
        <f t="shared" si="44"/>
        <v>0</v>
      </c>
      <c r="X86" s="128">
        <f t="shared" si="44"/>
        <v>0</v>
      </c>
      <c r="Y86" s="128">
        <f t="shared" si="44"/>
        <v>0</v>
      </c>
      <c r="Z86" s="128">
        <f t="shared" si="44"/>
        <v>0</v>
      </c>
      <c r="AB86" s="121" t="s">
        <v>387</v>
      </c>
      <c r="AC86" s="121" t="s">
        <v>381</v>
      </c>
      <c r="AD86" s="121" t="s">
        <v>4</v>
      </c>
      <c r="AE86" s="117"/>
      <c r="AF86" s="117"/>
      <c r="AG86" s="117"/>
      <c r="AH86" s="117"/>
      <c r="AI86" s="117"/>
      <c r="AJ86" s="117"/>
      <c r="AK86" s="117"/>
      <c r="AL86" s="174">
        <f t="shared" si="33"/>
        <v>0</v>
      </c>
      <c r="AM86" s="174">
        <f t="shared" si="34"/>
        <v>0</v>
      </c>
      <c r="AN86" s="174">
        <f t="shared" si="35"/>
        <v>0</v>
      </c>
      <c r="AO86" s="174">
        <f t="shared" si="36"/>
        <v>0</v>
      </c>
      <c r="AP86" s="174">
        <f t="shared" si="37"/>
        <v>0</v>
      </c>
      <c r="AQ86" s="174">
        <f t="shared" si="38"/>
        <v>0</v>
      </c>
      <c r="AR86" s="174">
        <f t="shared" si="39"/>
        <v>0</v>
      </c>
      <c r="AS86" s="174">
        <f t="shared" si="40"/>
        <v>0</v>
      </c>
      <c r="AT86" s="174">
        <f t="shared" si="41"/>
        <v>0</v>
      </c>
      <c r="AU86" s="174">
        <f t="shared" si="42"/>
        <v>0</v>
      </c>
      <c r="AV86" s="174">
        <f t="shared" si="43"/>
        <v>0</v>
      </c>
    </row>
    <row r="87" spans="6:48" x14ac:dyDescent="0.25">
      <c r="F87" s="116" t="s">
        <v>386</v>
      </c>
      <c r="G87" s="116" t="s">
        <v>381</v>
      </c>
      <c r="H87" s="116" t="s">
        <v>4</v>
      </c>
      <c r="I87" s="117"/>
      <c r="J87" s="117"/>
      <c r="K87" s="117"/>
      <c r="L87" s="117"/>
      <c r="M87" s="117"/>
      <c r="N87" s="117"/>
      <c r="O87" s="128"/>
      <c r="P87" s="128">
        <f t="shared" si="44"/>
        <v>0</v>
      </c>
      <c r="Q87" s="128">
        <f t="shared" si="44"/>
        <v>0</v>
      </c>
      <c r="R87" s="128">
        <f t="shared" si="44"/>
        <v>0</v>
      </c>
      <c r="S87" s="128">
        <f t="shared" si="44"/>
        <v>0</v>
      </c>
      <c r="T87" s="128">
        <f t="shared" si="44"/>
        <v>0</v>
      </c>
      <c r="U87" s="128">
        <f t="shared" si="44"/>
        <v>0</v>
      </c>
      <c r="V87" s="128">
        <f t="shared" si="44"/>
        <v>0</v>
      </c>
      <c r="W87" s="128">
        <f t="shared" si="44"/>
        <v>0</v>
      </c>
      <c r="X87" s="128">
        <f t="shared" si="44"/>
        <v>0</v>
      </c>
      <c r="Y87" s="128">
        <f t="shared" si="44"/>
        <v>0</v>
      </c>
      <c r="Z87" s="128">
        <f t="shared" si="44"/>
        <v>0</v>
      </c>
      <c r="AB87" s="121" t="s">
        <v>386</v>
      </c>
      <c r="AC87" s="121" t="s">
        <v>381</v>
      </c>
      <c r="AD87" s="121" t="s">
        <v>4</v>
      </c>
      <c r="AE87" s="117"/>
      <c r="AF87" s="117"/>
      <c r="AG87" s="117"/>
      <c r="AH87" s="117"/>
      <c r="AI87" s="117"/>
      <c r="AJ87" s="117"/>
      <c r="AK87" s="117"/>
      <c r="AL87" s="174">
        <f t="shared" si="33"/>
        <v>0</v>
      </c>
      <c r="AM87" s="174">
        <f t="shared" si="34"/>
        <v>0</v>
      </c>
      <c r="AN87" s="174">
        <f t="shared" si="35"/>
        <v>0</v>
      </c>
      <c r="AO87" s="174">
        <f t="shared" si="36"/>
        <v>0</v>
      </c>
      <c r="AP87" s="174">
        <f t="shared" si="37"/>
        <v>0</v>
      </c>
      <c r="AQ87" s="174">
        <f t="shared" si="38"/>
        <v>0</v>
      </c>
      <c r="AR87" s="174">
        <f t="shared" si="39"/>
        <v>0</v>
      </c>
      <c r="AS87" s="174">
        <f t="shared" si="40"/>
        <v>0</v>
      </c>
      <c r="AT87" s="174">
        <f t="shared" si="41"/>
        <v>0</v>
      </c>
      <c r="AU87" s="174">
        <f t="shared" si="42"/>
        <v>0</v>
      </c>
      <c r="AV87" s="174">
        <f t="shared" si="43"/>
        <v>0</v>
      </c>
    </row>
    <row r="88" spans="6:48" x14ac:dyDescent="0.25">
      <c r="F88" s="116" t="s">
        <v>370</v>
      </c>
      <c r="G88" s="116" t="s">
        <v>381</v>
      </c>
      <c r="H88" s="116" t="s">
        <v>4</v>
      </c>
      <c r="I88" s="117"/>
      <c r="J88" s="117"/>
      <c r="K88" s="117"/>
      <c r="L88" s="117"/>
      <c r="M88" s="117"/>
      <c r="N88" s="117"/>
      <c r="O88" s="128"/>
      <c r="P88" s="128">
        <f t="shared" si="44"/>
        <v>0</v>
      </c>
      <c r="Q88" s="128">
        <f t="shared" si="44"/>
        <v>0</v>
      </c>
      <c r="R88" s="128">
        <f t="shared" si="44"/>
        <v>0</v>
      </c>
      <c r="S88" s="128">
        <f t="shared" si="44"/>
        <v>0</v>
      </c>
      <c r="T88" s="128">
        <f t="shared" si="44"/>
        <v>0</v>
      </c>
      <c r="U88" s="128">
        <f t="shared" si="44"/>
        <v>0</v>
      </c>
      <c r="V88" s="128">
        <f t="shared" si="44"/>
        <v>0</v>
      </c>
      <c r="W88" s="128">
        <f t="shared" si="44"/>
        <v>0</v>
      </c>
      <c r="X88" s="128">
        <f t="shared" si="44"/>
        <v>0</v>
      </c>
      <c r="Y88" s="128">
        <f t="shared" si="44"/>
        <v>0</v>
      </c>
      <c r="Z88" s="128">
        <f t="shared" si="44"/>
        <v>0</v>
      </c>
      <c r="AB88" s="121" t="s">
        <v>370</v>
      </c>
      <c r="AC88" s="121" t="s">
        <v>381</v>
      </c>
      <c r="AD88" s="121" t="s">
        <v>4</v>
      </c>
      <c r="AE88" s="117"/>
      <c r="AF88" s="117"/>
      <c r="AG88" s="117"/>
      <c r="AH88" s="117"/>
      <c r="AI88" s="117"/>
      <c r="AJ88" s="117"/>
      <c r="AK88" s="117"/>
      <c r="AL88" s="174">
        <f t="shared" si="33"/>
        <v>0</v>
      </c>
      <c r="AM88" s="174">
        <f t="shared" si="34"/>
        <v>0</v>
      </c>
      <c r="AN88" s="174">
        <f t="shared" si="35"/>
        <v>0</v>
      </c>
      <c r="AO88" s="174">
        <f t="shared" si="36"/>
        <v>0</v>
      </c>
      <c r="AP88" s="174">
        <f t="shared" si="37"/>
        <v>0</v>
      </c>
      <c r="AQ88" s="174">
        <f t="shared" si="38"/>
        <v>0</v>
      </c>
      <c r="AR88" s="174">
        <f t="shared" si="39"/>
        <v>0</v>
      </c>
      <c r="AS88" s="174">
        <f t="shared" si="40"/>
        <v>0</v>
      </c>
      <c r="AT88" s="174">
        <f t="shared" si="41"/>
        <v>0</v>
      </c>
      <c r="AU88" s="174">
        <f t="shared" si="42"/>
        <v>0</v>
      </c>
      <c r="AV88" s="174">
        <f t="shared" si="43"/>
        <v>0</v>
      </c>
    </row>
    <row r="89" spans="6:48" x14ac:dyDescent="0.25">
      <c r="F89" s="116" t="s">
        <v>369</v>
      </c>
      <c r="G89" s="116" t="s">
        <v>380</v>
      </c>
      <c r="H89" s="116" t="s">
        <v>687</v>
      </c>
      <c r="I89" s="117"/>
      <c r="J89" s="117"/>
      <c r="K89" s="117"/>
      <c r="L89" s="117"/>
      <c r="M89" s="117"/>
      <c r="N89" s="117"/>
      <c r="O89" s="128"/>
      <c r="P89" s="128">
        <f t="shared" si="44"/>
        <v>10000000</v>
      </c>
      <c r="Q89" s="128">
        <f t="shared" si="44"/>
        <v>10000000</v>
      </c>
      <c r="R89" s="128">
        <f t="shared" si="44"/>
        <v>10000000</v>
      </c>
      <c r="S89" s="128">
        <f t="shared" si="44"/>
        <v>10000000</v>
      </c>
      <c r="T89" s="128">
        <f t="shared" si="44"/>
        <v>10000000</v>
      </c>
      <c r="U89" s="128">
        <f t="shared" si="44"/>
        <v>10000000</v>
      </c>
      <c r="V89" s="128">
        <f t="shared" si="44"/>
        <v>10000000</v>
      </c>
      <c r="W89" s="128">
        <f t="shared" si="44"/>
        <v>10000000</v>
      </c>
      <c r="X89" s="128">
        <f t="shared" si="44"/>
        <v>10000000</v>
      </c>
      <c r="Y89" s="128">
        <f t="shared" si="44"/>
        <v>10000000</v>
      </c>
      <c r="Z89" s="128">
        <f t="shared" si="44"/>
        <v>10000000</v>
      </c>
      <c r="AB89" s="121" t="s">
        <v>369</v>
      </c>
      <c r="AC89" s="121" t="s">
        <v>380</v>
      </c>
      <c r="AD89" s="121" t="s">
        <v>687</v>
      </c>
      <c r="AE89" s="117"/>
      <c r="AF89" s="117"/>
      <c r="AG89" s="117"/>
      <c r="AH89" s="117"/>
      <c r="AI89" s="117"/>
      <c r="AJ89" s="117"/>
      <c r="AK89" s="117"/>
      <c r="AL89" s="174">
        <f t="shared" si="33"/>
        <v>10000000</v>
      </c>
      <c r="AM89" s="174">
        <f t="shared" si="34"/>
        <v>10000000</v>
      </c>
      <c r="AN89" s="174">
        <f t="shared" si="35"/>
        <v>10000000</v>
      </c>
      <c r="AO89" s="174">
        <f t="shared" si="36"/>
        <v>10000000</v>
      </c>
      <c r="AP89" s="174">
        <f t="shared" si="37"/>
        <v>10000000</v>
      </c>
      <c r="AQ89" s="174">
        <f t="shared" si="38"/>
        <v>10000000</v>
      </c>
      <c r="AR89" s="174">
        <f t="shared" si="39"/>
        <v>10000000</v>
      </c>
      <c r="AS89" s="174">
        <f t="shared" si="40"/>
        <v>10000000</v>
      </c>
      <c r="AT89" s="174">
        <f t="shared" si="41"/>
        <v>10000000</v>
      </c>
      <c r="AU89" s="174">
        <f t="shared" si="42"/>
        <v>10000000</v>
      </c>
      <c r="AV89" s="174">
        <f t="shared" si="43"/>
        <v>10000000</v>
      </c>
    </row>
    <row r="90" spans="6:48" x14ac:dyDescent="0.25">
      <c r="F90" s="116" t="s">
        <v>368</v>
      </c>
      <c r="G90" s="116" t="s">
        <v>380</v>
      </c>
      <c r="H90" s="116" t="s">
        <v>687</v>
      </c>
      <c r="I90" s="117"/>
      <c r="J90" s="117"/>
      <c r="K90" s="117"/>
      <c r="L90" s="117"/>
      <c r="M90" s="117"/>
      <c r="N90" s="117"/>
      <c r="O90" s="128"/>
      <c r="P90" s="128">
        <f t="shared" si="44"/>
        <v>0</v>
      </c>
      <c r="Q90" s="128">
        <f t="shared" si="44"/>
        <v>0</v>
      </c>
      <c r="R90" s="128">
        <f t="shared" si="44"/>
        <v>0</v>
      </c>
      <c r="S90" s="128">
        <f t="shared" si="44"/>
        <v>0</v>
      </c>
      <c r="T90" s="128">
        <f t="shared" si="44"/>
        <v>0</v>
      </c>
      <c r="U90" s="128">
        <f t="shared" si="44"/>
        <v>0</v>
      </c>
      <c r="V90" s="128">
        <f t="shared" si="44"/>
        <v>0</v>
      </c>
      <c r="W90" s="128">
        <f t="shared" si="44"/>
        <v>0</v>
      </c>
      <c r="X90" s="128">
        <f t="shared" si="44"/>
        <v>0</v>
      </c>
      <c r="Y90" s="128">
        <f t="shared" si="44"/>
        <v>0</v>
      </c>
      <c r="Z90" s="128">
        <f t="shared" si="44"/>
        <v>0</v>
      </c>
      <c r="AB90" s="121" t="s">
        <v>368</v>
      </c>
      <c r="AC90" s="121" t="s">
        <v>380</v>
      </c>
      <c r="AD90" s="121" t="s">
        <v>687</v>
      </c>
      <c r="AE90" s="117"/>
      <c r="AF90" s="117"/>
      <c r="AG90" s="117"/>
      <c r="AH90" s="117"/>
      <c r="AI90" s="117"/>
      <c r="AJ90" s="117"/>
      <c r="AK90" s="117"/>
      <c r="AL90" s="174">
        <f t="shared" si="33"/>
        <v>0</v>
      </c>
      <c r="AM90" s="174">
        <f t="shared" si="34"/>
        <v>0</v>
      </c>
      <c r="AN90" s="174">
        <f t="shared" si="35"/>
        <v>0</v>
      </c>
      <c r="AO90" s="174">
        <f t="shared" si="36"/>
        <v>0</v>
      </c>
      <c r="AP90" s="174">
        <f t="shared" si="37"/>
        <v>0</v>
      </c>
      <c r="AQ90" s="174">
        <f t="shared" si="38"/>
        <v>0</v>
      </c>
      <c r="AR90" s="174">
        <f t="shared" si="39"/>
        <v>0</v>
      </c>
      <c r="AS90" s="174">
        <f t="shared" si="40"/>
        <v>0</v>
      </c>
      <c r="AT90" s="174">
        <f t="shared" si="41"/>
        <v>0</v>
      </c>
      <c r="AU90" s="174">
        <f t="shared" si="42"/>
        <v>0</v>
      </c>
      <c r="AV90" s="174">
        <f t="shared" si="43"/>
        <v>0</v>
      </c>
    </row>
    <row r="91" spans="6:48" x14ac:dyDescent="0.25">
      <c r="F91" s="116" t="s">
        <v>367</v>
      </c>
      <c r="G91" s="116" t="s">
        <v>380</v>
      </c>
      <c r="H91" s="116" t="s">
        <v>687</v>
      </c>
      <c r="I91" s="117"/>
      <c r="J91" s="117"/>
      <c r="K91" s="117"/>
      <c r="L91" s="117"/>
      <c r="M91" s="117"/>
      <c r="N91" s="117"/>
      <c r="O91" s="128"/>
      <c r="P91" s="128">
        <f t="shared" si="44"/>
        <v>0</v>
      </c>
      <c r="Q91" s="128">
        <f t="shared" si="44"/>
        <v>0</v>
      </c>
      <c r="R91" s="128">
        <f t="shared" si="44"/>
        <v>0</v>
      </c>
      <c r="S91" s="128">
        <f t="shared" si="44"/>
        <v>0</v>
      </c>
      <c r="T91" s="128">
        <f t="shared" si="44"/>
        <v>0</v>
      </c>
      <c r="U91" s="128">
        <f t="shared" si="44"/>
        <v>0</v>
      </c>
      <c r="V91" s="128">
        <f t="shared" si="44"/>
        <v>0</v>
      </c>
      <c r="W91" s="128">
        <f t="shared" si="44"/>
        <v>0</v>
      </c>
      <c r="X91" s="128">
        <f t="shared" si="44"/>
        <v>0</v>
      </c>
      <c r="Y91" s="128">
        <f t="shared" si="44"/>
        <v>0</v>
      </c>
      <c r="Z91" s="128">
        <f t="shared" si="44"/>
        <v>0</v>
      </c>
      <c r="AB91" s="121" t="s">
        <v>367</v>
      </c>
      <c r="AC91" s="121" t="s">
        <v>380</v>
      </c>
      <c r="AD91" s="121" t="s">
        <v>687</v>
      </c>
      <c r="AE91" s="117"/>
      <c r="AF91" s="117"/>
      <c r="AG91" s="117"/>
      <c r="AH91" s="117"/>
      <c r="AI91" s="117"/>
      <c r="AJ91" s="117"/>
      <c r="AK91" s="117"/>
      <c r="AL91" s="174">
        <f t="shared" si="33"/>
        <v>0</v>
      </c>
      <c r="AM91" s="174">
        <f t="shared" si="34"/>
        <v>0</v>
      </c>
      <c r="AN91" s="174">
        <f t="shared" si="35"/>
        <v>0</v>
      </c>
      <c r="AO91" s="174">
        <f t="shared" si="36"/>
        <v>0</v>
      </c>
      <c r="AP91" s="174">
        <f t="shared" si="37"/>
        <v>0</v>
      </c>
      <c r="AQ91" s="174">
        <f t="shared" si="38"/>
        <v>0</v>
      </c>
      <c r="AR91" s="174">
        <f t="shared" si="39"/>
        <v>0</v>
      </c>
      <c r="AS91" s="174">
        <f t="shared" si="40"/>
        <v>0</v>
      </c>
      <c r="AT91" s="174">
        <f t="shared" si="41"/>
        <v>0</v>
      </c>
      <c r="AU91" s="174">
        <f t="shared" si="42"/>
        <v>0</v>
      </c>
      <c r="AV91" s="174">
        <f t="shared" si="43"/>
        <v>0</v>
      </c>
    </row>
    <row r="92" spans="6:48" x14ac:dyDescent="0.25">
      <c r="F92" s="116" t="s">
        <v>366</v>
      </c>
      <c r="G92" s="116" t="s">
        <v>380</v>
      </c>
      <c r="H92" s="116" t="s">
        <v>687</v>
      </c>
      <c r="I92" s="117"/>
      <c r="J92" s="117"/>
      <c r="K92" s="117"/>
      <c r="L92" s="117"/>
      <c r="M92" s="117"/>
      <c r="N92" s="117"/>
      <c r="O92" s="128"/>
      <c r="P92" s="128">
        <f t="shared" si="44"/>
        <v>2000000</v>
      </c>
      <c r="Q92" s="128">
        <f t="shared" si="44"/>
        <v>2000000</v>
      </c>
      <c r="R92" s="128">
        <f t="shared" si="44"/>
        <v>2000000</v>
      </c>
      <c r="S92" s="128">
        <f t="shared" si="44"/>
        <v>2000000</v>
      </c>
      <c r="T92" s="128">
        <f t="shared" si="44"/>
        <v>2000000</v>
      </c>
      <c r="U92" s="128">
        <f t="shared" si="44"/>
        <v>2000000</v>
      </c>
      <c r="V92" s="128">
        <f t="shared" si="44"/>
        <v>2000000</v>
      </c>
      <c r="W92" s="128">
        <f t="shared" si="44"/>
        <v>2000000</v>
      </c>
      <c r="X92" s="128">
        <f t="shared" si="44"/>
        <v>2000000</v>
      </c>
      <c r="Y92" s="128">
        <f t="shared" si="44"/>
        <v>2000000</v>
      </c>
      <c r="Z92" s="128">
        <f t="shared" si="44"/>
        <v>2000000</v>
      </c>
      <c r="AB92" s="121" t="s">
        <v>366</v>
      </c>
      <c r="AC92" s="121" t="s">
        <v>380</v>
      </c>
      <c r="AD92" s="121" t="s">
        <v>687</v>
      </c>
      <c r="AE92" s="117"/>
      <c r="AF92" s="117"/>
      <c r="AG92" s="117"/>
      <c r="AH92" s="117"/>
      <c r="AI92" s="117"/>
      <c r="AJ92" s="117"/>
      <c r="AK92" s="117"/>
      <c r="AL92" s="174">
        <f t="shared" si="33"/>
        <v>2000000</v>
      </c>
      <c r="AM92" s="174">
        <f t="shared" si="34"/>
        <v>2000000</v>
      </c>
      <c r="AN92" s="174">
        <f t="shared" si="35"/>
        <v>2000000</v>
      </c>
      <c r="AO92" s="174">
        <f t="shared" si="36"/>
        <v>2000000</v>
      </c>
      <c r="AP92" s="174">
        <f t="shared" si="37"/>
        <v>2000000</v>
      </c>
      <c r="AQ92" s="174">
        <f t="shared" si="38"/>
        <v>2000000</v>
      </c>
      <c r="AR92" s="174">
        <f t="shared" si="39"/>
        <v>2000000</v>
      </c>
      <c r="AS92" s="174">
        <f t="shared" si="40"/>
        <v>2000000</v>
      </c>
      <c r="AT92" s="174">
        <f t="shared" si="41"/>
        <v>2000000</v>
      </c>
      <c r="AU92" s="174">
        <f t="shared" si="42"/>
        <v>2000000</v>
      </c>
      <c r="AV92" s="174">
        <f t="shared" si="43"/>
        <v>2000000</v>
      </c>
    </row>
    <row r="93" spans="6:48" x14ac:dyDescent="0.25">
      <c r="F93" s="116" t="s">
        <v>365</v>
      </c>
      <c r="G93" s="116" t="s">
        <v>380</v>
      </c>
      <c r="H93" s="116" t="s">
        <v>687</v>
      </c>
      <c r="I93" s="117"/>
      <c r="J93" s="117"/>
      <c r="K93" s="117"/>
      <c r="L93" s="117"/>
      <c r="M93" s="117"/>
      <c r="N93" s="117"/>
      <c r="O93" s="128"/>
      <c r="P93" s="128">
        <f t="shared" si="44"/>
        <v>0</v>
      </c>
      <c r="Q93" s="128">
        <f t="shared" si="44"/>
        <v>0</v>
      </c>
      <c r="R93" s="128">
        <f t="shared" si="44"/>
        <v>0</v>
      </c>
      <c r="S93" s="128">
        <f t="shared" si="44"/>
        <v>0</v>
      </c>
      <c r="T93" s="128">
        <f t="shared" si="44"/>
        <v>0</v>
      </c>
      <c r="U93" s="128">
        <f t="shared" si="44"/>
        <v>0</v>
      </c>
      <c r="V93" s="128">
        <f t="shared" si="44"/>
        <v>0</v>
      </c>
      <c r="W93" s="128">
        <f t="shared" si="44"/>
        <v>0</v>
      </c>
      <c r="X93" s="128">
        <f t="shared" si="44"/>
        <v>0</v>
      </c>
      <c r="Y93" s="128">
        <f t="shared" si="44"/>
        <v>0</v>
      </c>
      <c r="Z93" s="128">
        <f t="shared" si="44"/>
        <v>0</v>
      </c>
      <c r="AB93" s="121" t="s">
        <v>365</v>
      </c>
      <c r="AC93" s="121" t="s">
        <v>380</v>
      </c>
      <c r="AD93" s="121" t="s">
        <v>687</v>
      </c>
      <c r="AE93" s="117"/>
      <c r="AF93" s="117"/>
      <c r="AG93" s="117"/>
      <c r="AH93" s="117"/>
      <c r="AI93" s="117"/>
      <c r="AJ93" s="117"/>
      <c r="AK93" s="117"/>
      <c r="AL93" s="174">
        <f t="shared" si="33"/>
        <v>0</v>
      </c>
      <c r="AM93" s="174">
        <f t="shared" si="34"/>
        <v>0</v>
      </c>
      <c r="AN93" s="174">
        <f t="shared" si="35"/>
        <v>0</v>
      </c>
      <c r="AO93" s="174">
        <f t="shared" si="36"/>
        <v>0</v>
      </c>
      <c r="AP93" s="174">
        <f t="shared" si="37"/>
        <v>0</v>
      </c>
      <c r="AQ93" s="174">
        <f t="shared" si="38"/>
        <v>0</v>
      </c>
      <c r="AR93" s="174">
        <f t="shared" si="39"/>
        <v>0</v>
      </c>
      <c r="AS93" s="174">
        <f t="shared" si="40"/>
        <v>0</v>
      </c>
      <c r="AT93" s="174">
        <f t="shared" si="41"/>
        <v>0</v>
      </c>
      <c r="AU93" s="174">
        <f t="shared" si="42"/>
        <v>0</v>
      </c>
      <c r="AV93" s="174">
        <f t="shared" si="43"/>
        <v>0</v>
      </c>
    </row>
    <row r="94" spans="6:48" x14ac:dyDescent="0.25">
      <c r="F94" s="116" t="s">
        <v>364</v>
      </c>
      <c r="G94" s="116" t="s">
        <v>146</v>
      </c>
      <c r="H94" s="116" t="s">
        <v>687</v>
      </c>
      <c r="I94" s="117"/>
      <c r="J94" s="117"/>
      <c r="K94" s="117"/>
      <c r="L94" s="117"/>
      <c r="M94" s="117"/>
      <c r="N94" s="117"/>
      <c r="O94" s="128"/>
      <c r="P94" s="128">
        <f t="shared" si="44"/>
        <v>0</v>
      </c>
      <c r="Q94" s="128">
        <f t="shared" si="44"/>
        <v>0</v>
      </c>
      <c r="R94" s="128">
        <f t="shared" si="44"/>
        <v>0</v>
      </c>
      <c r="S94" s="128">
        <f t="shared" si="44"/>
        <v>0</v>
      </c>
      <c r="T94" s="128">
        <f t="shared" si="44"/>
        <v>0</v>
      </c>
      <c r="U94" s="128">
        <f t="shared" si="44"/>
        <v>0</v>
      </c>
      <c r="V94" s="128">
        <f t="shared" si="44"/>
        <v>0</v>
      </c>
      <c r="W94" s="128">
        <f t="shared" si="44"/>
        <v>0</v>
      </c>
      <c r="X94" s="128">
        <f t="shared" si="44"/>
        <v>0</v>
      </c>
      <c r="Y94" s="128">
        <f t="shared" si="44"/>
        <v>0</v>
      </c>
      <c r="Z94" s="128">
        <f t="shared" si="44"/>
        <v>0</v>
      </c>
      <c r="AB94" s="121" t="s">
        <v>364</v>
      </c>
      <c r="AC94" s="121" t="s">
        <v>146</v>
      </c>
      <c r="AD94" s="121" t="s">
        <v>687</v>
      </c>
      <c r="AE94" s="117"/>
      <c r="AF94" s="117"/>
      <c r="AG94" s="117"/>
      <c r="AH94" s="117"/>
      <c r="AI94" s="117"/>
      <c r="AJ94" s="117"/>
      <c r="AK94" s="117"/>
      <c r="AL94" s="174">
        <f t="shared" si="33"/>
        <v>0</v>
      </c>
      <c r="AM94" s="174">
        <f t="shared" si="34"/>
        <v>0</v>
      </c>
      <c r="AN94" s="174">
        <f t="shared" si="35"/>
        <v>0</v>
      </c>
      <c r="AO94" s="174">
        <f t="shared" si="36"/>
        <v>0</v>
      </c>
      <c r="AP94" s="174">
        <f t="shared" si="37"/>
        <v>0</v>
      </c>
      <c r="AQ94" s="174">
        <f t="shared" si="38"/>
        <v>0</v>
      </c>
      <c r="AR94" s="174">
        <f t="shared" si="39"/>
        <v>0</v>
      </c>
      <c r="AS94" s="174">
        <f t="shared" si="40"/>
        <v>0</v>
      </c>
      <c r="AT94" s="174">
        <f t="shared" si="41"/>
        <v>0</v>
      </c>
      <c r="AU94" s="174">
        <f t="shared" si="42"/>
        <v>0</v>
      </c>
      <c r="AV94" s="174">
        <f t="shared" si="43"/>
        <v>0</v>
      </c>
    </row>
    <row r="95" spans="6:48" x14ac:dyDescent="0.25">
      <c r="F95" s="116" t="s">
        <v>363</v>
      </c>
      <c r="G95" s="116" t="s">
        <v>380</v>
      </c>
      <c r="H95" s="116" t="s">
        <v>687</v>
      </c>
      <c r="I95" s="117"/>
      <c r="J95" s="117"/>
      <c r="K95" s="117"/>
      <c r="L95" s="117"/>
      <c r="M95" s="117"/>
      <c r="N95" s="117"/>
      <c r="O95" s="128"/>
      <c r="P95" s="128">
        <f t="shared" si="44"/>
        <v>0</v>
      </c>
      <c r="Q95" s="128">
        <f t="shared" si="44"/>
        <v>0</v>
      </c>
      <c r="R95" s="128">
        <f t="shared" si="44"/>
        <v>0</v>
      </c>
      <c r="S95" s="128">
        <f t="shared" si="44"/>
        <v>0</v>
      </c>
      <c r="T95" s="128">
        <f t="shared" si="44"/>
        <v>0</v>
      </c>
      <c r="U95" s="128">
        <f t="shared" si="44"/>
        <v>0</v>
      </c>
      <c r="V95" s="128">
        <f t="shared" si="44"/>
        <v>0</v>
      </c>
      <c r="W95" s="128">
        <f t="shared" si="44"/>
        <v>0</v>
      </c>
      <c r="X95" s="128">
        <f t="shared" si="44"/>
        <v>0</v>
      </c>
      <c r="Y95" s="128">
        <f t="shared" si="44"/>
        <v>0</v>
      </c>
      <c r="Z95" s="128">
        <f t="shared" si="44"/>
        <v>0</v>
      </c>
      <c r="AB95" s="121" t="s">
        <v>363</v>
      </c>
      <c r="AC95" s="121" t="s">
        <v>380</v>
      </c>
      <c r="AD95" s="121" t="s">
        <v>687</v>
      </c>
      <c r="AE95" s="117"/>
      <c r="AF95" s="117"/>
      <c r="AG95" s="117"/>
      <c r="AH95" s="117"/>
      <c r="AI95" s="117"/>
      <c r="AJ95" s="117"/>
      <c r="AK95" s="117"/>
      <c r="AL95" s="174">
        <f t="shared" si="33"/>
        <v>0</v>
      </c>
      <c r="AM95" s="174">
        <f t="shared" si="34"/>
        <v>0</v>
      </c>
      <c r="AN95" s="174">
        <f t="shared" si="35"/>
        <v>0</v>
      </c>
      <c r="AO95" s="174">
        <f t="shared" si="36"/>
        <v>0</v>
      </c>
      <c r="AP95" s="174">
        <f t="shared" si="37"/>
        <v>0</v>
      </c>
      <c r="AQ95" s="174">
        <f t="shared" si="38"/>
        <v>0</v>
      </c>
      <c r="AR95" s="174">
        <f t="shared" si="39"/>
        <v>0</v>
      </c>
      <c r="AS95" s="174">
        <f t="shared" si="40"/>
        <v>0</v>
      </c>
      <c r="AT95" s="174">
        <f t="shared" si="41"/>
        <v>0</v>
      </c>
      <c r="AU95" s="174">
        <f t="shared" si="42"/>
        <v>0</v>
      </c>
      <c r="AV95" s="174">
        <f t="shared" si="43"/>
        <v>0</v>
      </c>
    </row>
    <row r="96" spans="6:48" x14ac:dyDescent="0.25">
      <c r="F96" s="116" t="s">
        <v>362</v>
      </c>
      <c r="G96" s="116" t="s">
        <v>380</v>
      </c>
      <c r="H96" s="116" t="s">
        <v>687</v>
      </c>
      <c r="I96" s="117"/>
      <c r="J96" s="117"/>
      <c r="K96" s="117"/>
      <c r="L96" s="117"/>
      <c r="M96" s="117"/>
      <c r="N96" s="117"/>
      <c r="O96" s="128"/>
      <c r="P96" s="128">
        <f t="shared" si="44"/>
        <v>0</v>
      </c>
      <c r="Q96" s="128">
        <f t="shared" si="44"/>
        <v>0</v>
      </c>
      <c r="R96" s="128">
        <f t="shared" si="44"/>
        <v>0</v>
      </c>
      <c r="S96" s="128">
        <f t="shared" si="44"/>
        <v>0</v>
      </c>
      <c r="T96" s="128">
        <f t="shared" si="44"/>
        <v>0</v>
      </c>
      <c r="U96" s="128">
        <f t="shared" si="44"/>
        <v>0</v>
      </c>
      <c r="V96" s="128">
        <f t="shared" si="44"/>
        <v>0</v>
      </c>
      <c r="W96" s="128">
        <f t="shared" si="44"/>
        <v>0</v>
      </c>
      <c r="X96" s="128">
        <f t="shared" si="44"/>
        <v>0</v>
      </c>
      <c r="Y96" s="128">
        <f t="shared" si="44"/>
        <v>0</v>
      </c>
      <c r="Z96" s="128">
        <f t="shared" si="44"/>
        <v>0</v>
      </c>
      <c r="AB96" s="121" t="s">
        <v>362</v>
      </c>
      <c r="AC96" s="121" t="s">
        <v>380</v>
      </c>
      <c r="AD96" s="121" t="s">
        <v>687</v>
      </c>
      <c r="AE96" s="117"/>
      <c r="AF96" s="117"/>
      <c r="AG96" s="117"/>
      <c r="AH96" s="117"/>
      <c r="AI96" s="117"/>
      <c r="AJ96" s="117"/>
      <c r="AK96" s="117"/>
      <c r="AL96" s="174">
        <f t="shared" si="33"/>
        <v>0</v>
      </c>
      <c r="AM96" s="174">
        <f t="shared" si="34"/>
        <v>0</v>
      </c>
      <c r="AN96" s="174">
        <f t="shared" si="35"/>
        <v>0</v>
      </c>
      <c r="AO96" s="174">
        <f t="shared" si="36"/>
        <v>0</v>
      </c>
      <c r="AP96" s="174">
        <f t="shared" si="37"/>
        <v>0</v>
      </c>
      <c r="AQ96" s="174">
        <f t="shared" si="38"/>
        <v>0</v>
      </c>
      <c r="AR96" s="174">
        <f t="shared" si="39"/>
        <v>0</v>
      </c>
      <c r="AS96" s="174">
        <f t="shared" si="40"/>
        <v>0</v>
      </c>
      <c r="AT96" s="174">
        <f t="shared" si="41"/>
        <v>0</v>
      </c>
      <c r="AU96" s="174">
        <f t="shared" si="42"/>
        <v>0</v>
      </c>
      <c r="AV96" s="174">
        <f t="shared" si="43"/>
        <v>0</v>
      </c>
    </row>
    <row r="97" spans="6:48" x14ac:dyDescent="0.25">
      <c r="F97" s="116" t="s">
        <v>336</v>
      </c>
      <c r="G97" s="116" t="s">
        <v>429</v>
      </c>
      <c r="H97" s="116" t="s">
        <v>687</v>
      </c>
      <c r="I97" s="117"/>
      <c r="J97" s="117"/>
      <c r="K97" s="117"/>
      <c r="L97" s="117"/>
      <c r="M97" s="117"/>
      <c r="N97" s="117"/>
      <c r="O97" s="128"/>
      <c r="P97" s="128">
        <f t="shared" si="44"/>
        <v>0</v>
      </c>
      <c r="Q97" s="128">
        <f t="shared" si="44"/>
        <v>0</v>
      </c>
      <c r="R97" s="128">
        <f t="shared" si="44"/>
        <v>0</v>
      </c>
      <c r="S97" s="128">
        <f t="shared" si="44"/>
        <v>0</v>
      </c>
      <c r="T97" s="128">
        <f t="shared" si="44"/>
        <v>0</v>
      </c>
      <c r="U97" s="128">
        <f t="shared" si="44"/>
        <v>0</v>
      </c>
      <c r="V97" s="128">
        <f t="shared" si="44"/>
        <v>0</v>
      </c>
      <c r="W97" s="128">
        <f t="shared" si="44"/>
        <v>0</v>
      </c>
      <c r="X97" s="128">
        <f t="shared" si="44"/>
        <v>0</v>
      </c>
      <c r="Y97" s="128">
        <f t="shared" si="44"/>
        <v>0</v>
      </c>
      <c r="Z97" s="128">
        <f t="shared" si="44"/>
        <v>0</v>
      </c>
      <c r="AB97" s="121" t="s">
        <v>336</v>
      </c>
      <c r="AC97" s="121" t="s">
        <v>429</v>
      </c>
      <c r="AD97" s="121" t="s">
        <v>687</v>
      </c>
      <c r="AE97" s="117"/>
      <c r="AF97" s="117"/>
      <c r="AG97" s="117"/>
      <c r="AH97" s="117"/>
      <c r="AI97" s="117"/>
      <c r="AJ97" s="117"/>
      <c r="AK97" s="117"/>
      <c r="AL97" s="174">
        <f t="shared" si="33"/>
        <v>0</v>
      </c>
      <c r="AM97" s="174">
        <f t="shared" si="34"/>
        <v>0</v>
      </c>
      <c r="AN97" s="174">
        <f t="shared" si="35"/>
        <v>0</v>
      </c>
      <c r="AO97" s="174">
        <f t="shared" si="36"/>
        <v>0</v>
      </c>
      <c r="AP97" s="174">
        <f t="shared" si="37"/>
        <v>0</v>
      </c>
      <c r="AQ97" s="174">
        <f t="shared" si="38"/>
        <v>0</v>
      </c>
      <c r="AR97" s="174">
        <f t="shared" si="39"/>
        <v>0</v>
      </c>
      <c r="AS97" s="174">
        <f t="shared" si="40"/>
        <v>0</v>
      </c>
      <c r="AT97" s="174">
        <f t="shared" si="41"/>
        <v>0</v>
      </c>
      <c r="AU97" s="174">
        <f t="shared" si="42"/>
        <v>0</v>
      </c>
      <c r="AV97" s="174">
        <f t="shared" si="43"/>
        <v>0</v>
      </c>
    </row>
    <row r="98" spans="6:48" x14ac:dyDescent="0.25">
      <c r="P98" s="131"/>
    </row>
    <row r="99" spans="6:48" x14ac:dyDescent="0.25">
      <c r="P99" s="131"/>
    </row>
    <row r="100" spans="6:48" ht="18.75" x14ac:dyDescent="0.25">
      <c r="F100" s="125" t="s">
        <v>378</v>
      </c>
      <c r="G100" s="126" t="s">
        <v>7</v>
      </c>
      <c r="H100" s="126" t="s">
        <v>339</v>
      </c>
      <c r="I100" s="127" t="s">
        <v>338</v>
      </c>
      <c r="J100" s="127" t="s">
        <v>264</v>
      </c>
      <c r="K100" s="127" t="s">
        <v>265</v>
      </c>
      <c r="L100" s="127" t="s">
        <v>266</v>
      </c>
      <c r="M100" s="127" t="s">
        <v>267</v>
      </c>
      <c r="N100" s="127" t="s">
        <v>268</v>
      </c>
      <c r="O100" s="127" t="s">
        <v>11</v>
      </c>
      <c r="P100" s="127" t="s">
        <v>345</v>
      </c>
      <c r="Q100" s="127" t="s">
        <v>346</v>
      </c>
      <c r="R100" s="127" t="s">
        <v>347</v>
      </c>
      <c r="S100" s="127" t="s">
        <v>348</v>
      </c>
      <c r="T100" s="127" t="s">
        <v>349</v>
      </c>
      <c r="U100" s="127" t="s">
        <v>350</v>
      </c>
      <c r="V100" s="127" t="s">
        <v>351</v>
      </c>
      <c r="W100" s="127" t="s">
        <v>352</v>
      </c>
      <c r="X100" s="127" t="s">
        <v>353</v>
      </c>
      <c r="Y100" s="127" t="s">
        <v>354</v>
      </c>
      <c r="Z100" s="127" t="s">
        <v>356</v>
      </c>
      <c r="AB100" s="124" t="s">
        <v>669</v>
      </c>
      <c r="AC100" s="122" t="s">
        <v>7</v>
      </c>
      <c r="AD100" s="122" t="s">
        <v>339</v>
      </c>
      <c r="AE100" s="120" t="s">
        <v>338</v>
      </c>
      <c r="AF100" s="120" t="s">
        <v>264</v>
      </c>
      <c r="AG100" s="120" t="s">
        <v>265</v>
      </c>
      <c r="AH100" s="120" t="s">
        <v>266</v>
      </c>
      <c r="AI100" s="120" t="s">
        <v>267</v>
      </c>
      <c r="AJ100" s="120" t="s">
        <v>268</v>
      </c>
      <c r="AK100" s="120" t="s">
        <v>11</v>
      </c>
      <c r="AL100" s="120" t="s">
        <v>345</v>
      </c>
      <c r="AM100" s="120" t="s">
        <v>346</v>
      </c>
      <c r="AN100" s="120" t="s">
        <v>347</v>
      </c>
      <c r="AO100" s="120" t="s">
        <v>348</v>
      </c>
      <c r="AP100" s="120" t="s">
        <v>349</v>
      </c>
      <c r="AQ100" s="120" t="s">
        <v>350</v>
      </c>
      <c r="AR100" s="120" t="s">
        <v>351</v>
      </c>
      <c r="AS100" s="120" t="s">
        <v>352</v>
      </c>
      <c r="AT100" s="120" t="s">
        <v>353</v>
      </c>
      <c r="AU100" s="120" t="s">
        <v>354</v>
      </c>
      <c r="AV100" s="120" t="s">
        <v>356</v>
      </c>
    </row>
    <row r="101" spans="6:48" x14ac:dyDescent="0.25">
      <c r="F101" s="116" t="s">
        <v>390</v>
      </c>
      <c r="G101" s="116" t="s">
        <v>735</v>
      </c>
      <c r="H101" s="116" t="s">
        <v>681</v>
      </c>
      <c r="I101" s="117"/>
      <c r="J101" s="117"/>
      <c r="K101" s="117"/>
      <c r="L101" s="117"/>
      <c r="M101" s="117"/>
      <c r="N101" s="117"/>
      <c r="O101" s="128"/>
      <c r="P101" s="128">
        <f t="shared" ref="P101:Z101" si="45">SUMIF(BAUEmissionSource,$F101&amp;" ("&amp;$G74&amp;")",INDEX(BAUData,0,MATCH(P$10,BAUYear,0)+2))</f>
        <v>2341525.58</v>
      </c>
      <c r="Q101" s="128">
        <f t="shared" si="45"/>
        <v>2433742.7759000002</v>
      </c>
      <c r="R101" s="128">
        <f t="shared" si="45"/>
        <v>2758907.3794185752</v>
      </c>
      <c r="S101" s="128">
        <f t="shared" si="45"/>
        <v>2956266.1420311038</v>
      </c>
      <c r="T101" s="128">
        <f t="shared" si="45"/>
        <v>2957028.1293847361</v>
      </c>
      <c r="U101" s="128">
        <f t="shared" si="45"/>
        <v>2982368.3551846212</v>
      </c>
      <c r="V101" s="128">
        <f t="shared" si="45"/>
        <v>3327186.8331941557</v>
      </c>
      <c r="W101" s="128">
        <f t="shared" si="45"/>
        <v>3352533.5772352312</v>
      </c>
      <c r="X101" s="128">
        <f t="shared" si="45"/>
        <v>3358802.6092241355</v>
      </c>
      <c r="Y101" s="128">
        <f t="shared" si="45"/>
        <v>3359604.2765633375</v>
      </c>
      <c r="Z101" s="128">
        <f t="shared" si="45"/>
        <v>3360409.3509887322</v>
      </c>
      <c r="AB101" s="121" t="s">
        <v>390</v>
      </c>
      <c r="AC101" s="121" t="s">
        <v>735</v>
      </c>
      <c r="AD101" s="121" t="s">
        <v>681</v>
      </c>
      <c r="AE101" s="117"/>
      <c r="AF101" s="117"/>
      <c r="AG101" s="117"/>
      <c r="AH101" s="117"/>
      <c r="AI101" s="117"/>
      <c r="AJ101" s="117"/>
      <c r="AK101" s="128"/>
      <c r="AL101" s="174">
        <f t="array" ref="AL101">P101-SUM(IF(ProjectListEmissionSource=$AB74&amp;" ("&amp;$AC74&amp;")",IF(ProjectListYear=AL$8,IF(ProjectListCarbonCosts="Cost Savings (£)",ProjectListData))))</f>
        <v>2341525.58</v>
      </c>
      <c r="AM101" s="174">
        <f t="array" ref="AM101">Q101-SUM(IF(ProjectListEmissionSource=$AB74&amp;" ("&amp;$AC74&amp;")",IF(ProjectListYear=AM$8,IF(ProjectListCarbonCosts="Cost Savings (£)",ProjectListData))))</f>
        <v>2433742.7759000002</v>
      </c>
      <c r="AN101" s="174">
        <f t="array" ref="AN101">R101-SUM(IF(ProjectListEmissionSource=$AB74&amp;" ("&amp;$AC74&amp;")",IF(ProjectListYear=AN$8,IF(ProjectListCarbonCosts="Cost Savings (£)",ProjectListData))))</f>
        <v>2758907.3794185752</v>
      </c>
      <c r="AO101" s="174">
        <f t="array" ref="AO101">S101-SUM(IF(ProjectListEmissionSource=$AB74&amp;" ("&amp;$AC74&amp;")",IF(ProjectListYear=AO$8,IF(ProjectListCarbonCosts="Cost Savings (£)",ProjectListData))))</f>
        <v>2956266.1420311038</v>
      </c>
      <c r="AP101" s="174">
        <f t="array" ref="AP101">T101-SUM(IF(ProjectListEmissionSource=$AB74&amp;" ("&amp;$AC74&amp;")",IF(ProjectListYear=AP$8,IF(ProjectListCarbonCosts="Cost Savings (£)",ProjectListData))))</f>
        <v>2957028.1293847361</v>
      </c>
      <c r="AQ101" s="174">
        <f t="array" ref="AQ101">U101-SUM(IF(ProjectListEmissionSource=$AB74&amp;" ("&amp;$AC74&amp;")",IF(ProjectListYear=AQ$8,IF(ProjectListCarbonCosts="Cost Savings (£)",ProjectListData))))</f>
        <v>2982368.3551846212</v>
      </c>
      <c r="AR101" s="174">
        <f t="array" ref="AR101">V101-SUM(IF(ProjectListEmissionSource=$AB74&amp;" ("&amp;$AC74&amp;")",IF(ProjectListYear=AR$8,IF(ProjectListCarbonCosts="Cost Savings (£)",ProjectListData))))</f>
        <v>3327186.8331941557</v>
      </c>
      <c r="AS101" s="174">
        <f t="array" ref="AS101">W101-SUM(IF(ProjectListEmissionSource=$AB74&amp;" ("&amp;$AC74&amp;")",IF(ProjectListYear=AS$8,IF(ProjectListCarbonCosts="Cost Savings (£)",ProjectListData))))</f>
        <v>3352533.5772352312</v>
      </c>
      <c r="AT101" s="174">
        <f t="array" ref="AT101">X101-SUM(IF(ProjectListEmissionSource=$AB74&amp;" ("&amp;$AC74&amp;")",IF(ProjectListYear=AT$8,IF(ProjectListCarbonCosts="Cost Savings (£)",ProjectListData))))</f>
        <v>3358802.6092241355</v>
      </c>
      <c r="AU101" s="174">
        <f t="array" ref="AU101">Y101-SUM(IF(ProjectListEmissionSource=$AB74&amp;" ("&amp;$AC74&amp;")",IF(ProjectListYear=AU$8,IF(ProjectListCarbonCosts="Cost Savings (£)",ProjectListData))))</f>
        <v>3359604.2765633375</v>
      </c>
      <c r="AV101" s="174">
        <f t="array" ref="AV101">Z101-SUM(IF(ProjectListEmissionSource=$AB74&amp;" ("&amp;$AC74&amp;")",IF(ProjectListYear=AV$8,IF(ProjectListCarbonCosts="Cost Savings (£)",ProjectListData))))</f>
        <v>3360409.3509887322</v>
      </c>
    </row>
    <row r="102" spans="6:48" x14ac:dyDescent="0.25">
      <c r="F102" s="116" t="s">
        <v>377</v>
      </c>
      <c r="G102" s="116" t="s">
        <v>735</v>
      </c>
      <c r="H102" s="116" t="s">
        <v>682</v>
      </c>
      <c r="I102" s="117"/>
      <c r="J102" s="117"/>
      <c r="K102" s="117"/>
      <c r="L102" s="117"/>
      <c r="M102" s="117"/>
      <c r="N102" s="117"/>
      <c r="O102" s="128"/>
      <c r="P102" s="128">
        <f t="shared" ref="P102:Z102" si="46">SUMIF(BAUEmissionSource,$F102&amp;" ("&amp;$G75&amp;")",INDEX(BAUData,0,MATCH(P$10,BAUYear,0)+2))</f>
        <v>2550193.5999999996</v>
      </c>
      <c r="Q102" s="128">
        <f t="shared" si="46"/>
        <v>2557571.6</v>
      </c>
      <c r="R102" s="128">
        <f t="shared" si="46"/>
        <v>2826874.9510499998</v>
      </c>
      <c r="S102" s="128">
        <f t="shared" si="46"/>
        <v>3000491.1995815001</v>
      </c>
      <c r="T102" s="128">
        <f t="shared" si="46"/>
        <v>2925335.9355689446</v>
      </c>
      <c r="U102" s="128">
        <f t="shared" si="46"/>
        <v>2850416.013636014</v>
      </c>
      <c r="V102" s="128">
        <f t="shared" si="46"/>
        <v>2775738.4940450941</v>
      </c>
      <c r="W102" s="128">
        <f t="shared" si="46"/>
        <v>2950310.6488664467</v>
      </c>
      <c r="X102" s="128">
        <f t="shared" si="46"/>
        <v>2968234.1673824131</v>
      </c>
      <c r="Y102" s="128">
        <f t="shared" si="46"/>
        <v>2977601.1924038855</v>
      </c>
      <c r="Z102" s="128">
        <f t="shared" si="46"/>
        <v>2987249.2281760024</v>
      </c>
      <c r="AB102" s="121" t="s">
        <v>377</v>
      </c>
      <c r="AC102" s="121" t="s">
        <v>735</v>
      </c>
      <c r="AD102" s="121" t="s">
        <v>682</v>
      </c>
      <c r="AE102" s="117"/>
      <c r="AF102" s="117"/>
      <c r="AG102" s="117"/>
      <c r="AH102" s="117"/>
      <c r="AI102" s="117"/>
      <c r="AJ102" s="117"/>
      <c r="AK102" s="128"/>
      <c r="AL102" s="174">
        <f t="array" ref="AL102">P102-SUM(IF(ProjectListEmissionSource=$AB75&amp;" ("&amp;$AC75&amp;")",IF(ProjectListYear=AL$8,IF(ProjectListCarbonCosts="Cost Savings (£)",ProjectListData))))</f>
        <v>2550193.5999999996</v>
      </c>
      <c r="AM102" s="174">
        <f t="array" ref="AM102">Q102-SUM(IF(ProjectListEmissionSource=$AB75&amp;" ("&amp;$AC75&amp;")",IF(ProjectListYear=AM$8,IF(ProjectListCarbonCosts="Cost Savings (£)",ProjectListData))))</f>
        <v>2557571.6</v>
      </c>
      <c r="AN102" s="174">
        <f t="array" ref="AN102">R102-SUM(IF(ProjectListEmissionSource=$AB75&amp;" ("&amp;$AC75&amp;")",IF(ProjectListYear=AN$8,IF(ProjectListCarbonCosts="Cost Savings (£)",ProjectListData))))</f>
        <v>2826874.9510499998</v>
      </c>
      <c r="AO102" s="174">
        <f t="array" ref="AO102">S102-SUM(IF(ProjectListEmissionSource=$AB75&amp;" ("&amp;$AC75&amp;")",IF(ProjectListYear=AO$8,IF(ProjectListCarbonCosts="Cost Savings (£)",ProjectListData))))</f>
        <v>3000491.1995815001</v>
      </c>
      <c r="AP102" s="174">
        <f t="array" ref="AP102">T102-SUM(IF(ProjectListEmissionSource=$AB75&amp;" ("&amp;$AC75&amp;")",IF(ProjectListYear=AP$8,IF(ProjectListCarbonCosts="Cost Savings (£)",ProjectListData))))</f>
        <v>2925335.9355689446</v>
      </c>
      <c r="AQ102" s="174">
        <f t="array" ref="AQ102">U102-SUM(IF(ProjectListEmissionSource=$AB75&amp;" ("&amp;$AC75&amp;")",IF(ProjectListYear=AQ$8,IF(ProjectListCarbonCosts="Cost Savings (£)",ProjectListData))))</f>
        <v>2850416.013636014</v>
      </c>
      <c r="AR102" s="174">
        <f t="array" ref="AR102">V102-SUM(IF(ProjectListEmissionSource=$AB75&amp;" ("&amp;$AC75&amp;")",IF(ProjectListYear=AR$8,IF(ProjectListCarbonCosts="Cost Savings (£)",ProjectListData))))</f>
        <v>2775738.4940450941</v>
      </c>
      <c r="AS102" s="174">
        <f t="array" ref="AS102">W102-SUM(IF(ProjectListEmissionSource=$AB75&amp;" ("&amp;$AC75&amp;")",IF(ProjectListYear=AS$8,IF(ProjectListCarbonCosts="Cost Savings (£)",ProjectListData))))</f>
        <v>2950310.6488664467</v>
      </c>
      <c r="AT102" s="174">
        <f t="array" ref="AT102">X102-SUM(IF(ProjectListEmissionSource=$AB75&amp;" ("&amp;$AC75&amp;")",IF(ProjectListYear=AT$8,IF(ProjectListCarbonCosts="Cost Savings (£)",ProjectListData))))</f>
        <v>2968234.1673824131</v>
      </c>
      <c r="AU102" s="174">
        <f t="array" ref="AU102">Y102-SUM(IF(ProjectListEmissionSource=$AB75&amp;" ("&amp;$AC75&amp;")",IF(ProjectListYear=AU$8,IF(ProjectListCarbonCosts="Cost Savings (£)",ProjectListData))))</f>
        <v>2977601.1924038855</v>
      </c>
      <c r="AV102" s="174">
        <f t="array" ref="AV102">Z102-SUM(IF(ProjectListEmissionSource=$AB75&amp;" ("&amp;$AC75&amp;")",IF(ProjectListYear=AV$8,IF(ProjectListCarbonCosts="Cost Savings (£)",ProjectListData))))</f>
        <v>2987249.2281760024</v>
      </c>
    </row>
    <row r="103" spans="6:48" x14ac:dyDescent="0.25">
      <c r="F103" s="116" t="s">
        <v>376</v>
      </c>
      <c r="G103" s="116" t="s">
        <v>735</v>
      </c>
      <c r="H103" s="116" t="s">
        <v>682</v>
      </c>
      <c r="I103" s="117"/>
      <c r="J103" s="117"/>
      <c r="K103" s="117"/>
      <c r="L103" s="117"/>
      <c r="M103" s="117"/>
      <c r="N103" s="117"/>
      <c r="O103" s="128"/>
      <c r="P103" s="128">
        <f t="shared" ref="P103:Z103" si="47">SUMIF(BAUEmissionSource,$F103&amp;" ("&amp;$G76&amp;")",INDEX(BAUData,0,MATCH(P$10,BAUYear,0)+2))</f>
        <v>3187742</v>
      </c>
      <c r="Q103" s="128">
        <f t="shared" si="47"/>
        <v>3196964.5</v>
      </c>
      <c r="R103" s="128">
        <f t="shared" si="47"/>
        <v>3405873.4350000001</v>
      </c>
      <c r="S103" s="128">
        <f t="shared" si="47"/>
        <v>3615049.6380500002</v>
      </c>
      <c r="T103" s="128">
        <f t="shared" si="47"/>
        <v>3524501.1271915003</v>
      </c>
      <c r="U103" s="128">
        <f t="shared" si="47"/>
        <v>3434236.1610072451</v>
      </c>
      <c r="V103" s="128">
        <f t="shared" si="47"/>
        <v>3344263.2458374626</v>
      </c>
      <c r="W103" s="128">
        <f t="shared" si="47"/>
        <v>3554591.1432125862</v>
      </c>
      <c r="X103" s="128">
        <f t="shared" si="47"/>
        <v>3576185.7438342329</v>
      </c>
      <c r="Y103" s="128">
        <f t="shared" si="47"/>
        <v>3587471.3161492599</v>
      </c>
      <c r="Z103" s="128">
        <f t="shared" si="47"/>
        <v>3599095.4556337371</v>
      </c>
      <c r="AB103" s="121" t="s">
        <v>376</v>
      </c>
      <c r="AC103" s="121" t="s">
        <v>735</v>
      </c>
      <c r="AD103" s="121" t="s">
        <v>682</v>
      </c>
      <c r="AE103" s="117"/>
      <c r="AF103" s="117"/>
      <c r="AG103" s="117"/>
      <c r="AH103" s="117"/>
      <c r="AI103" s="117"/>
      <c r="AJ103" s="117"/>
      <c r="AK103" s="128"/>
      <c r="AL103" s="174">
        <f t="array" ref="AL103">P103-SUM(IF(ProjectListEmissionSource=$AB76&amp;" ("&amp;$AC76&amp;")",IF(ProjectListYear=AL$8,IF(ProjectListCarbonCosts="Cost Savings (£)",ProjectListData))))</f>
        <v>3187742</v>
      </c>
      <c r="AM103" s="174">
        <f t="array" ref="AM103">Q103-SUM(IF(ProjectListEmissionSource=$AB76&amp;" ("&amp;$AC76&amp;")",IF(ProjectListYear=AM$8,IF(ProjectListCarbonCosts="Cost Savings (£)",ProjectListData))))</f>
        <v>3196964.5</v>
      </c>
      <c r="AN103" s="174">
        <f t="array" ref="AN103">R103-SUM(IF(ProjectListEmissionSource=$AB76&amp;" ("&amp;$AC76&amp;")",IF(ProjectListYear=AN$8,IF(ProjectListCarbonCosts="Cost Savings (£)",ProjectListData))))</f>
        <v>3405873.4350000001</v>
      </c>
      <c r="AO103" s="174">
        <f t="array" ref="AO103">S103-SUM(IF(ProjectListEmissionSource=$AB76&amp;" ("&amp;$AC76&amp;")",IF(ProjectListYear=AO$8,IF(ProjectListCarbonCosts="Cost Savings (£)",ProjectListData))))</f>
        <v>3615049.6380500002</v>
      </c>
      <c r="AP103" s="174">
        <f t="array" ref="AP103">T103-SUM(IF(ProjectListEmissionSource=$AB76&amp;" ("&amp;$AC76&amp;")",IF(ProjectListYear=AP$8,IF(ProjectListCarbonCosts="Cost Savings (£)",ProjectListData))))</f>
        <v>3524501.1271915003</v>
      </c>
      <c r="AQ103" s="174">
        <f t="array" ref="AQ103">U103-SUM(IF(ProjectListEmissionSource=$AB76&amp;" ("&amp;$AC76&amp;")",IF(ProjectListYear=AQ$8,IF(ProjectListCarbonCosts="Cost Savings (£)",ProjectListData))))</f>
        <v>3434236.1610072451</v>
      </c>
      <c r="AR103" s="174">
        <f t="array" ref="AR103">V103-SUM(IF(ProjectListEmissionSource=$AB76&amp;" ("&amp;$AC76&amp;")",IF(ProjectListYear=AR$8,IF(ProjectListCarbonCosts="Cost Savings (£)",ProjectListData))))</f>
        <v>3344263.2458374626</v>
      </c>
      <c r="AS103" s="174">
        <f t="array" ref="AS103">W103-SUM(IF(ProjectListEmissionSource=$AB76&amp;" ("&amp;$AC76&amp;")",IF(ProjectListYear=AS$8,IF(ProjectListCarbonCosts="Cost Savings (£)",ProjectListData))))</f>
        <v>3554591.1432125862</v>
      </c>
      <c r="AT103" s="174">
        <f t="array" ref="AT103">X103-SUM(IF(ProjectListEmissionSource=$AB76&amp;" ("&amp;$AC76&amp;")",IF(ProjectListYear=AT$8,IF(ProjectListCarbonCosts="Cost Savings (£)",ProjectListData))))</f>
        <v>3576185.7438342329</v>
      </c>
      <c r="AU103" s="174">
        <f t="array" ref="AU103">Y103-SUM(IF(ProjectListEmissionSource=$AB76&amp;" ("&amp;$AC76&amp;")",IF(ProjectListYear=AU$8,IF(ProjectListCarbonCosts="Cost Savings (£)",ProjectListData))))</f>
        <v>3587471.3161492599</v>
      </c>
      <c r="AV103" s="174">
        <f t="array" ref="AV103">Z103-SUM(IF(ProjectListEmissionSource=$AB76&amp;" ("&amp;$AC76&amp;")",IF(ProjectListYear=AV$8,IF(ProjectListCarbonCosts="Cost Savings (£)",ProjectListData))))</f>
        <v>3599095.4556337371</v>
      </c>
    </row>
    <row r="104" spans="6:48" x14ac:dyDescent="0.25">
      <c r="F104" s="116" t="s">
        <v>389</v>
      </c>
      <c r="G104" s="116" t="s">
        <v>735</v>
      </c>
      <c r="H104" s="116" t="s">
        <v>683</v>
      </c>
      <c r="I104" s="117"/>
      <c r="J104" s="117"/>
      <c r="K104" s="117"/>
      <c r="L104" s="117"/>
      <c r="M104" s="117"/>
      <c r="N104" s="117"/>
      <c r="O104" s="128"/>
      <c r="P104" s="128">
        <f t="shared" ref="P104:Z104" si="48">SUMIF(BAUEmissionSource,$F104&amp;" ("&amp;$G77&amp;")",INDEX(BAUData,0,MATCH(P$10,BAUYear,0)+2))</f>
        <v>0</v>
      </c>
      <c r="Q104" s="128">
        <f t="shared" si="48"/>
        <v>0</v>
      </c>
      <c r="R104" s="128">
        <f t="shared" si="48"/>
        <v>0</v>
      </c>
      <c r="S104" s="128">
        <f t="shared" si="48"/>
        <v>0</v>
      </c>
      <c r="T104" s="128">
        <f t="shared" si="48"/>
        <v>0</v>
      </c>
      <c r="U104" s="128">
        <f t="shared" si="48"/>
        <v>0</v>
      </c>
      <c r="V104" s="128">
        <f t="shared" si="48"/>
        <v>0</v>
      </c>
      <c r="W104" s="128">
        <f t="shared" si="48"/>
        <v>0</v>
      </c>
      <c r="X104" s="128">
        <f t="shared" si="48"/>
        <v>0</v>
      </c>
      <c r="Y104" s="128">
        <f t="shared" si="48"/>
        <v>0</v>
      </c>
      <c r="Z104" s="128">
        <f t="shared" si="48"/>
        <v>0</v>
      </c>
      <c r="AB104" s="121" t="s">
        <v>389</v>
      </c>
      <c r="AC104" s="121" t="s">
        <v>735</v>
      </c>
      <c r="AD104" s="121" t="s">
        <v>683</v>
      </c>
      <c r="AE104" s="117"/>
      <c r="AF104" s="117"/>
      <c r="AG104" s="117"/>
      <c r="AH104" s="117"/>
      <c r="AI104" s="117"/>
      <c r="AJ104" s="117"/>
      <c r="AK104" s="128"/>
      <c r="AL104" s="174">
        <f t="array" ref="AL104">P104-SUM(IF(ProjectListEmissionSource=$AB77&amp;" ("&amp;$AC77&amp;")",IF(ProjectListYear=AL$8,IF(ProjectListCarbonCosts="Cost Savings (£)",ProjectListData))))</f>
        <v>0</v>
      </c>
      <c r="AM104" s="174">
        <f t="array" ref="AM104">Q104-SUM(IF(ProjectListEmissionSource=$AB77&amp;" ("&amp;$AC77&amp;")",IF(ProjectListYear=AM$8,IF(ProjectListCarbonCosts="Cost Savings (£)",ProjectListData))))</f>
        <v>0</v>
      </c>
      <c r="AN104" s="174">
        <f t="array" ref="AN104">R104-SUM(IF(ProjectListEmissionSource=$AB77&amp;" ("&amp;$AC77&amp;")",IF(ProjectListYear=AN$8,IF(ProjectListCarbonCosts="Cost Savings (£)",ProjectListData))))</f>
        <v>0</v>
      </c>
      <c r="AO104" s="174">
        <f t="array" ref="AO104">S104-SUM(IF(ProjectListEmissionSource=$AB77&amp;" ("&amp;$AC77&amp;")",IF(ProjectListYear=AO$8,IF(ProjectListCarbonCosts="Cost Savings (£)",ProjectListData))))</f>
        <v>0</v>
      </c>
      <c r="AP104" s="174">
        <f t="array" ref="AP104">T104-SUM(IF(ProjectListEmissionSource=$AB77&amp;" ("&amp;$AC77&amp;")",IF(ProjectListYear=AP$8,IF(ProjectListCarbonCosts="Cost Savings (£)",ProjectListData))))</f>
        <v>0</v>
      </c>
      <c r="AQ104" s="174">
        <f t="array" ref="AQ104">U104-SUM(IF(ProjectListEmissionSource=$AB77&amp;" ("&amp;$AC77&amp;")",IF(ProjectListYear=AQ$8,IF(ProjectListCarbonCosts="Cost Savings (£)",ProjectListData))))</f>
        <v>0</v>
      </c>
      <c r="AR104" s="174">
        <f t="array" ref="AR104">V104-SUM(IF(ProjectListEmissionSource=$AB77&amp;" ("&amp;$AC77&amp;")",IF(ProjectListYear=AR$8,IF(ProjectListCarbonCosts="Cost Savings (£)",ProjectListData))))</f>
        <v>0</v>
      </c>
      <c r="AS104" s="174">
        <f t="array" ref="AS104">W104-SUM(IF(ProjectListEmissionSource=$AB77&amp;" ("&amp;$AC77&amp;")",IF(ProjectListYear=AS$8,IF(ProjectListCarbonCosts="Cost Savings (£)",ProjectListData))))</f>
        <v>0</v>
      </c>
      <c r="AT104" s="174">
        <f t="array" ref="AT104">X104-SUM(IF(ProjectListEmissionSource=$AB77&amp;" ("&amp;$AC77&amp;")",IF(ProjectListYear=AT$8,IF(ProjectListCarbonCosts="Cost Savings (£)",ProjectListData))))</f>
        <v>0</v>
      </c>
      <c r="AU104" s="174">
        <f t="array" ref="AU104">Y104-SUM(IF(ProjectListEmissionSource=$AB77&amp;" ("&amp;$AC77&amp;")",IF(ProjectListYear=AU$8,IF(ProjectListCarbonCosts="Cost Savings (£)",ProjectListData))))</f>
        <v>0</v>
      </c>
      <c r="AV104" s="174">
        <f t="array" ref="AV104">Z104-SUM(IF(ProjectListEmissionSource=$AB77&amp;" ("&amp;$AC77&amp;")",IF(ProjectListYear=AV$8,IF(ProjectListCarbonCosts="Cost Savings (£)",ProjectListData))))</f>
        <v>0</v>
      </c>
    </row>
    <row r="105" spans="6:48" x14ac:dyDescent="0.25">
      <c r="F105" s="116" t="s">
        <v>375</v>
      </c>
      <c r="G105" s="116" t="s">
        <v>735</v>
      </c>
      <c r="H105" s="116" t="s">
        <v>684</v>
      </c>
      <c r="I105" s="117"/>
      <c r="J105" s="117"/>
      <c r="K105" s="117"/>
      <c r="L105" s="117"/>
      <c r="M105" s="117"/>
      <c r="N105" s="117"/>
      <c r="O105" s="128"/>
      <c r="P105" s="128">
        <f t="shared" ref="P105:Z105" si="49">SUMIF(BAUEmissionSource,$F105&amp;" ("&amp;$G78&amp;")",INDEX(BAUData,0,MATCH(P$10,BAUYear,0)+2))</f>
        <v>61073.280000000006</v>
      </c>
      <c r="Q105" s="128">
        <f t="shared" si="49"/>
        <v>61107.68</v>
      </c>
      <c r="R105" s="128">
        <f t="shared" si="49"/>
        <v>63140.910400000001</v>
      </c>
      <c r="S105" s="128">
        <f t="shared" si="49"/>
        <v>65241.804378666675</v>
      </c>
      <c r="T105" s="128">
        <f t="shared" si="49"/>
        <v>67412.614065582238</v>
      </c>
      <c r="U105" s="128">
        <f t="shared" si="49"/>
        <v>69655.666561623773</v>
      </c>
      <c r="V105" s="128">
        <f t="shared" si="49"/>
        <v>71973.366435015705</v>
      </c>
      <c r="W105" s="128">
        <f t="shared" si="49"/>
        <v>74368.198300494158</v>
      </c>
      <c r="X105" s="128">
        <f t="shared" si="49"/>
        <v>79399.612778218783</v>
      </c>
      <c r="Y105" s="128">
        <f t="shared" si="49"/>
        <v>82041.589284546906</v>
      </c>
      <c r="Z105" s="128">
        <f t="shared" si="49"/>
        <v>84771.491356830942</v>
      </c>
      <c r="AB105" s="121" t="s">
        <v>375</v>
      </c>
      <c r="AC105" s="121" t="s">
        <v>735</v>
      </c>
      <c r="AD105" s="121" t="s">
        <v>684</v>
      </c>
      <c r="AE105" s="117"/>
      <c r="AF105" s="117"/>
      <c r="AG105" s="117"/>
      <c r="AH105" s="117"/>
      <c r="AI105" s="117"/>
      <c r="AJ105" s="117"/>
      <c r="AK105" s="128"/>
      <c r="AL105" s="174">
        <f t="array" ref="AL105">P105-SUM(IF(ProjectListEmissionSource=$AB78&amp;" ("&amp;$AC78&amp;")",IF(ProjectListYear=AL$8,IF(ProjectListCarbonCosts="Cost Savings (£)",ProjectListData))))</f>
        <v>61073.280000000006</v>
      </c>
      <c r="AM105" s="174">
        <f t="array" ref="AM105">Q105-SUM(IF(ProjectListEmissionSource=$AB78&amp;" ("&amp;$AC78&amp;")",IF(ProjectListYear=AM$8,IF(ProjectListCarbonCosts="Cost Savings (£)",ProjectListData))))</f>
        <v>61107.68</v>
      </c>
      <c r="AN105" s="174">
        <f t="array" ref="AN105">R105-SUM(IF(ProjectListEmissionSource=$AB78&amp;" ("&amp;$AC78&amp;")",IF(ProjectListYear=AN$8,IF(ProjectListCarbonCosts="Cost Savings (£)",ProjectListData))))</f>
        <v>63140.910400000001</v>
      </c>
      <c r="AO105" s="174">
        <f t="array" ref="AO105">S105-SUM(IF(ProjectListEmissionSource=$AB78&amp;" ("&amp;$AC78&amp;")",IF(ProjectListYear=AO$8,IF(ProjectListCarbonCosts="Cost Savings (£)",ProjectListData))))</f>
        <v>65241.804378666675</v>
      </c>
      <c r="AP105" s="174">
        <f t="array" ref="AP105">T105-SUM(IF(ProjectListEmissionSource=$AB78&amp;" ("&amp;$AC78&amp;")",IF(ProjectListYear=AP$8,IF(ProjectListCarbonCosts="Cost Savings (£)",ProjectListData))))</f>
        <v>67412.614065582238</v>
      </c>
      <c r="AQ105" s="174">
        <f t="array" ref="AQ105">U105-SUM(IF(ProjectListEmissionSource=$AB78&amp;" ("&amp;$AC78&amp;")",IF(ProjectListYear=AQ$8,IF(ProjectListCarbonCosts="Cost Savings (£)",ProjectListData))))</f>
        <v>69655.666561623773</v>
      </c>
      <c r="AR105" s="174">
        <f t="array" ref="AR105">V105-SUM(IF(ProjectListEmissionSource=$AB78&amp;" ("&amp;$AC78&amp;")",IF(ProjectListYear=AR$8,IF(ProjectListCarbonCosts="Cost Savings (£)",ProjectListData))))</f>
        <v>71973.366435015705</v>
      </c>
      <c r="AS105" s="174">
        <f t="array" ref="AS105">W105-SUM(IF(ProjectListEmissionSource=$AB78&amp;" ("&amp;$AC78&amp;")",IF(ProjectListYear=AS$8,IF(ProjectListCarbonCosts="Cost Savings (£)",ProjectListData))))</f>
        <v>74368.198300494158</v>
      </c>
      <c r="AT105" s="174">
        <f t="array" ref="AT105">X105-SUM(IF(ProjectListEmissionSource=$AB78&amp;" ("&amp;$AC78&amp;")",IF(ProjectListYear=AT$8,IF(ProjectListCarbonCosts="Cost Savings (£)",ProjectListData))))</f>
        <v>79399.612778218783</v>
      </c>
      <c r="AU105" s="174">
        <f t="array" ref="AU105">Y105-SUM(IF(ProjectListEmissionSource=$AB78&amp;" ("&amp;$AC78&amp;")",IF(ProjectListYear=AU$8,IF(ProjectListCarbonCosts="Cost Savings (£)",ProjectListData))))</f>
        <v>82041.589284546906</v>
      </c>
      <c r="AV105" s="174">
        <f t="array" ref="AV105">Z105-SUM(IF(ProjectListEmissionSource=$AB78&amp;" ("&amp;$AC78&amp;")",IF(ProjectListYear=AV$8,IF(ProjectListCarbonCosts="Cost Savings (£)",ProjectListData))))</f>
        <v>84771.491356830942</v>
      </c>
    </row>
    <row r="106" spans="6:48" x14ac:dyDescent="0.25">
      <c r="F106" s="116" t="s">
        <v>374</v>
      </c>
      <c r="G106" s="116" t="s">
        <v>735</v>
      </c>
      <c r="H106" s="116" t="s">
        <v>684</v>
      </c>
      <c r="I106" s="117"/>
      <c r="J106" s="117"/>
      <c r="K106" s="117"/>
      <c r="L106" s="117"/>
      <c r="M106" s="117"/>
      <c r="N106" s="117"/>
      <c r="O106" s="128"/>
      <c r="P106" s="128">
        <f t="shared" ref="P106:Z106" si="50">SUMIF(BAUEmissionSource,$F106&amp;" ("&amp;$G79&amp;")",INDEX(BAUData,0,MATCH(P$10,BAUYear,0)+2))</f>
        <v>140220.89600000001</v>
      </c>
      <c r="Q106" s="128">
        <f t="shared" si="50"/>
        <v>140227.976</v>
      </c>
      <c r="R106" s="128">
        <f t="shared" si="50"/>
        <v>144234.81527999998</v>
      </c>
      <c r="S106" s="128">
        <f t="shared" si="50"/>
        <v>148356.14545268571</v>
      </c>
      <c r="T106" s="128">
        <f t="shared" si="50"/>
        <v>152595.23797953161</v>
      </c>
      <c r="U106" s="128">
        <f t="shared" si="50"/>
        <v>156955.45780113331</v>
      </c>
      <c r="V106" s="128">
        <f t="shared" si="50"/>
        <v>161440.26600830353</v>
      </c>
      <c r="W106" s="128">
        <f t="shared" si="50"/>
        <v>166053.22258949274</v>
      </c>
      <c r="X106" s="128">
        <f t="shared" si="50"/>
        <v>175678.33235222832</v>
      </c>
      <c r="Y106" s="128">
        <f t="shared" si="50"/>
        <v>180698.12583825784</v>
      </c>
      <c r="Z106" s="128">
        <f t="shared" si="50"/>
        <v>185861.35437216714</v>
      </c>
      <c r="AB106" s="121" t="s">
        <v>374</v>
      </c>
      <c r="AC106" s="121" t="s">
        <v>735</v>
      </c>
      <c r="AD106" s="121" t="s">
        <v>684</v>
      </c>
      <c r="AE106" s="117"/>
      <c r="AF106" s="117"/>
      <c r="AG106" s="117"/>
      <c r="AH106" s="117"/>
      <c r="AI106" s="117"/>
      <c r="AJ106" s="117"/>
      <c r="AK106" s="128"/>
      <c r="AL106" s="174">
        <f t="array" ref="AL106">P106-SUM(IF(ProjectListEmissionSource=$AB79&amp;" ("&amp;$AC79&amp;")",IF(ProjectListYear=AL$8,IF(ProjectListCarbonCosts="Cost Savings (£)",ProjectListData))))</f>
        <v>140220.89600000001</v>
      </c>
      <c r="AM106" s="174">
        <f t="array" ref="AM106">Q106-SUM(IF(ProjectListEmissionSource=$AB79&amp;" ("&amp;$AC79&amp;")",IF(ProjectListYear=AM$8,IF(ProjectListCarbonCosts="Cost Savings (£)",ProjectListData))))</f>
        <v>140227.976</v>
      </c>
      <c r="AN106" s="174">
        <f t="array" ref="AN106">R106-SUM(IF(ProjectListEmissionSource=$AB79&amp;" ("&amp;$AC79&amp;")",IF(ProjectListYear=AN$8,IF(ProjectListCarbonCosts="Cost Savings (£)",ProjectListData))))</f>
        <v>144234.81527999998</v>
      </c>
      <c r="AO106" s="174">
        <f t="array" ref="AO106">S106-SUM(IF(ProjectListEmissionSource=$AB79&amp;" ("&amp;$AC79&amp;")",IF(ProjectListYear=AO$8,IF(ProjectListCarbonCosts="Cost Savings (£)",ProjectListData))))</f>
        <v>148356.14545268571</v>
      </c>
      <c r="AP106" s="174">
        <f t="array" ref="AP106">T106-SUM(IF(ProjectListEmissionSource=$AB79&amp;" ("&amp;$AC79&amp;")",IF(ProjectListYear=AP$8,IF(ProjectListCarbonCosts="Cost Savings (£)",ProjectListData))))</f>
        <v>152595.23797953161</v>
      </c>
      <c r="AQ106" s="174">
        <f t="array" ref="AQ106">U106-SUM(IF(ProjectListEmissionSource=$AB79&amp;" ("&amp;$AC79&amp;")",IF(ProjectListYear=AQ$8,IF(ProjectListCarbonCosts="Cost Savings (£)",ProjectListData))))</f>
        <v>156955.45780113331</v>
      </c>
      <c r="AR106" s="174">
        <f t="array" ref="AR106">V106-SUM(IF(ProjectListEmissionSource=$AB79&amp;" ("&amp;$AC79&amp;")",IF(ProjectListYear=AR$8,IF(ProjectListCarbonCosts="Cost Savings (£)",ProjectListData))))</f>
        <v>161440.26600830353</v>
      </c>
      <c r="AS106" s="174">
        <f t="array" ref="AS106">W106-SUM(IF(ProjectListEmissionSource=$AB79&amp;" ("&amp;$AC79&amp;")",IF(ProjectListYear=AS$8,IF(ProjectListCarbonCosts="Cost Savings (£)",ProjectListData))))</f>
        <v>166053.22258949274</v>
      </c>
      <c r="AT106" s="174">
        <f t="array" ref="AT106">X106-SUM(IF(ProjectListEmissionSource=$AB79&amp;" ("&amp;$AC79&amp;")",IF(ProjectListYear=AT$8,IF(ProjectListCarbonCosts="Cost Savings (£)",ProjectListData))))</f>
        <v>175678.33235222832</v>
      </c>
      <c r="AU106" s="174">
        <f t="array" ref="AU106">Y106-SUM(IF(ProjectListEmissionSource=$AB79&amp;" ("&amp;$AC79&amp;")",IF(ProjectListYear=AU$8,IF(ProjectListCarbonCosts="Cost Savings (£)",ProjectListData))))</f>
        <v>180698.12583825784</v>
      </c>
      <c r="AV106" s="174">
        <f t="array" ref="AV106">Z106-SUM(IF(ProjectListEmissionSource=$AB79&amp;" ("&amp;$AC79&amp;")",IF(ProjectListYear=AV$8,IF(ProjectListCarbonCosts="Cost Savings (£)",ProjectListData))))</f>
        <v>185861.35437216714</v>
      </c>
    </row>
    <row r="107" spans="6:48" x14ac:dyDescent="0.25">
      <c r="F107" s="116" t="s">
        <v>373</v>
      </c>
      <c r="G107" s="116" t="s">
        <v>735</v>
      </c>
      <c r="H107" s="116" t="s">
        <v>4</v>
      </c>
      <c r="I107" s="117"/>
      <c r="J107" s="117"/>
      <c r="K107" s="117"/>
      <c r="L107" s="117"/>
      <c r="M107" s="117"/>
      <c r="N107" s="117"/>
      <c r="O107" s="128"/>
      <c r="P107" s="128">
        <f t="shared" ref="P107:Z107" si="51">SUMIF(BAUEmissionSource,$F107&amp;" ("&amp;$G80&amp;")",INDEX(BAUData,0,MATCH(P$10,BAUYear,0)+2))</f>
        <v>580000</v>
      </c>
      <c r="Q107" s="128">
        <f t="shared" si="51"/>
        <v>580000</v>
      </c>
      <c r="R107" s="128">
        <f t="shared" si="51"/>
        <v>585000</v>
      </c>
      <c r="S107" s="128">
        <f t="shared" si="51"/>
        <v>590043.10344827583</v>
      </c>
      <c r="T107" s="128">
        <f t="shared" si="51"/>
        <v>595129.68192627828</v>
      </c>
      <c r="U107" s="128">
        <f t="shared" si="51"/>
        <v>600260.11021874612</v>
      </c>
      <c r="V107" s="128">
        <f t="shared" si="51"/>
        <v>605434.76634132152</v>
      </c>
      <c r="W107" s="128">
        <f t="shared" si="51"/>
        <v>610654.03156840196</v>
      </c>
      <c r="X107" s="128">
        <f t="shared" si="51"/>
        <v>621227.93089624355</v>
      </c>
      <c r="Y107" s="128">
        <f t="shared" si="51"/>
        <v>626583.34409362485</v>
      </c>
      <c r="Z107" s="128">
        <f t="shared" si="51"/>
        <v>631984.92464615614</v>
      </c>
      <c r="AB107" s="121" t="s">
        <v>373</v>
      </c>
      <c r="AC107" s="121" t="s">
        <v>735</v>
      </c>
      <c r="AD107" s="121" t="s">
        <v>4</v>
      </c>
      <c r="AE107" s="117"/>
      <c r="AF107" s="117"/>
      <c r="AG107" s="117"/>
      <c r="AH107" s="117"/>
      <c r="AI107" s="117"/>
      <c r="AJ107" s="117"/>
      <c r="AK107" s="128"/>
      <c r="AL107" s="174">
        <f t="array" ref="AL107">P107-SUM(IF(ProjectListEmissionSource=$AB80&amp;" ("&amp;$AC80&amp;")",IF(ProjectListYear=AL$8,IF(ProjectListCarbonCosts="Cost Savings (£)",ProjectListData))))</f>
        <v>580000</v>
      </c>
      <c r="AM107" s="174">
        <f t="array" ref="AM107">Q107-SUM(IF(ProjectListEmissionSource=$AB80&amp;" ("&amp;$AC80&amp;")",IF(ProjectListYear=AM$8,IF(ProjectListCarbonCosts="Cost Savings (£)",ProjectListData))))</f>
        <v>580000</v>
      </c>
      <c r="AN107" s="174">
        <f t="array" ref="AN107">R107-SUM(IF(ProjectListEmissionSource=$AB80&amp;" ("&amp;$AC80&amp;")",IF(ProjectListYear=AN$8,IF(ProjectListCarbonCosts="Cost Savings (£)",ProjectListData))))</f>
        <v>585000</v>
      </c>
      <c r="AO107" s="174">
        <f t="array" ref="AO107">S107-SUM(IF(ProjectListEmissionSource=$AB80&amp;" ("&amp;$AC80&amp;")",IF(ProjectListYear=AO$8,IF(ProjectListCarbonCosts="Cost Savings (£)",ProjectListData))))</f>
        <v>590043.10344827583</v>
      </c>
      <c r="AP107" s="174">
        <f t="array" ref="AP107">T107-SUM(IF(ProjectListEmissionSource=$AB80&amp;" ("&amp;$AC80&amp;")",IF(ProjectListYear=AP$8,IF(ProjectListCarbonCosts="Cost Savings (£)",ProjectListData))))</f>
        <v>595129.68192627828</v>
      </c>
      <c r="AQ107" s="174">
        <f t="array" ref="AQ107">U107-SUM(IF(ProjectListEmissionSource=$AB80&amp;" ("&amp;$AC80&amp;")",IF(ProjectListYear=AQ$8,IF(ProjectListCarbonCosts="Cost Savings (£)",ProjectListData))))</f>
        <v>600260.11021874612</v>
      </c>
      <c r="AR107" s="174">
        <f t="array" ref="AR107">V107-SUM(IF(ProjectListEmissionSource=$AB80&amp;" ("&amp;$AC80&amp;")",IF(ProjectListYear=AR$8,IF(ProjectListCarbonCosts="Cost Savings (£)",ProjectListData))))</f>
        <v>605434.76634132152</v>
      </c>
      <c r="AS107" s="174">
        <f t="array" ref="AS107">W107-SUM(IF(ProjectListEmissionSource=$AB80&amp;" ("&amp;$AC80&amp;")",IF(ProjectListYear=AS$8,IF(ProjectListCarbonCosts="Cost Savings (£)",ProjectListData))))</f>
        <v>610654.03156840196</v>
      </c>
      <c r="AT107" s="174">
        <f t="array" ref="AT107">X107-SUM(IF(ProjectListEmissionSource=$AB80&amp;" ("&amp;$AC80&amp;")",IF(ProjectListYear=AT$8,IF(ProjectListCarbonCosts="Cost Savings (£)",ProjectListData))))</f>
        <v>621227.93089624355</v>
      </c>
      <c r="AU107" s="174">
        <f t="array" ref="AU107">Y107-SUM(IF(ProjectListEmissionSource=$AB80&amp;" ("&amp;$AC80&amp;")",IF(ProjectListYear=AU$8,IF(ProjectListCarbonCosts="Cost Savings (£)",ProjectListData))))</f>
        <v>626583.34409362485</v>
      </c>
      <c r="AV107" s="174">
        <f t="array" ref="AV107">Z107-SUM(IF(ProjectListEmissionSource=$AB80&amp;" ("&amp;$AC80&amp;")",IF(ProjectListYear=AV$8,IF(ProjectListCarbonCosts="Cost Savings (£)",ProjectListData))))</f>
        <v>631984.92464615614</v>
      </c>
    </row>
    <row r="108" spans="6:48" x14ac:dyDescent="0.25">
      <c r="F108" s="116" t="s">
        <v>388</v>
      </c>
      <c r="G108" s="116" t="s">
        <v>735</v>
      </c>
      <c r="H108" s="116" t="s">
        <v>4</v>
      </c>
      <c r="I108" s="117"/>
      <c r="J108" s="117"/>
      <c r="K108" s="117"/>
      <c r="L108" s="117"/>
      <c r="M108" s="117"/>
      <c r="N108" s="117"/>
      <c r="O108" s="128"/>
      <c r="P108" s="128">
        <f t="shared" ref="P108:Z108" si="52">SUMIF(BAUEmissionSource,$F108&amp;" ("&amp;$G81&amp;")",INDEX(BAUData,0,MATCH(P$10,BAUYear,0)+2))</f>
        <v>0</v>
      </c>
      <c r="Q108" s="128">
        <f t="shared" si="52"/>
        <v>0</v>
      </c>
      <c r="R108" s="128">
        <f t="shared" si="52"/>
        <v>0</v>
      </c>
      <c r="S108" s="128">
        <f t="shared" si="52"/>
        <v>0</v>
      </c>
      <c r="T108" s="128">
        <f t="shared" si="52"/>
        <v>0</v>
      </c>
      <c r="U108" s="128">
        <f t="shared" si="52"/>
        <v>0</v>
      </c>
      <c r="V108" s="128">
        <f t="shared" si="52"/>
        <v>0</v>
      </c>
      <c r="W108" s="128">
        <f t="shared" si="52"/>
        <v>0</v>
      </c>
      <c r="X108" s="128">
        <f t="shared" si="52"/>
        <v>0</v>
      </c>
      <c r="Y108" s="128">
        <f t="shared" si="52"/>
        <v>0</v>
      </c>
      <c r="Z108" s="128">
        <f t="shared" si="52"/>
        <v>0</v>
      </c>
      <c r="AB108" s="121" t="s">
        <v>388</v>
      </c>
      <c r="AC108" s="121" t="s">
        <v>735</v>
      </c>
      <c r="AD108" s="121" t="s">
        <v>4</v>
      </c>
      <c r="AE108" s="117"/>
      <c r="AF108" s="117"/>
      <c r="AG108" s="117"/>
      <c r="AH108" s="117"/>
      <c r="AI108" s="117"/>
      <c r="AJ108" s="117"/>
      <c r="AK108" s="128"/>
      <c r="AL108" s="174">
        <f t="array" ref="AL108">P108-SUM(IF(ProjectListEmissionSource=$AB81&amp;" ("&amp;$AC81&amp;")",IF(ProjectListYear=AL$8,IF(ProjectListCarbonCosts="Cost Savings (£)",ProjectListData))))</f>
        <v>0</v>
      </c>
      <c r="AM108" s="174">
        <f t="array" ref="AM108">Q108-SUM(IF(ProjectListEmissionSource=$AB81&amp;" ("&amp;$AC81&amp;")",IF(ProjectListYear=AM$8,IF(ProjectListCarbonCosts="Cost Savings (£)",ProjectListData))))</f>
        <v>0</v>
      </c>
      <c r="AN108" s="174">
        <f t="array" ref="AN108">R108-SUM(IF(ProjectListEmissionSource=$AB81&amp;" ("&amp;$AC81&amp;")",IF(ProjectListYear=AN$8,IF(ProjectListCarbonCosts="Cost Savings (£)",ProjectListData))))</f>
        <v>0</v>
      </c>
      <c r="AO108" s="174">
        <f t="array" ref="AO108">S108-SUM(IF(ProjectListEmissionSource=$AB81&amp;" ("&amp;$AC81&amp;")",IF(ProjectListYear=AO$8,IF(ProjectListCarbonCosts="Cost Savings (£)",ProjectListData))))</f>
        <v>0</v>
      </c>
      <c r="AP108" s="174">
        <f t="array" ref="AP108">T108-SUM(IF(ProjectListEmissionSource=$AB81&amp;" ("&amp;$AC81&amp;")",IF(ProjectListYear=AP$8,IF(ProjectListCarbonCosts="Cost Savings (£)",ProjectListData))))</f>
        <v>0</v>
      </c>
      <c r="AQ108" s="174">
        <f t="array" ref="AQ108">U108-SUM(IF(ProjectListEmissionSource=$AB81&amp;" ("&amp;$AC81&amp;")",IF(ProjectListYear=AQ$8,IF(ProjectListCarbonCosts="Cost Savings (£)",ProjectListData))))</f>
        <v>0</v>
      </c>
      <c r="AR108" s="174">
        <f t="array" ref="AR108">V108-SUM(IF(ProjectListEmissionSource=$AB81&amp;" ("&amp;$AC81&amp;")",IF(ProjectListYear=AR$8,IF(ProjectListCarbonCosts="Cost Savings (£)",ProjectListData))))</f>
        <v>0</v>
      </c>
      <c r="AS108" s="174">
        <f t="array" ref="AS108">W108-SUM(IF(ProjectListEmissionSource=$AB81&amp;" ("&amp;$AC81&amp;")",IF(ProjectListYear=AS$8,IF(ProjectListCarbonCosts="Cost Savings (£)",ProjectListData))))</f>
        <v>0</v>
      </c>
      <c r="AT108" s="174">
        <f t="array" ref="AT108">X108-SUM(IF(ProjectListEmissionSource=$AB81&amp;" ("&amp;$AC81&amp;")",IF(ProjectListYear=AT$8,IF(ProjectListCarbonCosts="Cost Savings (£)",ProjectListData))))</f>
        <v>0</v>
      </c>
      <c r="AU108" s="174">
        <f t="array" ref="AU108">Y108-SUM(IF(ProjectListEmissionSource=$AB81&amp;" ("&amp;$AC81&amp;")",IF(ProjectListYear=AU$8,IF(ProjectListCarbonCosts="Cost Savings (£)",ProjectListData))))</f>
        <v>0</v>
      </c>
      <c r="AV108" s="174">
        <f t="array" ref="AV108">Z108-SUM(IF(ProjectListEmissionSource=$AB81&amp;" ("&amp;$AC81&amp;")",IF(ProjectListYear=AV$8,IF(ProjectListCarbonCosts="Cost Savings (£)",ProjectListData))))</f>
        <v>0</v>
      </c>
    </row>
    <row r="109" spans="6:48" x14ac:dyDescent="0.25">
      <c r="F109" s="116" t="s">
        <v>372</v>
      </c>
      <c r="G109" s="116" t="s">
        <v>735</v>
      </c>
      <c r="H109" s="116" t="s">
        <v>4</v>
      </c>
      <c r="I109" s="117"/>
      <c r="J109" s="117"/>
      <c r="K109" s="117"/>
      <c r="L109" s="117"/>
      <c r="M109" s="117"/>
      <c r="N109" s="117"/>
      <c r="O109" s="128"/>
      <c r="P109" s="128">
        <f t="shared" ref="P109:Z109" si="53">SUMIF(BAUEmissionSource,$F109&amp;" ("&amp;$G82&amp;")",INDEX(BAUData,0,MATCH(P$10,BAUYear,0)+2))</f>
        <v>0</v>
      </c>
      <c r="Q109" s="128">
        <f t="shared" si="53"/>
        <v>0</v>
      </c>
      <c r="R109" s="128">
        <f t="shared" si="53"/>
        <v>0</v>
      </c>
      <c r="S109" s="128">
        <f t="shared" si="53"/>
        <v>0</v>
      </c>
      <c r="T109" s="128">
        <f t="shared" si="53"/>
        <v>0</v>
      </c>
      <c r="U109" s="128">
        <f t="shared" si="53"/>
        <v>0</v>
      </c>
      <c r="V109" s="128">
        <f t="shared" si="53"/>
        <v>0</v>
      </c>
      <c r="W109" s="128">
        <f t="shared" si="53"/>
        <v>0</v>
      </c>
      <c r="X109" s="128">
        <f t="shared" si="53"/>
        <v>0</v>
      </c>
      <c r="Y109" s="128">
        <f t="shared" si="53"/>
        <v>0</v>
      </c>
      <c r="Z109" s="128">
        <f t="shared" si="53"/>
        <v>0</v>
      </c>
      <c r="AB109" s="121" t="s">
        <v>372</v>
      </c>
      <c r="AC109" s="121" t="s">
        <v>735</v>
      </c>
      <c r="AD109" s="121" t="s">
        <v>4</v>
      </c>
      <c r="AE109" s="117"/>
      <c r="AF109" s="117"/>
      <c r="AG109" s="117"/>
      <c r="AH109" s="117"/>
      <c r="AI109" s="117"/>
      <c r="AJ109" s="117"/>
      <c r="AK109" s="128"/>
      <c r="AL109" s="174">
        <f t="array" ref="AL109">P109-SUM(IF(ProjectListEmissionSource=$AB82&amp;" ("&amp;$AC82&amp;")",IF(ProjectListYear=AL$8,IF(ProjectListCarbonCosts="Cost Savings (£)",ProjectListData))))</f>
        <v>0</v>
      </c>
      <c r="AM109" s="174">
        <f t="array" ref="AM109">Q109-SUM(IF(ProjectListEmissionSource=$AB82&amp;" ("&amp;$AC82&amp;")",IF(ProjectListYear=AM$8,IF(ProjectListCarbonCosts="Cost Savings (£)",ProjectListData))))</f>
        <v>0</v>
      </c>
      <c r="AN109" s="174">
        <f t="array" ref="AN109">R109-SUM(IF(ProjectListEmissionSource=$AB82&amp;" ("&amp;$AC82&amp;")",IF(ProjectListYear=AN$8,IF(ProjectListCarbonCosts="Cost Savings (£)",ProjectListData))))</f>
        <v>0</v>
      </c>
      <c r="AO109" s="174">
        <f t="array" ref="AO109">S109-SUM(IF(ProjectListEmissionSource=$AB82&amp;" ("&amp;$AC82&amp;")",IF(ProjectListYear=AO$8,IF(ProjectListCarbonCosts="Cost Savings (£)",ProjectListData))))</f>
        <v>0</v>
      </c>
      <c r="AP109" s="174">
        <f t="array" ref="AP109">T109-SUM(IF(ProjectListEmissionSource=$AB82&amp;" ("&amp;$AC82&amp;")",IF(ProjectListYear=AP$8,IF(ProjectListCarbonCosts="Cost Savings (£)",ProjectListData))))</f>
        <v>0</v>
      </c>
      <c r="AQ109" s="174">
        <f t="array" ref="AQ109">U109-SUM(IF(ProjectListEmissionSource=$AB82&amp;" ("&amp;$AC82&amp;")",IF(ProjectListYear=AQ$8,IF(ProjectListCarbonCosts="Cost Savings (£)",ProjectListData))))</f>
        <v>0</v>
      </c>
      <c r="AR109" s="174">
        <f t="array" ref="AR109">V109-SUM(IF(ProjectListEmissionSource=$AB82&amp;" ("&amp;$AC82&amp;")",IF(ProjectListYear=AR$8,IF(ProjectListCarbonCosts="Cost Savings (£)",ProjectListData))))</f>
        <v>0</v>
      </c>
      <c r="AS109" s="174">
        <f t="array" ref="AS109">W109-SUM(IF(ProjectListEmissionSource=$AB82&amp;" ("&amp;$AC82&amp;")",IF(ProjectListYear=AS$8,IF(ProjectListCarbonCosts="Cost Savings (£)",ProjectListData))))</f>
        <v>0</v>
      </c>
      <c r="AT109" s="174">
        <f t="array" ref="AT109">X109-SUM(IF(ProjectListEmissionSource=$AB82&amp;" ("&amp;$AC82&amp;")",IF(ProjectListYear=AT$8,IF(ProjectListCarbonCosts="Cost Savings (£)",ProjectListData))))</f>
        <v>0</v>
      </c>
      <c r="AU109" s="174">
        <f t="array" ref="AU109">Y109-SUM(IF(ProjectListEmissionSource=$AB82&amp;" ("&amp;$AC82&amp;")",IF(ProjectListYear=AU$8,IF(ProjectListCarbonCosts="Cost Savings (£)",ProjectListData))))</f>
        <v>0</v>
      </c>
      <c r="AV109" s="174">
        <f t="array" ref="AV109">Z109-SUM(IF(ProjectListEmissionSource=$AB82&amp;" ("&amp;$AC82&amp;")",IF(ProjectListYear=AV$8,IF(ProjectListCarbonCosts="Cost Savings (£)",ProjectListData))))</f>
        <v>0</v>
      </c>
    </row>
    <row r="110" spans="6:48" x14ac:dyDescent="0.25">
      <c r="F110" s="116" t="s">
        <v>427</v>
      </c>
      <c r="G110" s="116" t="s">
        <v>735</v>
      </c>
      <c r="H110" s="116" t="s">
        <v>4</v>
      </c>
      <c r="I110" s="117"/>
      <c r="J110" s="117"/>
      <c r="K110" s="117"/>
      <c r="L110" s="117"/>
      <c r="M110" s="117"/>
      <c r="N110" s="117"/>
      <c r="O110" s="128"/>
      <c r="P110" s="128">
        <f t="shared" ref="P110:Z110" si="54">SUMIF(BAUEmissionSource,$F110&amp;" ("&amp;$G83&amp;")",INDEX(BAUData,0,MATCH(P$10,BAUYear,0)+2))</f>
        <v>0</v>
      </c>
      <c r="Q110" s="128">
        <f t="shared" si="54"/>
        <v>0</v>
      </c>
      <c r="R110" s="128">
        <f t="shared" si="54"/>
        <v>0</v>
      </c>
      <c r="S110" s="128">
        <f t="shared" si="54"/>
        <v>0</v>
      </c>
      <c r="T110" s="128">
        <f t="shared" si="54"/>
        <v>0</v>
      </c>
      <c r="U110" s="128">
        <f t="shared" si="54"/>
        <v>0</v>
      </c>
      <c r="V110" s="128">
        <f t="shared" si="54"/>
        <v>0</v>
      </c>
      <c r="W110" s="128">
        <f t="shared" si="54"/>
        <v>0</v>
      </c>
      <c r="X110" s="128">
        <f t="shared" si="54"/>
        <v>0</v>
      </c>
      <c r="Y110" s="128">
        <f t="shared" si="54"/>
        <v>0</v>
      </c>
      <c r="Z110" s="128">
        <f t="shared" si="54"/>
        <v>0</v>
      </c>
      <c r="AB110" s="121" t="s">
        <v>427</v>
      </c>
      <c r="AC110" s="121" t="s">
        <v>735</v>
      </c>
      <c r="AD110" s="121" t="s">
        <v>4</v>
      </c>
      <c r="AE110" s="117"/>
      <c r="AF110" s="117"/>
      <c r="AG110" s="117"/>
      <c r="AH110" s="117"/>
      <c r="AI110" s="117"/>
      <c r="AJ110" s="117"/>
      <c r="AK110" s="128"/>
      <c r="AL110" s="174">
        <f t="array" ref="AL110">P110-SUM(IF(ProjectListEmissionSource=$AB83&amp;" ("&amp;$AC83&amp;")",IF(ProjectListYear=AL$8,IF(ProjectListCarbonCosts="Cost Savings (£)",ProjectListData))))</f>
        <v>0</v>
      </c>
      <c r="AM110" s="174">
        <f t="array" ref="AM110">Q110-SUM(IF(ProjectListEmissionSource=$AB83&amp;" ("&amp;$AC83&amp;")",IF(ProjectListYear=AM$8,IF(ProjectListCarbonCosts="Cost Savings (£)",ProjectListData))))</f>
        <v>0</v>
      </c>
      <c r="AN110" s="174">
        <f t="array" ref="AN110">R110-SUM(IF(ProjectListEmissionSource=$AB83&amp;" ("&amp;$AC83&amp;")",IF(ProjectListYear=AN$8,IF(ProjectListCarbonCosts="Cost Savings (£)",ProjectListData))))</f>
        <v>0</v>
      </c>
      <c r="AO110" s="174">
        <f t="array" ref="AO110">S110-SUM(IF(ProjectListEmissionSource=$AB83&amp;" ("&amp;$AC83&amp;")",IF(ProjectListYear=AO$8,IF(ProjectListCarbonCosts="Cost Savings (£)",ProjectListData))))</f>
        <v>0</v>
      </c>
      <c r="AP110" s="174">
        <f t="array" ref="AP110">T110-SUM(IF(ProjectListEmissionSource=$AB83&amp;" ("&amp;$AC83&amp;")",IF(ProjectListYear=AP$8,IF(ProjectListCarbonCosts="Cost Savings (£)",ProjectListData))))</f>
        <v>0</v>
      </c>
      <c r="AQ110" s="174">
        <f t="array" ref="AQ110">U110-SUM(IF(ProjectListEmissionSource=$AB83&amp;" ("&amp;$AC83&amp;")",IF(ProjectListYear=AQ$8,IF(ProjectListCarbonCosts="Cost Savings (£)",ProjectListData))))</f>
        <v>0</v>
      </c>
      <c r="AR110" s="174">
        <f t="array" ref="AR110">V110-SUM(IF(ProjectListEmissionSource=$AB83&amp;" ("&amp;$AC83&amp;")",IF(ProjectListYear=AR$8,IF(ProjectListCarbonCosts="Cost Savings (£)",ProjectListData))))</f>
        <v>0</v>
      </c>
      <c r="AS110" s="174">
        <f t="array" ref="AS110">W110-SUM(IF(ProjectListEmissionSource=$AB83&amp;" ("&amp;$AC83&amp;")",IF(ProjectListYear=AS$8,IF(ProjectListCarbonCosts="Cost Savings (£)",ProjectListData))))</f>
        <v>0</v>
      </c>
      <c r="AT110" s="174">
        <f t="array" ref="AT110">X110-SUM(IF(ProjectListEmissionSource=$AB83&amp;" ("&amp;$AC83&amp;")",IF(ProjectListYear=AT$8,IF(ProjectListCarbonCosts="Cost Savings (£)",ProjectListData))))</f>
        <v>0</v>
      </c>
      <c r="AU110" s="174">
        <f t="array" ref="AU110">Y110-SUM(IF(ProjectListEmissionSource=$AB83&amp;" ("&amp;$AC83&amp;")",IF(ProjectListYear=AU$8,IF(ProjectListCarbonCosts="Cost Savings (£)",ProjectListData))))</f>
        <v>0</v>
      </c>
      <c r="AV110" s="174">
        <f t="array" ref="AV110">Z110-SUM(IF(ProjectListEmissionSource=$AB83&amp;" ("&amp;$AC83&amp;")",IF(ProjectListYear=AV$8,IF(ProjectListCarbonCosts="Cost Savings (£)",ProjectListData))))</f>
        <v>0</v>
      </c>
    </row>
    <row r="111" spans="6:48" x14ac:dyDescent="0.25">
      <c r="F111" s="116" t="s">
        <v>371</v>
      </c>
      <c r="G111" s="116" t="s">
        <v>735</v>
      </c>
      <c r="H111" s="116" t="s">
        <v>4</v>
      </c>
      <c r="I111" s="117"/>
      <c r="J111" s="117"/>
      <c r="K111" s="117"/>
      <c r="L111" s="117"/>
      <c r="M111" s="117"/>
      <c r="N111" s="117"/>
      <c r="O111" s="128"/>
      <c r="P111" s="128">
        <f t="shared" ref="P111:Z111" si="55">SUMIF(BAUEmissionSource,$F111&amp;" ("&amp;$G84&amp;")",INDEX(BAUData,0,MATCH(P$10,BAUYear,0)+2))</f>
        <v>0</v>
      </c>
      <c r="Q111" s="128">
        <f t="shared" si="55"/>
        <v>0</v>
      </c>
      <c r="R111" s="128">
        <f t="shared" si="55"/>
        <v>0</v>
      </c>
      <c r="S111" s="128">
        <f t="shared" si="55"/>
        <v>0</v>
      </c>
      <c r="T111" s="128">
        <f t="shared" si="55"/>
        <v>0</v>
      </c>
      <c r="U111" s="128">
        <f t="shared" si="55"/>
        <v>0</v>
      </c>
      <c r="V111" s="128">
        <f t="shared" si="55"/>
        <v>0</v>
      </c>
      <c r="W111" s="128">
        <f t="shared" si="55"/>
        <v>0</v>
      </c>
      <c r="X111" s="128">
        <f t="shared" si="55"/>
        <v>0</v>
      </c>
      <c r="Y111" s="128">
        <f t="shared" si="55"/>
        <v>0</v>
      </c>
      <c r="Z111" s="128">
        <f t="shared" si="55"/>
        <v>0</v>
      </c>
      <c r="AB111" s="121" t="s">
        <v>371</v>
      </c>
      <c r="AC111" s="121" t="s">
        <v>735</v>
      </c>
      <c r="AD111" s="121" t="s">
        <v>4</v>
      </c>
      <c r="AE111" s="117"/>
      <c r="AF111" s="117"/>
      <c r="AG111" s="117"/>
      <c r="AH111" s="117"/>
      <c r="AI111" s="117"/>
      <c r="AJ111" s="117"/>
      <c r="AK111" s="128"/>
      <c r="AL111" s="174">
        <f t="array" ref="AL111">P111-SUM(IF(ProjectListEmissionSource=$AB84&amp;" ("&amp;$AC84&amp;")",IF(ProjectListYear=AL$8,IF(ProjectListCarbonCosts="Cost Savings (£)",ProjectListData))))</f>
        <v>0</v>
      </c>
      <c r="AM111" s="174">
        <f t="array" ref="AM111">Q111-SUM(IF(ProjectListEmissionSource=$AB84&amp;" ("&amp;$AC84&amp;")",IF(ProjectListYear=AM$8,IF(ProjectListCarbonCosts="Cost Savings (£)",ProjectListData))))</f>
        <v>0</v>
      </c>
      <c r="AN111" s="174">
        <f t="array" ref="AN111">R111-SUM(IF(ProjectListEmissionSource=$AB84&amp;" ("&amp;$AC84&amp;")",IF(ProjectListYear=AN$8,IF(ProjectListCarbonCosts="Cost Savings (£)",ProjectListData))))</f>
        <v>0</v>
      </c>
      <c r="AO111" s="174">
        <f t="array" ref="AO111">S111-SUM(IF(ProjectListEmissionSource=$AB84&amp;" ("&amp;$AC84&amp;")",IF(ProjectListYear=AO$8,IF(ProjectListCarbonCosts="Cost Savings (£)",ProjectListData))))</f>
        <v>0</v>
      </c>
      <c r="AP111" s="174">
        <f t="array" ref="AP111">T111-SUM(IF(ProjectListEmissionSource=$AB84&amp;" ("&amp;$AC84&amp;")",IF(ProjectListYear=AP$8,IF(ProjectListCarbonCosts="Cost Savings (£)",ProjectListData))))</f>
        <v>0</v>
      </c>
      <c r="AQ111" s="174">
        <f t="array" ref="AQ111">U111-SUM(IF(ProjectListEmissionSource=$AB84&amp;" ("&amp;$AC84&amp;")",IF(ProjectListYear=AQ$8,IF(ProjectListCarbonCosts="Cost Savings (£)",ProjectListData))))</f>
        <v>0</v>
      </c>
      <c r="AR111" s="174">
        <f t="array" ref="AR111">V111-SUM(IF(ProjectListEmissionSource=$AB84&amp;" ("&amp;$AC84&amp;")",IF(ProjectListYear=AR$8,IF(ProjectListCarbonCosts="Cost Savings (£)",ProjectListData))))</f>
        <v>0</v>
      </c>
      <c r="AS111" s="174">
        <f t="array" ref="AS111">W111-SUM(IF(ProjectListEmissionSource=$AB84&amp;" ("&amp;$AC84&amp;")",IF(ProjectListYear=AS$8,IF(ProjectListCarbonCosts="Cost Savings (£)",ProjectListData))))</f>
        <v>0</v>
      </c>
      <c r="AT111" s="174">
        <f t="array" ref="AT111">X111-SUM(IF(ProjectListEmissionSource=$AB84&amp;" ("&amp;$AC84&amp;")",IF(ProjectListYear=AT$8,IF(ProjectListCarbonCosts="Cost Savings (£)",ProjectListData))))</f>
        <v>0</v>
      </c>
      <c r="AU111" s="174">
        <f t="array" ref="AU111">Y111-SUM(IF(ProjectListEmissionSource=$AB84&amp;" ("&amp;$AC84&amp;")",IF(ProjectListYear=AU$8,IF(ProjectListCarbonCosts="Cost Savings (£)",ProjectListData))))</f>
        <v>0</v>
      </c>
      <c r="AV111" s="174">
        <f t="array" ref="AV111">Z111-SUM(IF(ProjectListEmissionSource=$AB84&amp;" ("&amp;$AC84&amp;")",IF(ProjectListYear=AV$8,IF(ProjectListCarbonCosts="Cost Savings (£)",ProjectListData))))</f>
        <v>0</v>
      </c>
    </row>
    <row r="112" spans="6:48" x14ac:dyDescent="0.25">
      <c r="F112" s="116" t="s">
        <v>430</v>
      </c>
      <c r="G112" s="116" t="s">
        <v>735</v>
      </c>
      <c r="H112" s="116" t="s">
        <v>4</v>
      </c>
      <c r="I112" s="117"/>
      <c r="J112" s="117"/>
      <c r="K112" s="117"/>
      <c r="L112" s="117"/>
      <c r="M112" s="117"/>
      <c r="N112" s="117"/>
      <c r="O112" s="128"/>
      <c r="P112" s="128">
        <f t="shared" ref="P112:Z112" si="56">SUMIF(BAUEmissionSource,$F112&amp;" ("&amp;$G85&amp;")",INDEX(BAUData,0,MATCH(P$10,BAUYear,0)+2))</f>
        <v>0</v>
      </c>
      <c r="Q112" s="128">
        <f t="shared" si="56"/>
        <v>0</v>
      </c>
      <c r="R112" s="128">
        <f t="shared" si="56"/>
        <v>0</v>
      </c>
      <c r="S112" s="128">
        <f t="shared" si="56"/>
        <v>0</v>
      </c>
      <c r="T112" s="128">
        <f t="shared" si="56"/>
        <v>0</v>
      </c>
      <c r="U112" s="128">
        <f t="shared" si="56"/>
        <v>0</v>
      </c>
      <c r="V112" s="128">
        <f t="shared" si="56"/>
        <v>0</v>
      </c>
      <c r="W112" s="128">
        <f t="shared" si="56"/>
        <v>0</v>
      </c>
      <c r="X112" s="128">
        <f t="shared" si="56"/>
        <v>0</v>
      </c>
      <c r="Y112" s="128">
        <f t="shared" si="56"/>
        <v>0</v>
      </c>
      <c r="Z112" s="128">
        <f t="shared" si="56"/>
        <v>0</v>
      </c>
      <c r="AB112" s="121" t="s">
        <v>430</v>
      </c>
      <c r="AC112" s="121" t="s">
        <v>735</v>
      </c>
      <c r="AD112" s="121" t="s">
        <v>4</v>
      </c>
      <c r="AE112" s="117"/>
      <c r="AF112" s="117"/>
      <c r="AG112" s="117"/>
      <c r="AH112" s="117"/>
      <c r="AI112" s="117"/>
      <c r="AJ112" s="117"/>
      <c r="AK112" s="128"/>
      <c r="AL112" s="174">
        <f t="array" ref="AL112">P112-SUM(IF(ProjectListEmissionSource=$AB85&amp;" ("&amp;$AC85&amp;")",IF(ProjectListYear=AL$8,IF(ProjectListCarbonCosts="Cost Savings (£)",ProjectListData))))</f>
        <v>0</v>
      </c>
      <c r="AM112" s="174">
        <f t="array" ref="AM112">Q112-SUM(IF(ProjectListEmissionSource=$AB85&amp;" ("&amp;$AC85&amp;")",IF(ProjectListYear=AM$8,IF(ProjectListCarbonCosts="Cost Savings (£)",ProjectListData))))</f>
        <v>0</v>
      </c>
      <c r="AN112" s="174">
        <f t="array" ref="AN112">R112-SUM(IF(ProjectListEmissionSource=$AB85&amp;" ("&amp;$AC85&amp;")",IF(ProjectListYear=AN$8,IF(ProjectListCarbonCosts="Cost Savings (£)",ProjectListData))))</f>
        <v>0</v>
      </c>
      <c r="AO112" s="174">
        <f t="array" ref="AO112">S112-SUM(IF(ProjectListEmissionSource=$AB85&amp;" ("&amp;$AC85&amp;")",IF(ProjectListYear=AO$8,IF(ProjectListCarbonCosts="Cost Savings (£)",ProjectListData))))</f>
        <v>0</v>
      </c>
      <c r="AP112" s="174">
        <f t="array" ref="AP112">T112-SUM(IF(ProjectListEmissionSource=$AB85&amp;" ("&amp;$AC85&amp;")",IF(ProjectListYear=AP$8,IF(ProjectListCarbonCosts="Cost Savings (£)",ProjectListData))))</f>
        <v>0</v>
      </c>
      <c r="AQ112" s="174">
        <f t="array" ref="AQ112">U112-SUM(IF(ProjectListEmissionSource=$AB85&amp;" ("&amp;$AC85&amp;")",IF(ProjectListYear=AQ$8,IF(ProjectListCarbonCosts="Cost Savings (£)",ProjectListData))))</f>
        <v>0</v>
      </c>
      <c r="AR112" s="174">
        <f t="array" ref="AR112">V112-SUM(IF(ProjectListEmissionSource=$AB85&amp;" ("&amp;$AC85&amp;")",IF(ProjectListYear=AR$8,IF(ProjectListCarbonCosts="Cost Savings (£)",ProjectListData))))</f>
        <v>0</v>
      </c>
      <c r="AS112" s="174">
        <f t="array" ref="AS112">W112-SUM(IF(ProjectListEmissionSource=$AB85&amp;" ("&amp;$AC85&amp;")",IF(ProjectListYear=AS$8,IF(ProjectListCarbonCosts="Cost Savings (£)",ProjectListData))))</f>
        <v>0</v>
      </c>
      <c r="AT112" s="174">
        <f t="array" ref="AT112">X112-SUM(IF(ProjectListEmissionSource=$AB85&amp;" ("&amp;$AC85&amp;")",IF(ProjectListYear=AT$8,IF(ProjectListCarbonCosts="Cost Savings (£)",ProjectListData))))</f>
        <v>0</v>
      </c>
      <c r="AU112" s="174">
        <f t="array" ref="AU112">Y112-SUM(IF(ProjectListEmissionSource=$AB85&amp;" ("&amp;$AC85&amp;")",IF(ProjectListYear=AU$8,IF(ProjectListCarbonCosts="Cost Savings (£)",ProjectListData))))</f>
        <v>0</v>
      </c>
      <c r="AV112" s="174">
        <f t="array" ref="AV112">Z112-SUM(IF(ProjectListEmissionSource=$AB85&amp;" ("&amp;$AC85&amp;")",IF(ProjectListYear=AV$8,IF(ProjectListCarbonCosts="Cost Savings (£)",ProjectListData))))</f>
        <v>0</v>
      </c>
    </row>
    <row r="113" spans="4:48" x14ac:dyDescent="0.25">
      <c r="F113" s="116" t="s">
        <v>387</v>
      </c>
      <c r="G113" s="116" t="s">
        <v>735</v>
      </c>
      <c r="H113" s="116" t="s">
        <v>4</v>
      </c>
      <c r="I113" s="117"/>
      <c r="J113" s="117"/>
      <c r="K113" s="117"/>
      <c r="L113" s="117"/>
      <c r="M113" s="117"/>
      <c r="N113" s="117"/>
      <c r="O113" s="128"/>
      <c r="P113" s="128">
        <f t="shared" ref="P113:Z113" si="57">SUMIF(BAUEmissionSource,$F113&amp;" ("&amp;$G86&amp;")",INDEX(BAUData,0,MATCH(P$10,BAUYear,0)+2))</f>
        <v>0</v>
      </c>
      <c r="Q113" s="128">
        <f t="shared" si="57"/>
        <v>0</v>
      </c>
      <c r="R113" s="128">
        <f t="shared" si="57"/>
        <v>0</v>
      </c>
      <c r="S113" s="128">
        <f t="shared" si="57"/>
        <v>0</v>
      </c>
      <c r="T113" s="128">
        <f t="shared" si="57"/>
        <v>0</v>
      </c>
      <c r="U113" s="128">
        <f t="shared" si="57"/>
        <v>0</v>
      </c>
      <c r="V113" s="128">
        <f t="shared" si="57"/>
        <v>0</v>
      </c>
      <c r="W113" s="128">
        <f t="shared" si="57"/>
        <v>0</v>
      </c>
      <c r="X113" s="128">
        <f t="shared" si="57"/>
        <v>0</v>
      </c>
      <c r="Y113" s="128">
        <f t="shared" si="57"/>
        <v>0</v>
      </c>
      <c r="Z113" s="128">
        <f t="shared" si="57"/>
        <v>0</v>
      </c>
      <c r="AB113" s="121" t="s">
        <v>387</v>
      </c>
      <c r="AC113" s="121" t="s">
        <v>735</v>
      </c>
      <c r="AD113" s="121" t="s">
        <v>4</v>
      </c>
      <c r="AE113" s="117"/>
      <c r="AF113" s="117"/>
      <c r="AG113" s="117"/>
      <c r="AH113" s="117"/>
      <c r="AI113" s="117"/>
      <c r="AJ113" s="117"/>
      <c r="AK113" s="128"/>
      <c r="AL113" s="174">
        <f t="array" ref="AL113">P113-SUM(IF(ProjectListEmissionSource=$AB86&amp;" ("&amp;$AC86&amp;")",IF(ProjectListYear=AL$8,IF(ProjectListCarbonCosts="Cost Savings (£)",ProjectListData))))</f>
        <v>0</v>
      </c>
      <c r="AM113" s="174">
        <f t="array" ref="AM113">Q113-SUM(IF(ProjectListEmissionSource=$AB86&amp;" ("&amp;$AC86&amp;")",IF(ProjectListYear=AM$8,IF(ProjectListCarbonCosts="Cost Savings (£)",ProjectListData))))</f>
        <v>0</v>
      </c>
      <c r="AN113" s="174">
        <f t="array" ref="AN113">R113-SUM(IF(ProjectListEmissionSource=$AB86&amp;" ("&amp;$AC86&amp;")",IF(ProjectListYear=AN$8,IF(ProjectListCarbonCosts="Cost Savings (£)",ProjectListData))))</f>
        <v>0</v>
      </c>
      <c r="AO113" s="174">
        <f t="array" ref="AO113">S113-SUM(IF(ProjectListEmissionSource=$AB86&amp;" ("&amp;$AC86&amp;")",IF(ProjectListYear=AO$8,IF(ProjectListCarbonCosts="Cost Savings (£)",ProjectListData))))</f>
        <v>0</v>
      </c>
      <c r="AP113" s="174">
        <f t="array" ref="AP113">T113-SUM(IF(ProjectListEmissionSource=$AB86&amp;" ("&amp;$AC86&amp;")",IF(ProjectListYear=AP$8,IF(ProjectListCarbonCosts="Cost Savings (£)",ProjectListData))))</f>
        <v>0</v>
      </c>
      <c r="AQ113" s="174">
        <f t="array" ref="AQ113">U113-SUM(IF(ProjectListEmissionSource=$AB86&amp;" ("&amp;$AC86&amp;")",IF(ProjectListYear=AQ$8,IF(ProjectListCarbonCosts="Cost Savings (£)",ProjectListData))))</f>
        <v>0</v>
      </c>
      <c r="AR113" s="174">
        <f t="array" ref="AR113">V113-SUM(IF(ProjectListEmissionSource=$AB86&amp;" ("&amp;$AC86&amp;")",IF(ProjectListYear=AR$8,IF(ProjectListCarbonCosts="Cost Savings (£)",ProjectListData))))</f>
        <v>0</v>
      </c>
      <c r="AS113" s="174">
        <f t="array" ref="AS113">W113-SUM(IF(ProjectListEmissionSource=$AB86&amp;" ("&amp;$AC86&amp;")",IF(ProjectListYear=AS$8,IF(ProjectListCarbonCosts="Cost Savings (£)",ProjectListData))))</f>
        <v>0</v>
      </c>
      <c r="AT113" s="174">
        <f t="array" ref="AT113">X113-SUM(IF(ProjectListEmissionSource=$AB86&amp;" ("&amp;$AC86&amp;")",IF(ProjectListYear=AT$8,IF(ProjectListCarbonCosts="Cost Savings (£)",ProjectListData))))</f>
        <v>0</v>
      </c>
      <c r="AU113" s="174">
        <f t="array" ref="AU113">Y113-SUM(IF(ProjectListEmissionSource=$AB86&amp;" ("&amp;$AC86&amp;")",IF(ProjectListYear=AU$8,IF(ProjectListCarbonCosts="Cost Savings (£)",ProjectListData))))</f>
        <v>0</v>
      </c>
      <c r="AV113" s="174">
        <f t="array" ref="AV113">Z113-SUM(IF(ProjectListEmissionSource=$AB86&amp;" ("&amp;$AC86&amp;")",IF(ProjectListYear=AV$8,IF(ProjectListCarbonCosts="Cost Savings (£)",ProjectListData))))</f>
        <v>0</v>
      </c>
    </row>
    <row r="114" spans="4:48" x14ac:dyDescent="0.25">
      <c r="F114" s="116" t="s">
        <v>386</v>
      </c>
      <c r="G114" s="116" t="s">
        <v>735</v>
      </c>
      <c r="H114" s="116" t="s">
        <v>4</v>
      </c>
      <c r="I114" s="117"/>
      <c r="J114" s="117"/>
      <c r="K114" s="117"/>
      <c r="L114" s="117"/>
      <c r="M114" s="117"/>
      <c r="N114" s="117"/>
      <c r="O114" s="128"/>
      <c r="P114" s="128">
        <f t="shared" ref="P114:Z114" si="58">SUMIF(BAUEmissionSource,$F114&amp;" ("&amp;$G87&amp;")",INDEX(BAUData,0,MATCH(P$10,BAUYear,0)+2))</f>
        <v>0</v>
      </c>
      <c r="Q114" s="128">
        <f t="shared" si="58"/>
        <v>0</v>
      </c>
      <c r="R114" s="128">
        <f t="shared" si="58"/>
        <v>0</v>
      </c>
      <c r="S114" s="128">
        <f t="shared" si="58"/>
        <v>0</v>
      </c>
      <c r="T114" s="128">
        <f t="shared" si="58"/>
        <v>0</v>
      </c>
      <c r="U114" s="128">
        <f t="shared" si="58"/>
        <v>0</v>
      </c>
      <c r="V114" s="128">
        <f t="shared" si="58"/>
        <v>0</v>
      </c>
      <c r="W114" s="128">
        <f t="shared" si="58"/>
        <v>0</v>
      </c>
      <c r="X114" s="128">
        <f t="shared" si="58"/>
        <v>0</v>
      </c>
      <c r="Y114" s="128">
        <f t="shared" si="58"/>
        <v>0</v>
      </c>
      <c r="Z114" s="128">
        <f t="shared" si="58"/>
        <v>0</v>
      </c>
      <c r="AB114" s="121" t="s">
        <v>386</v>
      </c>
      <c r="AC114" s="121" t="s">
        <v>735</v>
      </c>
      <c r="AD114" s="121" t="s">
        <v>4</v>
      </c>
      <c r="AE114" s="117"/>
      <c r="AF114" s="117"/>
      <c r="AG114" s="117"/>
      <c r="AH114" s="117"/>
      <c r="AI114" s="117"/>
      <c r="AJ114" s="117"/>
      <c r="AK114" s="128"/>
      <c r="AL114" s="174">
        <f t="array" ref="AL114">P114-SUM(IF(ProjectListEmissionSource=$AB87&amp;" ("&amp;$AC87&amp;")",IF(ProjectListYear=AL$8,IF(ProjectListCarbonCosts="Cost Savings (£)",ProjectListData))))</f>
        <v>0</v>
      </c>
      <c r="AM114" s="174">
        <f t="array" ref="AM114">Q114-SUM(IF(ProjectListEmissionSource=$AB87&amp;" ("&amp;$AC87&amp;")",IF(ProjectListYear=AM$8,IF(ProjectListCarbonCosts="Cost Savings (£)",ProjectListData))))</f>
        <v>0</v>
      </c>
      <c r="AN114" s="174">
        <f t="array" ref="AN114">R114-SUM(IF(ProjectListEmissionSource=$AB87&amp;" ("&amp;$AC87&amp;")",IF(ProjectListYear=AN$8,IF(ProjectListCarbonCosts="Cost Savings (£)",ProjectListData))))</f>
        <v>0</v>
      </c>
      <c r="AO114" s="174">
        <f t="array" ref="AO114">S114-SUM(IF(ProjectListEmissionSource=$AB87&amp;" ("&amp;$AC87&amp;")",IF(ProjectListYear=AO$8,IF(ProjectListCarbonCosts="Cost Savings (£)",ProjectListData))))</f>
        <v>0</v>
      </c>
      <c r="AP114" s="174">
        <f t="array" ref="AP114">T114-SUM(IF(ProjectListEmissionSource=$AB87&amp;" ("&amp;$AC87&amp;")",IF(ProjectListYear=AP$8,IF(ProjectListCarbonCosts="Cost Savings (£)",ProjectListData))))</f>
        <v>0</v>
      </c>
      <c r="AQ114" s="174">
        <f t="array" ref="AQ114">U114-SUM(IF(ProjectListEmissionSource=$AB87&amp;" ("&amp;$AC87&amp;")",IF(ProjectListYear=AQ$8,IF(ProjectListCarbonCosts="Cost Savings (£)",ProjectListData))))</f>
        <v>0</v>
      </c>
      <c r="AR114" s="174">
        <f t="array" ref="AR114">V114-SUM(IF(ProjectListEmissionSource=$AB87&amp;" ("&amp;$AC87&amp;")",IF(ProjectListYear=AR$8,IF(ProjectListCarbonCosts="Cost Savings (£)",ProjectListData))))</f>
        <v>0</v>
      </c>
      <c r="AS114" s="174">
        <f t="array" ref="AS114">W114-SUM(IF(ProjectListEmissionSource=$AB87&amp;" ("&amp;$AC87&amp;")",IF(ProjectListYear=AS$8,IF(ProjectListCarbonCosts="Cost Savings (£)",ProjectListData))))</f>
        <v>0</v>
      </c>
      <c r="AT114" s="174">
        <f t="array" ref="AT114">X114-SUM(IF(ProjectListEmissionSource=$AB87&amp;" ("&amp;$AC87&amp;")",IF(ProjectListYear=AT$8,IF(ProjectListCarbonCosts="Cost Savings (£)",ProjectListData))))</f>
        <v>0</v>
      </c>
      <c r="AU114" s="174">
        <f t="array" ref="AU114">Y114-SUM(IF(ProjectListEmissionSource=$AB87&amp;" ("&amp;$AC87&amp;")",IF(ProjectListYear=AU$8,IF(ProjectListCarbonCosts="Cost Savings (£)",ProjectListData))))</f>
        <v>0</v>
      </c>
      <c r="AV114" s="174">
        <f t="array" ref="AV114">Z114-SUM(IF(ProjectListEmissionSource=$AB87&amp;" ("&amp;$AC87&amp;")",IF(ProjectListYear=AV$8,IF(ProjectListCarbonCosts="Cost Savings (£)",ProjectListData))))</f>
        <v>0</v>
      </c>
    </row>
    <row r="115" spans="4:48" x14ac:dyDescent="0.25">
      <c r="F115" s="116" t="s">
        <v>370</v>
      </c>
      <c r="G115" s="116" t="s">
        <v>735</v>
      </c>
      <c r="H115" s="116" t="s">
        <v>4</v>
      </c>
      <c r="I115" s="117"/>
      <c r="J115" s="117"/>
      <c r="K115" s="117"/>
      <c r="L115" s="117"/>
      <c r="M115" s="117"/>
      <c r="N115" s="117"/>
      <c r="O115" s="128"/>
      <c r="P115" s="128">
        <f t="shared" ref="P115:Z115" si="59">SUMIF(BAUEmissionSource,$F115&amp;" ("&amp;$G88&amp;")",INDEX(BAUData,0,MATCH(P$10,BAUYear,0)+2))</f>
        <v>0</v>
      </c>
      <c r="Q115" s="128">
        <f t="shared" si="59"/>
        <v>0</v>
      </c>
      <c r="R115" s="128">
        <f t="shared" si="59"/>
        <v>0</v>
      </c>
      <c r="S115" s="128">
        <f t="shared" si="59"/>
        <v>0</v>
      </c>
      <c r="T115" s="128">
        <f t="shared" si="59"/>
        <v>0</v>
      </c>
      <c r="U115" s="128">
        <f t="shared" si="59"/>
        <v>0</v>
      </c>
      <c r="V115" s="128">
        <f t="shared" si="59"/>
        <v>0</v>
      </c>
      <c r="W115" s="128">
        <f t="shared" si="59"/>
        <v>0</v>
      </c>
      <c r="X115" s="128">
        <f t="shared" si="59"/>
        <v>0</v>
      </c>
      <c r="Y115" s="128">
        <f t="shared" si="59"/>
        <v>0</v>
      </c>
      <c r="Z115" s="128">
        <f t="shared" si="59"/>
        <v>0</v>
      </c>
      <c r="AB115" s="121" t="s">
        <v>370</v>
      </c>
      <c r="AC115" s="121" t="s">
        <v>735</v>
      </c>
      <c r="AD115" s="121" t="s">
        <v>4</v>
      </c>
      <c r="AE115" s="117"/>
      <c r="AF115" s="117"/>
      <c r="AG115" s="117"/>
      <c r="AH115" s="117"/>
      <c r="AI115" s="117"/>
      <c r="AJ115" s="117"/>
      <c r="AK115" s="128"/>
      <c r="AL115" s="174">
        <f t="array" ref="AL115">P115-SUM(IF(ProjectListEmissionSource=$AB88&amp;" ("&amp;$AC88&amp;")",IF(ProjectListYear=AL$8,IF(ProjectListCarbonCosts="Cost Savings (£)",ProjectListData))))</f>
        <v>0</v>
      </c>
      <c r="AM115" s="174">
        <f t="array" ref="AM115">Q115-SUM(IF(ProjectListEmissionSource=$AB88&amp;" ("&amp;$AC88&amp;")",IF(ProjectListYear=AM$8,IF(ProjectListCarbonCosts="Cost Savings (£)",ProjectListData))))</f>
        <v>0</v>
      </c>
      <c r="AN115" s="174">
        <f t="array" ref="AN115">R115-SUM(IF(ProjectListEmissionSource=$AB88&amp;" ("&amp;$AC88&amp;")",IF(ProjectListYear=AN$8,IF(ProjectListCarbonCosts="Cost Savings (£)",ProjectListData))))</f>
        <v>0</v>
      </c>
      <c r="AO115" s="174">
        <f t="array" ref="AO115">S115-SUM(IF(ProjectListEmissionSource=$AB88&amp;" ("&amp;$AC88&amp;")",IF(ProjectListYear=AO$8,IF(ProjectListCarbonCosts="Cost Savings (£)",ProjectListData))))</f>
        <v>0</v>
      </c>
      <c r="AP115" s="174">
        <f t="array" ref="AP115">T115-SUM(IF(ProjectListEmissionSource=$AB88&amp;" ("&amp;$AC88&amp;")",IF(ProjectListYear=AP$8,IF(ProjectListCarbonCosts="Cost Savings (£)",ProjectListData))))</f>
        <v>0</v>
      </c>
      <c r="AQ115" s="174">
        <f t="array" ref="AQ115">U115-SUM(IF(ProjectListEmissionSource=$AB88&amp;" ("&amp;$AC88&amp;")",IF(ProjectListYear=AQ$8,IF(ProjectListCarbonCosts="Cost Savings (£)",ProjectListData))))</f>
        <v>0</v>
      </c>
      <c r="AR115" s="174">
        <f t="array" ref="AR115">V115-SUM(IF(ProjectListEmissionSource=$AB88&amp;" ("&amp;$AC88&amp;")",IF(ProjectListYear=AR$8,IF(ProjectListCarbonCosts="Cost Savings (£)",ProjectListData))))</f>
        <v>0</v>
      </c>
      <c r="AS115" s="174">
        <f t="array" ref="AS115">W115-SUM(IF(ProjectListEmissionSource=$AB88&amp;" ("&amp;$AC88&amp;")",IF(ProjectListYear=AS$8,IF(ProjectListCarbonCosts="Cost Savings (£)",ProjectListData))))</f>
        <v>0</v>
      </c>
      <c r="AT115" s="174">
        <f t="array" ref="AT115">X115-SUM(IF(ProjectListEmissionSource=$AB88&amp;" ("&amp;$AC88&amp;")",IF(ProjectListYear=AT$8,IF(ProjectListCarbonCosts="Cost Savings (£)",ProjectListData))))</f>
        <v>0</v>
      </c>
      <c r="AU115" s="174">
        <f t="array" ref="AU115">Y115-SUM(IF(ProjectListEmissionSource=$AB88&amp;" ("&amp;$AC88&amp;")",IF(ProjectListYear=AU$8,IF(ProjectListCarbonCosts="Cost Savings (£)",ProjectListData))))</f>
        <v>0</v>
      </c>
      <c r="AV115" s="174">
        <f t="array" ref="AV115">Z115-SUM(IF(ProjectListEmissionSource=$AB88&amp;" ("&amp;$AC88&amp;")",IF(ProjectListYear=AV$8,IF(ProjectListCarbonCosts="Cost Savings (£)",ProjectListData))))</f>
        <v>0</v>
      </c>
    </row>
    <row r="116" spans="4:48" x14ac:dyDescent="0.25">
      <c r="F116" s="116" t="s">
        <v>369</v>
      </c>
      <c r="G116" s="116" t="s">
        <v>735</v>
      </c>
      <c r="H116" s="116" t="s">
        <v>687</v>
      </c>
      <c r="I116" s="117"/>
      <c r="J116" s="117"/>
      <c r="K116" s="117"/>
      <c r="L116" s="117"/>
      <c r="M116" s="117"/>
      <c r="N116" s="117"/>
      <c r="O116" s="128"/>
      <c r="P116" s="128">
        <f t="shared" ref="P116:Z116" si="60">SUMIF(BAUEmissionSource,$F116&amp;" ("&amp;$G89&amp;")",INDEX(BAUData,0,MATCH(P$10,BAUYear,0)+2))</f>
        <v>2782931.3543599262</v>
      </c>
      <c r="Q116" s="128">
        <f t="shared" si="60"/>
        <v>2782931.3543599262</v>
      </c>
      <c r="R116" s="128">
        <f t="shared" si="60"/>
        <v>2900000</v>
      </c>
      <c r="S116" s="128">
        <f t="shared" si="60"/>
        <v>3021993.3333333326</v>
      </c>
      <c r="T116" s="128">
        <f t="shared" si="60"/>
        <v>3149118.5195555543</v>
      </c>
      <c r="U116" s="128">
        <f t="shared" si="60"/>
        <v>3281591.4386115242</v>
      </c>
      <c r="V116" s="128">
        <f t="shared" si="60"/>
        <v>3419637.0517957816</v>
      </c>
      <c r="W116" s="128">
        <f t="shared" si="60"/>
        <v>3563489.7837746562</v>
      </c>
      <c r="X116" s="128">
        <f t="shared" si="60"/>
        <v>3869604.0249419962</v>
      </c>
      <c r="Y116" s="128">
        <f t="shared" si="60"/>
        <v>4032385.3675912223</v>
      </c>
      <c r="Z116" s="128">
        <f t="shared" si="60"/>
        <v>4202014.3787212251</v>
      </c>
      <c r="AB116" s="121" t="s">
        <v>369</v>
      </c>
      <c r="AC116" s="121" t="s">
        <v>735</v>
      </c>
      <c r="AD116" s="121" t="s">
        <v>687</v>
      </c>
      <c r="AE116" s="117"/>
      <c r="AF116" s="117"/>
      <c r="AG116" s="117"/>
      <c r="AH116" s="117"/>
      <c r="AI116" s="117"/>
      <c r="AJ116" s="117"/>
      <c r="AK116" s="128"/>
      <c r="AL116" s="174">
        <f t="array" ref="AL116">P116-SUM(IF(ProjectListEmissionSource=$AB89&amp;" ("&amp;$AC89&amp;")",IF(ProjectListYear=AL$8,IF(ProjectListCarbonCosts="Cost Savings (£)",ProjectListData))))</f>
        <v>2782931.3543599262</v>
      </c>
      <c r="AM116" s="174">
        <f t="array" ref="AM116">Q116-SUM(IF(ProjectListEmissionSource=$AB89&amp;" ("&amp;$AC89&amp;")",IF(ProjectListYear=AM$8,IF(ProjectListCarbonCosts="Cost Savings (£)",ProjectListData))))</f>
        <v>2782931.3543599262</v>
      </c>
      <c r="AN116" s="174">
        <f t="array" ref="AN116">R116-SUM(IF(ProjectListEmissionSource=$AB89&amp;" ("&amp;$AC89&amp;")",IF(ProjectListYear=AN$8,IF(ProjectListCarbonCosts="Cost Savings (£)",ProjectListData))))</f>
        <v>2900000</v>
      </c>
      <c r="AO116" s="174">
        <f t="array" ref="AO116">S116-SUM(IF(ProjectListEmissionSource=$AB89&amp;" ("&amp;$AC89&amp;")",IF(ProjectListYear=AO$8,IF(ProjectListCarbonCosts="Cost Savings (£)",ProjectListData))))</f>
        <v>3021993.3333333326</v>
      </c>
      <c r="AP116" s="174">
        <f t="array" ref="AP116">T116-SUM(IF(ProjectListEmissionSource=$AB89&amp;" ("&amp;$AC89&amp;")",IF(ProjectListYear=AP$8,IF(ProjectListCarbonCosts="Cost Savings (£)",ProjectListData))))</f>
        <v>3149118.5195555543</v>
      </c>
      <c r="AQ116" s="174">
        <f t="array" ref="AQ116">U116-SUM(IF(ProjectListEmissionSource=$AB89&amp;" ("&amp;$AC89&amp;")",IF(ProjectListYear=AQ$8,IF(ProjectListCarbonCosts="Cost Savings (£)",ProjectListData))))</f>
        <v>3281591.4386115242</v>
      </c>
      <c r="AR116" s="174">
        <f t="array" ref="AR116">V116-SUM(IF(ProjectListEmissionSource=$AB89&amp;" ("&amp;$AC89&amp;")",IF(ProjectListYear=AR$8,IF(ProjectListCarbonCosts="Cost Savings (£)",ProjectListData))))</f>
        <v>3419637.0517957816</v>
      </c>
      <c r="AS116" s="174">
        <f t="array" ref="AS116">W116-SUM(IF(ProjectListEmissionSource=$AB89&amp;" ("&amp;$AC89&amp;")",IF(ProjectListYear=AS$8,IF(ProjectListCarbonCosts="Cost Savings (£)",ProjectListData))))</f>
        <v>3563489.7837746562</v>
      </c>
      <c r="AT116" s="174">
        <f t="array" ref="AT116">X116-SUM(IF(ProjectListEmissionSource=$AB89&amp;" ("&amp;$AC89&amp;")",IF(ProjectListYear=AT$8,IF(ProjectListCarbonCosts="Cost Savings (£)",ProjectListData))))</f>
        <v>3869604.0249419962</v>
      </c>
      <c r="AU116" s="174">
        <f t="array" ref="AU116">Y116-SUM(IF(ProjectListEmissionSource=$AB89&amp;" ("&amp;$AC89&amp;")",IF(ProjectListYear=AU$8,IF(ProjectListCarbonCosts="Cost Savings (£)",ProjectListData))))</f>
        <v>4032385.3675912223</v>
      </c>
      <c r="AV116" s="174">
        <f t="array" ref="AV116">Z116-SUM(IF(ProjectListEmissionSource=$AB89&amp;" ("&amp;$AC89&amp;")",IF(ProjectListYear=AV$8,IF(ProjectListCarbonCosts="Cost Savings (£)",ProjectListData))))</f>
        <v>4202014.3787212251</v>
      </c>
    </row>
    <row r="117" spans="4:48" x14ac:dyDescent="0.25">
      <c r="F117" s="116" t="s">
        <v>368</v>
      </c>
      <c r="G117" s="116" t="s">
        <v>735</v>
      </c>
      <c r="H117" s="116" t="s">
        <v>687</v>
      </c>
      <c r="I117" s="117"/>
      <c r="J117" s="117"/>
      <c r="K117" s="117"/>
      <c r="L117" s="117"/>
      <c r="M117" s="117"/>
      <c r="N117" s="117"/>
      <c r="O117" s="128"/>
      <c r="P117" s="128">
        <f t="shared" ref="P117:Z117" si="61">SUMIF(BAUEmissionSource,$F117&amp;" ("&amp;$G90&amp;")",INDEX(BAUData,0,MATCH(P$10,BAUYear,0)+2))</f>
        <v>0</v>
      </c>
      <c r="Q117" s="128">
        <f t="shared" si="61"/>
        <v>0</v>
      </c>
      <c r="R117" s="128">
        <f t="shared" si="61"/>
        <v>0</v>
      </c>
      <c r="S117" s="128">
        <f t="shared" si="61"/>
        <v>0</v>
      </c>
      <c r="T117" s="128">
        <f t="shared" si="61"/>
        <v>0</v>
      </c>
      <c r="U117" s="128">
        <f t="shared" si="61"/>
        <v>0</v>
      </c>
      <c r="V117" s="128">
        <f t="shared" si="61"/>
        <v>0</v>
      </c>
      <c r="W117" s="128">
        <f t="shared" si="61"/>
        <v>0</v>
      </c>
      <c r="X117" s="128">
        <f t="shared" si="61"/>
        <v>0</v>
      </c>
      <c r="Y117" s="128">
        <f t="shared" si="61"/>
        <v>0</v>
      </c>
      <c r="Z117" s="128">
        <f t="shared" si="61"/>
        <v>0</v>
      </c>
      <c r="AB117" s="121" t="s">
        <v>368</v>
      </c>
      <c r="AC117" s="121" t="s">
        <v>735</v>
      </c>
      <c r="AD117" s="121" t="s">
        <v>687</v>
      </c>
      <c r="AE117" s="117"/>
      <c r="AF117" s="117"/>
      <c r="AG117" s="117"/>
      <c r="AH117" s="117"/>
      <c r="AI117" s="117"/>
      <c r="AJ117" s="117"/>
      <c r="AK117" s="128"/>
      <c r="AL117" s="174">
        <f t="array" ref="AL117">P117-SUM(IF(ProjectListEmissionSource=$AB90&amp;" ("&amp;$AC90&amp;")",IF(ProjectListYear=AL$8,IF(ProjectListCarbonCosts="Cost Savings (£)",ProjectListData))))</f>
        <v>0</v>
      </c>
      <c r="AM117" s="174">
        <f t="array" ref="AM117">Q117-SUM(IF(ProjectListEmissionSource=$AB90&amp;" ("&amp;$AC90&amp;")",IF(ProjectListYear=AM$8,IF(ProjectListCarbonCosts="Cost Savings (£)",ProjectListData))))</f>
        <v>0</v>
      </c>
      <c r="AN117" s="174">
        <f t="array" ref="AN117">R117-SUM(IF(ProjectListEmissionSource=$AB90&amp;" ("&amp;$AC90&amp;")",IF(ProjectListYear=AN$8,IF(ProjectListCarbonCosts="Cost Savings (£)",ProjectListData))))</f>
        <v>0</v>
      </c>
      <c r="AO117" s="174">
        <f t="array" ref="AO117">S117-SUM(IF(ProjectListEmissionSource=$AB90&amp;" ("&amp;$AC90&amp;")",IF(ProjectListYear=AO$8,IF(ProjectListCarbonCosts="Cost Savings (£)",ProjectListData))))</f>
        <v>0</v>
      </c>
      <c r="AP117" s="174">
        <f t="array" ref="AP117">T117-SUM(IF(ProjectListEmissionSource=$AB90&amp;" ("&amp;$AC90&amp;")",IF(ProjectListYear=AP$8,IF(ProjectListCarbonCosts="Cost Savings (£)",ProjectListData))))</f>
        <v>0</v>
      </c>
      <c r="AQ117" s="174">
        <f t="array" ref="AQ117">U117-SUM(IF(ProjectListEmissionSource=$AB90&amp;" ("&amp;$AC90&amp;")",IF(ProjectListYear=AQ$8,IF(ProjectListCarbonCosts="Cost Savings (£)",ProjectListData))))</f>
        <v>0</v>
      </c>
      <c r="AR117" s="174">
        <f t="array" ref="AR117">V117-SUM(IF(ProjectListEmissionSource=$AB90&amp;" ("&amp;$AC90&amp;")",IF(ProjectListYear=AR$8,IF(ProjectListCarbonCosts="Cost Savings (£)",ProjectListData))))</f>
        <v>0</v>
      </c>
      <c r="AS117" s="174">
        <f t="array" ref="AS117">W117-SUM(IF(ProjectListEmissionSource=$AB90&amp;" ("&amp;$AC90&amp;")",IF(ProjectListYear=AS$8,IF(ProjectListCarbonCosts="Cost Savings (£)",ProjectListData))))</f>
        <v>0</v>
      </c>
      <c r="AT117" s="174">
        <f t="array" ref="AT117">X117-SUM(IF(ProjectListEmissionSource=$AB90&amp;" ("&amp;$AC90&amp;")",IF(ProjectListYear=AT$8,IF(ProjectListCarbonCosts="Cost Savings (£)",ProjectListData))))</f>
        <v>0</v>
      </c>
      <c r="AU117" s="174">
        <f t="array" ref="AU117">Y117-SUM(IF(ProjectListEmissionSource=$AB90&amp;" ("&amp;$AC90&amp;")",IF(ProjectListYear=AU$8,IF(ProjectListCarbonCosts="Cost Savings (£)",ProjectListData))))</f>
        <v>0</v>
      </c>
      <c r="AV117" s="174">
        <f t="array" ref="AV117">Z117-SUM(IF(ProjectListEmissionSource=$AB90&amp;" ("&amp;$AC90&amp;")",IF(ProjectListYear=AV$8,IF(ProjectListCarbonCosts="Cost Savings (£)",ProjectListData))))</f>
        <v>0</v>
      </c>
    </row>
    <row r="118" spans="4:48" x14ac:dyDescent="0.25">
      <c r="F118" s="116" t="s">
        <v>367</v>
      </c>
      <c r="G118" s="116" t="s">
        <v>735</v>
      </c>
      <c r="H118" s="116" t="s">
        <v>687</v>
      </c>
      <c r="I118" s="117"/>
      <c r="J118" s="117"/>
      <c r="K118" s="117"/>
      <c r="L118" s="117"/>
      <c r="M118" s="117"/>
      <c r="N118" s="117"/>
      <c r="O118" s="128"/>
      <c r="P118" s="128">
        <f t="shared" ref="P118:Z118" si="62">SUMIF(BAUEmissionSource,$F118&amp;" ("&amp;$G91&amp;")",INDEX(BAUData,0,MATCH(P$10,BAUYear,0)+2))</f>
        <v>0</v>
      </c>
      <c r="Q118" s="128">
        <f t="shared" si="62"/>
        <v>0</v>
      </c>
      <c r="R118" s="128">
        <f t="shared" si="62"/>
        <v>0</v>
      </c>
      <c r="S118" s="128">
        <f t="shared" si="62"/>
        <v>0</v>
      </c>
      <c r="T118" s="128">
        <f t="shared" si="62"/>
        <v>0</v>
      </c>
      <c r="U118" s="128">
        <f t="shared" si="62"/>
        <v>0</v>
      </c>
      <c r="V118" s="128">
        <f t="shared" si="62"/>
        <v>0</v>
      </c>
      <c r="W118" s="128">
        <f t="shared" si="62"/>
        <v>0</v>
      </c>
      <c r="X118" s="128">
        <f t="shared" si="62"/>
        <v>0</v>
      </c>
      <c r="Y118" s="128">
        <f t="shared" si="62"/>
        <v>0</v>
      </c>
      <c r="Z118" s="128">
        <f t="shared" si="62"/>
        <v>0</v>
      </c>
      <c r="AB118" s="121" t="s">
        <v>367</v>
      </c>
      <c r="AC118" s="121" t="s">
        <v>735</v>
      </c>
      <c r="AD118" s="121" t="s">
        <v>687</v>
      </c>
      <c r="AE118" s="117"/>
      <c r="AF118" s="117"/>
      <c r="AG118" s="117"/>
      <c r="AH118" s="117"/>
      <c r="AI118" s="117"/>
      <c r="AJ118" s="117"/>
      <c r="AK118" s="128"/>
      <c r="AL118" s="174">
        <f t="array" ref="AL118">P118-SUM(IF(ProjectListEmissionSource=$AB91&amp;" ("&amp;$AC91&amp;")",IF(ProjectListYear=AL$8,IF(ProjectListCarbonCosts="Cost Savings (£)",ProjectListData))))</f>
        <v>0</v>
      </c>
      <c r="AM118" s="174">
        <f t="array" ref="AM118">Q118-SUM(IF(ProjectListEmissionSource=$AB91&amp;" ("&amp;$AC91&amp;")",IF(ProjectListYear=AM$8,IF(ProjectListCarbonCosts="Cost Savings (£)",ProjectListData))))</f>
        <v>0</v>
      </c>
      <c r="AN118" s="174">
        <f t="array" ref="AN118">R118-SUM(IF(ProjectListEmissionSource=$AB91&amp;" ("&amp;$AC91&amp;")",IF(ProjectListYear=AN$8,IF(ProjectListCarbonCosts="Cost Savings (£)",ProjectListData))))</f>
        <v>0</v>
      </c>
      <c r="AO118" s="174">
        <f t="array" ref="AO118">S118-SUM(IF(ProjectListEmissionSource=$AB91&amp;" ("&amp;$AC91&amp;")",IF(ProjectListYear=AO$8,IF(ProjectListCarbonCosts="Cost Savings (£)",ProjectListData))))</f>
        <v>0</v>
      </c>
      <c r="AP118" s="174">
        <f t="array" ref="AP118">T118-SUM(IF(ProjectListEmissionSource=$AB91&amp;" ("&amp;$AC91&amp;")",IF(ProjectListYear=AP$8,IF(ProjectListCarbonCosts="Cost Savings (£)",ProjectListData))))</f>
        <v>0</v>
      </c>
      <c r="AQ118" s="174">
        <f t="array" ref="AQ118">U118-SUM(IF(ProjectListEmissionSource=$AB91&amp;" ("&amp;$AC91&amp;")",IF(ProjectListYear=AQ$8,IF(ProjectListCarbonCosts="Cost Savings (£)",ProjectListData))))</f>
        <v>0</v>
      </c>
      <c r="AR118" s="174">
        <f t="array" ref="AR118">V118-SUM(IF(ProjectListEmissionSource=$AB91&amp;" ("&amp;$AC91&amp;")",IF(ProjectListYear=AR$8,IF(ProjectListCarbonCosts="Cost Savings (£)",ProjectListData))))</f>
        <v>0</v>
      </c>
      <c r="AS118" s="174">
        <f t="array" ref="AS118">W118-SUM(IF(ProjectListEmissionSource=$AB91&amp;" ("&amp;$AC91&amp;")",IF(ProjectListYear=AS$8,IF(ProjectListCarbonCosts="Cost Savings (£)",ProjectListData))))</f>
        <v>0</v>
      </c>
      <c r="AT118" s="174">
        <f t="array" ref="AT118">X118-SUM(IF(ProjectListEmissionSource=$AB91&amp;" ("&amp;$AC91&amp;")",IF(ProjectListYear=AT$8,IF(ProjectListCarbonCosts="Cost Savings (£)",ProjectListData))))</f>
        <v>0</v>
      </c>
      <c r="AU118" s="174">
        <f t="array" ref="AU118">Y118-SUM(IF(ProjectListEmissionSource=$AB91&amp;" ("&amp;$AC91&amp;")",IF(ProjectListYear=AU$8,IF(ProjectListCarbonCosts="Cost Savings (£)",ProjectListData))))</f>
        <v>0</v>
      </c>
      <c r="AV118" s="174">
        <f t="array" ref="AV118">Z118-SUM(IF(ProjectListEmissionSource=$AB91&amp;" ("&amp;$AC91&amp;")",IF(ProjectListYear=AV$8,IF(ProjectListCarbonCosts="Cost Savings (£)",ProjectListData))))</f>
        <v>0</v>
      </c>
    </row>
    <row r="119" spans="4:48" x14ac:dyDescent="0.25">
      <c r="F119" s="116" t="s">
        <v>366</v>
      </c>
      <c r="G119" s="116" t="s">
        <v>735</v>
      </c>
      <c r="H119" s="116" t="s">
        <v>687</v>
      </c>
      <c r="I119" s="117"/>
      <c r="J119" s="117"/>
      <c r="K119" s="117"/>
      <c r="L119" s="117"/>
      <c r="M119" s="117"/>
      <c r="N119" s="117"/>
      <c r="O119" s="128"/>
      <c r="P119" s="128">
        <f t="shared" ref="P119:Z119" si="63">SUMIF(BAUEmissionSource,$F119&amp;" ("&amp;$G92&amp;")",INDEX(BAUData,0,MATCH(P$10,BAUYear,0)+2))</f>
        <v>187499.99999999997</v>
      </c>
      <c r="Q119" s="128">
        <f t="shared" si="63"/>
        <v>187499.99999999997</v>
      </c>
      <c r="R119" s="128">
        <f t="shared" si="63"/>
        <v>194000</v>
      </c>
      <c r="S119" s="128">
        <f t="shared" si="63"/>
        <v>200725.33333333337</v>
      </c>
      <c r="T119" s="128">
        <f t="shared" si="63"/>
        <v>207683.81155555561</v>
      </c>
      <c r="U119" s="128">
        <f t="shared" si="63"/>
        <v>214883.51702281492</v>
      </c>
      <c r="V119" s="128">
        <f t="shared" si="63"/>
        <v>222332.81227960586</v>
      </c>
      <c r="W119" s="128">
        <f t="shared" si="63"/>
        <v>230040.34977196559</v>
      </c>
      <c r="X119" s="128">
        <f t="shared" si="63"/>
        <v>246266.2714031701</v>
      </c>
      <c r="Y119" s="128">
        <f t="shared" si="63"/>
        <v>254803.50214514675</v>
      </c>
      <c r="Z119" s="128">
        <f t="shared" si="63"/>
        <v>263636.69021951186</v>
      </c>
      <c r="AB119" s="121" t="s">
        <v>366</v>
      </c>
      <c r="AC119" s="121" t="s">
        <v>735</v>
      </c>
      <c r="AD119" s="121" t="s">
        <v>687</v>
      </c>
      <c r="AE119" s="117"/>
      <c r="AF119" s="117"/>
      <c r="AG119" s="117"/>
      <c r="AH119" s="117"/>
      <c r="AI119" s="117"/>
      <c r="AJ119" s="117"/>
      <c r="AK119" s="128"/>
      <c r="AL119" s="174">
        <f t="array" ref="AL119">P119-SUM(IF(ProjectListEmissionSource=$AB92&amp;" ("&amp;$AC92&amp;")",IF(ProjectListYear=AL$8,IF(ProjectListCarbonCosts="Cost Savings (£)",ProjectListData))))</f>
        <v>187499.99999999997</v>
      </c>
      <c r="AM119" s="174">
        <f t="array" ref="AM119">Q119-SUM(IF(ProjectListEmissionSource=$AB92&amp;" ("&amp;$AC92&amp;")",IF(ProjectListYear=AM$8,IF(ProjectListCarbonCosts="Cost Savings (£)",ProjectListData))))</f>
        <v>187499.99999999997</v>
      </c>
      <c r="AN119" s="174">
        <f t="array" ref="AN119">R119-SUM(IF(ProjectListEmissionSource=$AB92&amp;" ("&amp;$AC92&amp;")",IF(ProjectListYear=AN$8,IF(ProjectListCarbonCosts="Cost Savings (£)",ProjectListData))))</f>
        <v>194000</v>
      </c>
      <c r="AO119" s="174">
        <f t="array" ref="AO119">S119-SUM(IF(ProjectListEmissionSource=$AB92&amp;" ("&amp;$AC92&amp;")",IF(ProjectListYear=AO$8,IF(ProjectListCarbonCosts="Cost Savings (£)",ProjectListData))))</f>
        <v>200725.33333333337</v>
      </c>
      <c r="AP119" s="174">
        <f t="array" ref="AP119">T119-SUM(IF(ProjectListEmissionSource=$AB92&amp;" ("&amp;$AC92&amp;")",IF(ProjectListYear=AP$8,IF(ProjectListCarbonCosts="Cost Savings (£)",ProjectListData))))</f>
        <v>207683.81155555561</v>
      </c>
      <c r="AQ119" s="174">
        <f t="array" ref="AQ119">U119-SUM(IF(ProjectListEmissionSource=$AB92&amp;" ("&amp;$AC92&amp;")",IF(ProjectListYear=AQ$8,IF(ProjectListCarbonCosts="Cost Savings (£)",ProjectListData))))</f>
        <v>214883.51702281492</v>
      </c>
      <c r="AR119" s="174">
        <f t="array" ref="AR119">V119-SUM(IF(ProjectListEmissionSource=$AB92&amp;" ("&amp;$AC92&amp;")",IF(ProjectListYear=AR$8,IF(ProjectListCarbonCosts="Cost Savings (£)",ProjectListData))))</f>
        <v>222332.81227960586</v>
      </c>
      <c r="AS119" s="174">
        <f t="array" ref="AS119">W119-SUM(IF(ProjectListEmissionSource=$AB92&amp;" ("&amp;$AC92&amp;")",IF(ProjectListYear=AS$8,IF(ProjectListCarbonCosts="Cost Savings (£)",ProjectListData))))</f>
        <v>230040.34977196559</v>
      </c>
      <c r="AT119" s="174">
        <f t="array" ref="AT119">X119-SUM(IF(ProjectListEmissionSource=$AB92&amp;" ("&amp;$AC92&amp;")",IF(ProjectListYear=AT$8,IF(ProjectListCarbonCosts="Cost Savings (£)",ProjectListData))))</f>
        <v>246266.2714031701</v>
      </c>
      <c r="AU119" s="174">
        <f t="array" ref="AU119">Y119-SUM(IF(ProjectListEmissionSource=$AB92&amp;" ("&amp;$AC92&amp;")",IF(ProjectListYear=AU$8,IF(ProjectListCarbonCosts="Cost Savings (£)",ProjectListData))))</f>
        <v>254803.50214514675</v>
      </c>
      <c r="AV119" s="174">
        <f t="array" ref="AV119">Z119-SUM(IF(ProjectListEmissionSource=$AB92&amp;" ("&amp;$AC92&amp;")",IF(ProjectListYear=AV$8,IF(ProjectListCarbonCosts="Cost Savings (£)",ProjectListData))))</f>
        <v>263636.69021951186</v>
      </c>
    </row>
    <row r="120" spans="4:48" x14ac:dyDescent="0.25">
      <c r="F120" s="116" t="s">
        <v>365</v>
      </c>
      <c r="G120" s="116" t="s">
        <v>735</v>
      </c>
      <c r="H120" s="116" t="s">
        <v>687</v>
      </c>
      <c r="I120" s="117"/>
      <c r="J120" s="117"/>
      <c r="K120" s="117"/>
      <c r="L120" s="117"/>
      <c r="M120" s="117"/>
      <c r="N120" s="117"/>
      <c r="O120" s="128"/>
      <c r="P120" s="128">
        <f t="shared" ref="P120:Z120" si="64">SUMIF(BAUEmissionSource,$F120&amp;" ("&amp;$G93&amp;")",INDEX(BAUData,0,MATCH(P$10,BAUYear,0)+2))</f>
        <v>0</v>
      </c>
      <c r="Q120" s="128">
        <f t="shared" si="64"/>
        <v>0</v>
      </c>
      <c r="R120" s="128">
        <f t="shared" si="64"/>
        <v>0</v>
      </c>
      <c r="S120" s="128">
        <f t="shared" si="64"/>
        <v>0</v>
      </c>
      <c r="T120" s="128">
        <f t="shared" si="64"/>
        <v>0</v>
      </c>
      <c r="U120" s="128">
        <f t="shared" si="64"/>
        <v>0</v>
      </c>
      <c r="V120" s="128">
        <f t="shared" si="64"/>
        <v>0</v>
      </c>
      <c r="W120" s="128">
        <f t="shared" si="64"/>
        <v>0</v>
      </c>
      <c r="X120" s="128">
        <f t="shared" si="64"/>
        <v>0</v>
      </c>
      <c r="Y120" s="128">
        <f t="shared" si="64"/>
        <v>0</v>
      </c>
      <c r="Z120" s="128">
        <f t="shared" si="64"/>
        <v>0</v>
      </c>
      <c r="AB120" s="121" t="s">
        <v>365</v>
      </c>
      <c r="AC120" s="121" t="s">
        <v>735</v>
      </c>
      <c r="AD120" s="121" t="s">
        <v>687</v>
      </c>
      <c r="AE120" s="117"/>
      <c r="AF120" s="117"/>
      <c r="AG120" s="117"/>
      <c r="AH120" s="117"/>
      <c r="AI120" s="117"/>
      <c r="AJ120" s="117"/>
      <c r="AK120" s="128"/>
      <c r="AL120" s="174">
        <f t="array" ref="AL120">P120-SUM(IF(ProjectListEmissionSource=$AB93&amp;" ("&amp;$AC93&amp;")",IF(ProjectListYear=AL$8,IF(ProjectListCarbonCosts="Cost Savings (£)",ProjectListData))))</f>
        <v>0</v>
      </c>
      <c r="AM120" s="174">
        <f t="array" ref="AM120">Q120-SUM(IF(ProjectListEmissionSource=$AB93&amp;" ("&amp;$AC93&amp;")",IF(ProjectListYear=AM$8,IF(ProjectListCarbonCosts="Cost Savings (£)",ProjectListData))))</f>
        <v>0</v>
      </c>
      <c r="AN120" s="174">
        <f t="array" ref="AN120">R120-SUM(IF(ProjectListEmissionSource=$AB93&amp;" ("&amp;$AC93&amp;")",IF(ProjectListYear=AN$8,IF(ProjectListCarbonCosts="Cost Savings (£)",ProjectListData))))</f>
        <v>0</v>
      </c>
      <c r="AO120" s="174">
        <f t="array" ref="AO120">S120-SUM(IF(ProjectListEmissionSource=$AB93&amp;" ("&amp;$AC93&amp;")",IF(ProjectListYear=AO$8,IF(ProjectListCarbonCosts="Cost Savings (£)",ProjectListData))))</f>
        <v>0</v>
      </c>
      <c r="AP120" s="174">
        <f t="array" ref="AP120">T120-SUM(IF(ProjectListEmissionSource=$AB93&amp;" ("&amp;$AC93&amp;")",IF(ProjectListYear=AP$8,IF(ProjectListCarbonCosts="Cost Savings (£)",ProjectListData))))</f>
        <v>0</v>
      </c>
      <c r="AQ120" s="174">
        <f t="array" ref="AQ120">U120-SUM(IF(ProjectListEmissionSource=$AB93&amp;" ("&amp;$AC93&amp;")",IF(ProjectListYear=AQ$8,IF(ProjectListCarbonCosts="Cost Savings (£)",ProjectListData))))</f>
        <v>0</v>
      </c>
      <c r="AR120" s="174">
        <f t="array" ref="AR120">V120-SUM(IF(ProjectListEmissionSource=$AB93&amp;" ("&amp;$AC93&amp;")",IF(ProjectListYear=AR$8,IF(ProjectListCarbonCosts="Cost Savings (£)",ProjectListData))))</f>
        <v>0</v>
      </c>
      <c r="AS120" s="174">
        <f t="array" ref="AS120">W120-SUM(IF(ProjectListEmissionSource=$AB93&amp;" ("&amp;$AC93&amp;")",IF(ProjectListYear=AS$8,IF(ProjectListCarbonCosts="Cost Savings (£)",ProjectListData))))</f>
        <v>0</v>
      </c>
      <c r="AT120" s="174">
        <f t="array" ref="AT120">X120-SUM(IF(ProjectListEmissionSource=$AB93&amp;" ("&amp;$AC93&amp;")",IF(ProjectListYear=AT$8,IF(ProjectListCarbonCosts="Cost Savings (£)",ProjectListData))))</f>
        <v>0</v>
      </c>
      <c r="AU120" s="174">
        <f t="array" ref="AU120">Y120-SUM(IF(ProjectListEmissionSource=$AB93&amp;" ("&amp;$AC93&amp;")",IF(ProjectListYear=AU$8,IF(ProjectListCarbonCosts="Cost Savings (£)",ProjectListData))))</f>
        <v>0</v>
      </c>
      <c r="AV120" s="174">
        <f t="array" ref="AV120">Z120-SUM(IF(ProjectListEmissionSource=$AB93&amp;" ("&amp;$AC93&amp;")",IF(ProjectListYear=AV$8,IF(ProjectListCarbonCosts="Cost Savings (£)",ProjectListData))))</f>
        <v>0</v>
      </c>
    </row>
    <row r="121" spans="4:48" x14ac:dyDescent="0.25">
      <c r="F121" s="116" t="s">
        <v>364</v>
      </c>
      <c r="G121" s="116" t="s">
        <v>735</v>
      </c>
      <c r="H121" s="116" t="s">
        <v>687</v>
      </c>
      <c r="I121" s="117"/>
      <c r="J121" s="117"/>
      <c r="K121" s="117"/>
      <c r="L121" s="117"/>
      <c r="M121" s="117"/>
      <c r="N121" s="117"/>
      <c r="O121" s="128"/>
      <c r="P121" s="128">
        <f t="shared" ref="P121:Z121" si="65">SUMIF(BAUEmissionSource,$F121&amp;" ("&amp;$G94&amp;")",INDEX(BAUData,0,MATCH(P$10,BAUYear,0)+2))</f>
        <v>0</v>
      </c>
      <c r="Q121" s="128">
        <f t="shared" si="65"/>
        <v>0</v>
      </c>
      <c r="R121" s="128">
        <f t="shared" si="65"/>
        <v>0</v>
      </c>
      <c r="S121" s="128">
        <f t="shared" si="65"/>
        <v>0</v>
      </c>
      <c r="T121" s="128">
        <f t="shared" si="65"/>
        <v>0</v>
      </c>
      <c r="U121" s="128">
        <f t="shared" si="65"/>
        <v>0</v>
      </c>
      <c r="V121" s="128">
        <f t="shared" si="65"/>
        <v>0</v>
      </c>
      <c r="W121" s="128">
        <f t="shared" si="65"/>
        <v>0</v>
      </c>
      <c r="X121" s="128">
        <f t="shared" si="65"/>
        <v>0</v>
      </c>
      <c r="Y121" s="128">
        <f t="shared" si="65"/>
        <v>0</v>
      </c>
      <c r="Z121" s="128">
        <f t="shared" si="65"/>
        <v>0</v>
      </c>
      <c r="AB121" s="121" t="s">
        <v>364</v>
      </c>
      <c r="AC121" s="121" t="s">
        <v>735</v>
      </c>
      <c r="AD121" s="121" t="s">
        <v>687</v>
      </c>
      <c r="AE121" s="117"/>
      <c r="AF121" s="117"/>
      <c r="AG121" s="117"/>
      <c r="AH121" s="117"/>
      <c r="AI121" s="117"/>
      <c r="AJ121" s="117"/>
      <c r="AK121" s="128"/>
      <c r="AL121" s="174">
        <f t="array" ref="AL121">P121-SUM(IF(ProjectListEmissionSource=$AB94&amp;" ("&amp;$AC94&amp;")",IF(ProjectListYear=AL$8,IF(ProjectListCarbonCosts="Cost Savings (£)",ProjectListData))))</f>
        <v>0</v>
      </c>
      <c r="AM121" s="174">
        <f t="array" ref="AM121">Q121-SUM(IF(ProjectListEmissionSource=$AB94&amp;" ("&amp;$AC94&amp;")",IF(ProjectListYear=AM$8,IF(ProjectListCarbonCosts="Cost Savings (£)",ProjectListData))))</f>
        <v>0</v>
      </c>
      <c r="AN121" s="174">
        <f t="array" ref="AN121">R121-SUM(IF(ProjectListEmissionSource=$AB94&amp;" ("&amp;$AC94&amp;")",IF(ProjectListYear=AN$8,IF(ProjectListCarbonCosts="Cost Savings (£)",ProjectListData))))</f>
        <v>0</v>
      </c>
      <c r="AO121" s="174">
        <f t="array" ref="AO121">S121-SUM(IF(ProjectListEmissionSource=$AB94&amp;" ("&amp;$AC94&amp;")",IF(ProjectListYear=AO$8,IF(ProjectListCarbonCosts="Cost Savings (£)",ProjectListData))))</f>
        <v>0</v>
      </c>
      <c r="AP121" s="174">
        <f t="array" ref="AP121">T121-SUM(IF(ProjectListEmissionSource=$AB94&amp;" ("&amp;$AC94&amp;")",IF(ProjectListYear=AP$8,IF(ProjectListCarbonCosts="Cost Savings (£)",ProjectListData))))</f>
        <v>0</v>
      </c>
      <c r="AQ121" s="174">
        <f t="array" ref="AQ121">U121-SUM(IF(ProjectListEmissionSource=$AB94&amp;" ("&amp;$AC94&amp;")",IF(ProjectListYear=AQ$8,IF(ProjectListCarbonCosts="Cost Savings (£)",ProjectListData))))</f>
        <v>0</v>
      </c>
      <c r="AR121" s="174">
        <f t="array" ref="AR121">V121-SUM(IF(ProjectListEmissionSource=$AB94&amp;" ("&amp;$AC94&amp;")",IF(ProjectListYear=AR$8,IF(ProjectListCarbonCosts="Cost Savings (£)",ProjectListData))))</f>
        <v>0</v>
      </c>
      <c r="AS121" s="174">
        <f t="array" ref="AS121">W121-SUM(IF(ProjectListEmissionSource=$AB94&amp;" ("&amp;$AC94&amp;")",IF(ProjectListYear=AS$8,IF(ProjectListCarbonCosts="Cost Savings (£)",ProjectListData))))</f>
        <v>0</v>
      </c>
      <c r="AT121" s="174">
        <f t="array" ref="AT121">X121-SUM(IF(ProjectListEmissionSource=$AB94&amp;" ("&amp;$AC94&amp;")",IF(ProjectListYear=AT$8,IF(ProjectListCarbonCosts="Cost Savings (£)",ProjectListData))))</f>
        <v>0</v>
      </c>
      <c r="AU121" s="174">
        <f t="array" ref="AU121">Y121-SUM(IF(ProjectListEmissionSource=$AB94&amp;" ("&amp;$AC94&amp;")",IF(ProjectListYear=AU$8,IF(ProjectListCarbonCosts="Cost Savings (£)",ProjectListData))))</f>
        <v>0</v>
      </c>
      <c r="AV121" s="174">
        <f t="array" ref="AV121">Z121-SUM(IF(ProjectListEmissionSource=$AB94&amp;" ("&amp;$AC94&amp;")",IF(ProjectListYear=AV$8,IF(ProjectListCarbonCosts="Cost Savings (£)",ProjectListData))))</f>
        <v>0</v>
      </c>
    </row>
    <row r="122" spans="4:48" x14ac:dyDescent="0.25">
      <c r="D122" s="149"/>
      <c r="F122" s="116" t="s">
        <v>363</v>
      </c>
      <c r="G122" s="116" t="s">
        <v>735</v>
      </c>
      <c r="H122" s="116" t="s">
        <v>687</v>
      </c>
      <c r="I122" s="117"/>
      <c r="J122" s="117"/>
      <c r="K122" s="117"/>
      <c r="L122" s="117"/>
      <c r="M122" s="117"/>
      <c r="N122" s="117"/>
      <c r="O122" s="128"/>
      <c r="P122" s="128">
        <f t="shared" ref="P122:Z122" si="66">SUMIF(BAUEmissionSource,$F122&amp;" ("&amp;$G95&amp;")",INDEX(BAUData,0,MATCH(P$10,BAUYear,0)+2))</f>
        <v>0</v>
      </c>
      <c r="Q122" s="128">
        <f t="shared" si="66"/>
        <v>0</v>
      </c>
      <c r="R122" s="128">
        <f t="shared" si="66"/>
        <v>0</v>
      </c>
      <c r="S122" s="128">
        <f t="shared" si="66"/>
        <v>0</v>
      </c>
      <c r="T122" s="128">
        <f t="shared" si="66"/>
        <v>0</v>
      </c>
      <c r="U122" s="128">
        <f t="shared" si="66"/>
        <v>0</v>
      </c>
      <c r="V122" s="128">
        <f t="shared" si="66"/>
        <v>0</v>
      </c>
      <c r="W122" s="128">
        <f t="shared" si="66"/>
        <v>0</v>
      </c>
      <c r="X122" s="128">
        <f t="shared" si="66"/>
        <v>0</v>
      </c>
      <c r="Y122" s="128">
        <f t="shared" si="66"/>
        <v>0</v>
      </c>
      <c r="Z122" s="128">
        <f t="shared" si="66"/>
        <v>0</v>
      </c>
      <c r="AB122" s="121" t="s">
        <v>363</v>
      </c>
      <c r="AC122" s="121" t="s">
        <v>735</v>
      </c>
      <c r="AD122" s="121" t="s">
        <v>687</v>
      </c>
      <c r="AE122" s="117"/>
      <c r="AF122" s="117"/>
      <c r="AG122" s="117"/>
      <c r="AH122" s="117"/>
      <c r="AI122" s="117"/>
      <c r="AJ122" s="117"/>
      <c r="AK122" s="128"/>
      <c r="AL122" s="174">
        <f t="array" ref="AL122">P122-SUM(IF(ProjectListEmissionSource=$AB95&amp;" ("&amp;$AC95&amp;")",IF(ProjectListYear=AL$8,IF(ProjectListCarbonCosts="Cost Savings (£)",ProjectListData))))</f>
        <v>0</v>
      </c>
      <c r="AM122" s="174">
        <f t="array" ref="AM122">Q122-SUM(IF(ProjectListEmissionSource=$AB95&amp;" ("&amp;$AC95&amp;")",IF(ProjectListYear=AM$8,IF(ProjectListCarbonCosts="Cost Savings (£)",ProjectListData))))</f>
        <v>0</v>
      </c>
      <c r="AN122" s="174">
        <f t="array" ref="AN122">R122-SUM(IF(ProjectListEmissionSource=$AB95&amp;" ("&amp;$AC95&amp;")",IF(ProjectListYear=AN$8,IF(ProjectListCarbonCosts="Cost Savings (£)",ProjectListData))))</f>
        <v>0</v>
      </c>
      <c r="AO122" s="174">
        <f t="array" ref="AO122">S122-SUM(IF(ProjectListEmissionSource=$AB95&amp;" ("&amp;$AC95&amp;")",IF(ProjectListYear=AO$8,IF(ProjectListCarbonCosts="Cost Savings (£)",ProjectListData))))</f>
        <v>0</v>
      </c>
      <c r="AP122" s="174">
        <f t="array" ref="AP122">T122-SUM(IF(ProjectListEmissionSource=$AB95&amp;" ("&amp;$AC95&amp;")",IF(ProjectListYear=AP$8,IF(ProjectListCarbonCosts="Cost Savings (£)",ProjectListData))))</f>
        <v>0</v>
      </c>
      <c r="AQ122" s="174">
        <f t="array" ref="AQ122">U122-SUM(IF(ProjectListEmissionSource=$AB95&amp;" ("&amp;$AC95&amp;")",IF(ProjectListYear=AQ$8,IF(ProjectListCarbonCosts="Cost Savings (£)",ProjectListData))))</f>
        <v>0</v>
      </c>
      <c r="AR122" s="174">
        <f t="array" ref="AR122">V122-SUM(IF(ProjectListEmissionSource=$AB95&amp;" ("&amp;$AC95&amp;")",IF(ProjectListYear=AR$8,IF(ProjectListCarbonCosts="Cost Savings (£)",ProjectListData))))</f>
        <v>0</v>
      </c>
      <c r="AS122" s="174">
        <f t="array" ref="AS122">W122-SUM(IF(ProjectListEmissionSource=$AB95&amp;" ("&amp;$AC95&amp;")",IF(ProjectListYear=AS$8,IF(ProjectListCarbonCosts="Cost Savings (£)",ProjectListData))))</f>
        <v>0</v>
      </c>
      <c r="AT122" s="174">
        <f t="array" ref="AT122">X122-SUM(IF(ProjectListEmissionSource=$AB95&amp;" ("&amp;$AC95&amp;")",IF(ProjectListYear=AT$8,IF(ProjectListCarbonCosts="Cost Savings (£)",ProjectListData))))</f>
        <v>0</v>
      </c>
      <c r="AU122" s="174">
        <f t="array" ref="AU122">Y122-SUM(IF(ProjectListEmissionSource=$AB95&amp;" ("&amp;$AC95&amp;")",IF(ProjectListYear=AU$8,IF(ProjectListCarbonCosts="Cost Savings (£)",ProjectListData))))</f>
        <v>0</v>
      </c>
      <c r="AV122" s="174">
        <f t="array" ref="AV122">Z122-SUM(IF(ProjectListEmissionSource=$AB95&amp;" ("&amp;$AC95&amp;")",IF(ProjectListYear=AV$8,IF(ProjectListCarbonCosts="Cost Savings (£)",ProjectListData))))</f>
        <v>0</v>
      </c>
    </row>
    <row r="123" spans="4:48" x14ac:dyDescent="0.25">
      <c r="F123" s="116" t="s">
        <v>362</v>
      </c>
      <c r="G123" s="116" t="s">
        <v>735</v>
      </c>
      <c r="H123" s="116" t="s">
        <v>687</v>
      </c>
      <c r="I123" s="117"/>
      <c r="J123" s="117"/>
      <c r="K123" s="117"/>
      <c r="L123" s="117"/>
      <c r="M123" s="117"/>
      <c r="N123" s="117"/>
      <c r="O123" s="128"/>
      <c r="P123" s="128">
        <f t="shared" ref="P123:Z123" si="67">SUMIF(BAUEmissionSource,$F123&amp;" ("&amp;$G96&amp;")",INDEX(BAUData,0,MATCH(P$10,BAUYear,0)+2))</f>
        <v>0</v>
      </c>
      <c r="Q123" s="128">
        <f t="shared" si="67"/>
        <v>0</v>
      </c>
      <c r="R123" s="128">
        <f t="shared" si="67"/>
        <v>0</v>
      </c>
      <c r="S123" s="128">
        <f t="shared" si="67"/>
        <v>0</v>
      </c>
      <c r="T123" s="128">
        <f t="shared" si="67"/>
        <v>0</v>
      </c>
      <c r="U123" s="128">
        <f t="shared" si="67"/>
        <v>0</v>
      </c>
      <c r="V123" s="128">
        <f t="shared" si="67"/>
        <v>0</v>
      </c>
      <c r="W123" s="128">
        <f t="shared" si="67"/>
        <v>0</v>
      </c>
      <c r="X123" s="128">
        <f t="shared" si="67"/>
        <v>0</v>
      </c>
      <c r="Y123" s="128">
        <f t="shared" si="67"/>
        <v>0</v>
      </c>
      <c r="Z123" s="128">
        <f t="shared" si="67"/>
        <v>0</v>
      </c>
      <c r="AB123" s="121" t="s">
        <v>362</v>
      </c>
      <c r="AC123" s="121" t="s">
        <v>735</v>
      </c>
      <c r="AD123" s="121" t="s">
        <v>687</v>
      </c>
      <c r="AE123" s="117"/>
      <c r="AF123" s="117"/>
      <c r="AG123" s="117"/>
      <c r="AH123" s="117"/>
      <c r="AI123" s="117"/>
      <c r="AJ123" s="117"/>
      <c r="AK123" s="128"/>
      <c r="AL123" s="174">
        <f t="array" ref="AL123">P123-SUM(IF(ProjectListEmissionSource=$AB96&amp;" ("&amp;$AC96&amp;")",IF(ProjectListYear=AL$8,IF(ProjectListCarbonCosts="Cost Savings (£)",ProjectListData))))</f>
        <v>0</v>
      </c>
      <c r="AM123" s="174">
        <f t="array" ref="AM123">Q123-SUM(IF(ProjectListEmissionSource=$AB96&amp;" ("&amp;$AC96&amp;")",IF(ProjectListYear=AM$8,IF(ProjectListCarbonCosts="Cost Savings (£)",ProjectListData))))</f>
        <v>0</v>
      </c>
      <c r="AN123" s="174">
        <f t="array" ref="AN123">R123-SUM(IF(ProjectListEmissionSource=$AB96&amp;" ("&amp;$AC96&amp;")",IF(ProjectListYear=AN$8,IF(ProjectListCarbonCosts="Cost Savings (£)",ProjectListData))))</f>
        <v>0</v>
      </c>
      <c r="AO123" s="174">
        <f t="array" ref="AO123">S123-SUM(IF(ProjectListEmissionSource=$AB96&amp;" ("&amp;$AC96&amp;")",IF(ProjectListYear=AO$8,IF(ProjectListCarbonCosts="Cost Savings (£)",ProjectListData))))</f>
        <v>0</v>
      </c>
      <c r="AP123" s="174">
        <f t="array" ref="AP123">T123-SUM(IF(ProjectListEmissionSource=$AB96&amp;" ("&amp;$AC96&amp;")",IF(ProjectListYear=AP$8,IF(ProjectListCarbonCosts="Cost Savings (£)",ProjectListData))))</f>
        <v>0</v>
      </c>
      <c r="AQ123" s="174">
        <f t="array" ref="AQ123">U123-SUM(IF(ProjectListEmissionSource=$AB96&amp;" ("&amp;$AC96&amp;")",IF(ProjectListYear=AQ$8,IF(ProjectListCarbonCosts="Cost Savings (£)",ProjectListData))))</f>
        <v>0</v>
      </c>
      <c r="AR123" s="174">
        <f t="array" ref="AR123">V123-SUM(IF(ProjectListEmissionSource=$AB96&amp;" ("&amp;$AC96&amp;")",IF(ProjectListYear=AR$8,IF(ProjectListCarbonCosts="Cost Savings (£)",ProjectListData))))</f>
        <v>0</v>
      </c>
      <c r="AS123" s="174">
        <f t="array" ref="AS123">W123-SUM(IF(ProjectListEmissionSource=$AB96&amp;" ("&amp;$AC96&amp;")",IF(ProjectListYear=AS$8,IF(ProjectListCarbonCosts="Cost Savings (£)",ProjectListData))))</f>
        <v>0</v>
      </c>
      <c r="AT123" s="174">
        <f t="array" ref="AT123">X123-SUM(IF(ProjectListEmissionSource=$AB96&amp;" ("&amp;$AC96&amp;")",IF(ProjectListYear=AT$8,IF(ProjectListCarbonCosts="Cost Savings (£)",ProjectListData))))</f>
        <v>0</v>
      </c>
      <c r="AU123" s="174">
        <f t="array" ref="AU123">Y123-SUM(IF(ProjectListEmissionSource=$AB96&amp;" ("&amp;$AC96&amp;")",IF(ProjectListYear=AU$8,IF(ProjectListCarbonCosts="Cost Savings (£)",ProjectListData))))</f>
        <v>0</v>
      </c>
      <c r="AV123" s="174">
        <f t="array" ref="AV123">Z123-SUM(IF(ProjectListEmissionSource=$AB96&amp;" ("&amp;$AC96&amp;")",IF(ProjectListYear=AV$8,IF(ProjectListCarbonCosts="Cost Savings (£)",ProjectListData))))</f>
        <v>0</v>
      </c>
    </row>
    <row r="124" spans="4:48" x14ac:dyDescent="0.25">
      <c r="F124" s="116" t="s">
        <v>336</v>
      </c>
      <c r="G124" s="116" t="s">
        <v>735</v>
      </c>
      <c r="H124" s="116" t="s">
        <v>687</v>
      </c>
      <c r="I124" s="117"/>
      <c r="J124" s="117"/>
      <c r="K124" s="117"/>
      <c r="L124" s="117"/>
      <c r="M124" s="117"/>
      <c r="N124" s="117"/>
      <c r="O124" s="128"/>
      <c r="P124" s="128">
        <f t="shared" ref="P124:Z124" si="68">SUMIF(BAUEmissionSource,$F124&amp;" ("&amp;$G97&amp;")",INDEX(BAUData,0,MATCH(P$10,BAUYear,0)+2))</f>
        <v>0</v>
      </c>
      <c r="Q124" s="128">
        <f t="shared" si="68"/>
        <v>0</v>
      </c>
      <c r="R124" s="128">
        <f t="shared" si="68"/>
        <v>0</v>
      </c>
      <c r="S124" s="128">
        <f t="shared" si="68"/>
        <v>0</v>
      </c>
      <c r="T124" s="128">
        <f t="shared" si="68"/>
        <v>0</v>
      </c>
      <c r="U124" s="128">
        <f t="shared" si="68"/>
        <v>0</v>
      </c>
      <c r="V124" s="128">
        <f t="shared" si="68"/>
        <v>0</v>
      </c>
      <c r="W124" s="128">
        <f t="shared" si="68"/>
        <v>0</v>
      </c>
      <c r="X124" s="128">
        <f t="shared" si="68"/>
        <v>0</v>
      </c>
      <c r="Y124" s="128">
        <f t="shared" si="68"/>
        <v>0</v>
      </c>
      <c r="Z124" s="128">
        <f t="shared" si="68"/>
        <v>0</v>
      </c>
      <c r="AB124" s="121" t="s">
        <v>336</v>
      </c>
      <c r="AC124" s="121" t="s">
        <v>735</v>
      </c>
      <c r="AD124" s="121" t="s">
        <v>687</v>
      </c>
      <c r="AE124" s="117"/>
      <c r="AF124" s="117"/>
      <c r="AG124" s="117"/>
      <c r="AH124" s="117"/>
      <c r="AI124" s="117"/>
      <c r="AJ124" s="117"/>
      <c r="AK124" s="128"/>
      <c r="AL124" s="174">
        <f t="array" ref="AL124">P124-SUM(IF(ProjectListEmissionSource=$AB97&amp;" ("&amp;$AC97&amp;")",IF(ProjectListYear=AL$8,IF(ProjectListCarbonCosts="Cost Savings (£)",ProjectListData))))</f>
        <v>0</v>
      </c>
      <c r="AM124" s="174">
        <f t="array" ref="AM124">Q124-SUM(IF(ProjectListEmissionSource=$AB97&amp;" ("&amp;$AC97&amp;")",IF(ProjectListYear=AM$8,IF(ProjectListCarbonCosts="Cost Savings (£)",ProjectListData))))</f>
        <v>0</v>
      </c>
      <c r="AN124" s="174">
        <f t="array" ref="AN124">R124-SUM(IF(ProjectListEmissionSource=$AB97&amp;" ("&amp;$AC97&amp;")",IF(ProjectListYear=AN$8,IF(ProjectListCarbonCosts="Cost Savings (£)",ProjectListData))))</f>
        <v>0</v>
      </c>
      <c r="AO124" s="174">
        <f t="array" ref="AO124">S124-SUM(IF(ProjectListEmissionSource=$AB97&amp;" ("&amp;$AC97&amp;")",IF(ProjectListYear=AO$8,IF(ProjectListCarbonCosts="Cost Savings (£)",ProjectListData))))</f>
        <v>0</v>
      </c>
      <c r="AP124" s="174">
        <f t="array" ref="AP124">T124-SUM(IF(ProjectListEmissionSource=$AB97&amp;" ("&amp;$AC97&amp;")",IF(ProjectListYear=AP$8,IF(ProjectListCarbonCosts="Cost Savings (£)",ProjectListData))))</f>
        <v>0</v>
      </c>
      <c r="AQ124" s="174">
        <f t="array" ref="AQ124">U124-SUM(IF(ProjectListEmissionSource=$AB97&amp;" ("&amp;$AC97&amp;")",IF(ProjectListYear=AQ$8,IF(ProjectListCarbonCosts="Cost Savings (£)",ProjectListData))))</f>
        <v>0</v>
      </c>
      <c r="AR124" s="174">
        <f t="array" ref="AR124">V124-SUM(IF(ProjectListEmissionSource=$AB97&amp;" ("&amp;$AC97&amp;")",IF(ProjectListYear=AR$8,IF(ProjectListCarbonCosts="Cost Savings (£)",ProjectListData))))</f>
        <v>0</v>
      </c>
      <c r="AS124" s="174">
        <f t="array" ref="AS124">W124-SUM(IF(ProjectListEmissionSource=$AB97&amp;" ("&amp;$AC97&amp;")",IF(ProjectListYear=AS$8,IF(ProjectListCarbonCosts="Cost Savings (£)",ProjectListData))))</f>
        <v>0</v>
      </c>
      <c r="AT124" s="174">
        <f t="array" ref="AT124">X124-SUM(IF(ProjectListEmissionSource=$AB97&amp;" ("&amp;$AC97&amp;")",IF(ProjectListYear=AT$8,IF(ProjectListCarbonCosts="Cost Savings (£)",ProjectListData))))</f>
        <v>0</v>
      </c>
      <c r="AU124" s="174">
        <f t="array" ref="AU124">Y124-SUM(IF(ProjectListEmissionSource=$AB97&amp;" ("&amp;$AC97&amp;")",IF(ProjectListYear=AU$8,IF(ProjectListCarbonCosts="Cost Savings (£)",ProjectListData))))</f>
        <v>0</v>
      </c>
      <c r="AV124" s="174">
        <f t="array" ref="AV124">Z124-SUM(IF(ProjectListEmissionSource=$AB97&amp;" ("&amp;$AC97&amp;")",IF(ProjectListYear=AV$8,IF(ProjectListCarbonCosts="Cost Savings (£)",ProjectListData))))</f>
        <v>0</v>
      </c>
    </row>
    <row r="125" spans="4:48" x14ac:dyDescent="0.25">
      <c r="F125" s="129" t="s">
        <v>96</v>
      </c>
      <c r="G125" s="129"/>
      <c r="H125" s="129"/>
      <c r="I125" s="173">
        <f>'Historical Carbon Footprint'!D16</f>
        <v>0</v>
      </c>
      <c r="J125" s="173">
        <f>'Historical Carbon Footprint'!F16</f>
        <v>0</v>
      </c>
      <c r="K125" s="173">
        <f>'Historical Carbon Footprint'!H16</f>
        <v>0</v>
      </c>
      <c r="L125" s="173">
        <f>'Historical Carbon Footprint'!J16</f>
        <v>0</v>
      </c>
      <c r="M125" s="173">
        <f>'Historical Carbon Footprint'!L16</f>
        <v>14400000</v>
      </c>
      <c r="N125" s="173">
        <f>'Historical Carbon Footprint'!N16</f>
        <v>13910045.455803715</v>
      </c>
      <c r="O125" s="173">
        <f>'Historical Carbon Footprint'!P16</f>
        <v>13221653.371673454</v>
      </c>
      <c r="P125" s="173">
        <f>SUM(P101:P124)</f>
        <v>11831186.710359925</v>
      </c>
      <c r="Q125" s="173">
        <f>SUM(Q101:Q124)</f>
        <v>11940045.886259926</v>
      </c>
      <c r="R125" s="173">
        <f t="shared" ref="R125:Z125" si="69">SUM(R101:R124)</f>
        <v>12878031.491148574</v>
      </c>
      <c r="S125" s="173">
        <f t="shared" si="69"/>
        <v>13598166.699608898</v>
      </c>
      <c r="T125" s="173">
        <f t="shared" si="69"/>
        <v>13578805.057227682</v>
      </c>
      <c r="U125" s="173">
        <f t="shared" si="69"/>
        <v>13590366.720043724</v>
      </c>
      <c r="V125" s="173">
        <f t="shared" si="69"/>
        <v>13928006.835936742</v>
      </c>
      <c r="W125" s="173">
        <f t="shared" si="69"/>
        <v>14502040.955319274</v>
      </c>
      <c r="X125" s="173">
        <f t="shared" si="69"/>
        <v>14895398.692812636</v>
      </c>
      <c r="Y125" s="173">
        <f t="shared" si="69"/>
        <v>15101188.714069281</v>
      </c>
      <c r="Z125" s="173">
        <f t="shared" si="69"/>
        <v>15315022.874114363</v>
      </c>
      <c r="AB125" s="122" t="s">
        <v>96</v>
      </c>
      <c r="AC125" s="122"/>
      <c r="AD125" s="122"/>
      <c r="AE125" s="172">
        <f>'Historical Carbon Footprint'!D16</f>
        <v>0</v>
      </c>
      <c r="AF125" s="172">
        <f>'Historical Carbon Footprint'!F16</f>
        <v>0</v>
      </c>
      <c r="AG125" s="172">
        <f>'Historical Carbon Footprint'!H16</f>
        <v>0</v>
      </c>
      <c r="AH125" s="172">
        <f>'Historical Carbon Footprint'!J16</f>
        <v>0</v>
      </c>
      <c r="AI125" s="172">
        <f>'Historical Carbon Footprint'!L16</f>
        <v>14400000</v>
      </c>
      <c r="AJ125" s="172">
        <f>'Historical Carbon Footprint'!N16</f>
        <v>13910045.455803715</v>
      </c>
      <c r="AK125" s="172">
        <f>'Historical Carbon Footprint'!P16</f>
        <v>13221653.371673454</v>
      </c>
      <c r="AL125" s="172">
        <f>SUM(AL101:AL124)</f>
        <v>11831186.710359925</v>
      </c>
      <c r="AM125" s="172">
        <f>SUM(AM101:AM124)</f>
        <v>11940045.886259926</v>
      </c>
      <c r="AN125" s="172">
        <f t="shared" ref="AN125:AV125" si="70">SUM(AN101:AN124)</f>
        <v>12878031.491148574</v>
      </c>
      <c r="AO125" s="172">
        <f t="shared" si="70"/>
        <v>13598166.699608898</v>
      </c>
      <c r="AP125" s="172">
        <f t="shared" si="70"/>
        <v>13578805.057227682</v>
      </c>
      <c r="AQ125" s="172">
        <f t="shared" si="70"/>
        <v>13590366.720043724</v>
      </c>
      <c r="AR125" s="172">
        <f t="shared" si="70"/>
        <v>13928006.835936742</v>
      </c>
      <c r="AS125" s="172">
        <f t="shared" si="70"/>
        <v>14502040.955319274</v>
      </c>
      <c r="AT125" s="172">
        <f t="shared" si="70"/>
        <v>14895398.692812636</v>
      </c>
      <c r="AU125" s="172">
        <f t="shared" si="70"/>
        <v>15101188.714069281</v>
      </c>
      <c r="AV125" s="172">
        <f t="shared" si="70"/>
        <v>15315022.874114363</v>
      </c>
    </row>
    <row r="127" spans="4:48" x14ac:dyDescent="0.25">
      <c r="D127" s="149"/>
      <c r="F127" s="109"/>
    </row>
    <row r="128" spans="4:48" x14ac:dyDescent="0.25">
      <c r="E128" s="149"/>
    </row>
    <row r="132" spans="5:6" x14ac:dyDescent="0.25">
      <c r="F132"/>
    </row>
    <row r="133" spans="5:6" x14ac:dyDescent="0.25">
      <c r="E133" s="149"/>
    </row>
  </sheetData>
  <sheetProtection algorithmName="SHA-512" hashValue="U+AVBOHkJbWvQ9h41INYGDzPhs5aYOYi9Vmv4MUA9ea96imxmZt3q3yMCQlN0Gn6FGsbZExZrOLgOyZPzGlv8A==" saltValue="K1YLbu3MStPruWE4RlexkQ==" spinCount="100000" sheet="1" objects="1" scenarios="1"/>
  <conditionalFormatting sqref="I11:Z34">
    <cfRule type="expression" dxfId="218" priority="11">
      <formula>RIGHT(I$10,2)&lt;=RIGHT(CurrentCFYear,2)</formula>
    </cfRule>
  </conditionalFormatting>
  <conditionalFormatting sqref="I74:N97">
    <cfRule type="expression" dxfId="217" priority="10">
      <formula>RIGHT(I$10,2)&lt;=RIGHT(CurrentCFYear,2)</formula>
    </cfRule>
  </conditionalFormatting>
  <conditionalFormatting sqref="I101:N124">
    <cfRule type="expression" dxfId="216" priority="9">
      <formula>RIGHT(I$10,2)&lt;=RIGHT(CurrentCFYear,2)</formula>
    </cfRule>
  </conditionalFormatting>
  <conditionalFormatting sqref="AE11:AV34">
    <cfRule type="expression" dxfId="215" priority="8">
      <formula>RIGHT(AE$10,2)&lt;=RIGHT(CurrentCFYear,2)</formula>
    </cfRule>
  </conditionalFormatting>
  <conditionalFormatting sqref="AE74:AV97">
    <cfRule type="expression" dxfId="214" priority="7">
      <formula>RIGHT(AE$10,2)&lt;=RIGHT(CurrentCFYear,2)</formula>
    </cfRule>
  </conditionalFormatting>
  <conditionalFormatting sqref="AE101:AV124">
    <cfRule type="expression" dxfId="213" priority="6">
      <formula>RIGHT(AE$10,2)&lt;=RIGHT(CurrentCFYear,2)</formula>
    </cfRule>
  </conditionalFormatting>
  <conditionalFormatting sqref="O74:Z97">
    <cfRule type="expression" dxfId="212" priority="5">
      <formula>RIGHT(O$10,2)&lt;=RIGHT(CurrentCFYear,2)</formula>
    </cfRule>
  </conditionalFormatting>
  <conditionalFormatting sqref="O101:Z124">
    <cfRule type="expression" dxfId="211" priority="4">
      <formula>RIGHT(O$10,2)&lt;=RIGHT(CurrentCFYear,2)</formula>
    </cfRule>
  </conditionalFormatting>
  <conditionalFormatting sqref="I59:Z64">
    <cfRule type="expression" dxfId="210" priority="3">
      <formula>RIGHT(I$10,2)&lt;=RIGHT(CurrentCFYear,2)</formula>
    </cfRule>
  </conditionalFormatting>
  <conditionalFormatting sqref="AE59:AV64">
    <cfRule type="expression" dxfId="209" priority="2">
      <formula>RIGHT(AE$10,2)&lt;=RIGHT(CurrentCFYear,2)</formula>
    </cfRule>
  </conditionalFormatting>
  <hyperlinks>
    <hyperlink ref="C6" location="ForecastOutputCF" display="Carbon Footprint"/>
    <hyperlink ref="C8" location="ForecastOutputC" display="Consumption data"/>
    <hyperlink ref="C10" location="ForecastOutputCost" display="Costs data"/>
    <hyperlink ref="C12" location="ForecastOutputCFP" display="CF inc. Projects"/>
    <hyperlink ref="C14" location="ForecastOutputCP" display="Consumption inc. Prj"/>
    <hyperlink ref="C16" location="ForecastOutputCostP" display="Costs inc. Projects"/>
    <hyperlink ref="C19" location="'READ THIS FIRST'!C190" tooltip="Click for help" display="HELP"/>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63CECA"/>
  </sheetPr>
  <dimension ref="A1:S82"/>
  <sheetViews>
    <sheetView topLeftCell="A65" zoomScaleNormal="100" workbookViewId="0">
      <selection activeCell="J75" sqref="J75"/>
    </sheetView>
  </sheetViews>
  <sheetFormatPr defaultRowHeight="19.5" customHeight="1" x14ac:dyDescent="0.25"/>
  <cols>
    <col min="1" max="1" width="6.42578125" style="273" customWidth="1"/>
    <col min="2" max="2" width="26" style="273" customWidth="1"/>
    <col min="3" max="3" width="20.42578125" style="273" customWidth="1"/>
    <col min="4" max="17" width="9.5703125" style="275" customWidth="1"/>
    <col min="18" max="18" width="12.42578125" style="273" customWidth="1"/>
    <col min="19" max="16384" width="9.140625" style="273"/>
  </cols>
  <sheetData>
    <row r="1" spans="1:19" ht="15" x14ac:dyDescent="0.25">
      <c r="B1" s="274"/>
      <c r="C1" s="274"/>
      <c r="E1" s="276"/>
      <c r="F1" s="276"/>
      <c r="H1" s="276"/>
      <c r="I1" s="276"/>
      <c r="J1" s="276"/>
      <c r="K1" s="276"/>
      <c r="M1" s="276"/>
      <c r="N1" s="276"/>
      <c r="O1" s="276"/>
      <c r="P1" s="276"/>
      <c r="Q1" s="276"/>
      <c r="R1" s="274"/>
    </row>
    <row r="2" spans="1:19" ht="15" x14ac:dyDescent="0.25">
      <c r="A2" s="217" t="s">
        <v>260</v>
      </c>
      <c r="B2" s="274"/>
      <c r="C2" s="274"/>
      <c r="E2" s="276"/>
      <c r="F2" s="276"/>
      <c r="H2" s="276"/>
      <c r="I2" s="276"/>
      <c r="J2" s="276"/>
      <c r="K2" s="276"/>
      <c r="L2" s="276"/>
      <c r="M2" s="276"/>
      <c r="N2" s="276"/>
      <c r="O2" s="276"/>
      <c r="P2" s="276"/>
      <c r="Q2" s="276"/>
      <c r="R2" s="274"/>
    </row>
    <row r="3" spans="1:19" s="281" customFormat="1" ht="15" x14ac:dyDescent="0.25">
      <c r="A3" s="277"/>
      <c r="B3" s="274"/>
      <c r="C3" s="274"/>
      <c r="D3" s="275"/>
      <c r="E3" s="276"/>
      <c r="F3" s="276"/>
      <c r="G3" s="278"/>
      <c r="H3" s="279"/>
      <c r="I3" s="279"/>
      <c r="J3" s="279"/>
      <c r="K3" s="279"/>
      <c r="L3" s="279"/>
      <c r="M3" s="279"/>
      <c r="N3" s="279"/>
      <c r="O3" s="279"/>
      <c r="P3" s="279"/>
      <c r="Q3" s="279"/>
      <c r="R3" s="280"/>
    </row>
    <row r="4" spans="1:19" s="281" customFormat="1" ht="15" x14ac:dyDescent="0.25">
      <c r="A4" s="277"/>
      <c r="B4" s="274"/>
      <c r="C4" s="274"/>
      <c r="D4" s="275"/>
      <c r="E4" s="276"/>
      <c r="F4" s="276"/>
      <c r="G4" s="278"/>
      <c r="H4" s="279"/>
      <c r="I4" s="279"/>
      <c r="J4" s="279"/>
      <c r="K4" s="279"/>
      <c r="L4" s="279"/>
      <c r="M4" s="279"/>
      <c r="N4" s="279"/>
      <c r="O4" s="279"/>
      <c r="P4" s="279"/>
      <c r="Q4" s="279"/>
      <c r="R4" s="280"/>
    </row>
    <row r="5" spans="1:19" s="281" customFormat="1" ht="15" x14ac:dyDescent="0.25">
      <c r="A5" s="277"/>
      <c r="B5" s="282"/>
      <c r="C5" s="282"/>
      <c r="D5" s="279"/>
      <c r="E5" s="279"/>
      <c r="F5" s="279"/>
      <c r="G5" s="279"/>
      <c r="H5" s="279"/>
      <c r="I5" s="279"/>
      <c r="J5" s="279"/>
      <c r="K5" s="279"/>
      <c r="L5" s="279"/>
      <c r="M5" s="279"/>
      <c r="N5" s="279"/>
      <c r="O5" s="279"/>
      <c r="P5" s="279"/>
      <c r="Q5" s="279"/>
      <c r="R5" s="280"/>
    </row>
    <row r="6" spans="1:19" s="281" customFormat="1" ht="15" x14ac:dyDescent="0.25">
      <c r="A6" s="277"/>
      <c r="B6" s="282"/>
      <c r="C6" s="282"/>
      <c r="D6" s="279"/>
      <c r="E6" s="279"/>
      <c r="F6" s="279"/>
      <c r="G6" s="279"/>
      <c r="H6" s="279"/>
      <c r="I6" s="279"/>
      <c r="J6" s="279"/>
      <c r="K6" s="279"/>
      <c r="L6" s="279"/>
      <c r="M6" s="279"/>
      <c r="N6" s="279"/>
      <c r="O6" s="279"/>
      <c r="P6" s="279"/>
      <c r="Q6" s="279"/>
      <c r="R6" s="280"/>
    </row>
    <row r="7" spans="1:19" s="281" customFormat="1" ht="15" x14ac:dyDescent="0.25">
      <c r="A7" s="277"/>
      <c r="B7" s="282"/>
      <c r="C7" s="282"/>
      <c r="D7" s="279"/>
      <c r="E7" s="279"/>
      <c r="F7" s="279"/>
      <c r="G7" s="279"/>
      <c r="H7" s="279"/>
      <c r="I7" s="279"/>
      <c r="J7" s="279"/>
      <c r="K7" s="279"/>
      <c r="L7" s="279"/>
      <c r="M7" s="279"/>
      <c r="N7" s="279"/>
      <c r="O7" s="279"/>
      <c r="P7" s="279"/>
      <c r="Q7" s="279"/>
      <c r="R7" s="280"/>
    </row>
    <row r="8" spans="1:19" ht="30.75" customHeight="1" x14ac:dyDescent="0.25">
      <c r="A8" s="283"/>
      <c r="B8" s="284" t="s">
        <v>577</v>
      </c>
      <c r="C8" s="285"/>
      <c r="D8" s="286"/>
      <c r="E8" s="286"/>
      <c r="F8" s="286"/>
      <c r="G8" s="286"/>
      <c r="H8" s="286"/>
      <c r="I8" s="286"/>
      <c r="J8" s="286"/>
      <c r="K8" s="286"/>
      <c r="L8" s="286"/>
      <c r="M8" s="286"/>
      <c r="N8" s="286"/>
      <c r="O8" s="286"/>
      <c r="P8" s="286"/>
      <c r="Q8" s="286"/>
      <c r="R8" s="287"/>
    </row>
    <row r="9" spans="1:19" ht="19.5" customHeight="1" x14ac:dyDescent="0.25">
      <c r="A9" s="283"/>
      <c r="B9" s="288" t="s">
        <v>419</v>
      </c>
      <c r="C9" s="289" t="s">
        <v>422</v>
      </c>
      <c r="D9" s="290" t="s">
        <v>267</v>
      </c>
      <c r="E9" s="291" t="s">
        <v>268</v>
      </c>
      <c r="F9" s="291" t="s">
        <v>11</v>
      </c>
      <c r="G9" s="291" t="s">
        <v>345</v>
      </c>
      <c r="H9" s="291" t="s">
        <v>346</v>
      </c>
      <c r="I9" s="291" t="s">
        <v>347</v>
      </c>
      <c r="J9" s="291" t="s">
        <v>348</v>
      </c>
      <c r="K9" s="291" t="s">
        <v>349</v>
      </c>
      <c r="L9" s="291" t="s">
        <v>350</v>
      </c>
      <c r="M9" s="291" t="s">
        <v>351</v>
      </c>
      <c r="N9" s="291" t="s">
        <v>352</v>
      </c>
      <c r="O9" s="291" t="s">
        <v>353</v>
      </c>
      <c r="P9" s="291" t="e">
        <f ca="1">IF(OR(O9="",_xlfn.NUMBERVALUE((RIGHT(O9,2)))&gt;24),"",(LEFT(O9,4)+1)&amp;"/"&amp;(RIGHT(O9,2)+1))</f>
        <v>#NAME?</v>
      </c>
      <c r="Q9" s="292" t="e">
        <f ca="1">IF(OR(P9="",_xlfn.NUMBERVALUE((RIGHT(P9,2)))&gt;24),"",(LEFT(P9,4)+1)&amp;"/"&amp;(RIGHT(P9,2)+1))</f>
        <v>#NAME?</v>
      </c>
      <c r="R9" s="287"/>
    </row>
    <row r="10" spans="1:19" ht="19.5" customHeight="1" x14ac:dyDescent="0.25">
      <c r="A10" s="283"/>
      <c r="B10" s="293" t="str">
        <f>INDEX(UserInputCampusNames,1,0)</f>
        <v>Campus A</v>
      </c>
      <c r="C10" s="294" t="s">
        <v>412</v>
      </c>
      <c r="D10" s="432">
        <f t="array" ref="D10">IFERROR(IF(RIGHT(D$9,2)=RIGHT(CurrentCFYear,2),"Base Year",(INDEX(SpacePeopleAllocationsData,MATCH($B10,IF(SpacePeopleAllocationsType=$C10,SpacePeopleAllocationsCampus),0),MATCH(D$9,SpacePeopleAllocationsYear,0))/INDEX(SpacePeopleAllocationsData,MATCH($B10,IF(SpacePeopleAllocationsType=$C10,SpacePeopleAllocationsCampus),0),MATCH(CurrentCFYear,SpacePeopleAllocationsYear,0)))-1),"")</f>
        <v>-0.20704545454545453</v>
      </c>
      <c r="E10" s="295">
        <f t="array" ref="E10">IFERROR(IF(RIGHT(E$9,2)=RIGHT(CurrentCFYear,2),"Base Year",(INDEX(SpacePeopleAllocationsData,MATCH($B10,IF(SpacePeopleAllocationsType=$C10,SpacePeopleAllocationsCampus),0),MATCH(E$9,SpacePeopleAllocationsYear,0))/INDEX(SpacePeopleAllocationsData,MATCH($B10,IF(SpacePeopleAllocationsType=$C10,SpacePeopleAllocationsCampus),0),MATCH(CurrentCFYear,SpacePeopleAllocationsYear,0)))-1),"")</f>
        <v>-0.18181818181818177</v>
      </c>
      <c r="F10" s="295">
        <f t="array" ref="F10">IFERROR(IF(RIGHT(F$9,2)=RIGHT(CurrentCFYear,2),"Base Year",(INDEX(SpacePeopleAllocationsData,MATCH($B10,IF(SpacePeopleAllocationsType=$C10,SpacePeopleAllocationsCampus),0),MATCH(F$9,SpacePeopleAllocationsYear,0))/INDEX(SpacePeopleAllocationsData,MATCH($B10,IF(SpacePeopleAllocationsType=$C10,SpacePeopleAllocationsCampus),0),MATCH(CurrentCFYear,SpacePeopleAllocationsYear,0)))-1),"")</f>
        <v>-9.0909090909090939E-2</v>
      </c>
      <c r="G10" s="295" t="str">
        <f t="array" ref="G10">IFERROR(IF(RIGHT(G$9,2)=RIGHT(CurrentCFYear,2),"Base Year",(INDEX(SpacePeopleAllocationsData,MATCH($B10,IF(SpacePeopleAllocationsType=$C10,SpacePeopleAllocationsCampus),0),MATCH(G$9,SpacePeopleAllocationsYear,0))/INDEX(SpacePeopleAllocationsData,MATCH($B10,IF(SpacePeopleAllocationsType=$C10,SpacePeopleAllocationsCampus),0),MATCH(CurrentCFYear,SpacePeopleAllocationsYear,0)))-1),"")</f>
        <v>Base Year</v>
      </c>
      <c r="H10" s="269">
        <v>0.02</v>
      </c>
      <c r="I10" s="269">
        <v>0.02</v>
      </c>
      <c r="J10" s="269">
        <v>0.02</v>
      </c>
      <c r="K10" s="269">
        <v>0.02</v>
      </c>
      <c r="L10" s="269">
        <v>0.02</v>
      </c>
      <c r="M10" s="269">
        <v>0.02</v>
      </c>
      <c r="N10" s="269">
        <v>0.02</v>
      </c>
      <c r="O10" s="269">
        <v>0.02</v>
      </c>
      <c r="P10" s="269">
        <v>0.02</v>
      </c>
      <c r="Q10" s="269">
        <v>0.02</v>
      </c>
      <c r="R10" s="287"/>
      <c r="S10" s="274"/>
    </row>
    <row r="11" spans="1:19" ht="19.5" customHeight="1" x14ac:dyDescent="0.25">
      <c r="A11" s="283"/>
      <c r="B11" s="296" t="str">
        <f>INDEX(UserInputCampusNames,1,0)</f>
        <v>Campus A</v>
      </c>
      <c r="C11" s="297" t="s">
        <v>411</v>
      </c>
      <c r="D11" s="433">
        <f t="array" ref="D11">IFERROR(IF(RIGHT(D$9,2)=RIGHT(CurrentCFYear,2),"Base Year",(INDEX(SpacePeopleAllocationsData,MATCH($B11,IF(SpacePeopleAllocationsType=$C11,SpacePeopleAllocationsCampus),0),MATCH(D$9,SpacePeopleAllocationsYear,0))/INDEX(SpacePeopleAllocationsData,MATCH($B11,IF(SpacePeopleAllocationsType=$C11,SpacePeopleAllocationsCampus),0),MATCH(CurrentCFYear,SpacePeopleAllocationsYear,0)))-1),"")</f>
        <v>-8.9414182939362763E-2</v>
      </c>
      <c r="E11" s="434">
        <f t="array" ref="E11">IFERROR(IF(RIGHT(E$9,2)=RIGHT(CurrentCFYear,2),"Base Year",(INDEX(SpacePeopleAllocationsData,MATCH($B11,IF(SpacePeopleAllocationsType=$C11,SpacePeopleAllocationsCampus),0),MATCH(E$9,SpacePeopleAllocationsYear,0))/INDEX(SpacePeopleAllocationsData,MATCH($B11,IF(SpacePeopleAllocationsType=$C11,SpacePeopleAllocationsCampus),0),MATCH(CurrentCFYear,SpacePeopleAllocationsYear,0)))-1),"")</f>
        <v>-4.3165467625899234E-2</v>
      </c>
      <c r="F11" s="434">
        <f t="array" ref="F11">IFERROR(IF(RIGHT(F$9,2)=RIGHT(CurrentCFYear,2),"Base Year",(INDEX(SpacePeopleAllocationsData,MATCH($B11,IF(SpacePeopleAllocationsType=$C11,SpacePeopleAllocationsCampus),0),MATCH(F$9,SpacePeopleAllocationsYear,0))/INDEX(SpacePeopleAllocationsData,MATCH($B11,IF(SpacePeopleAllocationsType=$C11,SpacePeopleAllocationsCampus),0),MATCH(CurrentCFYear,SpacePeopleAllocationsYear,0)))-1),"")</f>
        <v>-7.7081192189105807E-2</v>
      </c>
      <c r="G11" s="434" t="str">
        <f t="array" ref="G11">IFERROR(IF(RIGHT(G$9,2)=RIGHT(CurrentCFYear,2),"Base Year",(INDEX(SpacePeopleAllocationsData,MATCH($B11,IF(SpacePeopleAllocationsType=$C11,SpacePeopleAllocationsCampus),0),MATCH(G$9,SpacePeopleAllocationsYear,0))/INDEX(SpacePeopleAllocationsData,MATCH($B11,IF(SpacePeopleAllocationsType=$C11,SpacePeopleAllocationsCampus),0),MATCH(CurrentCFYear,SpacePeopleAllocationsYear,0)))-1),"")</f>
        <v>Base Year</v>
      </c>
      <c r="H11" s="271">
        <v>0.02</v>
      </c>
      <c r="I11" s="271">
        <v>0.02</v>
      </c>
      <c r="J11" s="271">
        <v>0.02</v>
      </c>
      <c r="K11" s="271">
        <v>0.02</v>
      </c>
      <c r="L11" s="271">
        <v>0.02</v>
      </c>
      <c r="M11" s="271">
        <v>0.02</v>
      </c>
      <c r="N11" s="271">
        <v>0.02</v>
      </c>
      <c r="O11" s="271">
        <v>0.02</v>
      </c>
      <c r="P11" s="271">
        <v>0.02</v>
      </c>
      <c r="Q11" s="271">
        <v>0.02</v>
      </c>
      <c r="R11" s="287"/>
      <c r="S11" s="298"/>
    </row>
    <row r="12" spans="1:19" ht="19.5" customHeight="1" x14ac:dyDescent="0.25">
      <c r="A12" s="283"/>
      <c r="B12" s="293" t="str">
        <f>INDEX(UserInputCampusNames,2,0)</f>
        <v>Campus B</v>
      </c>
      <c r="C12" s="294" t="s">
        <v>412</v>
      </c>
      <c r="D12" s="432">
        <f t="array" ref="D12">IFERROR(IF(RIGHT(D$9,2)=RIGHT(CurrentCFYear,2),"Base Year",(INDEX(SpacePeopleAllocationsData,MATCH($B12,IF(SpacePeopleAllocationsType=$C12,SpacePeopleAllocationsCampus),0),MATCH(D$9,SpacePeopleAllocationsYear,0))/INDEX(SpacePeopleAllocationsData,MATCH($B12,IF(SpacePeopleAllocationsType=$C12,SpacePeopleAllocationsCampus),0),MATCH(CurrentCFYear,SpacePeopleAllocationsYear,0)))-1),"")</f>
        <v>-2.2689075630252131E-2</v>
      </c>
      <c r="E12" s="295">
        <f t="array" ref="E12">IFERROR(IF(RIGHT(E$9,2)=RIGHT(CurrentCFYear,2),"Base Year",(INDEX(SpacePeopleAllocationsData,MATCH($B12,IF(SpacePeopleAllocationsType=$C12,SpacePeopleAllocationsCampus),0),MATCH(E$9,SpacePeopleAllocationsYear,0))/INDEX(SpacePeopleAllocationsData,MATCH($B12,IF(SpacePeopleAllocationsType=$C12,SpacePeopleAllocationsCampus),0),MATCH(CurrentCFYear,SpacePeopleAllocationsYear,0)))-1),"")</f>
        <v>-9.1316526610644266E-2</v>
      </c>
      <c r="F12" s="295">
        <f t="array" ref="F12">IFERROR(IF(RIGHT(F$9,2)=RIGHT(CurrentCFYear,2),"Base Year",(INDEX(SpacePeopleAllocationsData,MATCH($B12,IF(SpacePeopleAllocationsType=$C12,SpacePeopleAllocationsCampus),0),MATCH(F$9,SpacePeopleAllocationsYear,0))/INDEX(SpacePeopleAllocationsData,MATCH($B12,IF(SpacePeopleAllocationsType=$C12,SpacePeopleAllocationsCampus),0),MATCH(CurrentCFYear,SpacePeopleAllocationsYear,0)))-1),"")</f>
        <v>-5.5742296918767531E-2</v>
      </c>
      <c r="G12" s="295" t="str">
        <f t="array" ref="G12">IFERROR(IF(RIGHT(G$9,2)=RIGHT(CurrentCFYear,2),"Base Year",(INDEX(SpacePeopleAllocationsData,MATCH($B12,IF(SpacePeopleAllocationsType=$C12,SpacePeopleAllocationsCampus),0),MATCH(G$9,SpacePeopleAllocationsYear,0))/INDEX(SpacePeopleAllocationsData,MATCH($B12,IF(SpacePeopleAllocationsType=$C12,SpacePeopleAllocationsCampus),0),MATCH(CurrentCFYear,SpacePeopleAllocationsYear,0)))-1),"")</f>
        <v>Base Year</v>
      </c>
      <c r="H12" s="269">
        <v>0.02</v>
      </c>
      <c r="I12" s="269">
        <v>0.02</v>
      </c>
      <c r="J12" s="269">
        <v>0.02</v>
      </c>
      <c r="K12" s="269">
        <v>0.02</v>
      </c>
      <c r="L12" s="269">
        <v>0.02</v>
      </c>
      <c r="M12" s="269">
        <v>0.02</v>
      </c>
      <c r="N12" s="269">
        <v>0.02</v>
      </c>
      <c r="O12" s="269">
        <v>0.02</v>
      </c>
      <c r="P12" s="269">
        <v>0.02</v>
      </c>
      <c r="Q12" s="269">
        <v>0.02</v>
      </c>
      <c r="R12" s="287"/>
    </row>
    <row r="13" spans="1:19" ht="19.5" customHeight="1" x14ac:dyDescent="0.25">
      <c r="A13" s="283"/>
      <c r="B13" s="296" t="str">
        <f>INDEX(UserInputCampusNames,2,0)</f>
        <v>Campus B</v>
      </c>
      <c r="C13" s="297" t="s">
        <v>411</v>
      </c>
      <c r="D13" s="433">
        <f t="array" ref="D13">IFERROR(IF(RIGHT(D$9,2)=RIGHT(CurrentCFYear,2),"Base Year",(INDEX(SpacePeopleAllocationsData,MATCH($B13,IF(SpacePeopleAllocationsType=$C13,SpacePeopleAllocationsCampus),0),MATCH(D$9,SpacePeopleAllocationsYear,0))/INDEX(SpacePeopleAllocationsData,MATCH($B13,IF(SpacePeopleAllocationsType=$C13,SpacePeopleAllocationsCampus),0),MATCH(CurrentCFYear,SpacePeopleAllocationsYear,0)))-1),"")</f>
        <v>-8.9414182939362763E-2</v>
      </c>
      <c r="E13" s="434">
        <f t="array" ref="E13">IFERROR(IF(RIGHT(E$9,2)=RIGHT(CurrentCFYear,2),"Base Year",(INDEX(SpacePeopleAllocationsData,MATCH($B13,IF(SpacePeopleAllocationsType=$C13,SpacePeopleAllocationsCampus),0),MATCH(E$9,SpacePeopleAllocationsYear,0))/INDEX(SpacePeopleAllocationsData,MATCH($B13,IF(SpacePeopleAllocationsType=$C13,SpacePeopleAllocationsCampus),0),MATCH(CurrentCFYear,SpacePeopleAllocationsYear,0)))-1),"")</f>
        <v>-4.3165467625899234E-2</v>
      </c>
      <c r="F13" s="434">
        <f t="array" ref="F13">IFERROR(IF(RIGHT(F$9,2)=RIGHT(CurrentCFYear,2),"Base Year",(INDEX(SpacePeopleAllocationsData,MATCH($B13,IF(SpacePeopleAllocationsType=$C13,SpacePeopleAllocationsCampus),0),MATCH(F$9,SpacePeopleAllocationsYear,0))/INDEX(SpacePeopleAllocationsData,MATCH($B13,IF(SpacePeopleAllocationsType=$C13,SpacePeopleAllocationsCampus),0),MATCH(CurrentCFYear,SpacePeopleAllocationsYear,0)))-1),"")</f>
        <v>-7.7081192189105807E-2</v>
      </c>
      <c r="G13" s="434" t="str">
        <f t="array" ref="G13">IFERROR(IF(RIGHT(G$9,2)=RIGHT(CurrentCFYear,2),"Base Year",(INDEX(SpacePeopleAllocationsData,MATCH($B13,IF(SpacePeopleAllocationsType=$C13,SpacePeopleAllocationsCampus),0),MATCH(G$9,SpacePeopleAllocationsYear,0))/INDEX(SpacePeopleAllocationsData,MATCH($B13,IF(SpacePeopleAllocationsType=$C13,SpacePeopleAllocationsCampus),0),MATCH(CurrentCFYear,SpacePeopleAllocationsYear,0)))-1),"")</f>
        <v>Base Year</v>
      </c>
      <c r="H13" s="271">
        <v>0.02</v>
      </c>
      <c r="I13" s="271">
        <v>0.02</v>
      </c>
      <c r="J13" s="271">
        <v>0.02</v>
      </c>
      <c r="K13" s="271">
        <v>0.02</v>
      </c>
      <c r="L13" s="271">
        <v>0.02</v>
      </c>
      <c r="M13" s="271">
        <v>0.02</v>
      </c>
      <c r="N13" s="271">
        <v>0.02</v>
      </c>
      <c r="O13" s="271">
        <v>0.02</v>
      </c>
      <c r="P13" s="271">
        <v>0.02</v>
      </c>
      <c r="Q13" s="271">
        <v>0.02</v>
      </c>
      <c r="R13" s="287"/>
    </row>
    <row r="14" spans="1:19" ht="19.5" customHeight="1" x14ac:dyDescent="0.25">
      <c r="A14" s="283"/>
      <c r="B14" s="293" t="str">
        <f>INDEX(UserInputCampusNames,3,0)</f>
        <v>Campus C</v>
      </c>
      <c r="C14" s="294" t="s">
        <v>412</v>
      </c>
      <c r="D14" s="432">
        <f t="array" ref="D14">IFERROR(IF(RIGHT(D$9,2)=RIGHT(CurrentCFYear,2),"Base Year",(INDEX(SpacePeopleAllocationsData,MATCH($B14,IF(SpacePeopleAllocationsType=$C14,SpacePeopleAllocationsCampus),0),MATCH(D$9,SpacePeopleAllocationsYear,0))/INDEX(SpacePeopleAllocationsData,MATCH($B14,IF(SpacePeopleAllocationsType=$C14,SpacePeopleAllocationsCampus),0),MATCH(CurrentCFYear,SpacePeopleAllocationsYear,0)))-1),"")</f>
        <v>-2.2689075630252131E-2</v>
      </c>
      <c r="E14" s="295">
        <f t="array" ref="E14">IFERROR(IF(RIGHT(E$9,2)=RIGHT(CurrentCFYear,2),"Base Year",(INDEX(SpacePeopleAllocationsData,MATCH($B14,IF(SpacePeopleAllocationsType=$C14,SpacePeopleAllocationsCampus),0),MATCH(E$9,SpacePeopleAllocationsYear,0))/INDEX(SpacePeopleAllocationsData,MATCH($B14,IF(SpacePeopleAllocationsType=$C14,SpacePeopleAllocationsCampus),0),MATCH(CurrentCFYear,SpacePeopleAllocationsYear,0)))-1),"")</f>
        <v>-9.1316526610644266E-2</v>
      </c>
      <c r="F14" s="295">
        <f t="array" ref="F14">IFERROR(IF(RIGHT(F$9,2)=RIGHT(CurrentCFYear,2),"Base Year",(INDEX(SpacePeopleAllocationsData,MATCH($B14,IF(SpacePeopleAllocationsType=$C14,SpacePeopleAllocationsCampus),0),MATCH(F$9,SpacePeopleAllocationsYear,0))/INDEX(SpacePeopleAllocationsData,MATCH($B14,IF(SpacePeopleAllocationsType=$C14,SpacePeopleAllocationsCampus),0),MATCH(CurrentCFYear,SpacePeopleAllocationsYear,0)))-1),"")</f>
        <v>-5.5742296918767531E-2</v>
      </c>
      <c r="G14" s="295" t="str">
        <f t="array" ref="G14">IFERROR(IF(RIGHT(G$9,2)=RIGHT(CurrentCFYear,2),"Base Year",(INDEX(SpacePeopleAllocationsData,MATCH($B14,IF(SpacePeopleAllocationsType=$C14,SpacePeopleAllocationsCampus),0),MATCH(G$9,SpacePeopleAllocationsYear,0))/INDEX(SpacePeopleAllocationsData,MATCH($B14,IF(SpacePeopleAllocationsType=$C14,SpacePeopleAllocationsCampus),0),MATCH(CurrentCFYear,SpacePeopleAllocationsYear,0)))-1),"")</f>
        <v>Base Year</v>
      </c>
      <c r="H14" s="269">
        <v>0.02</v>
      </c>
      <c r="I14" s="269">
        <v>0.02</v>
      </c>
      <c r="J14" s="269">
        <v>0.02</v>
      </c>
      <c r="K14" s="269">
        <v>0.02</v>
      </c>
      <c r="L14" s="269">
        <v>0.02</v>
      </c>
      <c r="M14" s="269">
        <v>0.02</v>
      </c>
      <c r="N14" s="269">
        <v>0.02</v>
      </c>
      <c r="O14" s="269">
        <v>0.02</v>
      </c>
      <c r="P14" s="269">
        <v>0.02</v>
      </c>
      <c r="Q14" s="269">
        <v>0.02</v>
      </c>
      <c r="R14" s="287"/>
    </row>
    <row r="15" spans="1:19" ht="19.5" customHeight="1" x14ac:dyDescent="0.25">
      <c r="A15" s="283"/>
      <c r="B15" s="296" t="str">
        <f>INDEX(UserInputCampusNames,3,0)</f>
        <v>Campus C</v>
      </c>
      <c r="C15" s="297" t="s">
        <v>411</v>
      </c>
      <c r="D15" s="433">
        <f t="array" ref="D15">IFERROR(IF(RIGHT(D$9,2)=RIGHT(CurrentCFYear,2),"Base Year",(INDEX(SpacePeopleAllocationsData,MATCH($B15,IF(SpacePeopleAllocationsType=$C15,SpacePeopleAllocationsCampus),0),MATCH(D$9,SpacePeopleAllocationsYear,0))/INDEX(SpacePeopleAllocationsData,MATCH($B15,IF(SpacePeopleAllocationsType=$C15,SpacePeopleAllocationsCampus),0),MATCH(CurrentCFYear,SpacePeopleAllocationsYear,0)))-1),"")</f>
        <v>-8.9414182939362763E-2</v>
      </c>
      <c r="E15" s="434">
        <f t="array" ref="E15">IFERROR(IF(RIGHT(E$9,2)=RIGHT(CurrentCFYear,2),"Base Year",(INDEX(SpacePeopleAllocationsData,MATCH($B15,IF(SpacePeopleAllocationsType=$C15,SpacePeopleAllocationsCampus),0),MATCH(E$9,SpacePeopleAllocationsYear,0))/INDEX(SpacePeopleAllocationsData,MATCH($B15,IF(SpacePeopleAllocationsType=$C15,SpacePeopleAllocationsCampus),0),MATCH(CurrentCFYear,SpacePeopleAllocationsYear,0)))-1),"")</f>
        <v>-4.3165467625899234E-2</v>
      </c>
      <c r="F15" s="434">
        <f t="array" ref="F15">IFERROR(IF(RIGHT(F$9,2)=RIGHT(CurrentCFYear,2),"Base Year",(INDEX(SpacePeopleAllocationsData,MATCH($B15,IF(SpacePeopleAllocationsType=$C15,SpacePeopleAllocationsCampus),0),MATCH(F$9,SpacePeopleAllocationsYear,0))/INDEX(SpacePeopleAllocationsData,MATCH($B15,IF(SpacePeopleAllocationsType=$C15,SpacePeopleAllocationsCampus),0),MATCH(CurrentCFYear,SpacePeopleAllocationsYear,0)))-1),"")</f>
        <v>-7.7081192189105807E-2</v>
      </c>
      <c r="G15" s="434" t="str">
        <f t="array" ref="G15">IFERROR(IF(RIGHT(G$9,2)=RIGHT(CurrentCFYear,2),"Base Year",(INDEX(SpacePeopleAllocationsData,MATCH($B15,IF(SpacePeopleAllocationsType=$C15,SpacePeopleAllocationsCampus),0),MATCH(G$9,SpacePeopleAllocationsYear,0))/INDEX(SpacePeopleAllocationsData,MATCH($B15,IF(SpacePeopleAllocationsType=$C15,SpacePeopleAllocationsCampus),0),MATCH(CurrentCFYear,SpacePeopleAllocationsYear,0)))-1),"")</f>
        <v>Base Year</v>
      </c>
      <c r="H15" s="271">
        <v>0.02</v>
      </c>
      <c r="I15" s="271">
        <v>0.02</v>
      </c>
      <c r="J15" s="271">
        <v>0.02</v>
      </c>
      <c r="K15" s="271">
        <v>0.02</v>
      </c>
      <c r="L15" s="271">
        <v>0.02</v>
      </c>
      <c r="M15" s="271">
        <v>0.02</v>
      </c>
      <c r="N15" s="271">
        <v>0.02</v>
      </c>
      <c r="O15" s="271">
        <v>0.02</v>
      </c>
      <c r="P15" s="271">
        <v>0.02</v>
      </c>
      <c r="Q15" s="271">
        <v>0.02</v>
      </c>
      <c r="R15" s="287"/>
    </row>
    <row r="16" spans="1:19" ht="19.5" customHeight="1" x14ac:dyDescent="0.25">
      <c r="A16" s="283"/>
      <c r="B16" s="293" t="str">
        <f>INDEX(UserInputCampusNames,4,0)</f>
        <v>Campus D</v>
      </c>
      <c r="C16" s="294" t="s">
        <v>412</v>
      </c>
      <c r="D16" s="432">
        <f t="array" ref="D16">IFERROR(IF(RIGHT(D$9,2)=RIGHT(CurrentCFYear,2),"Base Year",(INDEX(SpacePeopleAllocationsData,MATCH($B16,IF(SpacePeopleAllocationsType=$C16,SpacePeopleAllocationsCampus),0),MATCH(D$9,SpacePeopleAllocationsYear,0))/INDEX(SpacePeopleAllocationsData,MATCH($B16,IF(SpacePeopleAllocationsType=$C16,SpacePeopleAllocationsCampus),0),MATCH(CurrentCFYear,SpacePeopleAllocationsYear,0)))-1),"")</f>
        <v>-2.2689075630252131E-2</v>
      </c>
      <c r="E16" s="295">
        <f t="array" ref="E16">IFERROR(IF(RIGHT(E$9,2)=RIGHT(CurrentCFYear,2),"Base Year",(INDEX(SpacePeopleAllocationsData,MATCH($B16,IF(SpacePeopleAllocationsType=$C16,SpacePeopleAllocationsCampus),0),MATCH(E$9,SpacePeopleAllocationsYear,0))/INDEX(SpacePeopleAllocationsData,MATCH($B16,IF(SpacePeopleAllocationsType=$C16,SpacePeopleAllocationsCampus),0),MATCH(CurrentCFYear,SpacePeopleAllocationsYear,0)))-1),"")</f>
        <v>-9.1316526610644266E-2</v>
      </c>
      <c r="F16" s="295">
        <f t="array" ref="F16">IFERROR(IF(RIGHT(F$9,2)=RIGHT(CurrentCFYear,2),"Base Year",(INDEX(SpacePeopleAllocationsData,MATCH($B16,IF(SpacePeopleAllocationsType=$C16,SpacePeopleAllocationsCampus),0),MATCH(F$9,SpacePeopleAllocationsYear,0))/INDEX(SpacePeopleAllocationsData,MATCH($B16,IF(SpacePeopleAllocationsType=$C16,SpacePeopleAllocationsCampus),0),MATCH(CurrentCFYear,SpacePeopleAllocationsYear,0)))-1),"")</f>
        <v>-5.5742296918767531E-2</v>
      </c>
      <c r="G16" s="295" t="str">
        <f t="array" ref="G16">IFERROR(IF(RIGHT(G$9,2)=RIGHT(CurrentCFYear,2),"Base Year",(INDEX(SpacePeopleAllocationsData,MATCH($B16,IF(SpacePeopleAllocationsType=$C16,SpacePeopleAllocationsCampus),0),MATCH(G$9,SpacePeopleAllocationsYear,0))/INDEX(SpacePeopleAllocationsData,MATCH($B16,IF(SpacePeopleAllocationsType=$C16,SpacePeopleAllocationsCampus),0),MATCH(CurrentCFYear,SpacePeopleAllocationsYear,0)))-1),"")</f>
        <v>Base Year</v>
      </c>
      <c r="H16" s="269">
        <v>0.02</v>
      </c>
      <c r="I16" s="269">
        <v>0.02</v>
      </c>
      <c r="J16" s="269">
        <v>0.02</v>
      </c>
      <c r="K16" s="269">
        <v>0.02</v>
      </c>
      <c r="L16" s="269">
        <v>0.02</v>
      </c>
      <c r="M16" s="269">
        <v>0.02</v>
      </c>
      <c r="N16" s="269">
        <v>0.02</v>
      </c>
      <c r="O16" s="269">
        <v>0.02</v>
      </c>
      <c r="P16" s="269">
        <v>0.02</v>
      </c>
      <c r="Q16" s="269">
        <v>0.02</v>
      </c>
      <c r="R16" s="287"/>
    </row>
    <row r="17" spans="1:18" ht="19.5" customHeight="1" x14ac:dyDescent="0.25">
      <c r="A17" s="283"/>
      <c r="B17" s="296" t="str">
        <f>INDEX(UserInputCampusNames,4,0)</f>
        <v>Campus D</v>
      </c>
      <c r="C17" s="297" t="s">
        <v>411</v>
      </c>
      <c r="D17" s="433">
        <f t="array" ref="D17">IFERROR(IF(RIGHT(D$9,2)=RIGHT(CurrentCFYear,2),"Base Year",(INDEX(SpacePeopleAllocationsData,MATCH($B17,IF(SpacePeopleAllocationsType=$C17,SpacePeopleAllocationsCampus),0),MATCH(D$9,SpacePeopleAllocationsYear,0))/INDEX(SpacePeopleAllocationsData,MATCH($B17,IF(SpacePeopleAllocationsType=$C17,SpacePeopleAllocationsCampus),0),MATCH(CurrentCFYear,SpacePeopleAllocationsYear,0)))-1),"")</f>
        <v>-8.9414182939362763E-2</v>
      </c>
      <c r="E17" s="434">
        <f t="array" ref="E17">IFERROR(IF(RIGHT(E$9,2)=RIGHT(CurrentCFYear,2),"Base Year",(INDEX(SpacePeopleAllocationsData,MATCH($B17,IF(SpacePeopleAllocationsType=$C17,SpacePeopleAllocationsCampus),0),MATCH(E$9,SpacePeopleAllocationsYear,0))/INDEX(SpacePeopleAllocationsData,MATCH($B17,IF(SpacePeopleAllocationsType=$C17,SpacePeopleAllocationsCampus),0),MATCH(CurrentCFYear,SpacePeopleAllocationsYear,0)))-1),"")</f>
        <v>-4.3165467625899234E-2</v>
      </c>
      <c r="F17" s="434">
        <f t="array" ref="F17">IFERROR(IF(RIGHT(F$9,2)=RIGHT(CurrentCFYear,2),"Base Year",(INDEX(SpacePeopleAllocationsData,MATCH($B17,IF(SpacePeopleAllocationsType=$C17,SpacePeopleAllocationsCampus),0),MATCH(F$9,SpacePeopleAllocationsYear,0))/INDEX(SpacePeopleAllocationsData,MATCH($B17,IF(SpacePeopleAllocationsType=$C17,SpacePeopleAllocationsCampus),0),MATCH(CurrentCFYear,SpacePeopleAllocationsYear,0)))-1),"")</f>
        <v>-7.7081192189105807E-2</v>
      </c>
      <c r="G17" s="434" t="str">
        <f t="array" ref="G17">IFERROR(IF(RIGHT(G$9,2)=RIGHT(CurrentCFYear,2),"Base Year",(INDEX(SpacePeopleAllocationsData,MATCH($B17,IF(SpacePeopleAllocationsType=$C17,SpacePeopleAllocationsCampus),0),MATCH(G$9,SpacePeopleAllocationsYear,0))/INDEX(SpacePeopleAllocationsData,MATCH($B17,IF(SpacePeopleAllocationsType=$C17,SpacePeopleAllocationsCampus),0),MATCH(CurrentCFYear,SpacePeopleAllocationsYear,0)))-1),"")</f>
        <v>Base Year</v>
      </c>
      <c r="H17" s="271">
        <v>0.02</v>
      </c>
      <c r="I17" s="271">
        <v>0.02</v>
      </c>
      <c r="J17" s="271">
        <v>0.02</v>
      </c>
      <c r="K17" s="271">
        <v>0.02</v>
      </c>
      <c r="L17" s="271">
        <v>0.02</v>
      </c>
      <c r="M17" s="271">
        <v>0.02</v>
      </c>
      <c r="N17" s="271">
        <v>0.02</v>
      </c>
      <c r="O17" s="271">
        <v>0.02</v>
      </c>
      <c r="P17" s="271">
        <v>0.02</v>
      </c>
      <c r="Q17" s="271">
        <v>0.02</v>
      </c>
      <c r="R17" s="287"/>
    </row>
    <row r="18" spans="1:18" ht="19.5" customHeight="1" x14ac:dyDescent="0.25">
      <c r="A18" s="283"/>
      <c r="B18" s="293" t="str">
        <f>INDEX(UserInputCampusNames,5,0)</f>
        <v>Not used</v>
      </c>
      <c r="C18" s="294" t="s">
        <v>412</v>
      </c>
      <c r="D18" s="432" t="str">
        <f t="array" ref="D18">IFERROR(IF(RIGHT(D$9,2)=RIGHT(CurrentCFYear,2),"Base Year",(INDEX(SpacePeopleAllocationsData,MATCH($B18,IF(SpacePeopleAllocationsType=$C18,SpacePeopleAllocationsCampus),0),MATCH(D$9,SpacePeopleAllocationsYear,0))/INDEX(SpacePeopleAllocationsData,MATCH($B18,IF(SpacePeopleAllocationsType=$C18,SpacePeopleAllocationsCampus),0),MATCH(CurrentCFYear,SpacePeopleAllocationsYear,0)))-1),"")</f>
        <v/>
      </c>
      <c r="E18" s="295" t="str">
        <f t="array" ref="E18">IFERROR(IF(RIGHT(E$9,2)=RIGHT(CurrentCFYear,2),"Base Year",(INDEX(SpacePeopleAllocationsData,MATCH($B18,IF(SpacePeopleAllocationsType=$C18,SpacePeopleAllocationsCampus),0),MATCH(E$9,SpacePeopleAllocationsYear,0))/INDEX(SpacePeopleAllocationsData,MATCH($B18,IF(SpacePeopleAllocationsType=$C18,SpacePeopleAllocationsCampus),0),MATCH(CurrentCFYear,SpacePeopleAllocationsYear,0)))-1),"")</f>
        <v/>
      </c>
      <c r="F18" s="295" t="str">
        <f t="array" ref="F18">IFERROR(IF(RIGHT(F$9,2)=RIGHT(CurrentCFYear,2),"Base Year",(INDEX(SpacePeopleAllocationsData,MATCH($B18,IF(SpacePeopleAllocationsType=$C18,SpacePeopleAllocationsCampus),0),MATCH(F$9,SpacePeopleAllocationsYear,0))/INDEX(SpacePeopleAllocationsData,MATCH($B18,IF(SpacePeopleAllocationsType=$C18,SpacePeopleAllocationsCampus),0),MATCH(CurrentCFYear,SpacePeopleAllocationsYear,0)))-1),"")</f>
        <v/>
      </c>
      <c r="G18" s="295" t="str">
        <f t="array" ref="G18">IFERROR(IF(RIGHT(G$9,2)=RIGHT(CurrentCFYear,2),"Base Year",(INDEX(SpacePeopleAllocationsData,MATCH($B18,IF(SpacePeopleAllocationsType=$C18,SpacePeopleAllocationsCampus),0),MATCH(G$9,SpacePeopleAllocationsYear,0))/INDEX(SpacePeopleAllocationsData,MATCH($B18,IF(SpacePeopleAllocationsType=$C18,SpacePeopleAllocationsCampus),0),MATCH(CurrentCFYear,SpacePeopleAllocationsYear,0)))-1),"")</f>
        <v>Base Year</v>
      </c>
      <c r="H18" s="269"/>
      <c r="I18" s="269"/>
      <c r="J18" s="269"/>
      <c r="K18" s="269"/>
      <c r="L18" s="269"/>
      <c r="M18" s="269"/>
      <c r="N18" s="269"/>
      <c r="O18" s="269"/>
      <c r="P18" s="269"/>
      <c r="Q18" s="270"/>
      <c r="R18" s="287"/>
    </row>
    <row r="19" spans="1:18" ht="19.5" customHeight="1" x14ac:dyDescent="0.25">
      <c r="A19" s="283"/>
      <c r="B19" s="296" t="str">
        <f>INDEX(UserInputCampusNames,5,0)</f>
        <v>Not used</v>
      </c>
      <c r="C19" s="297" t="s">
        <v>411</v>
      </c>
      <c r="D19" s="433" t="str">
        <f t="array" ref="D19">IFERROR(IF(RIGHT(D$9,2)=RIGHT(CurrentCFYear,2),"Base Year",(INDEX(SpacePeopleAllocationsData,MATCH($B19,IF(SpacePeopleAllocationsType=$C19,SpacePeopleAllocationsCampus),0),MATCH(D$9,SpacePeopleAllocationsYear,0))/INDEX(SpacePeopleAllocationsData,MATCH($B19,IF(SpacePeopleAllocationsType=$C19,SpacePeopleAllocationsCampus),0),MATCH(CurrentCFYear,SpacePeopleAllocationsYear,0)))-1),"")</f>
        <v/>
      </c>
      <c r="E19" s="434" t="str">
        <f t="array" ref="E19">IFERROR(IF(RIGHT(E$9,2)=RIGHT(CurrentCFYear,2),"Base Year",(INDEX(SpacePeopleAllocationsData,MATCH($B19,IF(SpacePeopleAllocationsType=$C19,SpacePeopleAllocationsCampus),0),MATCH(E$9,SpacePeopleAllocationsYear,0))/INDEX(SpacePeopleAllocationsData,MATCH($B19,IF(SpacePeopleAllocationsType=$C19,SpacePeopleAllocationsCampus),0),MATCH(CurrentCFYear,SpacePeopleAllocationsYear,0)))-1),"")</f>
        <v/>
      </c>
      <c r="F19" s="434" t="str">
        <f t="array" ref="F19">IFERROR(IF(RIGHT(F$9,2)=RIGHT(CurrentCFYear,2),"Base Year",(INDEX(SpacePeopleAllocationsData,MATCH($B19,IF(SpacePeopleAllocationsType=$C19,SpacePeopleAllocationsCampus),0),MATCH(F$9,SpacePeopleAllocationsYear,0))/INDEX(SpacePeopleAllocationsData,MATCH($B19,IF(SpacePeopleAllocationsType=$C19,SpacePeopleAllocationsCampus),0),MATCH(CurrentCFYear,SpacePeopleAllocationsYear,0)))-1),"")</f>
        <v/>
      </c>
      <c r="G19" s="434" t="str">
        <f t="array" ref="G19">IFERROR(IF(RIGHT(G$9,2)=RIGHT(CurrentCFYear,2),"Base Year",(INDEX(SpacePeopleAllocationsData,MATCH($B19,IF(SpacePeopleAllocationsType=$C19,SpacePeopleAllocationsCampus),0),MATCH(G$9,SpacePeopleAllocationsYear,0))/INDEX(SpacePeopleAllocationsData,MATCH($B19,IF(SpacePeopleAllocationsType=$C19,SpacePeopleAllocationsCampus),0),MATCH(CurrentCFYear,SpacePeopleAllocationsYear,0)))-1),"")</f>
        <v>Base Year</v>
      </c>
      <c r="H19" s="271"/>
      <c r="I19" s="271"/>
      <c r="J19" s="271"/>
      <c r="K19" s="271"/>
      <c r="L19" s="271"/>
      <c r="M19" s="271"/>
      <c r="N19" s="271"/>
      <c r="O19" s="271"/>
      <c r="P19" s="271"/>
      <c r="Q19" s="272"/>
      <c r="R19" s="287"/>
    </row>
    <row r="20" spans="1:18" ht="19.5" customHeight="1" x14ac:dyDescent="0.25">
      <c r="A20" s="283"/>
      <c r="B20" s="293" t="s">
        <v>359</v>
      </c>
      <c r="C20" s="294" t="s">
        <v>412</v>
      </c>
      <c r="D20" s="295" t="str">
        <f t="array" ref="D20">IFERROR(IF(RIGHT(D$9,2)=RIGHT(CurrentCFYear,2),"Base Year",(INDEX(SpacePeopleAllocationsData,MATCH($B20,IF(SpacePeopleAllocationsType=$C20,SpacePeopleAllocationsCampus),0),MATCH(D$9,SpacePeopleAllocationsYear,0))/INDEX(SpacePeopleAllocationsData,MATCH($B20,IF(SpacePeopleAllocationsType=$C20,SpacePeopleAllocationsCampus),0),MATCH(CurrentCFYear,SpacePeopleAllocationsYear,0)))-1),"")</f>
        <v/>
      </c>
      <c r="E20" s="295" t="str">
        <f t="array" ref="E20">IFERROR(IF(RIGHT(E$9,2)=RIGHT(CurrentCFYear,2),"Base Year",(INDEX(SpacePeopleAllocationsData,MATCH($B20,IF(SpacePeopleAllocationsType=$C20,SpacePeopleAllocationsCampus),0),MATCH(E$9,SpacePeopleAllocationsYear,0))/INDEX(SpacePeopleAllocationsData,MATCH($B20,IF(SpacePeopleAllocationsType=$C20,SpacePeopleAllocationsCampus),0),MATCH(CurrentCFYear,SpacePeopleAllocationsYear,0)))-1),"")</f>
        <v/>
      </c>
      <c r="F20" s="295" t="str">
        <f t="array" ref="F20">IFERROR(IF(RIGHT(F$9,2)=RIGHT(CurrentCFYear,2),"Base Year",(INDEX(SpacePeopleAllocationsData,MATCH($B20,IF(SpacePeopleAllocationsType=$C20,SpacePeopleAllocationsCampus),0),MATCH(F$9,SpacePeopleAllocationsYear,0))/INDEX(SpacePeopleAllocationsData,MATCH($B20,IF(SpacePeopleAllocationsType=$C20,SpacePeopleAllocationsCampus),0),MATCH(CurrentCFYear,SpacePeopleAllocationsYear,0)))-1),"")</f>
        <v/>
      </c>
      <c r="G20" s="295" t="str">
        <f t="array" ref="G20">IFERROR(IF(RIGHT(G$9,2)=RIGHT(CurrentCFYear,2),"Base Year",(INDEX(SpacePeopleAllocationsData,MATCH($B20,IF(SpacePeopleAllocationsType=$C20,SpacePeopleAllocationsCampus),0),MATCH(G$9,SpacePeopleAllocationsYear,0))/INDEX(SpacePeopleAllocationsData,MATCH($B20,IF(SpacePeopleAllocationsType=$C20,SpacePeopleAllocationsCampus),0),MATCH(CurrentCFYear,SpacePeopleAllocationsYear,0)))-1),"")</f>
        <v>Base Year</v>
      </c>
      <c r="H20" s="269"/>
      <c r="I20" s="269"/>
      <c r="J20" s="269"/>
      <c r="K20" s="269"/>
      <c r="L20" s="269"/>
      <c r="M20" s="269"/>
      <c r="N20" s="269"/>
      <c r="O20" s="269"/>
      <c r="P20" s="269"/>
      <c r="Q20" s="270"/>
      <c r="R20" s="287"/>
    </row>
    <row r="21" spans="1:18" ht="19.5" customHeight="1" x14ac:dyDescent="0.25">
      <c r="A21" s="283"/>
      <c r="B21" s="296" t="s">
        <v>359</v>
      </c>
      <c r="C21" s="297" t="s">
        <v>411</v>
      </c>
      <c r="D21" s="299"/>
      <c r="E21" s="299"/>
      <c r="F21" s="299"/>
      <c r="G21" s="299"/>
      <c r="H21" s="299"/>
      <c r="I21" s="299"/>
      <c r="J21" s="299"/>
      <c r="K21" s="299"/>
      <c r="L21" s="299"/>
      <c r="M21" s="299"/>
      <c r="N21" s="299"/>
      <c r="O21" s="299"/>
      <c r="P21" s="299"/>
      <c r="Q21" s="300"/>
      <c r="R21" s="287"/>
    </row>
    <row r="22" spans="1:18" ht="19.5" customHeight="1" x14ac:dyDescent="0.25">
      <c r="A22" s="283"/>
      <c r="B22" s="293" t="s">
        <v>574</v>
      </c>
      <c r="C22" s="294" t="s">
        <v>412</v>
      </c>
      <c r="D22" s="301">
        <f>SUMIF('Space &amp; people allocations'!$C11:$C20,'CSM Factors'!$C22,'Space &amp; people allocations'!D11:D20)</f>
        <v>17445</v>
      </c>
      <c r="E22" s="301">
        <f>SUMIF('Space &amp; people allocations'!$C11:$C20,'CSM Factors'!$C22,'Space &amp; people allocations'!E11:E20)</f>
        <v>17110</v>
      </c>
      <c r="F22" s="301">
        <f>SUMIF('Space &amp; people allocations'!$C11:$C20,'CSM Factors'!$C22,'Space &amp; people allocations'!F11:F20)</f>
        <v>18427.5</v>
      </c>
      <c r="G22" s="301">
        <f>SUMIF('Space &amp; people allocations'!$C11:$C20,'CSM Factors'!$C22,'Space &amp; people allocations'!G11:G20)</f>
        <v>19925</v>
      </c>
      <c r="H22" s="301">
        <f>SUMIF('Space &amp; people allocations'!$C11:$C20,'CSM Factors'!$C22,'Space &amp; people allocations'!H11:H20)</f>
        <v>20323.500000000004</v>
      </c>
      <c r="I22" s="301">
        <f>SUMIF('Space &amp; people allocations'!$C11:$C20,'CSM Factors'!$C22,'Space &amp; people allocations'!I11:I20)</f>
        <v>20729.969999999998</v>
      </c>
      <c r="J22" s="301">
        <f>SUMIF('Space &amp; people allocations'!$C11:$C20,'CSM Factors'!$C22,'Space &amp; people allocations'!J11:J20)</f>
        <v>21144.5694</v>
      </c>
      <c r="K22" s="301">
        <f>SUMIF('Space &amp; people allocations'!$C11:$C20,'CSM Factors'!$C22,'Space &amp; people allocations'!K11:K20)</f>
        <v>21567.460788</v>
      </c>
      <c r="L22" s="301">
        <f>SUMIF('Space &amp; people allocations'!$C11:$C20,'CSM Factors'!$C22,'Space &amp; people allocations'!L11:L20)</f>
        <v>21998.810003760002</v>
      </c>
      <c r="M22" s="301">
        <f>SUMIF('Space &amp; people allocations'!$C11:$C20,'CSM Factors'!$C22,'Space &amp; people allocations'!M11:M20)</f>
        <v>22438.786203835203</v>
      </c>
      <c r="N22" s="301">
        <f>SUMIF('Space &amp; people allocations'!$C11:$C20,'CSM Factors'!$C22,'Space &amp; people allocations'!N11:N20)</f>
        <v>22887.561927911906</v>
      </c>
      <c r="O22" s="301">
        <f>SUMIF('Space &amp; people allocations'!$C11:$C20,'CSM Factors'!$C22,'Space &amp; people allocations'!O11:O20)</f>
        <v>23345.313166470143</v>
      </c>
      <c r="P22" s="301">
        <f>SUMIF('Space &amp; people allocations'!$C11:$C20,'CSM Factors'!$C22,'Space &amp; people allocations'!P11:P20)</f>
        <v>23812.219429799552</v>
      </c>
      <c r="Q22" s="301">
        <f>SUMIF('Space &amp; people allocations'!$C11:$C20,'CSM Factors'!$C22,'Space &amp; people allocations'!Q11:Q20)</f>
        <v>24288.463818395539</v>
      </c>
      <c r="R22" s="287"/>
    </row>
    <row r="23" spans="1:18" ht="19.5" customHeight="1" x14ac:dyDescent="0.25">
      <c r="A23" s="283"/>
      <c r="B23" s="296" t="s">
        <v>574</v>
      </c>
      <c r="C23" s="297" t="s">
        <v>411</v>
      </c>
      <c r="D23" s="302">
        <f>SUMIF('Space &amp; people allocations'!$C11:$C20,'CSM Factors'!$C23,'Space &amp; people allocations'!D11:D20)</f>
        <v>5316</v>
      </c>
      <c r="E23" s="302">
        <f>SUMIF('Space &amp; people allocations'!$C11:$C20,'CSM Factors'!$C23,'Space &amp; people allocations'!E11:E20)</f>
        <v>5586</v>
      </c>
      <c r="F23" s="302">
        <f>SUMIF('Space &amp; people allocations'!$C11:$C20,'CSM Factors'!$C23,'Space &amp; people allocations'!F11:F20)</f>
        <v>5388</v>
      </c>
      <c r="G23" s="302">
        <f>SUMIF('Space &amp; people allocations'!$C11:$C20,'CSM Factors'!$C23,'Space &amp; people allocations'!G11:G20)</f>
        <v>5838</v>
      </c>
      <c r="H23" s="302">
        <f>SUMIF('Space &amp; people allocations'!$C11:$C20,'CSM Factors'!$C23,'Space &amp; people allocations'!H11:H20)</f>
        <v>5954.76</v>
      </c>
      <c r="I23" s="302">
        <f>SUMIF('Space &amp; people allocations'!$C11:$C20,'CSM Factors'!$C23,'Space &amp; people allocations'!I11:I20)</f>
        <v>6073.8552</v>
      </c>
      <c r="J23" s="302">
        <f>SUMIF('Space &amp; people allocations'!$C11:$C20,'CSM Factors'!$C23,'Space &amp; people allocations'!J11:J20)</f>
        <v>6195.3323040000005</v>
      </c>
      <c r="K23" s="302">
        <f>SUMIF('Space &amp; people allocations'!$C11:$C20,'CSM Factors'!$C23,'Space &amp; people allocations'!K11:K20)</f>
        <v>6319.23895008</v>
      </c>
      <c r="L23" s="302">
        <f>SUMIF('Space &amp; people allocations'!$C11:$C20,'CSM Factors'!$C23,'Space &amp; people allocations'!L11:L20)</f>
        <v>6445.6237290816007</v>
      </c>
      <c r="M23" s="302">
        <f>SUMIF('Space &amp; people allocations'!$C11:$C20,'CSM Factors'!$C23,'Space &amp; people allocations'!M11:M20)</f>
        <v>6574.5362036632323</v>
      </c>
      <c r="N23" s="302">
        <f>SUMIF('Space &amp; people allocations'!$C11:$C20,'CSM Factors'!$C23,'Space &amp; people allocations'!N11:N20)</f>
        <v>6706.0269277364969</v>
      </c>
      <c r="O23" s="302">
        <f>SUMIF('Space &amp; people allocations'!$C11:$C20,'CSM Factors'!$C23,'Space &amp; people allocations'!O11:O20)</f>
        <v>6840.147466291226</v>
      </c>
      <c r="P23" s="302">
        <f>SUMIF('Space &amp; people allocations'!$C11:$C20,'CSM Factors'!$C23,'Space &amp; people allocations'!P11:P20)</f>
        <v>6976.9504156170506</v>
      </c>
      <c r="Q23" s="303">
        <f>SUMIF('Space &amp; people allocations'!$C11:$C20,'CSM Factors'!$C23,'Space &amp; people allocations'!Q11:Q20)</f>
        <v>7116.4894239293917</v>
      </c>
      <c r="R23" s="287"/>
    </row>
    <row r="24" spans="1:18" ht="19.5" customHeight="1" x14ac:dyDescent="0.25">
      <c r="A24" s="283"/>
      <c r="C24" s="283"/>
      <c r="D24" s="304"/>
      <c r="E24" s="304"/>
      <c r="F24" s="304"/>
      <c r="G24" s="304"/>
      <c r="H24" s="304"/>
      <c r="I24" s="304"/>
      <c r="J24" s="304"/>
      <c r="K24" s="304"/>
      <c r="L24" s="304"/>
      <c r="M24" s="304"/>
      <c r="N24" s="304"/>
      <c r="O24" s="304"/>
      <c r="P24" s="304"/>
      <c r="Q24" s="304"/>
      <c r="R24" s="287"/>
    </row>
    <row r="25" spans="1:18" ht="30.75" customHeight="1" x14ac:dyDescent="0.25">
      <c r="A25" s="283"/>
      <c r="B25" s="305" t="s">
        <v>576</v>
      </c>
      <c r="C25" s="306"/>
      <c r="D25" s="307"/>
      <c r="E25" s="307"/>
      <c r="F25" s="307"/>
      <c r="G25" s="307"/>
      <c r="H25" s="307"/>
      <c r="I25" s="307"/>
      <c r="J25" s="307"/>
      <c r="K25" s="307"/>
      <c r="L25" s="307"/>
      <c r="M25" s="307"/>
      <c r="N25" s="307"/>
      <c r="O25" s="307"/>
      <c r="P25" s="307"/>
      <c r="Q25" s="307"/>
      <c r="R25" s="287"/>
    </row>
    <row r="26" spans="1:18" ht="19.5" customHeight="1" x14ac:dyDescent="0.25">
      <c r="A26" s="283"/>
      <c r="B26" s="308" t="s">
        <v>419</v>
      </c>
      <c r="C26" s="309" t="s">
        <v>425</v>
      </c>
      <c r="D26" s="310" t="s">
        <v>267</v>
      </c>
      <c r="E26" s="310" t="s">
        <v>268</v>
      </c>
      <c r="F26" s="310" t="s">
        <v>11</v>
      </c>
      <c r="G26" s="310" t="s">
        <v>345</v>
      </c>
      <c r="H26" s="310" t="s">
        <v>346</v>
      </c>
      <c r="I26" s="310" t="s">
        <v>347</v>
      </c>
      <c r="J26" s="310" t="s">
        <v>348</v>
      </c>
      <c r="K26" s="310" t="s">
        <v>349</v>
      </c>
      <c r="L26" s="310" t="s">
        <v>350</v>
      </c>
      <c r="M26" s="311" t="s">
        <v>351</v>
      </c>
      <c r="N26" s="311" t="s">
        <v>352</v>
      </c>
      <c r="O26" s="311" t="s">
        <v>353</v>
      </c>
      <c r="P26" s="311" t="s">
        <v>354</v>
      </c>
      <c r="Q26" s="312" t="s">
        <v>356</v>
      </c>
      <c r="R26" s="287"/>
    </row>
    <row r="27" spans="1:18" ht="19.5" customHeight="1" x14ac:dyDescent="0.25">
      <c r="A27" s="283"/>
      <c r="B27" s="293" t="str">
        <f>INDEX(UserInputCampusNames,1,0)</f>
        <v>Campus A</v>
      </c>
      <c r="C27" s="294" t="s">
        <v>361</v>
      </c>
      <c r="D27" s="432">
        <f t="array" ref="D27">IFERROR(IF(RIGHT(D$9,2)=RIGHT(CurrentCFYear,2),"Base Year",(INDEX(SpacePeopleAllocationsData,MATCH($B27,IF(SpacePeopleAllocationsType=$C27,SpacePeopleAllocationsCampus),0),MATCH(D$9,SpacePeopleAllocationsYear,0))/INDEX(SpacePeopleAllocationsData,MATCH($B27,IF(SpacePeopleAllocationsType=$C27,SpacePeopleAllocationsCampus),0),MATCH(CurrentCFYear,SpacePeopleAllocationsYear,0)))-1),"")</f>
        <v>-0.19117647058823528</v>
      </c>
      <c r="E27" s="295">
        <f t="array" ref="E27">IFERROR(IF(RIGHT(E$9,2)=RIGHT(CurrentCFYear,2),"Base Year",(INDEX(SpacePeopleAllocationsData,MATCH($B27,IF(SpacePeopleAllocationsType=$C27,SpacePeopleAllocationsCampus),0),MATCH(E$9,SpacePeopleAllocationsYear,0))/INDEX(SpacePeopleAllocationsData,MATCH($B27,IF(SpacePeopleAllocationsType=$C27,SpacePeopleAllocationsCampus),0),MATCH(CurrentCFYear,SpacePeopleAllocationsYear,0)))-1),"")</f>
        <v>-0.13051470588235292</v>
      </c>
      <c r="F27" s="295">
        <f t="array" ref="F27">IFERROR(IF(RIGHT(F$9,2)=RIGHT(CurrentCFYear,2),"Base Year",(INDEX(SpacePeopleAllocationsData,MATCH($B27,IF(SpacePeopleAllocationsType=$C27,SpacePeopleAllocationsCampus),0),MATCH(F$9,SpacePeopleAllocationsYear,0))/INDEX(SpacePeopleAllocationsData,MATCH($B27,IF(SpacePeopleAllocationsType=$C27,SpacePeopleAllocationsCampus),0),MATCH(CurrentCFYear,SpacePeopleAllocationsYear,0)))-1),"")</f>
        <v>-2.0220588235294157E-2</v>
      </c>
      <c r="G27" s="295" t="str">
        <f t="array" ref="G27">IFERROR(IF(RIGHT(G$9,2)=RIGHT(CurrentCFYear,2),"Base Year",(INDEX(SpacePeopleAllocationsData,MATCH($B27,IF(SpacePeopleAllocationsType=$C27,SpacePeopleAllocationsCampus),0),MATCH(G$9,SpacePeopleAllocationsYear,0))/INDEX(SpacePeopleAllocationsData,MATCH($B27,IF(SpacePeopleAllocationsType=$C27,SpacePeopleAllocationsCampus),0),MATCH(CurrentCFYear,SpacePeopleAllocationsYear,0)))-1),"")</f>
        <v>Base Year</v>
      </c>
      <c r="H27" s="269">
        <v>0.02</v>
      </c>
      <c r="I27" s="269">
        <v>0.02</v>
      </c>
      <c r="J27" s="269">
        <v>0.02</v>
      </c>
      <c r="K27" s="269">
        <v>0.02</v>
      </c>
      <c r="L27" s="269">
        <v>0.02</v>
      </c>
      <c r="M27" s="269">
        <v>0.02</v>
      </c>
      <c r="N27" s="269">
        <v>0.02</v>
      </c>
      <c r="O27" s="269">
        <v>0.02</v>
      </c>
      <c r="P27" s="269">
        <v>0.02</v>
      </c>
      <c r="Q27" s="269">
        <v>0.02</v>
      </c>
      <c r="R27" s="287"/>
    </row>
    <row r="28" spans="1:18" ht="19.5" customHeight="1" x14ac:dyDescent="0.25">
      <c r="A28" s="283"/>
      <c r="B28" s="296" t="str">
        <f>INDEX(UserInputCampusNames,1,0)</f>
        <v>Campus A</v>
      </c>
      <c r="C28" s="297" t="s">
        <v>360</v>
      </c>
      <c r="D28" s="433">
        <f t="array" ref="D28">IFERROR(IF(RIGHT(D$9,2)=RIGHT(CurrentCFYear,2),"Base Year",(INDEX(SpacePeopleAllocationsData,MATCH($B28,IF(SpacePeopleAllocationsType=$C28,SpacePeopleAllocationsCampus),0),MATCH(D$9,SpacePeopleAllocationsYear,0))/INDEX(SpacePeopleAllocationsData,MATCH($B28,IF(SpacePeopleAllocationsType=$C28,SpacePeopleAllocationsCampus),0),MATCH(CurrentCFYear,SpacePeopleAllocationsYear,0)))-1),"")</f>
        <v>-0.10327022375215145</v>
      </c>
      <c r="E28" s="434">
        <f t="array" ref="E28">IFERROR(IF(RIGHT(E$9,2)=RIGHT(CurrentCFYear,2),"Base Year",(INDEX(SpacePeopleAllocationsData,MATCH($B28,IF(SpacePeopleAllocationsType=$C28,SpacePeopleAllocationsCampus),0),MATCH(E$9,SpacePeopleAllocationsYear,0))/INDEX(SpacePeopleAllocationsData,MATCH($B28,IF(SpacePeopleAllocationsType=$C28,SpacePeopleAllocationsCampus),0),MATCH(CurrentCFYear,SpacePeopleAllocationsYear,0)))-1),"")</f>
        <v>-6.0240963855421659E-2</v>
      </c>
      <c r="F28" s="434">
        <f t="array" ref="F28">IFERROR(IF(RIGHT(F$9,2)=RIGHT(CurrentCFYear,2),"Base Year",(INDEX(SpacePeopleAllocationsData,MATCH($B28,IF(SpacePeopleAllocationsType=$C28,SpacePeopleAllocationsCampus),0),MATCH(F$9,SpacePeopleAllocationsYear,0))/INDEX(SpacePeopleAllocationsData,MATCH($B28,IF(SpacePeopleAllocationsType=$C28,SpacePeopleAllocationsCampus),0),MATCH(CurrentCFYear,SpacePeopleAllocationsYear,0)))-1),"")</f>
        <v>-2.5817555938037917E-2</v>
      </c>
      <c r="G28" s="434" t="str">
        <f t="array" ref="G28">IFERROR(IF(RIGHT(G$9,2)=RIGHT(CurrentCFYear,2),"Base Year",(INDEX(SpacePeopleAllocationsData,MATCH($B28,IF(SpacePeopleAllocationsType=$C28,SpacePeopleAllocationsCampus),0),MATCH(G$9,SpacePeopleAllocationsYear,0))/INDEX(SpacePeopleAllocationsData,MATCH($B28,IF(SpacePeopleAllocationsType=$C28,SpacePeopleAllocationsCampus),0),MATCH(CurrentCFYear,SpacePeopleAllocationsYear,0)))-1),"")</f>
        <v>Base Year</v>
      </c>
      <c r="H28" s="271">
        <v>0.02</v>
      </c>
      <c r="I28" s="271">
        <v>0.02</v>
      </c>
      <c r="J28" s="271">
        <v>0.02</v>
      </c>
      <c r="K28" s="271">
        <v>0.02</v>
      </c>
      <c r="L28" s="271">
        <v>0.02</v>
      </c>
      <c r="M28" s="271">
        <v>0.02</v>
      </c>
      <c r="N28" s="271">
        <v>0.02</v>
      </c>
      <c r="O28" s="271">
        <v>0.02</v>
      </c>
      <c r="P28" s="271">
        <v>0.02</v>
      </c>
      <c r="Q28" s="271">
        <v>0.02</v>
      </c>
      <c r="R28" s="287"/>
    </row>
    <row r="29" spans="1:18" ht="19.5" customHeight="1" x14ac:dyDescent="0.25">
      <c r="A29" s="283"/>
      <c r="B29" s="293" t="str">
        <f>INDEX(UserInputCampusNames,2,0)</f>
        <v>Campus B</v>
      </c>
      <c r="C29" s="294" t="s">
        <v>361</v>
      </c>
      <c r="D29" s="432">
        <f t="array" ref="D29">IFERROR(IF(RIGHT(D$9,2)=RIGHT(CurrentCFYear,2),"Base Year",(INDEX(SpacePeopleAllocationsData,MATCH($B29,IF(SpacePeopleAllocationsType=$C29,SpacePeopleAllocationsCampus),0),MATCH(D$9,SpacePeopleAllocationsYear,0))/INDEX(SpacePeopleAllocationsData,MATCH($B29,IF(SpacePeopleAllocationsType=$C29,SpacePeopleAllocationsCampus),0),MATCH(CurrentCFYear,SpacePeopleAllocationsYear,0)))-1),"")</f>
        <v>-0.19117647058823528</v>
      </c>
      <c r="E29" s="295">
        <f t="array" ref="E29">IFERROR(IF(RIGHT(E$9,2)=RIGHT(CurrentCFYear,2),"Base Year",(INDEX(SpacePeopleAllocationsData,MATCH($B29,IF(SpacePeopleAllocationsType=$C29,SpacePeopleAllocationsCampus),0),MATCH(E$9,SpacePeopleAllocationsYear,0))/INDEX(SpacePeopleAllocationsData,MATCH($B29,IF(SpacePeopleAllocationsType=$C29,SpacePeopleAllocationsCampus),0),MATCH(CurrentCFYear,SpacePeopleAllocationsYear,0)))-1),"")</f>
        <v>-0.13051470588235292</v>
      </c>
      <c r="F29" s="295">
        <f t="array" ref="F29">IFERROR(IF(RIGHT(F$9,2)=RIGHT(CurrentCFYear,2),"Base Year",(INDEX(SpacePeopleAllocationsData,MATCH($B29,IF(SpacePeopleAllocationsType=$C29,SpacePeopleAllocationsCampus),0),MATCH(F$9,SpacePeopleAllocationsYear,0))/INDEX(SpacePeopleAllocationsData,MATCH($B29,IF(SpacePeopleAllocationsType=$C29,SpacePeopleAllocationsCampus),0),MATCH(CurrentCFYear,SpacePeopleAllocationsYear,0)))-1),"")</f>
        <v>-2.0220588235294157E-2</v>
      </c>
      <c r="G29" s="295" t="str">
        <f t="array" ref="G29">IFERROR(IF(RIGHT(G$9,2)=RIGHT(CurrentCFYear,2),"Base Year",(INDEX(SpacePeopleAllocationsData,MATCH($B29,IF(SpacePeopleAllocationsType=$C29,SpacePeopleAllocationsCampus),0),MATCH(G$9,SpacePeopleAllocationsYear,0))/INDEX(SpacePeopleAllocationsData,MATCH($B29,IF(SpacePeopleAllocationsType=$C29,SpacePeopleAllocationsCampus),0),MATCH(CurrentCFYear,SpacePeopleAllocationsYear,0)))-1),"")</f>
        <v>Base Year</v>
      </c>
      <c r="H29" s="269">
        <v>0.02</v>
      </c>
      <c r="I29" s="269">
        <v>0.02</v>
      </c>
      <c r="J29" s="269">
        <v>0.02</v>
      </c>
      <c r="K29" s="269">
        <v>0.02</v>
      </c>
      <c r="L29" s="269">
        <v>0.02</v>
      </c>
      <c r="M29" s="269">
        <v>0.02</v>
      </c>
      <c r="N29" s="269">
        <v>0.02</v>
      </c>
      <c r="O29" s="269">
        <v>0.02</v>
      </c>
      <c r="P29" s="269">
        <v>0.02</v>
      </c>
      <c r="Q29" s="269">
        <v>0.02</v>
      </c>
      <c r="R29" s="287"/>
    </row>
    <row r="30" spans="1:18" ht="19.5" customHeight="1" x14ac:dyDescent="0.25">
      <c r="A30" s="283"/>
      <c r="B30" s="296" t="str">
        <f>INDEX(UserInputCampusNames,2,0)</f>
        <v>Campus B</v>
      </c>
      <c r="C30" s="297" t="s">
        <v>360</v>
      </c>
      <c r="D30" s="433" t="str">
        <f t="array" ref="D30">IFERROR(IF(RIGHT(D$9,2)=RIGHT(CurrentCFYear,2),"Base Year",(INDEX(SpacePeopleAllocationsData,MATCH($B30,IF(SpacePeopleAllocationsType=$C30,SpacePeopleAllocationsCampus),0),MATCH(D$9,SpacePeopleAllocationsYear,0))/INDEX(SpacePeopleAllocationsData,MATCH($B30,IF(SpacePeopleAllocationsType=$C30,SpacePeopleAllocationsCampus),0),MATCH(CurrentCFYear,SpacePeopleAllocationsYear,0)))-1),"")</f>
        <v/>
      </c>
      <c r="E30" s="434" t="str">
        <f t="array" ref="E30">IFERROR(IF(RIGHT(E$9,2)=RIGHT(CurrentCFYear,2),"Base Year",(INDEX(SpacePeopleAllocationsData,MATCH($B30,IF(SpacePeopleAllocationsType=$C30,SpacePeopleAllocationsCampus),0),MATCH(E$9,SpacePeopleAllocationsYear,0))/INDEX(SpacePeopleAllocationsData,MATCH($B30,IF(SpacePeopleAllocationsType=$C30,SpacePeopleAllocationsCampus),0),MATCH(CurrentCFYear,SpacePeopleAllocationsYear,0)))-1),"")</f>
        <v/>
      </c>
      <c r="F30" s="434" t="str">
        <f t="array" ref="F30">IFERROR(IF(RIGHT(F$9,2)=RIGHT(CurrentCFYear,2),"Base Year",(INDEX(SpacePeopleAllocationsData,MATCH($B30,IF(SpacePeopleAllocationsType=$C30,SpacePeopleAllocationsCampus),0),MATCH(F$9,SpacePeopleAllocationsYear,0))/INDEX(SpacePeopleAllocationsData,MATCH($B30,IF(SpacePeopleAllocationsType=$C30,SpacePeopleAllocationsCampus),0),MATCH(CurrentCFYear,SpacePeopleAllocationsYear,0)))-1),"")</f>
        <v/>
      </c>
      <c r="G30" s="434" t="str">
        <f t="array" ref="G30">IFERROR(IF(RIGHT(G$9,2)=RIGHT(CurrentCFYear,2),"Base Year",(INDEX(SpacePeopleAllocationsData,MATCH($B30,IF(SpacePeopleAllocationsType=$C30,SpacePeopleAllocationsCampus),0),MATCH(G$9,SpacePeopleAllocationsYear,0))/INDEX(SpacePeopleAllocationsData,MATCH($B30,IF(SpacePeopleAllocationsType=$C30,SpacePeopleAllocationsCampus),0),MATCH(CurrentCFYear,SpacePeopleAllocationsYear,0)))-1),"")</f>
        <v>Base Year</v>
      </c>
      <c r="H30" s="271"/>
      <c r="I30" s="271"/>
      <c r="J30" s="271"/>
      <c r="K30" s="271"/>
      <c r="L30" s="271"/>
      <c r="M30" s="271"/>
      <c r="N30" s="271"/>
      <c r="O30" s="271"/>
      <c r="P30" s="271"/>
      <c r="Q30" s="271"/>
      <c r="R30" s="287"/>
    </row>
    <row r="31" spans="1:18" ht="19.5" customHeight="1" x14ac:dyDescent="0.25">
      <c r="A31" s="283"/>
      <c r="B31" s="293" t="str">
        <f>INDEX(UserInputCampusNames,3,0)</f>
        <v>Campus C</v>
      </c>
      <c r="C31" s="294" t="s">
        <v>361</v>
      </c>
      <c r="D31" s="432">
        <f t="array" ref="D31">IFERROR(IF(RIGHT(D$9,2)=RIGHT(CurrentCFYear,2),"Base Year",(INDEX(SpacePeopleAllocationsData,MATCH($B31,IF(SpacePeopleAllocationsType=$C31,SpacePeopleAllocationsCampus),0),MATCH(D$9,SpacePeopleAllocationsYear,0))/INDEX(SpacePeopleAllocationsData,MATCH($B31,IF(SpacePeopleAllocationsType=$C31,SpacePeopleAllocationsCampus),0),MATCH(CurrentCFYear,SpacePeopleAllocationsYear,0)))-1),"")</f>
        <v>-0.19117647058823528</v>
      </c>
      <c r="E31" s="295">
        <f t="array" ref="E31">IFERROR(IF(RIGHT(E$9,2)=RIGHT(CurrentCFYear,2),"Base Year",(INDEX(SpacePeopleAllocationsData,MATCH($B31,IF(SpacePeopleAllocationsType=$C31,SpacePeopleAllocationsCampus),0),MATCH(E$9,SpacePeopleAllocationsYear,0))/INDEX(SpacePeopleAllocationsData,MATCH($B31,IF(SpacePeopleAllocationsType=$C31,SpacePeopleAllocationsCampus),0),MATCH(CurrentCFYear,SpacePeopleAllocationsYear,0)))-1),"")</f>
        <v>-0.13051470588235292</v>
      </c>
      <c r="F31" s="295">
        <f t="array" ref="F31">IFERROR(IF(RIGHT(F$9,2)=RIGHT(CurrentCFYear,2),"Base Year",(INDEX(SpacePeopleAllocationsData,MATCH($B31,IF(SpacePeopleAllocationsType=$C31,SpacePeopleAllocationsCampus),0),MATCH(F$9,SpacePeopleAllocationsYear,0))/INDEX(SpacePeopleAllocationsData,MATCH($B31,IF(SpacePeopleAllocationsType=$C31,SpacePeopleAllocationsCampus),0),MATCH(CurrentCFYear,SpacePeopleAllocationsYear,0)))-1),"")</f>
        <v>-2.0220588235294157E-2</v>
      </c>
      <c r="G31" s="295" t="str">
        <f t="array" ref="G31">IFERROR(IF(RIGHT(G$9,2)=RIGHT(CurrentCFYear,2),"Base Year",(INDEX(SpacePeopleAllocationsData,MATCH($B31,IF(SpacePeopleAllocationsType=$C31,SpacePeopleAllocationsCampus),0),MATCH(G$9,SpacePeopleAllocationsYear,0))/INDEX(SpacePeopleAllocationsData,MATCH($B31,IF(SpacePeopleAllocationsType=$C31,SpacePeopleAllocationsCampus),0),MATCH(CurrentCFYear,SpacePeopleAllocationsYear,0)))-1),"")</f>
        <v>Base Year</v>
      </c>
      <c r="H31" s="269">
        <v>0.02</v>
      </c>
      <c r="I31" s="269">
        <v>0.02</v>
      </c>
      <c r="J31" s="269">
        <v>0.02</v>
      </c>
      <c r="K31" s="269">
        <v>0.02</v>
      </c>
      <c r="L31" s="269">
        <v>0.02</v>
      </c>
      <c r="M31" s="269">
        <v>0.02</v>
      </c>
      <c r="N31" s="269">
        <v>0.02</v>
      </c>
      <c r="O31" s="269">
        <v>0.02</v>
      </c>
      <c r="P31" s="269">
        <v>0.02</v>
      </c>
      <c r="Q31" s="269">
        <v>0.02</v>
      </c>
      <c r="R31" s="287"/>
    </row>
    <row r="32" spans="1:18" ht="19.5" customHeight="1" x14ac:dyDescent="0.25">
      <c r="A32" s="283"/>
      <c r="B32" s="296" t="str">
        <f>INDEX(UserInputCampusNames,3,0)</f>
        <v>Campus C</v>
      </c>
      <c r="C32" s="297" t="s">
        <v>360</v>
      </c>
      <c r="D32" s="433">
        <f t="array" ref="D32">IFERROR(IF(RIGHT(D$9,2)=RIGHT(CurrentCFYear,2),"Base Year",(INDEX(SpacePeopleAllocationsData,MATCH($B32,IF(SpacePeopleAllocationsType=$C32,SpacePeopleAllocationsCampus),0),MATCH(D$9,SpacePeopleAllocationsYear,0))/INDEX(SpacePeopleAllocationsData,MATCH($B32,IF(SpacePeopleAllocationsType=$C32,SpacePeopleAllocationsCampus),0),MATCH(CurrentCFYear,SpacePeopleAllocationsYear,0)))-1),"")</f>
        <v>-0.10327022375215145</v>
      </c>
      <c r="E32" s="434">
        <f t="array" ref="E32">IFERROR(IF(RIGHT(E$9,2)=RIGHT(CurrentCFYear,2),"Base Year",(INDEX(SpacePeopleAllocationsData,MATCH($B32,IF(SpacePeopleAllocationsType=$C32,SpacePeopleAllocationsCampus),0),MATCH(E$9,SpacePeopleAllocationsYear,0))/INDEX(SpacePeopleAllocationsData,MATCH($B32,IF(SpacePeopleAllocationsType=$C32,SpacePeopleAllocationsCampus),0),MATCH(CurrentCFYear,SpacePeopleAllocationsYear,0)))-1),"")</f>
        <v>-6.0240963855421659E-2</v>
      </c>
      <c r="F32" s="434">
        <f t="array" ref="F32">IFERROR(IF(RIGHT(F$9,2)=RIGHT(CurrentCFYear,2),"Base Year",(INDEX(SpacePeopleAllocationsData,MATCH($B32,IF(SpacePeopleAllocationsType=$C32,SpacePeopleAllocationsCampus),0),MATCH(F$9,SpacePeopleAllocationsYear,0))/INDEX(SpacePeopleAllocationsData,MATCH($B32,IF(SpacePeopleAllocationsType=$C32,SpacePeopleAllocationsCampus),0),MATCH(CurrentCFYear,SpacePeopleAllocationsYear,0)))-1),"")</f>
        <v>-2.5817555938037917E-2</v>
      </c>
      <c r="G32" s="434" t="str">
        <f t="array" ref="G32">IFERROR(IF(RIGHT(G$9,2)=RIGHT(CurrentCFYear,2),"Base Year",(INDEX(SpacePeopleAllocationsData,MATCH($B32,IF(SpacePeopleAllocationsType=$C32,SpacePeopleAllocationsCampus),0),MATCH(G$9,SpacePeopleAllocationsYear,0))/INDEX(SpacePeopleAllocationsData,MATCH($B32,IF(SpacePeopleAllocationsType=$C32,SpacePeopleAllocationsCampus),0),MATCH(CurrentCFYear,SpacePeopleAllocationsYear,0)))-1),"")</f>
        <v>Base Year</v>
      </c>
      <c r="H32" s="271">
        <v>0.02</v>
      </c>
      <c r="I32" s="271">
        <v>0.02</v>
      </c>
      <c r="J32" s="271">
        <v>0.02</v>
      </c>
      <c r="K32" s="271">
        <v>0.02</v>
      </c>
      <c r="L32" s="271">
        <v>0.02</v>
      </c>
      <c r="M32" s="271">
        <v>0.02</v>
      </c>
      <c r="N32" s="271">
        <v>0.02</v>
      </c>
      <c r="O32" s="271">
        <v>0.02</v>
      </c>
      <c r="P32" s="271">
        <v>0.02</v>
      </c>
      <c r="Q32" s="271">
        <v>0.02</v>
      </c>
      <c r="R32" s="287"/>
    </row>
    <row r="33" spans="1:18" ht="19.5" customHeight="1" x14ac:dyDescent="0.25">
      <c r="A33" s="283"/>
      <c r="B33" s="293" t="str">
        <f>INDEX(UserInputCampusNames,4,0)</f>
        <v>Campus D</v>
      </c>
      <c r="C33" s="294" t="s">
        <v>361</v>
      </c>
      <c r="D33" s="432">
        <f t="array" ref="D33">IFERROR(IF(RIGHT(D$9,2)=RIGHT(CurrentCFYear,2),"Base Year",(INDEX(SpacePeopleAllocationsData,MATCH($B33,IF(SpacePeopleAllocationsType=$C33,SpacePeopleAllocationsCampus),0),MATCH(D$9,SpacePeopleAllocationsYear,0))/INDEX(SpacePeopleAllocationsData,MATCH($B33,IF(SpacePeopleAllocationsType=$C33,SpacePeopleAllocationsCampus),0),MATCH(CurrentCFYear,SpacePeopleAllocationsYear,0)))-1),"")</f>
        <v>-0.19117647058823528</v>
      </c>
      <c r="E33" s="295">
        <f t="array" ref="E33">IFERROR(IF(RIGHT(E$9,2)=RIGHT(CurrentCFYear,2),"Base Year",(INDEX(SpacePeopleAllocationsData,MATCH($B33,IF(SpacePeopleAllocationsType=$C33,SpacePeopleAllocationsCampus),0),MATCH(E$9,SpacePeopleAllocationsYear,0))/INDEX(SpacePeopleAllocationsData,MATCH($B33,IF(SpacePeopleAllocationsType=$C33,SpacePeopleAllocationsCampus),0),MATCH(CurrentCFYear,SpacePeopleAllocationsYear,0)))-1),"")</f>
        <v>-0.13051470588235292</v>
      </c>
      <c r="F33" s="295">
        <f t="array" ref="F33">IFERROR(IF(RIGHT(F$9,2)=RIGHT(CurrentCFYear,2),"Base Year",(INDEX(SpacePeopleAllocationsData,MATCH($B33,IF(SpacePeopleAllocationsType=$C33,SpacePeopleAllocationsCampus),0),MATCH(F$9,SpacePeopleAllocationsYear,0))/INDEX(SpacePeopleAllocationsData,MATCH($B33,IF(SpacePeopleAllocationsType=$C33,SpacePeopleAllocationsCampus),0),MATCH(CurrentCFYear,SpacePeopleAllocationsYear,0)))-1),"")</f>
        <v>-2.0220588235294157E-2</v>
      </c>
      <c r="G33" s="295" t="str">
        <f t="array" ref="G33">IFERROR(IF(RIGHT(G$9,2)=RIGHT(CurrentCFYear,2),"Base Year",(INDEX(SpacePeopleAllocationsData,MATCH($B33,IF(SpacePeopleAllocationsType=$C33,SpacePeopleAllocationsCampus),0),MATCH(G$9,SpacePeopleAllocationsYear,0))/INDEX(SpacePeopleAllocationsData,MATCH($B33,IF(SpacePeopleAllocationsType=$C33,SpacePeopleAllocationsCampus),0),MATCH(CurrentCFYear,SpacePeopleAllocationsYear,0)))-1),"")</f>
        <v>Base Year</v>
      </c>
      <c r="H33" s="269">
        <v>0.02</v>
      </c>
      <c r="I33" s="269">
        <v>0.02</v>
      </c>
      <c r="J33" s="269">
        <v>0.02</v>
      </c>
      <c r="K33" s="269">
        <v>0.02</v>
      </c>
      <c r="L33" s="269">
        <v>0.02</v>
      </c>
      <c r="M33" s="269">
        <v>0.02</v>
      </c>
      <c r="N33" s="269">
        <v>0.02</v>
      </c>
      <c r="O33" s="269">
        <v>0.02</v>
      </c>
      <c r="P33" s="269">
        <v>0.02</v>
      </c>
      <c r="Q33" s="269">
        <v>0.02</v>
      </c>
      <c r="R33" s="287"/>
    </row>
    <row r="34" spans="1:18" ht="19.5" customHeight="1" x14ac:dyDescent="0.25">
      <c r="A34" s="283"/>
      <c r="B34" s="296" t="str">
        <f>INDEX(UserInputCampusNames,4,0)</f>
        <v>Campus D</v>
      </c>
      <c r="C34" s="297" t="s">
        <v>360</v>
      </c>
      <c r="D34" s="433" t="str">
        <f t="array" ref="D34">IFERROR(IF(RIGHT(D$9,2)=RIGHT(CurrentCFYear,2),"Base Year",(INDEX(SpacePeopleAllocationsData,MATCH($B34,IF(SpacePeopleAllocationsType=$C34,SpacePeopleAllocationsCampus),0),MATCH(D$9,SpacePeopleAllocationsYear,0))/INDEX(SpacePeopleAllocationsData,MATCH($B34,IF(SpacePeopleAllocationsType=$C34,SpacePeopleAllocationsCampus),0),MATCH(CurrentCFYear,SpacePeopleAllocationsYear,0)))-1),"")</f>
        <v/>
      </c>
      <c r="E34" s="434" t="str">
        <f t="array" ref="E34">IFERROR(IF(RIGHT(E$9,2)=RIGHT(CurrentCFYear,2),"Base Year",(INDEX(SpacePeopleAllocationsData,MATCH($B34,IF(SpacePeopleAllocationsType=$C34,SpacePeopleAllocationsCampus),0),MATCH(E$9,SpacePeopleAllocationsYear,0))/INDEX(SpacePeopleAllocationsData,MATCH($B34,IF(SpacePeopleAllocationsType=$C34,SpacePeopleAllocationsCampus),0),MATCH(CurrentCFYear,SpacePeopleAllocationsYear,0)))-1),"")</f>
        <v/>
      </c>
      <c r="F34" s="434" t="str">
        <f t="array" ref="F34">IFERROR(IF(RIGHT(F$9,2)=RIGHT(CurrentCFYear,2),"Base Year",(INDEX(SpacePeopleAllocationsData,MATCH($B34,IF(SpacePeopleAllocationsType=$C34,SpacePeopleAllocationsCampus),0),MATCH(F$9,SpacePeopleAllocationsYear,0))/INDEX(SpacePeopleAllocationsData,MATCH($B34,IF(SpacePeopleAllocationsType=$C34,SpacePeopleAllocationsCampus),0),MATCH(CurrentCFYear,SpacePeopleAllocationsYear,0)))-1),"")</f>
        <v/>
      </c>
      <c r="G34" s="434" t="str">
        <f t="array" ref="G34">IFERROR(IF(RIGHT(G$9,2)=RIGHT(CurrentCFYear,2),"Base Year",(INDEX(SpacePeopleAllocationsData,MATCH($B34,IF(SpacePeopleAllocationsType=$C34,SpacePeopleAllocationsCampus),0),MATCH(G$9,SpacePeopleAllocationsYear,0))/INDEX(SpacePeopleAllocationsData,MATCH($B34,IF(SpacePeopleAllocationsType=$C34,SpacePeopleAllocationsCampus),0),MATCH(CurrentCFYear,SpacePeopleAllocationsYear,0)))-1),"")</f>
        <v>Base Year</v>
      </c>
      <c r="H34" s="271"/>
      <c r="I34" s="271"/>
      <c r="J34" s="271"/>
      <c r="K34" s="271"/>
      <c r="L34" s="271"/>
      <c r="M34" s="271"/>
      <c r="N34" s="271"/>
      <c r="O34" s="271"/>
      <c r="P34" s="271"/>
      <c r="Q34" s="272"/>
      <c r="R34" s="287"/>
    </row>
    <row r="35" spans="1:18" ht="19.5" customHeight="1" x14ac:dyDescent="0.25">
      <c r="A35" s="283"/>
      <c r="B35" s="293" t="str">
        <f>INDEX(UserInputCampusNames,5,0)</f>
        <v>Not used</v>
      </c>
      <c r="C35" s="294" t="s">
        <v>361</v>
      </c>
      <c r="D35" s="432" t="str">
        <f t="array" ref="D35">IFERROR(IF(RIGHT(D$9,2)=RIGHT(CurrentCFYear,2),"Base Year",(INDEX(SpacePeopleAllocationsData,MATCH($B35,IF(SpacePeopleAllocationsType=$C35,SpacePeopleAllocationsCampus),0),MATCH(D$9,SpacePeopleAllocationsYear,0))/INDEX(SpacePeopleAllocationsData,MATCH($B35,IF(SpacePeopleAllocationsType=$C35,SpacePeopleAllocationsCampus),0),MATCH(CurrentCFYear,SpacePeopleAllocationsYear,0)))-1),"")</f>
        <v/>
      </c>
      <c r="E35" s="295" t="str">
        <f t="array" ref="E35">IFERROR(IF(RIGHT(E$9,2)=RIGHT(CurrentCFYear,2),"Base Year",(INDEX(SpacePeopleAllocationsData,MATCH($B35,IF(SpacePeopleAllocationsType=$C35,SpacePeopleAllocationsCampus),0),MATCH(E$9,SpacePeopleAllocationsYear,0))/INDEX(SpacePeopleAllocationsData,MATCH($B35,IF(SpacePeopleAllocationsType=$C35,SpacePeopleAllocationsCampus),0),MATCH(CurrentCFYear,SpacePeopleAllocationsYear,0)))-1),"")</f>
        <v/>
      </c>
      <c r="F35" s="295" t="str">
        <f t="array" ref="F35">IFERROR(IF(RIGHT(F$9,2)=RIGHT(CurrentCFYear,2),"Base Year",(INDEX(SpacePeopleAllocationsData,MATCH($B35,IF(SpacePeopleAllocationsType=$C35,SpacePeopleAllocationsCampus),0),MATCH(F$9,SpacePeopleAllocationsYear,0))/INDEX(SpacePeopleAllocationsData,MATCH($B35,IF(SpacePeopleAllocationsType=$C35,SpacePeopleAllocationsCampus),0),MATCH(CurrentCFYear,SpacePeopleAllocationsYear,0)))-1),"")</f>
        <v/>
      </c>
      <c r="G35" s="295" t="str">
        <f t="array" ref="G35">IFERROR(IF(RIGHT(G$9,2)=RIGHT(CurrentCFYear,2),"Base Year",(INDEX(SpacePeopleAllocationsData,MATCH($B35,IF(SpacePeopleAllocationsType=$C35,SpacePeopleAllocationsCampus),0),MATCH(G$9,SpacePeopleAllocationsYear,0))/INDEX(SpacePeopleAllocationsData,MATCH($B35,IF(SpacePeopleAllocationsType=$C35,SpacePeopleAllocationsCampus),0),MATCH(CurrentCFYear,SpacePeopleAllocationsYear,0)))-1),"")</f>
        <v>Base Year</v>
      </c>
      <c r="H35" s="269"/>
      <c r="I35" s="269"/>
      <c r="J35" s="269"/>
      <c r="K35" s="269"/>
      <c r="L35" s="269"/>
      <c r="M35" s="269"/>
      <c r="N35" s="269"/>
      <c r="O35" s="269"/>
      <c r="P35" s="269"/>
      <c r="Q35" s="270"/>
      <c r="R35" s="287"/>
    </row>
    <row r="36" spans="1:18" ht="19.5" customHeight="1" x14ac:dyDescent="0.25">
      <c r="A36" s="283"/>
      <c r="B36" s="296" t="str">
        <f>INDEX(UserInputCampusNames,5,0)</f>
        <v>Not used</v>
      </c>
      <c r="C36" s="297" t="s">
        <v>360</v>
      </c>
      <c r="D36" s="433" t="str">
        <f t="array" ref="D36">IFERROR(IF(RIGHT(D$9,2)=RIGHT(CurrentCFYear,2),"Base Year",(INDEX(SpacePeopleAllocationsData,MATCH($B36,IF(SpacePeopleAllocationsType=$C36,SpacePeopleAllocationsCampus),0),MATCH(D$9,SpacePeopleAllocationsYear,0))/INDEX(SpacePeopleAllocationsData,MATCH($B36,IF(SpacePeopleAllocationsType=$C36,SpacePeopleAllocationsCampus),0),MATCH(CurrentCFYear,SpacePeopleAllocationsYear,0)))-1),"")</f>
        <v/>
      </c>
      <c r="E36" s="434" t="str">
        <f t="array" ref="E36">IFERROR(IF(RIGHT(E$9,2)=RIGHT(CurrentCFYear,2),"Base Year",(INDEX(SpacePeopleAllocationsData,MATCH($B36,IF(SpacePeopleAllocationsType=$C36,SpacePeopleAllocationsCampus),0),MATCH(E$9,SpacePeopleAllocationsYear,0))/INDEX(SpacePeopleAllocationsData,MATCH($B36,IF(SpacePeopleAllocationsType=$C36,SpacePeopleAllocationsCampus),0),MATCH(CurrentCFYear,SpacePeopleAllocationsYear,0)))-1),"")</f>
        <v/>
      </c>
      <c r="F36" s="434" t="str">
        <f t="array" ref="F36">IFERROR(IF(RIGHT(F$9,2)=RIGHT(CurrentCFYear,2),"Base Year",(INDEX(SpacePeopleAllocationsData,MATCH($B36,IF(SpacePeopleAllocationsType=$C36,SpacePeopleAllocationsCampus),0),MATCH(F$9,SpacePeopleAllocationsYear,0))/INDEX(SpacePeopleAllocationsData,MATCH($B36,IF(SpacePeopleAllocationsType=$C36,SpacePeopleAllocationsCampus),0),MATCH(CurrentCFYear,SpacePeopleAllocationsYear,0)))-1),"")</f>
        <v/>
      </c>
      <c r="G36" s="434" t="str">
        <f t="array" ref="G36">IFERROR(IF(RIGHT(G$9,2)=RIGHT(CurrentCFYear,2),"Base Year",(INDEX(SpacePeopleAllocationsData,MATCH($B36,IF(SpacePeopleAllocationsType=$C36,SpacePeopleAllocationsCampus),0),MATCH(G$9,SpacePeopleAllocationsYear,0))/INDEX(SpacePeopleAllocationsData,MATCH($B36,IF(SpacePeopleAllocationsType=$C36,SpacePeopleAllocationsCampus),0),MATCH(CurrentCFYear,SpacePeopleAllocationsYear,0)))-1),"")</f>
        <v>Base Year</v>
      </c>
      <c r="H36" s="271"/>
      <c r="I36" s="271"/>
      <c r="J36" s="271"/>
      <c r="K36" s="271"/>
      <c r="L36" s="271"/>
      <c r="M36" s="271"/>
      <c r="N36" s="271"/>
      <c r="O36" s="271"/>
      <c r="P36" s="271"/>
      <c r="Q36" s="272"/>
      <c r="R36" s="287"/>
    </row>
    <row r="37" spans="1:18" ht="19.5" customHeight="1" x14ac:dyDescent="0.25">
      <c r="A37" s="283"/>
      <c r="B37" s="293" t="s">
        <v>359</v>
      </c>
      <c r="C37" s="294" t="s">
        <v>361</v>
      </c>
      <c r="D37" s="313"/>
      <c r="E37" s="313"/>
      <c r="F37" s="313"/>
      <c r="G37" s="313"/>
      <c r="H37" s="313"/>
      <c r="I37" s="313"/>
      <c r="J37" s="313"/>
      <c r="K37" s="313"/>
      <c r="L37" s="313"/>
      <c r="M37" s="313"/>
      <c r="N37" s="313"/>
      <c r="O37" s="313"/>
      <c r="P37" s="313"/>
      <c r="Q37" s="313"/>
      <c r="R37" s="287"/>
    </row>
    <row r="38" spans="1:18" ht="19.5" customHeight="1" x14ac:dyDescent="0.25">
      <c r="A38" s="283"/>
      <c r="B38" s="296" t="s">
        <v>359</v>
      </c>
      <c r="C38" s="297" t="s">
        <v>360</v>
      </c>
      <c r="D38" s="314"/>
      <c r="E38" s="314"/>
      <c r="F38" s="314"/>
      <c r="G38" s="314"/>
      <c r="H38" s="314"/>
      <c r="I38" s="314"/>
      <c r="J38" s="314"/>
      <c r="K38" s="314"/>
      <c r="L38" s="314"/>
      <c r="M38" s="314"/>
      <c r="N38" s="314"/>
      <c r="O38" s="314"/>
      <c r="P38" s="314"/>
      <c r="Q38" s="315"/>
      <c r="R38" s="287"/>
    </row>
    <row r="39" spans="1:18" ht="19.5" customHeight="1" x14ac:dyDescent="0.25">
      <c r="A39" s="283"/>
      <c r="B39" s="293" t="s">
        <v>574</v>
      </c>
      <c r="C39" s="294" t="s">
        <v>361</v>
      </c>
      <c r="D39" s="301">
        <f>SUMIF('Space &amp; people allocations'!$C27:$C38,'CSM Factors'!$C39,'Space &amp; people allocations'!D27:D38)</f>
        <v>2200</v>
      </c>
      <c r="E39" s="301">
        <f>SUMIF('Space &amp; people allocations'!$C27:$C38,'CSM Factors'!$C39,'Space &amp; people allocations'!E27:E38)</f>
        <v>2365</v>
      </c>
      <c r="F39" s="301">
        <f>SUMIF('Space &amp; people allocations'!$C27:$C38,'CSM Factors'!$C39,'Space &amp; people allocations'!F27:F38)</f>
        <v>2665</v>
      </c>
      <c r="G39" s="301">
        <f>SUMIF('Space &amp; people allocations'!$C27:$C38,'CSM Factors'!$C39,'Space &amp; people allocations'!G27:G38)</f>
        <v>2720</v>
      </c>
      <c r="H39" s="301">
        <f>SUMIF('Space &amp; people allocations'!$C27:$C38,'CSM Factors'!$C39,'Space &amp; people allocations'!H27:H38)</f>
        <v>2774.4</v>
      </c>
      <c r="I39" s="301">
        <f>SUMIF('Space &amp; people allocations'!$C27:$C38,'CSM Factors'!$C39,'Space &amp; people allocations'!I27:I38)</f>
        <v>2829.8880000000004</v>
      </c>
      <c r="J39" s="301">
        <f>SUMIF('Space &amp; people allocations'!$C27:$C38,'CSM Factors'!$C39,'Space &amp; people allocations'!J27:J38)</f>
        <v>2886.4857600000005</v>
      </c>
      <c r="K39" s="301">
        <f>SUMIF('Space &amp; people allocations'!$C27:$C38,'CSM Factors'!$C39,'Space &amp; people allocations'!K27:K38)</f>
        <v>2944.2154752000006</v>
      </c>
      <c r="L39" s="301">
        <f>SUMIF('Space &amp; people allocations'!$C27:$C38,'CSM Factors'!$C39,'Space &amp; people allocations'!L27:L38)</f>
        <v>3003.0997847040003</v>
      </c>
      <c r="M39" s="301">
        <f>SUMIF('Space &amp; people allocations'!$C27:$C38,'CSM Factors'!$C39,'Space &amp; people allocations'!M27:M38)</f>
        <v>3063.1617803980807</v>
      </c>
      <c r="N39" s="301">
        <f>SUMIF('Space &amp; people allocations'!$C27:$C38,'CSM Factors'!$C39,'Space &amp; people allocations'!N27:N38)</f>
        <v>3124.4250160060419</v>
      </c>
      <c r="O39" s="301">
        <f>SUMIF('Space &amp; people allocations'!$C27:$C38,'CSM Factors'!$C39,'Space &amp; people allocations'!O27:O38)</f>
        <v>3186.9135163261626</v>
      </c>
      <c r="P39" s="301">
        <f>SUMIF('Space &amp; people allocations'!$C27:$C38,'CSM Factors'!$C39,'Space &amp; people allocations'!P27:P38)</f>
        <v>3250.651786652686</v>
      </c>
      <c r="Q39" s="316">
        <f>SUMIF('Space &amp; people allocations'!$C27:$C38,'CSM Factors'!$C39,'Space &amp; people allocations'!Q27:Q38)</f>
        <v>3315.6648223857401</v>
      </c>
      <c r="R39" s="287"/>
    </row>
    <row r="40" spans="1:18" ht="19.5" customHeight="1" x14ac:dyDescent="0.25">
      <c r="A40" s="283"/>
      <c r="B40" s="296" t="s">
        <v>574</v>
      </c>
      <c r="C40" s="297" t="s">
        <v>360</v>
      </c>
      <c r="D40" s="302">
        <f>SUMIF('Space &amp; people allocations'!$C28:$C39,'CSM Factors'!$C40,'Space &amp; people allocations'!D28:D39)</f>
        <v>2605</v>
      </c>
      <c r="E40" s="302">
        <f>SUMIF('Space &amp; people allocations'!$C28:$C39,'CSM Factors'!$C40,'Space &amp; people allocations'!E28:E39)</f>
        <v>2730</v>
      </c>
      <c r="F40" s="302">
        <f>SUMIF('Space &amp; people allocations'!$C28:$C39,'CSM Factors'!$C40,'Space &amp; people allocations'!F28:F39)</f>
        <v>2830</v>
      </c>
      <c r="G40" s="302">
        <f>SUMIF('Space &amp; people allocations'!$C28:$C39,'CSM Factors'!$C40,'Space &amp; people allocations'!G28:G39)</f>
        <v>2905</v>
      </c>
      <c r="H40" s="302">
        <f>SUMIF('Space &amp; people allocations'!$C28:$C39,'CSM Factors'!$C40,'Space &amp; people allocations'!H28:H39)</f>
        <v>2963.1</v>
      </c>
      <c r="I40" s="302">
        <f>SUMIF('Space &amp; people allocations'!$C28:$C39,'CSM Factors'!$C40,'Space &amp; people allocations'!I28:I39)</f>
        <v>3022.3620000000001</v>
      </c>
      <c r="J40" s="302">
        <f>SUMIF('Space &amp; people allocations'!$C28:$C39,'CSM Factors'!$C40,'Space &amp; people allocations'!J28:J39)</f>
        <v>3082.80924</v>
      </c>
      <c r="K40" s="302">
        <f>SUMIF('Space &amp; people allocations'!$C28:$C39,'CSM Factors'!$C40,'Space &amp; people allocations'!K28:K39)</f>
        <v>3144.4654248000002</v>
      </c>
      <c r="L40" s="302">
        <f>SUMIF('Space &amp; people allocations'!$C28:$C39,'CSM Factors'!$C40,'Space &amp; people allocations'!L28:L39)</f>
        <v>3207.3547332960002</v>
      </c>
      <c r="M40" s="302">
        <f>SUMIF('Space &amp; people allocations'!$C28:$C39,'CSM Factors'!$C40,'Space &amp; people allocations'!M28:M39)</f>
        <v>3271.5018279619203</v>
      </c>
      <c r="N40" s="302">
        <f>SUMIF('Space &amp; people allocations'!$C28:$C39,'CSM Factors'!$C40,'Space &amp; people allocations'!N28:N39)</f>
        <v>3336.9318645211588</v>
      </c>
      <c r="O40" s="302">
        <f>SUMIF('Space &amp; people allocations'!$C28:$C39,'CSM Factors'!$C40,'Space &amp; people allocations'!O28:O39)</f>
        <v>3403.6705018115822</v>
      </c>
      <c r="P40" s="302">
        <f>SUMIF('Space &amp; people allocations'!$C28:$C39,'CSM Factors'!$C40,'Space &amp; people allocations'!P28:P39)</f>
        <v>3471.7439118478137</v>
      </c>
      <c r="Q40" s="303">
        <f>SUMIF('Space &amp; people allocations'!$C28:$C39,'CSM Factors'!$C40,'Space &amp; people allocations'!Q28:Q39)</f>
        <v>3541.1787900847698</v>
      </c>
      <c r="R40" s="287"/>
    </row>
    <row r="41" spans="1:18" ht="19.5" customHeight="1" x14ac:dyDescent="0.25">
      <c r="R41" s="287"/>
    </row>
    <row r="42" spans="1:18" ht="19.5" customHeight="1" x14ac:dyDescent="0.25">
      <c r="R42" s="287"/>
    </row>
    <row r="43" spans="1:18" ht="19.5" customHeight="1" x14ac:dyDescent="0.25">
      <c r="R43" s="287"/>
    </row>
    <row r="44" spans="1:18" ht="19.5" customHeight="1" x14ac:dyDescent="0.25">
      <c r="R44" s="287"/>
    </row>
    <row r="45" spans="1:18" ht="19.5" customHeight="1" x14ac:dyDescent="0.25">
      <c r="R45" s="287"/>
    </row>
    <row r="46" spans="1:18" ht="19.5" customHeight="1" x14ac:dyDescent="0.25">
      <c r="R46" s="287"/>
    </row>
    <row r="47" spans="1:18" ht="19.5" customHeight="1" x14ac:dyDescent="0.25">
      <c r="R47" s="287"/>
    </row>
    <row r="48" spans="1:18" ht="19.5" customHeight="1" x14ac:dyDescent="0.25">
      <c r="R48" s="287"/>
    </row>
    <row r="49" spans="1:18" ht="19.5" customHeight="1" x14ac:dyDescent="0.25">
      <c r="R49" s="287"/>
    </row>
    <row r="50" spans="1:18" ht="19.5" customHeight="1" x14ac:dyDescent="0.25">
      <c r="R50" s="287"/>
    </row>
    <row r="51" spans="1:18" ht="19.5" customHeight="1" x14ac:dyDescent="0.25">
      <c r="R51" s="287"/>
    </row>
    <row r="52" spans="1:18" ht="19.5" customHeight="1" x14ac:dyDescent="0.25">
      <c r="R52" s="287"/>
    </row>
    <row r="53" spans="1:18" ht="19.5" customHeight="1" x14ac:dyDescent="0.25">
      <c r="R53" s="287"/>
    </row>
    <row r="54" spans="1:18" ht="19.5" customHeight="1" x14ac:dyDescent="0.25">
      <c r="R54" s="287"/>
    </row>
    <row r="55" spans="1:18" ht="19.5" customHeight="1" x14ac:dyDescent="0.25">
      <c r="R55" s="287"/>
    </row>
    <row r="56" spans="1:18" ht="19.5" customHeight="1" x14ac:dyDescent="0.25">
      <c r="R56" s="287"/>
    </row>
    <row r="57" spans="1:18" ht="19.5" customHeight="1" x14ac:dyDescent="0.25">
      <c r="R57" s="287"/>
    </row>
    <row r="58" spans="1:18" ht="19.5" customHeight="1" x14ac:dyDescent="0.25">
      <c r="R58" s="287"/>
    </row>
    <row r="59" spans="1:18" ht="19.5" customHeight="1" x14ac:dyDescent="0.25">
      <c r="R59" s="287"/>
    </row>
    <row r="60" spans="1:18" ht="30.75" customHeight="1" x14ac:dyDescent="0.25">
      <c r="A60" s="283"/>
      <c r="B60" s="317" t="s">
        <v>575</v>
      </c>
      <c r="C60" s="318"/>
      <c r="D60" s="319"/>
      <c r="E60" s="319"/>
      <c r="F60" s="319"/>
      <c r="G60" s="319"/>
      <c r="H60" s="319"/>
      <c r="I60" s="319"/>
      <c r="J60" s="319"/>
      <c r="K60" s="319"/>
      <c r="L60" s="319"/>
      <c r="M60" s="319"/>
      <c r="N60" s="319"/>
      <c r="O60" s="319"/>
      <c r="P60" s="319"/>
      <c r="Q60" s="319"/>
      <c r="R60" s="287"/>
    </row>
    <row r="61" spans="1:18" ht="19.5" customHeight="1" x14ac:dyDescent="0.25">
      <c r="A61" s="283"/>
      <c r="B61" s="320" t="s">
        <v>419</v>
      </c>
      <c r="C61" s="321"/>
      <c r="D61" s="322" t="s">
        <v>267</v>
      </c>
      <c r="E61" s="322" t="s">
        <v>268</v>
      </c>
      <c r="F61" s="322" t="s">
        <v>11</v>
      </c>
      <c r="G61" s="322" t="s">
        <v>345</v>
      </c>
      <c r="H61" s="322" t="s">
        <v>346</v>
      </c>
      <c r="I61" s="322" t="s">
        <v>347</v>
      </c>
      <c r="J61" s="322" t="s">
        <v>348</v>
      </c>
      <c r="K61" s="322" t="s">
        <v>349</v>
      </c>
      <c r="L61" s="322" t="s">
        <v>350</v>
      </c>
      <c r="M61" s="322" t="s">
        <v>351</v>
      </c>
      <c r="N61" s="322" t="s">
        <v>352</v>
      </c>
      <c r="O61" s="322" t="s">
        <v>353</v>
      </c>
      <c r="P61" s="322" t="s">
        <v>354</v>
      </c>
      <c r="Q61" s="323" t="s">
        <v>356</v>
      </c>
      <c r="R61" s="287"/>
    </row>
    <row r="62" spans="1:18" ht="19.5" customHeight="1" x14ac:dyDescent="0.25">
      <c r="A62" s="283"/>
      <c r="B62" s="324" t="str">
        <f>INDEX(UserInputCampusNames,1,0)</f>
        <v>Campus A</v>
      </c>
      <c r="C62" s="325" t="s">
        <v>358</v>
      </c>
      <c r="D62" s="326">
        <f t="array" ref="D62">IFERROR(IF(RIGHT(D$9,2)=RIGHT(CurrentCFYear,2),"Base Year",(INDEX(SpacePeopleAllocationsData,MATCH($B62,IF(SpacePeopleAllocationsType=$C62,SpacePeopleAllocationsCampus),0),MATCH(D$9,SpacePeopleAllocationsYear,0))/INDEX(SpacePeopleAllocationsData,MATCH($B62,IF(SpacePeopleAllocationsType=$C62,SpacePeopleAllocationsCampus),0),MATCH(CurrentCFYear,SpacePeopleAllocationsYear,0)))-1),"")</f>
        <v>-9.9999999999999978E-2</v>
      </c>
      <c r="E62" s="326">
        <f t="array" ref="E62">IFERROR(IF(RIGHT(E$9,2)=RIGHT(CurrentCFYear,2),"Base Year",(INDEX(SpacePeopleAllocationsData,MATCH($B62,IF(SpacePeopleAllocationsType=$C62,SpacePeopleAllocationsCampus),0),MATCH(E$9,SpacePeopleAllocationsYear,0))/INDEX(SpacePeopleAllocationsData,MATCH($B62,IF(SpacePeopleAllocationsType=$C62,SpacePeopleAllocationsCampus),0),MATCH(CurrentCFYear,SpacePeopleAllocationsYear,0)))-1),"")</f>
        <v>-9.9999999999999978E-2</v>
      </c>
      <c r="F62" s="326">
        <f t="array" ref="F62">IFERROR(IF(RIGHT(F$9,2)=RIGHT(CurrentCFYear,2),"Base Year",(INDEX(SpacePeopleAllocationsData,MATCH($B62,IF(SpacePeopleAllocationsType=$C62,SpacePeopleAllocationsCampus),0),MATCH(F$9,SpacePeopleAllocationsYear,0))/INDEX(SpacePeopleAllocationsData,MATCH($B62,IF(SpacePeopleAllocationsType=$C62,SpacePeopleAllocationsCampus),0),MATCH(CurrentCFYear,SpacePeopleAllocationsYear,0)))-1),"")</f>
        <v>-5.0000000000000044E-2</v>
      </c>
      <c r="G62" s="326" t="str">
        <f t="array" ref="G62">IFERROR(IF(RIGHT(G$9,2)=RIGHT(CurrentCFYear,2),"Base Year",(INDEX(SpacePeopleAllocationsData,MATCH($B62,IF(SpacePeopleAllocationsType=$C62,SpacePeopleAllocationsCampus),0),MATCH(G$9,SpacePeopleAllocationsYear,0))/INDEX(SpacePeopleAllocationsData,MATCH($B62,IF(SpacePeopleAllocationsType=$C62,SpacePeopleAllocationsCampus),0),MATCH(CurrentCFYear,SpacePeopleAllocationsYear,0)))-1),"")</f>
        <v>Base Year</v>
      </c>
      <c r="H62" s="350">
        <v>0.02</v>
      </c>
      <c r="I62" s="350">
        <v>0.02</v>
      </c>
      <c r="J62" s="350">
        <v>0.02</v>
      </c>
      <c r="K62" s="350">
        <v>0.02</v>
      </c>
      <c r="L62" s="350">
        <v>0.02</v>
      </c>
      <c r="M62" s="350">
        <v>0.02</v>
      </c>
      <c r="N62" s="350">
        <v>0.02</v>
      </c>
      <c r="O62" s="350">
        <v>0.02</v>
      </c>
      <c r="P62" s="350">
        <v>0.02</v>
      </c>
      <c r="Q62" s="350">
        <v>0.02</v>
      </c>
      <c r="R62" s="287"/>
    </row>
    <row r="63" spans="1:18" ht="19.5" customHeight="1" x14ac:dyDescent="0.25">
      <c r="A63" s="283"/>
      <c r="B63" s="324" t="str">
        <f>INDEX(UserInputCampusNames,2,0)</f>
        <v>Campus B</v>
      </c>
      <c r="C63" s="325" t="s">
        <v>358</v>
      </c>
      <c r="D63" s="326">
        <f t="array" ref="D63">IFERROR(IF(RIGHT(D$9,2)=RIGHT(CurrentCFYear,2),"Base Year",(INDEX(SpacePeopleAllocationsData,MATCH($B63,IF(SpacePeopleAllocationsType=$C63,SpacePeopleAllocationsCampus),0),MATCH(D$9,SpacePeopleAllocationsYear,0))/INDEX(SpacePeopleAllocationsData,MATCH($B63,IF(SpacePeopleAllocationsType=$C63,SpacePeopleAllocationsCampus),0),MATCH(CurrentCFYear,SpacePeopleAllocationsYear,0)))-1),"")</f>
        <v>-9.9999999999999978E-2</v>
      </c>
      <c r="E63" s="326">
        <f t="array" ref="E63">IFERROR(IF(RIGHT(E$9,2)=RIGHT(CurrentCFYear,2),"Base Year",(INDEX(SpacePeopleAllocationsData,MATCH($B63,IF(SpacePeopleAllocationsType=$C63,SpacePeopleAllocationsCampus),0),MATCH(E$9,SpacePeopleAllocationsYear,0))/INDEX(SpacePeopleAllocationsData,MATCH($B63,IF(SpacePeopleAllocationsType=$C63,SpacePeopleAllocationsCampus),0),MATCH(CurrentCFYear,SpacePeopleAllocationsYear,0)))-1),"")</f>
        <v>-9.9999999999999978E-2</v>
      </c>
      <c r="F63" s="326">
        <f t="array" ref="F63">IFERROR(IF(RIGHT(F$9,2)=RIGHT(CurrentCFYear,2),"Base Year",(INDEX(SpacePeopleAllocationsData,MATCH($B63,IF(SpacePeopleAllocationsType=$C63,SpacePeopleAllocationsCampus),0),MATCH(F$9,SpacePeopleAllocationsYear,0))/INDEX(SpacePeopleAllocationsData,MATCH($B63,IF(SpacePeopleAllocationsType=$C63,SpacePeopleAllocationsCampus),0),MATCH(CurrentCFYear,SpacePeopleAllocationsYear,0)))-1),"")</f>
        <v>-5.0000000000000044E-2</v>
      </c>
      <c r="G63" s="326" t="str">
        <f t="array" ref="G63">IFERROR(IF(RIGHT(G$9,2)=RIGHT(CurrentCFYear,2),"Base Year",(INDEX(SpacePeopleAllocationsData,MATCH($B63,IF(SpacePeopleAllocationsType=$C63,SpacePeopleAllocationsCampus),0),MATCH(G$9,SpacePeopleAllocationsYear,0))/INDEX(SpacePeopleAllocationsData,MATCH($B63,IF(SpacePeopleAllocationsType=$C63,SpacePeopleAllocationsCampus),0),MATCH(CurrentCFYear,SpacePeopleAllocationsYear,0)))-1),"")</f>
        <v>Base Year</v>
      </c>
      <c r="H63" s="350"/>
      <c r="I63" s="350"/>
      <c r="J63" s="350"/>
      <c r="K63" s="350"/>
      <c r="L63" s="350"/>
      <c r="M63" s="350"/>
      <c r="N63" s="350"/>
      <c r="O63" s="350"/>
      <c r="P63" s="350"/>
      <c r="Q63" s="350"/>
      <c r="R63" s="287"/>
    </row>
    <row r="64" spans="1:18" ht="19.5" customHeight="1" x14ac:dyDescent="0.25">
      <c r="A64" s="283"/>
      <c r="B64" s="324" t="str">
        <f>INDEX(UserInputCampusNames,3,0)</f>
        <v>Campus C</v>
      </c>
      <c r="C64" s="325" t="s">
        <v>358</v>
      </c>
      <c r="D64" s="326">
        <f t="array" ref="D64">IFERROR(IF(RIGHT(D$9,2)=RIGHT(CurrentCFYear,2),"Base Year",(INDEX(SpacePeopleAllocationsData,MATCH($B64,IF(SpacePeopleAllocationsType=$C64,SpacePeopleAllocationsCampus),0),MATCH(D$9,SpacePeopleAllocationsYear,0))/INDEX(SpacePeopleAllocationsData,MATCH($B64,IF(SpacePeopleAllocationsType=$C64,SpacePeopleAllocationsCampus),0),MATCH(CurrentCFYear,SpacePeopleAllocationsYear,0)))-1),"")</f>
        <v>-9.9999999999999978E-2</v>
      </c>
      <c r="E64" s="326">
        <f t="array" ref="E64">IFERROR(IF(RIGHT(E$9,2)=RIGHT(CurrentCFYear,2),"Base Year",(INDEX(SpacePeopleAllocationsData,MATCH($B64,IF(SpacePeopleAllocationsType=$C64,SpacePeopleAllocationsCampus),0),MATCH(E$9,SpacePeopleAllocationsYear,0))/INDEX(SpacePeopleAllocationsData,MATCH($B64,IF(SpacePeopleAllocationsType=$C64,SpacePeopleAllocationsCampus),0),MATCH(CurrentCFYear,SpacePeopleAllocationsYear,0)))-1),"")</f>
        <v>-9.9999999999999978E-2</v>
      </c>
      <c r="F64" s="326">
        <f t="array" ref="F64">IFERROR(IF(RIGHT(F$9,2)=RIGHT(CurrentCFYear,2),"Base Year",(INDEX(SpacePeopleAllocationsData,MATCH($B64,IF(SpacePeopleAllocationsType=$C64,SpacePeopleAllocationsCampus),0),MATCH(F$9,SpacePeopleAllocationsYear,0))/INDEX(SpacePeopleAllocationsData,MATCH($B64,IF(SpacePeopleAllocationsType=$C64,SpacePeopleAllocationsCampus),0),MATCH(CurrentCFYear,SpacePeopleAllocationsYear,0)))-1),"")</f>
        <v>-5.0000000000000044E-2</v>
      </c>
      <c r="G64" s="326" t="str">
        <f t="array" ref="G64">IFERROR(IF(RIGHT(G$9,2)=RIGHT(CurrentCFYear,2),"Base Year",(INDEX(SpacePeopleAllocationsData,MATCH($B64,IF(SpacePeopleAllocationsType=$C64,SpacePeopleAllocationsCampus),0),MATCH(G$9,SpacePeopleAllocationsYear,0))/INDEX(SpacePeopleAllocationsData,MATCH($B64,IF(SpacePeopleAllocationsType=$C64,SpacePeopleAllocationsCampus),0),MATCH(CurrentCFYear,SpacePeopleAllocationsYear,0)))-1),"")</f>
        <v>Base Year</v>
      </c>
      <c r="H64" s="350"/>
      <c r="I64" s="350"/>
      <c r="J64" s="350"/>
      <c r="K64" s="350"/>
      <c r="L64" s="350"/>
      <c r="M64" s="350"/>
      <c r="N64" s="350"/>
      <c r="O64" s="350"/>
      <c r="P64" s="350"/>
      <c r="Q64" s="350"/>
      <c r="R64" s="287"/>
    </row>
    <row r="65" spans="1:19" ht="19.5" customHeight="1" x14ac:dyDescent="0.25">
      <c r="A65" s="283"/>
      <c r="B65" s="324" t="str">
        <f>INDEX(UserInputCampusNames,4,0)</f>
        <v>Campus D</v>
      </c>
      <c r="C65" s="325" t="s">
        <v>358</v>
      </c>
      <c r="D65" s="326">
        <f t="array" ref="D65">IFERROR(IF(RIGHT(D$9,2)=RIGHT(CurrentCFYear,2),"Base Year",(INDEX(SpacePeopleAllocationsData,MATCH($B65,IF(SpacePeopleAllocationsType=$C65,SpacePeopleAllocationsCampus),0),MATCH(D$9,SpacePeopleAllocationsYear,0))/INDEX(SpacePeopleAllocationsData,MATCH($B65,IF(SpacePeopleAllocationsType=$C65,SpacePeopleAllocationsCampus),0),MATCH(CurrentCFYear,SpacePeopleAllocationsYear,0)))-1),"")</f>
        <v>-9.9999999999999867E-2</v>
      </c>
      <c r="E65" s="326">
        <f t="array" ref="E65">IFERROR(IF(RIGHT(E$9,2)=RIGHT(CurrentCFYear,2),"Base Year",(INDEX(SpacePeopleAllocationsData,MATCH($B65,IF(SpacePeopleAllocationsType=$C65,SpacePeopleAllocationsCampus),0),MATCH(E$9,SpacePeopleAllocationsYear,0))/INDEX(SpacePeopleAllocationsData,MATCH($B65,IF(SpacePeopleAllocationsType=$C65,SpacePeopleAllocationsCampus),0),MATCH(CurrentCFYear,SpacePeopleAllocationsYear,0)))-1),"")</f>
        <v>-9.9999999999999867E-2</v>
      </c>
      <c r="F65" s="326">
        <f t="array" ref="F65">IFERROR(IF(RIGHT(F$9,2)=RIGHT(CurrentCFYear,2),"Base Year",(INDEX(SpacePeopleAllocationsData,MATCH($B65,IF(SpacePeopleAllocationsType=$C65,SpacePeopleAllocationsCampus),0),MATCH(F$9,SpacePeopleAllocationsYear,0))/INDEX(SpacePeopleAllocationsData,MATCH($B65,IF(SpacePeopleAllocationsType=$C65,SpacePeopleAllocationsCampus),0),MATCH(CurrentCFYear,SpacePeopleAllocationsYear,0)))-1),"")</f>
        <v>-4.9999999999999933E-2</v>
      </c>
      <c r="G65" s="326" t="str">
        <f t="array" ref="G65">IFERROR(IF(RIGHT(G$9,2)=RIGHT(CurrentCFYear,2),"Base Year",(INDEX(SpacePeopleAllocationsData,MATCH($B65,IF(SpacePeopleAllocationsType=$C65,SpacePeopleAllocationsCampus),0),MATCH(G$9,SpacePeopleAllocationsYear,0))/INDEX(SpacePeopleAllocationsData,MATCH($B65,IF(SpacePeopleAllocationsType=$C65,SpacePeopleAllocationsCampus),0),MATCH(CurrentCFYear,SpacePeopleAllocationsYear,0)))-1),"")</f>
        <v>Base Year</v>
      </c>
      <c r="H65" s="350"/>
      <c r="I65" s="350"/>
      <c r="J65" s="350"/>
      <c r="K65" s="350"/>
      <c r="L65" s="350"/>
      <c r="M65" s="350"/>
      <c r="N65" s="350"/>
      <c r="O65" s="350"/>
      <c r="P65" s="350"/>
      <c r="Q65" s="351"/>
      <c r="R65" s="287"/>
    </row>
    <row r="66" spans="1:19" ht="19.5" customHeight="1" x14ac:dyDescent="0.25">
      <c r="A66" s="283"/>
      <c r="B66" s="324" t="str">
        <f>INDEX(UserInputCampusNames,5,0)</f>
        <v>Not used</v>
      </c>
      <c r="C66" s="325" t="s">
        <v>358</v>
      </c>
      <c r="D66" s="326" t="str">
        <f t="array" ref="D66">IFERROR(IF(RIGHT(D$9,2)=RIGHT(CurrentCFYear,2),"Base Year",(INDEX(SpacePeopleAllocationsData,MATCH($B66,IF(SpacePeopleAllocationsType=$C66,SpacePeopleAllocationsCampus),0),MATCH(D$9,SpacePeopleAllocationsYear,0))/INDEX(SpacePeopleAllocationsData,MATCH($B66,IF(SpacePeopleAllocationsType=$C66,SpacePeopleAllocationsCampus),0),MATCH(CurrentCFYear,SpacePeopleAllocationsYear,0)))-1),"")</f>
        <v/>
      </c>
      <c r="E66" s="326" t="str">
        <f t="array" ref="E66">IFERROR(IF(RIGHT(E$9,2)=RIGHT(CurrentCFYear,2),"Base Year",(INDEX(SpacePeopleAllocationsData,MATCH($B66,IF(SpacePeopleAllocationsType=$C66,SpacePeopleAllocationsCampus),0),MATCH(E$9,SpacePeopleAllocationsYear,0))/INDEX(SpacePeopleAllocationsData,MATCH($B66,IF(SpacePeopleAllocationsType=$C66,SpacePeopleAllocationsCampus),0),MATCH(CurrentCFYear,SpacePeopleAllocationsYear,0)))-1),"")</f>
        <v/>
      </c>
      <c r="F66" s="326" t="str">
        <f t="array" ref="F66">IFERROR(IF(RIGHT(F$9,2)=RIGHT(CurrentCFYear,2),"Base Year",(INDEX(SpacePeopleAllocationsData,MATCH($B66,IF(SpacePeopleAllocationsType=$C66,SpacePeopleAllocationsCampus),0),MATCH(F$9,SpacePeopleAllocationsYear,0))/INDEX(SpacePeopleAllocationsData,MATCH($B66,IF(SpacePeopleAllocationsType=$C66,SpacePeopleAllocationsCampus),0),MATCH(CurrentCFYear,SpacePeopleAllocationsYear,0)))-1),"")</f>
        <v/>
      </c>
      <c r="G66" s="326" t="str">
        <f t="array" ref="G66">IFERROR(IF(RIGHT(G$9,2)=RIGHT(CurrentCFYear,2),"Base Year",(INDEX(SpacePeopleAllocationsData,MATCH($B66,IF(SpacePeopleAllocationsType=$C66,SpacePeopleAllocationsCampus),0),MATCH(G$9,SpacePeopleAllocationsYear,0))/INDEX(SpacePeopleAllocationsData,MATCH($B66,IF(SpacePeopleAllocationsType=$C66,SpacePeopleAllocationsCampus),0),MATCH(CurrentCFYear,SpacePeopleAllocationsYear,0)))-1),"")</f>
        <v>Base Year</v>
      </c>
      <c r="H66" s="350"/>
      <c r="I66" s="350"/>
      <c r="J66" s="350"/>
      <c r="K66" s="350"/>
      <c r="L66" s="350"/>
      <c r="M66" s="350"/>
      <c r="N66" s="350"/>
      <c r="O66" s="350"/>
      <c r="P66" s="350"/>
      <c r="Q66" s="351"/>
      <c r="R66" s="287"/>
    </row>
    <row r="67" spans="1:19" ht="19.5" customHeight="1" x14ac:dyDescent="0.25">
      <c r="A67" s="283"/>
      <c r="B67" s="324" t="s">
        <v>359</v>
      </c>
      <c r="C67" s="325" t="s">
        <v>358</v>
      </c>
      <c r="D67" s="326" t="str">
        <f t="array" ref="D67">IFERROR(IF(RIGHT(D$9,2)=RIGHT(CurrentCFYear,2),"Base Year",(INDEX(SpacePeopleAllocationsData,MATCH($B67,IF(SpacePeopleAllocationsType=$C67,SpacePeopleAllocationsCampus),0),MATCH(D$9,SpacePeopleAllocationsYear,0))/INDEX(SpacePeopleAllocationsData,MATCH($B67,IF(SpacePeopleAllocationsType=$C67,SpacePeopleAllocationsCampus),0),MATCH(CurrentCFYear,SpacePeopleAllocationsYear,0)))-1),"")</f>
        <v/>
      </c>
      <c r="E67" s="326" t="str">
        <f t="array" ref="E67">IFERROR(IF(RIGHT(E$9,2)=RIGHT(CurrentCFYear,2),"Base Year",(INDEX(SpacePeopleAllocationsData,MATCH($B67,IF(SpacePeopleAllocationsType=$C67,SpacePeopleAllocationsCampus),0),MATCH(E$9,SpacePeopleAllocationsYear,0))/INDEX(SpacePeopleAllocationsData,MATCH($B67,IF(SpacePeopleAllocationsType=$C67,SpacePeopleAllocationsCampus),0),MATCH(CurrentCFYear,SpacePeopleAllocationsYear,0)))-1),"")</f>
        <v/>
      </c>
      <c r="F67" s="326" t="str">
        <f t="array" ref="F67">IFERROR(IF(RIGHT(F$9,2)=RIGHT(CurrentCFYear,2),"Base Year",(INDEX(SpacePeopleAllocationsData,MATCH($B67,IF(SpacePeopleAllocationsType=$C67,SpacePeopleAllocationsCampus),0),MATCH(F$9,SpacePeopleAllocationsYear,0))/INDEX(SpacePeopleAllocationsData,MATCH($B67,IF(SpacePeopleAllocationsType=$C67,SpacePeopleAllocationsCampus),0),MATCH(CurrentCFYear,SpacePeopleAllocationsYear,0)))-1),"")</f>
        <v/>
      </c>
      <c r="G67" s="326" t="str">
        <f t="array" ref="G67">IFERROR(IF(RIGHT(G$9,2)=RIGHT(CurrentCFYear,2),"Base Year",(INDEX(SpacePeopleAllocationsData,MATCH($B67,IF(SpacePeopleAllocationsType=$C67,SpacePeopleAllocationsCampus),0),MATCH(G$9,SpacePeopleAllocationsYear,0))/INDEX(SpacePeopleAllocationsData,MATCH($B67,IF(SpacePeopleAllocationsType=$C67,SpacePeopleAllocationsCampus),0),MATCH(CurrentCFYear,SpacePeopleAllocationsYear,0)))-1),"")</f>
        <v>Base Year</v>
      </c>
      <c r="H67" s="350"/>
      <c r="I67" s="350"/>
      <c r="J67" s="350"/>
      <c r="K67" s="350"/>
      <c r="L67" s="350"/>
      <c r="M67" s="350"/>
      <c r="N67" s="350"/>
      <c r="O67" s="350"/>
      <c r="P67" s="350"/>
      <c r="Q67" s="351"/>
      <c r="R67" s="287"/>
    </row>
    <row r="68" spans="1:19" ht="19.5" customHeight="1" x14ac:dyDescent="0.25">
      <c r="A68" s="283"/>
      <c r="B68" s="324" t="s">
        <v>96</v>
      </c>
      <c r="C68" s="325" t="s">
        <v>358</v>
      </c>
      <c r="D68" s="327">
        <f>SUM('Space &amp; people allocations'!D43:D48)</f>
        <v>450000</v>
      </c>
      <c r="E68" s="328">
        <f>SUM('Space &amp; people allocations'!E43:E48)</f>
        <v>450000</v>
      </c>
      <c r="F68" s="328">
        <f>SUM('Space &amp; people allocations'!F43:F48)</f>
        <v>475000</v>
      </c>
      <c r="G68" s="328">
        <f>SUM('Space &amp; people allocations'!G43:G48)</f>
        <v>500000</v>
      </c>
      <c r="H68" s="328">
        <f>SUM('Space &amp; people allocations'!H43:H48)</f>
        <v>502500</v>
      </c>
      <c r="I68" s="328">
        <f>SUM('Space &amp; people allocations'!I43:I48)</f>
        <v>505050</v>
      </c>
      <c r="J68" s="328">
        <f>SUM('Space &amp; people allocations'!J43:J48)</f>
        <v>507651</v>
      </c>
      <c r="K68" s="328">
        <f>SUM('Space &amp; people allocations'!K43:K48)</f>
        <v>510304.02</v>
      </c>
      <c r="L68" s="328">
        <f>SUM('Space &amp; people allocations'!L43:L48)</f>
        <v>513010.1004</v>
      </c>
      <c r="M68" s="328">
        <f>SUM('Space &amp; people allocations'!M43:M48)</f>
        <v>515770.30240799999</v>
      </c>
      <c r="N68" s="328">
        <f>SUM('Space &amp; people allocations'!N43:N48)</f>
        <v>518585.70845615998</v>
      </c>
      <c r="O68" s="328">
        <f>SUM('Space &amp; people allocations'!O43:O48)</f>
        <v>521457.42262528319</v>
      </c>
      <c r="P68" s="328">
        <f>SUM('Space &amp; people allocations'!P43:P48)</f>
        <v>524386.57107778883</v>
      </c>
      <c r="Q68" s="329">
        <f>SUM('Space &amp; people allocations'!Q43:Q48)</f>
        <v>527374.30249934457</v>
      </c>
      <c r="R68" s="287"/>
    </row>
    <row r="70" spans="1:19" ht="19.5" customHeight="1" x14ac:dyDescent="0.25">
      <c r="R70" s="287"/>
      <c r="S70" s="330"/>
    </row>
    <row r="71" spans="1:19" ht="30.75" customHeight="1" x14ac:dyDescent="0.25">
      <c r="A71" s="283"/>
      <c r="B71" s="331" t="s">
        <v>431</v>
      </c>
      <c r="C71" s="332"/>
      <c r="D71" s="333"/>
      <c r="E71" s="333"/>
      <c r="F71" s="333"/>
      <c r="G71" s="333"/>
      <c r="H71" s="333"/>
      <c r="I71" s="333"/>
      <c r="J71" s="333"/>
      <c r="K71" s="333"/>
      <c r="L71" s="333"/>
      <c r="M71" s="333"/>
      <c r="N71" s="333"/>
      <c r="O71" s="333"/>
      <c r="P71" s="333"/>
      <c r="Q71" s="333"/>
      <c r="R71" s="287"/>
      <c r="S71" s="330"/>
    </row>
    <row r="72" spans="1:19" ht="19.5" customHeight="1" x14ac:dyDescent="0.25">
      <c r="A72" s="283"/>
      <c r="B72" s="334"/>
      <c r="C72" s="335"/>
      <c r="D72" s="336" t="s">
        <v>267</v>
      </c>
      <c r="E72" s="336" t="s">
        <v>268</v>
      </c>
      <c r="F72" s="336" t="s">
        <v>11</v>
      </c>
      <c r="G72" s="336" t="s">
        <v>345</v>
      </c>
      <c r="H72" s="336" t="s">
        <v>346</v>
      </c>
      <c r="I72" s="336" t="s">
        <v>347</v>
      </c>
      <c r="J72" s="336" t="s">
        <v>348</v>
      </c>
      <c r="K72" s="336" t="s">
        <v>349</v>
      </c>
      <c r="L72" s="336" t="s">
        <v>350</v>
      </c>
      <c r="M72" s="336" t="s">
        <v>351</v>
      </c>
      <c r="N72" s="336" t="s">
        <v>352</v>
      </c>
      <c r="O72" s="336" t="s">
        <v>353</v>
      </c>
      <c r="P72" s="336" t="s">
        <v>354</v>
      </c>
      <c r="Q72" s="337" t="s">
        <v>356</v>
      </c>
      <c r="R72" s="287"/>
      <c r="S72" s="330"/>
    </row>
    <row r="73" spans="1:19" ht="19.5" customHeight="1" x14ac:dyDescent="0.25">
      <c r="A73" s="283"/>
      <c r="B73" s="324" t="s">
        <v>390</v>
      </c>
      <c r="C73" s="338" t="s">
        <v>357</v>
      </c>
      <c r="D73" s="352">
        <v>0.49635999999999997</v>
      </c>
      <c r="E73" s="352">
        <v>0.48357</v>
      </c>
      <c r="F73" s="352">
        <v>0.53747999999999996</v>
      </c>
      <c r="G73" s="353">
        <v>0.50034999999999996</v>
      </c>
      <c r="H73" s="353">
        <v>0.44932</v>
      </c>
      <c r="I73" s="353">
        <v>0.42685399999999996</v>
      </c>
      <c r="J73" s="353">
        <v>0.40551129999999996</v>
      </c>
      <c r="K73" s="353">
        <v>0.38523573499999997</v>
      </c>
      <c r="L73" s="353">
        <v>0.36597394824999996</v>
      </c>
      <c r="M73" s="353">
        <v>0.34767525083749995</v>
      </c>
      <c r="N73" s="353">
        <v>0.33029148829562494</v>
      </c>
      <c r="O73" s="353">
        <v>0.31377691388084367</v>
      </c>
      <c r="P73" s="353">
        <v>0.29808806818680145</v>
      </c>
      <c r="Q73" s="353">
        <v>0.28318366477746137</v>
      </c>
      <c r="R73" s="287"/>
      <c r="S73" s="330"/>
    </row>
    <row r="76" spans="1:19" ht="30.75" customHeight="1" x14ac:dyDescent="0.25">
      <c r="A76" s="283"/>
      <c r="B76" s="339" t="s">
        <v>446</v>
      </c>
      <c r="C76" s="340"/>
      <c r="D76" s="341"/>
      <c r="E76" s="341"/>
      <c r="F76" s="341"/>
      <c r="G76" s="341"/>
      <c r="H76" s="341"/>
      <c r="I76" s="341"/>
      <c r="J76" s="341"/>
      <c r="K76" s="341"/>
      <c r="L76" s="341"/>
      <c r="M76" s="341"/>
      <c r="N76" s="341"/>
      <c r="O76" s="341"/>
      <c r="P76" s="341"/>
      <c r="Q76" s="341"/>
      <c r="R76" s="330"/>
    </row>
    <row r="77" spans="1:19" ht="35.25" customHeight="1" x14ac:dyDescent="0.25">
      <c r="A77" s="283"/>
      <c r="B77" s="324" t="s">
        <v>447</v>
      </c>
      <c r="C77" s="338"/>
      <c r="D77" s="574" t="str">
        <f>"  Within the scenario above, the utilization factor will "&amp;IF((SUM(Q22:Q23)/SUM(D22:D23))-1=(Q68/D68)-1,"not have changed",IF((SUM(Q22:Q23)/SUM(D22:D23))-1&gt;(SUM(Q68)/SUM(D68))-1,"have increased","have decreased"))&amp;" between 2011/12 and 2024/25."</f>
        <v xml:space="preserve">  Within the scenario above, the utilization factor will have increased between 2011/12 and 2024/25.</v>
      </c>
      <c r="E77" s="575"/>
      <c r="F77" s="575"/>
      <c r="G77" s="575"/>
      <c r="H77" s="575"/>
      <c r="I77" s="575"/>
      <c r="J77" s="575"/>
      <c r="K77" s="575"/>
      <c r="L77" s="575"/>
      <c r="M77" s="575"/>
      <c r="N77" s="575"/>
      <c r="O77" s="575"/>
      <c r="P77" s="575"/>
      <c r="Q77" s="575"/>
      <c r="R77" s="330"/>
    </row>
    <row r="78" spans="1:19" ht="18.75" customHeight="1" x14ac:dyDescent="0.25">
      <c r="A78" s="283"/>
      <c r="B78" s="576" t="s">
        <v>569</v>
      </c>
      <c r="C78" s="577"/>
      <c r="D78" s="342" t="s">
        <v>267</v>
      </c>
      <c r="E78" s="342" t="s">
        <v>268</v>
      </c>
      <c r="F78" s="342" t="s">
        <v>11</v>
      </c>
      <c r="G78" s="342" t="s">
        <v>345</v>
      </c>
      <c r="H78" s="342" t="s">
        <v>346</v>
      </c>
      <c r="I78" s="342" t="s">
        <v>347</v>
      </c>
      <c r="J78" s="342" t="s">
        <v>348</v>
      </c>
      <c r="K78" s="342" t="s">
        <v>349</v>
      </c>
      <c r="L78" s="342" t="s">
        <v>350</v>
      </c>
      <c r="M78" s="342" t="s">
        <v>351</v>
      </c>
      <c r="N78" s="342" t="s">
        <v>352</v>
      </c>
      <c r="O78" s="342" t="s">
        <v>353</v>
      </c>
      <c r="P78" s="342" t="s">
        <v>354</v>
      </c>
      <c r="Q78" s="343" t="s">
        <v>356</v>
      </c>
      <c r="R78" s="330"/>
    </row>
    <row r="79" spans="1:19" ht="19.5" customHeight="1" x14ac:dyDescent="0.25">
      <c r="A79" s="283"/>
      <c r="B79" s="578"/>
      <c r="C79" s="579"/>
      <c r="D79" s="344">
        <f>IFERROR('CSM Output'!M108/'CSM Output'!M35,"")</f>
        <v>300.62630480167013</v>
      </c>
      <c r="E79" s="344">
        <f>IFERROR('CSM Output'!N108/'CSM Output'!N35,"")</f>
        <v>303.09363762609553</v>
      </c>
      <c r="F79" s="344">
        <f>IFERROR('CSM Output'!O108/'CSM Output'!O35,"")</f>
        <v>273.39248861334625</v>
      </c>
      <c r="G79" s="344" t="str">
        <f ca="1">IFERROR('CSM Output'!P108/'CSM Output'!P35,"")</f>
        <v/>
      </c>
      <c r="H79" s="344" t="str">
        <f ca="1">IFERROR('CSM Output'!Q108/'CSM Output'!Q35,"")</f>
        <v/>
      </c>
      <c r="I79" s="344" t="str">
        <f ca="1">IFERROR('CSM Output'!R108/'CSM Output'!R35,"")</f>
        <v/>
      </c>
      <c r="J79" s="344" t="str">
        <f ca="1">IFERROR('CSM Output'!S108/'CSM Output'!S35,"")</f>
        <v/>
      </c>
      <c r="K79" s="344" t="str">
        <f ca="1">IFERROR('CSM Output'!T108/'CSM Output'!T35,"")</f>
        <v/>
      </c>
      <c r="L79" s="344" t="str">
        <f ca="1">IFERROR('CSM Output'!U108/'CSM Output'!U35,"")</f>
        <v/>
      </c>
      <c r="M79" s="344" t="str">
        <f ca="1">IFERROR('CSM Output'!V108/'CSM Output'!V35,"")</f>
        <v/>
      </c>
      <c r="N79" s="344" t="str">
        <f ca="1">IFERROR('CSM Output'!W108/'CSM Output'!W35,"")</f>
        <v/>
      </c>
      <c r="O79" s="344" t="str">
        <f ca="1">IFERROR('CSM Output'!X108/'CSM Output'!X35,"")</f>
        <v/>
      </c>
      <c r="P79" s="344" t="str">
        <f ca="1">IFERROR('CSM Output'!Y108/'CSM Output'!Y35,"")</f>
        <v/>
      </c>
      <c r="Q79" s="345" t="str">
        <f ca="1">IFERROR('CSM Output'!Z108/'CSM Output'!Z35,"")</f>
        <v/>
      </c>
      <c r="R79" s="330"/>
    </row>
    <row r="80" spans="1:19" ht="18.75" customHeight="1" x14ac:dyDescent="0.25">
      <c r="A80" s="283"/>
      <c r="B80" s="580" t="s">
        <v>570</v>
      </c>
      <c r="C80" s="346" t="s">
        <v>571</v>
      </c>
      <c r="D80" s="354"/>
      <c r="E80" s="354">
        <v>453</v>
      </c>
      <c r="F80" s="354">
        <v>435</v>
      </c>
      <c r="G80" s="355">
        <v>480</v>
      </c>
      <c r="H80" s="355">
        <f>G80*1.1</f>
        <v>528</v>
      </c>
      <c r="I80" s="355">
        <f t="shared" ref="I80:Q80" si="0">H80*1.1</f>
        <v>580.80000000000007</v>
      </c>
      <c r="J80" s="355">
        <f t="shared" si="0"/>
        <v>638.88000000000011</v>
      </c>
      <c r="K80" s="355">
        <f t="shared" si="0"/>
        <v>702.76800000000014</v>
      </c>
      <c r="L80" s="355">
        <f t="shared" si="0"/>
        <v>773.04480000000024</v>
      </c>
      <c r="M80" s="355">
        <f t="shared" si="0"/>
        <v>850.34928000000036</v>
      </c>
      <c r="N80" s="355">
        <f t="shared" si="0"/>
        <v>935.38420800000051</v>
      </c>
      <c r="O80" s="355">
        <f t="shared" si="0"/>
        <v>1028.9226288000007</v>
      </c>
      <c r="P80" s="355">
        <f t="shared" si="0"/>
        <v>1131.8148916800008</v>
      </c>
      <c r="Q80" s="355">
        <f t="shared" si="0"/>
        <v>1244.9963808480009</v>
      </c>
      <c r="R80" s="330"/>
    </row>
    <row r="81" spans="1:18" ht="19.5" customHeight="1" x14ac:dyDescent="0.25">
      <c r="A81" s="283"/>
      <c r="B81" s="581"/>
      <c r="C81" s="347" t="s">
        <v>572</v>
      </c>
      <c r="D81" s="348" t="str">
        <f>IFERROR('CSM Output'!M35/D80,"")</f>
        <v/>
      </c>
      <c r="E81" s="348">
        <f>IFERROR('CSM Output'!N35/E80,"")</f>
        <v>101.31028269165564</v>
      </c>
      <c r="F81" s="348">
        <f>IFERROR('CSM Output'!O35/F80,"")</f>
        <v>111.1757152008276</v>
      </c>
      <c r="G81" s="348" t="str">
        <f ca="1">IFERROR('CSM Output'!P35/G80,"")</f>
        <v/>
      </c>
      <c r="H81" s="348" t="str">
        <f ca="1">IFERROR('CSM Output'!Q35/H80,"")</f>
        <v/>
      </c>
      <c r="I81" s="348" t="str">
        <f ca="1">IFERROR('CSM Output'!R35/I80,"")</f>
        <v/>
      </c>
      <c r="J81" s="348" t="str">
        <f ca="1">IFERROR('CSM Output'!S35/J80,"")</f>
        <v/>
      </c>
      <c r="K81" s="348" t="str">
        <f ca="1">IFERROR('CSM Output'!T35/K80,"")</f>
        <v/>
      </c>
      <c r="L81" s="348" t="str">
        <f ca="1">IFERROR('CSM Output'!U35/L80,"")</f>
        <v/>
      </c>
      <c r="M81" s="348" t="str">
        <f ca="1">IFERROR('CSM Output'!V35/M80,"")</f>
        <v/>
      </c>
      <c r="N81" s="348" t="str">
        <f ca="1">IFERROR('CSM Output'!W35/N80,"")</f>
        <v/>
      </c>
      <c r="O81" s="348" t="str">
        <f ca="1">IFERROR('CSM Output'!X35/O80,"")</f>
        <v/>
      </c>
      <c r="P81" s="348" t="str">
        <f ca="1">IFERROR('CSM Output'!Y35/P80,"")</f>
        <v/>
      </c>
      <c r="Q81" s="348" t="str">
        <f ca="1">IFERROR('CSM Output'!Z35/Q80,"")</f>
        <v/>
      </c>
      <c r="R81" s="330"/>
    </row>
    <row r="82" spans="1:18" ht="19.5" customHeight="1" x14ac:dyDescent="0.25">
      <c r="B82" s="349"/>
      <c r="C82" s="349"/>
      <c r="D82" s="304"/>
      <c r="E82" s="304"/>
      <c r="F82" s="304"/>
      <c r="G82" s="304"/>
      <c r="H82" s="304"/>
      <c r="I82" s="304"/>
      <c r="J82" s="304"/>
      <c r="K82" s="304"/>
      <c r="L82" s="304"/>
      <c r="M82" s="304"/>
      <c r="N82" s="304"/>
      <c r="O82" s="304"/>
      <c r="P82" s="304"/>
      <c r="Q82" s="304"/>
    </row>
  </sheetData>
  <sheetProtection algorithmName="SHA-512" hashValue="aiyZLH/7Kvb323oSzRLBnMIpcB3bsRG8Dm2Dnntu9b6ZJqM1jLSmS7qOMIzeAb4BJI5oPFVmI3TK35L8kdAtPQ==" saltValue="E9iTe4izYiQBM/hJUECETg==" spinCount="100000" sheet="1" objects="1" scenarios="1"/>
  <mergeCells count="3">
    <mergeCell ref="D77:Q77"/>
    <mergeCell ref="B78:C79"/>
    <mergeCell ref="B80:B81"/>
  </mergeCells>
  <conditionalFormatting sqref="D10:Q20 D27:Q36 D73:Q73 D62:Q67">
    <cfRule type="expression" dxfId="208" priority="2">
      <formula>RIGHT(D$9,2)&lt;=RIGHT(CurrentCFYear,2)</formula>
    </cfRule>
  </conditionalFormatting>
  <conditionalFormatting sqref="D80:Q80">
    <cfRule type="expression" dxfId="207" priority="1">
      <formula>RIGHT(D$9,2)&lt;=RIGHT(CurrentCFYear,2)</formula>
    </cfRule>
  </conditionalFormatting>
  <hyperlinks>
    <hyperlink ref="A2" location="'READ THIS FIRST'!C199" tooltip="Click for help" display="HELP"/>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8B95"/>
  </sheetPr>
  <dimension ref="A1:AV115"/>
  <sheetViews>
    <sheetView topLeftCell="A5" zoomScaleNormal="100" workbookViewId="0">
      <selection activeCell="Y42" sqref="Y42"/>
    </sheetView>
  </sheetViews>
  <sheetFormatPr defaultRowHeight="15" x14ac:dyDescent="0.25"/>
  <cols>
    <col min="1" max="2" width="3" style="2" customWidth="1"/>
    <col min="3" max="3" width="25.5703125" style="150" bestFit="1" customWidth="1"/>
    <col min="4" max="4" width="2.7109375" style="2" customWidth="1"/>
    <col min="5" max="5" width="4.42578125" style="2" customWidth="1"/>
    <col min="6" max="6" width="39.140625" style="2" bestFit="1" customWidth="1"/>
    <col min="7" max="7" width="20.85546875" style="2" customWidth="1"/>
    <col min="8" max="8" width="24.140625" style="2" customWidth="1"/>
    <col min="9" max="26" width="13.140625" style="2" customWidth="1"/>
    <col min="27" max="27" width="8.85546875" style="2" customWidth="1"/>
    <col min="28" max="28" width="39.85546875" style="2" customWidth="1"/>
    <col min="29" max="29" width="16" style="2" customWidth="1"/>
    <col min="30" max="30" width="24.7109375" style="2" customWidth="1"/>
    <col min="31" max="48" width="13.5703125" style="2" customWidth="1"/>
    <col min="49" max="16384" width="9.140625" style="2"/>
  </cols>
  <sheetData>
    <row r="1" spans="1:48" x14ac:dyDescent="0.25">
      <c r="C1" s="2"/>
    </row>
    <row r="2" spans="1:48" x14ac:dyDescent="0.25">
      <c r="A2" s="152"/>
      <c r="B2" s="162"/>
      <c r="C2" s="163"/>
      <c r="D2" s="164"/>
      <c r="E2" s="24"/>
    </row>
    <row r="3" spans="1:48" x14ac:dyDescent="0.25">
      <c r="A3" s="152"/>
      <c r="B3" s="165"/>
      <c r="C3" s="267" t="s">
        <v>673</v>
      </c>
      <c r="D3" s="166"/>
      <c r="E3" s="24"/>
    </row>
    <row r="4" spans="1:48" s="118" customFormat="1" x14ac:dyDescent="0.25">
      <c r="A4" s="154"/>
      <c r="B4" s="167"/>
      <c r="C4" s="160"/>
      <c r="D4" s="168"/>
      <c r="E4" s="151"/>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row>
    <row r="5" spans="1:48" x14ac:dyDescent="0.25">
      <c r="A5" s="152"/>
      <c r="B5" s="165"/>
      <c r="C5" s="159"/>
      <c r="D5" s="166"/>
      <c r="E5" s="24"/>
    </row>
    <row r="6" spans="1:48" x14ac:dyDescent="0.25">
      <c r="A6" s="152"/>
      <c r="B6" s="165"/>
      <c r="C6" s="175" t="s">
        <v>449</v>
      </c>
      <c r="D6" s="166"/>
      <c r="E6" s="24"/>
    </row>
    <row r="7" spans="1:48" x14ac:dyDescent="0.25">
      <c r="A7" s="152"/>
      <c r="B7" s="165"/>
      <c r="C7" s="158"/>
      <c r="D7" s="166"/>
      <c r="E7" s="24"/>
      <c r="F7" s="114"/>
      <c r="AB7" s="114"/>
    </row>
    <row r="8" spans="1:48" ht="21" x14ac:dyDescent="0.25">
      <c r="A8" s="152"/>
      <c r="B8" s="165"/>
      <c r="C8" s="175" t="s">
        <v>451</v>
      </c>
      <c r="D8" s="166"/>
      <c r="E8" s="24"/>
      <c r="F8" s="115" t="s">
        <v>385</v>
      </c>
      <c r="G8" s="221" t="s">
        <v>711</v>
      </c>
      <c r="AB8" s="115" t="s">
        <v>384</v>
      </c>
    </row>
    <row r="9" spans="1:48" x14ac:dyDescent="0.25">
      <c r="A9" s="152"/>
      <c r="B9" s="165"/>
      <c r="C9" s="158"/>
      <c r="D9" s="166"/>
      <c r="E9" s="24"/>
      <c r="F9" s="119"/>
      <c r="G9" s="118"/>
      <c r="H9" s="118"/>
      <c r="I9" s="118"/>
      <c r="J9" s="118"/>
      <c r="K9" s="118"/>
      <c r="L9" s="118"/>
      <c r="M9" s="118"/>
      <c r="N9" s="118"/>
      <c r="O9" s="118"/>
      <c r="P9" s="118"/>
      <c r="Q9" s="118"/>
      <c r="R9" s="118"/>
      <c r="S9" s="118"/>
      <c r="T9" s="118"/>
      <c r="U9" s="118"/>
      <c r="V9" s="118"/>
      <c r="W9" s="118"/>
      <c r="X9" s="118"/>
      <c r="Y9" s="118"/>
      <c r="Z9" s="118"/>
      <c r="AA9" s="118"/>
      <c r="AB9" s="119"/>
      <c r="AC9" s="118"/>
      <c r="AD9" s="118"/>
      <c r="AE9" s="118"/>
      <c r="AF9" s="118"/>
      <c r="AG9" s="118"/>
      <c r="AH9" s="118"/>
      <c r="AI9" s="118"/>
      <c r="AJ9" s="118"/>
      <c r="AK9" s="118"/>
      <c r="AL9" s="118"/>
      <c r="AM9" s="118"/>
      <c r="AN9" s="118"/>
      <c r="AO9" s="118"/>
      <c r="AP9" s="118"/>
      <c r="AQ9" s="118"/>
      <c r="AR9" s="118"/>
      <c r="AS9" s="118"/>
      <c r="AT9" s="118"/>
      <c r="AU9" s="118"/>
      <c r="AV9" s="118"/>
    </row>
    <row r="10" spans="1:48" ht="18.75" x14ac:dyDescent="0.25">
      <c r="A10" s="152"/>
      <c r="B10" s="165"/>
      <c r="C10" s="175" t="s">
        <v>452</v>
      </c>
      <c r="D10" s="166"/>
      <c r="E10" s="24"/>
      <c r="F10" s="125" t="s">
        <v>379</v>
      </c>
      <c r="G10" s="126" t="s">
        <v>7</v>
      </c>
      <c r="H10" s="126" t="s">
        <v>339</v>
      </c>
      <c r="I10" s="127" t="s">
        <v>338</v>
      </c>
      <c r="J10" s="127" t="s">
        <v>264</v>
      </c>
      <c r="K10" s="127" t="s">
        <v>265</v>
      </c>
      <c r="L10" s="127" t="s">
        <v>266</v>
      </c>
      <c r="M10" s="127" t="s">
        <v>267</v>
      </c>
      <c r="N10" s="127" t="s">
        <v>268</v>
      </c>
      <c r="O10" s="127" t="s">
        <v>11</v>
      </c>
      <c r="P10" s="127" t="s">
        <v>345</v>
      </c>
      <c r="Q10" s="127" t="s">
        <v>346</v>
      </c>
      <c r="R10" s="127" t="s">
        <v>347</v>
      </c>
      <c r="S10" s="127" t="s">
        <v>348</v>
      </c>
      <c r="T10" s="127" t="s">
        <v>349</v>
      </c>
      <c r="U10" s="127" t="s">
        <v>350</v>
      </c>
      <c r="V10" s="127" t="s">
        <v>351</v>
      </c>
      <c r="W10" s="127" t="s">
        <v>352</v>
      </c>
      <c r="X10" s="127" t="s">
        <v>353</v>
      </c>
      <c r="Y10" s="127" t="s">
        <v>354</v>
      </c>
      <c r="Z10" s="127" t="s">
        <v>356</v>
      </c>
      <c r="AB10" s="124" t="s">
        <v>668</v>
      </c>
      <c r="AC10" s="122" t="s">
        <v>7</v>
      </c>
      <c r="AD10" s="122" t="s">
        <v>339</v>
      </c>
      <c r="AE10" s="120" t="s">
        <v>338</v>
      </c>
      <c r="AF10" s="120" t="s">
        <v>264</v>
      </c>
      <c r="AG10" s="120" t="s">
        <v>265</v>
      </c>
      <c r="AH10" s="120" t="s">
        <v>266</v>
      </c>
      <c r="AI10" s="120" t="s">
        <v>267</v>
      </c>
      <c r="AJ10" s="120" t="s">
        <v>268</v>
      </c>
      <c r="AK10" s="120" t="s">
        <v>11</v>
      </c>
      <c r="AL10" s="120" t="s">
        <v>345</v>
      </c>
      <c r="AM10" s="120" t="s">
        <v>346</v>
      </c>
      <c r="AN10" s="120" t="s">
        <v>347</v>
      </c>
      <c r="AO10" s="120" t="s">
        <v>348</v>
      </c>
      <c r="AP10" s="120" t="s">
        <v>349</v>
      </c>
      <c r="AQ10" s="120" t="s">
        <v>350</v>
      </c>
      <c r="AR10" s="120" t="s">
        <v>351</v>
      </c>
      <c r="AS10" s="120" t="s">
        <v>352</v>
      </c>
      <c r="AT10" s="120" t="s">
        <v>353</v>
      </c>
      <c r="AU10" s="120" t="s">
        <v>354</v>
      </c>
      <c r="AV10" s="120" t="s">
        <v>356</v>
      </c>
    </row>
    <row r="11" spans="1:48" x14ac:dyDescent="0.25">
      <c r="A11" s="152"/>
      <c r="B11" s="165"/>
      <c r="C11" s="159"/>
      <c r="D11" s="166"/>
      <c r="E11" s="24"/>
      <c r="F11" s="116" t="s">
        <v>390</v>
      </c>
      <c r="G11" s="116" t="s">
        <v>97</v>
      </c>
      <c r="H11" s="116" t="s">
        <v>681</v>
      </c>
      <c r="I11" s="117"/>
      <c r="J11" s="117"/>
      <c r="K11" s="117"/>
      <c r="L11" s="117"/>
      <c r="M11" s="117"/>
      <c r="N11" s="117"/>
      <c r="O11" s="128"/>
      <c r="P11" s="128" t="e">
        <f t="array" aca="1" ref="P11" ca="1">IF(RIGHT(P$10,2)&gt;=RIGHT(CurrentCFYear,2),P57*INDEX(FrontEndData,MATCH($F11,FrontEndCampus,0),MATCH(P$10,FrontEndYear,0))/1000,P57*INDEX(EmissionFactorsData,MATCH($F57&amp;" ("&amp;$G57&amp;")",EmissionFactorsEmissionSource,0),MATCH(P$56,EmissionFactorsYear,0))/1000)</f>
        <v>#NAME?</v>
      </c>
      <c r="Q11" s="128" t="e">
        <f t="array" aca="1" ref="Q11" ca="1">IF(RIGHT(Q$10,2)&gt;=RIGHT(CurrentCFYear,2),Q57*INDEX(FrontEndData,MATCH($F11,FrontEndCampus,0),MATCH(Q$10,FrontEndYear,0))/1000,Q57*INDEX(EmissionFactorsData,MATCH($F57&amp;" ("&amp;$G57&amp;")",EmissionFactorsEmissionSource,0),MATCH(Q$56,EmissionFactorsYear,0))/1000)</f>
        <v>#NAME?</v>
      </c>
      <c r="R11" s="128" t="e">
        <f t="array" aca="1" ref="R11" ca="1">IF(RIGHT(R$10,2)&gt;=RIGHT(CurrentCFYear,2),R57*INDEX(FrontEndData,MATCH($F11,FrontEndCampus,0),MATCH(R$10,FrontEndYear,0))/1000,R57*INDEX(EmissionFactorsData,MATCH($F57&amp;" ("&amp;$G57&amp;")",EmissionFactorsEmissionSource,0),MATCH(R$56,EmissionFactorsYear,0))/1000)</f>
        <v>#NAME?</v>
      </c>
      <c r="S11" s="128" t="e">
        <f t="array" aca="1" ref="S11" ca="1">IF(RIGHT(S$10,2)&gt;=RIGHT(CurrentCFYear,2),S57*INDEX(FrontEndData,MATCH($F11,FrontEndCampus,0),MATCH(S$10,FrontEndYear,0))/1000,S57*INDEX(EmissionFactorsData,MATCH($F57&amp;" ("&amp;$G57&amp;")",EmissionFactorsEmissionSource,0),MATCH(S$56,EmissionFactorsYear,0))/1000)</f>
        <v>#NAME?</v>
      </c>
      <c r="T11" s="128" t="e">
        <f t="array" aca="1" ref="T11" ca="1">IF(RIGHT(T$10,2)&gt;=RIGHT(CurrentCFYear,2),T57*INDEX(FrontEndData,MATCH($F11,FrontEndCampus,0),MATCH(T$10,FrontEndYear,0))/1000,T57*INDEX(EmissionFactorsData,MATCH($F57&amp;" ("&amp;$G57&amp;")",EmissionFactorsEmissionSource,0),MATCH(T$56,EmissionFactorsYear,0))/1000)</f>
        <v>#NAME?</v>
      </c>
      <c r="U11" s="128" t="e">
        <f t="array" aca="1" ref="U11" ca="1">IF(RIGHT(U$10,2)&gt;=RIGHT(CurrentCFYear,2),U57*INDEX(FrontEndData,MATCH($F11,FrontEndCampus,0),MATCH(U$10,FrontEndYear,0))/1000,U57*INDEX(EmissionFactorsData,MATCH($F57&amp;" ("&amp;$G57&amp;")",EmissionFactorsEmissionSource,0),MATCH(U$56,EmissionFactorsYear,0))/1000)</f>
        <v>#NAME?</v>
      </c>
      <c r="V11" s="128" t="e">
        <f t="array" aca="1" ref="V11" ca="1">IF(RIGHT(V$10,2)&gt;=RIGHT(CurrentCFYear,2),V57*INDEX(FrontEndData,MATCH($F11,FrontEndCampus,0),MATCH(V$10,FrontEndYear,0))/1000,V57*INDEX(EmissionFactorsData,MATCH($F57&amp;" ("&amp;$G57&amp;")",EmissionFactorsEmissionSource,0),MATCH(V$56,EmissionFactorsYear,0))/1000)</f>
        <v>#NAME?</v>
      </c>
      <c r="W11" s="128" t="e">
        <f t="array" aca="1" ref="W11" ca="1">IF(RIGHT(W$10,2)&gt;=RIGHT(CurrentCFYear,2),W57*INDEX(FrontEndData,MATCH($F11,FrontEndCampus,0),MATCH(W$10,FrontEndYear,0))/1000,W57*INDEX(EmissionFactorsData,MATCH($F57&amp;" ("&amp;$G57&amp;")",EmissionFactorsEmissionSource,0),MATCH(W$56,EmissionFactorsYear,0))/1000)</f>
        <v>#NAME?</v>
      </c>
      <c r="X11" s="128" t="e">
        <f t="array" aca="1" ref="X11" ca="1">IF(RIGHT(X$10,2)&gt;=RIGHT(CurrentCFYear,2),X57*INDEX(FrontEndData,MATCH($F11,FrontEndCampus,0),MATCH(X$10,FrontEndYear,0))/1000,X57*INDEX(EmissionFactorsData,MATCH($F57&amp;" ("&amp;$G57&amp;")",EmissionFactorsEmissionSource,0),MATCH(X$56,EmissionFactorsYear,0))/1000)</f>
        <v>#NAME?</v>
      </c>
      <c r="Y11" s="128" t="e">
        <f t="array" aca="1" ref="Y11" ca="1">IF(RIGHT(Y$10,2)&gt;=RIGHT(CurrentCFYear,2),Y57*INDEX(FrontEndData,MATCH($F11,FrontEndCampus,0),MATCH(Y$10,FrontEndYear,0))/1000,Y57*INDEX(EmissionFactorsData,MATCH($F57&amp;" ("&amp;$G57&amp;")",EmissionFactorsEmissionSource,0),MATCH(Y$56,EmissionFactorsYear,0))/1000)</f>
        <v>#NAME?</v>
      </c>
      <c r="Z11" s="128" t="e">
        <f t="array" aca="1" ref="Z11" ca="1">IF(RIGHT(Z$10,2)&gt;=RIGHT(CurrentCFYear,2),Z57*INDEX(FrontEndData,MATCH($F11,FrontEndCampus,0),MATCH(Z$10,FrontEndYear,0))/1000,Z57*INDEX(EmissionFactorsData,MATCH($F57&amp;" ("&amp;$G57&amp;")",EmissionFactorsEmissionSource,0),MATCH(Z$56,EmissionFactorsYear,0))/1000)</f>
        <v>#NAME?</v>
      </c>
      <c r="AB11" s="121" t="s">
        <v>390</v>
      </c>
      <c r="AC11" s="121" t="s">
        <v>97</v>
      </c>
      <c r="AD11" s="121" t="s">
        <v>681</v>
      </c>
      <c r="AE11" s="117"/>
      <c r="AF11" s="117"/>
      <c r="AG11" s="117"/>
      <c r="AH11" s="117"/>
      <c r="AI11" s="117"/>
      <c r="AJ11" s="117"/>
      <c r="AK11" s="128"/>
      <c r="AL11" s="174" t="e">
        <f t="array" aca="1" ref="AL11" ca="1">P11-SUM(IF(ProjectListEmissionSource=$AB57&amp;" ("&amp;$AC57&amp;")",IF(ProjectListYear=AL$56,IF(ProjectListCarbonCosts="Carbon Savings (tCO2e)",ProjectListData))))</f>
        <v>#NAME?</v>
      </c>
      <c r="AM11" s="174" t="e">
        <f t="array" aca="1" ref="AM11" ca="1">Q11-SUM(IF(ProjectListEmissionSource=$AB57&amp;" ("&amp;$AC57&amp;")",IF(ProjectListYear=AM$56,IF(ProjectListCarbonCosts="Carbon Savings (tCO2e)",ProjectListData))))</f>
        <v>#NAME?</v>
      </c>
      <c r="AN11" s="174" t="e">
        <f t="array" aca="1" ref="AN11" ca="1">R11-SUM(IF(ProjectListEmissionSource=$AB57&amp;" ("&amp;$AC57&amp;")",IF(ProjectListYear=AN$56,IF(ProjectListCarbonCosts="Carbon Savings (tCO2e)",ProjectListData))))</f>
        <v>#NAME?</v>
      </c>
      <c r="AO11" s="174" t="e">
        <f t="array" aca="1" ref="AO11" ca="1">S11-SUM(IF(ProjectListEmissionSource=$AB57&amp;" ("&amp;$AC57&amp;")",IF(ProjectListYear=AO$56,IF(ProjectListCarbonCosts="Carbon Savings (tCO2e)",ProjectListData))))</f>
        <v>#NAME?</v>
      </c>
      <c r="AP11" s="174" t="e">
        <f t="array" aca="1" ref="AP11" ca="1">T11-SUM(IF(ProjectListEmissionSource=$AB57&amp;" ("&amp;$AC57&amp;")",IF(ProjectListYear=AP$56,IF(ProjectListCarbonCosts="Carbon Savings (tCO2e)",ProjectListData))))</f>
        <v>#NAME?</v>
      </c>
      <c r="AQ11" s="174" t="e">
        <f t="array" aca="1" ref="AQ11" ca="1">U11-SUM(IF(ProjectListEmissionSource=$AB57&amp;" ("&amp;$AC57&amp;")",IF(ProjectListYear=AQ$56,IF(ProjectListCarbonCosts="Carbon Savings (tCO2e)",ProjectListData))))</f>
        <v>#NAME?</v>
      </c>
      <c r="AR11" s="174" t="e">
        <f t="array" aca="1" ref="AR11" ca="1">V11-SUM(IF(ProjectListEmissionSource=$AB57&amp;" ("&amp;$AC57&amp;")",IF(ProjectListYear=AR$56,IF(ProjectListCarbonCosts="Carbon Savings (tCO2e)",ProjectListData))))</f>
        <v>#NAME?</v>
      </c>
      <c r="AS11" s="174" t="e">
        <f t="array" aca="1" ref="AS11" ca="1">W11-SUM(IF(ProjectListEmissionSource=$AB57&amp;" ("&amp;$AC57&amp;")",IF(ProjectListYear=AS$56,IF(ProjectListCarbonCosts="Carbon Savings (tCO2e)",ProjectListData))))</f>
        <v>#NAME?</v>
      </c>
      <c r="AT11" s="174" t="e">
        <f t="array" aca="1" ref="AT11" ca="1">X11-SUM(IF(ProjectListEmissionSource=$AB57&amp;" ("&amp;$AC57&amp;")",IF(ProjectListYear=AT$56,IF(ProjectListCarbonCosts="Carbon Savings (tCO2e)",ProjectListData))))</f>
        <v>#NAME?</v>
      </c>
      <c r="AU11" s="174" t="e">
        <f t="array" aca="1" ref="AU11" ca="1">Y11-SUM(IF(ProjectListEmissionSource=$AB57&amp;" ("&amp;$AC57&amp;")",IF(ProjectListYear=AU$56,IF(ProjectListCarbonCosts="Carbon Savings (tCO2e)",ProjectListData))))</f>
        <v>#NAME?</v>
      </c>
      <c r="AV11" s="174" t="e">
        <f t="array" aca="1" ref="AV11" ca="1">Z11-SUM(IF(ProjectListEmissionSource=$AB57&amp;" ("&amp;$AC57&amp;")",IF(ProjectListYear=AV$56,IF(ProjectListCarbonCosts="Carbon Savings (tCO2e)",ProjectListData))))</f>
        <v>#NAME?</v>
      </c>
    </row>
    <row r="12" spans="1:48" x14ac:dyDescent="0.25">
      <c r="A12" s="152"/>
      <c r="B12" s="165"/>
      <c r="C12" s="176" t="s">
        <v>674</v>
      </c>
      <c r="D12" s="166"/>
      <c r="E12" s="24"/>
      <c r="F12" s="116" t="s">
        <v>377</v>
      </c>
      <c r="G12" s="116" t="s">
        <v>97</v>
      </c>
      <c r="H12" s="116" t="s">
        <v>682</v>
      </c>
      <c r="I12" s="117"/>
      <c r="J12" s="117"/>
      <c r="K12" s="117"/>
      <c r="L12" s="117"/>
      <c r="M12" s="117"/>
      <c r="N12" s="117"/>
      <c r="O12" s="128"/>
      <c r="P12" s="128" t="e">
        <f t="shared" ref="P12:Z12" ca="1" si="0">P58*INDEX(EmissionFactorsData,MATCH($F58&amp;" ("&amp;$G58&amp;")",EmissionFactorsEmissionSource,0),MATCH(P$56,EmissionFactorsYear,0))/1000</f>
        <v>#NAME?</v>
      </c>
      <c r="Q12" s="128" t="e">
        <f t="shared" ca="1" si="0"/>
        <v>#NAME?</v>
      </c>
      <c r="R12" s="128" t="e">
        <f t="shared" ca="1" si="0"/>
        <v>#NAME?</v>
      </c>
      <c r="S12" s="128" t="e">
        <f t="shared" ca="1" si="0"/>
        <v>#NAME?</v>
      </c>
      <c r="T12" s="128" t="e">
        <f t="shared" ca="1" si="0"/>
        <v>#NAME?</v>
      </c>
      <c r="U12" s="128" t="e">
        <f t="shared" ca="1" si="0"/>
        <v>#NAME?</v>
      </c>
      <c r="V12" s="128" t="e">
        <f t="shared" ca="1" si="0"/>
        <v>#NAME?</v>
      </c>
      <c r="W12" s="128" t="e">
        <f t="shared" ca="1" si="0"/>
        <v>#NAME?</v>
      </c>
      <c r="X12" s="128" t="e">
        <f t="shared" ca="1" si="0"/>
        <v>#NAME?</v>
      </c>
      <c r="Y12" s="128" t="e">
        <f t="shared" ca="1" si="0"/>
        <v>#NAME?</v>
      </c>
      <c r="Z12" s="128" t="e">
        <f t="shared" ca="1" si="0"/>
        <v>#NAME?</v>
      </c>
      <c r="AB12" s="121" t="s">
        <v>377</v>
      </c>
      <c r="AC12" s="121" t="s">
        <v>97</v>
      </c>
      <c r="AD12" s="121" t="s">
        <v>682</v>
      </c>
      <c r="AE12" s="117"/>
      <c r="AF12" s="117"/>
      <c r="AG12" s="117"/>
      <c r="AH12" s="117"/>
      <c r="AI12" s="117"/>
      <c r="AJ12" s="117"/>
      <c r="AK12" s="128"/>
      <c r="AL12" s="174" t="e">
        <f t="array" aca="1" ref="AL12" ca="1">P12-SUM(IF(ProjectListEmissionSource=$AB58&amp;" ("&amp;$AC58&amp;")",IF(ProjectListYear=AL$56,IF(ProjectListCarbonCosts="Carbon Savings (tCO2e)",ProjectListData))))</f>
        <v>#NAME?</v>
      </c>
      <c r="AM12" s="174" t="e">
        <f t="array" aca="1" ref="AM12" ca="1">Q12-SUM(IF(ProjectListEmissionSource=$AB58&amp;" ("&amp;$AC58&amp;")",IF(ProjectListYear=AM$56,IF(ProjectListCarbonCosts="Carbon Savings (tCO2e)",ProjectListData))))</f>
        <v>#NAME?</v>
      </c>
      <c r="AN12" s="174" t="e">
        <f t="array" aca="1" ref="AN12" ca="1">R12-SUM(IF(ProjectListEmissionSource=$AB58&amp;" ("&amp;$AC58&amp;")",IF(ProjectListYear=AN$56,IF(ProjectListCarbonCosts="Carbon Savings (tCO2e)",ProjectListData))))</f>
        <v>#NAME?</v>
      </c>
      <c r="AO12" s="174" t="e">
        <f t="array" aca="1" ref="AO12" ca="1">S12-SUM(IF(ProjectListEmissionSource=$AB58&amp;" ("&amp;$AC58&amp;")",IF(ProjectListYear=AO$56,IF(ProjectListCarbonCosts="Carbon Savings (tCO2e)",ProjectListData))))</f>
        <v>#NAME?</v>
      </c>
      <c r="AP12" s="174" t="e">
        <f t="array" aca="1" ref="AP12" ca="1">T12-SUM(IF(ProjectListEmissionSource=$AB58&amp;" ("&amp;$AC58&amp;")",IF(ProjectListYear=AP$56,IF(ProjectListCarbonCosts="Carbon Savings (tCO2e)",ProjectListData))))</f>
        <v>#NAME?</v>
      </c>
      <c r="AQ12" s="174" t="e">
        <f t="array" aca="1" ref="AQ12" ca="1">U12-SUM(IF(ProjectListEmissionSource=$AB58&amp;" ("&amp;$AC58&amp;")",IF(ProjectListYear=AQ$56,IF(ProjectListCarbonCosts="Carbon Savings (tCO2e)",ProjectListData))))</f>
        <v>#NAME?</v>
      </c>
      <c r="AR12" s="174" t="e">
        <f t="array" aca="1" ref="AR12" ca="1">V12-SUM(IF(ProjectListEmissionSource=$AB58&amp;" ("&amp;$AC58&amp;")",IF(ProjectListYear=AR$56,IF(ProjectListCarbonCosts="Carbon Savings (tCO2e)",ProjectListData))))</f>
        <v>#NAME?</v>
      </c>
      <c r="AS12" s="174" t="e">
        <f t="array" aca="1" ref="AS12" ca="1">W12-SUM(IF(ProjectListEmissionSource=$AB58&amp;" ("&amp;$AC58&amp;")",IF(ProjectListYear=AS$56,IF(ProjectListCarbonCosts="Carbon Savings (tCO2e)",ProjectListData))))</f>
        <v>#NAME?</v>
      </c>
      <c r="AT12" s="174" t="e">
        <f t="array" aca="1" ref="AT12" ca="1">X12-SUM(IF(ProjectListEmissionSource=$AB58&amp;" ("&amp;$AC58&amp;")",IF(ProjectListYear=AT$56,IF(ProjectListCarbonCosts="Carbon Savings (tCO2e)",ProjectListData))))</f>
        <v>#NAME?</v>
      </c>
      <c r="AU12" s="174" t="e">
        <f t="array" aca="1" ref="AU12" ca="1">Y12-SUM(IF(ProjectListEmissionSource=$AB58&amp;" ("&amp;$AC58&amp;")",IF(ProjectListYear=AU$56,IF(ProjectListCarbonCosts="Carbon Savings (tCO2e)",ProjectListData))))</f>
        <v>#NAME?</v>
      </c>
      <c r="AV12" s="174" t="e">
        <f t="array" aca="1" ref="AV12" ca="1">Z12-SUM(IF(ProjectListEmissionSource=$AB58&amp;" ("&amp;$AC58&amp;")",IF(ProjectListYear=AV$56,IF(ProjectListCarbonCosts="Carbon Savings (tCO2e)",ProjectListData))))</f>
        <v>#NAME?</v>
      </c>
    </row>
    <row r="13" spans="1:48" x14ac:dyDescent="0.25">
      <c r="A13" s="152"/>
      <c r="B13" s="165"/>
      <c r="C13" s="159"/>
      <c r="D13" s="166"/>
      <c r="E13" s="24"/>
      <c r="F13" s="116" t="s">
        <v>376</v>
      </c>
      <c r="G13" s="116" t="s">
        <v>97</v>
      </c>
      <c r="H13" s="116" t="s">
        <v>682</v>
      </c>
      <c r="I13" s="117"/>
      <c r="J13" s="117"/>
      <c r="K13" s="117"/>
      <c r="L13" s="117"/>
      <c r="M13" s="117"/>
      <c r="N13" s="117"/>
      <c r="O13" s="128"/>
      <c r="P13" s="128" t="e">
        <f t="shared" ref="P13:Z13" ca="1" si="1">P59*INDEX(EmissionFactorsData,MATCH($F59&amp;" ("&amp;$G59&amp;")",EmissionFactorsEmissionSource,0),MATCH(P$56,EmissionFactorsYear,0))/1000</f>
        <v>#NAME?</v>
      </c>
      <c r="Q13" s="128" t="e">
        <f t="shared" ca="1" si="1"/>
        <v>#NAME?</v>
      </c>
      <c r="R13" s="128" t="e">
        <f t="shared" ca="1" si="1"/>
        <v>#NAME?</v>
      </c>
      <c r="S13" s="128" t="e">
        <f t="shared" ca="1" si="1"/>
        <v>#NAME?</v>
      </c>
      <c r="T13" s="128" t="e">
        <f t="shared" ca="1" si="1"/>
        <v>#NAME?</v>
      </c>
      <c r="U13" s="128" t="e">
        <f t="shared" ca="1" si="1"/>
        <v>#NAME?</v>
      </c>
      <c r="V13" s="128" t="e">
        <f t="shared" ca="1" si="1"/>
        <v>#NAME?</v>
      </c>
      <c r="W13" s="128" t="e">
        <f t="shared" ca="1" si="1"/>
        <v>#NAME?</v>
      </c>
      <c r="X13" s="128" t="e">
        <f t="shared" ca="1" si="1"/>
        <v>#NAME?</v>
      </c>
      <c r="Y13" s="128" t="e">
        <f t="shared" ca="1" si="1"/>
        <v>#NAME?</v>
      </c>
      <c r="Z13" s="128" t="e">
        <f t="shared" ca="1" si="1"/>
        <v>#NAME?</v>
      </c>
      <c r="AB13" s="121" t="s">
        <v>376</v>
      </c>
      <c r="AC13" s="121" t="s">
        <v>97</v>
      </c>
      <c r="AD13" s="121" t="s">
        <v>682</v>
      </c>
      <c r="AE13" s="117"/>
      <c r="AF13" s="117"/>
      <c r="AG13" s="117"/>
      <c r="AH13" s="117"/>
      <c r="AI13" s="117"/>
      <c r="AJ13" s="117"/>
      <c r="AK13" s="128"/>
      <c r="AL13" s="174" t="e">
        <f t="array" aca="1" ref="AL13" ca="1">P13-SUM(IF(ProjectListEmissionSource=$AB59&amp;" ("&amp;$AC59&amp;")",IF(ProjectListYear=AL$56,IF(ProjectListCarbonCosts="Carbon Savings (tCO2e)",ProjectListData))))</f>
        <v>#NAME?</v>
      </c>
      <c r="AM13" s="174" t="e">
        <f t="array" aca="1" ref="AM13" ca="1">Q13-SUM(IF(ProjectListEmissionSource=$AB59&amp;" ("&amp;$AC59&amp;")",IF(ProjectListYear=AM$56,IF(ProjectListCarbonCosts="Carbon Savings (tCO2e)",ProjectListData))))</f>
        <v>#NAME?</v>
      </c>
      <c r="AN13" s="174" t="e">
        <f t="array" aca="1" ref="AN13" ca="1">R13-SUM(IF(ProjectListEmissionSource=$AB59&amp;" ("&amp;$AC59&amp;")",IF(ProjectListYear=AN$56,IF(ProjectListCarbonCosts="Carbon Savings (tCO2e)",ProjectListData))))</f>
        <v>#NAME?</v>
      </c>
      <c r="AO13" s="174" t="e">
        <f t="array" aca="1" ref="AO13" ca="1">S13-SUM(IF(ProjectListEmissionSource=$AB59&amp;" ("&amp;$AC59&amp;")",IF(ProjectListYear=AO$56,IF(ProjectListCarbonCosts="Carbon Savings (tCO2e)",ProjectListData))))</f>
        <v>#NAME?</v>
      </c>
      <c r="AP13" s="174" t="e">
        <f t="array" aca="1" ref="AP13" ca="1">T13-SUM(IF(ProjectListEmissionSource=$AB59&amp;" ("&amp;$AC59&amp;")",IF(ProjectListYear=AP$56,IF(ProjectListCarbonCosts="Carbon Savings (tCO2e)",ProjectListData))))</f>
        <v>#NAME?</v>
      </c>
      <c r="AQ13" s="174" t="e">
        <f t="array" aca="1" ref="AQ13" ca="1">U13-SUM(IF(ProjectListEmissionSource=$AB59&amp;" ("&amp;$AC59&amp;")",IF(ProjectListYear=AQ$56,IF(ProjectListCarbonCosts="Carbon Savings (tCO2e)",ProjectListData))))</f>
        <v>#NAME?</v>
      </c>
      <c r="AR13" s="174" t="e">
        <f t="array" aca="1" ref="AR13" ca="1">V13-SUM(IF(ProjectListEmissionSource=$AB59&amp;" ("&amp;$AC59&amp;")",IF(ProjectListYear=AR$56,IF(ProjectListCarbonCosts="Carbon Savings (tCO2e)",ProjectListData))))</f>
        <v>#NAME?</v>
      </c>
      <c r="AS13" s="174" t="e">
        <f t="array" aca="1" ref="AS13" ca="1">W13-SUM(IF(ProjectListEmissionSource=$AB59&amp;" ("&amp;$AC59&amp;")",IF(ProjectListYear=AS$56,IF(ProjectListCarbonCosts="Carbon Savings (tCO2e)",ProjectListData))))</f>
        <v>#NAME?</v>
      </c>
      <c r="AT13" s="174" t="e">
        <f t="array" aca="1" ref="AT13" ca="1">X13-SUM(IF(ProjectListEmissionSource=$AB59&amp;" ("&amp;$AC59&amp;")",IF(ProjectListYear=AT$56,IF(ProjectListCarbonCosts="Carbon Savings (tCO2e)",ProjectListData))))</f>
        <v>#NAME?</v>
      </c>
      <c r="AU13" s="174" t="e">
        <f t="array" aca="1" ref="AU13" ca="1">Y13-SUM(IF(ProjectListEmissionSource=$AB59&amp;" ("&amp;$AC59&amp;")",IF(ProjectListYear=AU$56,IF(ProjectListCarbonCosts="Carbon Savings (tCO2e)",ProjectListData))))</f>
        <v>#NAME?</v>
      </c>
      <c r="AV13" s="174" t="e">
        <f t="array" aca="1" ref="AV13" ca="1">Z13-SUM(IF(ProjectListEmissionSource=$AB59&amp;" ("&amp;$AC59&amp;")",IF(ProjectListYear=AV$56,IF(ProjectListCarbonCosts="Carbon Savings (tCO2e)",ProjectListData))))</f>
        <v>#NAME?</v>
      </c>
    </row>
    <row r="14" spans="1:48" x14ac:dyDescent="0.25">
      <c r="A14" s="152"/>
      <c r="B14" s="165"/>
      <c r="C14" s="176" t="s">
        <v>671</v>
      </c>
      <c r="D14" s="166"/>
      <c r="E14" s="24"/>
      <c r="F14" s="116" t="s">
        <v>389</v>
      </c>
      <c r="G14" s="116" t="s">
        <v>97</v>
      </c>
      <c r="H14" s="116" t="s">
        <v>683</v>
      </c>
      <c r="I14" s="117"/>
      <c r="J14" s="117"/>
      <c r="K14" s="117"/>
      <c r="L14" s="117"/>
      <c r="M14" s="117"/>
      <c r="N14" s="117"/>
      <c r="O14" s="128"/>
      <c r="P14" s="128" t="e">
        <f t="shared" ref="P14:Z14" ca="1" si="2">P60*INDEX(EmissionFactorsData,MATCH($F60&amp;" ("&amp;$G60&amp;")",EmissionFactorsEmissionSource,0),MATCH(P$56,EmissionFactorsYear,0))/1000</f>
        <v>#NAME?</v>
      </c>
      <c r="Q14" s="128" t="e">
        <f t="shared" ca="1" si="2"/>
        <v>#NAME?</v>
      </c>
      <c r="R14" s="128" t="e">
        <f t="shared" ca="1" si="2"/>
        <v>#NAME?</v>
      </c>
      <c r="S14" s="128" t="e">
        <f t="shared" ca="1" si="2"/>
        <v>#NAME?</v>
      </c>
      <c r="T14" s="128" t="e">
        <f t="shared" ca="1" si="2"/>
        <v>#NAME?</v>
      </c>
      <c r="U14" s="128" t="e">
        <f t="shared" ca="1" si="2"/>
        <v>#NAME?</v>
      </c>
      <c r="V14" s="128" t="e">
        <f t="shared" ca="1" si="2"/>
        <v>#NAME?</v>
      </c>
      <c r="W14" s="128" t="e">
        <f t="shared" ca="1" si="2"/>
        <v>#NAME?</v>
      </c>
      <c r="X14" s="128" t="e">
        <f t="shared" ca="1" si="2"/>
        <v>#NAME?</v>
      </c>
      <c r="Y14" s="128" t="e">
        <f t="shared" ca="1" si="2"/>
        <v>#NAME?</v>
      </c>
      <c r="Z14" s="128" t="e">
        <f t="shared" ca="1" si="2"/>
        <v>#NAME?</v>
      </c>
      <c r="AB14" s="121" t="s">
        <v>389</v>
      </c>
      <c r="AC14" s="121" t="s">
        <v>97</v>
      </c>
      <c r="AD14" s="121" t="s">
        <v>683</v>
      </c>
      <c r="AE14" s="117"/>
      <c r="AF14" s="117"/>
      <c r="AG14" s="117"/>
      <c r="AH14" s="117"/>
      <c r="AI14" s="117"/>
      <c r="AJ14" s="117"/>
      <c r="AK14" s="128"/>
      <c r="AL14" s="174" t="e">
        <f t="array" aca="1" ref="AL14" ca="1">P14-SUM(IF(ProjectListEmissionSource=$AB60&amp;" ("&amp;$AC60&amp;")",IF(ProjectListYear=AL$56,IF(ProjectListCarbonCosts="Carbon Savings (tCO2e)",ProjectListData))))</f>
        <v>#NAME?</v>
      </c>
      <c r="AM14" s="174" t="e">
        <f t="array" aca="1" ref="AM14" ca="1">Q14-SUM(IF(ProjectListEmissionSource=$AB60&amp;" ("&amp;$AC60&amp;")",IF(ProjectListYear=AM$56,IF(ProjectListCarbonCosts="Carbon Savings (tCO2e)",ProjectListData))))</f>
        <v>#NAME?</v>
      </c>
      <c r="AN14" s="174" t="e">
        <f t="array" aca="1" ref="AN14" ca="1">R14-SUM(IF(ProjectListEmissionSource=$AB60&amp;" ("&amp;$AC60&amp;")",IF(ProjectListYear=AN$56,IF(ProjectListCarbonCosts="Carbon Savings (tCO2e)",ProjectListData))))</f>
        <v>#NAME?</v>
      </c>
      <c r="AO14" s="174" t="e">
        <f t="array" aca="1" ref="AO14" ca="1">S14-SUM(IF(ProjectListEmissionSource=$AB60&amp;" ("&amp;$AC60&amp;")",IF(ProjectListYear=AO$56,IF(ProjectListCarbonCosts="Carbon Savings (tCO2e)",ProjectListData))))</f>
        <v>#NAME?</v>
      </c>
      <c r="AP14" s="174" t="e">
        <f t="array" aca="1" ref="AP14" ca="1">T14-SUM(IF(ProjectListEmissionSource=$AB60&amp;" ("&amp;$AC60&amp;")",IF(ProjectListYear=AP$56,IF(ProjectListCarbonCosts="Carbon Savings (tCO2e)",ProjectListData))))</f>
        <v>#NAME?</v>
      </c>
      <c r="AQ14" s="174" t="e">
        <f t="array" aca="1" ref="AQ14" ca="1">U14-SUM(IF(ProjectListEmissionSource=$AB60&amp;" ("&amp;$AC60&amp;")",IF(ProjectListYear=AQ$56,IF(ProjectListCarbonCosts="Carbon Savings (tCO2e)",ProjectListData))))</f>
        <v>#NAME?</v>
      </c>
      <c r="AR14" s="174" t="e">
        <f t="array" aca="1" ref="AR14" ca="1">V14-SUM(IF(ProjectListEmissionSource=$AB60&amp;" ("&amp;$AC60&amp;")",IF(ProjectListYear=AR$56,IF(ProjectListCarbonCosts="Carbon Savings (tCO2e)",ProjectListData))))</f>
        <v>#NAME?</v>
      </c>
      <c r="AS14" s="174" t="e">
        <f t="array" aca="1" ref="AS14" ca="1">W14-SUM(IF(ProjectListEmissionSource=$AB60&amp;" ("&amp;$AC60&amp;")",IF(ProjectListYear=AS$56,IF(ProjectListCarbonCosts="Carbon Savings (tCO2e)",ProjectListData))))</f>
        <v>#NAME?</v>
      </c>
      <c r="AT14" s="174" t="e">
        <f t="array" aca="1" ref="AT14" ca="1">X14-SUM(IF(ProjectListEmissionSource=$AB60&amp;" ("&amp;$AC60&amp;")",IF(ProjectListYear=AT$56,IF(ProjectListCarbonCosts="Carbon Savings (tCO2e)",ProjectListData))))</f>
        <v>#NAME?</v>
      </c>
      <c r="AU14" s="174" t="e">
        <f t="array" aca="1" ref="AU14" ca="1">Y14-SUM(IF(ProjectListEmissionSource=$AB60&amp;" ("&amp;$AC60&amp;")",IF(ProjectListYear=AU$56,IF(ProjectListCarbonCosts="Carbon Savings (tCO2e)",ProjectListData))))</f>
        <v>#NAME?</v>
      </c>
      <c r="AV14" s="174" t="e">
        <f t="array" aca="1" ref="AV14" ca="1">Z14-SUM(IF(ProjectListEmissionSource=$AB60&amp;" ("&amp;$AC60&amp;")",IF(ProjectListYear=AV$56,IF(ProjectListCarbonCosts="Carbon Savings (tCO2e)",ProjectListData))))</f>
        <v>#NAME?</v>
      </c>
    </row>
    <row r="15" spans="1:48" x14ac:dyDescent="0.25">
      <c r="A15" s="152"/>
      <c r="B15" s="165"/>
      <c r="C15" s="159"/>
      <c r="D15" s="166"/>
      <c r="E15" s="24"/>
      <c r="F15" s="116" t="s">
        <v>375</v>
      </c>
      <c r="G15" s="116" t="s">
        <v>97</v>
      </c>
      <c r="H15" s="116" t="s">
        <v>684</v>
      </c>
      <c r="I15" s="117"/>
      <c r="J15" s="117"/>
      <c r="K15" s="117"/>
      <c r="L15" s="117"/>
      <c r="M15" s="117"/>
      <c r="N15" s="117"/>
      <c r="O15" s="128"/>
      <c r="P15" s="128" t="e">
        <f t="shared" ref="P15:Z15" ca="1" si="3">P61*INDEX(EmissionFactorsData,MATCH($F61&amp;" ("&amp;$G61&amp;")",EmissionFactorsEmissionSource,0),MATCH(P$56,EmissionFactorsYear,0))/1000</f>
        <v>#NAME?</v>
      </c>
      <c r="Q15" s="128" t="e">
        <f t="shared" ca="1" si="3"/>
        <v>#NAME?</v>
      </c>
      <c r="R15" s="128" t="e">
        <f t="shared" ca="1" si="3"/>
        <v>#NAME?</v>
      </c>
      <c r="S15" s="128" t="e">
        <f t="shared" ca="1" si="3"/>
        <v>#NAME?</v>
      </c>
      <c r="T15" s="128" t="e">
        <f t="shared" ca="1" si="3"/>
        <v>#NAME?</v>
      </c>
      <c r="U15" s="128" t="e">
        <f t="shared" ca="1" si="3"/>
        <v>#NAME?</v>
      </c>
      <c r="V15" s="128" t="e">
        <f t="shared" ca="1" si="3"/>
        <v>#NAME?</v>
      </c>
      <c r="W15" s="128" t="e">
        <f t="shared" ca="1" si="3"/>
        <v>#NAME?</v>
      </c>
      <c r="X15" s="128" t="e">
        <f t="shared" ca="1" si="3"/>
        <v>#NAME?</v>
      </c>
      <c r="Y15" s="128" t="e">
        <f t="shared" ca="1" si="3"/>
        <v>#NAME?</v>
      </c>
      <c r="Z15" s="128" t="e">
        <f t="shared" ca="1" si="3"/>
        <v>#NAME?</v>
      </c>
      <c r="AB15" s="121" t="s">
        <v>375</v>
      </c>
      <c r="AC15" s="121" t="s">
        <v>97</v>
      </c>
      <c r="AD15" s="121" t="s">
        <v>684</v>
      </c>
      <c r="AE15" s="117"/>
      <c r="AF15" s="117"/>
      <c r="AG15" s="117"/>
      <c r="AH15" s="117"/>
      <c r="AI15" s="117"/>
      <c r="AJ15" s="117"/>
      <c r="AK15" s="128"/>
      <c r="AL15" s="174" t="e">
        <f t="array" aca="1" ref="AL15" ca="1">P15-SUM(IF(ProjectListEmissionSource=$AB61&amp;" ("&amp;$AC61&amp;")",IF(ProjectListYear=AL$56,IF(ProjectListCarbonCosts="Carbon Savings (tCO2e)",ProjectListData))))</f>
        <v>#NAME?</v>
      </c>
      <c r="AM15" s="174" t="e">
        <f t="array" aca="1" ref="AM15" ca="1">Q15-SUM(IF(ProjectListEmissionSource=$AB61&amp;" ("&amp;$AC61&amp;")",IF(ProjectListYear=AM$56,IF(ProjectListCarbonCosts="Carbon Savings (tCO2e)",ProjectListData))))</f>
        <v>#NAME?</v>
      </c>
      <c r="AN15" s="174" t="e">
        <f t="array" aca="1" ref="AN15" ca="1">R15-SUM(IF(ProjectListEmissionSource=$AB61&amp;" ("&amp;$AC61&amp;")",IF(ProjectListYear=AN$56,IF(ProjectListCarbonCosts="Carbon Savings (tCO2e)",ProjectListData))))</f>
        <v>#NAME?</v>
      </c>
      <c r="AO15" s="174" t="e">
        <f t="array" aca="1" ref="AO15" ca="1">S15-SUM(IF(ProjectListEmissionSource=$AB61&amp;" ("&amp;$AC61&amp;")",IF(ProjectListYear=AO$56,IF(ProjectListCarbonCosts="Carbon Savings (tCO2e)",ProjectListData))))</f>
        <v>#NAME?</v>
      </c>
      <c r="AP15" s="174" t="e">
        <f t="array" aca="1" ref="AP15" ca="1">T15-SUM(IF(ProjectListEmissionSource=$AB61&amp;" ("&amp;$AC61&amp;")",IF(ProjectListYear=AP$56,IF(ProjectListCarbonCosts="Carbon Savings (tCO2e)",ProjectListData))))</f>
        <v>#NAME?</v>
      </c>
      <c r="AQ15" s="174" t="e">
        <f t="array" aca="1" ref="AQ15" ca="1">U15-SUM(IF(ProjectListEmissionSource=$AB61&amp;" ("&amp;$AC61&amp;")",IF(ProjectListYear=AQ$56,IF(ProjectListCarbonCosts="Carbon Savings (tCO2e)",ProjectListData))))</f>
        <v>#NAME?</v>
      </c>
      <c r="AR15" s="174" t="e">
        <f t="array" aca="1" ref="AR15" ca="1">V15-SUM(IF(ProjectListEmissionSource=$AB61&amp;" ("&amp;$AC61&amp;")",IF(ProjectListYear=AR$56,IF(ProjectListCarbonCosts="Carbon Savings (tCO2e)",ProjectListData))))</f>
        <v>#NAME?</v>
      </c>
      <c r="AS15" s="174" t="e">
        <f t="array" aca="1" ref="AS15" ca="1">W15-SUM(IF(ProjectListEmissionSource=$AB61&amp;" ("&amp;$AC61&amp;")",IF(ProjectListYear=AS$56,IF(ProjectListCarbonCosts="Carbon Savings (tCO2e)",ProjectListData))))</f>
        <v>#NAME?</v>
      </c>
      <c r="AT15" s="174" t="e">
        <f t="array" aca="1" ref="AT15" ca="1">X15-SUM(IF(ProjectListEmissionSource=$AB61&amp;" ("&amp;$AC61&amp;")",IF(ProjectListYear=AT$56,IF(ProjectListCarbonCosts="Carbon Savings (tCO2e)",ProjectListData))))</f>
        <v>#NAME?</v>
      </c>
      <c r="AU15" s="174" t="e">
        <f t="array" aca="1" ref="AU15" ca="1">Y15-SUM(IF(ProjectListEmissionSource=$AB61&amp;" ("&amp;$AC61&amp;")",IF(ProjectListYear=AU$56,IF(ProjectListCarbonCosts="Carbon Savings (tCO2e)",ProjectListData))))</f>
        <v>#NAME?</v>
      </c>
      <c r="AV15" s="174" t="e">
        <f t="array" aca="1" ref="AV15" ca="1">Z15-SUM(IF(ProjectListEmissionSource=$AB61&amp;" ("&amp;$AC61&amp;")",IF(ProjectListYear=AV$56,IF(ProjectListCarbonCosts="Carbon Savings (tCO2e)",ProjectListData))))</f>
        <v>#NAME?</v>
      </c>
    </row>
    <row r="16" spans="1:48" x14ac:dyDescent="0.25">
      <c r="A16" s="152"/>
      <c r="B16" s="165"/>
      <c r="C16" s="176" t="s">
        <v>672</v>
      </c>
      <c r="D16" s="166"/>
      <c r="E16" s="24"/>
      <c r="F16" s="116" t="s">
        <v>374</v>
      </c>
      <c r="G16" s="116" t="s">
        <v>97</v>
      </c>
      <c r="H16" s="116" t="s">
        <v>684</v>
      </c>
      <c r="I16" s="117"/>
      <c r="J16" s="117"/>
      <c r="K16" s="117"/>
      <c r="L16" s="117"/>
      <c r="M16" s="117"/>
      <c r="N16" s="117"/>
      <c r="O16" s="128"/>
      <c r="P16" s="128" t="e">
        <f t="shared" ref="P16:Z16" ca="1" si="4">P62*INDEX(EmissionFactorsData,MATCH($F62&amp;" ("&amp;$G62&amp;")",EmissionFactorsEmissionSource,0),MATCH(P$56,EmissionFactorsYear,0))/1000</f>
        <v>#NAME?</v>
      </c>
      <c r="Q16" s="128" t="e">
        <f t="shared" ca="1" si="4"/>
        <v>#NAME?</v>
      </c>
      <c r="R16" s="128" t="e">
        <f t="shared" ca="1" si="4"/>
        <v>#NAME?</v>
      </c>
      <c r="S16" s="128" t="e">
        <f t="shared" ca="1" si="4"/>
        <v>#NAME?</v>
      </c>
      <c r="T16" s="128" t="e">
        <f t="shared" ca="1" si="4"/>
        <v>#NAME?</v>
      </c>
      <c r="U16" s="128" t="e">
        <f t="shared" ca="1" si="4"/>
        <v>#NAME?</v>
      </c>
      <c r="V16" s="128" t="e">
        <f t="shared" ca="1" si="4"/>
        <v>#NAME?</v>
      </c>
      <c r="W16" s="128" t="e">
        <f t="shared" ca="1" si="4"/>
        <v>#NAME?</v>
      </c>
      <c r="X16" s="128" t="e">
        <f t="shared" ca="1" si="4"/>
        <v>#NAME?</v>
      </c>
      <c r="Y16" s="128" t="e">
        <f t="shared" ca="1" si="4"/>
        <v>#NAME?</v>
      </c>
      <c r="Z16" s="128" t="e">
        <f t="shared" ca="1" si="4"/>
        <v>#NAME?</v>
      </c>
      <c r="AB16" s="121" t="s">
        <v>374</v>
      </c>
      <c r="AC16" s="121" t="s">
        <v>97</v>
      </c>
      <c r="AD16" s="121" t="s">
        <v>684</v>
      </c>
      <c r="AE16" s="117"/>
      <c r="AF16" s="117"/>
      <c r="AG16" s="117"/>
      <c r="AH16" s="117"/>
      <c r="AI16" s="117"/>
      <c r="AJ16" s="117"/>
      <c r="AK16" s="128"/>
      <c r="AL16" s="174" t="e">
        <f t="array" aca="1" ref="AL16" ca="1">P16-SUM(IF(ProjectListEmissionSource=$AB62&amp;" ("&amp;$AC62&amp;")",IF(ProjectListYear=AL$56,IF(ProjectListCarbonCosts="Carbon Savings (tCO2e)",ProjectListData))))</f>
        <v>#NAME?</v>
      </c>
      <c r="AM16" s="174" t="e">
        <f t="array" aca="1" ref="AM16" ca="1">Q16-SUM(IF(ProjectListEmissionSource=$AB62&amp;" ("&amp;$AC62&amp;")",IF(ProjectListYear=AM$56,IF(ProjectListCarbonCosts="Carbon Savings (tCO2e)",ProjectListData))))</f>
        <v>#NAME?</v>
      </c>
      <c r="AN16" s="174" t="e">
        <f t="array" aca="1" ref="AN16" ca="1">R16-SUM(IF(ProjectListEmissionSource=$AB62&amp;" ("&amp;$AC62&amp;")",IF(ProjectListYear=AN$56,IF(ProjectListCarbonCosts="Carbon Savings (tCO2e)",ProjectListData))))</f>
        <v>#NAME?</v>
      </c>
      <c r="AO16" s="174" t="e">
        <f t="array" aca="1" ref="AO16" ca="1">S16-SUM(IF(ProjectListEmissionSource=$AB62&amp;" ("&amp;$AC62&amp;")",IF(ProjectListYear=AO$56,IF(ProjectListCarbonCosts="Carbon Savings (tCO2e)",ProjectListData))))</f>
        <v>#NAME?</v>
      </c>
      <c r="AP16" s="174" t="e">
        <f t="array" aca="1" ref="AP16" ca="1">T16-SUM(IF(ProjectListEmissionSource=$AB62&amp;" ("&amp;$AC62&amp;")",IF(ProjectListYear=AP$56,IF(ProjectListCarbonCosts="Carbon Savings (tCO2e)",ProjectListData))))</f>
        <v>#NAME?</v>
      </c>
      <c r="AQ16" s="174" t="e">
        <f t="array" aca="1" ref="AQ16" ca="1">U16-SUM(IF(ProjectListEmissionSource=$AB62&amp;" ("&amp;$AC62&amp;")",IF(ProjectListYear=AQ$56,IF(ProjectListCarbonCosts="Carbon Savings (tCO2e)",ProjectListData))))</f>
        <v>#NAME?</v>
      </c>
      <c r="AR16" s="174" t="e">
        <f t="array" aca="1" ref="AR16" ca="1">V16-SUM(IF(ProjectListEmissionSource=$AB62&amp;" ("&amp;$AC62&amp;")",IF(ProjectListYear=AR$56,IF(ProjectListCarbonCosts="Carbon Savings (tCO2e)",ProjectListData))))</f>
        <v>#NAME?</v>
      </c>
      <c r="AS16" s="174" t="e">
        <f t="array" aca="1" ref="AS16" ca="1">W16-SUM(IF(ProjectListEmissionSource=$AB62&amp;" ("&amp;$AC62&amp;")",IF(ProjectListYear=AS$56,IF(ProjectListCarbonCosts="Carbon Savings (tCO2e)",ProjectListData))))</f>
        <v>#NAME?</v>
      </c>
      <c r="AT16" s="174" t="e">
        <f t="array" aca="1" ref="AT16" ca="1">X16-SUM(IF(ProjectListEmissionSource=$AB62&amp;" ("&amp;$AC62&amp;")",IF(ProjectListYear=AT$56,IF(ProjectListCarbonCosts="Carbon Savings (tCO2e)",ProjectListData))))</f>
        <v>#NAME?</v>
      </c>
      <c r="AU16" s="174" t="e">
        <f t="array" aca="1" ref="AU16" ca="1">Y16-SUM(IF(ProjectListEmissionSource=$AB62&amp;" ("&amp;$AC62&amp;")",IF(ProjectListYear=AU$56,IF(ProjectListCarbonCosts="Carbon Savings (tCO2e)",ProjectListData))))</f>
        <v>#NAME?</v>
      </c>
      <c r="AV16" s="174" t="e">
        <f t="array" aca="1" ref="AV16" ca="1">Z16-SUM(IF(ProjectListEmissionSource=$AB62&amp;" ("&amp;$AC62&amp;")",IF(ProjectListYear=AV$56,IF(ProjectListCarbonCosts="Carbon Savings (tCO2e)",ProjectListData))))</f>
        <v>#NAME?</v>
      </c>
    </row>
    <row r="17" spans="1:48" x14ac:dyDescent="0.25">
      <c r="A17" s="152"/>
      <c r="B17" s="169"/>
      <c r="C17" s="170"/>
      <c r="D17" s="171"/>
      <c r="E17" s="24"/>
      <c r="F17" s="116" t="s">
        <v>373</v>
      </c>
      <c r="G17" s="116" t="s">
        <v>97</v>
      </c>
      <c r="H17" s="116" t="s">
        <v>4</v>
      </c>
      <c r="I17" s="117"/>
      <c r="J17" s="117"/>
      <c r="K17" s="117"/>
      <c r="L17" s="117"/>
      <c r="M17" s="117"/>
      <c r="N17" s="117"/>
      <c r="O17" s="128"/>
      <c r="P17" s="128" t="e">
        <f t="shared" ref="P17:Z17" ca="1" si="5">P63*INDEX(EmissionFactorsData,MATCH($F63&amp;" ("&amp;$G63&amp;")",EmissionFactorsEmissionSource,0),MATCH(P$56,EmissionFactorsYear,0))/1000</f>
        <v>#NAME?</v>
      </c>
      <c r="Q17" s="128" t="e">
        <f t="shared" ca="1" si="5"/>
        <v>#NAME?</v>
      </c>
      <c r="R17" s="128" t="e">
        <f t="shared" ca="1" si="5"/>
        <v>#NAME?</v>
      </c>
      <c r="S17" s="128" t="e">
        <f t="shared" ca="1" si="5"/>
        <v>#NAME?</v>
      </c>
      <c r="T17" s="128" t="e">
        <f t="shared" ca="1" si="5"/>
        <v>#NAME?</v>
      </c>
      <c r="U17" s="128" t="e">
        <f t="shared" ca="1" si="5"/>
        <v>#NAME?</v>
      </c>
      <c r="V17" s="128" t="e">
        <f t="shared" ca="1" si="5"/>
        <v>#NAME?</v>
      </c>
      <c r="W17" s="128" t="e">
        <f t="shared" ca="1" si="5"/>
        <v>#NAME?</v>
      </c>
      <c r="X17" s="128" t="e">
        <f t="shared" ca="1" si="5"/>
        <v>#NAME?</v>
      </c>
      <c r="Y17" s="128" t="e">
        <f t="shared" ca="1" si="5"/>
        <v>#NAME?</v>
      </c>
      <c r="Z17" s="128" t="e">
        <f t="shared" ca="1" si="5"/>
        <v>#NAME?</v>
      </c>
      <c r="AB17" s="121" t="s">
        <v>373</v>
      </c>
      <c r="AC17" s="121" t="s">
        <v>97</v>
      </c>
      <c r="AD17" s="121" t="s">
        <v>4</v>
      </c>
      <c r="AE17" s="117"/>
      <c r="AF17" s="117"/>
      <c r="AG17" s="117"/>
      <c r="AH17" s="117"/>
      <c r="AI17" s="117"/>
      <c r="AJ17" s="117"/>
      <c r="AK17" s="128"/>
      <c r="AL17" s="174" t="e">
        <f t="array" aca="1" ref="AL17" ca="1">P17-SUM(IF(ProjectListEmissionSource=$AB63&amp;" ("&amp;$AC63&amp;")",IF(ProjectListYear=AL$56,IF(ProjectListCarbonCosts="Carbon Savings (tCO2e)",ProjectListData))))</f>
        <v>#NAME?</v>
      </c>
      <c r="AM17" s="174" t="e">
        <f t="array" aca="1" ref="AM17" ca="1">Q17-SUM(IF(ProjectListEmissionSource=$AB63&amp;" ("&amp;$AC63&amp;")",IF(ProjectListYear=AM$56,IF(ProjectListCarbonCosts="Carbon Savings (tCO2e)",ProjectListData))))</f>
        <v>#NAME?</v>
      </c>
      <c r="AN17" s="174" t="e">
        <f t="array" aca="1" ref="AN17" ca="1">R17-SUM(IF(ProjectListEmissionSource=$AB63&amp;" ("&amp;$AC63&amp;")",IF(ProjectListYear=AN$56,IF(ProjectListCarbonCosts="Carbon Savings (tCO2e)",ProjectListData))))</f>
        <v>#NAME?</v>
      </c>
      <c r="AO17" s="174" t="e">
        <f t="array" aca="1" ref="AO17" ca="1">S17-SUM(IF(ProjectListEmissionSource=$AB63&amp;" ("&amp;$AC63&amp;")",IF(ProjectListYear=AO$56,IF(ProjectListCarbonCosts="Carbon Savings (tCO2e)",ProjectListData))))</f>
        <v>#NAME?</v>
      </c>
      <c r="AP17" s="174" t="e">
        <f t="array" aca="1" ref="AP17" ca="1">T17-SUM(IF(ProjectListEmissionSource=$AB63&amp;" ("&amp;$AC63&amp;")",IF(ProjectListYear=AP$56,IF(ProjectListCarbonCosts="Carbon Savings (tCO2e)",ProjectListData))))</f>
        <v>#NAME?</v>
      </c>
      <c r="AQ17" s="174" t="e">
        <f t="array" aca="1" ref="AQ17" ca="1">U17-SUM(IF(ProjectListEmissionSource=$AB63&amp;" ("&amp;$AC63&amp;")",IF(ProjectListYear=AQ$56,IF(ProjectListCarbonCosts="Carbon Savings (tCO2e)",ProjectListData))))</f>
        <v>#NAME?</v>
      </c>
      <c r="AR17" s="174" t="e">
        <f t="array" aca="1" ref="AR17" ca="1">V17-SUM(IF(ProjectListEmissionSource=$AB63&amp;" ("&amp;$AC63&amp;")",IF(ProjectListYear=AR$56,IF(ProjectListCarbonCosts="Carbon Savings (tCO2e)",ProjectListData))))</f>
        <v>#NAME?</v>
      </c>
      <c r="AS17" s="174" t="e">
        <f t="array" aca="1" ref="AS17" ca="1">W17-SUM(IF(ProjectListEmissionSource=$AB63&amp;" ("&amp;$AC63&amp;")",IF(ProjectListYear=AS$56,IF(ProjectListCarbonCosts="Carbon Savings (tCO2e)",ProjectListData))))</f>
        <v>#NAME?</v>
      </c>
      <c r="AT17" s="174" t="e">
        <f t="array" aca="1" ref="AT17" ca="1">X17-SUM(IF(ProjectListEmissionSource=$AB63&amp;" ("&amp;$AC63&amp;")",IF(ProjectListYear=AT$56,IF(ProjectListCarbonCosts="Carbon Savings (tCO2e)",ProjectListData))))</f>
        <v>#NAME?</v>
      </c>
      <c r="AU17" s="174" t="e">
        <f t="array" aca="1" ref="AU17" ca="1">Y17-SUM(IF(ProjectListEmissionSource=$AB63&amp;" ("&amp;$AC63&amp;")",IF(ProjectListYear=AU$56,IF(ProjectListCarbonCosts="Carbon Savings (tCO2e)",ProjectListData))))</f>
        <v>#NAME?</v>
      </c>
      <c r="AV17" s="174" t="e">
        <f t="array" aca="1" ref="AV17" ca="1">Z17-SUM(IF(ProjectListEmissionSource=$AB63&amp;" ("&amp;$AC63&amp;")",IF(ProjectListYear=AV$56,IF(ProjectListCarbonCosts="Carbon Savings (tCO2e)",ProjectListData))))</f>
        <v>#NAME?</v>
      </c>
    </row>
    <row r="18" spans="1:48" x14ac:dyDescent="0.25">
      <c r="A18" s="152"/>
      <c r="B18" s="152"/>
      <c r="C18" s="153"/>
      <c r="D18" s="152"/>
      <c r="E18" s="161"/>
      <c r="F18" s="116" t="s">
        <v>388</v>
      </c>
      <c r="G18" s="116" t="s">
        <v>97</v>
      </c>
      <c r="H18" s="116" t="s">
        <v>4</v>
      </c>
      <c r="I18" s="117"/>
      <c r="J18" s="117"/>
      <c r="K18" s="117"/>
      <c r="L18" s="117"/>
      <c r="M18" s="117"/>
      <c r="N18" s="117"/>
      <c r="O18" s="128"/>
      <c r="P18" s="128" t="e">
        <f t="shared" ref="P18:Z18" ca="1" si="6">P64*INDEX(EmissionFactorsData,MATCH($F64&amp;" ("&amp;$G64&amp;")",EmissionFactorsEmissionSource,0),MATCH(P$56,EmissionFactorsYear,0))/1000</f>
        <v>#NAME?</v>
      </c>
      <c r="Q18" s="128" t="e">
        <f t="shared" ca="1" si="6"/>
        <v>#NAME?</v>
      </c>
      <c r="R18" s="128" t="e">
        <f t="shared" ca="1" si="6"/>
        <v>#NAME?</v>
      </c>
      <c r="S18" s="128" t="e">
        <f t="shared" ca="1" si="6"/>
        <v>#NAME?</v>
      </c>
      <c r="T18" s="128" t="e">
        <f t="shared" ca="1" si="6"/>
        <v>#NAME?</v>
      </c>
      <c r="U18" s="128" t="e">
        <f t="shared" ca="1" si="6"/>
        <v>#NAME?</v>
      </c>
      <c r="V18" s="128" t="e">
        <f t="shared" ca="1" si="6"/>
        <v>#NAME?</v>
      </c>
      <c r="W18" s="128" t="e">
        <f t="shared" ca="1" si="6"/>
        <v>#NAME?</v>
      </c>
      <c r="X18" s="128" t="e">
        <f t="shared" ca="1" si="6"/>
        <v>#NAME?</v>
      </c>
      <c r="Y18" s="128" t="e">
        <f t="shared" ca="1" si="6"/>
        <v>#NAME?</v>
      </c>
      <c r="Z18" s="128" t="e">
        <f t="shared" ca="1" si="6"/>
        <v>#NAME?</v>
      </c>
      <c r="AB18" s="121" t="s">
        <v>388</v>
      </c>
      <c r="AC18" s="121" t="s">
        <v>97</v>
      </c>
      <c r="AD18" s="121" t="s">
        <v>4</v>
      </c>
      <c r="AE18" s="117"/>
      <c r="AF18" s="117"/>
      <c r="AG18" s="117"/>
      <c r="AH18" s="117"/>
      <c r="AI18" s="117"/>
      <c r="AJ18" s="117"/>
      <c r="AK18" s="128"/>
      <c r="AL18" s="174" t="e">
        <f t="array" aca="1" ref="AL18" ca="1">P18-SUM(IF(ProjectListEmissionSource=$AB64&amp;" ("&amp;$AC64&amp;")",IF(ProjectListYear=AL$56,IF(ProjectListCarbonCosts="Carbon Savings (tCO2e)",ProjectListData))))</f>
        <v>#NAME?</v>
      </c>
      <c r="AM18" s="174" t="e">
        <f t="array" aca="1" ref="AM18" ca="1">Q18-SUM(IF(ProjectListEmissionSource=$AB64&amp;" ("&amp;$AC64&amp;")",IF(ProjectListYear=AM$56,IF(ProjectListCarbonCosts="Carbon Savings (tCO2e)",ProjectListData))))</f>
        <v>#NAME?</v>
      </c>
      <c r="AN18" s="174" t="e">
        <f t="array" aca="1" ref="AN18" ca="1">R18-SUM(IF(ProjectListEmissionSource=$AB64&amp;" ("&amp;$AC64&amp;")",IF(ProjectListYear=AN$56,IF(ProjectListCarbonCosts="Carbon Savings (tCO2e)",ProjectListData))))</f>
        <v>#NAME?</v>
      </c>
      <c r="AO18" s="174" t="e">
        <f t="array" aca="1" ref="AO18" ca="1">S18-SUM(IF(ProjectListEmissionSource=$AB64&amp;" ("&amp;$AC64&amp;")",IF(ProjectListYear=AO$56,IF(ProjectListCarbonCosts="Carbon Savings (tCO2e)",ProjectListData))))</f>
        <v>#NAME?</v>
      </c>
      <c r="AP18" s="174" t="e">
        <f t="array" aca="1" ref="AP18" ca="1">T18-SUM(IF(ProjectListEmissionSource=$AB64&amp;" ("&amp;$AC64&amp;")",IF(ProjectListYear=AP$56,IF(ProjectListCarbonCosts="Carbon Savings (tCO2e)",ProjectListData))))</f>
        <v>#NAME?</v>
      </c>
      <c r="AQ18" s="174" t="e">
        <f t="array" aca="1" ref="AQ18" ca="1">U18-SUM(IF(ProjectListEmissionSource=$AB64&amp;" ("&amp;$AC64&amp;")",IF(ProjectListYear=AQ$56,IF(ProjectListCarbonCosts="Carbon Savings (tCO2e)",ProjectListData))))</f>
        <v>#NAME?</v>
      </c>
      <c r="AR18" s="174" t="e">
        <f t="array" aca="1" ref="AR18" ca="1">V18-SUM(IF(ProjectListEmissionSource=$AB64&amp;" ("&amp;$AC64&amp;")",IF(ProjectListYear=AR$56,IF(ProjectListCarbonCosts="Carbon Savings (tCO2e)",ProjectListData))))</f>
        <v>#NAME?</v>
      </c>
      <c r="AS18" s="174" t="e">
        <f t="array" aca="1" ref="AS18" ca="1">W18-SUM(IF(ProjectListEmissionSource=$AB64&amp;" ("&amp;$AC64&amp;")",IF(ProjectListYear=AS$56,IF(ProjectListCarbonCosts="Carbon Savings (tCO2e)",ProjectListData))))</f>
        <v>#NAME?</v>
      </c>
      <c r="AT18" s="174" t="e">
        <f t="array" aca="1" ref="AT18" ca="1">X18-SUM(IF(ProjectListEmissionSource=$AB64&amp;" ("&amp;$AC64&amp;")",IF(ProjectListYear=AT$56,IF(ProjectListCarbonCosts="Carbon Savings (tCO2e)",ProjectListData))))</f>
        <v>#NAME?</v>
      </c>
      <c r="AU18" s="174" t="e">
        <f t="array" aca="1" ref="AU18" ca="1">Y18-SUM(IF(ProjectListEmissionSource=$AB64&amp;" ("&amp;$AC64&amp;")",IF(ProjectListYear=AU$56,IF(ProjectListCarbonCosts="Carbon Savings (tCO2e)",ProjectListData))))</f>
        <v>#NAME?</v>
      </c>
      <c r="AV18" s="174" t="e">
        <f t="array" aca="1" ref="AV18" ca="1">Z18-SUM(IF(ProjectListEmissionSource=$AB64&amp;" ("&amp;$AC64&amp;")",IF(ProjectListYear=AV$56,IF(ProjectListCarbonCosts="Carbon Savings (tCO2e)",ProjectListData))))</f>
        <v>#NAME?</v>
      </c>
    </row>
    <row r="19" spans="1:48" x14ac:dyDescent="0.25">
      <c r="A19" s="155"/>
      <c r="B19" s="155"/>
      <c r="C19" s="217" t="s">
        <v>260</v>
      </c>
      <c r="D19" s="113"/>
      <c r="F19" s="116" t="s">
        <v>372</v>
      </c>
      <c r="G19" s="116" t="s">
        <v>97</v>
      </c>
      <c r="H19" s="116" t="s">
        <v>4</v>
      </c>
      <c r="I19" s="117"/>
      <c r="J19" s="117"/>
      <c r="K19" s="117"/>
      <c r="L19" s="117"/>
      <c r="M19" s="117"/>
      <c r="N19" s="117"/>
      <c r="O19" s="128"/>
      <c r="P19" s="128" t="e">
        <f t="shared" ref="P19:Z19" ca="1" si="7">P65*INDEX(EmissionFactorsData,MATCH($F65&amp;" ("&amp;$G65&amp;")",EmissionFactorsEmissionSource,0),MATCH(P$56,EmissionFactorsYear,0))/1000</f>
        <v>#NAME?</v>
      </c>
      <c r="Q19" s="128" t="e">
        <f t="shared" ca="1" si="7"/>
        <v>#NAME?</v>
      </c>
      <c r="R19" s="128" t="e">
        <f t="shared" ca="1" si="7"/>
        <v>#NAME?</v>
      </c>
      <c r="S19" s="128" t="e">
        <f t="shared" ca="1" si="7"/>
        <v>#NAME?</v>
      </c>
      <c r="T19" s="128" t="e">
        <f t="shared" ca="1" si="7"/>
        <v>#NAME?</v>
      </c>
      <c r="U19" s="128" t="e">
        <f t="shared" ca="1" si="7"/>
        <v>#NAME?</v>
      </c>
      <c r="V19" s="128" t="e">
        <f t="shared" ca="1" si="7"/>
        <v>#NAME?</v>
      </c>
      <c r="W19" s="128" t="e">
        <f t="shared" ca="1" si="7"/>
        <v>#NAME?</v>
      </c>
      <c r="X19" s="128" t="e">
        <f t="shared" ca="1" si="7"/>
        <v>#NAME?</v>
      </c>
      <c r="Y19" s="128" t="e">
        <f t="shared" ca="1" si="7"/>
        <v>#NAME?</v>
      </c>
      <c r="Z19" s="128" t="e">
        <f t="shared" ca="1" si="7"/>
        <v>#NAME?</v>
      </c>
      <c r="AB19" s="121" t="s">
        <v>372</v>
      </c>
      <c r="AC19" s="121" t="s">
        <v>97</v>
      </c>
      <c r="AD19" s="121" t="s">
        <v>4</v>
      </c>
      <c r="AE19" s="117"/>
      <c r="AF19" s="117"/>
      <c r="AG19" s="117"/>
      <c r="AH19" s="117"/>
      <c r="AI19" s="117"/>
      <c r="AJ19" s="117"/>
      <c r="AK19" s="128"/>
      <c r="AL19" s="174" t="e">
        <f t="array" aca="1" ref="AL19" ca="1">P19-SUM(IF(ProjectListEmissionSource=$AB65&amp;" ("&amp;$AC65&amp;")",IF(ProjectListYear=AL$56,IF(ProjectListCarbonCosts="Carbon Savings (tCO2e)",ProjectListData))))</f>
        <v>#NAME?</v>
      </c>
      <c r="AM19" s="174" t="e">
        <f t="array" aca="1" ref="AM19" ca="1">Q19-SUM(IF(ProjectListEmissionSource=$AB65&amp;" ("&amp;$AC65&amp;")",IF(ProjectListYear=AM$56,IF(ProjectListCarbonCosts="Carbon Savings (tCO2e)",ProjectListData))))</f>
        <v>#NAME?</v>
      </c>
      <c r="AN19" s="174" t="e">
        <f t="array" aca="1" ref="AN19" ca="1">R19-SUM(IF(ProjectListEmissionSource=$AB65&amp;" ("&amp;$AC65&amp;")",IF(ProjectListYear=AN$56,IF(ProjectListCarbonCosts="Carbon Savings (tCO2e)",ProjectListData))))</f>
        <v>#NAME?</v>
      </c>
      <c r="AO19" s="174" t="e">
        <f t="array" aca="1" ref="AO19" ca="1">S19-SUM(IF(ProjectListEmissionSource=$AB65&amp;" ("&amp;$AC65&amp;")",IF(ProjectListYear=AO$56,IF(ProjectListCarbonCosts="Carbon Savings (tCO2e)",ProjectListData))))</f>
        <v>#NAME?</v>
      </c>
      <c r="AP19" s="174" t="e">
        <f t="array" aca="1" ref="AP19" ca="1">T19-SUM(IF(ProjectListEmissionSource=$AB65&amp;" ("&amp;$AC65&amp;")",IF(ProjectListYear=AP$56,IF(ProjectListCarbonCosts="Carbon Savings (tCO2e)",ProjectListData))))</f>
        <v>#NAME?</v>
      </c>
      <c r="AQ19" s="174" t="e">
        <f t="array" aca="1" ref="AQ19" ca="1">U19-SUM(IF(ProjectListEmissionSource=$AB65&amp;" ("&amp;$AC65&amp;")",IF(ProjectListYear=AQ$56,IF(ProjectListCarbonCosts="Carbon Savings (tCO2e)",ProjectListData))))</f>
        <v>#NAME?</v>
      </c>
      <c r="AR19" s="174" t="e">
        <f t="array" aca="1" ref="AR19" ca="1">V19-SUM(IF(ProjectListEmissionSource=$AB65&amp;" ("&amp;$AC65&amp;")",IF(ProjectListYear=AR$56,IF(ProjectListCarbonCosts="Carbon Savings (tCO2e)",ProjectListData))))</f>
        <v>#NAME?</v>
      </c>
      <c r="AS19" s="174" t="e">
        <f t="array" aca="1" ref="AS19" ca="1">W19-SUM(IF(ProjectListEmissionSource=$AB65&amp;" ("&amp;$AC65&amp;")",IF(ProjectListYear=AS$56,IF(ProjectListCarbonCosts="Carbon Savings (tCO2e)",ProjectListData))))</f>
        <v>#NAME?</v>
      </c>
      <c r="AT19" s="174" t="e">
        <f t="array" aca="1" ref="AT19" ca="1">X19-SUM(IF(ProjectListEmissionSource=$AB65&amp;" ("&amp;$AC65&amp;")",IF(ProjectListYear=AT$56,IF(ProjectListCarbonCosts="Carbon Savings (tCO2e)",ProjectListData))))</f>
        <v>#NAME?</v>
      </c>
      <c r="AU19" s="174" t="e">
        <f t="array" aca="1" ref="AU19" ca="1">Y19-SUM(IF(ProjectListEmissionSource=$AB65&amp;" ("&amp;$AC65&amp;")",IF(ProjectListYear=AU$56,IF(ProjectListCarbonCosts="Carbon Savings (tCO2e)",ProjectListData))))</f>
        <v>#NAME?</v>
      </c>
      <c r="AV19" s="174" t="e">
        <f t="array" aca="1" ref="AV19" ca="1">Z19-SUM(IF(ProjectListEmissionSource=$AB65&amp;" ("&amp;$AC65&amp;")",IF(ProjectListYear=AV$56,IF(ProjectListCarbonCosts="Carbon Savings (tCO2e)",ProjectListData))))</f>
        <v>#NAME?</v>
      </c>
    </row>
    <row r="20" spans="1:48" x14ac:dyDescent="0.25">
      <c r="A20" s="156"/>
      <c r="B20" s="156"/>
      <c r="C20" s="157"/>
      <c r="F20" s="116" t="s">
        <v>427</v>
      </c>
      <c r="G20" s="116" t="s">
        <v>97</v>
      </c>
      <c r="H20" s="116" t="s">
        <v>4</v>
      </c>
      <c r="I20" s="117"/>
      <c r="J20" s="117"/>
      <c r="K20" s="117"/>
      <c r="L20" s="117"/>
      <c r="M20" s="117"/>
      <c r="N20" s="117"/>
      <c r="O20" s="128"/>
      <c r="P20" s="128" t="e">
        <f t="shared" ref="P20:Z20" ca="1" si="8">P66*INDEX(EmissionFactorsData,MATCH($F66&amp;" ("&amp;$G66&amp;")",EmissionFactorsEmissionSource,0),MATCH(P$56,EmissionFactorsYear,0))/1000</f>
        <v>#NAME?</v>
      </c>
      <c r="Q20" s="128" t="e">
        <f t="shared" ca="1" si="8"/>
        <v>#NAME?</v>
      </c>
      <c r="R20" s="128" t="e">
        <f t="shared" ca="1" si="8"/>
        <v>#NAME?</v>
      </c>
      <c r="S20" s="128" t="e">
        <f t="shared" ca="1" si="8"/>
        <v>#NAME?</v>
      </c>
      <c r="T20" s="128" t="e">
        <f t="shared" ca="1" si="8"/>
        <v>#NAME?</v>
      </c>
      <c r="U20" s="128" t="e">
        <f t="shared" ca="1" si="8"/>
        <v>#NAME?</v>
      </c>
      <c r="V20" s="128" t="e">
        <f t="shared" ca="1" si="8"/>
        <v>#NAME?</v>
      </c>
      <c r="W20" s="128" t="e">
        <f t="shared" ca="1" si="8"/>
        <v>#NAME?</v>
      </c>
      <c r="X20" s="128" t="e">
        <f t="shared" ca="1" si="8"/>
        <v>#NAME?</v>
      </c>
      <c r="Y20" s="128" t="e">
        <f t="shared" ca="1" si="8"/>
        <v>#NAME?</v>
      </c>
      <c r="Z20" s="128" t="e">
        <f t="shared" ca="1" si="8"/>
        <v>#NAME?</v>
      </c>
      <c r="AB20" s="121" t="s">
        <v>427</v>
      </c>
      <c r="AC20" s="121" t="s">
        <v>97</v>
      </c>
      <c r="AD20" s="121" t="s">
        <v>4</v>
      </c>
      <c r="AE20" s="117"/>
      <c r="AF20" s="117"/>
      <c r="AG20" s="117"/>
      <c r="AH20" s="117"/>
      <c r="AI20" s="117"/>
      <c r="AJ20" s="117"/>
      <c r="AK20" s="128"/>
      <c r="AL20" s="174" t="e">
        <f t="array" aca="1" ref="AL20" ca="1">P20-SUM(IF(ProjectListEmissionSource=$AB66&amp;" ("&amp;$AC66&amp;")",IF(ProjectListYear=AL$56,IF(ProjectListCarbonCosts="Carbon Savings (tCO2e)",ProjectListData))))</f>
        <v>#NAME?</v>
      </c>
      <c r="AM20" s="174" t="e">
        <f t="array" aca="1" ref="AM20" ca="1">Q20-SUM(IF(ProjectListEmissionSource=$AB66&amp;" ("&amp;$AC66&amp;")",IF(ProjectListYear=AM$56,IF(ProjectListCarbonCosts="Carbon Savings (tCO2e)",ProjectListData))))</f>
        <v>#NAME?</v>
      </c>
      <c r="AN20" s="174" t="e">
        <f t="array" aca="1" ref="AN20" ca="1">R20-SUM(IF(ProjectListEmissionSource=$AB66&amp;" ("&amp;$AC66&amp;")",IF(ProjectListYear=AN$56,IF(ProjectListCarbonCosts="Carbon Savings (tCO2e)",ProjectListData))))</f>
        <v>#NAME?</v>
      </c>
      <c r="AO20" s="174" t="e">
        <f t="array" aca="1" ref="AO20" ca="1">S20-SUM(IF(ProjectListEmissionSource=$AB66&amp;" ("&amp;$AC66&amp;")",IF(ProjectListYear=AO$56,IF(ProjectListCarbonCosts="Carbon Savings (tCO2e)",ProjectListData))))</f>
        <v>#NAME?</v>
      </c>
      <c r="AP20" s="174" t="e">
        <f t="array" aca="1" ref="AP20" ca="1">T20-SUM(IF(ProjectListEmissionSource=$AB66&amp;" ("&amp;$AC66&amp;")",IF(ProjectListYear=AP$56,IF(ProjectListCarbonCosts="Carbon Savings (tCO2e)",ProjectListData))))</f>
        <v>#NAME?</v>
      </c>
      <c r="AQ20" s="174" t="e">
        <f t="array" aca="1" ref="AQ20" ca="1">U20-SUM(IF(ProjectListEmissionSource=$AB66&amp;" ("&amp;$AC66&amp;")",IF(ProjectListYear=AQ$56,IF(ProjectListCarbonCosts="Carbon Savings (tCO2e)",ProjectListData))))</f>
        <v>#NAME?</v>
      </c>
      <c r="AR20" s="174" t="e">
        <f t="array" aca="1" ref="AR20" ca="1">V20-SUM(IF(ProjectListEmissionSource=$AB66&amp;" ("&amp;$AC66&amp;")",IF(ProjectListYear=AR$56,IF(ProjectListCarbonCosts="Carbon Savings (tCO2e)",ProjectListData))))</f>
        <v>#NAME?</v>
      </c>
      <c r="AS20" s="174" t="e">
        <f t="array" aca="1" ref="AS20" ca="1">W20-SUM(IF(ProjectListEmissionSource=$AB66&amp;" ("&amp;$AC66&amp;")",IF(ProjectListYear=AS$56,IF(ProjectListCarbonCosts="Carbon Savings (tCO2e)",ProjectListData))))</f>
        <v>#NAME?</v>
      </c>
      <c r="AT20" s="174" t="e">
        <f t="array" aca="1" ref="AT20" ca="1">X20-SUM(IF(ProjectListEmissionSource=$AB66&amp;" ("&amp;$AC66&amp;")",IF(ProjectListYear=AT$56,IF(ProjectListCarbonCosts="Carbon Savings (tCO2e)",ProjectListData))))</f>
        <v>#NAME?</v>
      </c>
      <c r="AU20" s="174" t="e">
        <f t="array" aca="1" ref="AU20" ca="1">Y20-SUM(IF(ProjectListEmissionSource=$AB66&amp;" ("&amp;$AC66&amp;")",IF(ProjectListYear=AU$56,IF(ProjectListCarbonCosts="Carbon Savings (tCO2e)",ProjectListData))))</f>
        <v>#NAME?</v>
      </c>
      <c r="AV20" s="174" t="e">
        <f t="array" aca="1" ref="AV20" ca="1">Z20-SUM(IF(ProjectListEmissionSource=$AB66&amp;" ("&amp;$AC66&amp;")",IF(ProjectListYear=AV$56,IF(ProjectListCarbonCosts="Carbon Savings (tCO2e)",ProjectListData))))</f>
        <v>#NAME?</v>
      </c>
    </row>
    <row r="21" spans="1:48" x14ac:dyDescent="0.25">
      <c r="A21" s="156"/>
      <c r="B21" s="156"/>
      <c r="C21" s="157"/>
      <c r="F21" s="116" t="s">
        <v>371</v>
      </c>
      <c r="G21" s="116" t="s">
        <v>97</v>
      </c>
      <c r="H21" s="116" t="s">
        <v>4</v>
      </c>
      <c r="I21" s="117"/>
      <c r="J21" s="117"/>
      <c r="K21" s="117"/>
      <c r="L21" s="117"/>
      <c r="M21" s="117"/>
      <c r="N21" s="117"/>
      <c r="O21" s="128"/>
      <c r="P21" s="128" t="e">
        <f t="shared" ref="P21:Z21" ca="1" si="9">P67*INDEX(EmissionFactorsData,MATCH($F67&amp;" ("&amp;$G67&amp;")",EmissionFactorsEmissionSource,0),MATCH(P$56,EmissionFactorsYear,0))/1000</f>
        <v>#NAME?</v>
      </c>
      <c r="Q21" s="128" t="e">
        <f t="shared" ca="1" si="9"/>
        <v>#NAME?</v>
      </c>
      <c r="R21" s="128" t="e">
        <f t="shared" ca="1" si="9"/>
        <v>#NAME?</v>
      </c>
      <c r="S21" s="128" t="e">
        <f t="shared" ca="1" si="9"/>
        <v>#NAME?</v>
      </c>
      <c r="T21" s="128" t="e">
        <f t="shared" ca="1" si="9"/>
        <v>#NAME?</v>
      </c>
      <c r="U21" s="128" t="e">
        <f t="shared" ca="1" si="9"/>
        <v>#NAME?</v>
      </c>
      <c r="V21" s="128" t="e">
        <f t="shared" ca="1" si="9"/>
        <v>#NAME?</v>
      </c>
      <c r="W21" s="128" t="e">
        <f t="shared" ca="1" si="9"/>
        <v>#NAME?</v>
      </c>
      <c r="X21" s="128" t="e">
        <f t="shared" ca="1" si="9"/>
        <v>#NAME?</v>
      </c>
      <c r="Y21" s="128" t="e">
        <f t="shared" ca="1" si="9"/>
        <v>#NAME?</v>
      </c>
      <c r="Z21" s="128" t="e">
        <f t="shared" ca="1" si="9"/>
        <v>#NAME?</v>
      </c>
      <c r="AB21" s="121" t="s">
        <v>371</v>
      </c>
      <c r="AC21" s="121" t="s">
        <v>97</v>
      </c>
      <c r="AD21" s="121" t="s">
        <v>4</v>
      </c>
      <c r="AE21" s="117"/>
      <c r="AF21" s="117"/>
      <c r="AG21" s="117"/>
      <c r="AH21" s="117"/>
      <c r="AI21" s="117"/>
      <c r="AJ21" s="117"/>
      <c r="AK21" s="128"/>
      <c r="AL21" s="174" t="e">
        <f t="array" aca="1" ref="AL21" ca="1">P21-SUM(IF(ProjectListEmissionSource=$AB67&amp;" ("&amp;$AC67&amp;")",IF(ProjectListYear=AL$56,IF(ProjectListCarbonCosts="Carbon Savings (tCO2e)",ProjectListData))))</f>
        <v>#NAME?</v>
      </c>
      <c r="AM21" s="174" t="e">
        <f t="array" aca="1" ref="AM21" ca="1">Q21-SUM(IF(ProjectListEmissionSource=$AB67&amp;" ("&amp;$AC67&amp;")",IF(ProjectListYear=AM$56,IF(ProjectListCarbonCosts="Carbon Savings (tCO2e)",ProjectListData))))</f>
        <v>#NAME?</v>
      </c>
      <c r="AN21" s="174" t="e">
        <f t="array" aca="1" ref="AN21" ca="1">R21-SUM(IF(ProjectListEmissionSource=$AB67&amp;" ("&amp;$AC67&amp;")",IF(ProjectListYear=AN$56,IF(ProjectListCarbonCosts="Carbon Savings (tCO2e)",ProjectListData))))</f>
        <v>#NAME?</v>
      </c>
      <c r="AO21" s="174" t="e">
        <f t="array" aca="1" ref="AO21" ca="1">S21-SUM(IF(ProjectListEmissionSource=$AB67&amp;" ("&amp;$AC67&amp;")",IF(ProjectListYear=AO$56,IF(ProjectListCarbonCosts="Carbon Savings (tCO2e)",ProjectListData))))</f>
        <v>#NAME?</v>
      </c>
      <c r="AP21" s="174" t="e">
        <f t="array" aca="1" ref="AP21" ca="1">T21-SUM(IF(ProjectListEmissionSource=$AB67&amp;" ("&amp;$AC67&amp;")",IF(ProjectListYear=AP$56,IF(ProjectListCarbonCosts="Carbon Savings (tCO2e)",ProjectListData))))</f>
        <v>#NAME?</v>
      </c>
      <c r="AQ21" s="174" t="e">
        <f t="array" aca="1" ref="AQ21" ca="1">U21-SUM(IF(ProjectListEmissionSource=$AB67&amp;" ("&amp;$AC67&amp;")",IF(ProjectListYear=AQ$56,IF(ProjectListCarbonCosts="Carbon Savings (tCO2e)",ProjectListData))))</f>
        <v>#NAME?</v>
      </c>
      <c r="AR21" s="174" t="e">
        <f t="array" aca="1" ref="AR21" ca="1">V21-SUM(IF(ProjectListEmissionSource=$AB67&amp;" ("&amp;$AC67&amp;")",IF(ProjectListYear=AR$56,IF(ProjectListCarbonCosts="Carbon Savings (tCO2e)",ProjectListData))))</f>
        <v>#NAME?</v>
      </c>
      <c r="AS21" s="174" t="e">
        <f t="array" aca="1" ref="AS21" ca="1">W21-SUM(IF(ProjectListEmissionSource=$AB67&amp;" ("&amp;$AC67&amp;")",IF(ProjectListYear=AS$56,IF(ProjectListCarbonCosts="Carbon Savings (tCO2e)",ProjectListData))))</f>
        <v>#NAME?</v>
      </c>
      <c r="AT21" s="174" t="e">
        <f t="array" aca="1" ref="AT21" ca="1">X21-SUM(IF(ProjectListEmissionSource=$AB67&amp;" ("&amp;$AC67&amp;")",IF(ProjectListYear=AT$56,IF(ProjectListCarbonCosts="Carbon Savings (tCO2e)",ProjectListData))))</f>
        <v>#NAME?</v>
      </c>
      <c r="AU21" s="174" t="e">
        <f t="array" aca="1" ref="AU21" ca="1">Y21-SUM(IF(ProjectListEmissionSource=$AB67&amp;" ("&amp;$AC67&amp;")",IF(ProjectListYear=AU$56,IF(ProjectListCarbonCosts="Carbon Savings (tCO2e)",ProjectListData))))</f>
        <v>#NAME?</v>
      </c>
      <c r="AV21" s="174" t="e">
        <f t="array" aca="1" ref="AV21" ca="1">Z21-SUM(IF(ProjectListEmissionSource=$AB67&amp;" ("&amp;$AC67&amp;")",IF(ProjectListYear=AV$56,IF(ProjectListCarbonCosts="Carbon Savings (tCO2e)",ProjectListData))))</f>
        <v>#NAME?</v>
      </c>
    </row>
    <row r="22" spans="1:48" x14ac:dyDescent="0.25">
      <c r="F22" s="116" t="s">
        <v>430</v>
      </c>
      <c r="G22" s="116" t="s">
        <v>97</v>
      </c>
      <c r="H22" s="116" t="s">
        <v>4</v>
      </c>
      <c r="I22" s="117"/>
      <c r="J22" s="117"/>
      <c r="K22" s="117"/>
      <c r="L22" s="117"/>
      <c r="M22" s="117"/>
      <c r="N22" s="117"/>
      <c r="O22" s="128"/>
      <c r="P22" s="128" t="e">
        <f t="shared" ref="P22:Z22" ca="1" si="10">P68*INDEX(EmissionFactorsData,MATCH($F68&amp;" ("&amp;$G68&amp;")",EmissionFactorsEmissionSource,0),MATCH(P$56,EmissionFactorsYear,0))/1000</f>
        <v>#NAME?</v>
      </c>
      <c r="Q22" s="128" t="e">
        <f t="shared" ca="1" si="10"/>
        <v>#NAME?</v>
      </c>
      <c r="R22" s="128" t="e">
        <f t="shared" ca="1" si="10"/>
        <v>#NAME?</v>
      </c>
      <c r="S22" s="128" t="e">
        <f t="shared" ca="1" si="10"/>
        <v>#NAME?</v>
      </c>
      <c r="T22" s="128" t="e">
        <f t="shared" ca="1" si="10"/>
        <v>#NAME?</v>
      </c>
      <c r="U22" s="128" t="e">
        <f t="shared" ca="1" si="10"/>
        <v>#NAME?</v>
      </c>
      <c r="V22" s="128" t="e">
        <f t="shared" ca="1" si="10"/>
        <v>#NAME?</v>
      </c>
      <c r="W22" s="128" t="e">
        <f t="shared" ca="1" si="10"/>
        <v>#NAME?</v>
      </c>
      <c r="X22" s="128" t="e">
        <f t="shared" ca="1" si="10"/>
        <v>#NAME?</v>
      </c>
      <c r="Y22" s="128" t="e">
        <f t="shared" ca="1" si="10"/>
        <v>#NAME?</v>
      </c>
      <c r="Z22" s="128" t="e">
        <f t="shared" ca="1" si="10"/>
        <v>#NAME?</v>
      </c>
      <c r="AB22" s="121" t="s">
        <v>430</v>
      </c>
      <c r="AC22" s="121" t="s">
        <v>97</v>
      </c>
      <c r="AD22" s="121" t="s">
        <v>4</v>
      </c>
      <c r="AE22" s="117"/>
      <c r="AF22" s="117"/>
      <c r="AG22" s="117"/>
      <c r="AH22" s="117"/>
      <c r="AI22" s="117"/>
      <c r="AJ22" s="117"/>
      <c r="AK22" s="128"/>
      <c r="AL22" s="174" t="e">
        <f t="array" aca="1" ref="AL22" ca="1">P22-SUM(IF(ProjectListEmissionSource=$AB68&amp;" ("&amp;$AC68&amp;")",IF(ProjectListYear=AL$56,IF(ProjectListCarbonCosts="Carbon Savings (tCO2e)",ProjectListData))))</f>
        <v>#NAME?</v>
      </c>
      <c r="AM22" s="174" t="e">
        <f t="array" aca="1" ref="AM22" ca="1">Q22-SUM(IF(ProjectListEmissionSource=$AB68&amp;" ("&amp;$AC68&amp;")",IF(ProjectListYear=AM$56,IF(ProjectListCarbonCosts="Carbon Savings (tCO2e)",ProjectListData))))</f>
        <v>#NAME?</v>
      </c>
      <c r="AN22" s="174" t="e">
        <f t="array" aca="1" ref="AN22" ca="1">R22-SUM(IF(ProjectListEmissionSource=$AB68&amp;" ("&amp;$AC68&amp;")",IF(ProjectListYear=AN$56,IF(ProjectListCarbonCosts="Carbon Savings (tCO2e)",ProjectListData))))</f>
        <v>#NAME?</v>
      </c>
      <c r="AO22" s="174" t="e">
        <f t="array" aca="1" ref="AO22" ca="1">S22-SUM(IF(ProjectListEmissionSource=$AB68&amp;" ("&amp;$AC68&amp;")",IF(ProjectListYear=AO$56,IF(ProjectListCarbonCosts="Carbon Savings (tCO2e)",ProjectListData))))</f>
        <v>#NAME?</v>
      </c>
      <c r="AP22" s="174" t="e">
        <f t="array" aca="1" ref="AP22" ca="1">T22-SUM(IF(ProjectListEmissionSource=$AB68&amp;" ("&amp;$AC68&amp;")",IF(ProjectListYear=AP$56,IF(ProjectListCarbonCosts="Carbon Savings (tCO2e)",ProjectListData))))</f>
        <v>#NAME?</v>
      </c>
      <c r="AQ22" s="174" t="e">
        <f t="array" aca="1" ref="AQ22" ca="1">U22-SUM(IF(ProjectListEmissionSource=$AB68&amp;" ("&amp;$AC68&amp;")",IF(ProjectListYear=AQ$56,IF(ProjectListCarbonCosts="Carbon Savings (tCO2e)",ProjectListData))))</f>
        <v>#NAME?</v>
      </c>
      <c r="AR22" s="174" t="e">
        <f t="array" aca="1" ref="AR22" ca="1">V22-SUM(IF(ProjectListEmissionSource=$AB68&amp;" ("&amp;$AC68&amp;")",IF(ProjectListYear=AR$56,IF(ProjectListCarbonCosts="Carbon Savings (tCO2e)",ProjectListData))))</f>
        <v>#NAME?</v>
      </c>
      <c r="AS22" s="174" t="e">
        <f t="array" aca="1" ref="AS22" ca="1">W22-SUM(IF(ProjectListEmissionSource=$AB68&amp;" ("&amp;$AC68&amp;")",IF(ProjectListYear=AS$56,IF(ProjectListCarbonCosts="Carbon Savings (tCO2e)",ProjectListData))))</f>
        <v>#NAME?</v>
      </c>
      <c r="AT22" s="174" t="e">
        <f t="array" aca="1" ref="AT22" ca="1">X22-SUM(IF(ProjectListEmissionSource=$AB68&amp;" ("&amp;$AC68&amp;")",IF(ProjectListYear=AT$56,IF(ProjectListCarbonCosts="Carbon Savings (tCO2e)",ProjectListData))))</f>
        <v>#NAME?</v>
      </c>
      <c r="AU22" s="174" t="e">
        <f t="array" aca="1" ref="AU22" ca="1">Y22-SUM(IF(ProjectListEmissionSource=$AB68&amp;" ("&amp;$AC68&amp;")",IF(ProjectListYear=AU$56,IF(ProjectListCarbonCosts="Carbon Savings (tCO2e)",ProjectListData))))</f>
        <v>#NAME?</v>
      </c>
      <c r="AV22" s="174" t="e">
        <f t="array" aca="1" ref="AV22" ca="1">Z22-SUM(IF(ProjectListEmissionSource=$AB68&amp;" ("&amp;$AC68&amp;")",IF(ProjectListYear=AV$56,IF(ProjectListCarbonCosts="Carbon Savings (tCO2e)",ProjectListData))))</f>
        <v>#NAME?</v>
      </c>
    </row>
    <row r="23" spans="1:48" x14ac:dyDescent="0.25">
      <c r="F23" s="116" t="s">
        <v>387</v>
      </c>
      <c r="G23" s="116" t="s">
        <v>97</v>
      </c>
      <c r="H23" s="116" t="s">
        <v>4</v>
      </c>
      <c r="I23" s="117"/>
      <c r="J23" s="117"/>
      <c r="K23" s="117"/>
      <c r="L23" s="117"/>
      <c r="M23" s="117"/>
      <c r="N23" s="117"/>
      <c r="O23" s="128"/>
      <c r="P23" s="128" t="e">
        <f t="shared" ref="P23:Z23" ca="1" si="11">P69*INDEX(EmissionFactorsData,MATCH($F69&amp;" ("&amp;$G69&amp;")",EmissionFactorsEmissionSource,0),MATCH(P$56,EmissionFactorsYear,0))/1000</f>
        <v>#NAME?</v>
      </c>
      <c r="Q23" s="128" t="e">
        <f t="shared" ca="1" si="11"/>
        <v>#NAME?</v>
      </c>
      <c r="R23" s="128" t="e">
        <f t="shared" ca="1" si="11"/>
        <v>#NAME?</v>
      </c>
      <c r="S23" s="128" t="e">
        <f t="shared" ca="1" si="11"/>
        <v>#NAME?</v>
      </c>
      <c r="T23" s="128" t="e">
        <f t="shared" ca="1" si="11"/>
        <v>#NAME?</v>
      </c>
      <c r="U23" s="128" t="e">
        <f t="shared" ca="1" si="11"/>
        <v>#NAME?</v>
      </c>
      <c r="V23" s="128" t="e">
        <f t="shared" ca="1" si="11"/>
        <v>#NAME?</v>
      </c>
      <c r="W23" s="128" t="e">
        <f t="shared" ca="1" si="11"/>
        <v>#NAME?</v>
      </c>
      <c r="X23" s="128" t="e">
        <f t="shared" ca="1" si="11"/>
        <v>#NAME?</v>
      </c>
      <c r="Y23" s="128" t="e">
        <f t="shared" ca="1" si="11"/>
        <v>#NAME?</v>
      </c>
      <c r="Z23" s="128" t="e">
        <f t="shared" ca="1" si="11"/>
        <v>#NAME?</v>
      </c>
      <c r="AB23" s="121" t="s">
        <v>387</v>
      </c>
      <c r="AC23" s="121" t="s">
        <v>97</v>
      </c>
      <c r="AD23" s="121" t="s">
        <v>4</v>
      </c>
      <c r="AE23" s="117"/>
      <c r="AF23" s="117"/>
      <c r="AG23" s="117"/>
      <c r="AH23" s="117"/>
      <c r="AI23" s="117"/>
      <c r="AJ23" s="117"/>
      <c r="AK23" s="128"/>
      <c r="AL23" s="174" t="e">
        <f t="array" aca="1" ref="AL23" ca="1">P23-SUM(IF(ProjectListEmissionSource=$AB69&amp;" ("&amp;$AC69&amp;")",IF(ProjectListYear=AL$56,IF(ProjectListCarbonCosts="Carbon Savings (tCO2e)",ProjectListData))))</f>
        <v>#NAME?</v>
      </c>
      <c r="AM23" s="174" t="e">
        <f t="array" aca="1" ref="AM23" ca="1">Q23-SUM(IF(ProjectListEmissionSource=$AB69&amp;" ("&amp;$AC69&amp;")",IF(ProjectListYear=AM$56,IF(ProjectListCarbonCosts="Carbon Savings (tCO2e)",ProjectListData))))</f>
        <v>#NAME?</v>
      </c>
      <c r="AN23" s="174" t="e">
        <f t="array" aca="1" ref="AN23" ca="1">R23-SUM(IF(ProjectListEmissionSource=$AB69&amp;" ("&amp;$AC69&amp;")",IF(ProjectListYear=AN$56,IF(ProjectListCarbonCosts="Carbon Savings (tCO2e)",ProjectListData))))</f>
        <v>#NAME?</v>
      </c>
      <c r="AO23" s="174" t="e">
        <f t="array" aca="1" ref="AO23" ca="1">S23-SUM(IF(ProjectListEmissionSource=$AB69&amp;" ("&amp;$AC69&amp;")",IF(ProjectListYear=AO$56,IF(ProjectListCarbonCosts="Carbon Savings (tCO2e)",ProjectListData))))</f>
        <v>#NAME?</v>
      </c>
      <c r="AP23" s="174" t="e">
        <f t="array" aca="1" ref="AP23" ca="1">T23-SUM(IF(ProjectListEmissionSource=$AB69&amp;" ("&amp;$AC69&amp;")",IF(ProjectListYear=AP$56,IF(ProjectListCarbonCosts="Carbon Savings (tCO2e)",ProjectListData))))</f>
        <v>#NAME?</v>
      </c>
      <c r="AQ23" s="174" t="e">
        <f t="array" aca="1" ref="AQ23" ca="1">U23-SUM(IF(ProjectListEmissionSource=$AB69&amp;" ("&amp;$AC69&amp;")",IF(ProjectListYear=AQ$56,IF(ProjectListCarbonCosts="Carbon Savings (tCO2e)",ProjectListData))))</f>
        <v>#NAME?</v>
      </c>
      <c r="AR23" s="174" t="e">
        <f t="array" aca="1" ref="AR23" ca="1">V23-SUM(IF(ProjectListEmissionSource=$AB69&amp;" ("&amp;$AC69&amp;")",IF(ProjectListYear=AR$56,IF(ProjectListCarbonCosts="Carbon Savings (tCO2e)",ProjectListData))))</f>
        <v>#NAME?</v>
      </c>
      <c r="AS23" s="174" t="e">
        <f t="array" aca="1" ref="AS23" ca="1">W23-SUM(IF(ProjectListEmissionSource=$AB69&amp;" ("&amp;$AC69&amp;")",IF(ProjectListYear=AS$56,IF(ProjectListCarbonCosts="Carbon Savings (tCO2e)",ProjectListData))))</f>
        <v>#NAME?</v>
      </c>
      <c r="AT23" s="174" t="e">
        <f t="array" aca="1" ref="AT23" ca="1">X23-SUM(IF(ProjectListEmissionSource=$AB69&amp;" ("&amp;$AC69&amp;")",IF(ProjectListYear=AT$56,IF(ProjectListCarbonCosts="Carbon Savings (tCO2e)",ProjectListData))))</f>
        <v>#NAME?</v>
      </c>
      <c r="AU23" s="174" t="e">
        <f t="array" aca="1" ref="AU23" ca="1">Y23-SUM(IF(ProjectListEmissionSource=$AB69&amp;" ("&amp;$AC69&amp;")",IF(ProjectListYear=AU$56,IF(ProjectListCarbonCosts="Carbon Savings (tCO2e)",ProjectListData))))</f>
        <v>#NAME?</v>
      </c>
      <c r="AV23" s="174" t="e">
        <f t="array" aca="1" ref="AV23" ca="1">Z23-SUM(IF(ProjectListEmissionSource=$AB69&amp;" ("&amp;$AC69&amp;")",IF(ProjectListYear=AV$56,IF(ProjectListCarbonCosts="Carbon Savings (tCO2e)",ProjectListData))))</f>
        <v>#NAME?</v>
      </c>
    </row>
    <row r="24" spans="1:48" x14ac:dyDescent="0.25">
      <c r="F24" s="116" t="s">
        <v>386</v>
      </c>
      <c r="G24" s="116" t="s">
        <v>97</v>
      </c>
      <c r="H24" s="116" t="s">
        <v>4</v>
      </c>
      <c r="I24" s="117"/>
      <c r="J24" s="117"/>
      <c r="K24" s="117"/>
      <c r="L24" s="117"/>
      <c r="M24" s="117"/>
      <c r="N24" s="117"/>
      <c r="O24" s="128"/>
      <c r="P24" s="128" t="e">
        <f t="shared" ref="P24:Z24" ca="1" si="12">P70*INDEX(EmissionFactorsData,MATCH($F70&amp;" ("&amp;$G70&amp;")",EmissionFactorsEmissionSource,0),MATCH(P$56,EmissionFactorsYear,0))/1000</f>
        <v>#NAME?</v>
      </c>
      <c r="Q24" s="128" t="e">
        <f t="shared" ca="1" si="12"/>
        <v>#NAME?</v>
      </c>
      <c r="R24" s="128" t="e">
        <f t="shared" ca="1" si="12"/>
        <v>#NAME?</v>
      </c>
      <c r="S24" s="128" t="e">
        <f t="shared" ca="1" si="12"/>
        <v>#NAME?</v>
      </c>
      <c r="T24" s="128" t="e">
        <f t="shared" ca="1" si="12"/>
        <v>#NAME?</v>
      </c>
      <c r="U24" s="128" t="e">
        <f t="shared" ca="1" si="12"/>
        <v>#NAME?</v>
      </c>
      <c r="V24" s="128" t="e">
        <f t="shared" ca="1" si="12"/>
        <v>#NAME?</v>
      </c>
      <c r="W24" s="128" t="e">
        <f t="shared" ca="1" si="12"/>
        <v>#NAME?</v>
      </c>
      <c r="X24" s="128" t="e">
        <f t="shared" ca="1" si="12"/>
        <v>#NAME?</v>
      </c>
      <c r="Y24" s="128" t="e">
        <f t="shared" ca="1" si="12"/>
        <v>#NAME?</v>
      </c>
      <c r="Z24" s="128" t="e">
        <f t="shared" ca="1" si="12"/>
        <v>#NAME?</v>
      </c>
      <c r="AB24" s="121" t="s">
        <v>386</v>
      </c>
      <c r="AC24" s="121" t="s">
        <v>97</v>
      </c>
      <c r="AD24" s="121" t="s">
        <v>4</v>
      </c>
      <c r="AE24" s="117"/>
      <c r="AF24" s="117"/>
      <c r="AG24" s="117"/>
      <c r="AH24" s="117"/>
      <c r="AI24" s="117"/>
      <c r="AJ24" s="117"/>
      <c r="AK24" s="128"/>
      <c r="AL24" s="174" t="e">
        <f t="array" aca="1" ref="AL24" ca="1">P24-SUM(IF(ProjectListEmissionSource=$AB70&amp;" ("&amp;$AC70&amp;")",IF(ProjectListYear=AL$56,IF(ProjectListCarbonCosts="Carbon Savings (tCO2e)",ProjectListData))))</f>
        <v>#NAME?</v>
      </c>
      <c r="AM24" s="174" t="e">
        <f t="array" aca="1" ref="AM24" ca="1">Q24-SUM(IF(ProjectListEmissionSource=$AB70&amp;" ("&amp;$AC70&amp;")",IF(ProjectListYear=AM$56,IF(ProjectListCarbonCosts="Carbon Savings (tCO2e)",ProjectListData))))</f>
        <v>#NAME?</v>
      </c>
      <c r="AN24" s="174" t="e">
        <f t="array" aca="1" ref="AN24" ca="1">R24-SUM(IF(ProjectListEmissionSource=$AB70&amp;" ("&amp;$AC70&amp;")",IF(ProjectListYear=AN$56,IF(ProjectListCarbonCosts="Carbon Savings (tCO2e)",ProjectListData))))</f>
        <v>#NAME?</v>
      </c>
      <c r="AO24" s="174" t="e">
        <f t="array" aca="1" ref="AO24" ca="1">S24-SUM(IF(ProjectListEmissionSource=$AB70&amp;" ("&amp;$AC70&amp;")",IF(ProjectListYear=AO$56,IF(ProjectListCarbonCosts="Carbon Savings (tCO2e)",ProjectListData))))</f>
        <v>#NAME?</v>
      </c>
      <c r="AP24" s="174" t="e">
        <f t="array" aca="1" ref="AP24" ca="1">T24-SUM(IF(ProjectListEmissionSource=$AB70&amp;" ("&amp;$AC70&amp;")",IF(ProjectListYear=AP$56,IF(ProjectListCarbonCosts="Carbon Savings (tCO2e)",ProjectListData))))</f>
        <v>#NAME?</v>
      </c>
      <c r="AQ24" s="174" t="e">
        <f t="array" aca="1" ref="AQ24" ca="1">U24-SUM(IF(ProjectListEmissionSource=$AB70&amp;" ("&amp;$AC70&amp;")",IF(ProjectListYear=AQ$56,IF(ProjectListCarbonCosts="Carbon Savings (tCO2e)",ProjectListData))))</f>
        <v>#NAME?</v>
      </c>
      <c r="AR24" s="174" t="e">
        <f t="array" aca="1" ref="AR24" ca="1">V24-SUM(IF(ProjectListEmissionSource=$AB70&amp;" ("&amp;$AC70&amp;")",IF(ProjectListYear=AR$56,IF(ProjectListCarbonCosts="Carbon Savings (tCO2e)",ProjectListData))))</f>
        <v>#NAME?</v>
      </c>
      <c r="AS24" s="174" t="e">
        <f t="array" aca="1" ref="AS24" ca="1">W24-SUM(IF(ProjectListEmissionSource=$AB70&amp;" ("&amp;$AC70&amp;")",IF(ProjectListYear=AS$56,IF(ProjectListCarbonCosts="Carbon Savings (tCO2e)",ProjectListData))))</f>
        <v>#NAME?</v>
      </c>
      <c r="AT24" s="174" t="e">
        <f t="array" aca="1" ref="AT24" ca="1">X24-SUM(IF(ProjectListEmissionSource=$AB70&amp;" ("&amp;$AC70&amp;")",IF(ProjectListYear=AT$56,IF(ProjectListCarbonCosts="Carbon Savings (tCO2e)",ProjectListData))))</f>
        <v>#NAME?</v>
      </c>
      <c r="AU24" s="174" t="e">
        <f t="array" aca="1" ref="AU24" ca="1">Y24-SUM(IF(ProjectListEmissionSource=$AB70&amp;" ("&amp;$AC70&amp;")",IF(ProjectListYear=AU$56,IF(ProjectListCarbonCosts="Carbon Savings (tCO2e)",ProjectListData))))</f>
        <v>#NAME?</v>
      </c>
      <c r="AV24" s="174" t="e">
        <f t="array" aca="1" ref="AV24" ca="1">Z24-SUM(IF(ProjectListEmissionSource=$AB70&amp;" ("&amp;$AC70&amp;")",IF(ProjectListYear=AV$56,IF(ProjectListCarbonCosts="Carbon Savings (tCO2e)",ProjectListData))))</f>
        <v>#NAME?</v>
      </c>
    </row>
    <row r="25" spans="1:48" x14ac:dyDescent="0.25">
      <c r="F25" s="116" t="s">
        <v>370</v>
      </c>
      <c r="G25" s="116" t="s">
        <v>97</v>
      </c>
      <c r="H25" s="116" t="s">
        <v>4</v>
      </c>
      <c r="I25" s="117"/>
      <c r="J25" s="117"/>
      <c r="K25" s="117"/>
      <c r="L25" s="117"/>
      <c r="M25" s="117"/>
      <c r="N25" s="117"/>
      <c r="O25" s="128"/>
      <c r="P25" s="128" t="e">
        <f t="shared" ref="P25:Z25" ca="1" si="13">P71*INDEX(EmissionFactorsData,MATCH($F71&amp;" ("&amp;$G71&amp;")",EmissionFactorsEmissionSource,0),MATCH(P$56,EmissionFactorsYear,0))/1000</f>
        <v>#NAME?</v>
      </c>
      <c r="Q25" s="128" t="e">
        <f t="shared" ca="1" si="13"/>
        <v>#NAME?</v>
      </c>
      <c r="R25" s="128" t="e">
        <f t="shared" ca="1" si="13"/>
        <v>#NAME?</v>
      </c>
      <c r="S25" s="128" t="e">
        <f t="shared" ca="1" si="13"/>
        <v>#NAME?</v>
      </c>
      <c r="T25" s="128" t="e">
        <f t="shared" ca="1" si="13"/>
        <v>#NAME?</v>
      </c>
      <c r="U25" s="128" t="e">
        <f t="shared" ca="1" si="13"/>
        <v>#NAME?</v>
      </c>
      <c r="V25" s="128" t="e">
        <f t="shared" ca="1" si="13"/>
        <v>#NAME?</v>
      </c>
      <c r="W25" s="128" t="e">
        <f t="shared" ca="1" si="13"/>
        <v>#NAME?</v>
      </c>
      <c r="X25" s="128" t="e">
        <f t="shared" ca="1" si="13"/>
        <v>#NAME?</v>
      </c>
      <c r="Y25" s="128" t="e">
        <f t="shared" ca="1" si="13"/>
        <v>#NAME?</v>
      </c>
      <c r="Z25" s="128" t="e">
        <f t="shared" ca="1" si="13"/>
        <v>#NAME?</v>
      </c>
      <c r="AB25" s="121" t="s">
        <v>370</v>
      </c>
      <c r="AC25" s="121" t="s">
        <v>97</v>
      </c>
      <c r="AD25" s="121" t="s">
        <v>4</v>
      </c>
      <c r="AE25" s="117"/>
      <c r="AF25" s="117"/>
      <c r="AG25" s="117"/>
      <c r="AH25" s="117"/>
      <c r="AI25" s="117"/>
      <c r="AJ25" s="117"/>
      <c r="AK25" s="128"/>
      <c r="AL25" s="174" t="e">
        <f t="array" aca="1" ref="AL25" ca="1">P25-SUM(IF(ProjectListEmissionSource=$AB71&amp;" ("&amp;$AC71&amp;")",IF(ProjectListYear=AL$56,IF(ProjectListCarbonCosts="Carbon Savings (tCO2e)",ProjectListData))))</f>
        <v>#NAME?</v>
      </c>
      <c r="AM25" s="174" t="e">
        <f t="array" aca="1" ref="AM25" ca="1">Q25-SUM(IF(ProjectListEmissionSource=$AB71&amp;" ("&amp;$AC71&amp;")",IF(ProjectListYear=AM$56,IF(ProjectListCarbonCosts="Carbon Savings (tCO2e)",ProjectListData))))</f>
        <v>#NAME?</v>
      </c>
      <c r="AN25" s="174" t="e">
        <f t="array" aca="1" ref="AN25" ca="1">R25-SUM(IF(ProjectListEmissionSource=$AB71&amp;" ("&amp;$AC71&amp;")",IF(ProjectListYear=AN$56,IF(ProjectListCarbonCosts="Carbon Savings (tCO2e)",ProjectListData))))</f>
        <v>#NAME?</v>
      </c>
      <c r="AO25" s="174" t="e">
        <f t="array" aca="1" ref="AO25" ca="1">S25-SUM(IF(ProjectListEmissionSource=$AB71&amp;" ("&amp;$AC71&amp;")",IF(ProjectListYear=AO$56,IF(ProjectListCarbonCosts="Carbon Savings (tCO2e)",ProjectListData))))</f>
        <v>#NAME?</v>
      </c>
      <c r="AP25" s="174" t="e">
        <f t="array" aca="1" ref="AP25" ca="1">T25-SUM(IF(ProjectListEmissionSource=$AB71&amp;" ("&amp;$AC71&amp;")",IF(ProjectListYear=AP$56,IF(ProjectListCarbonCosts="Carbon Savings (tCO2e)",ProjectListData))))</f>
        <v>#NAME?</v>
      </c>
      <c r="AQ25" s="174" t="e">
        <f t="array" aca="1" ref="AQ25" ca="1">U25-SUM(IF(ProjectListEmissionSource=$AB71&amp;" ("&amp;$AC71&amp;")",IF(ProjectListYear=AQ$56,IF(ProjectListCarbonCosts="Carbon Savings (tCO2e)",ProjectListData))))</f>
        <v>#NAME?</v>
      </c>
      <c r="AR25" s="174" t="e">
        <f t="array" aca="1" ref="AR25" ca="1">V25-SUM(IF(ProjectListEmissionSource=$AB71&amp;" ("&amp;$AC71&amp;")",IF(ProjectListYear=AR$56,IF(ProjectListCarbonCosts="Carbon Savings (tCO2e)",ProjectListData))))</f>
        <v>#NAME?</v>
      </c>
      <c r="AS25" s="174" t="e">
        <f t="array" aca="1" ref="AS25" ca="1">W25-SUM(IF(ProjectListEmissionSource=$AB71&amp;" ("&amp;$AC71&amp;")",IF(ProjectListYear=AS$56,IF(ProjectListCarbonCosts="Carbon Savings (tCO2e)",ProjectListData))))</f>
        <v>#NAME?</v>
      </c>
      <c r="AT25" s="174" t="e">
        <f t="array" aca="1" ref="AT25" ca="1">X25-SUM(IF(ProjectListEmissionSource=$AB71&amp;" ("&amp;$AC71&amp;")",IF(ProjectListYear=AT$56,IF(ProjectListCarbonCosts="Carbon Savings (tCO2e)",ProjectListData))))</f>
        <v>#NAME?</v>
      </c>
      <c r="AU25" s="174" t="e">
        <f t="array" aca="1" ref="AU25" ca="1">Y25-SUM(IF(ProjectListEmissionSource=$AB71&amp;" ("&amp;$AC71&amp;")",IF(ProjectListYear=AU$56,IF(ProjectListCarbonCosts="Carbon Savings (tCO2e)",ProjectListData))))</f>
        <v>#NAME?</v>
      </c>
      <c r="AV25" s="174" t="e">
        <f t="array" aca="1" ref="AV25" ca="1">Z25-SUM(IF(ProjectListEmissionSource=$AB71&amp;" ("&amp;$AC71&amp;")",IF(ProjectListYear=AV$56,IF(ProjectListCarbonCosts="Carbon Savings (tCO2e)",ProjectListData))))</f>
        <v>#NAME?</v>
      </c>
    </row>
    <row r="26" spans="1:48" x14ac:dyDescent="0.25">
      <c r="F26" s="116" t="s">
        <v>369</v>
      </c>
      <c r="G26" s="116" t="s">
        <v>97</v>
      </c>
      <c r="H26" s="116" t="s">
        <v>687</v>
      </c>
      <c r="I26" s="117"/>
      <c r="J26" s="117"/>
      <c r="K26" s="117"/>
      <c r="L26" s="117"/>
      <c r="M26" s="117"/>
      <c r="N26" s="117"/>
      <c r="O26" s="128"/>
      <c r="P26" s="128" t="e">
        <f t="shared" ref="P26:Z26" ca="1" si="14">P72*INDEX(EmissionFactorsData,MATCH($F72&amp;" ("&amp;$G72&amp;")",EmissionFactorsEmissionSource,0),MATCH(P$56,EmissionFactorsYear,0))/1000</f>
        <v>#NAME?</v>
      </c>
      <c r="Q26" s="128" t="e">
        <f t="shared" ca="1" si="14"/>
        <v>#NAME?</v>
      </c>
      <c r="R26" s="128" t="e">
        <f t="shared" ca="1" si="14"/>
        <v>#NAME?</v>
      </c>
      <c r="S26" s="128" t="e">
        <f t="shared" ca="1" si="14"/>
        <v>#NAME?</v>
      </c>
      <c r="T26" s="128" t="e">
        <f t="shared" ca="1" si="14"/>
        <v>#NAME?</v>
      </c>
      <c r="U26" s="128" t="e">
        <f t="shared" ca="1" si="14"/>
        <v>#NAME?</v>
      </c>
      <c r="V26" s="128" t="e">
        <f t="shared" ca="1" si="14"/>
        <v>#NAME?</v>
      </c>
      <c r="W26" s="128" t="e">
        <f t="shared" ca="1" si="14"/>
        <v>#NAME?</v>
      </c>
      <c r="X26" s="128" t="e">
        <f t="shared" ca="1" si="14"/>
        <v>#NAME?</v>
      </c>
      <c r="Y26" s="128" t="e">
        <f t="shared" ca="1" si="14"/>
        <v>#NAME?</v>
      </c>
      <c r="Z26" s="128" t="e">
        <f t="shared" ca="1" si="14"/>
        <v>#NAME?</v>
      </c>
      <c r="AB26" s="121" t="s">
        <v>369</v>
      </c>
      <c r="AC26" s="121" t="s">
        <v>97</v>
      </c>
      <c r="AD26" s="121" t="s">
        <v>687</v>
      </c>
      <c r="AE26" s="117"/>
      <c r="AF26" s="117"/>
      <c r="AG26" s="117"/>
      <c r="AH26" s="117"/>
      <c r="AI26" s="117"/>
      <c r="AJ26" s="117"/>
      <c r="AK26" s="128"/>
      <c r="AL26" s="174" t="e">
        <f t="array" aca="1" ref="AL26" ca="1">P26-SUM(IF(ProjectListEmissionSource=$AB72&amp;" ("&amp;$AC72&amp;")",IF(ProjectListYear=AL$56,IF(ProjectListCarbonCosts="Carbon Savings (tCO2e)",ProjectListData))))</f>
        <v>#NAME?</v>
      </c>
      <c r="AM26" s="174" t="e">
        <f t="array" aca="1" ref="AM26" ca="1">Q26-SUM(IF(ProjectListEmissionSource=$AB72&amp;" ("&amp;$AC72&amp;")",IF(ProjectListYear=AM$56,IF(ProjectListCarbonCosts="Carbon Savings (tCO2e)",ProjectListData))))</f>
        <v>#NAME?</v>
      </c>
      <c r="AN26" s="174" t="e">
        <f t="array" aca="1" ref="AN26" ca="1">R26-SUM(IF(ProjectListEmissionSource=$AB72&amp;" ("&amp;$AC72&amp;")",IF(ProjectListYear=AN$56,IF(ProjectListCarbonCosts="Carbon Savings (tCO2e)",ProjectListData))))</f>
        <v>#NAME?</v>
      </c>
      <c r="AO26" s="174" t="e">
        <f t="array" aca="1" ref="AO26" ca="1">S26-SUM(IF(ProjectListEmissionSource=$AB72&amp;" ("&amp;$AC72&amp;")",IF(ProjectListYear=AO$56,IF(ProjectListCarbonCosts="Carbon Savings (tCO2e)",ProjectListData))))</f>
        <v>#NAME?</v>
      </c>
      <c r="AP26" s="174" t="e">
        <f t="array" aca="1" ref="AP26" ca="1">T26-SUM(IF(ProjectListEmissionSource=$AB72&amp;" ("&amp;$AC72&amp;")",IF(ProjectListYear=AP$56,IF(ProjectListCarbonCosts="Carbon Savings (tCO2e)",ProjectListData))))</f>
        <v>#NAME?</v>
      </c>
      <c r="AQ26" s="174" t="e">
        <f t="array" aca="1" ref="AQ26" ca="1">U26-SUM(IF(ProjectListEmissionSource=$AB72&amp;" ("&amp;$AC72&amp;")",IF(ProjectListYear=AQ$56,IF(ProjectListCarbonCosts="Carbon Savings (tCO2e)",ProjectListData))))</f>
        <v>#NAME?</v>
      </c>
      <c r="AR26" s="174" t="e">
        <f t="array" aca="1" ref="AR26" ca="1">V26-SUM(IF(ProjectListEmissionSource=$AB72&amp;" ("&amp;$AC72&amp;")",IF(ProjectListYear=AR$56,IF(ProjectListCarbonCosts="Carbon Savings (tCO2e)",ProjectListData))))</f>
        <v>#NAME?</v>
      </c>
      <c r="AS26" s="174" t="e">
        <f t="array" aca="1" ref="AS26" ca="1">W26-SUM(IF(ProjectListEmissionSource=$AB72&amp;" ("&amp;$AC72&amp;")",IF(ProjectListYear=AS$56,IF(ProjectListCarbonCosts="Carbon Savings (tCO2e)",ProjectListData))))</f>
        <v>#NAME?</v>
      </c>
      <c r="AT26" s="174" t="e">
        <f t="array" aca="1" ref="AT26" ca="1">X26-SUM(IF(ProjectListEmissionSource=$AB72&amp;" ("&amp;$AC72&amp;")",IF(ProjectListYear=AT$56,IF(ProjectListCarbonCosts="Carbon Savings (tCO2e)",ProjectListData))))</f>
        <v>#NAME?</v>
      </c>
      <c r="AU26" s="174" t="e">
        <f t="array" aca="1" ref="AU26" ca="1">Y26-SUM(IF(ProjectListEmissionSource=$AB72&amp;" ("&amp;$AC72&amp;")",IF(ProjectListYear=AU$56,IF(ProjectListCarbonCosts="Carbon Savings (tCO2e)",ProjectListData))))</f>
        <v>#NAME?</v>
      </c>
      <c r="AV26" s="174" t="e">
        <f t="array" aca="1" ref="AV26" ca="1">Z26-SUM(IF(ProjectListEmissionSource=$AB72&amp;" ("&amp;$AC72&amp;")",IF(ProjectListYear=AV$56,IF(ProjectListCarbonCosts="Carbon Savings (tCO2e)",ProjectListData))))</f>
        <v>#NAME?</v>
      </c>
    </row>
    <row r="27" spans="1:48" x14ac:dyDescent="0.25">
      <c r="F27" s="116" t="s">
        <v>368</v>
      </c>
      <c r="G27" s="116" t="s">
        <v>97</v>
      </c>
      <c r="H27" s="116" t="s">
        <v>687</v>
      </c>
      <c r="I27" s="117"/>
      <c r="J27" s="117"/>
      <c r="K27" s="117"/>
      <c r="L27" s="117"/>
      <c r="M27" s="117"/>
      <c r="N27" s="117"/>
      <c r="O27" s="128"/>
      <c r="P27" s="128" t="e">
        <f t="shared" ref="P27:Z27" ca="1" si="15">P73*INDEX(EmissionFactorsData,MATCH($F73&amp;" ("&amp;$G73&amp;")",EmissionFactorsEmissionSource,0),MATCH(P$56,EmissionFactorsYear,0))/1000</f>
        <v>#NAME?</v>
      </c>
      <c r="Q27" s="128" t="e">
        <f t="shared" ca="1" si="15"/>
        <v>#NAME?</v>
      </c>
      <c r="R27" s="128" t="e">
        <f t="shared" ca="1" si="15"/>
        <v>#NAME?</v>
      </c>
      <c r="S27" s="128" t="e">
        <f t="shared" ca="1" si="15"/>
        <v>#NAME?</v>
      </c>
      <c r="T27" s="128" t="e">
        <f t="shared" ca="1" si="15"/>
        <v>#NAME?</v>
      </c>
      <c r="U27" s="128" t="e">
        <f t="shared" ca="1" si="15"/>
        <v>#NAME?</v>
      </c>
      <c r="V27" s="128" t="e">
        <f t="shared" ca="1" si="15"/>
        <v>#NAME?</v>
      </c>
      <c r="W27" s="128" t="e">
        <f t="shared" ca="1" si="15"/>
        <v>#NAME?</v>
      </c>
      <c r="X27" s="128" t="e">
        <f t="shared" ca="1" si="15"/>
        <v>#NAME?</v>
      </c>
      <c r="Y27" s="128" t="e">
        <f t="shared" ca="1" si="15"/>
        <v>#NAME?</v>
      </c>
      <c r="Z27" s="128" t="e">
        <f t="shared" ca="1" si="15"/>
        <v>#NAME?</v>
      </c>
      <c r="AB27" s="121" t="s">
        <v>368</v>
      </c>
      <c r="AC27" s="121" t="s">
        <v>97</v>
      </c>
      <c r="AD27" s="121" t="s">
        <v>687</v>
      </c>
      <c r="AE27" s="117"/>
      <c r="AF27" s="117"/>
      <c r="AG27" s="117"/>
      <c r="AH27" s="117"/>
      <c r="AI27" s="117"/>
      <c r="AJ27" s="117"/>
      <c r="AK27" s="128"/>
      <c r="AL27" s="174" t="e">
        <f t="array" aca="1" ref="AL27" ca="1">P27-SUM(IF(ProjectListEmissionSource=$AB73&amp;" ("&amp;$AC73&amp;")",IF(ProjectListYear=AL$56,IF(ProjectListCarbonCosts="Carbon Savings (tCO2e)",ProjectListData))))</f>
        <v>#NAME?</v>
      </c>
      <c r="AM27" s="174" t="e">
        <f t="array" aca="1" ref="AM27" ca="1">Q27-SUM(IF(ProjectListEmissionSource=$AB73&amp;" ("&amp;$AC73&amp;")",IF(ProjectListYear=AM$56,IF(ProjectListCarbonCosts="Carbon Savings (tCO2e)",ProjectListData))))</f>
        <v>#NAME?</v>
      </c>
      <c r="AN27" s="174" t="e">
        <f t="array" aca="1" ref="AN27" ca="1">R27-SUM(IF(ProjectListEmissionSource=$AB73&amp;" ("&amp;$AC73&amp;")",IF(ProjectListYear=AN$56,IF(ProjectListCarbonCosts="Carbon Savings (tCO2e)",ProjectListData))))</f>
        <v>#NAME?</v>
      </c>
      <c r="AO27" s="174" t="e">
        <f t="array" aca="1" ref="AO27" ca="1">S27-SUM(IF(ProjectListEmissionSource=$AB73&amp;" ("&amp;$AC73&amp;")",IF(ProjectListYear=AO$56,IF(ProjectListCarbonCosts="Carbon Savings (tCO2e)",ProjectListData))))</f>
        <v>#NAME?</v>
      </c>
      <c r="AP27" s="174" t="e">
        <f t="array" aca="1" ref="AP27" ca="1">T27-SUM(IF(ProjectListEmissionSource=$AB73&amp;" ("&amp;$AC73&amp;")",IF(ProjectListYear=AP$56,IF(ProjectListCarbonCosts="Carbon Savings (tCO2e)",ProjectListData))))</f>
        <v>#NAME?</v>
      </c>
      <c r="AQ27" s="174" t="e">
        <f t="array" aca="1" ref="AQ27" ca="1">U27-SUM(IF(ProjectListEmissionSource=$AB73&amp;" ("&amp;$AC73&amp;")",IF(ProjectListYear=AQ$56,IF(ProjectListCarbonCosts="Carbon Savings (tCO2e)",ProjectListData))))</f>
        <v>#NAME?</v>
      </c>
      <c r="AR27" s="174" t="e">
        <f t="array" aca="1" ref="AR27" ca="1">V27-SUM(IF(ProjectListEmissionSource=$AB73&amp;" ("&amp;$AC73&amp;")",IF(ProjectListYear=AR$56,IF(ProjectListCarbonCosts="Carbon Savings (tCO2e)",ProjectListData))))</f>
        <v>#NAME?</v>
      </c>
      <c r="AS27" s="174" t="e">
        <f t="array" aca="1" ref="AS27" ca="1">W27-SUM(IF(ProjectListEmissionSource=$AB73&amp;" ("&amp;$AC73&amp;")",IF(ProjectListYear=AS$56,IF(ProjectListCarbonCosts="Carbon Savings (tCO2e)",ProjectListData))))</f>
        <v>#NAME?</v>
      </c>
      <c r="AT27" s="174" t="e">
        <f t="array" aca="1" ref="AT27" ca="1">X27-SUM(IF(ProjectListEmissionSource=$AB73&amp;" ("&amp;$AC73&amp;")",IF(ProjectListYear=AT$56,IF(ProjectListCarbonCosts="Carbon Savings (tCO2e)",ProjectListData))))</f>
        <v>#NAME?</v>
      </c>
      <c r="AU27" s="174" t="e">
        <f t="array" aca="1" ref="AU27" ca="1">Y27-SUM(IF(ProjectListEmissionSource=$AB73&amp;" ("&amp;$AC73&amp;")",IF(ProjectListYear=AU$56,IF(ProjectListCarbonCosts="Carbon Savings (tCO2e)",ProjectListData))))</f>
        <v>#NAME?</v>
      </c>
      <c r="AV27" s="174" t="e">
        <f t="array" aca="1" ref="AV27" ca="1">Z27-SUM(IF(ProjectListEmissionSource=$AB73&amp;" ("&amp;$AC73&amp;")",IF(ProjectListYear=AV$56,IF(ProjectListCarbonCosts="Carbon Savings (tCO2e)",ProjectListData))))</f>
        <v>#NAME?</v>
      </c>
    </row>
    <row r="28" spans="1:48" x14ac:dyDescent="0.25">
      <c r="F28" s="116" t="s">
        <v>367</v>
      </c>
      <c r="G28" s="116" t="s">
        <v>97</v>
      </c>
      <c r="H28" s="116" t="s">
        <v>687</v>
      </c>
      <c r="I28" s="117"/>
      <c r="J28" s="117"/>
      <c r="K28" s="117"/>
      <c r="L28" s="117"/>
      <c r="M28" s="117"/>
      <c r="N28" s="117"/>
      <c r="O28" s="128"/>
      <c r="P28" s="128" t="e">
        <f t="shared" ref="P28:Z28" ca="1" si="16">P74*INDEX(EmissionFactorsData,MATCH($F74&amp;" ("&amp;$G74&amp;")",EmissionFactorsEmissionSource,0),MATCH(P$56,EmissionFactorsYear,0))/1000</f>
        <v>#NAME?</v>
      </c>
      <c r="Q28" s="128" t="e">
        <f t="shared" ca="1" si="16"/>
        <v>#NAME?</v>
      </c>
      <c r="R28" s="128" t="e">
        <f t="shared" ca="1" si="16"/>
        <v>#NAME?</v>
      </c>
      <c r="S28" s="128" t="e">
        <f t="shared" ca="1" si="16"/>
        <v>#NAME?</v>
      </c>
      <c r="T28" s="128" t="e">
        <f t="shared" ca="1" si="16"/>
        <v>#NAME?</v>
      </c>
      <c r="U28" s="128" t="e">
        <f t="shared" ca="1" si="16"/>
        <v>#NAME?</v>
      </c>
      <c r="V28" s="128" t="e">
        <f t="shared" ca="1" si="16"/>
        <v>#NAME?</v>
      </c>
      <c r="W28" s="128" t="e">
        <f t="shared" ca="1" si="16"/>
        <v>#NAME?</v>
      </c>
      <c r="X28" s="128" t="e">
        <f t="shared" ca="1" si="16"/>
        <v>#NAME?</v>
      </c>
      <c r="Y28" s="128" t="e">
        <f t="shared" ca="1" si="16"/>
        <v>#NAME?</v>
      </c>
      <c r="Z28" s="128" t="e">
        <f t="shared" ca="1" si="16"/>
        <v>#NAME?</v>
      </c>
      <c r="AB28" s="121" t="s">
        <v>367</v>
      </c>
      <c r="AC28" s="121" t="s">
        <v>97</v>
      </c>
      <c r="AD28" s="121" t="s">
        <v>687</v>
      </c>
      <c r="AE28" s="117"/>
      <c r="AF28" s="117"/>
      <c r="AG28" s="117"/>
      <c r="AH28" s="117"/>
      <c r="AI28" s="117"/>
      <c r="AJ28" s="117"/>
      <c r="AK28" s="128"/>
      <c r="AL28" s="174" t="e">
        <f t="array" aca="1" ref="AL28" ca="1">P28-SUM(IF(ProjectListEmissionSource=$AB74&amp;" ("&amp;$AC74&amp;")",IF(ProjectListYear=AL$56,IF(ProjectListCarbonCosts="Carbon Savings (tCO2e)",ProjectListData))))</f>
        <v>#NAME?</v>
      </c>
      <c r="AM28" s="174" t="e">
        <f t="array" aca="1" ref="AM28" ca="1">Q28-SUM(IF(ProjectListEmissionSource=$AB74&amp;" ("&amp;$AC74&amp;")",IF(ProjectListYear=AM$56,IF(ProjectListCarbonCosts="Carbon Savings (tCO2e)",ProjectListData))))</f>
        <v>#NAME?</v>
      </c>
      <c r="AN28" s="174" t="e">
        <f t="array" aca="1" ref="AN28" ca="1">R28-SUM(IF(ProjectListEmissionSource=$AB74&amp;" ("&amp;$AC74&amp;")",IF(ProjectListYear=AN$56,IF(ProjectListCarbonCosts="Carbon Savings (tCO2e)",ProjectListData))))</f>
        <v>#NAME?</v>
      </c>
      <c r="AO28" s="174" t="e">
        <f t="array" aca="1" ref="AO28" ca="1">S28-SUM(IF(ProjectListEmissionSource=$AB74&amp;" ("&amp;$AC74&amp;")",IF(ProjectListYear=AO$56,IF(ProjectListCarbonCosts="Carbon Savings (tCO2e)",ProjectListData))))</f>
        <v>#NAME?</v>
      </c>
      <c r="AP28" s="174" t="e">
        <f t="array" aca="1" ref="AP28" ca="1">T28-SUM(IF(ProjectListEmissionSource=$AB74&amp;" ("&amp;$AC74&amp;")",IF(ProjectListYear=AP$56,IF(ProjectListCarbonCosts="Carbon Savings (tCO2e)",ProjectListData))))</f>
        <v>#NAME?</v>
      </c>
      <c r="AQ28" s="174" t="e">
        <f t="array" aca="1" ref="AQ28" ca="1">U28-SUM(IF(ProjectListEmissionSource=$AB74&amp;" ("&amp;$AC74&amp;")",IF(ProjectListYear=AQ$56,IF(ProjectListCarbonCosts="Carbon Savings (tCO2e)",ProjectListData))))</f>
        <v>#NAME?</v>
      </c>
      <c r="AR28" s="174" t="e">
        <f t="array" aca="1" ref="AR28" ca="1">V28-SUM(IF(ProjectListEmissionSource=$AB74&amp;" ("&amp;$AC74&amp;")",IF(ProjectListYear=AR$56,IF(ProjectListCarbonCosts="Carbon Savings (tCO2e)",ProjectListData))))</f>
        <v>#NAME?</v>
      </c>
      <c r="AS28" s="174" t="e">
        <f t="array" aca="1" ref="AS28" ca="1">W28-SUM(IF(ProjectListEmissionSource=$AB74&amp;" ("&amp;$AC74&amp;")",IF(ProjectListYear=AS$56,IF(ProjectListCarbonCosts="Carbon Savings (tCO2e)",ProjectListData))))</f>
        <v>#NAME?</v>
      </c>
      <c r="AT28" s="174" t="e">
        <f t="array" aca="1" ref="AT28" ca="1">X28-SUM(IF(ProjectListEmissionSource=$AB74&amp;" ("&amp;$AC74&amp;")",IF(ProjectListYear=AT$56,IF(ProjectListCarbonCosts="Carbon Savings (tCO2e)",ProjectListData))))</f>
        <v>#NAME?</v>
      </c>
      <c r="AU28" s="174" t="e">
        <f t="array" aca="1" ref="AU28" ca="1">Y28-SUM(IF(ProjectListEmissionSource=$AB74&amp;" ("&amp;$AC74&amp;")",IF(ProjectListYear=AU$56,IF(ProjectListCarbonCosts="Carbon Savings (tCO2e)",ProjectListData))))</f>
        <v>#NAME?</v>
      </c>
      <c r="AV28" s="174" t="e">
        <f t="array" aca="1" ref="AV28" ca="1">Z28-SUM(IF(ProjectListEmissionSource=$AB74&amp;" ("&amp;$AC74&amp;")",IF(ProjectListYear=AV$56,IF(ProjectListCarbonCosts="Carbon Savings (tCO2e)",ProjectListData))))</f>
        <v>#NAME?</v>
      </c>
    </row>
    <row r="29" spans="1:48" x14ac:dyDescent="0.25">
      <c r="F29" s="116" t="s">
        <v>366</v>
      </c>
      <c r="G29" s="116" t="s">
        <v>97</v>
      </c>
      <c r="H29" s="116" t="s">
        <v>687</v>
      </c>
      <c r="I29" s="117"/>
      <c r="J29" s="117"/>
      <c r="K29" s="117"/>
      <c r="L29" s="117"/>
      <c r="M29" s="117"/>
      <c r="N29" s="117"/>
      <c r="O29" s="128"/>
      <c r="P29" s="128" t="e">
        <f t="shared" ref="P29:Z29" ca="1" si="17">P75*INDEX(EmissionFactorsData,MATCH($F75&amp;" ("&amp;$G75&amp;")",EmissionFactorsEmissionSource,0),MATCH(P$56,EmissionFactorsYear,0))/1000</f>
        <v>#NAME?</v>
      </c>
      <c r="Q29" s="128" t="e">
        <f t="shared" ca="1" si="17"/>
        <v>#NAME?</v>
      </c>
      <c r="R29" s="128" t="e">
        <f t="shared" ca="1" si="17"/>
        <v>#NAME?</v>
      </c>
      <c r="S29" s="128" t="e">
        <f t="shared" ca="1" si="17"/>
        <v>#NAME?</v>
      </c>
      <c r="T29" s="128" t="e">
        <f t="shared" ca="1" si="17"/>
        <v>#NAME?</v>
      </c>
      <c r="U29" s="128" t="e">
        <f t="shared" ca="1" si="17"/>
        <v>#NAME?</v>
      </c>
      <c r="V29" s="128" t="e">
        <f t="shared" ca="1" si="17"/>
        <v>#NAME?</v>
      </c>
      <c r="W29" s="128" t="e">
        <f t="shared" ca="1" si="17"/>
        <v>#NAME?</v>
      </c>
      <c r="X29" s="128" t="e">
        <f t="shared" ca="1" si="17"/>
        <v>#NAME?</v>
      </c>
      <c r="Y29" s="128" t="e">
        <f t="shared" ca="1" si="17"/>
        <v>#NAME?</v>
      </c>
      <c r="Z29" s="128" t="e">
        <f t="shared" ca="1" si="17"/>
        <v>#NAME?</v>
      </c>
      <c r="AB29" s="121" t="s">
        <v>366</v>
      </c>
      <c r="AC29" s="121" t="s">
        <v>97</v>
      </c>
      <c r="AD29" s="121" t="s">
        <v>687</v>
      </c>
      <c r="AE29" s="117"/>
      <c r="AF29" s="117"/>
      <c r="AG29" s="117"/>
      <c r="AH29" s="117"/>
      <c r="AI29" s="117"/>
      <c r="AJ29" s="117"/>
      <c r="AK29" s="128"/>
      <c r="AL29" s="174" t="e">
        <f t="array" aca="1" ref="AL29" ca="1">P29-SUM(IF(ProjectListEmissionSource=$AB75&amp;" ("&amp;$AC75&amp;")",IF(ProjectListYear=AL$56,IF(ProjectListCarbonCosts="Carbon Savings (tCO2e)",ProjectListData))))</f>
        <v>#NAME?</v>
      </c>
      <c r="AM29" s="174" t="e">
        <f t="array" aca="1" ref="AM29" ca="1">Q29-SUM(IF(ProjectListEmissionSource=$AB75&amp;" ("&amp;$AC75&amp;")",IF(ProjectListYear=AM$56,IF(ProjectListCarbonCosts="Carbon Savings (tCO2e)",ProjectListData))))</f>
        <v>#NAME?</v>
      </c>
      <c r="AN29" s="174" t="e">
        <f t="array" aca="1" ref="AN29" ca="1">R29-SUM(IF(ProjectListEmissionSource=$AB75&amp;" ("&amp;$AC75&amp;")",IF(ProjectListYear=AN$56,IF(ProjectListCarbonCosts="Carbon Savings (tCO2e)",ProjectListData))))</f>
        <v>#NAME?</v>
      </c>
      <c r="AO29" s="174" t="e">
        <f t="array" aca="1" ref="AO29" ca="1">S29-SUM(IF(ProjectListEmissionSource=$AB75&amp;" ("&amp;$AC75&amp;")",IF(ProjectListYear=AO$56,IF(ProjectListCarbonCosts="Carbon Savings (tCO2e)",ProjectListData))))</f>
        <v>#NAME?</v>
      </c>
      <c r="AP29" s="174" t="e">
        <f t="array" aca="1" ref="AP29" ca="1">T29-SUM(IF(ProjectListEmissionSource=$AB75&amp;" ("&amp;$AC75&amp;")",IF(ProjectListYear=AP$56,IF(ProjectListCarbonCosts="Carbon Savings (tCO2e)",ProjectListData))))</f>
        <v>#NAME?</v>
      </c>
      <c r="AQ29" s="174" t="e">
        <f t="array" aca="1" ref="AQ29" ca="1">U29-SUM(IF(ProjectListEmissionSource=$AB75&amp;" ("&amp;$AC75&amp;")",IF(ProjectListYear=AQ$56,IF(ProjectListCarbonCosts="Carbon Savings (tCO2e)",ProjectListData))))</f>
        <v>#NAME?</v>
      </c>
      <c r="AR29" s="174" t="e">
        <f t="array" aca="1" ref="AR29" ca="1">V29-SUM(IF(ProjectListEmissionSource=$AB75&amp;" ("&amp;$AC75&amp;")",IF(ProjectListYear=AR$56,IF(ProjectListCarbonCosts="Carbon Savings (tCO2e)",ProjectListData))))</f>
        <v>#NAME?</v>
      </c>
      <c r="AS29" s="174" t="e">
        <f t="array" aca="1" ref="AS29" ca="1">W29-SUM(IF(ProjectListEmissionSource=$AB75&amp;" ("&amp;$AC75&amp;")",IF(ProjectListYear=AS$56,IF(ProjectListCarbonCosts="Carbon Savings (tCO2e)",ProjectListData))))</f>
        <v>#NAME?</v>
      </c>
      <c r="AT29" s="174" t="e">
        <f t="array" aca="1" ref="AT29" ca="1">X29-SUM(IF(ProjectListEmissionSource=$AB75&amp;" ("&amp;$AC75&amp;")",IF(ProjectListYear=AT$56,IF(ProjectListCarbonCosts="Carbon Savings (tCO2e)",ProjectListData))))</f>
        <v>#NAME?</v>
      </c>
      <c r="AU29" s="174" t="e">
        <f t="array" aca="1" ref="AU29" ca="1">Y29-SUM(IF(ProjectListEmissionSource=$AB75&amp;" ("&amp;$AC75&amp;")",IF(ProjectListYear=AU$56,IF(ProjectListCarbonCosts="Carbon Savings (tCO2e)",ProjectListData))))</f>
        <v>#NAME?</v>
      </c>
      <c r="AV29" s="174" t="e">
        <f t="array" aca="1" ref="AV29" ca="1">Z29-SUM(IF(ProjectListEmissionSource=$AB75&amp;" ("&amp;$AC75&amp;")",IF(ProjectListYear=AV$56,IF(ProjectListCarbonCosts="Carbon Savings (tCO2e)",ProjectListData))))</f>
        <v>#NAME?</v>
      </c>
    </row>
    <row r="30" spans="1:48" x14ac:dyDescent="0.25">
      <c r="F30" s="116" t="s">
        <v>365</v>
      </c>
      <c r="G30" s="116" t="s">
        <v>97</v>
      </c>
      <c r="H30" s="116" t="s">
        <v>687</v>
      </c>
      <c r="I30" s="117"/>
      <c r="J30" s="117"/>
      <c r="K30" s="117"/>
      <c r="L30" s="117"/>
      <c r="M30" s="117"/>
      <c r="N30" s="117"/>
      <c r="O30" s="128"/>
      <c r="P30" s="128" t="e">
        <f t="shared" ref="P30:Z30" ca="1" si="18">P76*INDEX(EmissionFactorsData,MATCH($F76&amp;" ("&amp;$G76&amp;")",EmissionFactorsEmissionSource,0),MATCH(P$56,EmissionFactorsYear,0))/1000</f>
        <v>#NAME?</v>
      </c>
      <c r="Q30" s="128" t="e">
        <f t="shared" ca="1" si="18"/>
        <v>#NAME?</v>
      </c>
      <c r="R30" s="128" t="e">
        <f t="shared" ca="1" si="18"/>
        <v>#NAME?</v>
      </c>
      <c r="S30" s="128" t="e">
        <f t="shared" ca="1" si="18"/>
        <v>#NAME?</v>
      </c>
      <c r="T30" s="128" t="e">
        <f t="shared" ca="1" si="18"/>
        <v>#NAME?</v>
      </c>
      <c r="U30" s="128" t="e">
        <f t="shared" ca="1" si="18"/>
        <v>#NAME?</v>
      </c>
      <c r="V30" s="128" t="e">
        <f t="shared" ca="1" si="18"/>
        <v>#NAME?</v>
      </c>
      <c r="W30" s="128" t="e">
        <f t="shared" ca="1" si="18"/>
        <v>#NAME?</v>
      </c>
      <c r="X30" s="128" t="e">
        <f t="shared" ca="1" si="18"/>
        <v>#NAME?</v>
      </c>
      <c r="Y30" s="128" t="e">
        <f t="shared" ca="1" si="18"/>
        <v>#NAME?</v>
      </c>
      <c r="Z30" s="128" t="e">
        <f t="shared" ca="1" si="18"/>
        <v>#NAME?</v>
      </c>
      <c r="AB30" s="121" t="s">
        <v>365</v>
      </c>
      <c r="AC30" s="121" t="s">
        <v>97</v>
      </c>
      <c r="AD30" s="121" t="s">
        <v>687</v>
      </c>
      <c r="AE30" s="117"/>
      <c r="AF30" s="117"/>
      <c r="AG30" s="117"/>
      <c r="AH30" s="117"/>
      <c r="AI30" s="117"/>
      <c r="AJ30" s="117"/>
      <c r="AK30" s="128"/>
      <c r="AL30" s="174" t="e">
        <f t="array" aca="1" ref="AL30" ca="1">P30-SUM(IF(ProjectListEmissionSource=$AB76&amp;" ("&amp;$AC76&amp;")",IF(ProjectListYear=AL$56,IF(ProjectListCarbonCosts="Carbon Savings (tCO2e)",ProjectListData))))</f>
        <v>#NAME?</v>
      </c>
      <c r="AM30" s="174" t="e">
        <f t="array" aca="1" ref="AM30" ca="1">Q30-SUM(IF(ProjectListEmissionSource=$AB76&amp;" ("&amp;$AC76&amp;")",IF(ProjectListYear=AM$56,IF(ProjectListCarbonCosts="Carbon Savings (tCO2e)",ProjectListData))))</f>
        <v>#NAME?</v>
      </c>
      <c r="AN30" s="174" t="e">
        <f t="array" aca="1" ref="AN30" ca="1">R30-SUM(IF(ProjectListEmissionSource=$AB76&amp;" ("&amp;$AC76&amp;")",IF(ProjectListYear=AN$56,IF(ProjectListCarbonCosts="Carbon Savings (tCO2e)",ProjectListData))))</f>
        <v>#NAME?</v>
      </c>
      <c r="AO30" s="174" t="e">
        <f t="array" aca="1" ref="AO30" ca="1">S30-SUM(IF(ProjectListEmissionSource=$AB76&amp;" ("&amp;$AC76&amp;")",IF(ProjectListYear=AO$56,IF(ProjectListCarbonCosts="Carbon Savings (tCO2e)",ProjectListData))))</f>
        <v>#NAME?</v>
      </c>
      <c r="AP30" s="174" t="e">
        <f t="array" aca="1" ref="AP30" ca="1">T30-SUM(IF(ProjectListEmissionSource=$AB76&amp;" ("&amp;$AC76&amp;")",IF(ProjectListYear=AP$56,IF(ProjectListCarbonCosts="Carbon Savings (tCO2e)",ProjectListData))))</f>
        <v>#NAME?</v>
      </c>
      <c r="AQ30" s="174" t="e">
        <f t="array" aca="1" ref="AQ30" ca="1">U30-SUM(IF(ProjectListEmissionSource=$AB76&amp;" ("&amp;$AC76&amp;")",IF(ProjectListYear=AQ$56,IF(ProjectListCarbonCosts="Carbon Savings (tCO2e)",ProjectListData))))</f>
        <v>#NAME?</v>
      </c>
      <c r="AR30" s="174" t="e">
        <f t="array" aca="1" ref="AR30" ca="1">V30-SUM(IF(ProjectListEmissionSource=$AB76&amp;" ("&amp;$AC76&amp;")",IF(ProjectListYear=AR$56,IF(ProjectListCarbonCosts="Carbon Savings (tCO2e)",ProjectListData))))</f>
        <v>#NAME?</v>
      </c>
      <c r="AS30" s="174" t="e">
        <f t="array" aca="1" ref="AS30" ca="1">W30-SUM(IF(ProjectListEmissionSource=$AB76&amp;" ("&amp;$AC76&amp;")",IF(ProjectListYear=AS$56,IF(ProjectListCarbonCosts="Carbon Savings (tCO2e)",ProjectListData))))</f>
        <v>#NAME?</v>
      </c>
      <c r="AT30" s="174" t="e">
        <f t="array" aca="1" ref="AT30" ca="1">X30-SUM(IF(ProjectListEmissionSource=$AB76&amp;" ("&amp;$AC76&amp;")",IF(ProjectListYear=AT$56,IF(ProjectListCarbonCosts="Carbon Savings (tCO2e)",ProjectListData))))</f>
        <v>#NAME?</v>
      </c>
      <c r="AU30" s="174" t="e">
        <f t="array" aca="1" ref="AU30" ca="1">Y30-SUM(IF(ProjectListEmissionSource=$AB76&amp;" ("&amp;$AC76&amp;")",IF(ProjectListYear=AU$56,IF(ProjectListCarbonCosts="Carbon Savings (tCO2e)",ProjectListData))))</f>
        <v>#NAME?</v>
      </c>
      <c r="AV30" s="174" t="e">
        <f t="array" aca="1" ref="AV30" ca="1">Z30-SUM(IF(ProjectListEmissionSource=$AB76&amp;" ("&amp;$AC76&amp;")",IF(ProjectListYear=AV$56,IF(ProjectListCarbonCosts="Carbon Savings (tCO2e)",ProjectListData))))</f>
        <v>#NAME?</v>
      </c>
    </row>
    <row r="31" spans="1:48" x14ac:dyDescent="0.25">
      <c r="F31" s="116" t="s">
        <v>364</v>
      </c>
      <c r="G31" s="116" t="s">
        <v>97</v>
      </c>
      <c r="H31" s="116" t="s">
        <v>687</v>
      </c>
      <c r="I31" s="117"/>
      <c r="J31" s="117"/>
      <c r="K31" s="117"/>
      <c r="L31" s="117"/>
      <c r="M31" s="117"/>
      <c r="N31" s="117"/>
      <c r="O31" s="128"/>
      <c r="P31" s="128" t="e">
        <f t="shared" ref="P31:Z31" ca="1" si="19">P77*INDEX(EmissionFactorsData,MATCH($F77&amp;" ("&amp;$G77&amp;")",EmissionFactorsEmissionSource,0),MATCH(P$56,EmissionFactorsYear,0))/1000</f>
        <v>#NAME?</v>
      </c>
      <c r="Q31" s="128" t="e">
        <f t="shared" ca="1" si="19"/>
        <v>#NAME?</v>
      </c>
      <c r="R31" s="128" t="e">
        <f t="shared" ca="1" si="19"/>
        <v>#NAME?</v>
      </c>
      <c r="S31" s="128" t="e">
        <f t="shared" ca="1" si="19"/>
        <v>#NAME?</v>
      </c>
      <c r="T31" s="128" t="e">
        <f t="shared" ca="1" si="19"/>
        <v>#NAME?</v>
      </c>
      <c r="U31" s="128" t="e">
        <f t="shared" ca="1" si="19"/>
        <v>#NAME?</v>
      </c>
      <c r="V31" s="128" t="e">
        <f t="shared" ca="1" si="19"/>
        <v>#NAME?</v>
      </c>
      <c r="W31" s="128" t="e">
        <f t="shared" ca="1" si="19"/>
        <v>#NAME?</v>
      </c>
      <c r="X31" s="128" t="e">
        <f t="shared" ca="1" si="19"/>
        <v>#NAME?</v>
      </c>
      <c r="Y31" s="128" t="e">
        <f t="shared" ca="1" si="19"/>
        <v>#NAME?</v>
      </c>
      <c r="Z31" s="128" t="e">
        <f t="shared" ca="1" si="19"/>
        <v>#NAME?</v>
      </c>
      <c r="AB31" s="121" t="s">
        <v>364</v>
      </c>
      <c r="AC31" s="121" t="s">
        <v>97</v>
      </c>
      <c r="AD31" s="121" t="s">
        <v>687</v>
      </c>
      <c r="AE31" s="117"/>
      <c r="AF31" s="117"/>
      <c r="AG31" s="117"/>
      <c r="AH31" s="117"/>
      <c r="AI31" s="117"/>
      <c r="AJ31" s="117"/>
      <c r="AK31" s="128"/>
      <c r="AL31" s="174" t="e">
        <f t="array" aca="1" ref="AL31" ca="1">P31-SUM(IF(ProjectListEmissionSource=$AB77&amp;" ("&amp;$AC77&amp;")",IF(ProjectListYear=AL$56,IF(ProjectListCarbonCosts="Carbon Savings (tCO2e)",ProjectListData))))</f>
        <v>#NAME?</v>
      </c>
      <c r="AM31" s="174" t="e">
        <f t="array" aca="1" ref="AM31" ca="1">Q31-SUM(IF(ProjectListEmissionSource=$AB77&amp;" ("&amp;$AC77&amp;")",IF(ProjectListYear=AM$56,IF(ProjectListCarbonCosts="Carbon Savings (tCO2e)",ProjectListData))))</f>
        <v>#NAME?</v>
      </c>
      <c r="AN31" s="174" t="e">
        <f t="array" aca="1" ref="AN31" ca="1">R31-SUM(IF(ProjectListEmissionSource=$AB77&amp;" ("&amp;$AC77&amp;")",IF(ProjectListYear=AN$56,IF(ProjectListCarbonCosts="Carbon Savings (tCO2e)",ProjectListData))))</f>
        <v>#NAME?</v>
      </c>
      <c r="AO31" s="174" t="e">
        <f t="array" aca="1" ref="AO31" ca="1">S31-SUM(IF(ProjectListEmissionSource=$AB77&amp;" ("&amp;$AC77&amp;")",IF(ProjectListYear=AO$56,IF(ProjectListCarbonCosts="Carbon Savings (tCO2e)",ProjectListData))))</f>
        <v>#NAME?</v>
      </c>
      <c r="AP31" s="174" t="e">
        <f t="array" aca="1" ref="AP31" ca="1">T31-SUM(IF(ProjectListEmissionSource=$AB77&amp;" ("&amp;$AC77&amp;")",IF(ProjectListYear=AP$56,IF(ProjectListCarbonCosts="Carbon Savings (tCO2e)",ProjectListData))))</f>
        <v>#NAME?</v>
      </c>
      <c r="AQ31" s="174" t="e">
        <f t="array" aca="1" ref="AQ31" ca="1">U31-SUM(IF(ProjectListEmissionSource=$AB77&amp;" ("&amp;$AC77&amp;")",IF(ProjectListYear=AQ$56,IF(ProjectListCarbonCosts="Carbon Savings (tCO2e)",ProjectListData))))</f>
        <v>#NAME?</v>
      </c>
      <c r="AR31" s="174" t="e">
        <f t="array" aca="1" ref="AR31" ca="1">V31-SUM(IF(ProjectListEmissionSource=$AB77&amp;" ("&amp;$AC77&amp;")",IF(ProjectListYear=AR$56,IF(ProjectListCarbonCosts="Carbon Savings (tCO2e)",ProjectListData))))</f>
        <v>#NAME?</v>
      </c>
      <c r="AS31" s="174" t="e">
        <f t="array" aca="1" ref="AS31" ca="1">W31-SUM(IF(ProjectListEmissionSource=$AB77&amp;" ("&amp;$AC77&amp;")",IF(ProjectListYear=AS$56,IF(ProjectListCarbonCosts="Carbon Savings (tCO2e)",ProjectListData))))</f>
        <v>#NAME?</v>
      </c>
      <c r="AT31" s="174" t="e">
        <f t="array" aca="1" ref="AT31" ca="1">X31-SUM(IF(ProjectListEmissionSource=$AB77&amp;" ("&amp;$AC77&amp;")",IF(ProjectListYear=AT$56,IF(ProjectListCarbonCosts="Carbon Savings (tCO2e)",ProjectListData))))</f>
        <v>#NAME?</v>
      </c>
      <c r="AU31" s="174" t="e">
        <f t="array" aca="1" ref="AU31" ca="1">Y31-SUM(IF(ProjectListEmissionSource=$AB77&amp;" ("&amp;$AC77&amp;")",IF(ProjectListYear=AU$56,IF(ProjectListCarbonCosts="Carbon Savings (tCO2e)",ProjectListData))))</f>
        <v>#NAME?</v>
      </c>
      <c r="AV31" s="174" t="e">
        <f t="array" aca="1" ref="AV31" ca="1">Z31-SUM(IF(ProjectListEmissionSource=$AB77&amp;" ("&amp;$AC77&amp;")",IF(ProjectListYear=AV$56,IF(ProjectListCarbonCosts="Carbon Savings (tCO2e)",ProjectListData))))</f>
        <v>#NAME?</v>
      </c>
    </row>
    <row r="32" spans="1:48" x14ac:dyDescent="0.25">
      <c r="F32" s="116" t="s">
        <v>363</v>
      </c>
      <c r="G32" s="116" t="s">
        <v>97</v>
      </c>
      <c r="H32" s="116" t="s">
        <v>687</v>
      </c>
      <c r="I32" s="117"/>
      <c r="J32" s="117"/>
      <c r="K32" s="117"/>
      <c r="L32" s="117"/>
      <c r="M32" s="117"/>
      <c r="N32" s="117"/>
      <c r="O32" s="128"/>
      <c r="P32" s="128" t="e">
        <f t="shared" ref="P32:Z32" ca="1" si="20">P78*INDEX(EmissionFactorsData,MATCH($F78&amp;" ("&amp;$G78&amp;")",EmissionFactorsEmissionSource,0),MATCH(P$56,EmissionFactorsYear,0))/1000</f>
        <v>#NAME?</v>
      </c>
      <c r="Q32" s="128" t="e">
        <f t="shared" ca="1" si="20"/>
        <v>#NAME?</v>
      </c>
      <c r="R32" s="128" t="e">
        <f t="shared" ca="1" si="20"/>
        <v>#NAME?</v>
      </c>
      <c r="S32" s="128" t="e">
        <f t="shared" ca="1" si="20"/>
        <v>#NAME?</v>
      </c>
      <c r="T32" s="128" t="e">
        <f t="shared" ca="1" si="20"/>
        <v>#NAME?</v>
      </c>
      <c r="U32" s="128" t="e">
        <f t="shared" ca="1" si="20"/>
        <v>#NAME?</v>
      </c>
      <c r="V32" s="128" t="e">
        <f t="shared" ca="1" si="20"/>
        <v>#NAME?</v>
      </c>
      <c r="W32" s="128" t="e">
        <f t="shared" ca="1" si="20"/>
        <v>#NAME?</v>
      </c>
      <c r="X32" s="128" t="e">
        <f t="shared" ca="1" si="20"/>
        <v>#NAME?</v>
      </c>
      <c r="Y32" s="128" t="e">
        <f t="shared" ca="1" si="20"/>
        <v>#NAME?</v>
      </c>
      <c r="Z32" s="128" t="e">
        <f t="shared" ca="1" si="20"/>
        <v>#NAME?</v>
      </c>
      <c r="AB32" s="121" t="s">
        <v>363</v>
      </c>
      <c r="AC32" s="121" t="s">
        <v>97</v>
      </c>
      <c r="AD32" s="121" t="s">
        <v>687</v>
      </c>
      <c r="AE32" s="117"/>
      <c r="AF32" s="117"/>
      <c r="AG32" s="117"/>
      <c r="AH32" s="117"/>
      <c r="AI32" s="117"/>
      <c r="AJ32" s="117"/>
      <c r="AK32" s="128"/>
      <c r="AL32" s="174" t="e">
        <f t="array" aca="1" ref="AL32" ca="1">P32-SUM(IF(ProjectListEmissionSource=$AB78&amp;" ("&amp;$AC78&amp;")",IF(ProjectListYear=AL$56,IF(ProjectListCarbonCosts="Carbon Savings (tCO2e)",ProjectListData))))</f>
        <v>#NAME?</v>
      </c>
      <c r="AM32" s="174" t="e">
        <f t="array" aca="1" ref="AM32" ca="1">Q32-SUM(IF(ProjectListEmissionSource=$AB78&amp;" ("&amp;$AC78&amp;")",IF(ProjectListYear=AM$56,IF(ProjectListCarbonCosts="Carbon Savings (tCO2e)",ProjectListData))))</f>
        <v>#NAME?</v>
      </c>
      <c r="AN32" s="174" t="e">
        <f t="array" aca="1" ref="AN32" ca="1">R32-SUM(IF(ProjectListEmissionSource=$AB78&amp;" ("&amp;$AC78&amp;")",IF(ProjectListYear=AN$56,IF(ProjectListCarbonCosts="Carbon Savings (tCO2e)",ProjectListData))))</f>
        <v>#NAME?</v>
      </c>
      <c r="AO32" s="174" t="e">
        <f t="array" aca="1" ref="AO32" ca="1">S32-SUM(IF(ProjectListEmissionSource=$AB78&amp;" ("&amp;$AC78&amp;")",IF(ProjectListYear=AO$56,IF(ProjectListCarbonCosts="Carbon Savings (tCO2e)",ProjectListData))))</f>
        <v>#NAME?</v>
      </c>
      <c r="AP32" s="174" t="e">
        <f t="array" aca="1" ref="AP32" ca="1">T32-SUM(IF(ProjectListEmissionSource=$AB78&amp;" ("&amp;$AC78&amp;")",IF(ProjectListYear=AP$56,IF(ProjectListCarbonCosts="Carbon Savings (tCO2e)",ProjectListData))))</f>
        <v>#NAME?</v>
      </c>
      <c r="AQ32" s="174" t="e">
        <f t="array" aca="1" ref="AQ32" ca="1">U32-SUM(IF(ProjectListEmissionSource=$AB78&amp;" ("&amp;$AC78&amp;")",IF(ProjectListYear=AQ$56,IF(ProjectListCarbonCosts="Carbon Savings (tCO2e)",ProjectListData))))</f>
        <v>#NAME?</v>
      </c>
      <c r="AR32" s="174" t="e">
        <f t="array" aca="1" ref="AR32" ca="1">V32-SUM(IF(ProjectListEmissionSource=$AB78&amp;" ("&amp;$AC78&amp;")",IF(ProjectListYear=AR$56,IF(ProjectListCarbonCosts="Carbon Savings (tCO2e)",ProjectListData))))</f>
        <v>#NAME?</v>
      </c>
      <c r="AS32" s="174" t="e">
        <f t="array" aca="1" ref="AS32" ca="1">W32-SUM(IF(ProjectListEmissionSource=$AB78&amp;" ("&amp;$AC78&amp;")",IF(ProjectListYear=AS$56,IF(ProjectListCarbonCosts="Carbon Savings (tCO2e)",ProjectListData))))</f>
        <v>#NAME?</v>
      </c>
      <c r="AT32" s="174" t="e">
        <f t="array" aca="1" ref="AT32" ca="1">X32-SUM(IF(ProjectListEmissionSource=$AB78&amp;" ("&amp;$AC78&amp;")",IF(ProjectListYear=AT$56,IF(ProjectListCarbonCosts="Carbon Savings (tCO2e)",ProjectListData))))</f>
        <v>#NAME?</v>
      </c>
      <c r="AU32" s="174" t="e">
        <f t="array" aca="1" ref="AU32" ca="1">Y32-SUM(IF(ProjectListEmissionSource=$AB78&amp;" ("&amp;$AC78&amp;")",IF(ProjectListYear=AU$56,IF(ProjectListCarbonCosts="Carbon Savings (tCO2e)",ProjectListData))))</f>
        <v>#NAME?</v>
      </c>
      <c r="AV32" s="174" t="e">
        <f t="array" aca="1" ref="AV32" ca="1">Z32-SUM(IF(ProjectListEmissionSource=$AB78&amp;" ("&amp;$AC78&amp;")",IF(ProjectListYear=AV$56,IF(ProjectListCarbonCosts="Carbon Savings (tCO2e)",ProjectListData))))</f>
        <v>#NAME?</v>
      </c>
    </row>
    <row r="33" spans="6:48" x14ac:dyDescent="0.25">
      <c r="F33" s="116" t="s">
        <v>362</v>
      </c>
      <c r="G33" s="116" t="s">
        <v>97</v>
      </c>
      <c r="H33" s="116" t="s">
        <v>687</v>
      </c>
      <c r="I33" s="117"/>
      <c r="J33" s="117"/>
      <c r="K33" s="117"/>
      <c r="L33" s="117"/>
      <c r="M33" s="117"/>
      <c r="N33" s="117"/>
      <c r="O33" s="128"/>
      <c r="P33" s="128" t="e">
        <f t="shared" ref="P33:Z33" ca="1" si="21">P79*INDEX(EmissionFactorsData,MATCH($F79&amp;" ("&amp;$G79&amp;")",EmissionFactorsEmissionSource,0),MATCH(P$56,EmissionFactorsYear,0))/1000</f>
        <v>#NAME?</v>
      </c>
      <c r="Q33" s="128" t="e">
        <f t="shared" ca="1" si="21"/>
        <v>#NAME?</v>
      </c>
      <c r="R33" s="128" t="e">
        <f t="shared" ca="1" si="21"/>
        <v>#NAME?</v>
      </c>
      <c r="S33" s="128" t="e">
        <f t="shared" ca="1" si="21"/>
        <v>#NAME?</v>
      </c>
      <c r="T33" s="128" t="e">
        <f t="shared" ca="1" si="21"/>
        <v>#NAME?</v>
      </c>
      <c r="U33" s="128" t="e">
        <f t="shared" ca="1" si="21"/>
        <v>#NAME?</v>
      </c>
      <c r="V33" s="128" t="e">
        <f t="shared" ca="1" si="21"/>
        <v>#NAME?</v>
      </c>
      <c r="W33" s="128" t="e">
        <f t="shared" ca="1" si="21"/>
        <v>#NAME?</v>
      </c>
      <c r="X33" s="128" t="e">
        <f t="shared" ca="1" si="21"/>
        <v>#NAME?</v>
      </c>
      <c r="Y33" s="128" t="e">
        <f t="shared" ca="1" si="21"/>
        <v>#NAME?</v>
      </c>
      <c r="Z33" s="128" t="e">
        <f t="shared" ca="1" si="21"/>
        <v>#NAME?</v>
      </c>
      <c r="AB33" s="121" t="s">
        <v>362</v>
      </c>
      <c r="AC33" s="121" t="s">
        <v>97</v>
      </c>
      <c r="AD33" s="121" t="s">
        <v>687</v>
      </c>
      <c r="AE33" s="117"/>
      <c r="AF33" s="117"/>
      <c r="AG33" s="117"/>
      <c r="AH33" s="117"/>
      <c r="AI33" s="117"/>
      <c r="AJ33" s="117"/>
      <c r="AK33" s="128"/>
      <c r="AL33" s="174" t="e">
        <f t="array" aca="1" ref="AL33" ca="1">P33-SUM(IF(ProjectListEmissionSource=$AB79&amp;" ("&amp;$AC79&amp;")",IF(ProjectListYear=AL$56,IF(ProjectListCarbonCosts="Carbon Savings (tCO2e)",ProjectListData))))</f>
        <v>#NAME?</v>
      </c>
      <c r="AM33" s="174" t="e">
        <f t="array" aca="1" ref="AM33" ca="1">Q33-SUM(IF(ProjectListEmissionSource=$AB79&amp;" ("&amp;$AC79&amp;")",IF(ProjectListYear=AM$56,IF(ProjectListCarbonCosts="Carbon Savings (tCO2e)",ProjectListData))))</f>
        <v>#NAME?</v>
      </c>
      <c r="AN33" s="174" t="e">
        <f t="array" aca="1" ref="AN33" ca="1">R33-SUM(IF(ProjectListEmissionSource=$AB79&amp;" ("&amp;$AC79&amp;")",IF(ProjectListYear=AN$56,IF(ProjectListCarbonCosts="Carbon Savings (tCO2e)",ProjectListData))))</f>
        <v>#NAME?</v>
      </c>
      <c r="AO33" s="174" t="e">
        <f t="array" aca="1" ref="AO33" ca="1">S33-SUM(IF(ProjectListEmissionSource=$AB79&amp;" ("&amp;$AC79&amp;")",IF(ProjectListYear=AO$56,IF(ProjectListCarbonCosts="Carbon Savings (tCO2e)",ProjectListData))))</f>
        <v>#NAME?</v>
      </c>
      <c r="AP33" s="174" t="e">
        <f t="array" aca="1" ref="AP33" ca="1">T33-SUM(IF(ProjectListEmissionSource=$AB79&amp;" ("&amp;$AC79&amp;")",IF(ProjectListYear=AP$56,IF(ProjectListCarbonCosts="Carbon Savings (tCO2e)",ProjectListData))))</f>
        <v>#NAME?</v>
      </c>
      <c r="AQ33" s="174" t="e">
        <f t="array" aca="1" ref="AQ33" ca="1">U33-SUM(IF(ProjectListEmissionSource=$AB79&amp;" ("&amp;$AC79&amp;")",IF(ProjectListYear=AQ$56,IF(ProjectListCarbonCosts="Carbon Savings (tCO2e)",ProjectListData))))</f>
        <v>#NAME?</v>
      </c>
      <c r="AR33" s="174" t="e">
        <f t="array" aca="1" ref="AR33" ca="1">V33-SUM(IF(ProjectListEmissionSource=$AB79&amp;" ("&amp;$AC79&amp;")",IF(ProjectListYear=AR$56,IF(ProjectListCarbonCosts="Carbon Savings (tCO2e)",ProjectListData))))</f>
        <v>#NAME?</v>
      </c>
      <c r="AS33" s="174" t="e">
        <f t="array" aca="1" ref="AS33" ca="1">W33-SUM(IF(ProjectListEmissionSource=$AB79&amp;" ("&amp;$AC79&amp;")",IF(ProjectListYear=AS$56,IF(ProjectListCarbonCosts="Carbon Savings (tCO2e)",ProjectListData))))</f>
        <v>#NAME?</v>
      </c>
      <c r="AT33" s="174" t="e">
        <f t="array" aca="1" ref="AT33" ca="1">X33-SUM(IF(ProjectListEmissionSource=$AB79&amp;" ("&amp;$AC79&amp;")",IF(ProjectListYear=AT$56,IF(ProjectListCarbonCosts="Carbon Savings (tCO2e)",ProjectListData))))</f>
        <v>#NAME?</v>
      </c>
      <c r="AU33" s="174" t="e">
        <f t="array" aca="1" ref="AU33" ca="1">Y33-SUM(IF(ProjectListEmissionSource=$AB79&amp;" ("&amp;$AC79&amp;")",IF(ProjectListYear=AU$56,IF(ProjectListCarbonCosts="Carbon Savings (tCO2e)",ProjectListData))))</f>
        <v>#NAME?</v>
      </c>
      <c r="AV33" s="174" t="e">
        <f t="array" aca="1" ref="AV33" ca="1">Z33-SUM(IF(ProjectListEmissionSource=$AB79&amp;" ("&amp;$AC79&amp;")",IF(ProjectListYear=AV$56,IF(ProjectListCarbonCosts="Carbon Savings (tCO2e)",ProjectListData))))</f>
        <v>#NAME?</v>
      </c>
    </row>
    <row r="34" spans="6:48" x14ac:dyDescent="0.25">
      <c r="F34" s="116" t="s">
        <v>336</v>
      </c>
      <c r="G34" s="116" t="s">
        <v>97</v>
      </c>
      <c r="H34" s="116" t="s">
        <v>687</v>
      </c>
      <c r="I34" s="117"/>
      <c r="J34" s="117"/>
      <c r="K34" s="117"/>
      <c r="L34" s="117"/>
      <c r="M34" s="117"/>
      <c r="N34" s="117"/>
      <c r="O34" s="128"/>
      <c r="P34" s="128" t="e">
        <f t="shared" ref="P34:Z34" ca="1" si="22">P80*INDEX(EmissionFactorsData,MATCH($F80&amp;" ("&amp;$G80&amp;")",EmissionFactorsEmissionSource,0),MATCH(P$56,EmissionFactorsYear,0))/1000</f>
        <v>#NAME?</v>
      </c>
      <c r="Q34" s="128" t="e">
        <f t="shared" ca="1" si="22"/>
        <v>#NAME?</v>
      </c>
      <c r="R34" s="128" t="e">
        <f t="shared" ca="1" si="22"/>
        <v>#NAME?</v>
      </c>
      <c r="S34" s="128" t="e">
        <f t="shared" ca="1" si="22"/>
        <v>#NAME?</v>
      </c>
      <c r="T34" s="128" t="e">
        <f t="shared" ca="1" si="22"/>
        <v>#NAME?</v>
      </c>
      <c r="U34" s="128" t="e">
        <f t="shared" ca="1" si="22"/>
        <v>#NAME?</v>
      </c>
      <c r="V34" s="128" t="e">
        <f t="shared" ca="1" si="22"/>
        <v>#NAME?</v>
      </c>
      <c r="W34" s="128" t="e">
        <f t="shared" ca="1" si="22"/>
        <v>#NAME?</v>
      </c>
      <c r="X34" s="128" t="e">
        <f t="shared" ca="1" si="22"/>
        <v>#NAME?</v>
      </c>
      <c r="Y34" s="128" t="e">
        <f t="shared" ca="1" si="22"/>
        <v>#NAME?</v>
      </c>
      <c r="Z34" s="128" t="e">
        <f t="shared" ca="1" si="22"/>
        <v>#NAME?</v>
      </c>
      <c r="AB34" s="121" t="s">
        <v>336</v>
      </c>
      <c r="AC34" s="121" t="s">
        <v>97</v>
      </c>
      <c r="AD34" s="121" t="s">
        <v>687</v>
      </c>
      <c r="AE34" s="117"/>
      <c r="AF34" s="117"/>
      <c r="AG34" s="117"/>
      <c r="AH34" s="117"/>
      <c r="AI34" s="117"/>
      <c r="AJ34" s="117"/>
      <c r="AK34" s="128"/>
      <c r="AL34" s="174" t="e">
        <f t="array" aca="1" ref="AL34" ca="1">P34-SUM(IF(ProjectListEmissionSource=$AB80&amp;" ("&amp;$AC80&amp;")",IF(ProjectListYear=AL$56,IF(ProjectListCarbonCosts="Carbon Savings (tCO2e)",ProjectListData))))</f>
        <v>#NAME?</v>
      </c>
      <c r="AM34" s="174" t="e">
        <f t="array" aca="1" ref="AM34" ca="1">Q34-SUM(IF(ProjectListEmissionSource=$AB80&amp;" ("&amp;$AC80&amp;")",IF(ProjectListYear=AM$56,IF(ProjectListCarbonCosts="Carbon Savings (tCO2e)",ProjectListData))))</f>
        <v>#NAME?</v>
      </c>
      <c r="AN34" s="174" t="e">
        <f t="array" aca="1" ref="AN34" ca="1">R34-SUM(IF(ProjectListEmissionSource=$AB80&amp;" ("&amp;$AC80&amp;")",IF(ProjectListYear=AN$56,IF(ProjectListCarbonCosts="Carbon Savings (tCO2e)",ProjectListData))))</f>
        <v>#NAME?</v>
      </c>
      <c r="AO34" s="174" t="e">
        <f t="array" aca="1" ref="AO34" ca="1">S34-SUM(IF(ProjectListEmissionSource=$AB80&amp;" ("&amp;$AC80&amp;")",IF(ProjectListYear=AO$56,IF(ProjectListCarbonCosts="Carbon Savings (tCO2e)",ProjectListData))))</f>
        <v>#NAME?</v>
      </c>
      <c r="AP34" s="174" t="e">
        <f t="array" aca="1" ref="AP34" ca="1">T34-SUM(IF(ProjectListEmissionSource=$AB80&amp;" ("&amp;$AC80&amp;")",IF(ProjectListYear=AP$56,IF(ProjectListCarbonCosts="Carbon Savings (tCO2e)",ProjectListData))))</f>
        <v>#NAME?</v>
      </c>
      <c r="AQ34" s="174" t="e">
        <f t="array" aca="1" ref="AQ34" ca="1">U34-SUM(IF(ProjectListEmissionSource=$AB80&amp;" ("&amp;$AC80&amp;")",IF(ProjectListYear=AQ$56,IF(ProjectListCarbonCosts="Carbon Savings (tCO2e)",ProjectListData))))</f>
        <v>#NAME?</v>
      </c>
      <c r="AR34" s="174" t="e">
        <f t="array" aca="1" ref="AR34" ca="1">V34-SUM(IF(ProjectListEmissionSource=$AB80&amp;" ("&amp;$AC80&amp;")",IF(ProjectListYear=AR$56,IF(ProjectListCarbonCosts="Carbon Savings (tCO2e)",ProjectListData))))</f>
        <v>#NAME?</v>
      </c>
      <c r="AS34" s="174" t="e">
        <f t="array" aca="1" ref="AS34" ca="1">W34-SUM(IF(ProjectListEmissionSource=$AB80&amp;" ("&amp;$AC80&amp;")",IF(ProjectListYear=AS$56,IF(ProjectListCarbonCosts="Carbon Savings (tCO2e)",ProjectListData))))</f>
        <v>#NAME?</v>
      </c>
      <c r="AT34" s="174" t="e">
        <f t="array" aca="1" ref="AT34" ca="1">X34-SUM(IF(ProjectListEmissionSource=$AB80&amp;" ("&amp;$AC80&amp;")",IF(ProjectListYear=AT$56,IF(ProjectListCarbonCosts="Carbon Savings (tCO2e)",ProjectListData))))</f>
        <v>#NAME?</v>
      </c>
      <c r="AU34" s="174" t="e">
        <f t="array" aca="1" ref="AU34" ca="1">Y34-SUM(IF(ProjectListEmissionSource=$AB80&amp;" ("&amp;$AC80&amp;")",IF(ProjectListYear=AU$56,IF(ProjectListCarbonCosts="Carbon Savings (tCO2e)",ProjectListData))))</f>
        <v>#NAME?</v>
      </c>
      <c r="AV34" s="174" t="e">
        <f t="array" aca="1" ref="AV34" ca="1">Z34-SUM(IF(ProjectListEmissionSource=$AB80&amp;" ("&amp;$AC80&amp;")",IF(ProjectListYear=AV$56,IF(ProjectListCarbonCosts="Carbon Savings (tCO2e)",ProjectListData))))</f>
        <v>#NAME?</v>
      </c>
    </row>
    <row r="35" spans="6:48" x14ac:dyDescent="0.25">
      <c r="F35" s="126" t="s">
        <v>96</v>
      </c>
      <c r="G35" s="126" t="s">
        <v>97</v>
      </c>
      <c r="H35" s="126"/>
      <c r="I35" s="130">
        <f>'Historical Carbon Footprint'!C16</f>
        <v>0</v>
      </c>
      <c r="J35" s="130">
        <f>'Historical Carbon Footprint'!E16</f>
        <v>0</v>
      </c>
      <c r="K35" s="130">
        <f>'Historical Carbon Footprint'!G16</f>
        <v>0</v>
      </c>
      <c r="L35" s="130">
        <f>'Historical Carbon Footprint'!I16</f>
        <v>0</v>
      </c>
      <c r="M35" s="130">
        <f>'Historical Carbon Footprint'!K16</f>
        <v>47900</v>
      </c>
      <c r="N35" s="130">
        <f>'Historical Carbon Footprint'!M16</f>
        <v>45893.558059320007</v>
      </c>
      <c r="O35" s="130">
        <f>'Historical Carbon Footprint'!O16</f>
        <v>48361.436112360003</v>
      </c>
      <c r="P35" s="130" t="e">
        <f ca="1">SUM(P11:P34)</f>
        <v>#NAME?</v>
      </c>
      <c r="Q35" s="130" t="e">
        <f t="shared" ref="Q35:Z35" ca="1" si="23">SUM(Q11:Q34)</f>
        <v>#NAME?</v>
      </c>
      <c r="R35" s="130" t="e">
        <f t="shared" ca="1" si="23"/>
        <v>#NAME?</v>
      </c>
      <c r="S35" s="130" t="e">
        <f t="shared" ca="1" si="23"/>
        <v>#NAME?</v>
      </c>
      <c r="T35" s="130" t="e">
        <f t="shared" ca="1" si="23"/>
        <v>#NAME?</v>
      </c>
      <c r="U35" s="130" t="e">
        <f t="shared" ca="1" si="23"/>
        <v>#NAME?</v>
      </c>
      <c r="V35" s="130" t="e">
        <f t="shared" ca="1" si="23"/>
        <v>#NAME?</v>
      </c>
      <c r="W35" s="130" t="e">
        <f t="shared" ca="1" si="23"/>
        <v>#NAME?</v>
      </c>
      <c r="X35" s="130" t="e">
        <f t="shared" ca="1" si="23"/>
        <v>#NAME?</v>
      </c>
      <c r="Y35" s="130" t="e">
        <f t="shared" ca="1" si="23"/>
        <v>#NAME?</v>
      </c>
      <c r="Z35" s="130" t="e">
        <f t="shared" ca="1" si="23"/>
        <v>#NAME?</v>
      </c>
      <c r="AB35" s="122" t="s">
        <v>96</v>
      </c>
      <c r="AC35" s="122"/>
      <c r="AD35" s="122"/>
      <c r="AE35" s="123">
        <f>'Historical Carbon Footprint'!C16</f>
        <v>0</v>
      </c>
      <c r="AF35" s="123">
        <f>'Historical Carbon Footprint'!E16</f>
        <v>0</v>
      </c>
      <c r="AG35" s="123">
        <f>'Historical Carbon Footprint'!G16</f>
        <v>0</v>
      </c>
      <c r="AH35" s="123">
        <f>'Historical Carbon Footprint'!I16</f>
        <v>0</v>
      </c>
      <c r="AI35" s="123">
        <f>'Historical Carbon Footprint'!K16</f>
        <v>47900</v>
      </c>
      <c r="AJ35" s="123">
        <f>'Historical Carbon Footprint'!M16</f>
        <v>45893.558059320007</v>
      </c>
      <c r="AK35" s="123">
        <f>'Historical Carbon Footprint'!O16</f>
        <v>48361.436112360003</v>
      </c>
      <c r="AL35" s="123" t="e">
        <f ca="1">SUM(AL11:AL34)</f>
        <v>#NAME?</v>
      </c>
      <c r="AM35" s="123" t="e">
        <f t="shared" ref="AM35:AV35" ca="1" si="24">SUM(AM11:AM34)</f>
        <v>#NAME?</v>
      </c>
      <c r="AN35" s="123" t="e">
        <f t="shared" ca="1" si="24"/>
        <v>#NAME?</v>
      </c>
      <c r="AO35" s="123" t="e">
        <f t="shared" ca="1" si="24"/>
        <v>#NAME?</v>
      </c>
      <c r="AP35" s="123" t="e">
        <f t="shared" ca="1" si="24"/>
        <v>#NAME?</v>
      </c>
      <c r="AQ35" s="123" t="e">
        <f t="shared" ca="1" si="24"/>
        <v>#NAME?</v>
      </c>
      <c r="AR35" s="123" t="e">
        <f t="shared" ca="1" si="24"/>
        <v>#NAME?</v>
      </c>
      <c r="AS35" s="123" t="e">
        <f t="shared" ca="1" si="24"/>
        <v>#NAME?</v>
      </c>
      <c r="AT35" s="123" t="e">
        <f t="shared" ca="1" si="24"/>
        <v>#NAME?</v>
      </c>
      <c r="AU35" s="123" t="e">
        <f t="shared" ca="1" si="24"/>
        <v>#NAME?</v>
      </c>
      <c r="AV35" s="123" t="e">
        <f t="shared" ca="1" si="24"/>
        <v>#NAME?</v>
      </c>
    </row>
    <row r="56" spans="6:48" ht="18.75" x14ac:dyDescent="0.25">
      <c r="F56" s="125" t="s">
        <v>450</v>
      </c>
      <c r="G56" s="126" t="s">
        <v>7</v>
      </c>
      <c r="H56" s="126" t="s">
        <v>339</v>
      </c>
      <c r="I56" s="127" t="s">
        <v>338</v>
      </c>
      <c r="J56" s="127" t="s">
        <v>264</v>
      </c>
      <c r="K56" s="127" t="s">
        <v>265</v>
      </c>
      <c r="L56" s="127" t="s">
        <v>266</v>
      </c>
      <c r="M56" s="127" t="s">
        <v>267</v>
      </c>
      <c r="N56" s="127" t="s">
        <v>268</v>
      </c>
      <c r="O56" s="127" t="s">
        <v>11</v>
      </c>
      <c r="P56" s="127" t="s">
        <v>345</v>
      </c>
      <c r="Q56" s="127" t="s">
        <v>346</v>
      </c>
      <c r="R56" s="127" t="s">
        <v>347</v>
      </c>
      <c r="S56" s="127" t="s">
        <v>348</v>
      </c>
      <c r="T56" s="127" t="s">
        <v>349</v>
      </c>
      <c r="U56" s="127" t="s">
        <v>350</v>
      </c>
      <c r="V56" s="127" t="s">
        <v>351</v>
      </c>
      <c r="W56" s="127" t="s">
        <v>352</v>
      </c>
      <c r="X56" s="127" t="s">
        <v>353</v>
      </c>
      <c r="Y56" s="127" t="s">
        <v>354</v>
      </c>
      <c r="Z56" s="127" t="s">
        <v>356</v>
      </c>
      <c r="AB56" s="124" t="s">
        <v>667</v>
      </c>
      <c r="AC56" s="122" t="s">
        <v>7</v>
      </c>
      <c r="AD56" s="122" t="s">
        <v>339</v>
      </c>
      <c r="AE56" s="120" t="s">
        <v>338</v>
      </c>
      <c r="AF56" s="120" t="s">
        <v>264</v>
      </c>
      <c r="AG56" s="120" t="s">
        <v>265</v>
      </c>
      <c r="AH56" s="120" t="s">
        <v>266</v>
      </c>
      <c r="AI56" s="120" t="s">
        <v>267</v>
      </c>
      <c r="AJ56" s="120" t="s">
        <v>268</v>
      </c>
      <c r="AK56" s="120" t="s">
        <v>11</v>
      </c>
      <c r="AL56" s="120" t="s">
        <v>345</v>
      </c>
      <c r="AM56" s="120" t="s">
        <v>346</v>
      </c>
      <c r="AN56" s="120" t="s">
        <v>347</v>
      </c>
      <c r="AO56" s="120" t="s">
        <v>348</v>
      </c>
      <c r="AP56" s="120" t="s">
        <v>349</v>
      </c>
      <c r="AQ56" s="120" t="s">
        <v>350</v>
      </c>
      <c r="AR56" s="120" t="s">
        <v>351</v>
      </c>
      <c r="AS56" s="120" t="s">
        <v>352</v>
      </c>
      <c r="AT56" s="120" t="s">
        <v>353</v>
      </c>
      <c r="AU56" s="120" t="s">
        <v>354</v>
      </c>
      <c r="AV56" s="120" t="s">
        <v>356</v>
      </c>
    </row>
    <row r="57" spans="6:48" x14ac:dyDescent="0.25">
      <c r="F57" s="116" t="s">
        <v>390</v>
      </c>
      <c r="G57" s="116" t="s">
        <v>113</v>
      </c>
      <c r="H57" s="116" t="s">
        <v>681</v>
      </c>
      <c r="I57" s="117"/>
      <c r="J57" s="117"/>
      <c r="K57" s="117"/>
      <c r="L57" s="117"/>
      <c r="M57" s="117"/>
      <c r="N57" s="117"/>
      <c r="O57" s="128"/>
      <c r="P57" s="128" t="e">
        <f t="array" aca="1" ref="P57" ca="1">IF(RIGHT(P$10,2)&gt;=RIGHT(CurrentCFYear,2),SUM(IF(MasterDataSheetEmissionSource=$F57,IF(MasterDataSheetYear=P$56,MasterDataSheetData))),SUMIF(BAUEmissionSource,$F57&amp;" ("&amp;$G57&amp;")",INDEX(BAUData,0,MATCH(P$10,BAUYear,0))))</f>
        <v>#NAME?</v>
      </c>
      <c r="Q57" s="128" t="e">
        <f t="array" aca="1" ref="Q57" ca="1">IF(RIGHT(Q$10,2)&gt;=RIGHT(CurrentCFYear,2),SUM(IF(MasterDataSheetEmissionSource=$F57,IF(MasterDataSheetYear=Q$56,MasterDataSheetData))),SUMIF(BAUEmissionSource,$F57&amp;" ("&amp;$G57&amp;")",INDEX(BAUData,0,MATCH(Q$10,BAUYear,0))))</f>
        <v>#NAME?</v>
      </c>
      <c r="R57" s="128" t="e">
        <f t="array" aca="1" ref="R57" ca="1">IF(RIGHT(R$10,2)&gt;=RIGHT(CurrentCFYear,2),SUM(IF(MasterDataSheetEmissionSource=$F57,IF(MasterDataSheetYear=R$56,MasterDataSheetData))),SUMIF(BAUEmissionSource,$F57&amp;" ("&amp;$G57&amp;")",INDEX(BAUData,0,MATCH(R$10,BAUYear,0))))</f>
        <v>#NAME?</v>
      </c>
      <c r="S57" s="128" t="e">
        <f t="array" aca="1" ref="S57" ca="1">IF(RIGHT(S$10,2)&gt;=RIGHT(CurrentCFYear,2),SUM(IF(MasterDataSheetEmissionSource=$F57,IF(MasterDataSheetYear=S$56,MasterDataSheetData))),SUMIF(BAUEmissionSource,$F57&amp;" ("&amp;$G57&amp;")",INDEX(BAUData,0,MATCH(S$10,BAUYear,0))))</f>
        <v>#NAME?</v>
      </c>
      <c r="T57" s="128" t="e">
        <f t="array" aca="1" ref="T57" ca="1">IF(RIGHT(T$10,2)&gt;=RIGHT(CurrentCFYear,2),SUM(IF(MasterDataSheetEmissionSource=$F57,IF(MasterDataSheetYear=T$56,MasterDataSheetData))),SUMIF(BAUEmissionSource,$F57&amp;" ("&amp;$G57&amp;")",INDEX(BAUData,0,MATCH(T$10,BAUYear,0))))</f>
        <v>#NAME?</v>
      </c>
      <c r="U57" s="128" t="e">
        <f t="array" aca="1" ref="U57" ca="1">IF(RIGHT(U$10,2)&gt;=RIGHT(CurrentCFYear,2),SUM(IF(MasterDataSheetEmissionSource=$F57,IF(MasterDataSheetYear=U$56,MasterDataSheetData))),SUMIF(BAUEmissionSource,$F57&amp;" ("&amp;$G57&amp;")",INDEX(BAUData,0,MATCH(U$10,BAUYear,0))))</f>
        <v>#NAME?</v>
      </c>
      <c r="V57" s="128" t="e">
        <f t="array" aca="1" ref="V57" ca="1">IF(RIGHT(V$10,2)&gt;=RIGHT(CurrentCFYear,2),SUM(IF(MasterDataSheetEmissionSource=$F57,IF(MasterDataSheetYear=V$56,MasterDataSheetData))),SUMIF(BAUEmissionSource,$F57&amp;" ("&amp;$G57&amp;")",INDEX(BAUData,0,MATCH(V$10,BAUYear,0))))</f>
        <v>#NAME?</v>
      </c>
      <c r="W57" s="128" t="e">
        <f t="array" aca="1" ref="W57" ca="1">IF(RIGHT(W$10,2)&gt;=RIGHT(CurrentCFYear,2),SUM(IF(MasterDataSheetEmissionSource=$F57,IF(MasterDataSheetYear=W$56,MasterDataSheetData))),SUMIF(BAUEmissionSource,$F57&amp;" ("&amp;$G57&amp;")",INDEX(BAUData,0,MATCH(W$10,BAUYear,0))))</f>
        <v>#NAME?</v>
      </c>
      <c r="X57" s="128" t="e">
        <f t="array" aca="1" ref="X57" ca="1">IF(RIGHT(X$10,2)&gt;=RIGHT(CurrentCFYear,2),SUM(IF(MasterDataSheetEmissionSource=$F57,IF(MasterDataSheetYear=X$56,MasterDataSheetData))),SUMIF(BAUEmissionSource,$F57&amp;" ("&amp;$G57&amp;")",INDEX(BAUData,0,MATCH(X$10,BAUYear,0))))</f>
        <v>#NAME?</v>
      </c>
      <c r="Y57" s="128" t="e">
        <f t="array" aca="1" ref="Y57" ca="1">IF(RIGHT(Y$10,2)&gt;=RIGHT(CurrentCFYear,2),SUM(IF(MasterDataSheetEmissionSource=$F57,IF(MasterDataSheetYear=Y$56,MasterDataSheetData))),SUMIF(BAUEmissionSource,$F57&amp;" ("&amp;$G57&amp;")",INDEX(BAUData,0,MATCH(Y$10,BAUYear,0))))</f>
        <v>#NAME?</v>
      </c>
      <c r="Z57" s="128" t="e">
        <f t="array" aca="1" ref="Z57" ca="1">IF(RIGHT(Z$10,2)&gt;=RIGHT(CurrentCFYear,2),SUM(IF(MasterDataSheetEmissionSource=$F57,IF(MasterDataSheetYear=Z$56,MasterDataSheetData))),SUMIF(BAUEmissionSource,$F57&amp;" ("&amp;$G57&amp;")",INDEX(BAUData,0,MATCH(Z$10,BAUYear,0))))</f>
        <v>#NAME?</v>
      </c>
      <c r="AB57" s="121" t="s">
        <v>390</v>
      </c>
      <c r="AC57" s="121" t="s">
        <v>113</v>
      </c>
      <c r="AD57" s="121" t="s">
        <v>681</v>
      </c>
      <c r="AE57" s="117"/>
      <c r="AF57" s="117"/>
      <c r="AG57" s="117"/>
      <c r="AH57" s="117"/>
      <c r="AI57" s="117"/>
      <c r="AJ57" s="117"/>
      <c r="AK57" s="128"/>
      <c r="AL57" s="174">
        <f t="shared" ref="AL57:AL80" ca="1" si="25">IFERROR(AL11/(P11/P57),0)</f>
        <v>0</v>
      </c>
      <c r="AM57" s="174">
        <f t="shared" ref="AM57:AM80" ca="1" si="26">IFERROR(AM11/(Q11/Q57),0)</f>
        <v>0</v>
      </c>
      <c r="AN57" s="174">
        <f t="shared" ref="AN57:AN80" ca="1" si="27">IFERROR(AN11/(R11/R57),0)</f>
        <v>0</v>
      </c>
      <c r="AO57" s="174">
        <f t="shared" ref="AO57:AO80" ca="1" si="28">IFERROR(AO11/(S11/S57),0)</f>
        <v>0</v>
      </c>
      <c r="AP57" s="174">
        <f t="shared" ref="AP57:AP80" ca="1" si="29">IFERROR(AP11/(T11/T57),0)</f>
        <v>0</v>
      </c>
      <c r="AQ57" s="174">
        <f t="shared" ref="AQ57:AQ80" ca="1" si="30">IFERROR(AQ11/(U11/U57),0)</f>
        <v>0</v>
      </c>
      <c r="AR57" s="174">
        <f t="shared" ref="AR57:AR80" ca="1" si="31">IFERROR(AR11/(V11/V57),0)</f>
        <v>0</v>
      </c>
      <c r="AS57" s="174">
        <f t="shared" ref="AS57:AS80" ca="1" si="32">IFERROR(AS11/(W11/W57),0)</f>
        <v>0</v>
      </c>
      <c r="AT57" s="174">
        <f t="shared" ref="AT57:AT80" ca="1" si="33">IFERROR(AT11/(X11/X57),0)</f>
        <v>0</v>
      </c>
      <c r="AU57" s="174">
        <f t="shared" ref="AU57:AU80" ca="1" si="34">IFERROR(AU11/(Y11/Y57),0)</f>
        <v>0</v>
      </c>
      <c r="AV57" s="174">
        <f t="shared" ref="AV57:AV80" ca="1" si="35">IFERROR(AV11/(Z11/Z57),0)</f>
        <v>0</v>
      </c>
    </row>
    <row r="58" spans="6:48" x14ac:dyDescent="0.25">
      <c r="F58" s="116" t="s">
        <v>377</v>
      </c>
      <c r="G58" s="116" t="s">
        <v>113</v>
      </c>
      <c r="H58" s="116" t="s">
        <v>682</v>
      </c>
      <c r="I58" s="117"/>
      <c r="J58" s="117"/>
      <c r="K58" s="117"/>
      <c r="L58" s="117"/>
      <c r="M58" s="117"/>
      <c r="N58" s="117"/>
      <c r="O58" s="128"/>
      <c r="P58" s="128" t="e">
        <f t="array" aca="1" ref="P58" ca="1">IF(RIGHT(P$10,2)&gt;=RIGHT(CurrentCFYear,2),SUM(IF(MasterDataSheetEmissionSource=$F58,IF(MasterDataSheetYear=P$56,MasterDataSheetData))),SUMIF(BAUEmissionSource,$F58&amp;" ("&amp;$G58&amp;")",INDEX(BAUData,0,MATCH(P$10,BAUYear,0))))</f>
        <v>#NAME?</v>
      </c>
      <c r="Q58" s="128" t="e">
        <f t="array" aca="1" ref="Q58" ca="1">IF(RIGHT(Q$10,2)&gt;=RIGHT(CurrentCFYear,2),SUM(IF(MasterDataSheetEmissionSource=$F58,IF(MasterDataSheetYear=Q$56,MasterDataSheetData))),SUMIF(BAUEmissionSource,$F58&amp;" ("&amp;$G58&amp;")",INDEX(BAUData,0,MATCH(Q$10,BAUYear,0))))</f>
        <v>#NAME?</v>
      </c>
      <c r="R58" s="128" t="e">
        <f t="array" aca="1" ref="R58" ca="1">IF(RIGHT(R$10,2)&gt;=RIGHT(CurrentCFYear,2),SUM(IF(MasterDataSheetEmissionSource=$F58,IF(MasterDataSheetYear=R$56,MasterDataSheetData))),SUMIF(BAUEmissionSource,$F58&amp;" ("&amp;$G58&amp;")",INDEX(BAUData,0,MATCH(R$10,BAUYear,0))))</f>
        <v>#NAME?</v>
      </c>
      <c r="S58" s="128" t="e">
        <f t="array" aca="1" ref="S58" ca="1">IF(RIGHT(S$10,2)&gt;=RIGHT(CurrentCFYear,2),SUM(IF(MasterDataSheetEmissionSource=$F58,IF(MasterDataSheetYear=S$56,MasterDataSheetData))),SUMIF(BAUEmissionSource,$F58&amp;" ("&amp;$G58&amp;")",INDEX(BAUData,0,MATCH(S$10,BAUYear,0))))</f>
        <v>#NAME?</v>
      </c>
      <c r="T58" s="128" t="e">
        <f t="array" aca="1" ref="T58" ca="1">IF(RIGHT(T$10,2)&gt;=RIGHT(CurrentCFYear,2),SUM(IF(MasterDataSheetEmissionSource=$F58,IF(MasterDataSheetYear=T$56,MasterDataSheetData))),SUMIF(BAUEmissionSource,$F58&amp;" ("&amp;$G58&amp;")",INDEX(BAUData,0,MATCH(T$10,BAUYear,0))))</f>
        <v>#NAME?</v>
      </c>
      <c r="U58" s="128" t="e">
        <f t="array" aca="1" ref="U58" ca="1">IF(RIGHT(U$10,2)&gt;=RIGHT(CurrentCFYear,2),SUM(IF(MasterDataSheetEmissionSource=$F58,IF(MasterDataSheetYear=U$56,MasterDataSheetData))),SUMIF(BAUEmissionSource,$F58&amp;" ("&amp;$G58&amp;")",INDEX(BAUData,0,MATCH(U$10,BAUYear,0))))</f>
        <v>#NAME?</v>
      </c>
      <c r="V58" s="128" t="e">
        <f t="array" aca="1" ref="V58" ca="1">IF(RIGHT(V$10,2)&gt;=RIGHT(CurrentCFYear,2),SUM(IF(MasterDataSheetEmissionSource=$F58,IF(MasterDataSheetYear=V$56,MasterDataSheetData))),SUMIF(BAUEmissionSource,$F58&amp;" ("&amp;$G58&amp;")",INDEX(BAUData,0,MATCH(V$10,BAUYear,0))))</f>
        <v>#NAME?</v>
      </c>
      <c r="W58" s="128" t="e">
        <f t="array" aca="1" ref="W58" ca="1">IF(RIGHT(W$10,2)&gt;=RIGHT(CurrentCFYear,2),SUM(IF(MasterDataSheetEmissionSource=$F58,IF(MasterDataSheetYear=W$56,MasterDataSheetData))),SUMIF(BAUEmissionSource,$F58&amp;" ("&amp;$G58&amp;")",INDEX(BAUData,0,MATCH(W$10,BAUYear,0))))</f>
        <v>#NAME?</v>
      </c>
      <c r="X58" s="128" t="e">
        <f t="array" aca="1" ref="X58" ca="1">IF(RIGHT(X$10,2)&gt;=RIGHT(CurrentCFYear,2),SUM(IF(MasterDataSheetEmissionSource=$F58,IF(MasterDataSheetYear=X$56,MasterDataSheetData))),SUMIF(BAUEmissionSource,$F58&amp;" ("&amp;$G58&amp;")",INDEX(BAUData,0,MATCH(X$10,BAUYear,0))))</f>
        <v>#NAME?</v>
      </c>
      <c r="Y58" s="128" t="e">
        <f t="array" aca="1" ref="Y58" ca="1">IF(RIGHT(Y$10,2)&gt;=RIGHT(CurrentCFYear,2),SUM(IF(MasterDataSheetEmissionSource=$F58,IF(MasterDataSheetYear=Y$56,MasterDataSheetData))),SUMIF(BAUEmissionSource,$F58&amp;" ("&amp;$G58&amp;")",INDEX(BAUData,0,MATCH(Y$10,BAUYear,0))))</f>
        <v>#NAME?</v>
      </c>
      <c r="Z58" s="128" t="e">
        <f t="array" aca="1" ref="Z58" ca="1">IF(RIGHT(Z$10,2)&gt;=RIGHT(CurrentCFYear,2),SUM(IF(MasterDataSheetEmissionSource=$F58,IF(MasterDataSheetYear=Z$56,MasterDataSheetData))),SUMIF(BAUEmissionSource,$F58&amp;" ("&amp;$G58&amp;")",INDEX(BAUData,0,MATCH(Z$10,BAUYear,0))))</f>
        <v>#NAME?</v>
      </c>
      <c r="AB58" s="121" t="s">
        <v>377</v>
      </c>
      <c r="AC58" s="121" t="s">
        <v>113</v>
      </c>
      <c r="AD58" s="121" t="s">
        <v>682</v>
      </c>
      <c r="AE58" s="117"/>
      <c r="AF58" s="117"/>
      <c r="AG58" s="117"/>
      <c r="AH58" s="117"/>
      <c r="AI58" s="117"/>
      <c r="AJ58" s="117"/>
      <c r="AK58" s="128"/>
      <c r="AL58" s="174">
        <f t="shared" ca="1" si="25"/>
        <v>0</v>
      </c>
      <c r="AM58" s="174">
        <f t="shared" ca="1" si="26"/>
        <v>0</v>
      </c>
      <c r="AN58" s="174">
        <f t="shared" ca="1" si="27"/>
        <v>0</v>
      </c>
      <c r="AO58" s="174">
        <f t="shared" ca="1" si="28"/>
        <v>0</v>
      </c>
      <c r="AP58" s="174">
        <f t="shared" ca="1" si="29"/>
        <v>0</v>
      </c>
      <c r="AQ58" s="174">
        <f t="shared" ca="1" si="30"/>
        <v>0</v>
      </c>
      <c r="AR58" s="174">
        <f t="shared" ca="1" si="31"/>
        <v>0</v>
      </c>
      <c r="AS58" s="174">
        <f t="shared" ca="1" si="32"/>
        <v>0</v>
      </c>
      <c r="AT58" s="174">
        <f t="shared" ca="1" si="33"/>
        <v>0</v>
      </c>
      <c r="AU58" s="174">
        <f t="shared" ca="1" si="34"/>
        <v>0</v>
      </c>
      <c r="AV58" s="174">
        <f t="shared" ca="1" si="35"/>
        <v>0</v>
      </c>
    </row>
    <row r="59" spans="6:48" x14ac:dyDescent="0.25">
      <c r="F59" s="116" t="s">
        <v>376</v>
      </c>
      <c r="G59" s="116" t="s">
        <v>113</v>
      </c>
      <c r="H59" s="116" t="s">
        <v>682</v>
      </c>
      <c r="I59" s="117"/>
      <c r="J59" s="117"/>
      <c r="K59" s="117"/>
      <c r="L59" s="117"/>
      <c r="M59" s="117"/>
      <c r="N59" s="117"/>
      <c r="O59" s="128"/>
      <c r="P59" s="128" t="e">
        <f t="array" aca="1" ref="P59" ca="1">IF(RIGHT(P$10,2)&gt;=RIGHT(CurrentCFYear,2),SUM(IF(MasterDataSheetEmissionSource=$F59,IF(MasterDataSheetYear=P$56,MasterDataSheetData))),SUMIF(BAUEmissionSource,$F59&amp;" ("&amp;$G59&amp;")",INDEX(BAUData,0,MATCH(P$10,BAUYear,0))))</f>
        <v>#NAME?</v>
      </c>
      <c r="Q59" s="128" t="e">
        <f t="array" aca="1" ref="Q59" ca="1">IF(RIGHT(Q$10,2)&gt;=RIGHT(CurrentCFYear,2),SUM(IF(MasterDataSheetEmissionSource=$F59,IF(MasterDataSheetYear=Q$56,MasterDataSheetData))),SUMIF(BAUEmissionSource,$F59&amp;" ("&amp;$G59&amp;")",INDEX(BAUData,0,MATCH(Q$10,BAUYear,0))))</f>
        <v>#NAME?</v>
      </c>
      <c r="R59" s="128" t="e">
        <f t="array" aca="1" ref="R59" ca="1">IF(RIGHT(R$10,2)&gt;=RIGHT(CurrentCFYear,2),SUM(IF(MasterDataSheetEmissionSource=$F59,IF(MasterDataSheetYear=R$56,MasterDataSheetData))),SUMIF(BAUEmissionSource,$F59&amp;" ("&amp;$G59&amp;")",INDEX(BAUData,0,MATCH(R$10,BAUYear,0))))</f>
        <v>#NAME?</v>
      </c>
      <c r="S59" s="128" t="e">
        <f t="array" aca="1" ref="S59" ca="1">IF(RIGHT(S$10,2)&gt;=RIGHT(CurrentCFYear,2),SUM(IF(MasterDataSheetEmissionSource=$F59,IF(MasterDataSheetYear=S$56,MasterDataSheetData))),SUMIF(BAUEmissionSource,$F59&amp;" ("&amp;$G59&amp;")",INDEX(BAUData,0,MATCH(S$10,BAUYear,0))))</f>
        <v>#NAME?</v>
      </c>
      <c r="T59" s="128" t="e">
        <f t="array" aca="1" ref="T59" ca="1">IF(RIGHT(T$10,2)&gt;=RIGHT(CurrentCFYear,2),SUM(IF(MasterDataSheetEmissionSource=$F59,IF(MasterDataSheetYear=T$56,MasterDataSheetData))),SUMIF(BAUEmissionSource,$F59&amp;" ("&amp;$G59&amp;")",INDEX(BAUData,0,MATCH(T$10,BAUYear,0))))</f>
        <v>#NAME?</v>
      </c>
      <c r="U59" s="128" t="e">
        <f t="array" aca="1" ref="U59" ca="1">IF(RIGHT(U$10,2)&gt;=RIGHT(CurrentCFYear,2),SUM(IF(MasterDataSheetEmissionSource=$F59,IF(MasterDataSheetYear=U$56,MasterDataSheetData))),SUMIF(BAUEmissionSource,$F59&amp;" ("&amp;$G59&amp;")",INDEX(BAUData,0,MATCH(U$10,BAUYear,0))))</f>
        <v>#NAME?</v>
      </c>
      <c r="V59" s="128" t="e">
        <f t="array" aca="1" ref="V59" ca="1">IF(RIGHT(V$10,2)&gt;=RIGHT(CurrentCFYear,2),SUM(IF(MasterDataSheetEmissionSource=$F59,IF(MasterDataSheetYear=V$56,MasterDataSheetData))),SUMIF(BAUEmissionSource,$F59&amp;" ("&amp;$G59&amp;")",INDEX(BAUData,0,MATCH(V$10,BAUYear,0))))</f>
        <v>#NAME?</v>
      </c>
      <c r="W59" s="128" t="e">
        <f t="array" aca="1" ref="W59" ca="1">IF(RIGHT(W$10,2)&gt;=RIGHT(CurrentCFYear,2),SUM(IF(MasterDataSheetEmissionSource=$F59,IF(MasterDataSheetYear=W$56,MasterDataSheetData))),SUMIF(BAUEmissionSource,$F59&amp;" ("&amp;$G59&amp;")",INDEX(BAUData,0,MATCH(W$10,BAUYear,0))))</f>
        <v>#NAME?</v>
      </c>
      <c r="X59" s="128" t="e">
        <f t="array" aca="1" ref="X59" ca="1">IF(RIGHT(X$10,2)&gt;=RIGHT(CurrentCFYear,2),SUM(IF(MasterDataSheetEmissionSource=$F59,IF(MasterDataSheetYear=X$56,MasterDataSheetData))),SUMIF(BAUEmissionSource,$F59&amp;" ("&amp;$G59&amp;")",INDEX(BAUData,0,MATCH(X$10,BAUYear,0))))</f>
        <v>#NAME?</v>
      </c>
      <c r="Y59" s="128" t="e">
        <f t="array" aca="1" ref="Y59" ca="1">IF(RIGHT(Y$10,2)&gt;=RIGHT(CurrentCFYear,2),SUM(IF(MasterDataSheetEmissionSource=$F59,IF(MasterDataSheetYear=Y$56,MasterDataSheetData))),SUMIF(BAUEmissionSource,$F59&amp;" ("&amp;$G59&amp;")",INDEX(BAUData,0,MATCH(Y$10,BAUYear,0))))</f>
        <v>#NAME?</v>
      </c>
      <c r="Z59" s="128" t="e">
        <f t="array" aca="1" ref="Z59" ca="1">IF(RIGHT(Z$10,2)&gt;=RIGHT(CurrentCFYear,2),SUM(IF(MasterDataSheetEmissionSource=$F59,IF(MasterDataSheetYear=Z$56,MasterDataSheetData))),SUMIF(BAUEmissionSource,$F59&amp;" ("&amp;$G59&amp;")",INDEX(BAUData,0,MATCH(Z$10,BAUYear,0))))</f>
        <v>#NAME?</v>
      </c>
      <c r="AB59" s="121" t="s">
        <v>376</v>
      </c>
      <c r="AC59" s="121" t="s">
        <v>113</v>
      </c>
      <c r="AD59" s="121" t="s">
        <v>682</v>
      </c>
      <c r="AE59" s="117"/>
      <c r="AF59" s="117"/>
      <c r="AG59" s="117"/>
      <c r="AH59" s="117"/>
      <c r="AI59" s="117"/>
      <c r="AJ59" s="117"/>
      <c r="AK59" s="128"/>
      <c r="AL59" s="174">
        <f t="shared" ca="1" si="25"/>
        <v>0</v>
      </c>
      <c r="AM59" s="174">
        <f t="shared" ca="1" si="26"/>
        <v>0</v>
      </c>
      <c r="AN59" s="174">
        <f t="shared" ca="1" si="27"/>
        <v>0</v>
      </c>
      <c r="AO59" s="174">
        <f t="shared" ca="1" si="28"/>
        <v>0</v>
      </c>
      <c r="AP59" s="174">
        <f t="shared" ca="1" si="29"/>
        <v>0</v>
      </c>
      <c r="AQ59" s="174">
        <f t="shared" ca="1" si="30"/>
        <v>0</v>
      </c>
      <c r="AR59" s="174">
        <f t="shared" ca="1" si="31"/>
        <v>0</v>
      </c>
      <c r="AS59" s="174">
        <f t="shared" ca="1" si="32"/>
        <v>0</v>
      </c>
      <c r="AT59" s="174">
        <f t="shared" ca="1" si="33"/>
        <v>0</v>
      </c>
      <c r="AU59" s="174">
        <f t="shared" ca="1" si="34"/>
        <v>0</v>
      </c>
      <c r="AV59" s="174">
        <f t="shared" ca="1" si="35"/>
        <v>0</v>
      </c>
    </row>
    <row r="60" spans="6:48" x14ac:dyDescent="0.25">
      <c r="F60" s="116" t="s">
        <v>389</v>
      </c>
      <c r="G60" s="116" t="s">
        <v>132</v>
      </c>
      <c r="H60" s="116" t="s">
        <v>683</v>
      </c>
      <c r="I60" s="117"/>
      <c r="J60" s="117"/>
      <c r="K60" s="117"/>
      <c r="L60" s="117"/>
      <c r="M60" s="117"/>
      <c r="N60" s="117"/>
      <c r="O60" s="128"/>
      <c r="P60" s="128" t="e">
        <f t="array" aca="1" ref="P60" ca="1">IF(RIGHT(P$10,2)&gt;=RIGHT(CurrentCFYear,2),SUM(IF(MasterDataSheetEmissionSource=$F60,IF(MasterDataSheetYear=P$56,MasterDataSheetData))),SUMIF(BAUEmissionSource,$F60&amp;" ("&amp;$G60&amp;")",INDEX(BAUData,0,MATCH(P$10,BAUYear,0))))</f>
        <v>#NAME?</v>
      </c>
      <c r="Q60" s="128" t="e">
        <f t="array" aca="1" ref="Q60" ca="1">IF(RIGHT(Q$10,2)&gt;=RIGHT(CurrentCFYear,2),SUM(IF(MasterDataSheetEmissionSource=$F60,IF(MasterDataSheetYear=Q$56,MasterDataSheetData))),SUMIF(BAUEmissionSource,$F60&amp;" ("&amp;$G60&amp;")",INDEX(BAUData,0,MATCH(Q$10,BAUYear,0))))</f>
        <v>#NAME?</v>
      </c>
      <c r="R60" s="128" t="e">
        <f t="array" aca="1" ref="R60" ca="1">IF(RIGHT(R$10,2)&gt;=RIGHT(CurrentCFYear,2),SUM(IF(MasterDataSheetEmissionSource=$F60,IF(MasterDataSheetYear=R$56,MasterDataSheetData))),SUMIF(BAUEmissionSource,$F60&amp;" ("&amp;$G60&amp;")",INDEX(BAUData,0,MATCH(R$10,BAUYear,0))))</f>
        <v>#NAME?</v>
      </c>
      <c r="S60" s="128" t="e">
        <f t="array" aca="1" ref="S60" ca="1">IF(RIGHT(S$10,2)&gt;=RIGHT(CurrentCFYear,2),SUM(IF(MasterDataSheetEmissionSource=$F60,IF(MasterDataSheetYear=S$56,MasterDataSheetData))),SUMIF(BAUEmissionSource,$F60&amp;" ("&amp;$G60&amp;")",INDEX(BAUData,0,MATCH(S$10,BAUYear,0))))</f>
        <v>#NAME?</v>
      </c>
      <c r="T60" s="128" t="e">
        <f t="array" aca="1" ref="T60" ca="1">IF(RIGHT(T$10,2)&gt;=RIGHT(CurrentCFYear,2),SUM(IF(MasterDataSheetEmissionSource=$F60,IF(MasterDataSheetYear=T$56,MasterDataSheetData))),SUMIF(BAUEmissionSource,$F60&amp;" ("&amp;$G60&amp;")",INDEX(BAUData,0,MATCH(T$10,BAUYear,0))))</f>
        <v>#NAME?</v>
      </c>
      <c r="U60" s="128" t="e">
        <f t="array" aca="1" ref="U60" ca="1">IF(RIGHT(U$10,2)&gt;=RIGHT(CurrentCFYear,2),SUM(IF(MasterDataSheetEmissionSource=$F60,IF(MasterDataSheetYear=U$56,MasterDataSheetData))),SUMIF(BAUEmissionSource,$F60&amp;" ("&amp;$G60&amp;")",INDEX(BAUData,0,MATCH(U$10,BAUYear,0))))</f>
        <v>#NAME?</v>
      </c>
      <c r="V60" s="128" t="e">
        <f t="array" aca="1" ref="V60" ca="1">IF(RIGHT(V$10,2)&gt;=RIGHT(CurrentCFYear,2),SUM(IF(MasterDataSheetEmissionSource=$F60,IF(MasterDataSheetYear=V$56,MasterDataSheetData))),SUMIF(BAUEmissionSource,$F60&amp;" ("&amp;$G60&amp;")",INDEX(BAUData,0,MATCH(V$10,BAUYear,0))))</f>
        <v>#NAME?</v>
      </c>
      <c r="W60" s="128" t="e">
        <f t="array" aca="1" ref="W60" ca="1">IF(RIGHT(W$10,2)&gt;=RIGHT(CurrentCFYear,2),SUM(IF(MasterDataSheetEmissionSource=$F60,IF(MasterDataSheetYear=W$56,MasterDataSheetData))),SUMIF(BAUEmissionSource,$F60&amp;" ("&amp;$G60&amp;")",INDEX(BAUData,0,MATCH(W$10,BAUYear,0))))</f>
        <v>#NAME?</v>
      </c>
      <c r="X60" s="128" t="e">
        <f t="array" aca="1" ref="X60" ca="1">IF(RIGHT(X$10,2)&gt;=RIGHT(CurrentCFYear,2),SUM(IF(MasterDataSheetEmissionSource=$F60,IF(MasterDataSheetYear=X$56,MasterDataSheetData))),SUMIF(BAUEmissionSource,$F60&amp;" ("&amp;$G60&amp;")",INDEX(BAUData,0,MATCH(X$10,BAUYear,0))))</f>
        <v>#NAME?</v>
      </c>
      <c r="Y60" s="128" t="e">
        <f t="array" aca="1" ref="Y60" ca="1">IF(RIGHT(Y$10,2)&gt;=RIGHT(CurrentCFYear,2),SUM(IF(MasterDataSheetEmissionSource=$F60,IF(MasterDataSheetYear=Y$56,MasterDataSheetData))),SUMIF(BAUEmissionSource,$F60&amp;" ("&amp;$G60&amp;")",INDEX(BAUData,0,MATCH(Y$10,BAUYear,0))))</f>
        <v>#NAME?</v>
      </c>
      <c r="Z60" s="128" t="e">
        <f t="array" aca="1" ref="Z60" ca="1">IF(RIGHT(Z$10,2)&gt;=RIGHT(CurrentCFYear,2),SUM(IF(MasterDataSheetEmissionSource=$F60,IF(MasterDataSheetYear=Z$56,MasterDataSheetData))),SUMIF(BAUEmissionSource,$F60&amp;" ("&amp;$G60&amp;")",INDEX(BAUData,0,MATCH(Z$10,BAUYear,0))))</f>
        <v>#NAME?</v>
      </c>
      <c r="AB60" s="121" t="s">
        <v>389</v>
      </c>
      <c r="AC60" s="121" t="s">
        <v>132</v>
      </c>
      <c r="AD60" s="121" t="s">
        <v>683</v>
      </c>
      <c r="AE60" s="117"/>
      <c r="AF60" s="117"/>
      <c r="AG60" s="117"/>
      <c r="AH60" s="117"/>
      <c r="AI60" s="117"/>
      <c r="AJ60" s="117"/>
      <c r="AK60" s="128"/>
      <c r="AL60" s="174">
        <f t="shared" ca="1" si="25"/>
        <v>0</v>
      </c>
      <c r="AM60" s="174">
        <f t="shared" ca="1" si="26"/>
        <v>0</v>
      </c>
      <c r="AN60" s="174">
        <f t="shared" ca="1" si="27"/>
        <v>0</v>
      </c>
      <c r="AO60" s="174">
        <f t="shared" ca="1" si="28"/>
        <v>0</v>
      </c>
      <c r="AP60" s="174">
        <f t="shared" ca="1" si="29"/>
        <v>0</v>
      </c>
      <c r="AQ60" s="174">
        <f t="shared" ca="1" si="30"/>
        <v>0</v>
      </c>
      <c r="AR60" s="174">
        <f t="shared" ca="1" si="31"/>
        <v>0</v>
      </c>
      <c r="AS60" s="174">
        <f t="shared" ca="1" si="32"/>
        <v>0</v>
      </c>
      <c r="AT60" s="174">
        <f t="shared" ca="1" si="33"/>
        <v>0</v>
      </c>
      <c r="AU60" s="174">
        <f t="shared" ca="1" si="34"/>
        <v>0</v>
      </c>
      <c r="AV60" s="174">
        <f t="shared" ca="1" si="35"/>
        <v>0</v>
      </c>
    </row>
    <row r="61" spans="6:48" x14ac:dyDescent="0.25">
      <c r="F61" s="116" t="s">
        <v>375</v>
      </c>
      <c r="G61" s="116" t="s">
        <v>382</v>
      </c>
      <c r="H61" s="116" t="s">
        <v>684</v>
      </c>
      <c r="I61" s="117"/>
      <c r="J61" s="117"/>
      <c r="K61" s="117"/>
      <c r="L61" s="117"/>
      <c r="M61" s="117"/>
      <c r="N61" s="117"/>
      <c r="O61" s="128"/>
      <c r="P61" s="128" t="e">
        <f t="array" aca="1" ref="P61" ca="1">IF(RIGHT(P$10,2)&gt;=RIGHT(CurrentCFYear,2),SUM(IF(MasterDataSheetEmissionSource=$F61,IF(MasterDataSheetYear=P$56,MasterDataSheetData))),SUMIF(BAUEmissionSource,$F61&amp;" ("&amp;$G61&amp;")",INDEX(BAUData,0,MATCH(P$10,BAUYear,0))))</f>
        <v>#NAME?</v>
      </c>
      <c r="Q61" s="128" t="e">
        <f t="array" aca="1" ref="Q61" ca="1">IF(RIGHT(Q$10,2)&gt;=RIGHT(CurrentCFYear,2),SUM(IF(MasterDataSheetEmissionSource=$F61,IF(MasterDataSheetYear=Q$56,MasterDataSheetData))),SUMIF(BAUEmissionSource,$F61&amp;" ("&amp;$G61&amp;")",INDEX(BAUData,0,MATCH(Q$10,BAUYear,0))))</f>
        <v>#NAME?</v>
      </c>
      <c r="R61" s="128" t="e">
        <f t="array" aca="1" ref="R61" ca="1">IF(RIGHT(R$10,2)&gt;=RIGHT(CurrentCFYear,2),SUM(IF(MasterDataSheetEmissionSource=$F61,IF(MasterDataSheetYear=R$56,MasterDataSheetData))),SUMIF(BAUEmissionSource,$F61&amp;" ("&amp;$G61&amp;")",INDEX(BAUData,0,MATCH(R$10,BAUYear,0))))</f>
        <v>#NAME?</v>
      </c>
      <c r="S61" s="128" t="e">
        <f t="array" aca="1" ref="S61" ca="1">IF(RIGHT(S$10,2)&gt;=RIGHT(CurrentCFYear,2),SUM(IF(MasterDataSheetEmissionSource=$F61,IF(MasterDataSheetYear=S$56,MasterDataSheetData))),SUMIF(BAUEmissionSource,$F61&amp;" ("&amp;$G61&amp;")",INDEX(BAUData,0,MATCH(S$10,BAUYear,0))))</f>
        <v>#NAME?</v>
      </c>
      <c r="T61" s="128" t="e">
        <f t="array" aca="1" ref="T61" ca="1">IF(RIGHT(T$10,2)&gt;=RIGHT(CurrentCFYear,2),SUM(IF(MasterDataSheetEmissionSource=$F61,IF(MasterDataSheetYear=T$56,MasterDataSheetData))),SUMIF(BAUEmissionSource,$F61&amp;" ("&amp;$G61&amp;")",INDEX(BAUData,0,MATCH(T$10,BAUYear,0))))</f>
        <v>#NAME?</v>
      </c>
      <c r="U61" s="128" t="e">
        <f t="array" aca="1" ref="U61" ca="1">IF(RIGHT(U$10,2)&gt;=RIGHT(CurrentCFYear,2),SUM(IF(MasterDataSheetEmissionSource=$F61,IF(MasterDataSheetYear=U$56,MasterDataSheetData))),SUMIF(BAUEmissionSource,$F61&amp;" ("&amp;$G61&amp;")",INDEX(BAUData,0,MATCH(U$10,BAUYear,0))))</f>
        <v>#NAME?</v>
      </c>
      <c r="V61" s="128" t="e">
        <f t="array" aca="1" ref="V61" ca="1">IF(RIGHT(V$10,2)&gt;=RIGHT(CurrentCFYear,2),SUM(IF(MasterDataSheetEmissionSource=$F61,IF(MasterDataSheetYear=V$56,MasterDataSheetData))),SUMIF(BAUEmissionSource,$F61&amp;" ("&amp;$G61&amp;")",INDEX(BAUData,0,MATCH(V$10,BAUYear,0))))</f>
        <v>#NAME?</v>
      </c>
      <c r="W61" s="128" t="e">
        <f t="array" aca="1" ref="W61" ca="1">IF(RIGHT(W$10,2)&gt;=RIGHT(CurrentCFYear,2),SUM(IF(MasterDataSheetEmissionSource=$F61,IF(MasterDataSheetYear=W$56,MasterDataSheetData))),SUMIF(BAUEmissionSource,$F61&amp;" ("&amp;$G61&amp;")",INDEX(BAUData,0,MATCH(W$10,BAUYear,0))))</f>
        <v>#NAME?</v>
      </c>
      <c r="X61" s="128" t="e">
        <f t="array" aca="1" ref="X61" ca="1">IF(RIGHT(X$10,2)&gt;=RIGHT(CurrentCFYear,2),SUM(IF(MasterDataSheetEmissionSource=$F61,IF(MasterDataSheetYear=X$56,MasterDataSheetData))),SUMIF(BAUEmissionSource,$F61&amp;" ("&amp;$G61&amp;")",INDEX(BAUData,0,MATCH(X$10,BAUYear,0))))</f>
        <v>#NAME?</v>
      </c>
      <c r="Y61" s="128" t="e">
        <f t="array" aca="1" ref="Y61" ca="1">IF(RIGHT(Y$10,2)&gt;=RIGHT(CurrentCFYear,2),SUM(IF(MasterDataSheetEmissionSource=$F61,IF(MasterDataSheetYear=Y$56,MasterDataSheetData))),SUMIF(BAUEmissionSource,$F61&amp;" ("&amp;$G61&amp;")",INDEX(BAUData,0,MATCH(Y$10,BAUYear,0))))</f>
        <v>#NAME?</v>
      </c>
      <c r="Z61" s="128" t="e">
        <f t="array" aca="1" ref="Z61" ca="1">IF(RIGHT(Z$10,2)&gt;=RIGHT(CurrentCFYear,2),SUM(IF(MasterDataSheetEmissionSource=$F61,IF(MasterDataSheetYear=Z$56,MasterDataSheetData))),SUMIF(BAUEmissionSource,$F61&amp;" ("&amp;$G61&amp;")",INDEX(BAUData,0,MATCH(Z$10,BAUYear,0))))</f>
        <v>#NAME?</v>
      </c>
      <c r="AB61" s="121" t="s">
        <v>375</v>
      </c>
      <c r="AC61" s="121" t="s">
        <v>382</v>
      </c>
      <c r="AD61" s="121" t="s">
        <v>684</v>
      </c>
      <c r="AE61" s="117"/>
      <c r="AF61" s="117"/>
      <c r="AG61" s="117"/>
      <c r="AH61" s="117"/>
      <c r="AI61" s="117"/>
      <c r="AJ61" s="117"/>
      <c r="AK61" s="128"/>
      <c r="AL61" s="174">
        <f t="shared" ca="1" si="25"/>
        <v>0</v>
      </c>
      <c r="AM61" s="174">
        <f t="shared" ca="1" si="26"/>
        <v>0</v>
      </c>
      <c r="AN61" s="174">
        <f t="shared" ca="1" si="27"/>
        <v>0</v>
      </c>
      <c r="AO61" s="174">
        <f t="shared" ca="1" si="28"/>
        <v>0</v>
      </c>
      <c r="AP61" s="174">
        <f t="shared" ca="1" si="29"/>
        <v>0</v>
      </c>
      <c r="AQ61" s="174">
        <f t="shared" ca="1" si="30"/>
        <v>0</v>
      </c>
      <c r="AR61" s="174">
        <f t="shared" ca="1" si="31"/>
        <v>0</v>
      </c>
      <c r="AS61" s="174">
        <f t="shared" ca="1" si="32"/>
        <v>0</v>
      </c>
      <c r="AT61" s="174">
        <f t="shared" ca="1" si="33"/>
        <v>0</v>
      </c>
      <c r="AU61" s="174">
        <f t="shared" ca="1" si="34"/>
        <v>0</v>
      </c>
      <c r="AV61" s="174">
        <f t="shared" ca="1" si="35"/>
        <v>0</v>
      </c>
    </row>
    <row r="62" spans="6:48" x14ac:dyDescent="0.25">
      <c r="F62" s="116" t="s">
        <v>374</v>
      </c>
      <c r="G62" s="116" t="s">
        <v>382</v>
      </c>
      <c r="H62" s="116" t="s">
        <v>684</v>
      </c>
      <c r="I62" s="117"/>
      <c r="J62" s="117"/>
      <c r="K62" s="117"/>
      <c r="L62" s="117"/>
      <c r="M62" s="117"/>
      <c r="N62" s="117"/>
      <c r="O62" s="128"/>
      <c r="P62" s="128" t="e">
        <f t="array" aca="1" ref="P62" ca="1">IF(RIGHT(P$10,2)&gt;=RIGHT(CurrentCFYear,2),SUM(IF(MasterDataSheetEmissionSource=$F62,IF(MasterDataSheetYear=P$56,MasterDataSheetData))),SUMIF(BAUEmissionSource,$F62&amp;" ("&amp;$G62&amp;")",INDEX(BAUData,0,MATCH(P$10,BAUYear,0))))</f>
        <v>#NAME?</v>
      </c>
      <c r="Q62" s="128" t="e">
        <f t="array" aca="1" ref="Q62" ca="1">IF(RIGHT(Q$10,2)&gt;=RIGHT(CurrentCFYear,2),SUM(IF(MasterDataSheetEmissionSource=$F62,IF(MasterDataSheetYear=Q$56,MasterDataSheetData))),SUMIF(BAUEmissionSource,$F62&amp;" ("&amp;$G62&amp;")",INDEX(BAUData,0,MATCH(Q$10,BAUYear,0))))</f>
        <v>#NAME?</v>
      </c>
      <c r="R62" s="128" t="e">
        <f t="array" aca="1" ref="R62" ca="1">IF(RIGHT(R$10,2)&gt;=RIGHT(CurrentCFYear,2),SUM(IF(MasterDataSheetEmissionSource=$F62,IF(MasterDataSheetYear=R$56,MasterDataSheetData))),SUMIF(BAUEmissionSource,$F62&amp;" ("&amp;$G62&amp;")",INDEX(BAUData,0,MATCH(R$10,BAUYear,0))))</f>
        <v>#NAME?</v>
      </c>
      <c r="S62" s="128" t="e">
        <f t="array" aca="1" ref="S62" ca="1">IF(RIGHT(S$10,2)&gt;=RIGHT(CurrentCFYear,2),SUM(IF(MasterDataSheetEmissionSource=$F62,IF(MasterDataSheetYear=S$56,MasterDataSheetData))),SUMIF(BAUEmissionSource,$F62&amp;" ("&amp;$G62&amp;")",INDEX(BAUData,0,MATCH(S$10,BAUYear,0))))</f>
        <v>#NAME?</v>
      </c>
      <c r="T62" s="128" t="e">
        <f t="array" aca="1" ref="T62" ca="1">IF(RIGHT(T$10,2)&gt;=RIGHT(CurrentCFYear,2),SUM(IF(MasterDataSheetEmissionSource=$F62,IF(MasterDataSheetYear=T$56,MasterDataSheetData))),SUMIF(BAUEmissionSource,$F62&amp;" ("&amp;$G62&amp;")",INDEX(BAUData,0,MATCH(T$10,BAUYear,0))))</f>
        <v>#NAME?</v>
      </c>
      <c r="U62" s="128" t="e">
        <f t="array" aca="1" ref="U62" ca="1">IF(RIGHT(U$10,2)&gt;=RIGHT(CurrentCFYear,2),SUM(IF(MasterDataSheetEmissionSource=$F62,IF(MasterDataSheetYear=U$56,MasterDataSheetData))),SUMIF(BAUEmissionSource,$F62&amp;" ("&amp;$G62&amp;")",INDEX(BAUData,0,MATCH(U$10,BAUYear,0))))</f>
        <v>#NAME?</v>
      </c>
      <c r="V62" s="128" t="e">
        <f t="array" aca="1" ref="V62" ca="1">IF(RIGHT(V$10,2)&gt;=RIGHT(CurrentCFYear,2),SUM(IF(MasterDataSheetEmissionSource=$F62,IF(MasterDataSheetYear=V$56,MasterDataSheetData))),SUMIF(BAUEmissionSource,$F62&amp;" ("&amp;$G62&amp;")",INDEX(BAUData,0,MATCH(V$10,BAUYear,0))))</f>
        <v>#NAME?</v>
      </c>
      <c r="W62" s="128" t="e">
        <f t="array" aca="1" ref="W62" ca="1">IF(RIGHT(W$10,2)&gt;=RIGHT(CurrentCFYear,2),SUM(IF(MasterDataSheetEmissionSource=$F62,IF(MasterDataSheetYear=W$56,MasterDataSheetData))),SUMIF(BAUEmissionSource,$F62&amp;" ("&amp;$G62&amp;")",INDEX(BAUData,0,MATCH(W$10,BAUYear,0))))</f>
        <v>#NAME?</v>
      </c>
      <c r="X62" s="128" t="e">
        <f t="array" aca="1" ref="X62" ca="1">IF(RIGHT(X$10,2)&gt;=RIGHT(CurrentCFYear,2),SUM(IF(MasterDataSheetEmissionSource=$F62,IF(MasterDataSheetYear=X$56,MasterDataSheetData))),SUMIF(BAUEmissionSource,$F62&amp;" ("&amp;$G62&amp;")",INDEX(BAUData,0,MATCH(X$10,BAUYear,0))))</f>
        <v>#NAME?</v>
      </c>
      <c r="Y62" s="128" t="e">
        <f t="array" aca="1" ref="Y62" ca="1">IF(RIGHT(Y$10,2)&gt;=RIGHT(CurrentCFYear,2),SUM(IF(MasterDataSheetEmissionSource=$F62,IF(MasterDataSheetYear=Y$56,MasterDataSheetData))),SUMIF(BAUEmissionSource,$F62&amp;" ("&amp;$G62&amp;")",INDEX(BAUData,0,MATCH(Y$10,BAUYear,0))))</f>
        <v>#NAME?</v>
      </c>
      <c r="Z62" s="128" t="e">
        <f t="array" aca="1" ref="Z62" ca="1">IF(RIGHT(Z$10,2)&gt;=RIGHT(CurrentCFYear,2),SUM(IF(MasterDataSheetEmissionSource=$F62,IF(MasterDataSheetYear=Z$56,MasterDataSheetData))),SUMIF(BAUEmissionSource,$F62&amp;" ("&amp;$G62&amp;")",INDEX(BAUData,0,MATCH(Z$10,BAUYear,0))))</f>
        <v>#NAME?</v>
      </c>
      <c r="AB62" s="121" t="s">
        <v>374</v>
      </c>
      <c r="AC62" s="121" t="s">
        <v>382</v>
      </c>
      <c r="AD62" s="121" t="s">
        <v>684</v>
      </c>
      <c r="AE62" s="117"/>
      <c r="AF62" s="117"/>
      <c r="AG62" s="117"/>
      <c r="AH62" s="117"/>
      <c r="AI62" s="117"/>
      <c r="AJ62" s="117"/>
      <c r="AK62" s="128"/>
      <c r="AL62" s="174">
        <f t="shared" ca="1" si="25"/>
        <v>0</v>
      </c>
      <c r="AM62" s="174">
        <f t="shared" ca="1" si="26"/>
        <v>0</v>
      </c>
      <c r="AN62" s="174">
        <f t="shared" ca="1" si="27"/>
        <v>0</v>
      </c>
      <c r="AO62" s="174">
        <f t="shared" ca="1" si="28"/>
        <v>0</v>
      </c>
      <c r="AP62" s="174">
        <f t="shared" ca="1" si="29"/>
        <v>0</v>
      </c>
      <c r="AQ62" s="174">
        <f t="shared" ca="1" si="30"/>
        <v>0</v>
      </c>
      <c r="AR62" s="174">
        <f t="shared" ca="1" si="31"/>
        <v>0</v>
      </c>
      <c r="AS62" s="174">
        <f t="shared" ca="1" si="32"/>
        <v>0</v>
      </c>
      <c r="AT62" s="174">
        <f t="shared" ca="1" si="33"/>
        <v>0</v>
      </c>
      <c r="AU62" s="174">
        <f t="shared" ca="1" si="34"/>
        <v>0</v>
      </c>
      <c r="AV62" s="174">
        <f t="shared" ca="1" si="35"/>
        <v>0</v>
      </c>
    </row>
    <row r="63" spans="6:48" x14ac:dyDescent="0.25">
      <c r="F63" s="116" t="s">
        <v>373</v>
      </c>
      <c r="G63" s="116" t="s">
        <v>381</v>
      </c>
      <c r="H63" s="116" t="s">
        <v>4</v>
      </c>
      <c r="I63" s="117"/>
      <c r="J63" s="117"/>
      <c r="K63" s="117"/>
      <c r="L63" s="117"/>
      <c r="M63" s="117"/>
      <c r="N63" s="117"/>
      <c r="O63" s="128"/>
      <c r="P63" s="128" t="e">
        <f t="array" aca="1" ref="P63" ca="1">IF(RIGHT(P$10,2)&gt;=RIGHT(CurrentCFYear,2),SUM(IF(MasterDataSheetEmissionSource=$F63,IF(MasterDataSheetYear=P$56,MasterDataSheetData))),SUMIF(BAUEmissionSource,$F63&amp;" ("&amp;$G63&amp;")",INDEX(BAUData,0,MATCH(P$10,BAUYear,0))))</f>
        <v>#NAME?</v>
      </c>
      <c r="Q63" s="128" t="e">
        <f t="array" aca="1" ref="Q63" ca="1">IF(RIGHT(Q$10,2)&gt;=RIGHT(CurrentCFYear,2),SUM(IF(MasterDataSheetEmissionSource=$F63,IF(MasterDataSheetYear=Q$56,MasterDataSheetData))),SUMIF(BAUEmissionSource,$F63&amp;" ("&amp;$G63&amp;")",INDEX(BAUData,0,MATCH(Q$10,BAUYear,0))))</f>
        <v>#NAME?</v>
      </c>
      <c r="R63" s="128" t="e">
        <f t="array" aca="1" ref="R63" ca="1">IF(RIGHT(R$10,2)&gt;=RIGHT(CurrentCFYear,2),SUM(IF(MasterDataSheetEmissionSource=$F63,IF(MasterDataSheetYear=R$56,MasterDataSheetData))),SUMIF(BAUEmissionSource,$F63&amp;" ("&amp;$G63&amp;")",INDEX(BAUData,0,MATCH(R$10,BAUYear,0))))</f>
        <v>#NAME?</v>
      </c>
      <c r="S63" s="128" t="e">
        <f t="array" aca="1" ref="S63" ca="1">IF(RIGHT(S$10,2)&gt;=RIGHT(CurrentCFYear,2),SUM(IF(MasterDataSheetEmissionSource=$F63,IF(MasterDataSheetYear=S$56,MasterDataSheetData))),SUMIF(BAUEmissionSource,$F63&amp;" ("&amp;$G63&amp;")",INDEX(BAUData,0,MATCH(S$10,BAUYear,0))))</f>
        <v>#NAME?</v>
      </c>
      <c r="T63" s="128" t="e">
        <f t="array" aca="1" ref="T63" ca="1">IF(RIGHT(T$10,2)&gt;=RIGHT(CurrentCFYear,2),SUM(IF(MasterDataSheetEmissionSource=$F63,IF(MasterDataSheetYear=T$56,MasterDataSheetData))),SUMIF(BAUEmissionSource,$F63&amp;" ("&amp;$G63&amp;")",INDEX(BAUData,0,MATCH(T$10,BAUYear,0))))</f>
        <v>#NAME?</v>
      </c>
      <c r="U63" s="128" t="e">
        <f t="array" aca="1" ref="U63" ca="1">IF(RIGHT(U$10,2)&gt;=RIGHT(CurrentCFYear,2),SUM(IF(MasterDataSheetEmissionSource=$F63,IF(MasterDataSheetYear=U$56,MasterDataSheetData))),SUMIF(BAUEmissionSource,$F63&amp;" ("&amp;$G63&amp;")",INDEX(BAUData,0,MATCH(U$10,BAUYear,0))))</f>
        <v>#NAME?</v>
      </c>
      <c r="V63" s="128" t="e">
        <f t="array" aca="1" ref="V63" ca="1">IF(RIGHT(V$10,2)&gt;=RIGHT(CurrentCFYear,2),SUM(IF(MasterDataSheetEmissionSource=$F63,IF(MasterDataSheetYear=V$56,MasterDataSheetData))),SUMIF(BAUEmissionSource,$F63&amp;" ("&amp;$G63&amp;")",INDEX(BAUData,0,MATCH(V$10,BAUYear,0))))</f>
        <v>#NAME?</v>
      </c>
      <c r="W63" s="128" t="e">
        <f t="array" aca="1" ref="W63" ca="1">IF(RIGHT(W$10,2)&gt;=RIGHT(CurrentCFYear,2),SUM(IF(MasterDataSheetEmissionSource=$F63,IF(MasterDataSheetYear=W$56,MasterDataSheetData))),SUMIF(BAUEmissionSource,$F63&amp;" ("&amp;$G63&amp;")",INDEX(BAUData,0,MATCH(W$10,BAUYear,0))))</f>
        <v>#NAME?</v>
      </c>
      <c r="X63" s="128" t="e">
        <f t="array" aca="1" ref="X63" ca="1">IF(RIGHT(X$10,2)&gt;=RIGHT(CurrentCFYear,2),SUM(IF(MasterDataSheetEmissionSource=$F63,IF(MasterDataSheetYear=X$56,MasterDataSheetData))),SUMIF(BAUEmissionSource,$F63&amp;" ("&amp;$G63&amp;")",INDEX(BAUData,0,MATCH(X$10,BAUYear,0))))</f>
        <v>#NAME?</v>
      </c>
      <c r="Y63" s="128" t="e">
        <f t="array" aca="1" ref="Y63" ca="1">IF(RIGHT(Y$10,2)&gt;=RIGHT(CurrentCFYear,2),SUM(IF(MasterDataSheetEmissionSource=$F63,IF(MasterDataSheetYear=Y$56,MasterDataSheetData))),SUMIF(BAUEmissionSource,$F63&amp;" ("&amp;$G63&amp;")",INDEX(BAUData,0,MATCH(Y$10,BAUYear,0))))</f>
        <v>#NAME?</v>
      </c>
      <c r="Z63" s="128" t="e">
        <f t="array" aca="1" ref="Z63" ca="1">IF(RIGHT(Z$10,2)&gt;=RIGHT(CurrentCFYear,2),SUM(IF(MasterDataSheetEmissionSource=$F63,IF(MasterDataSheetYear=Z$56,MasterDataSheetData))),SUMIF(BAUEmissionSource,$F63&amp;" ("&amp;$G63&amp;")",INDEX(BAUData,0,MATCH(Z$10,BAUYear,0))))</f>
        <v>#NAME?</v>
      </c>
      <c r="AB63" s="121" t="s">
        <v>373</v>
      </c>
      <c r="AC63" s="121" t="s">
        <v>381</v>
      </c>
      <c r="AD63" s="121" t="s">
        <v>4</v>
      </c>
      <c r="AE63" s="117"/>
      <c r="AF63" s="117"/>
      <c r="AG63" s="117"/>
      <c r="AH63" s="117"/>
      <c r="AI63" s="117"/>
      <c r="AJ63" s="117"/>
      <c r="AK63" s="128"/>
      <c r="AL63" s="174">
        <f t="shared" ca="1" si="25"/>
        <v>0</v>
      </c>
      <c r="AM63" s="174">
        <f t="shared" ca="1" si="26"/>
        <v>0</v>
      </c>
      <c r="AN63" s="174">
        <f t="shared" ca="1" si="27"/>
        <v>0</v>
      </c>
      <c r="AO63" s="174">
        <f t="shared" ca="1" si="28"/>
        <v>0</v>
      </c>
      <c r="AP63" s="174">
        <f t="shared" ca="1" si="29"/>
        <v>0</v>
      </c>
      <c r="AQ63" s="174">
        <f t="shared" ca="1" si="30"/>
        <v>0</v>
      </c>
      <c r="AR63" s="174">
        <f t="shared" ca="1" si="31"/>
        <v>0</v>
      </c>
      <c r="AS63" s="174">
        <f t="shared" ca="1" si="32"/>
        <v>0</v>
      </c>
      <c r="AT63" s="174">
        <f t="shared" ca="1" si="33"/>
        <v>0</v>
      </c>
      <c r="AU63" s="174">
        <f t="shared" ca="1" si="34"/>
        <v>0</v>
      </c>
      <c r="AV63" s="174">
        <f t="shared" ca="1" si="35"/>
        <v>0</v>
      </c>
    </row>
    <row r="64" spans="6:48" x14ac:dyDescent="0.25">
      <c r="F64" s="116" t="s">
        <v>388</v>
      </c>
      <c r="G64" s="116" t="s">
        <v>381</v>
      </c>
      <c r="H64" s="116" t="s">
        <v>4</v>
      </c>
      <c r="I64" s="117"/>
      <c r="J64" s="117"/>
      <c r="K64" s="117"/>
      <c r="L64" s="117"/>
      <c r="M64" s="117"/>
      <c r="N64" s="117"/>
      <c r="O64" s="128"/>
      <c r="P64" s="128" t="e">
        <f t="array" aca="1" ref="P64" ca="1">IF(RIGHT(P$10,2)&gt;=RIGHT(CurrentCFYear,2),SUM(IF(MasterDataSheetEmissionSource=$F64,IF(MasterDataSheetYear=P$56,MasterDataSheetData))),SUMIF(BAUEmissionSource,$F64&amp;" ("&amp;$G64&amp;")",INDEX(BAUData,0,MATCH(P$10,BAUYear,0))))</f>
        <v>#NAME?</v>
      </c>
      <c r="Q64" s="128" t="e">
        <f t="array" aca="1" ref="Q64" ca="1">IF(RIGHT(Q$10,2)&gt;=RIGHT(CurrentCFYear,2),SUM(IF(MasterDataSheetEmissionSource=$F64,IF(MasterDataSheetYear=Q$56,MasterDataSheetData))),SUMIF(BAUEmissionSource,$F64&amp;" ("&amp;$G64&amp;")",INDEX(BAUData,0,MATCH(Q$10,BAUYear,0))))</f>
        <v>#NAME?</v>
      </c>
      <c r="R64" s="128" t="e">
        <f t="array" aca="1" ref="R64" ca="1">IF(RIGHT(R$10,2)&gt;=RIGHT(CurrentCFYear,2),SUM(IF(MasterDataSheetEmissionSource=$F64,IF(MasterDataSheetYear=R$56,MasterDataSheetData))),SUMIF(BAUEmissionSource,$F64&amp;" ("&amp;$G64&amp;")",INDEX(BAUData,0,MATCH(R$10,BAUYear,0))))</f>
        <v>#NAME?</v>
      </c>
      <c r="S64" s="128" t="e">
        <f t="array" aca="1" ref="S64" ca="1">IF(RIGHT(S$10,2)&gt;=RIGHT(CurrentCFYear,2),SUM(IF(MasterDataSheetEmissionSource=$F64,IF(MasterDataSheetYear=S$56,MasterDataSheetData))),SUMIF(BAUEmissionSource,$F64&amp;" ("&amp;$G64&amp;")",INDEX(BAUData,0,MATCH(S$10,BAUYear,0))))</f>
        <v>#NAME?</v>
      </c>
      <c r="T64" s="128" t="e">
        <f t="array" aca="1" ref="T64" ca="1">IF(RIGHT(T$10,2)&gt;=RIGHT(CurrentCFYear,2),SUM(IF(MasterDataSheetEmissionSource=$F64,IF(MasterDataSheetYear=T$56,MasterDataSheetData))),SUMIF(BAUEmissionSource,$F64&amp;" ("&amp;$G64&amp;")",INDEX(BAUData,0,MATCH(T$10,BAUYear,0))))</f>
        <v>#NAME?</v>
      </c>
      <c r="U64" s="128" t="e">
        <f t="array" aca="1" ref="U64" ca="1">IF(RIGHT(U$10,2)&gt;=RIGHT(CurrentCFYear,2),SUM(IF(MasterDataSheetEmissionSource=$F64,IF(MasterDataSheetYear=U$56,MasterDataSheetData))),SUMIF(BAUEmissionSource,$F64&amp;" ("&amp;$G64&amp;")",INDEX(BAUData,0,MATCH(U$10,BAUYear,0))))</f>
        <v>#NAME?</v>
      </c>
      <c r="V64" s="128" t="e">
        <f t="array" aca="1" ref="V64" ca="1">IF(RIGHT(V$10,2)&gt;=RIGHT(CurrentCFYear,2),SUM(IF(MasterDataSheetEmissionSource=$F64,IF(MasterDataSheetYear=V$56,MasterDataSheetData))),SUMIF(BAUEmissionSource,$F64&amp;" ("&amp;$G64&amp;")",INDEX(BAUData,0,MATCH(V$10,BAUYear,0))))</f>
        <v>#NAME?</v>
      </c>
      <c r="W64" s="128" t="e">
        <f t="array" aca="1" ref="W64" ca="1">IF(RIGHT(W$10,2)&gt;=RIGHT(CurrentCFYear,2),SUM(IF(MasterDataSheetEmissionSource=$F64,IF(MasterDataSheetYear=W$56,MasterDataSheetData))),SUMIF(BAUEmissionSource,$F64&amp;" ("&amp;$G64&amp;")",INDEX(BAUData,0,MATCH(W$10,BAUYear,0))))</f>
        <v>#NAME?</v>
      </c>
      <c r="X64" s="128" t="e">
        <f t="array" aca="1" ref="X64" ca="1">IF(RIGHT(X$10,2)&gt;=RIGHT(CurrentCFYear,2),SUM(IF(MasterDataSheetEmissionSource=$F64,IF(MasterDataSheetYear=X$56,MasterDataSheetData))),SUMIF(BAUEmissionSource,$F64&amp;" ("&amp;$G64&amp;")",INDEX(BAUData,0,MATCH(X$10,BAUYear,0))))</f>
        <v>#NAME?</v>
      </c>
      <c r="Y64" s="128" t="e">
        <f t="array" aca="1" ref="Y64" ca="1">IF(RIGHT(Y$10,2)&gt;=RIGHT(CurrentCFYear,2),SUM(IF(MasterDataSheetEmissionSource=$F64,IF(MasterDataSheetYear=Y$56,MasterDataSheetData))),SUMIF(BAUEmissionSource,$F64&amp;" ("&amp;$G64&amp;")",INDEX(BAUData,0,MATCH(Y$10,BAUYear,0))))</f>
        <v>#NAME?</v>
      </c>
      <c r="Z64" s="128" t="e">
        <f t="array" aca="1" ref="Z64" ca="1">IF(RIGHT(Z$10,2)&gt;=RIGHT(CurrentCFYear,2),SUM(IF(MasterDataSheetEmissionSource=$F64,IF(MasterDataSheetYear=Z$56,MasterDataSheetData))),SUMIF(BAUEmissionSource,$F64&amp;" ("&amp;$G64&amp;")",INDEX(BAUData,0,MATCH(Z$10,BAUYear,0))))</f>
        <v>#NAME?</v>
      </c>
      <c r="AB64" s="121" t="s">
        <v>388</v>
      </c>
      <c r="AC64" s="121" t="s">
        <v>381</v>
      </c>
      <c r="AD64" s="121" t="s">
        <v>4</v>
      </c>
      <c r="AE64" s="117"/>
      <c r="AF64" s="117"/>
      <c r="AG64" s="117"/>
      <c r="AH64" s="117"/>
      <c r="AI64" s="117"/>
      <c r="AJ64" s="117"/>
      <c r="AK64" s="128"/>
      <c r="AL64" s="174">
        <f t="shared" ca="1" si="25"/>
        <v>0</v>
      </c>
      <c r="AM64" s="174">
        <f t="shared" ca="1" si="26"/>
        <v>0</v>
      </c>
      <c r="AN64" s="174">
        <f t="shared" ca="1" si="27"/>
        <v>0</v>
      </c>
      <c r="AO64" s="174">
        <f t="shared" ca="1" si="28"/>
        <v>0</v>
      </c>
      <c r="AP64" s="174">
        <f t="shared" ca="1" si="29"/>
        <v>0</v>
      </c>
      <c r="AQ64" s="174">
        <f t="shared" ca="1" si="30"/>
        <v>0</v>
      </c>
      <c r="AR64" s="174">
        <f t="shared" ca="1" si="31"/>
        <v>0</v>
      </c>
      <c r="AS64" s="174">
        <f t="shared" ca="1" si="32"/>
        <v>0</v>
      </c>
      <c r="AT64" s="174">
        <f t="shared" ca="1" si="33"/>
        <v>0</v>
      </c>
      <c r="AU64" s="174">
        <f t="shared" ca="1" si="34"/>
        <v>0</v>
      </c>
      <c r="AV64" s="174">
        <f t="shared" ca="1" si="35"/>
        <v>0</v>
      </c>
    </row>
    <row r="65" spans="6:48" x14ac:dyDescent="0.25">
      <c r="F65" s="116" t="s">
        <v>372</v>
      </c>
      <c r="G65" s="116" t="s">
        <v>381</v>
      </c>
      <c r="H65" s="116" t="s">
        <v>4</v>
      </c>
      <c r="I65" s="117"/>
      <c r="J65" s="117"/>
      <c r="K65" s="117"/>
      <c r="L65" s="117"/>
      <c r="M65" s="117"/>
      <c r="N65" s="117"/>
      <c r="O65" s="128"/>
      <c r="P65" s="128" t="e">
        <f t="array" aca="1" ref="P65" ca="1">IF(RIGHT(P$10,2)&gt;=RIGHT(CurrentCFYear,2),SUM(IF(MasterDataSheetEmissionSource=$F65,IF(MasterDataSheetYear=P$56,MasterDataSheetData))),SUMIF(BAUEmissionSource,$F65&amp;" ("&amp;$G65&amp;")",INDEX(BAUData,0,MATCH(P$10,BAUYear,0))))</f>
        <v>#NAME?</v>
      </c>
      <c r="Q65" s="128" t="e">
        <f t="array" aca="1" ref="Q65" ca="1">IF(RIGHT(Q$10,2)&gt;=RIGHT(CurrentCFYear,2),SUM(IF(MasterDataSheetEmissionSource=$F65,IF(MasterDataSheetYear=Q$56,MasterDataSheetData))),SUMIF(BAUEmissionSource,$F65&amp;" ("&amp;$G65&amp;")",INDEX(BAUData,0,MATCH(Q$10,BAUYear,0))))</f>
        <v>#NAME?</v>
      </c>
      <c r="R65" s="128" t="e">
        <f t="array" aca="1" ref="R65" ca="1">IF(RIGHT(R$10,2)&gt;=RIGHT(CurrentCFYear,2),SUM(IF(MasterDataSheetEmissionSource=$F65,IF(MasterDataSheetYear=R$56,MasterDataSheetData))),SUMIF(BAUEmissionSource,$F65&amp;" ("&amp;$G65&amp;")",INDEX(BAUData,0,MATCH(R$10,BAUYear,0))))</f>
        <v>#NAME?</v>
      </c>
      <c r="S65" s="128" t="e">
        <f t="array" aca="1" ref="S65" ca="1">IF(RIGHT(S$10,2)&gt;=RIGHT(CurrentCFYear,2),SUM(IF(MasterDataSheetEmissionSource=$F65,IF(MasterDataSheetYear=S$56,MasterDataSheetData))),SUMIF(BAUEmissionSource,$F65&amp;" ("&amp;$G65&amp;")",INDEX(BAUData,0,MATCH(S$10,BAUYear,0))))</f>
        <v>#NAME?</v>
      </c>
      <c r="T65" s="128" t="e">
        <f t="array" aca="1" ref="T65" ca="1">IF(RIGHT(T$10,2)&gt;=RIGHT(CurrentCFYear,2),SUM(IF(MasterDataSheetEmissionSource=$F65,IF(MasterDataSheetYear=T$56,MasterDataSheetData))),SUMIF(BAUEmissionSource,$F65&amp;" ("&amp;$G65&amp;")",INDEX(BAUData,0,MATCH(T$10,BAUYear,0))))</f>
        <v>#NAME?</v>
      </c>
      <c r="U65" s="128" t="e">
        <f t="array" aca="1" ref="U65" ca="1">IF(RIGHT(U$10,2)&gt;=RIGHT(CurrentCFYear,2),SUM(IF(MasterDataSheetEmissionSource=$F65,IF(MasterDataSheetYear=U$56,MasterDataSheetData))),SUMIF(BAUEmissionSource,$F65&amp;" ("&amp;$G65&amp;")",INDEX(BAUData,0,MATCH(U$10,BAUYear,0))))</f>
        <v>#NAME?</v>
      </c>
      <c r="V65" s="128" t="e">
        <f t="array" aca="1" ref="V65" ca="1">IF(RIGHT(V$10,2)&gt;=RIGHT(CurrentCFYear,2),SUM(IF(MasterDataSheetEmissionSource=$F65,IF(MasterDataSheetYear=V$56,MasterDataSheetData))),SUMIF(BAUEmissionSource,$F65&amp;" ("&amp;$G65&amp;")",INDEX(BAUData,0,MATCH(V$10,BAUYear,0))))</f>
        <v>#NAME?</v>
      </c>
      <c r="W65" s="128" t="e">
        <f t="array" aca="1" ref="W65" ca="1">IF(RIGHT(W$10,2)&gt;=RIGHT(CurrentCFYear,2),SUM(IF(MasterDataSheetEmissionSource=$F65,IF(MasterDataSheetYear=W$56,MasterDataSheetData))),SUMIF(BAUEmissionSource,$F65&amp;" ("&amp;$G65&amp;")",INDEX(BAUData,0,MATCH(W$10,BAUYear,0))))</f>
        <v>#NAME?</v>
      </c>
      <c r="X65" s="128" t="e">
        <f t="array" aca="1" ref="X65" ca="1">IF(RIGHT(X$10,2)&gt;=RIGHT(CurrentCFYear,2),SUM(IF(MasterDataSheetEmissionSource=$F65,IF(MasterDataSheetYear=X$56,MasterDataSheetData))),SUMIF(BAUEmissionSource,$F65&amp;" ("&amp;$G65&amp;")",INDEX(BAUData,0,MATCH(X$10,BAUYear,0))))</f>
        <v>#NAME?</v>
      </c>
      <c r="Y65" s="128" t="e">
        <f t="array" aca="1" ref="Y65" ca="1">IF(RIGHT(Y$10,2)&gt;=RIGHT(CurrentCFYear,2),SUM(IF(MasterDataSheetEmissionSource=$F65,IF(MasterDataSheetYear=Y$56,MasterDataSheetData))),SUMIF(BAUEmissionSource,$F65&amp;" ("&amp;$G65&amp;")",INDEX(BAUData,0,MATCH(Y$10,BAUYear,0))))</f>
        <v>#NAME?</v>
      </c>
      <c r="Z65" s="128" t="e">
        <f t="array" aca="1" ref="Z65" ca="1">IF(RIGHT(Z$10,2)&gt;=RIGHT(CurrentCFYear,2),SUM(IF(MasterDataSheetEmissionSource=$F65,IF(MasterDataSheetYear=Z$56,MasterDataSheetData))),SUMIF(BAUEmissionSource,$F65&amp;" ("&amp;$G65&amp;")",INDEX(BAUData,0,MATCH(Z$10,BAUYear,0))))</f>
        <v>#NAME?</v>
      </c>
      <c r="AB65" s="121" t="s">
        <v>372</v>
      </c>
      <c r="AC65" s="121" t="s">
        <v>381</v>
      </c>
      <c r="AD65" s="121" t="s">
        <v>4</v>
      </c>
      <c r="AE65" s="117"/>
      <c r="AF65" s="117"/>
      <c r="AG65" s="117"/>
      <c r="AH65" s="117"/>
      <c r="AI65" s="117"/>
      <c r="AJ65" s="117"/>
      <c r="AK65" s="128"/>
      <c r="AL65" s="174">
        <f t="shared" ca="1" si="25"/>
        <v>0</v>
      </c>
      <c r="AM65" s="174">
        <f t="shared" ca="1" si="26"/>
        <v>0</v>
      </c>
      <c r="AN65" s="174">
        <f t="shared" ca="1" si="27"/>
        <v>0</v>
      </c>
      <c r="AO65" s="174">
        <f t="shared" ca="1" si="28"/>
        <v>0</v>
      </c>
      <c r="AP65" s="174">
        <f t="shared" ca="1" si="29"/>
        <v>0</v>
      </c>
      <c r="AQ65" s="174">
        <f t="shared" ca="1" si="30"/>
        <v>0</v>
      </c>
      <c r="AR65" s="174">
        <f t="shared" ca="1" si="31"/>
        <v>0</v>
      </c>
      <c r="AS65" s="174">
        <f t="shared" ca="1" si="32"/>
        <v>0</v>
      </c>
      <c r="AT65" s="174">
        <f t="shared" ca="1" si="33"/>
        <v>0</v>
      </c>
      <c r="AU65" s="174">
        <f t="shared" ca="1" si="34"/>
        <v>0</v>
      </c>
      <c r="AV65" s="174">
        <f t="shared" ca="1" si="35"/>
        <v>0</v>
      </c>
    </row>
    <row r="66" spans="6:48" x14ac:dyDescent="0.25">
      <c r="F66" s="116" t="s">
        <v>427</v>
      </c>
      <c r="G66" s="116" t="s">
        <v>381</v>
      </c>
      <c r="H66" s="116" t="s">
        <v>4</v>
      </c>
      <c r="I66" s="117"/>
      <c r="J66" s="117"/>
      <c r="K66" s="117"/>
      <c r="L66" s="117"/>
      <c r="M66" s="117"/>
      <c r="N66" s="117"/>
      <c r="O66" s="128"/>
      <c r="P66" s="128" t="e">
        <f t="array" aca="1" ref="P66" ca="1">IF(RIGHT(P$10,2)&gt;=RIGHT(CurrentCFYear,2),SUM(IF(MasterDataSheetEmissionSource=$F66,IF(MasterDataSheetYear=P$56,MasterDataSheetData))),SUMIF(BAUEmissionSource,$F66&amp;" ("&amp;$G66&amp;")",INDEX(BAUData,0,MATCH(P$10,BAUYear,0))))</f>
        <v>#NAME?</v>
      </c>
      <c r="Q66" s="128" t="e">
        <f t="array" aca="1" ref="Q66" ca="1">IF(RIGHT(Q$10,2)&gt;=RIGHT(CurrentCFYear,2),SUM(IF(MasterDataSheetEmissionSource=$F66,IF(MasterDataSheetYear=Q$56,MasterDataSheetData))),SUMIF(BAUEmissionSource,$F66&amp;" ("&amp;$G66&amp;")",INDEX(BAUData,0,MATCH(Q$10,BAUYear,0))))</f>
        <v>#NAME?</v>
      </c>
      <c r="R66" s="128" t="e">
        <f t="array" aca="1" ref="R66" ca="1">IF(RIGHT(R$10,2)&gt;=RIGHT(CurrentCFYear,2),SUM(IF(MasterDataSheetEmissionSource=$F66,IF(MasterDataSheetYear=R$56,MasterDataSheetData))),SUMIF(BAUEmissionSource,$F66&amp;" ("&amp;$G66&amp;")",INDEX(BAUData,0,MATCH(R$10,BAUYear,0))))</f>
        <v>#NAME?</v>
      </c>
      <c r="S66" s="128" t="e">
        <f t="array" aca="1" ref="S66" ca="1">IF(RIGHT(S$10,2)&gt;=RIGHT(CurrentCFYear,2),SUM(IF(MasterDataSheetEmissionSource=$F66,IF(MasterDataSheetYear=S$56,MasterDataSheetData))),SUMIF(BAUEmissionSource,$F66&amp;" ("&amp;$G66&amp;")",INDEX(BAUData,0,MATCH(S$10,BAUYear,0))))</f>
        <v>#NAME?</v>
      </c>
      <c r="T66" s="128" t="e">
        <f t="array" aca="1" ref="T66" ca="1">IF(RIGHT(T$10,2)&gt;=RIGHT(CurrentCFYear,2),SUM(IF(MasterDataSheetEmissionSource=$F66,IF(MasterDataSheetYear=T$56,MasterDataSheetData))),SUMIF(BAUEmissionSource,$F66&amp;" ("&amp;$G66&amp;")",INDEX(BAUData,0,MATCH(T$10,BAUYear,0))))</f>
        <v>#NAME?</v>
      </c>
      <c r="U66" s="128" t="e">
        <f t="array" aca="1" ref="U66" ca="1">IF(RIGHT(U$10,2)&gt;=RIGHT(CurrentCFYear,2),SUM(IF(MasterDataSheetEmissionSource=$F66,IF(MasterDataSheetYear=U$56,MasterDataSheetData))),SUMIF(BAUEmissionSource,$F66&amp;" ("&amp;$G66&amp;")",INDEX(BAUData,0,MATCH(U$10,BAUYear,0))))</f>
        <v>#NAME?</v>
      </c>
      <c r="V66" s="128" t="e">
        <f t="array" aca="1" ref="V66" ca="1">IF(RIGHT(V$10,2)&gt;=RIGHT(CurrentCFYear,2),SUM(IF(MasterDataSheetEmissionSource=$F66,IF(MasterDataSheetYear=V$56,MasterDataSheetData))),SUMIF(BAUEmissionSource,$F66&amp;" ("&amp;$G66&amp;")",INDEX(BAUData,0,MATCH(V$10,BAUYear,0))))</f>
        <v>#NAME?</v>
      </c>
      <c r="W66" s="128" t="e">
        <f t="array" aca="1" ref="W66" ca="1">IF(RIGHT(W$10,2)&gt;=RIGHT(CurrentCFYear,2),SUM(IF(MasterDataSheetEmissionSource=$F66,IF(MasterDataSheetYear=W$56,MasterDataSheetData))),SUMIF(BAUEmissionSource,$F66&amp;" ("&amp;$G66&amp;")",INDEX(BAUData,0,MATCH(W$10,BAUYear,0))))</f>
        <v>#NAME?</v>
      </c>
      <c r="X66" s="128" t="e">
        <f t="array" aca="1" ref="X66" ca="1">IF(RIGHT(X$10,2)&gt;=RIGHT(CurrentCFYear,2),SUM(IF(MasterDataSheetEmissionSource=$F66,IF(MasterDataSheetYear=X$56,MasterDataSheetData))),SUMIF(BAUEmissionSource,$F66&amp;" ("&amp;$G66&amp;")",INDEX(BAUData,0,MATCH(X$10,BAUYear,0))))</f>
        <v>#NAME?</v>
      </c>
      <c r="Y66" s="128" t="e">
        <f t="array" aca="1" ref="Y66" ca="1">IF(RIGHT(Y$10,2)&gt;=RIGHT(CurrentCFYear,2),SUM(IF(MasterDataSheetEmissionSource=$F66,IF(MasterDataSheetYear=Y$56,MasterDataSheetData))),SUMIF(BAUEmissionSource,$F66&amp;" ("&amp;$G66&amp;")",INDEX(BAUData,0,MATCH(Y$10,BAUYear,0))))</f>
        <v>#NAME?</v>
      </c>
      <c r="Z66" s="128" t="e">
        <f t="array" aca="1" ref="Z66" ca="1">IF(RIGHT(Z$10,2)&gt;=RIGHT(CurrentCFYear,2),SUM(IF(MasterDataSheetEmissionSource=$F66,IF(MasterDataSheetYear=Z$56,MasterDataSheetData))),SUMIF(BAUEmissionSource,$F66&amp;" ("&amp;$G66&amp;")",INDEX(BAUData,0,MATCH(Z$10,BAUYear,0))))</f>
        <v>#NAME?</v>
      </c>
      <c r="AB66" s="121" t="s">
        <v>427</v>
      </c>
      <c r="AC66" s="121" t="s">
        <v>381</v>
      </c>
      <c r="AD66" s="121" t="s">
        <v>4</v>
      </c>
      <c r="AE66" s="117"/>
      <c r="AF66" s="117"/>
      <c r="AG66" s="117"/>
      <c r="AH66" s="117"/>
      <c r="AI66" s="117"/>
      <c r="AJ66" s="117"/>
      <c r="AK66" s="128"/>
      <c r="AL66" s="174">
        <f t="shared" ca="1" si="25"/>
        <v>0</v>
      </c>
      <c r="AM66" s="174">
        <f t="shared" ca="1" si="26"/>
        <v>0</v>
      </c>
      <c r="AN66" s="174">
        <f t="shared" ca="1" si="27"/>
        <v>0</v>
      </c>
      <c r="AO66" s="174">
        <f t="shared" ca="1" si="28"/>
        <v>0</v>
      </c>
      <c r="AP66" s="174">
        <f t="shared" ca="1" si="29"/>
        <v>0</v>
      </c>
      <c r="AQ66" s="174">
        <f t="shared" ca="1" si="30"/>
        <v>0</v>
      </c>
      <c r="AR66" s="174">
        <f t="shared" ca="1" si="31"/>
        <v>0</v>
      </c>
      <c r="AS66" s="174">
        <f t="shared" ca="1" si="32"/>
        <v>0</v>
      </c>
      <c r="AT66" s="174">
        <f t="shared" ca="1" si="33"/>
        <v>0</v>
      </c>
      <c r="AU66" s="174">
        <f t="shared" ca="1" si="34"/>
        <v>0</v>
      </c>
      <c r="AV66" s="174">
        <f t="shared" ca="1" si="35"/>
        <v>0</v>
      </c>
    </row>
    <row r="67" spans="6:48" x14ac:dyDescent="0.25">
      <c r="F67" s="116" t="s">
        <v>371</v>
      </c>
      <c r="G67" s="116" t="s">
        <v>381</v>
      </c>
      <c r="H67" s="116" t="s">
        <v>4</v>
      </c>
      <c r="I67" s="117"/>
      <c r="J67" s="117"/>
      <c r="K67" s="117"/>
      <c r="L67" s="117"/>
      <c r="M67" s="117"/>
      <c r="N67" s="117"/>
      <c r="O67" s="128"/>
      <c r="P67" s="128" t="e">
        <f t="array" aca="1" ref="P67" ca="1">IF(RIGHT(P$10,2)&gt;=RIGHT(CurrentCFYear,2),SUM(IF(MasterDataSheetEmissionSource=$F67,IF(MasterDataSheetYear=P$56,MasterDataSheetData))),SUMIF(BAUEmissionSource,$F67&amp;" ("&amp;$G67&amp;")",INDEX(BAUData,0,MATCH(P$10,BAUYear,0))))</f>
        <v>#NAME?</v>
      </c>
      <c r="Q67" s="128" t="e">
        <f t="array" aca="1" ref="Q67" ca="1">IF(RIGHT(Q$10,2)&gt;=RIGHT(CurrentCFYear,2),SUM(IF(MasterDataSheetEmissionSource=$F67,IF(MasterDataSheetYear=Q$56,MasterDataSheetData))),SUMIF(BAUEmissionSource,$F67&amp;" ("&amp;$G67&amp;")",INDEX(BAUData,0,MATCH(Q$10,BAUYear,0))))</f>
        <v>#NAME?</v>
      </c>
      <c r="R67" s="128" t="e">
        <f t="array" aca="1" ref="R67" ca="1">IF(RIGHT(R$10,2)&gt;=RIGHT(CurrentCFYear,2),SUM(IF(MasterDataSheetEmissionSource=$F67,IF(MasterDataSheetYear=R$56,MasterDataSheetData))),SUMIF(BAUEmissionSource,$F67&amp;" ("&amp;$G67&amp;")",INDEX(BAUData,0,MATCH(R$10,BAUYear,0))))</f>
        <v>#NAME?</v>
      </c>
      <c r="S67" s="128" t="e">
        <f t="array" aca="1" ref="S67" ca="1">IF(RIGHT(S$10,2)&gt;=RIGHT(CurrentCFYear,2),SUM(IF(MasterDataSheetEmissionSource=$F67,IF(MasterDataSheetYear=S$56,MasterDataSheetData))),SUMIF(BAUEmissionSource,$F67&amp;" ("&amp;$G67&amp;")",INDEX(BAUData,0,MATCH(S$10,BAUYear,0))))</f>
        <v>#NAME?</v>
      </c>
      <c r="T67" s="128" t="e">
        <f t="array" aca="1" ref="T67" ca="1">IF(RIGHT(T$10,2)&gt;=RIGHT(CurrentCFYear,2),SUM(IF(MasterDataSheetEmissionSource=$F67,IF(MasterDataSheetYear=T$56,MasterDataSheetData))),SUMIF(BAUEmissionSource,$F67&amp;" ("&amp;$G67&amp;")",INDEX(BAUData,0,MATCH(T$10,BAUYear,0))))</f>
        <v>#NAME?</v>
      </c>
      <c r="U67" s="128" t="e">
        <f t="array" aca="1" ref="U67" ca="1">IF(RIGHT(U$10,2)&gt;=RIGHT(CurrentCFYear,2),SUM(IF(MasterDataSheetEmissionSource=$F67,IF(MasterDataSheetYear=U$56,MasterDataSheetData))),SUMIF(BAUEmissionSource,$F67&amp;" ("&amp;$G67&amp;")",INDEX(BAUData,0,MATCH(U$10,BAUYear,0))))</f>
        <v>#NAME?</v>
      </c>
      <c r="V67" s="128" t="e">
        <f t="array" aca="1" ref="V67" ca="1">IF(RIGHT(V$10,2)&gt;=RIGHT(CurrentCFYear,2),SUM(IF(MasterDataSheetEmissionSource=$F67,IF(MasterDataSheetYear=V$56,MasterDataSheetData))),SUMIF(BAUEmissionSource,$F67&amp;" ("&amp;$G67&amp;")",INDEX(BAUData,0,MATCH(V$10,BAUYear,0))))</f>
        <v>#NAME?</v>
      </c>
      <c r="W67" s="128" t="e">
        <f t="array" aca="1" ref="W67" ca="1">IF(RIGHT(W$10,2)&gt;=RIGHT(CurrentCFYear,2),SUM(IF(MasterDataSheetEmissionSource=$F67,IF(MasterDataSheetYear=W$56,MasterDataSheetData))),SUMIF(BAUEmissionSource,$F67&amp;" ("&amp;$G67&amp;")",INDEX(BAUData,0,MATCH(W$10,BAUYear,0))))</f>
        <v>#NAME?</v>
      </c>
      <c r="X67" s="128" t="e">
        <f t="array" aca="1" ref="X67" ca="1">IF(RIGHT(X$10,2)&gt;=RIGHT(CurrentCFYear,2),SUM(IF(MasterDataSheetEmissionSource=$F67,IF(MasterDataSheetYear=X$56,MasterDataSheetData))),SUMIF(BAUEmissionSource,$F67&amp;" ("&amp;$G67&amp;")",INDEX(BAUData,0,MATCH(X$10,BAUYear,0))))</f>
        <v>#NAME?</v>
      </c>
      <c r="Y67" s="128" t="e">
        <f t="array" aca="1" ref="Y67" ca="1">IF(RIGHT(Y$10,2)&gt;=RIGHT(CurrentCFYear,2),SUM(IF(MasterDataSheetEmissionSource=$F67,IF(MasterDataSheetYear=Y$56,MasterDataSheetData))),SUMIF(BAUEmissionSource,$F67&amp;" ("&amp;$G67&amp;")",INDEX(BAUData,0,MATCH(Y$10,BAUYear,0))))</f>
        <v>#NAME?</v>
      </c>
      <c r="Z67" s="128" t="e">
        <f t="array" aca="1" ref="Z67" ca="1">IF(RIGHT(Z$10,2)&gt;=RIGHT(CurrentCFYear,2),SUM(IF(MasterDataSheetEmissionSource=$F67,IF(MasterDataSheetYear=Z$56,MasterDataSheetData))),SUMIF(BAUEmissionSource,$F67&amp;" ("&amp;$G67&amp;")",INDEX(BAUData,0,MATCH(Z$10,BAUYear,0))))</f>
        <v>#NAME?</v>
      </c>
      <c r="AB67" s="121" t="s">
        <v>371</v>
      </c>
      <c r="AC67" s="121" t="s">
        <v>381</v>
      </c>
      <c r="AD67" s="121" t="s">
        <v>4</v>
      </c>
      <c r="AE67" s="117"/>
      <c r="AF67" s="117"/>
      <c r="AG67" s="117"/>
      <c r="AH67" s="117"/>
      <c r="AI67" s="117"/>
      <c r="AJ67" s="117"/>
      <c r="AK67" s="128"/>
      <c r="AL67" s="174">
        <f t="shared" ca="1" si="25"/>
        <v>0</v>
      </c>
      <c r="AM67" s="174">
        <f t="shared" ca="1" si="26"/>
        <v>0</v>
      </c>
      <c r="AN67" s="174">
        <f t="shared" ca="1" si="27"/>
        <v>0</v>
      </c>
      <c r="AO67" s="174">
        <f t="shared" ca="1" si="28"/>
        <v>0</v>
      </c>
      <c r="AP67" s="174">
        <f t="shared" ca="1" si="29"/>
        <v>0</v>
      </c>
      <c r="AQ67" s="174">
        <f t="shared" ca="1" si="30"/>
        <v>0</v>
      </c>
      <c r="AR67" s="174">
        <f t="shared" ca="1" si="31"/>
        <v>0</v>
      </c>
      <c r="AS67" s="174">
        <f t="shared" ca="1" si="32"/>
        <v>0</v>
      </c>
      <c r="AT67" s="174">
        <f t="shared" ca="1" si="33"/>
        <v>0</v>
      </c>
      <c r="AU67" s="174">
        <f t="shared" ca="1" si="34"/>
        <v>0</v>
      </c>
      <c r="AV67" s="174">
        <f t="shared" ca="1" si="35"/>
        <v>0</v>
      </c>
    </row>
    <row r="68" spans="6:48" x14ac:dyDescent="0.25">
      <c r="F68" s="116" t="s">
        <v>430</v>
      </c>
      <c r="G68" s="116" t="s">
        <v>381</v>
      </c>
      <c r="H68" s="116" t="s">
        <v>4</v>
      </c>
      <c r="I68" s="117"/>
      <c r="J68" s="117"/>
      <c r="K68" s="117"/>
      <c r="L68" s="117"/>
      <c r="M68" s="117"/>
      <c r="N68" s="117"/>
      <c r="O68" s="128"/>
      <c r="P68" s="128" t="e">
        <f t="array" aca="1" ref="P68" ca="1">IF(RIGHT(P$10,2)&gt;=RIGHT(CurrentCFYear,2),SUM(IF(MasterDataSheetEmissionSource=$F68,IF(MasterDataSheetYear=P$56,MasterDataSheetData))),SUMIF(BAUEmissionSource,$F68&amp;" ("&amp;$G68&amp;")",INDEX(BAUData,0,MATCH(P$10,BAUYear,0))))</f>
        <v>#NAME?</v>
      </c>
      <c r="Q68" s="128" t="e">
        <f t="array" aca="1" ref="Q68" ca="1">IF(RIGHT(Q$10,2)&gt;=RIGHT(CurrentCFYear,2),SUM(IF(MasterDataSheetEmissionSource=$F68,IF(MasterDataSheetYear=Q$56,MasterDataSheetData))),SUMIF(BAUEmissionSource,$F68&amp;" ("&amp;$G68&amp;")",INDEX(BAUData,0,MATCH(Q$10,BAUYear,0))))</f>
        <v>#NAME?</v>
      </c>
      <c r="R68" s="128" t="e">
        <f t="array" aca="1" ref="R68" ca="1">IF(RIGHT(R$10,2)&gt;=RIGHT(CurrentCFYear,2),SUM(IF(MasterDataSheetEmissionSource=$F68,IF(MasterDataSheetYear=R$56,MasterDataSheetData))),SUMIF(BAUEmissionSource,$F68&amp;" ("&amp;$G68&amp;")",INDEX(BAUData,0,MATCH(R$10,BAUYear,0))))</f>
        <v>#NAME?</v>
      </c>
      <c r="S68" s="128" t="e">
        <f t="array" aca="1" ref="S68" ca="1">IF(RIGHT(S$10,2)&gt;=RIGHT(CurrentCFYear,2),SUM(IF(MasterDataSheetEmissionSource=$F68,IF(MasterDataSheetYear=S$56,MasterDataSheetData))),SUMIF(BAUEmissionSource,$F68&amp;" ("&amp;$G68&amp;")",INDEX(BAUData,0,MATCH(S$10,BAUYear,0))))</f>
        <v>#NAME?</v>
      </c>
      <c r="T68" s="128" t="e">
        <f t="array" aca="1" ref="T68" ca="1">IF(RIGHT(T$10,2)&gt;=RIGHT(CurrentCFYear,2),SUM(IF(MasterDataSheetEmissionSource=$F68,IF(MasterDataSheetYear=T$56,MasterDataSheetData))),SUMIF(BAUEmissionSource,$F68&amp;" ("&amp;$G68&amp;")",INDEX(BAUData,0,MATCH(T$10,BAUYear,0))))</f>
        <v>#NAME?</v>
      </c>
      <c r="U68" s="128" t="e">
        <f t="array" aca="1" ref="U68" ca="1">IF(RIGHT(U$10,2)&gt;=RIGHT(CurrentCFYear,2),SUM(IF(MasterDataSheetEmissionSource=$F68,IF(MasterDataSheetYear=U$56,MasterDataSheetData))),SUMIF(BAUEmissionSource,$F68&amp;" ("&amp;$G68&amp;")",INDEX(BAUData,0,MATCH(U$10,BAUYear,0))))</f>
        <v>#NAME?</v>
      </c>
      <c r="V68" s="128" t="e">
        <f t="array" aca="1" ref="V68" ca="1">IF(RIGHT(V$10,2)&gt;=RIGHT(CurrentCFYear,2),SUM(IF(MasterDataSheetEmissionSource=$F68,IF(MasterDataSheetYear=V$56,MasterDataSheetData))),SUMIF(BAUEmissionSource,$F68&amp;" ("&amp;$G68&amp;")",INDEX(BAUData,0,MATCH(V$10,BAUYear,0))))</f>
        <v>#NAME?</v>
      </c>
      <c r="W68" s="128" t="e">
        <f t="array" aca="1" ref="W68" ca="1">IF(RIGHT(W$10,2)&gt;=RIGHT(CurrentCFYear,2),SUM(IF(MasterDataSheetEmissionSource=$F68,IF(MasterDataSheetYear=W$56,MasterDataSheetData))),SUMIF(BAUEmissionSource,$F68&amp;" ("&amp;$G68&amp;")",INDEX(BAUData,0,MATCH(W$10,BAUYear,0))))</f>
        <v>#NAME?</v>
      </c>
      <c r="X68" s="128" t="e">
        <f t="array" aca="1" ref="X68" ca="1">IF(RIGHT(X$10,2)&gt;=RIGHT(CurrentCFYear,2),SUM(IF(MasterDataSheetEmissionSource=$F68,IF(MasterDataSheetYear=X$56,MasterDataSheetData))),SUMIF(BAUEmissionSource,$F68&amp;" ("&amp;$G68&amp;")",INDEX(BAUData,0,MATCH(X$10,BAUYear,0))))</f>
        <v>#NAME?</v>
      </c>
      <c r="Y68" s="128" t="e">
        <f t="array" aca="1" ref="Y68" ca="1">IF(RIGHT(Y$10,2)&gt;=RIGHT(CurrentCFYear,2),SUM(IF(MasterDataSheetEmissionSource=$F68,IF(MasterDataSheetYear=Y$56,MasterDataSheetData))),SUMIF(BAUEmissionSource,$F68&amp;" ("&amp;$G68&amp;")",INDEX(BAUData,0,MATCH(Y$10,BAUYear,0))))</f>
        <v>#NAME?</v>
      </c>
      <c r="Z68" s="128" t="e">
        <f t="array" aca="1" ref="Z68" ca="1">IF(RIGHT(Z$10,2)&gt;=RIGHT(CurrentCFYear,2),SUM(IF(MasterDataSheetEmissionSource=$F68,IF(MasterDataSheetYear=Z$56,MasterDataSheetData))),SUMIF(BAUEmissionSource,$F68&amp;" ("&amp;$G68&amp;")",INDEX(BAUData,0,MATCH(Z$10,BAUYear,0))))</f>
        <v>#NAME?</v>
      </c>
      <c r="AB68" s="121" t="s">
        <v>430</v>
      </c>
      <c r="AC68" s="121" t="s">
        <v>381</v>
      </c>
      <c r="AD68" s="121" t="s">
        <v>4</v>
      </c>
      <c r="AE68" s="117"/>
      <c r="AF68" s="117"/>
      <c r="AG68" s="117"/>
      <c r="AH68" s="117"/>
      <c r="AI68" s="117"/>
      <c r="AJ68" s="117"/>
      <c r="AK68" s="128"/>
      <c r="AL68" s="174">
        <f t="shared" ca="1" si="25"/>
        <v>0</v>
      </c>
      <c r="AM68" s="174">
        <f t="shared" ca="1" si="26"/>
        <v>0</v>
      </c>
      <c r="AN68" s="174">
        <f t="shared" ca="1" si="27"/>
        <v>0</v>
      </c>
      <c r="AO68" s="174">
        <f t="shared" ca="1" si="28"/>
        <v>0</v>
      </c>
      <c r="AP68" s="174">
        <f t="shared" ca="1" si="29"/>
        <v>0</v>
      </c>
      <c r="AQ68" s="174">
        <f t="shared" ca="1" si="30"/>
        <v>0</v>
      </c>
      <c r="AR68" s="174">
        <f t="shared" ca="1" si="31"/>
        <v>0</v>
      </c>
      <c r="AS68" s="174">
        <f t="shared" ca="1" si="32"/>
        <v>0</v>
      </c>
      <c r="AT68" s="174">
        <f t="shared" ca="1" si="33"/>
        <v>0</v>
      </c>
      <c r="AU68" s="174">
        <f t="shared" ca="1" si="34"/>
        <v>0</v>
      </c>
      <c r="AV68" s="174">
        <f t="shared" ca="1" si="35"/>
        <v>0</v>
      </c>
    </row>
    <row r="69" spans="6:48" x14ac:dyDescent="0.25">
      <c r="F69" s="116" t="s">
        <v>387</v>
      </c>
      <c r="G69" s="116" t="s">
        <v>381</v>
      </c>
      <c r="H69" s="116" t="s">
        <v>4</v>
      </c>
      <c r="I69" s="117"/>
      <c r="J69" s="117"/>
      <c r="K69" s="117"/>
      <c r="L69" s="117"/>
      <c r="M69" s="117"/>
      <c r="N69" s="117"/>
      <c r="O69" s="128"/>
      <c r="P69" s="128" t="e">
        <f t="array" aca="1" ref="P69" ca="1">IF(RIGHT(P$10,2)&gt;=RIGHT(CurrentCFYear,2),SUM(IF(MasterDataSheetEmissionSource=$F69,IF(MasterDataSheetYear=P$56,MasterDataSheetData))),SUMIF(BAUEmissionSource,$F69&amp;" ("&amp;$G69&amp;")",INDEX(BAUData,0,MATCH(P$10,BAUYear,0))))</f>
        <v>#NAME?</v>
      </c>
      <c r="Q69" s="128" t="e">
        <f t="array" aca="1" ref="Q69" ca="1">IF(RIGHT(Q$10,2)&gt;=RIGHT(CurrentCFYear,2),SUM(IF(MasterDataSheetEmissionSource=$F69,IF(MasterDataSheetYear=Q$56,MasterDataSheetData))),SUMIF(BAUEmissionSource,$F69&amp;" ("&amp;$G69&amp;")",INDEX(BAUData,0,MATCH(Q$10,BAUYear,0))))</f>
        <v>#NAME?</v>
      </c>
      <c r="R69" s="128" t="e">
        <f t="array" aca="1" ref="R69" ca="1">IF(RIGHT(R$10,2)&gt;=RIGHT(CurrentCFYear,2),SUM(IF(MasterDataSheetEmissionSource=$F69,IF(MasterDataSheetYear=R$56,MasterDataSheetData))),SUMIF(BAUEmissionSource,$F69&amp;" ("&amp;$G69&amp;")",INDEX(BAUData,0,MATCH(R$10,BAUYear,0))))</f>
        <v>#NAME?</v>
      </c>
      <c r="S69" s="128" t="e">
        <f t="array" aca="1" ref="S69" ca="1">IF(RIGHT(S$10,2)&gt;=RIGHT(CurrentCFYear,2),SUM(IF(MasterDataSheetEmissionSource=$F69,IF(MasterDataSheetYear=S$56,MasterDataSheetData))),SUMIF(BAUEmissionSource,$F69&amp;" ("&amp;$G69&amp;")",INDEX(BAUData,0,MATCH(S$10,BAUYear,0))))</f>
        <v>#NAME?</v>
      </c>
      <c r="T69" s="128" t="e">
        <f t="array" aca="1" ref="T69" ca="1">IF(RIGHT(T$10,2)&gt;=RIGHT(CurrentCFYear,2),SUM(IF(MasterDataSheetEmissionSource=$F69,IF(MasterDataSheetYear=T$56,MasterDataSheetData))),SUMIF(BAUEmissionSource,$F69&amp;" ("&amp;$G69&amp;")",INDEX(BAUData,0,MATCH(T$10,BAUYear,0))))</f>
        <v>#NAME?</v>
      </c>
      <c r="U69" s="128" t="e">
        <f t="array" aca="1" ref="U69" ca="1">IF(RIGHT(U$10,2)&gt;=RIGHT(CurrentCFYear,2),SUM(IF(MasterDataSheetEmissionSource=$F69,IF(MasterDataSheetYear=U$56,MasterDataSheetData))),SUMIF(BAUEmissionSource,$F69&amp;" ("&amp;$G69&amp;")",INDEX(BAUData,0,MATCH(U$10,BAUYear,0))))</f>
        <v>#NAME?</v>
      </c>
      <c r="V69" s="128" t="e">
        <f t="array" aca="1" ref="V69" ca="1">IF(RIGHT(V$10,2)&gt;=RIGHT(CurrentCFYear,2),SUM(IF(MasterDataSheetEmissionSource=$F69,IF(MasterDataSheetYear=V$56,MasterDataSheetData))),SUMIF(BAUEmissionSource,$F69&amp;" ("&amp;$G69&amp;")",INDEX(BAUData,0,MATCH(V$10,BAUYear,0))))</f>
        <v>#NAME?</v>
      </c>
      <c r="W69" s="128" t="e">
        <f t="array" aca="1" ref="W69" ca="1">IF(RIGHT(W$10,2)&gt;=RIGHT(CurrentCFYear,2),SUM(IF(MasterDataSheetEmissionSource=$F69,IF(MasterDataSheetYear=W$56,MasterDataSheetData))),SUMIF(BAUEmissionSource,$F69&amp;" ("&amp;$G69&amp;")",INDEX(BAUData,0,MATCH(W$10,BAUYear,0))))</f>
        <v>#NAME?</v>
      </c>
      <c r="X69" s="128" t="e">
        <f t="array" aca="1" ref="X69" ca="1">IF(RIGHT(X$10,2)&gt;=RIGHT(CurrentCFYear,2),SUM(IF(MasterDataSheetEmissionSource=$F69,IF(MasterDataSheetYear=X$56,MasterDataSheetData))),SUMIF(BAUEmissionSource,$F69&amp;" ("&amp;$G69&amp;")",INDEX(BAUData,0,MATCH(X$10,BAUYear,0))))</f>
        <v>#NAME?</v>
      </c>
      <c r="Y69" s="128" t="e">
        <f t="array" aca="1" ref="Y69" ca="1">IF(RIGHT(Y$10,2)&gt;=RIGHT(CurrentCFYear,2),SUM(IF(MasterDataSheetEmissionSource=$F69,IF(MasterDataSheetYear=Y$56,MasterDataSheetData))),SUMIF(BAUEmissionSource,$F69&amp;" ("&amp;$G69&amp;")",INDEX(BAUData,0,MATCH(Y$10,BAUYear,0))))</f>
        <v>#NAME?</v>
      </c>
      <c r="Z69" s="128" t="e">
        <f t="array" aca="1" ref="Z69" ca="1">IF(RIGHT(Z$10,2)&gt;=RIGHT(CurrentCFYear,2),SUM(IF(MasterDataSheetEmissionSource=$F69,IF(MasterDataSheetYear=Z$56,MasterDataSheetData))),SUMIF(BAUEmissionSource,$F69&amp;" ("&amp;$G69&amp;")",INDEX(BAUData,0,MATCH(Z$10,BAUYear,0))))</f>
        <v>#NAME?</v>
      </c>
      <c r="AB69" s="121" t="s">
        <v>387</v>
      </c>
      <c r="AC69" s="121" t="s">
        <v>381</v>
      </c>
      <c r="AD69" s="121" t="s">
        <v>4</v>
      </c>
      <c r="AE69" s="117"/>
      <c r="AF69" s="117"/>
      <c r="AG69" s="117"/>
      <c r="AH69" s="117"/>
      <c r="AI69" s="117"/>
      <c r="AJ69" s="117"/>
      <c r="AK69" s="128"/>
      <c r="AL69" s="174">
        <f t="shared" ca="1" si="25"/>
        <v>0</v>
      </c>
      <c r="AM69" s="174">
        <f t="shared" ca="1" si="26"/>
        <v>0</v>
      </c>
      <c r="AN69" s="174">
        <f t="shared" ca="1" si="27"/>
        <v>0</v>
      </c>
      <c r="AO69" s="174">
        <f t="shared" ca="1" si="28"/>
        <v>0</v>
      </c>
      <c r="AP69" s="174">
        <f t="shared" ca="1" si="29"/>
        <v>0</v>
      </c>
      <c r="AQ69" s="174">
        <f t="shared" ca="1" si="30"/>
        <v>0</v>
      </c>
      <c r="AR69" s="174">
        <f t="shared" ca="1" si="31"/>
        <v>0</v>
      </c>
      <c r="AS69" s="174">
        <f t="shared" ca="1" si="32"/>
        <v>0</v>
      </c>
      <c r="AT69" s="174">
        <f t="shared" ca="1" si="33"/>
        <v>0</v>
      </c>
      <c r="AU69" s="174">
        <f t="shared" ca="1" si="34"/>
        <v>0</v>
      </c>
      <c r="AV69" s="174">
        <f t="shared" ca="1" si="35"/>
        <v>0</v>
      </c>
    </row>
    <row r="70" spans="6:48" x14ac:dyDescent="0.25">
      <c r="F70" s="116" t="s">
        <v>386</v>
      </c>
      <c r="G70" s="116" t="s">
        <v>381</v>
      </c>
      <c r="H70" s="116" t="s">
        <v>4</v>
      </c>
      <c r="I70" s="117"/>
      <c r="J70" s="117"/>
      <c r="K70" s="117"/>
      <c r="L70" s="117"/>
      <c r="M70" s="117"/>
      <c r="N70" s="117"/>
      <c r="O70" s="128"/>
      <c r="P70" s="128" t="e">
        <f t="array" aca="1" ref="P70" ca="1">IF(RIGHT(P$10,2)&gt;=RIGHT(CurrentCFYear,2),SUM(IF(MasterDataSheetEmissionSource=$F70,IF(MasterDataSheetYear=P$56,MasterDataSheetData))),SUMIF(BAUEmissionSource,$F70&amp;" ("&amp;$G70&amp;")",INDEX(BAUData,0,MATCH(P$10,BAUYear,0))))</f>
        <v>#NAME?</v>
      </c>
      <c r="Q70" s="128" t="e">
        <f t="array" aca="1" ref="Q70" ca="1">IF(RIGHT(Q$10,2)&gt;=RIGHT(CurrentCFYear,2),SUM(IF(MasterDataSheetEmissionSource=$F70,IF(MasterDataSheetYear=Q$56,MasterDataSheetData))),SUMIF(BAUEmissionSource,$F70&amp;" ("&amp;$G70&amp;")",INDEX(BAUData,0,MATCH(Q$10,BAUYear,0))))</f>
        <v>#NAME?</v>
      </c>
      <c r="R70" s="128" t="e">
        <f t="array" aca="1" ref="R70" ca="1">IF(RIGHT(R$10,2)&gt;=RIGHT(CurrentCFYear,2),SUM(IF(MasterDataSheetEmissionSource=$F70,IF(MasterDataSheetYear=R$56,MasterDataSheetData))),SUMIF(BAUEmissionSource,$F70&amp;" ("&amp;$G70&amp;")",INDEX(BAUData,0,MATCH(R$10,BAUYear,0))))</f>
        <v>#NAME?</v>
      </c>
      <c r="S70" s="128" t="e">
        <f t="array" aca="1" ref="S70" ca="1">IF(RIGHT(S$10,2)&gt;=RIGHT(CurrentCFYear,2),SUM(IF(MasterDataSheetEmissionSource=$F70,IF(MasterDataSheetYear=S$56,MasterDataSheetData))),SUMIF(BAUEmissionSource,$F70&amp;" ("&amp;$G70&amp;")",INDEX(BAUData,0,MATCH(S$10,BAUYear,0))))</f>
        <v>#NAME?</v>
      </c>
      <c r="T70" s="128" t="e">
        <f t="array" aca="1" ref="T70" ca="1">IF(RIGHT(T$10,2)&gt;=RIGHT(CurrentCFYear,2),SUM(IF(MasterDataSheetEmissionSource=$F70,IF(MasterDataSheetYear=T$56,MasterDataSheetData))),SUMIF(BAUEmissionSource,$F70&amp;" ("&amp;$G70&amp;")",INDEX(BAUData,0,MATCH(T$10,BAUYear,0))))</f>
        <v>#NAME?</v>
      </c>
      <c r="U70" s="128" t="e">
        <f t="array" aca="1" ref="U70" ca="1">IF(RIGHT(U$10,2)&gt;=RIGHT(CurrentCFYear,2),SUM(IF(MasterDataSheetEmissionSource=$F70,IF(MasterDataSheetYear=U$56,MasterDataSheetData))),SUMIF(BAUEmissionSource,$F70&amp;" ("&amp;$G70&amp;")",INDEX(BAUData,0,MATCH(U$10,BAUYear,0))))</f>
        <v>#NAME?</v>
      </c>
      <c r="V70" s="128" t="e">
        <f t="array" aca="1" ref="V70" ca="1">IF(RIGHT(V$10,2)&gt;=RIGHT(CurrentCFYear,2),SUM(IF(MasterDataSheetEmissionSource=$F70,IF(MasterDataSheetYear=V$56,MasterDataSheetData))),SUMIF(BAUEmissionSource,$F70&amp;" ("&amp;$G70&amp;")",INDEX(BAUData,0,MATCH(V$10,BAUYear,0))))</f>
        <v>#NAME?</v>
      </c>
      <c r="W70" s="128" t="e">
        <f t="array" aca="1" ref="W70" ca="1">IF(RIGHT(W$10,2)&gt;=RIGHT(CurrentCFYear,2),SUM(IF(MasterDataSheetEmissionSource=$F70,IF(MasterDataSheetYear=W$56,MasterDataSheetData))),SUMIF(BAUEmissionSource,$F70&amp;" ("&amp;$G70&amp;")",INDEX(BAUData,0,MATCH(W$10,BAUYear,0))))</f>
        <v>#NAME?</v>
      </c>
      <c r="X70" s="128" t="e">
        <f t="array" aca="1" ref="X70" ca="1">IF(RIGHT(X$10,2)&gt;=RIGHT(CurrentCFYear,2),SUM(IF(MasterDataSheetEmissionSource=$F70,IF(MasterDataSheetYear=X$56,MasterDataSheetData))),SUMIF(BAUEmissionSource,$F70&amp;" ("&amp;$G70&amp;")",INDEX(BAUData,0,MATCH(X$10,BAUYear,0))))</f>
        <v>#NAME?</v>
      </c>
      <c r="Y70" s="128" t="e">
        <f t="array" aca="1" ref="Y70" ca="1">IF(RIGHT(Y$10,2)&gt;=RIGHT(CurrentCFYear,2),SUM(IF(MasterDataSheetEmissionSource=$F70,IF(MasterDataSheetYear=Y$56,MasterDataSheetData))),SUMIF(BAUEmissionSource,$F70&amp;" ("&amp;$G70&amp;")",INDEX(BAUData,0,MATCH(Y$10,BAUYear,0))))</f>
        <v>#NAME?</v>
      </c>
      <c r="Z70" s="128" t="e">
        <f t="array" aca="1" ref="Z70" ca="1">IF(RIGHT(Z$10,2)&gt;=RIGHT(CurrentCFYear,2),SUM(IF(MasterDataSheetEmissionSource=$F70,IF(MasterDataSheetYear=Z$56,MasterDataSheetData))),SUMIF(BAUEmissionSource,$F70&amp;" ("&amp;$G70&amp;")",INDEX(BAUData,0,MATCH(Z$10,BAUYear,0))))</f>
        <v>#NAME?</v>
      </c>
      <c r="AB70" s="121" t="s">
        <v>386</v>
      </c>
      <c r="AC70" s="121" t="s">
        <v>381</v>
      </c>
      <c r="AD70" s="121" t="s">
        <v>4</v>
      </c>
      <c r="AE70" s="117"/>
      <c r="AF70" s="117"/>
      <c r="AG70" s="117"/>
      <c r="AH70" s="117"/>
      <c r="AI70" s="117"/>
      <c r="AJ70" s="117"/>
      <c r="AK70" s="128"/>
      <c r="AL70" s="174">
        <f t="shared" ca="1" si="25"/>
        <v>0</v>
      </c>
      <c r="AM70" s="174">
        <f t="shared" ca="1" si="26"/>
        <v>0</v>
      </c>
      <c r="AN70" s="174">
        <f t="shared" ca="1" si="27"/>
        <v>0</v>
      </c>
      <c r="AO70" s="174">
        <f t="shared" ca="1" si="28"/>
        <v>0</v>
      </c>
      <c r="AP70" s="174">
        <f t="shared" ca="1" si="29"/>
        <v>0</v>
      </c>
      <c r="AQ70" s="174">
        <f t="shared" ca="1" si="30"/>
        <v>0</v>
      </c>
      <c r="AR70" s="174">
        <f t="shared" ca="1" si="31"/>
        <v>0</v>
      </c>
      <c r="AS70" s="174">
        <f t="shared" ca="1" si="32"/>
        <v>0</v>
      </c>
      <c r="AT70" s="174">
        <f t="shared" ca="1" si="33"/>
        <v>0</v>
      </c>
      <c r="AU70" s="174">
        <f t="shared" ca="1" si="34"/>
        <v>0</v>
      </c>
      <c r="AV70" s="174">
        <f t="shared" ca="1" si="35"/>
        <v>0</v>
      </c>
    </row>
    <row r="71" spans="6:48" x14ac:dyDescent="0.25">
      <c r="F71" s="116" t="s">
        <v>370</v>
      </c>
      <c r="G71" s="116" t="s">
        <v>381</v>
      </c>
      <c r="H71" s="116" t="s">
        <v>4</v>
      </c>
      <c r="I71" s="117"/>
      <c r="J71" s="117"/>
      <c r="K71" s="117"/>
      <c r="L71" s="117"/>
      <c r="M71" s="117"/>
      <c r="N71" s="117"/>
      <c r="O71" s="128"/>
      <c r="P71" s="128" t="e">
        <f t="array" aca="1" ref="P71" ca="1">IF(RIGHT(P$10,2)&gt;=RIGHT(CurrentCFYear,2),SUM(IF(MasterDataSheetEmissionSource=$F71,IF(MasterDataSheetYear=P$56,MasterDataSheetData))),SUMIF(BAUEmissionSource,$F71&amp;" ("&amp;$G71&amp;")",INDEX(BAUData,0,MATCH(P$10,BAUYear,0))))</f>
        <v>#NAME?</v>
      </c>
      <c r="Q71" s="128" t="e">
        <f t="array" aca="1" ref="Q71" ca="1">IF(RIGHT(Q$10,2)&gt;=RIGHT(CurrentCFYear,2),SUM(IF(MasterDataSheetEmissionSource=$F71,IF(MasterDataSheetYear=Q$56,MasterDataSheetData))),SUMIF(BAUEmissionSource,$F71&amp;" ("&amp;$G71&amp;")",INDEX(BAUData,0,MATCH(Q$10,BAUYear,0))))</f>
        <v>#NAME?</v>
      </c>
      <c r="R71" s="128" t="e">
        <f t="array" aca="1" ref="R71" ca="1">IF(RIGHT(R$10,2)&gt;=RIGHT(CurrentCFYear,2),SUM(IF(MasterDataSheetEmissionSource=$F71,IF(MasterDataSheetYear=R$56,MasterDataSheetData))),SUMIF(BAUEmissionSource,$F71&amp;" ("&amp;$G71&amp;")",INDEX(BAUData,0,MATCH(R$10,BAUYear,0))))</f>
        <v>#NAME?</v>
      </c>
      <c r="S71" s="128" t="e">
        <f t="array" aca="1" ref="S71" ca="1">IF(RIGHT(S$10,2)&gt;=RIGHT(CurrentCFYear,2),SUM(IF(MasterDataSheetEmissionSource=$F71,IF(MasterDataSheetYear=S$56,MasterDataSheetData))),SUMIF(BAUEmissionSource,$F71&amp;" ("&amp;$G71&amp;")",INDEX(BAUData,0,MATCH(S$10,BAUYear,0))))</f>
        <v>#NAME?</v>
      </c>
      <c r="T71" s="128" t="e">
        <f t="array" aca="1" ref="T71" ca="1">IF(RIGHT(T$10,2)&gt;=RIGHT(CurrentCFYear,2),SUM(IF(MasterDataSheetEmissionSource=$F71,IF(MasterDataSheetYear=T$56,MasterDataSheetData))),SUMIF(BAUEmissionSource,$F71&amp;" ("&amp;$G71&amp;")",INDEX(BAUData,0,MATCH(T$10,BAUYear,0))))</f>
        <v>#NAME?</v>
      </c>
      <c r="U71" s="128" t="e">
        <f t="array" aca="1" ref="U71" ca="1">IF(RIGHT(U$10,2)&gt;=RIGHT(CurrentCFYear,2),SUM(IF(MasterDataSheetEmissionSource=$F71,IF(MasterDataSheetYear=U$56,MasterDataSheetData))),SUMIF(BAUEmissionSource,$F71&amp;" ("&amp;$G71&amp;")",INDEX(BAUData,0,MATCH(U$10,BAUYear,0))))</f>
        <v>#NAME?</v>
      </c>
      <c r="V71" s="128" t="e">
        <f t="array" aca="1" ref="V71" ca="1">IF(RIGHT(V$10,2)&gt;=RIGHT(CurrentCFYear,2),SUM(IF(MasterDataSheetEmissionSource=$F71,IF(MasterDataSheetYear=V$56,MasterDataSheetData))),SUMIF(BAUEmissionSource,$F71&amp;" ("&amp;$G71&amp;")",INDEX(BAUData,0,MATCH(V$10,BAUYear,0))))</f>
        <v>#NAME?</v>
      </c>
      <c r="W71" s="128" t="e">
        <f t="array" aca="1" ref="W71" ca="1">IF(RIGHT(W$10,2)&gt;=RIGHT(CurrentCFYear,2),SUM(IF(MasterDataSheetEmissionSource=$F71,IF(MasterDataSheetYear=W$56,MasterDataSheetData))),SUMIF(BAUEmissionSource,$F71&amp;" ("&amp;$G71&amp;")",INDEX(BAUData,0,MATCH(W$10,BAUYear,0))))</f>
        <v>#NAME?</v>
      </c>
      <c r="X71" s="128" t="e">
        <f t="array" aca="1" ref="X71" ca="1">IF(RIGHT(X$10,2)&gt;=RIGHT(CurrentCFYear,2),SUM(IF(MasterDataSheetEmissionSource=$F71,IF(MasterDataSheetYear=X$56,MasterDataSheetData))),SUMIF(BAUEmissionSource,$F71&amp;" ("&amp;$G71&amp;")",INDEX(BAUData,0,MATCH(X$10,BAUYear,0))))</f>
        <v>#NAME?</v>
      </c>
      <c r="Y71" s="128" t="e">
        <f t="array" aca="1" ref="Y71" ca="1">IF(RIGHT(Y$10,2)&gt;=RIGHT(CurrentCFYear,2),SUM(IF(MasterDataSheetEmissionSource=$F71,IF(MasterDataSheetYear=Y$56,MasterDataSheetData))),SUMIF(BAUEmissionSource,$F71&amp;" ("&amp;$G71&amp;")",INDEX(BAUData,0,MATCH(Y$10,BAUYear,0))))</f>
        <v>#NAME?</v>
      </c>
      <c r="Z71" s="128" t="e">
        <f t="array" aca="1" ref="Z71" ca="1">IF(RIGHT(Z$10,2)&gt;=RIGHT(CurrentCFYear,2),SUM(IF(MasterDataSheetEmissionSource=$F71,IF(MasterDataSheetYear=Z$56,MasterDataSheetData))),SUMIF(BAUEmissionSource,$F71&amp;" ("&amp;$G71&amp;")",INDEX(BAUData,0,MATCH(Z$10,BAUYear,0))))</f>
        <v>#NAME?</v>
      </c>
      <c r="AB71" s="121" t="s">
        <v>370</v>
      </c>
      <c r="AC71" s="121" t="s">
        <v>381</v>
      </c>
      <c r="AD71" s="121" t="s">
        <v>4</v>
      </c>
      <c r="AE71" s="117"/>
      <c r="AF71" s="117"/>
      <c r="AG71" s="117"/>
      <c r="AH71" s="117"/>
      <c r="AI71" s="117"/>
      <c r="AJ71" s="117"/>
      <c r="AK71" s="128"/>
      <c r="AL71" s="174">
        <f t="shared" ca="1" si="25"/>
        <v>0</v>
      </c>
      <c r="AM71" s="174">
        <f t="shared" ca="1" si="26"/>
        <v>0</v>
      </c>
      <c r="AN71" s="174">
        <f t="shared" ca="1" si="27"/>
        <v>0</v>
      </c>
      <c r="AO71" s="174">
        <f t="shared" ca="1" si="28"/>
        <v>0</v>
      </c>
      <c r="AP71" s="174">
        <f t="shared" ca="1" si="29"/>
        <v>0</v>
      </c>
      <c r="AQ71" s="174">
        <f t="shared" ca="1" si="30"/>
        <v>0</v>
      </c>
      <c r="AR71" s="174">
        <f t="shared" ca="1" si="31"/>
        <v>0</v>
      </c>
      <c r="AS71" s="174">
        <f t="shared" ca="1" si="32"/>
        <v>0</v>
      </c>
      <c r="AT71" s="174">
        <f t="shared" ca="1" si="33"/>
        <v>0</v>
      </c>
      <c r="AU71" s="174">
        <f t="shared" ca="1" si="34"/>
        <v>0</v>
      </c>
      <c r="AV71" s="174">
        <f t="shared" ca="1" si="35"/>
        <v>0</v>
      </c>
    </row>
    <row r="72" spans="6:48" x14ac:dyDescent="0.25">
      <c r="F72" s="116" t="s">
        <v>369</v>
      </c>
      <c r="G72" s="116" t="s">
        <v>380</v>
      </c>
      <c r="H72" s="116" t="s">
        <v>687</v>
      </c>
      <c r="I72" s="117"/>
      <c r="J72" s="117"/>
      <c r="K72" s="117"/>
      <c r="L72" s="117"/>
      <c r="M72" s="117"/>
      <c r="N72" s="117"/>
      <c r="O72" s="128"/>
      <c r="P72" s="128" t="e">
        <f t="array" aca="1" ref="P72" ca="1">IF(RIGHT(P$10,2)&gt;=RIGHT(CurrentCFYear,2),SUM(IF(MasterDataSheetEmissionSource=$F72,IF(MasterDataSheetYear=P$56,MasterDataSheetData))),SUMIF(BAUEmissionSource,$F72&amp;" ("&amp;$G72&amp;")",INDEX(BAUData,0,MATCH(P$10,BAUYear,0))))</f>
        <v>#NAME?</v>
      </c>
      <c r="Q72" s="128" t="e">
        <f t="array" aca="1" ref="Q72" ca="1">IF(RIGHT(Q$10,2)&gt;=RIGHT(CurrentCFYear,2),SUM(IF(MasterDataSheetEmissionSource=$F72,IF(MasterDataSheetYear=Q$56,MasterDataSheetData))),SUMIF(BAUEmissionSource,$F72&amp;" ("&amp;$G72&amp;")",INDEX(BAUData,0,MATCH(Q$10,BAUYear,0))))</f>
        <v>#NAME?</v>
      </c>
      <c r="R72" s="128" t="e">
        <f t="array" aca="1" ref="R72" ca="1">IF(RIGHT(R$10,2)&gt;=RIGHT(CurrentCFYear,2),SUM(IF(MasterDataSheetEmissionSource=$F72,IF(MasterDataSheetYear=R$56,MasterDataSheetData))),SUMIF(BAUEmissionSource,$F72&amp;" ("&amp;$G72&amp;")",INDEX(BAUData,0,MATCH(R$10,BAUYear,0))))</f>
        <v>#NAME?</v>
      </c>
      <c r="S72" s="128" t="e">
        <f t="array" aca="1" ref="S72" ca="1">IF(RIGHT(S$10,2)&gt;=RIGHT(CurrentCFYear,2),SUM(IF(MasterDataSheetEmissionSource=$F72,IF(MasterDataSheetYear=S$56,MasterDataSheetData))),SUMIF(BAUEmissionSource,$F72&amp;" ("&amp;$G72&amp;")",INDEX(BAUData,0,MATCH(S$10,BAUYear,0))))</f>
        <v>#NAME?</v>
      </c>
      <c r="T72" s="128" t="e">
        <f t="array" aca="1" ref="T72" ca="1">IF(RIGHT(T$10,2)&gt;=RIGHT(CurrentCFYear,2),SUM(IF(MasterDataSheetEmissionSource=$F72,IF(MasterDataSheetYear=T$56,MasterDataSheetData))),SUMIF(BAUEmissionSource,$F72&amp;" ("&amp;$G72&amp;")",INDEX(BAUData,0,MATCH(T$10,BAUYear,0))))</f>
        <v>#NAME?</v>
      </c>
      <c r="U72" s="128" t="e">
        <f t="array" aca="1" ref="U72" ca="1">IF(RIGHT(U$10,2)&gt;=RIGHT(CurrentCFYear,2),SUM(IF(MasterDataSheetEmissionSource=$F72,IF(MasterDataSheetYear=U$56,MasterDataSheetData))),SUMIF(BAUEmissionSource,$F72&amp;" ("&amp;$G72&amp;")",INDEX(BAUData,0,MATCH(U$10,BAUYear,0))))</f>
        <v>#NAME?</v>
      </c>
      <c r="V72" s="128" t="e">
        <f t="array" aca="1" ref="V72" ca="1">IF(RIGHT(V$10,2)&gt;=RIGHT(CurrentCFYear,2),SUM(IF(MasterDataSheetEmissionSource=$F72,IF(MasterDataSheetYear=V$56,MasterDataSheetData))),SUMIF(BAUEmissionSource,$F72&amp;" ("&amp;$G72&amp;")",INDEX(BAUData,0,MATCH(V$10,BAUYear,0))))</f>
        <v>#NAME?</v>
      </c>
      <c r="W72" s="128" t="e">
        <f t="array" aca="1" ref="W72" ca="1">IF(RIGHT(W$10,2)&gt;=RIGHT(CurrentCFYear,2),SUM(IF(MasterDataSheetEmissionSource=$F72,IF(MasterDataSheetYear=W$56,MasterDataSheetData))),SUMIF(BAUEmissionSource,$F72&amp;" ("&amp;$G72&amp;")",INDEX(BAUData,0,MATCH(W$10,BAUYear,0))))</f>
        <v>#NAME?</v>
      </c>
      <c r="X72" s="128" t="e">
        <f t="array" aca="1" ref="X72" ca="1">IF(RIGHT(X$10,2)&gt;=RIGHT(CurrentCFYear,2),SUM(IF(MasterDataSheetEmissionSource=$F72,IF(MasterDataSheetYear=X$56,MasterDataSheetData))),SUMIF(BAUEmissionSource,$F72&amp;" ("&amp;$G72&amp;")",INDEX(BAUData,0,MATCH(X$10,BAUYear,0))))</f>
        <v>#NAME?</v>
      </c>
      <c r="Y72" s="128" t="e">
        <f t="array" aca="1" ref="Y72" ca="1">IF(RIGHT(Y$10,2)&gt;=RIGHT(CurrentCFYear,2),SUM(IF(MasterDataSheetEmissionSource=$F72,IF(MasterDataSheetYear=Y$56,MasterDataSheetData))),SUMIF(BAUEmissionSource,$F72&amp;" ("&amp;$G72&amp;")",INDEX(BAUData,0,MATCH(Y$10,BAUYear,0))))</f>
        <v>#NAME?</v>
      </c>
      <c r="Z72" s="128" t="e">
        <f t="array" aca="1" ref="Z72" ca="1">IF(RIGHT(Z$10,2)&gt;=RIGHT(CurrentCFYear,2),SUM(IF(MasterDataSheetEmissionSource=$F72,IF(MasterDataSheetYear=Z$56,MasterDataSheetData))),SUMIF(BAUEmissionSource,$F72&amp;" ("&amp;$G72&amp;")",INDEX(BAUData,0,MATCH(Z$10,BAUYear,0))))</f>
        <v>#NAME?</v>
      </c>
      <c r="AB72" s="121" t="s">
        <v>369</v>
      </c>
      <c r="AC72" s="121" t="s">
        <v>380</v>
      </c>
      <c r="AD72" s="121" t="s">
        <v>687</v>
      </c>
      <c r="AE72" s="117"/>
      <c r="AF72" s="117"/>
      <c r="AG72" s="117"/>
      <c r="AH72" s="117"/>
      <c r="AI72" s="117"/>
      <c r="AJ72" s="117"/>
      <c r="AK72" s="128"/>
      <c r="AL72" s="174">
        <f t="shared" ca="1" si="25"/>
        <v>0</v>
      </c>
      <c r="AM72" s="174">
        <f t="shared" ca="1" si="26"/>
        <v>0</v>
      </c>
      <c r="AN72" s="174">
        <f t="shared" ca="1" si="27"/>
        <v>0</v>
      </c>
      <c r="AO72" s="174">
        <f t="shared" ca="1" si="28"/>
        <v>0</v>
      </c>
      <c r="AP72" s="174">
        <f t="shared" ca="1" si="29"/>
        <v>0</v>
      </c>
      <c r="AQ72" s="174">
        <f t="shared" ca="1" si="30"/>
        <v>0</v>
      </c>
      <c r="AR72" s="174">
        <f t="shared" ca="1" si="31"/>
        <v>0</v>
      </c>
      <c r="AS72" s="174">
        <f t="shared" ca="1" si="32"/>
        <v>0</v>
      </c>
      <c r="AT72" s="174">
        <f t="shared" ca="1" si="33"/>
        <v>0</v>
      </c>
      <c r="AU72" s="174">
        <f t="shared" ca="1" si="34"/>
        <v>0</v>
      </c>
      <c r="AV72" s="174">
        <f t="shared" ca="1" si="35"/>
        <v>0</v>
      </c>
    </row>
    <row r="73" spans="6:48" x14ac:dyDescent="0.25">
      <c r="F73" s="116" t="s">
        <v>368</v>
      </c>
      <c r="G73" s="116" t="s">
        <v>380</v>
      </c>
      <c r="H73" s="116" t="s">
        <v>687</v>
      </c>
      <c r="I73" s="117"/>
      <c r="J73" s="117"/>
      <c r="K73" s="117"/>
      <c r="L73" s="117"/>
      <c r="M73" s="117"/>
      <c r="N73" s="117"/>
      <c r="O73" s="128"/>
      <c r="P73" s="128" t="e">
        <f t="array" aca="1" ref="P73" ca="1">IF(RIGHT(P$10,2)&gt;=RIGHT(CurrentCFYear,2),SUM(IF(MasterDataSheetEmissionSource=$F73,IF(MasterDataSheetYear=P$56,MasterDataSheetData))),SUMIF(BAUEmissionSource,$F73&amp;" ("&amp;$G73&amp;")",INDEX(BAUData,0,MATCH(P$10,BAUYear,0))))</f>
        <v>#NAME?</v>
      </c>
      <c r="Q73" s="128" t="e">
        <f t="array" aca="1" ref="Q73" ca="1">IF(RIGHT(Q$10,2)&gt;=RIGHT(CurrentCFYear,2),SUM(IF(MasterDataSheetEmissionSource=$F73,IF(MasterDataSheetYear=Q$56,MasterDataSheetData))),SUMIF(BAUEmissionSource,$F73&amp;" ("&amp;$G73&amp;")",INDEX(BAUData,0,MATCH(Q$10,BAUYear,0))))</f>
        <v>#NAME?</v>
      </c>
      <c r="R73" s="128" t="e">
        <f t="array" aca="1" ref="R73" ca="1">IF(RIGHT(R$10,2)&gt;=RIGHT(CurrentCFYear,2),SUM(IF(MasterDataSheetEmissionSource=$F73,IF(MasterDataSheetYear=R$56,MasterDataSheetData))),SUMIF(BAUEmissionSource,$F73&amp;" ("&amp;$G73&amp;")",INDEX(BAUData,0,MATCH(R$10,BAUYear,0))))</f>
        <v>#NAME?</v>
      </c>
      <c r="S73" s="128" t="e">
        <f t="array" aca="1" ref="S73" ca="1">IF(RIGHT(S$10,2)&gt;=RIGHT(CurrentCFYear,2),SUM(IF(MasterDataSheetEmissionSource=$F73,IF(MasterDataSheetYear=S$56,MasterDataSheetData))),SUMIF(BAUEmissionSource,$F73&amp;" ("&amp;$G73&amp;")",INDEX(BAUData,0,MATCH(S$10,BAUYear,0))))</f>
        <v>#NAME?</v>
      </c>
      <c r="T73" s="128" t="e">
        <f t="array" aca="1" ref="T73" ca="1">IF(RIGHT(T$10,2)&gt;=RIGHT(CurrentCFYear,2),SUM(IF(MasterDataSheetEmissionSource=$F73,IF(MasterDataSheetYear=T$56,MasterDataSheetData))),SUMIF(BAUEmissionSource,$F73&amp;" ("&amp;$G73&amp;")",INDEX(BAUData,0,MATCH(T$10,BAUYear,0))))</f>
        <v>#NAME?</v>
      </c>
      <c r="U73" s="128" t="e">
        <f t="array" aca="1" ref="U73" ca="1">IF(RIGHT(U$10,2)&gt;=RIGHT(CurrentCFYear,2),SUM(IF(MasterDataSheetEmissionSource=$F73,IF(MasterDataSheetYear=U$56,MasterDataSheetData))),SUMIF(BAUEmissionSource,$F73&amp;" ("&amp;$G73&amp;")",INDEX(BAUData,0,MATCH(U$10,BAUYear,0))))</f>
        <v>#NAME?</v>
      </c>
      <c r="V73" s="128" t="e">
        <f t="array" aca="1" ref="V73" ca="1">IF(RIGHT(V$10,2)&gt;=RIGHT(CurrentCFYear,2),SUM(IF(MasterDataSheetEmissionSource=$F73,IF(MasterDataSheetYear=V$56,MasterDataSheetData))),SUMIF(BAUEmissionSource,$F73&amp;" ("&amp;$G73&amp;")",INDEX(BAUData,0,MATCH(V$10,BAUYear,0))))</f>
        <v>#NAME?</v>
      </c>
      <c r="W73" s="128" t="e">
        <f t="array" aca="1" ref="W73" ca="1">IF(RIGHT(W$10,2)&gt;=RIGHT(CurrentCFYear,2),SUM(IF(MasterDataSheetEmissionSource=$F73,IF(MasterDataSheetYear=W$56,MasterDataSheetData))),SUMIF(BAUEmissionSource,$F73&amp;" ("&amp;$G73&amp;")",INDEX(BAUData,0,MATCH(W$10,BAUYear,0))))</f>
        <v>#NAME?</v>
      </c>
      <c r="X73" s="128" t="e">
        <f t="array" aca="1" ref="X73" ca="1">IF(RIGHT(X$10,2)&gt;=RIGHT(CurrentCFYear,2),SUM(IF(MasterDataSheetEmissionSource=$F73,IF(MasterDataSheetYear=X$56,MasterDataSheetData))),SUMIF(BAUEmissionSource,$F73&amp;" ("&amp;$G73&amp;")",INDEX(BAUData,0,MATCH(X$10,BAUYear,0))))</f>
        <v>#NAME?</v>
      </c>
      <c r="Y73" s="128" t="e">
        <f t="array" aca="1" ref="Y73" ca="1">IF(RIGHT(Y$10,2)&gt;=RIGHT(CurrentCFYear,2),SUM(IF(MasterDataSheetEmissionSource=$F73,IF(MasterDataSheetYear=Y$56,MasterDataSheetData))),SUMIF(BAUEmissionSource,$F73&amp;" ("&amp;$G73&amp;")",INDEX(BAUData,0,MATCH(Y$10,BAUYear,0))))</f>
        <v>#NAME?</v>
      </c>
      <c r="Z73" s="128" t="e">
        <f t="array" aca="1" ref="Z73" ca="1">IF(RIGHT(Z$10,2)&gt;=RIGHT(CurrentCFYear,2),SUM(IF(MasterDataSheetEmissionSource=$F73,IF(MasterDataSheetYear=Z$56,MasterDataSheetData))),SUMIF(BAUEmissionSource,$F73&amp;" ("&amp;$G73&amp;")",INDEX(BAUData,0,MATCH(Z$10,BAUYear,0))))</f>
        <v>#NAME?</v>
      </c>
      <c r="AB73" s="121" t="s">
        <v>368</v>
      </c>
      <c r="AC73" s="121" t="s">
        <v>380</v>
      </c>
      <c r="AD73" s="121" t="s">
        <v>687</v>
      </c>
      <c r="AE73" s="117"/>
      <c r="AF73" s="117"/>
      <c r="AG73" s="117"/>
      <c r="AH73" s="117"/>
      <c r="AI73" s="117"/>
      <c r="AJ73" s="117"/>
      <c r="AK73" s="128"/>
      <c r="AL73" s="174">
        <f t="shared" ca="1" si="25"/>
        <v>0</v>
      </c>
      <c r="AM73" s="174">
        <f t="shared" ca="1" si="26"/>
        <v>0</v>
      </c>
      <c r="AN73" s="174">
        <f t="shared" ca="1" si="27"/>
        <v>0</v>
      </c>
      <c r="AO73" s="174">
        <f t="shared" ca="1" si="28"/>
        <v>0</v>
      </c>
      <c r="AP73" s="174">
        <f t="shared" ca="1" si="29"/>
        <v>0</v>
      </c>
      <c r="AQ73" s="174">
        <f t="shared" ca="1" si="30"/>
        <v>0</v>
      </c>
      <c r="AR73" s="174">
        <f t="shared" ca="1" si="31"/>
        <v>0</v>
      </c>
      <c r="AS73" s="174">
        <f t="shared" ca="1" si="32"/>
        <v>0</v>
      </c>
      <c r="AT73" s="174">
        <f t="shared" ca="1" si="33"/>
        <v>0</v>
      </c>
      <c r="AU73" s="174">
        <f t="shared" ca="1" si="34"/>
        <v>0</v>
      </c>
      <c r="AV73" s="174">
        <f t="shared" ca="1" si="35"/>
        <v>0</v>
      </c>
    </row>
    <row r="74" spans="6:48" x14ac:dyDescent="0.25">
      <c r="F74" s="116" t="s">
        <v>367</v>
      </c>
      <c r="G74" s="116" t="s">
        <v>380</v>
      </c>
      <c r="H74" s="116" t="s">
        <v>687</v>
      </c>
      <c r="I74" s="117"/>
      <c r="J74" s="117"/>
      <c r="K74" s="117"/>
      <c r="L74" s="117"/>
      <c r="M74" s="117"/>
      <c r="N74" s="117"/>
      <c r="O74" s="128"/>
      <c r="P74" s="128" t="e">
        <f t="array" aca="1" ref="P74" ca="1">IF(RIGHT(P$10,2)&gt;=RIGHT(CurrentCFYear,2),SUM(IF(MasterDataSheetEmissionSource=$F74,IF(MasterDataSheetYear=P$56,MasterDataSheetData))),SUMIF(BAUEmissionSource,$F74&amp;" ("&amp;$G74&amp;")",INDEX(BAUData,0,MATCH(P$10,BAUYear,0))))</f>
        <v>#NAME?</v>
      </c>
      <c r="Q74" s="128" t="e">
        <f t="array" aca="1" ref="Q74" ca="1">IF(RIGHT(Q$10,2)&gt;=RIGHT(CurrentCFYear,2),SUM(IF(MasterDataSheetEmissionSource=$F74,IF(MasterDataSheetYear=Q$56,MasterDataSheetData))),SUMIF(BAUEmissionSource,$F74&amp;" ("&amp;$G74&amp;")",INDEX(BAUData,0,MATCH(Q$10,BAUYear,0))))</f>
        <v>#NAME?</v>
      </c>
      <c r="R74" s="128" t="e">
        <f t="array" aca="1" ref="R74" ca="1">IF(RIGHT(R$10,2)&gt;=RIGHT(CurrentCFYear,2),SUM(IF(MasterDataSheetEmissionSource=$F74,IF(MasterDataSheetYear=R$56,MasterDataSheetData))),SUMIF(BAUEmissionSource,$F74&amp;" ("&amp;$G74&amp;")",INDEX(BAUData,0,MATCH(R$10,BAUYear,0))))</f>
        <v>#NAME?</v>
      </c>
      <c r="S74" s="128" t="e">
        <f t="array" aca="1" ref="S74" ca="1">IF(RIGHT(S$10,2)&gt;=RIGHT(CurrentCFYear,2),SUM(IF(MasterDataSheetEmissionSource=$F74,IF(MasterDataSheetYear=S$56,MasterDataSheetData))),SUMIF(BAUEmissionSource,$F74&amp;" ("&amp;$G74&amp;")",INDEX(BAUData,0,MATCH(S$10,BAUYear,0))))</f>
        <v>#NAME?</v>
      </c>
      <c r="T74" s="128" t="e">
        <f t="array" aca="1" ref="T74" ca="1">IF(RIGHT(T$10,2)&gt;=RIGHT(CurrentCFYear,2),SUM(IF(MasterDataSheetEmissionSource=$F74,IF(MasterDataSheetYear=T$56,MasterDataSheetData))),SUMIF(BAUEmissionSource,$F74&amp;" ("&amp;$G74&amp;")",INDEX(BAUData,0,MATCH(T$10,BAUYear,0))))</f>
        <v>#NAME?</v>
      </c>
      <c r="U74" s="128" t="e">
        <f t="array" aca="1" ref="U74" ca="1">IF(RIGHT(U$10,2)&gt;=RIGHT(CurrentCFYear,2),SUM(IF(MasterDataSheetEmissionSource=$F74,IF(MasterDataSheetYear=U$56,MasterDataSheetData))),SUMIF(BAUEmissionSource,$F74&amp;" ("&amp;$G74&amp;")",INDEX(BAUData,0,MATCH(U$10,BAUYear,0))))</f>
        <v>#NAME?</v>
      </c>
      <c r="V74" s="128" t="e">
        <f t="array" aca="1" ref="V74" ca="1">IF(RIGHT(V$10,2)&gt;=RIGHT(CurrentCFYear,2),SUM(IF(MasterDataSheetEmissionSource=$F74,IF(MasterDataSheetYear=V$56,MasterDataSheetData))),SUMIF(BAUEmissionSource,$F74&amp;" ("&amp;$G74&amp;")",INDEX(BAUData,0,MATCH(V$10,BAUYear,0))))</f>
        <v>#NAME?</v>
      </c>
      <c r="W74" s="128" t="e">
        <f t="array" aca="1" ref="W74" ca="1">IF(RIGHT(W$10,2)&gt;=RIGHT(CurrentCFYear,2),SUM(IF(MasterDataSheetEmissionSource=$F74,IF(MasterDataSheetYear=W$56,MasterDataSheetData))),SUMIF(BAUEmissionSource,$F74&amp;" ("&amp;$G74&amp;")",INDEX(BAUData,0,MATCH(W$10,BAUYear,0))))</f>
        <v>#NAME?</v>
      </c>
      <c r="X74" s="128" t="e">
        <f t="array" aca="1" ref="X74" ca="1">IF(RIGHT(X$10,2)&gt;=RIGHT(CurrentCFYear,2),SUM(IF(MasterDataSheetEmissionSource=$F74,IF(MasterDataSheetYear=X$56,MasterDataSheetData))),SUMIF(BAUEmissionSource,$F74&amp;" ("&amp;$G74&amp;")",INDEX(BAUData,0,MATCH(X$10,BAUYear,0))))</f>
        <v>#NAME?</v>
      </c>
      <c r="Y74" s="128" t="e">
        <f t="array" aca="1" ref="Y74" ca="1">IF(RIGHT(Y$10,2)&gt;=RIGHT(CurrentCFYear,2),SUM(IF(MasterDataSheetEmissionSource=$F74,IF(MasterDataSheetYear=Y$56,MasterDataSheetData))),SUMIF(BAUEmissionSource,$F74&amp;" ("&amp;$G74&amp;")",INDEX(BAUData,0,MATCH(Y$10,BAUYear,0))))</f>
        <v>#NAME?</v>
      </c>
      <c r="Z74" s="128" t="e">
        <f t="array" aca="1" ref="Z74" ca="1">IF(RIGHT(Z$10,2)&gt;=RIGHT(CurrentCFYear,2),SUM(IF(MasterDataSheetEmissionSource=$F74,IF(MasterDataSheetYear=Z$56,MasterDataSheetData))),SUMIF(BAUEmissionSource,$F74&amp;" ("&amp;$G74&amp;")",INDEX(BAUData,0,MATCH(Z$10,BAUYear,0))))</f>
        <v>#NAME?</v>
      </c>
      <c r="AB74" s="121" t="s">
        <v>367</v>
      </c>
      <c r="AC74" s="121" t="s">
        <v>380</v>
      </c>
      <c r="AD74" s="121" t="s">
        <v>687</v>
      </c>
      <c r="AE74" s="117"/>
      <c r="AF74" s="117"/>
      <c r="AG74" s="117"/>
      <c r="AH74" s="117"/>
      <c r="AI74" s="117"/>
      <c r="AJ74" s="117"/>
      <c r="AK74" s="128"/>
      <c r="AL74" s="174">
        <f t="shared" ca="1" si="25"/>
        <v>0</v>
      </c>
      <c r="AM74" s="174">
        <f t="shared" ca="1" si="26"/>
        <v>0</v>
      </c>
      <c r="AN74" s="174">
        <f t="shared" ca="1" si="27"/>
        <v>0</v>
      </c>
      <c r="AO74" s="174">
        <f t="shared" ca="1" si="28"/>
        <v>0</v>
      </c>
      <c r="AP74" s="174">
        <f t="shared" ca="1" si="29"/>
        <v>0</v>
      </c>
      <c r="AQ74" s="174">
        <f t="shared" ca="1" si="30"/>
        <v>0</v>
      </c>
      <c r="AR74" s="174">
        <f t="shared" ca="1" si="31"/>
        <v>0</v>
      </c>
      <c r="AS74" s="174">
        <f t="shared" ca="1" si="32"/>
        <v>0</v>
      </c>
      <c r="AT74" s="174">
        <f t="shared" ca="1" si="33"/>
        <v>0</v>
      </c>
      <c r="AU74" s="174">
        <f t="shared" ca="1" si="34"/>
        <v>0</v>
      </c>
      <c r="AV74" s="174">
        <f t="shared" ca="1" si="35"/>
        <v>0</v>
      </c>
    </row>
    <row r="75" spans="6:48" x14ac:dyDescent="0.25">
      <c r="F75" s="116" t="s">
        <v>366</v>
      </c>
      <c r="G75" s="116" t="s">
        <v>380</v>
      </c>
      <c r="H75" s="116" t="s">
        <v>687</v>
      </c>
      <c r="I75" s="117"/>
      <c r="J75" s="117"/>
      <c r="K75" s="117"/>
      <c r="L75" s="117"/>
      <c r="M75" s="117"/>
      <c r="N75" s="117"/>
      <c r="O75" s="128"/>
      <c r="P75" s="128" t="e">
        <f t="array" aca="1" ref="P75" ca="1">IF(RIGHT(P$10,2)&gt;=RIGHT(CurrentCFYear,2),SUM(IF(MasterDataSheetEmissionSource=$F75,IF(MasterDataSheetYear=P$56,MasterDataSheetData))),SUMIF(BAUEmissionSource,$F75&amp;" ("&amp;$G75&amp;")",INDEX(BAUData,0,MATCH(P$10,BAUYear,0))))</f>
        <v>#NAME?</v>
      </c>
      <c r="Q75" s="128" t="e">
        <f t="array" aca="1" ref="Q75" ca="1">IF(RIGHT(Q$10,2)&gt;=RIGHT(CurrentCFYear,2),SUM(IF(MasterDataSheetEmissionSource=$F75,IF(MasterDataSheetYear=Q$56,MasterDataSheetData))),SUMIF(BAUEmissionSource,$F75&amp;" ("&amp;$G75&amp;")",INDEX(BAUData,0,MATCH(Q$10,BAUYear,0))))</f>
        <v>#NAME?</v>
      </c>
      <c r="R75" s="128" t="e">
        <f t="array" aca="1" ref="R75" ca="1">IF(RIGHT(R$10,2)&gt;=RIGHT(CurrentCFYear,2),SUM(IF(MasterDataSheetEmissionSource=$F75,IF(MasterDataSheetYear=R$56,MasterDataSheetData))),SUMIF(BAUEmissionSource,$F75&amp;" ("&amp;$G75&amp;")",INDEX(BAUData,0,MATCH(R$10,BAUYear,0))))</f>
        <v>#NAME?</v>
      </c>
      <c r="S75" s="128" t="e">
        <f t="array" aca="1" ref="S75" ca="1">IF(RIGHT(S$10,2)&gt;=RIGHT(CurrentCFYear,2),SUM(IF(MasterDataSheetEmissionSource=$F75,IF(MasterDataSheetYear=S$56,MasterDataSheetData))),SUMIF(BAUEmissionSource,$F75&amp;" ("&amp;$G75&amp;")",INDEX(BAUData,0,MATCH(S$10,BAUYear,0))))</f>
        <v>#NAME?</v>
      </c>
      <c r="T75" s="128" t="e">
        <f t="array" aca="1" ref="T75" ca="1">IF(RIGHT(T$10,2)&gt;=RIGHT(CurrentCFYear,2),SUM(IF(MasterDataSheetEmissionSource=$F75,IF(MasterDataSheetYear=T$56,MasterDataSheetData))),SUMIF(BAUEmissionSource,$F75&amp;" ("&amp;$G75&amp;")",INDEX(BAUData,0,MATCH(T$10,BAUYear,0))))</f>
        <v>#NAME?</v>
      </c>
      <c r="U75" s="128" t="e">
        <f t="array" aca="1" ref="U75" ca="1">IF(RIGHT(U$10,2)&gt;=RIGHT(CurrentCFYear,2),SUM(IF(MasterDataSheetEmissionSource=$F75,IF(MasterDataSheetYear=U$56,MasterDataSheetData))),SUMIF(BAUEmissionSource,$F75&amp;" ("&amp;$G75&amp;")",INDEX(BAUData,0,MATCH(U$10,BAUYear,0))))</f>
        <v>#NAME?</v>
      </c>
      <c r="V75" s="128" t="e">
        <f t="array" aca="1" ref="V75" ca="1">IF(RIGHT(V$10,2)&gt;=RIGHT(CurrentCFYear,2),SUM(IF(MasterDataSheetEmissionSource=$F75,IF(MasterDataSheetYear=V$56,MasterDataSheetData))),SUMIF(BAUEmissionSource,$F75&amp;" ("&amp;$G75&amp;")",INDEX(BAUData,0,MATCH(V$10,BAUYear,0))))</f>
        <v>#NAME?</v>
      </c>
      <c r="W75" s="128" t="e">
        <f t="array" aca="1" ref="W75" ca="1">IF(RIGHT(W$10,2)&gt;=RIGHT(CurrentCFYear,2),SUM(IF(MasterDataSheetEmissionSource=$F75,IF(MasterDataSheetYear=W$56,MasterDataSheetData))),SUMIF(BAUEmissionSource,$F75&amp;" ("&amp;$G75&amp;")",INDEX(BAUData,0,MATCH(W$10,BAUYear,0))))</f>
        <v>#NAME?</v>
      </c>
      <c r="X75" s="128" t="e">
        <f t="array" aca="1" ref="X75" ca="1">IF(RIGHT(X$10,2)&gt;=RIGHT(CurrentCFYear,2),SUM(IF(MasterDataSheetEmissionSource=$F75,IF(MasterDataSheetYear=X$56,MasterDataSheetData))),SUMIF(BAUEmissionSource,$F75&amp;" ("&amp;$G75&amp;")",INDEX(BAUData,0,MATCH(X$10,BAUYear,0))))</f>
        <v>#NAME?</v>
      </c>
      <c r="Y75" s="128" t="e">
        <f t="array" aca="1" ref="Y75" ca="1">IF(RIGHT(Y$10,2)&gt;=RIGHT(CurrentCFYear,2),SUM(IF(MasterDataSheetEmissionSource=$F75,IF(MasterDataSheetYear=Y$56,MasterDataSheetData))),SUMIF(BAUEmissionSource,$F75&amp;" ("&amp;$G75&amp;")",INDEX(BAUData,0,MATCH(Y$10,BAUYear,0))))</f>
        <v>#NAME?</v>
      </c>
      <c r="Z75" s="128" t="e">
        <f t="array" aca="1" ref="Z75" ca="1">IF(RIGHT(Z$10,2)&gt;=RIGHT(CurrentCFYear,2),SUM(IF(MasterDataSheetEmissionSource=$F75,IF(MasterDataSheetYear=Z$56,MasterDataSheetData))),SUMIF(BAUEmissionSource,$F75&amp;" ("&amp;$G75&amp;")",INDEX(BAUData,0,MATCH(Z$10,BAUYear,0))))</f>
        <v>#NAME?</v>
      </c>
      <c r="AB75" s="121" t="s">
        <v>366</v>
      </c>
      <c r="AC75" s="121" t="s">
        <v>380</v>
      </c>
      <c r="AD75" s="121" t="s">
        <v>687</v>
      </c>
      <c r="AE75" s="117"/>
      <c r="AF75" s="117"/>
      <c r="AG75" s="117"/>
      <c r="AH75" s="117"/>
      <c r="AI75" s="117"/>
      <c r="AJ75" s="117"/>
      <c r="AK75" s="128"/>
      <c r="AL75" s="174">
        <f t="shared" ca="1" si="25"/>
        <v>0</v>
      </c>
      <c r="AM75" s="174">
        <f t="shared" ca="1" si="26"/>
        <v>0</v>
      </c>
      <c r="AN75" s="174">
        <f t="shared" ca="1" si="27"/>
        <v>0</v>
      </c>
      <c r="AO75" s="174">
        <f t="shared" ca="1" si="28"/>
        <v>0</v>
      </c>
      <c r="AP75" s="174">
        <f t="shared" ca="1" si="29"/>
        <v>0</v>
      </c>
      <c r="AQ75" s="174">
        <f t="shared" ca="1" si="30"/>
        <v>0</v>
      </c>
      <c r="AR75" s="174">
        <f t="shared" ca="1" si="31"/>
        <v>0</v>
      </c>
      <c r="AS75" s="174">
        <f t="shared" ca="1" si="32"/>
        <v>0</v>
      </c>
      <c r="AT75" s="174">
        <f t="shared" ca="1" si="33"/>
        <v>0</v>
      </c>
      <c r="AU75" s="174">
        <f t="shared" ca="1" si="34"/>
        <v>0</v>
      </c>
      <c r="AV75" s="174">
        <f t="shared" ca="1" si="35"/>
        <v>0</v>
      </c>
    </row>
    <row r="76" spans="6:48" x14ac:dyDescent="0.25">
      <c r="F76" s="116" t="s">
        <v>365</v>
      </c>
      <c r="G76" s="116" t="s">
        <v>380</v>
      </c>
      <c r="H76" s="116" t="s">
        <v>687</v>
      </c>
      <c r="I76" s="117"/>
      <c r="J76" s="117"/>
      <c r="K76" s="117"/>
      <c r="L76" s="117"/>
      <c r="M76" s="117"/>
      <c r="N76" s="117"/>
      <c r="O76" s="128"/>
      <c r="P76" s="128" t="e">
        <f t="array" aca="1" ref="P76" ca="1">IF(RIGHT(P$10,2)&gt;=RIGHT(CurrentCFYear,2),SUM(IF(MasterDataSheetEmissionSource=$F76,IF(MasterDataSheetYear=P$56,MasterDataSheetData))),SUMIF(BAUEmissionSource,$F76&amp;" ("&amp;$G76&amp;")",INDEX(BAUData,0,MATCH(P$10,BAUYear,0))))</f>
        <v>#NAME?</v>
      </c>
      <c r="Q76" s="128" t="e">
        <f t="array" aca="1" ref="Q76" ca="1">IF(RIGHT(Q$10,2)&gt;=RIGHT(CurrentCFYear,2),SUM(IF(MasterDataSheetEmissionSource=$F76,IF(MasterDataSheetYear=Q$56,MasterDataSheetData))),SUMIF(BAUEmissionSource,$F76&amp;" ("&amp;$G76&amp;")",INDEX(BAUData,0,MATCH(Q$10,BAUYear,0))))</f>
        <v>#NAME?</v>
      </c>
      <c r="R76" s="128" t="e">
        <f t="array" aca="1" ref="R76" ca="1">IF(RIGHT(R$10,2)&gt;=RIGHT(CurrentCFYear,2),SUM(IF(MasterDataSheetEmissionSource=$F76,IF(MasterDataSheetYear=R$56,MasterDataSheetData))),SUMIF(BAUEmissionSource,$F76&amp;" ("&amp;$G76&amp;")",INDEX(BAUData,0,MATCH(R$10,BAUYear,0))))</f>
        <v>#NAME?</v>
      </c>
      <c r="S76" s="128" t="e">
        <f t="array" aca="1" ref="S76" ca="1">IF(RIGHT(S$10,2)&gt;=RIGHT(CurrentCFYear,2),SUM(IF(MasterDataSheetEmissionSource=$F76,IF(MasterDataSheetYear=S$56,MasterDataSheetData))),SUMIF(BAUEmissionSource,$F76&amp;" ("&amp;$G76&amp;")",INDEX(BAUData,0,MATCH(S$10,BAUYear,0))))</f>
        <v>#NAME?</v>
      </c>
      <c r="T76" s="128" t="e">
        <f t="array" aca="1" ref="T76" ca="1">IF(RIGHT(T$10,2)&gt;=RIGHT(CurrentCFYear,2),SUM(IF(MasterDataSheetEmissionSource=$F76,IF(MasterDataSheetYear=T$56,MasterDataSheetData))),SUMIF(BAUEmissionSource,$F76&amp;" ("&amp;$G76&amp;")",INDEX(BAUData,0,MATCH(T$10,BAUYear,0))))</f>
        <v>#NAME?</v>
      </c>
      <c r="U76" s="128" t="e">
        <f t="array" aca="1" ref="U76" ca="1">IF(RIGHT(U$10,2)&gt;=RIGHT(CurrentCFYear,2),SUM(IF(MasterDataSheetEmissionSource=$F76,IF(MasterDataSheetYear=U$56,MasterDataSheetData))),SUMIF(BAUEmissionSource,$F76&amp;" ("&amp;$G76&amp;")",INDEX(BAUData,0,MATCH(U$10,BAUYear,0))))</f>
        <v>#NAME?</v>
      </c>
      <c r="V76" s="128" t="e">
        <f t="array" aca="1" ref="V76" ca="1">IF(RIGHT(V$10,2)&gt;=RIGHT(CurrentCFYear,2),SUM(IF(MasterDataSheetEmissionSource=$F76,IF(MasterDataSheetYear=V$56,MasterDataSheetData))),SUMIF(BAUEmissionSource,$F76&amp;" ("&amp;$G76&amp;")",INDEX(BAUData,0,MATCH(V$10,BAUYear,0))))</f>
        <v>#NAME?</v>
      </c>
      <c r="W76" s="128" t="e">
        <f t="array" aca="1" ref="W76" ca="1">IF(RIGHT(W$10,2)&gt;=RIGHT(CurrentCFYear,2),SUM(IF(MasterDataSheetEmissionSource=$F76,IF(MasterDataSheetYear=W$56,MasterDataSheetData))),SUMIF(BAUEmissionSource,$F76&amp;" ("&amp;$G76&amp;")",INDEX(BAUData,0,MATCH(W$10,BAUYear,0))))</f>
        <v>#NAME?</v>
      </c>
      <c r="X76" s="128" t="e">
        <f t="array" aca="1" ref="X76" ca="1">IF(RIGHT(X$10,2)&gt;=RIGHT(CurrentCFYear,2),SUM(IF(MasterDataSheetEmissionSource=$F76,IF(MasterDataSheetYear=X$56,MasterDataSheetData))),SUMIF(BAUEmissionSource,$F76&amp;" ("&amp;$G76&amp;")",INDEX(BAUData,0,MATCH(X$10,BAUYear,0))))</f>
        <v>#NAME?</v>
      </c>
      <c r="Y76" s="128" t="e">
        <f t="array" aca="1" ref="Y76" ca="1">IF(RIGHT(Y$10,2)&gt;=RIGHT(CurrentCFYear,2),SUM(IF(MasterDataSheetEmissionSource=$F76,IF(MasterDataSheetYear=Y$56,MasterDataSheetData))),SUMIF(BAUEmissionSource,$F76&amp;" ("&amp;$G76&amp;")",INDEX(BAUData,0,MATCH(Y$10,BAUYear,0))))</f>
        <v>#NAME?</v>
      </c>
      <c r="Z76" s="128" t="e">
        <f t="array" aca="1" ref="Z76" ca="1">IF(RIGHT(Z$10,2)&gt;=RIGHT(CurrentCFYear,2),SUM(IF(MasterDataSheetEmissionSource=$F76,IF(MasterDataSheetYear=Z$56,MasterDataSheetData))),SUMIF(BAUEmissionSource,$F76&amp;" ("&amp;$G76&amp;")",INDEX(BAUData,0,MATCH(Z$10,BAUYear,0))))</f>
        <v>#NAME?</v>
      </c>
      <c r="AB76" s="121" t="s">
        <v>365</v>
      </c>
      <c r="AC76" s="121" t="s">
        <v>380</v>
      </c>
      <c r="AD76" s="121" t="s">
        <v>687</v>
      </c>
      <c r="AE76" s="117"/>
      <c r="AF76" s="117"/>
      <c r="AG76" s="117"/>
      <c r="AH76" s="117"/>
      <c r="AI76" s="117"/>
      <c r="AJ76" s="117"/>
      <c r="AK76" s="128"/>
      <c r="AL76" s="174">
        <f t="shared" ca="1" si="25"/>
        <v>0</v>
      </c>
      <c r="AM76" s="174">
        <f t="shared" ca="1" si="26"/>
        <v>0</v>
      </c>
      <c r="AN76" s="174">
        <f t="shared" ca="1" si="27"/>
        <v>0</v>
      </c>
      <c r="AO76" s="174">
        <f t="shared" ca="1" si="28"/>
        <v>0</v>
      </c>
      <c r="AP76" s="174">
        <f t="shared" ca="1" si="29"/>
        <v>0</v>
      </c>
      <c r="AQ76" s="174">
        <f t="shared" ca="1" si="30"/>
        <v>0</v>
      </c>
      <c r="AR76" s="174">
        <f t="shared" ca="1" si="31"/>
        <v>0</v>
      </c>
      <c r="AS76" s="174">
        <f t="shared" ca="1" si="32"/>
        <v>0</v>
      </c>
      <c r="AT76" s="174">
        <f t="shared" ca="1" si="33"/>
        <v>0</v>
      </c>
      <c r="AU76" s="174">
        <f t="shared" ca="1" si="34"/>
        <v>0</v>
      </c>
      <c r="AV76" s="174">
        <f t="shared" ca="1" si="35"/>
        <v>0</v>
      </c>
    </row>
    <row r="77" spans="6:48" x14ac:dyDescent="0.25">
      <c r="F77" s="116" t="s">
        <v>364</v>
      </c>
      <c r="G77" s="116" t="s">
        <v>146</v>
      </c>
      <c r="H77" s="116" t="s">
        <v>687</v>
      </c>
      <c r="I77" s="117"/>
      <c r="J77" s="117"/>
      <c r="K77" s="117"/>
      <c r="L77" s="117"/>
      <c r="M77" s="117"/>
      <c r="N77" s="117"/>
      <c r="O77" s="128"/>
      <c r="P77" s="128" t="e">
        <f t="array" aca="1" ref="P77" ca="1">IF(RIGHT(P$10,2)&gt;=RIGHT(CurrentCFYear,2),SUM(IF(MasterDataSheetEmissionSource=$F77,IF(MasterDataSheetYear=P$56,MasterDataSheetData))),SUMIF(BAUEmissionSource,$F77&amp;" ("&amp;$G77&amp;")",INDEX(BAUData,0,MATCH(P$10,BAUYear,0))))</f>
        <v>#NAME?</v>
      </c>
      <c r="Q77" s="128" t="e">
        <f t="array" aca="1" ref="Q77" ca="1">IF(RIGHT(Q$10,2)&gt;=RIGHT(CurrentCFYear,2),SUM(IF(MasterDataSheetEmissionSource=$F77,IF(MasterDataSheetYear=Q$56,MasterDataSheetData))),SUMIF(BAUEmissionSource,$F77&amp;" ("&amp;$G77&amp;")",INDEX(BAUData,0,MATCH(Q$10,BAUYear,0))))</f>
        <v>#NAME?</v>
      </c>
      <c r="R77" s="128" t="e">
        <f t="array" aca="1" ref="R77" ca="1">IF(RIGHT(R$10,2)&gt;=RIGHT(CurrentCFYear,2),SUM(IF(MasterDataSheetEmissionSource=$F77,IF(MasterDataSheetYear=R$56,MasterDataSheetData))),SUMIF(BAUEmissionSource,$F77&amp;" ("&amp;$G77&amp;")",INDEX(BAUData,0,MATCH(R$10,BAUYear,0))))</f>
        <v>#NAME?</v>
      </c>
      <c r="S77" s="128" t="e">
        <f t="array" aca="1" ref="S77" ca="1">IF(RIGHT(S$10,2)&gt;=RIGHT(CurrentCFYear,2),SUM(IF(MasterDataSheetEmissionSource=$F77,IF(MasterDataSheetYear=S$56,MasterDataSheetData))),SUMIF(BAUEmissionSource,$F77&amp;" ("&amp;$G77&amp;")",INDEX(BAUData,0,MATCH(S$10,BAUYear,0))))</f>
        <v>#NAME?</v>
      </c>
      <c r="T77" s="128" t="e">
        <f t="array" aca="1" ref="T77" ca="1">IF(RIGHT(T$10,2)&gt;=RIGHT(CurrentCFYear,2),SUM(IF(MasterDataSheetEmissionSource=$F77,IF(MasterDataSheetYear=T$56,MasterDataSheetData))),SUMIF(BAUEmissionSource,$F77&amp;" ("&amp;$G77&amp;")",INDEX(BAUData,0,MATCH(T$10,BAUYear,0))))</f>
        <v>#NAME?</v>
      </c>
      <c r="U77" s="128" t="e">
        <f t="array" aca="1" ref="U77" ca="1">IF(RIGHT(U$10,2)&gt;=RIGHT(CurrentCFYear,2),SUM(IF(MasterDataSheetEmissionSource=$F77,IF(MasterDataSheetYear=U$56,MasterDataSheetData))),SUMIF(BAUEmissionSource,$F77&amp;" ("&amp;$G77&amp;")",INDEX(BAUData,0,MATCH(U$10,BAUYear,0))))</f>
        <v>#NAME?</v>
      </c>
      <c r="V77" s="128" t="e">
        <f t="array" aca="1" ref="V77" ca="1">IF(RIGHT(V$10,2)&gt;=RIGHT(CurrentCFYear,2),SUM(IF(MasterDataSheetEmissionSource=$F77,IF(MasterDataSheetYear=V$56,MasterDataSheetData))),SUMIF(BAUEmissionSource,$F77&amp;" ("&amp;$G77&amp;")",INDEX(BAUData,0,MATCH(V$10,BAUYear,0))))</f>
        <v>#NAME?</v>
      </c>
      <c r="W77" s="128" t="e">
        <f t="array" aca="1" ref="W77" ca="1">IF(RIGHT(W$10,2)&gt;=RIGHT(CurrentCFYear,2),SUM(IF(MasterDataSheetEmissionSource=$F77,IF(MasterDataSheetYear=W$56,MasterDataSheetData))),SUMIF(BAUEmissionSource,$F77&amp;" ("&amp;$G77&amp;")",INDEX(BAUData,0,MATCH(W$10,BAUYear,0))))</f>
        <v>#NAME?</v>
      </c>
      <c r="X77" s="128" t="e">
        <f t="array" aca="1" ref="X77" ca="1">IF(RIGHT(X$10,2)&gt;=RIGHT(CurrentCFYear,2),SUM(IF(MasterDataSheetEmissionSource=$F77,IF(MasterDataSheetYear=X$56,MasterDataSheetData))),SUMIF(BAUEmissionSource,$F77&amp;" ("&amp;$G77&amp;")",INDEX(BAUData,0,MATCH(X$10,BAUYear,0))))</f>
        <v>#NAME?</v>
      </c>
      <c r="Y77" s="128" t="e">
        <f t="array" aca="1" ref="Y77" ca="1">IF(RIGHT(Y$10,2)&gt;=RIGHT(CurrentCFYear,2),SUM(IF(MasterDataSheetEmissionSource=$F77,IF(MasterDataSheetYear=Y$56,MasterDataSheetData))),SUMIF(BAUEmissionSource,$F77&amp;" ("&amp;$G77&amp;")",INDEX(BAUData,0,MATCH(Y$10,BAUYear,0))))</f>
        <v>#NAME?</v>
      </c>
      <c r="Z77" s="128" t="e">
        <f t="array" aca="1" ref="Z77" ca="1">IF(RIGHT(Z$10,2)&gt;=RIGHT(CurrentCFYear,2),SUM(IF(MasterDataSheetEmissionSource=$F77,IF(MasterDataSheetYear=Z$56,MasterDataSheetData))),SUMIF(BAUEmissionSource,$F77&amp;" ("&amp;$G77&amp;")",INDEX(BAUData,0,MATCH(Z$10,BAUYear,0))))</f>
        <v>#NAME?</v>
      </c>
      <c r="AB77" s="121" t="s">
        <v>364</v>
      </c>
      <c r="AC77" s="121" t="s">
        <v>146</v>
      </c>
      <c r="AD77" s="121" t="s">
        <v>687</v>
      </c>
      <c r="AE77" s="117"/>
      <c r="AF77" s="117"/>
      <c r="AG77" s="117"/>
      <c r="AH77" s="117"/>
      <c r="AI77" s="117"/>
      <c r="AJ77" s="117"/>
      <c r="AK77" s="128"/>
      <c r="AL77" s="174">
        <f t="shared" ca="1" si="25"/>
        <v>0</v>
      </c>
      <c r="AM77" s="174">
        <f t="shared" ca="1" si="26"/>
        <v>0</v>
      </c>
      <c r="AN77" s="174">
        <f t="shared" ca="1" si="27"/>
        <v>0</v>
      </c>
      <c r="AO77" s="174">
        <f t="shared" ca="1" si="28"/>
        <v>0</v>
      </c>
      <c r="AP77" s="174">
        <f t="shared" ca="1" si="29"/>
        <v>0</v>
      </c>
      <c r="AQ77" s="174">
        <f t="shared" ca="1" si="30"/>
        <v>0</v>
      </c>
      <c r="AR77" s="174">
        <f t="shared" ca="1" si="31"/>
        <v>0</v>
      </c>
      <c r="AS77" s="174">
        <f t="shared" ca="1" si="32"/>
        <v>0</v>
      </c>
      <c r="AT77" s="174">
        <f t="shared" ca="1" si="33"/>
        <v>0</v>
      </c>
      <c r="AU77" s="174">
        <f t="shared" ca="1" si="34"/>
        <v>0</v>
      </c>
      <c r="AV77" s="174">
        <f t="shared" ca="1" si="35"/>
        <v>0</v>
      </c>
    </row>
    <row r="78" spans="6:48" x14ac:dyDescent="0.25">
      <c r="F78" s="116" t="s">
        <v>363</v>
      </c>
      <c r="G78" s="116" t="s">
        <v>380</v>
      </c>
      <c r="H78" s="116" t="s">
        <v>687</v>
      </c>
      <c r="I78" s="117"/>
      <c r="J78" s="117"/>
      <c r="K78" s="117"/>
      <c r="L78" s="117"/>
      <c r="M78" s="117"/>
      <c r="N78" s="117"/>
      <c r="O78" s="128"/>
      <c r="P78" s="128" t="e">
        <f t="array" aca="1" ref="P78" ca="1">IF(RIGHT(P$10,2)&gt;=RIGHT(CurrentCFYear,2),SUM(IF(MasterDataSheetEmissionSource=$F78,IF(MasterDataSheetYear=P$56,MasterDataSheetData))),SUMIF(BAUEmissionSource,$F78&amp;" ("&amp;$G78&amp;")",INDEX(BAUData,0,MATCH(P$10,BAUYear,0))))</f>
        <v>#NAME?</v>
      </c>
      <c r="Q78" s="128" t="e">
        <f t="array" aca="1" ref="Q78" ca="1">IF(RIGHT(Q$10,2)&gt;=RIGHT(CurrentCFYear,2),SUM(IF(MasterDataSheetEmissionSource=$F78,IF(MasterDataSheetYear=Q$56,MasterDataSheetData))),SUMIF(BAUEmissionSource,$F78&amp;" ("&amp;$G78&amp;")",INDEX(BAUData,0,MATCH(Q$10,BAUYear,0))))</f>
        <v>#NAME?</v>
      </c>
      <c r="R78" s="128" t="e">
        <f t="array" aca="1" ref="R78" ca="1">IF(RIGHT(R$10,2)&gt;=RIGHT(CurrentCFYear,2),SUM(IF(MasterDataSheetEmissionSource=$F78,IF(MasterDataSheetYear=R$56,MasterDataSheetData))),SUMIF(BAUEmissionSource,$F78&amp;" ("&amp;$G78&amp;")",INDEX(BAUData,0,MATCH(R$10,BAUYear,0))))</f>
        <v>#NAME?</v>
      </c>
      <c r="S78" s="128" t="e">
        <f t="array" aca="1" ref="S78" ca="1">IF(RIGHT(S$10,2)&gt;=RIGHT(CurrentCFYear,2),SUM(IF(MasterDataSheetEmissionSource=$F78,IF(MasterDataSheetYear=S$56,MasterDataSheetData))),SUMIF(BAUEmissionSource,$F78&amp;" ("&amp;$G78&amp;")",INDEX(BAUData,0,MATCH(S$10,BAUYear,0))))</f>
        <v>#NAME?</v>
      </c>
      <c r="T78" s="128" t="e">
        <f t="array" aca="1" ref="T78" ca="1">IF(RIGHT(T$10,2)&gt;=RIGHT(CurrentCFYear,2),SUM(IF(MasterDataSheetEmissionSource=$F78,IF(MasterDataSheetYear=T$56,MasterDataSheetData))),SUMIF(BAUEmissionSource,$F78&amp;" ("&amp;$G78&amp;")",INDEX(BAUData,0,MATCH(T$10,BAUYear,0))))</f>
        <v>#NAME?</v>
      </c>
      <c r="U78" s="128" t="e">
        <f t="array" aca="1" ref="U78" ca="1">IF(RIGHT(U$10,2)&gt;=RIGHT(CurrentCFYear,2),SUM(IF(MasterDataSheetEmissionSource=$F78,IF(MasterDataSheetYear=U$56,MasterDataSheetData))),SUMIF(BAUEmissionSource,$F78&amp;" ("&amp;$G78&amp;")",INDEX(BAUData,0,MATCH(U$10,BAUYear,0))))</f>
        <v>#NAME?</v>
      </c>
      <c r="V78" s="128" t="e">
        <f t="array" aca="1" ref="V78" ca="1">IF(RIGHT(V$10,2)&gt;=RIGHT(CurrentCFYear,2),SUM(IF(MasterDataSheetEmissionSource=$F78,IF(MasterDataSheetYear=V$56,MasterDataSheetData))),SUMIF(BAUEmissionSource,$F78&amp;" ("&amp;$G78&amp;")",INDEX(BAUData,0,MATCH(V$10,BAUYear,0))))</f>
        <v>#NAME?</v>
      </c>
      <c r="W78" s="128" t="e">
        <f t="array" aca="1" ref="W78" ca="1">IF(RIGHT(W$10,2)&gt;=RIGHT(CurrentCFYear,2),SUM(IF(MasterDataSheetEmissionSource=$F78,IF(MasterDataSheetYear=W$56,MasterDataSheetData))),SUMIF(BAUEmissionSource,$F78&amp;" ("&amp;$G78&amp;")",INDEX(BAUData,0,MATCH(W$10,BAUYear,0))))</f>
        <v>#NAME?</v>
      </c>
      <c r="X78" s="128" t="e">
        <f t="array" aca="1" ref="X78" ca="1">IF(RIGHT(X$10,2)&gt;=RIGHT(CurrentCFYear,2),SUM(IF(MasterDataSheetEmissionSource=$F78,IF(MasterDataSheetYear=X$56,MasterDataSheetData))),SUMIF(BAUEmissionSource,$F78&amp;" ("&amp;$G78&amp;")",INDEX(BAUData,0,MATCH(X$10,BAUYear,0))))</f>
        <v>#NAME?</v>
      </c>
      <c r="Y78" s="128" t="e">
        <f t="array" aca="1" ref="Y78" ca="1">IF(RIGHT(Y$10,2)&gt;=RIGHT(CurrentCFYear,2),SUM(IF(MasterDataSheetEmissionSource=$F78,IF(MasterDataSheetYear=Y$56,MasterDataSheetData))),SUMIF(BAUEmissionSource,$F78&amp;" ("&amp;$G78&amp;")",INDEX(BAUData,0,MATCH(Y$10,BAUYear,0))))</f>
        <v>#NAME?</v>
      </c>
      <c r="Z78" s="128" t="e">
        <f t="array" aca="1" ref="Z78" ca="1">IF(RIGHT(Z$10,2)&gt;=RIGHT(CurrentCFYear,2),SUM(IF(MasterDataSheetEmissionSource=$F78,IF(MasterDataSheetYear=Z$56,MasterDataSheetData))),SUMIF(BAUEmissionSource,$F78&amp;" ("&amp;$G78&amp;")",INDEX(BAUData,0,MATCH(Z$10,BAUYear,0))))</f>
        <v>#NAME?</v>
      </c>
      <c r="AB78" s="121" t="s">
        <v>363</v>
      </c>
      <c r="AC78" s="121" t="s">
        <v>380</v>
      </c>
      <c r="AD78" s="121" t="s">
        <v>687</v>
      </c>
      <c r="AE78" s="117"/>
      <c r="AF78" s="117"/>
      <c r="AG78" s="117"/>
      <c r="AH78" s="117"/>
      <c r="AI78" s="117"/>
      <c r="AJ78" s="117"/>
      <c r="AK78" s="128"/>
      <c r="AL78" s="174">
        <f t="shared" ca="1" si="25"/>
        <v>0</v>
      </c>
      <c r="AM78" s="174">
        <f t="shared" ca="1" si="26"/>
        <v>0</v>
      </c>
      <c r="AN78" s="174">
        <f t="shared" ca="1" si="27"/>
        <v>0</v>
      </c>
      <c r="AO78" s="174">
        <f t="shared" ca="1" si="28"/>
        <v>0</v>
      </c>
      <c r="AP78" s="174">
        <f t="shared" ca="1" si="29"/>
        <v>0</v>
      </c>
      <c r="AQ78" s="174">
        <f t="shared" ca="1" si="30"/>
        <v>0</v>
      </c>
      <c r="AR78" s="174">
        <f t="shared" ca="1" si="31"/>
        <v>0</v>
      </c>
      <c r="AS78" s="174">
        <f t="shared" ca="1" si="32"/>
        <v>0</v>
      </c>
      <c r="AT78" s="174">
        <f t="shared" ca="1" si="33"/>
        <v>0</v>
      </c>
      <c r="AU78" s="174">
        <f t="shared" ca="1" si="34"/>
        <v>0</v>
      </c>
      <c r="AV78" s="174">
        <f t="shared" ca="1" si="35"/>
        <v>0</v>
      </c>
    </row>
    <row r="79" spans="6:48" x14ac:dyDescent="0.25">
      <c r="F79" s="116" t="s">
        <v>362</v>
      </c>
      <c r="G79" s="116" t="s">
        <v>380</v>
      </c>
      <c r="H79" s="116" t="s">
        <v>687</v>
      </c>
      <c r="I79" s="117"/>
      <c r="J79" s="117"/>
      <c r="K79" s="117"/>
      <c r="L79" s="117"/>
      <c r="M79" s="117"/>
      <c r="N79" s="117"/>
      <c r="O79" s="128"/>
      <c r="P79" s="128" t="e">
        <f t="array" aca="1" ref="P79" ca="1">IF(RIGHT(P$10,2)&gt;=RIGHT(CurrentCFYear,2),SUM(IF(MasterDataSheetEmissionSource=$F79,IF(MasterDataSheetYear=P$56,MasterDataSheetData))),SUMIF(BAUEmissionSource,$F79&amp;" ("&amp;$G79&amp;")",INDEX(BAUData,0,MATCH(P$10,BAUYear,0))))</f>
        <v>#NAME?</v>
      </c>
      <c r="Q79" s="128" t="e">
        <f t="array" aca="1" ref="Q79" ca="1">IF(RIGHT(Q$10,2)&gt;=RIGHT(CurrentCFYear,2),SUM(IF(MasterDataSheetEmissionSource=$F79,IF(MasterDataSheetYear=Q$56,MasterDataSheetData))),SUMIF(BAUEmissionSource,$F79&amp;" ("&amp;$G79&amp;")",INDEX(BAUData,0,MATCH(Q$10,BAUYear,0))))</f>
        <v>#NAME?</v>
      </c>
      <c r="R79" s="128" t="e">
        <f t="array" aca="1" ref="R79" ca="1">IF(RIGHT(R$10,2)&gt;=RIGHT(CurrentCFYear,2),SUM(IF(MasterDataSheetEmissionSource=$F79,IF(MasterDataSheetYear=R$56,MasterDataSheetData))),SUMIF(BAUEmissionSource,$F79&amp;" ("&amp;$G79&amp;")",INDEX(BAUData,0,MATCH(R$10,BAUYear,0))))</f>
        <v>#NAME?</v>
      </c>
      <c r="S79" s="128" t="e">
        <f t="array" aca="1" ref="S79" ca="1">IF(RIGHT(S$10,2)&gt;=RIGHT(CurrentCFYear,2),SUM(IF(MasterDataSheetEmissionSource=$F79,IF(MasterDataSheetYear=S$56,MasterDataSheetData))),SUMIF(BAUEmissionSource,$F79&amp;" ("&amp;$G79&amp;")",INDEX(BAUData,0,MATCH(S$10,BAUYear,0))))</f>
        <v>#NAME?</v>
      </c>
      <c r="T79" s="128" t="e">
        <f t="array" aca="1" ref="T79" ca="1">IF(RIGHT(T$10,2)&gt;=RIGHT(CurrentCFYear,2),SUM(IF(MasterDataSheetEmissionSource=$F79,IF(MasterDataSheetYear=T$56,MasterDataSheetData))),SUMIF(BAUEmissionSource,$F79&amp;" ("&amp;$G79&amp;")",INDEX(BAUData,0,MATCH(T$10,BAUYear,0))))</f>
        <v>#NAME?</v>
      </c>
      <c r="U79" s="128" t="e">
        <f t="array" aca="1" ref="U79" ca="1">IF(RIGHT(U$10,2)&gt;=RIGHT(CurrentCFYear,2),SUM(IF(MasterDataSheetEmissionSource=$F79,IF(MasterDataSheetYear=U$56,MasterDataSheetData))),SUMIF(BAUEmissionSource,$F79&amp;" ("&amp;$G79&amp;")",INDEX(BAUData,0,MATCH(U$10,BAUYear,0))))</f>
        <v>#NAME?</v>
      </c>
      <c r="V79" s="128" t="e">
        <f t="array" aca="1" ref="V79" ca="1">IF(RIGHT(V$10,2)&gt;=RIGHT(CurrentCFYear,2),SUM(IF(MasterDataSheetEmissionSource=$F79,IF(MasterDataSheetYear=V$56,MasterDataSheetData))),SUMIF(BAUEmissionSource,$F79&amp;" ("&amp;$G79&amp;")",INDEX(BAUData,0,MATCH(V$10,BAUYear,0))))</f>
        <v>#NAME?</v>
      </c>
      <c r="W79" s="128" t="e">
        <f t="array" aca="1" ref="W79" ca="1">IF(RIGHT(W$10,2)&gt;=RIGHT(CurrentCFYear,2),SUM(IF(MasterDataSheetEmissionSource=$F79,IF(MasterDataSheetYear=W$56,MasterDataSheetData))),SUMIF(BAUEmissionSource,$F79&amp;" ("&amp;$G79&amp;")",INDEX(BAUData,0,MATCH(W$10,BAUYear,0))))</f>
        <v>#NAME?</v>
      </c>
      <c r="X79" s="128" t="e">
        <f t="array" aca="1" ref="X79" ca="1">IF(RIGHT(X$10,2)&gt;=RIGHT(CurrentCFYear,2),SUM(IF(MasterDataSheetEmissionSource=$F79,IF(MasterDataSheetYear=X$56,MasterDataSheetData))),SUMIF(BAUEmissionSource,$F79&amp;" ("&amp;$G79&amp;")",INDEX(BAUData,0,MATCH(X$10,BAUYear,0))))</f>
        <v>#NAME?</v>
      </c>
      <c r="Y79" s="128" t="e">
        <f t="array" aca="1" ref="Y79" ca="1">IF(RIGHT(Y$10,2)&gt;=RIGHT(CurrentCFYear,2),SUM(IF(MasterDataSheetEmissionSource=$F79,IF(MasterDataSheetYear=Y$56,MasterDataSheetData))),SUMIF(BAUEmissionSource,$F79&amp;" ("&amp;$G79&amp;")",INDEX(BAUData,0,MATCH(Y$10,BAUYear,0))))</f>
        <v>#NAME?</v>
      </c>
      <c r="Z79" s="128" t="e">
        <f t="array" aca="1" ref="Z79" ca="1">IF(RIGHT(Z$10,2)&gt;=RIGHT(CurrentCFYear,2),SUM(IF(MasterDataSheetEmissionSource=$F79,IF(MasterDataSheetYear=Z$56,MasterDataSheetData))),SUMIF(BAUEmissionSource,$F79&amp;" ("&amp;$G79&amp;")",INDEX(BAUData,0,MATCH(Z$10,BAUYear,0))))</f>
        <v>#NAME?</v>
      </c>
      <c r="AB79" s="121" t="s">
        <v>362</v>
      </c>
      <c r="AC79" s="121" t="s">
        <v>380</v>
      </c>
      <c r="AD79" s="121" t="s">
        <v>687</v>
      </c>
      <c r="AE79" s="117"/>
      <c r="AF79" s="117"/>
      <c r="AG79" s="117"/>
      <c r="AH79" s="117"/>
      <c r="AI79" s="117"/>
      <c r="AJ79" s="117"/>
      <c r="AK79" s="128"/>
      <c r="AL79" s="174">
        <f t="shared" ca="1" si="25"/>
        <v>0</v>
      </c>
      <c r="AM79" s="174">
        <f t="shared" ca="1" si="26"/>
        <v>0</v>
      </c>
      <c r="AN79" s="174">
        <f t="shared" ca="1" si="27"/>
        <v>0</v>
      </c>
      <c r="AO79" s="174">
        <f t="shared" ca="1" si="28"/>
        <v>0</v>
      </c>
      <c r="AP79" s="174">
        <f t="shared" ca="1" si="29"/>
        <v>0</v>
      </c>
      <c r="AQ79" s="174">
        <f t="shared" ca="1" si="30"/>
        <v>0</v>
      </c>
      <c r="AR79" s="174">
        <f t="shared" ca="1" si="31"/>
        <v>0</v>
      </c>
      <c r="AS79" s="174">
        <f t="shared" ca="1" si="32"/>
        <v>0</v>
      </c>
      <c r="AT79" s="174">
        <f t="shared" ca="1" si="33"/>
        <v>0</v>
      </c>
      <c r="AU79" s="174">
        <f t="shared" ca="1" si="34"/>
        <v>0</v>
      </c>
      <c r="AV79" s="174">
        <f t="shared" ca="1" si="35"/>
        <v>0</v>
      </c>
    </row>
    <row r="80" spans="6:48" x14ac:dyDescent="0.25">
      <c r="F80" s="116" t="s">
        <v>336</v>
      </c>
      <c r="G80" s="116" t="s">
        <v>429</v>
      </c>
      <c r="H80" s="116" t="s">
        <v>687</v>
      </c>
      <c r="I80" s="117"/>
      <c r="J80" s="117"/>
      <c r="K80" s="117"/>
      <c r="L80" s="117"/>
      <c r="M80" s="117"/>
      <c r="N80" s="117"/>
      <c r="O80" s="128"/>
      <c r="P80" s="128" t="e">
        <f t="array" aca="1" ref="P80" ca="1">IF(RIGHT(P$10,2)&gt;=RIGHT(CurrentCFYear,2),SUM(IF(MasterDataSheetEmissionSource=$F80,IF(MasterDataSheetYear=P$56,MasterDataSheetData))),SUMIF(BAUEmissionSource,$F80&amp;" ("&amp;$G80&amp;")",INDEX(BAUData,0,MATCH(P$10,BAUYear,0))))</f>
        <v>#NAME?</v>
      </c>
      <c r="Q80" s="128" t="e">
        <f t="array" aca="1" ref="Q80" ca="1">IF(RIGHT(Q$10,2)&gt;=RIGHT(CurrentCFYear,2),SUM(IF(MasterDataSheetEmissionSource=$F80,IF(MasterDataSheetYear=Q$56,MasterDataSheetData))),SUMIF(BAUEmissionSource,$F80&amp;" ("&amp;$G80&amp;")",INDEX(BAUData,0,MATCH(Q$10,BAUYear,0))))</f>
        <v>#NAME?</v>
      </c>
      <c r="R80" s="128" t="e">
        <f t="array" aca="1" ref="R80" ca="1">IF(RIGHT(R$10,2)&gt;=RIGHT(CurrentCFYear,2),SUM(IF(MasterDataSheetEmissionSource=$F80,IF(MasterDataSheetYear=R$56,MasterDataSheetData))),SUMIF(BAUEmissionSource,$F80&amp;" ("&amp;$G80&amp;")",INDEX(BAUData,0,MATCH(R$10,BAUYear,0))))</f>
        <v>#NAME?</v>
      </c>
      <c r="S80" s="128" t="e">
        <f t="array" aca="1" ref="S80" ca="1">IF(RIGHT(S$10,2)&gt;=RIGHT(CurrentCFYear,2),SUM(IF(MasterDataSheetEmissionSource=$F80,IF(MasterDataSheetYear=S$56,MasterDataSheetData))),SUMIF(BAUEmissionSource,$F80&amp;" ("&amp;$G80&amp;")",INDEX(BAUData,0,MATCH(S$10,BAUYear,0))))</f>
        <v>#NAME?</v>
      </c>
      <c r="T80" s="128" t="e">
        <f t="array" aca="1" ref="T80" ca="1">IF(RIGHT(T$10,2)&gt;=RIGHT(CurrentCFYear,2),SUM(IF(MasterDataSheetEmissionSource=$F80,IF(MasterDataSheetYear=T$56,MasterDataSheetData))),SUMIF(BAUEmissionSource,$F80&amp;" ("&amp;$G80&amp;")",INDEX(BAUData,0,MATCH(T$10,BAUYear,0))))</f>
        <v>#NAME?</v>
      </c>
      <c r="U80" s="128" t="e">
        <f t="array" aca="1" ref="U80" ca="1">IF(RIGHT(U$10,2)&gt;=RIGHT(CurrentCFYear,2),SUM(IF(MasterDataSheetEmissionSource=$F80,IF(MasterDataSheetYear=U$56,MasterDataSheetData))),SUMIF(BAUEmissionSource,$F80&amp;" ("&amp;$G80&amp;")",INDEX(BAUData,0,MATCH(U$10,BAUYear,0))))</f>
        <v>#NAME?</v>
      </c>
      <c r="V80" s="128" t="e">
        <f t="array" aca="1" ref="V80" ca="1">IF(RIGHT(V$10,2)&gt;=RIGHT(CurrentCFYear,2),SUM(IF(MasterDataSheetEmissionSource=$F80,IF(MasterDataSheetYear=V$56,MasterDataSheetData))),SUMIF(BAUEmissionSource,$F80&amp;" ("&amp;$G80&amp;")",INDEX(BAUData,0,MATCH(V$10,BAUYear,0))))</f>
        <v>#NAME?</v>
      </c>
      <c r="W80" s="128" t="e">
        <f t="array" aca="1" ref="W80" ca="1">IF(RIGHT(W$10,2)&gt;=RIGHT(CurrentCFYear,2),SUM(IF(MasterDataSheetEmissionSource=$F80,IF(MasterDataSheetYear=W$56,MasterDataSheetData))),SUMIF(BAUEmissionSource,$F80&amp;" ("&amp;$G80&amp;")",INDEX(BAUData,0,MATCH(W$10,BAUYear,0))))</f>
        <v>#NAME?</v>
      </c>
      <c r="X80" s="128" t="e">
        <f t="array" aca="1" ref="X80" ca="1">IF(RIGHT(X$10,2)&gt;=RIGHT(CurrentCFYear,2),SUM(IF(MasterDataSheetEmissionSource=$F80,IF(MasterDataSheetYear=X$56,MasterDataSheetData))),SUMIF(BAUEmissionSource,$F80&amp;" ("&amp;$G80&amp;")",INDEX(BAUData,0,MATCH(X$10,BAUYear,0))))</f>
        <v>#NAME?</v>
      </c>
      <c r="Y80" s="128" t="e">
        <f t="array" aca="1" ref="Y80" ca="1">IF(RIGHT(Y$10,2)&gt;=RIGHT(CurrentCFYear,2),SUM(IF(MasterDataSheetEmissionSource=$F80,IF(MasterDataSheetYear=Y$56,MasterDataSheetData))),SUMIF(BAUEmissionSource,$F80&amp;" ("&amp;$G80&amp;")",INDEX(BAUData,0,MATCH(Y$10,BAUYear,0))))</f>
        <v>#NAME?</v>
      </c>
      <c r="Z80" s="128" t="e">
        <f t="array" aca="1" ref="Z80" ca="1">IF(RIGHT(Z$10,2)&gt;=RIGHT(CurrentCFYear,2),SUM(IF(MasterDataSheetEmissionSource=$F80,IF(MasterDataSheetYear=Z$56,MasterDataSheetData))),SUMIF(BAUEmissionSource,$F80&amp;" ("&amp;$G80&amp;")",INDEX(BAUData,0,MATCH(Z$10,BAUYear,0))))</f>
        <v>#NAME?</v>
      </c>
      <c r="AB80" s="121" t="s">
        <v>336</v>
      </c>
      <c r="AC80" s="121" t="s">
        <v>429</v>
      </c>
      <c r="AD80" s="121" t="s">
        <v>687</v>
      </c>
      <c r="AE80" s="117"/>
      <c r="AF80" s="117"/>
      <c r="AG80" s="117"/>
      <c r="AH80" s="117"/>
      <c r="AI80" s="117"/>
      <c r="AJ80" s="117"/>
      <c r="AK80" s="128"/>
      <c r="AL80" s="174">
        <f t="shared" ca="1" si="25"/>
        <v>0</v>
      </c>
      <c r="AM80" s="174">
        <f t="shared" ca="1" si="26"/>
        <v>0</v>
      </c>
      <c r="AN80" s="174">
        <f t="shared" ca="1" si="27"/>
        <v>0</v>
      </c>
      <c r="AO80" s="174">
        <f t="shared" ca="1" si="28"/>
        <v>0</v>
      </c>
      <c r="AP80" s="174">
        <f t="shared" ca="1" si="29"/>
        <v>0</v>
      </c>
      <c r="AQ80" s="174">
        <f t="shared" ca="1" si="30"/>
        <v>0</v>
      </c>
      <c r="AR80" s="174">
        <f t="shared" ca="1" si="31"/>
        <v>0</v>
      </c>
      <c r="AS80" s="174">
        <f t="shared" ca="1" si="32"/>
        <v>0</v>
      </c>
      <c r="AT80" s="174">
        <f t="shared" ca="1" si="33"/>
        <v>0</v>
      </c>
      <c r="AU80" s="174">
        <f t="shared" ca="1" si="34"/>
        <v>0</v>
      </c>
      <c r="AV80" s="174">
        <f t="shared" ca="1" si="35"/>
        <v>0</v>
      </c>
    </row>
    <row r="81" spans="6:48" x14ac:dyDescent="0.25">
      <c r="P81" s="131"/>
    </row>
    <row r="82" spans="6:48" x14ac:dyDescent="0.25">
      <c r="P82" s="131"/>
    </row>
    <row r="83" spans="6:48" ht="18.75" x14ac:dyDescent="0.25">
      <c r="F83" s="125" t="s">
        <v>378</v>
      </c>
      <c r="G83" s="126" t="s">
        <v>7</v>
      </c>
      <c r="H83" s="126" t="s">
        <v>339</v>
      </c>
      <c r="I83" s="127" t="s">
        <v>338</v>
      </c>
      <c r="J83" s="127" t="s">
        <v>264</v>
      </c>
      <c r="K83" s="127" t="s">
        <v>265</v>
      </c>
      <c r="L83" s="127" t="s">
        <v>266</v>
      </c>
      <c r="M83" s="127" t="s">
        <v>267</v>
      </c>
      <c r="N83" s="127" t="s">
        <v>268</v>
      </c>
      <c r="O83" s="127" t="s">
        <v>11</v>
      </c>
      <c r="P83" s="127" t="s">
        <v>345</v>
      </c>
      <c r="Q83" s="127" t="s">
        <v>346</v>
      </c>
      <c r="R83" s="127" t="s">
        <v>347</v>
      </c>
      <c r="S83" s="127" t="s">
        <v>348</v>
      </c>
      <c r="T83" s="127" t="s">
        <v>349</v>
      </c>
      <c r="U83" s="127" t="s">
        <v>350</v>
      </c>
      <c r="V83" s="127" t="s">
        <v>351</v>
      </c>
      <c r="W83" s="127" t="s">
        <v>352</v>
      </c>
      <c r="X83" s="127" t="s">
        <v>353</v>
      </c>
      <c r="Y83" s="127" t="s">
        <v>354</v>
      </c>
      <c r="Z83" s="127" t="s">
        <v>356</v>
      </c>
      <c r="AB83" s="124" t="s">
        <v>669</v>
      </c>
      <c r="AC83" s="122" t="s">
        <v>7</v>
      </c>
      <c r="AD83" s="122" t="s">
        <v>339</v>
      </c>
      <c r="AE83" s="120" t="s">
        <v>338</v>
      </c>
      <c r="AF83" s="120" t="s">
        <v>264</v>
      </c>
      <c r="AG83" s="120" t="s">
        <v>265</v>
      </c>
      <c r="AH83" s="120" t="s">
        <v>266</v>
      </c>
      <c r="AI83" s="120" t="s">
        <v>267</v>
      </c>
      <c r="AJ83" s="120" t="s">
        <v>268</v>
      </c>
      <c r="AK83" s="120" t="s">
        <v>11</v>
      </c>
      <c r="AL83" s="120" t="s">
        <v>345</v>
      </c>
      <c r="AM83" s="120" t="s">
        <v>346</v>
      </c>
      <c r="AN83" s="120" t="s">
        <v>347</v>
      </c>
      <c r="AO83" s="120" t="s">
        <v>348</v>
      </c>
      <c r="AP83" s="120" t="s">
        <v>349</v>
      </c>
      <c r="AQ83" s="120" t="s">
        <v>350</v>
      </c>
      <c r="AR83" s="120" t="s">
        <v>351</v>
      </c>
      <c r="AS83" s="120" t="s">
        <v>352</v>
      </c>
      <c r="AT83" s="120" t="s">
        <v>353</v>
      </c>
      <c r="AU83" s="120" t="s">
        <v>354</v>
      </c>
      <c r="AV83" s="120" t="s">
        <v>356</v>
      </c>
    </row>
    <row r="84" spans="6:48" x14ac:dyDescent="0.25">
      <c r="F84" s="116" t="s">
        <v>390</v>
      </c>
      <c r="G84" s="116" t="s">
        <v>735</v>
      </c>
      <c r="H84" s="116" t="s">
        <v>681</v>
      </c>
      <c r="I84" s="117"/>
      <c r="J84" s="117"/>
      <c r="K84" s="117"/>
      <c r="L84" s="117"/>
      <c r="M84" s="117"/>
      <c r="N84" s="117"/>
      <c r="O84" s="128"/>
      <c r="P84" s="128">
        <f t="array" ref="P84">IF(RIGHT(P$10,2)&gt;RIGHT(CurrentCFYear,2),P57*INDEX(CostsData,MATCH($F57&amp;" ("&amp;$G57&amp;")",CostsEmissionSource,0),MATCH(P$56,CostsYear,0)),SUMIF(BAUEmissionSource,$F57&amp;" ("&amp;$G57&amp;")",INDEX(BAUData,0,MATCH(P$10,BAUYear,0)+2)))</f>
        <v>2341525.58</v>
      </c>
      <c r="Q84" s="128" t="e">
        <f t="array" aca="1" ref="Q84" ca="1">IF(RIGHT(Q$10,2)&gt;RIGHT(CurrentCFYear,2),Q57*INDEX(CostsData,MATCH($F57&amp;" ("&amp;$G57&amp;")",CostsEmissionSource,0),MATCH(Q$56,CostsYear,0)),SUMIF(BAUEmissionSource,$F57&amp;" ("&amp;$G57&amp;")",INDEX(BAUData,0,MATCH(Q$10,BAUYear,0)+2)))</f>
        <v>#NAME?</v>
      </c>
      <c r="R84" s="128" t="e">
        <f t="array" aca="1" ref="R84" ca="1">IF(RIGHT(R$10,2)&gt;RIGHT(CurrentCFYear,2),R57*INDEX(CostsData,MATCH($F57&amp;" ("&amp;$G57&amp;")",CostsEmissionSource,0),MATCH(R$56,CostsYear,0)),SUMIF(BAUEmissionSource,$F57&amp;" ("&amp;$G57&amp;")",INDEX(BAUData,0,MATCH(R$10,BAUYear,0)+2)))</f>
        <v>#NAME?</v>
      </c>
      <c r="S84" s="128" t="e">
        <f t="array" aca="1" ref="S84" ca="1">IF(RIGHT(S$10,2)&gt;RIGHT(CurrentCFYear,2),S57*INDEX(CostsData,MATCH($F57&amp;" ("&amp;$G57&amp;")",CostsEmissionSource,0),MATCH(S$56,CostsYear,0)),SUMIF(BAUEmissionSource,$F57&amp;" ("&amp;$G57&amp;")",INDEX(BAUData,0,MATCH(S$10,BAUYear,0)+2)))</f>
        <v>#NAME?</v>
      </c>
      <c r="T84" s="128" t="e">
        <f t="array" aca="1" ref="T84" ca="1">IF(RIGHT(T$10,2)&gt;RIGHT(CurrentCFYear,2),T57*INDEX(CostsData,MATCH($F57&amp;" ("&amp;$G57&amp;")",CostsEmissionSource,0),MATCH(T$56,CostsYear,0)),SUMIF(BAUEmissionSource,$F57&amp;" ("&amp;$G57&amp;")",INDEX(BAUData,0,MATCH(T$10,BAUYear,0)+2)))</f>
        <v>#NAME?</v>
      </c>
      <c r="U84" s="128" t="e">
        <f t="array" aca="1" ref="U84" ca="1">IF(RIGHT(U$10,2)&gt;RIGHT(CurrentCFYear,2),U57*INDEX(CostsData,MATCH($F57&amp;" ("&amp;$G57&amp;")",CostsEmissionSource,0),MATCH(U$56,CostsYear,0)),SUMIF(BAUEmissionSource,$F57&amp;" ("&amp;$G57&amp;")",INDEX(BAUData,0,MATCH(U$10,BAUYear,0)+2)))</f>
        <v>#NAME?</v>
      </c>
      <c r="V84" s="128" t="e">
        <f t="array" aca="1" ref="V84" ca="1">IF(RIGHT(V$10,2)&gt;RIGHT(CurrentCFYear,2),V57*INDEX(CostsData,MATCH($F57&amp;" ("&amp;$G57&amp;")",CostsEmissionSource,0),MATCH(V$56,CostsYear,0)),SUMIF(BAUEmissionSource,$F57&amp;" ("&amp;$G57&amp;")",INDEX(BAUData,0,MATCH(V$10,BAUYear,0)+2)))</f>
        <v>#NAME?</v>
      </c>
      <c r="W84" s="128" t="e">
        <f t="array" aca="1" ref="W84" ca="1">IF(RIGHT(W$10,2)&gt;RIGHT(CurrentCFYear,2),W57*INDEX(CostsData,MATCH($F57&amp;" ("&amp;$G57&amp;")",CostsEmissionSource,0),MATCH(W$56,CostsYear,0)),SUMIF(BAUEmissionSource,$F57&amp;" ("&amp;$G57&amp;")",INDEX(BAUData,0,MATCH(W$10,BAUYear,0)+2)))</f>
        <v>#NAME?</v>
      </c>
      <c r="X84" s="128" t="e">
        <f t="array" aca="1" ref="X84" ca="1">IF(RIGHT(X$10,2)&gt;RIGHT(CurrentCFYear,2),X57*INDEX(CostsData,MATCH($F57&amp;" ("&amp;$G57&amp;")",CostsEmissionSource,0),MATCH(X$56,CostsYear,0)),SUMIF(BAUEmissionSource,$F57&amp;" ("&amp;$G57&amp;")",INDEX(BAUData,0,MATCH(X$10,BAUYear,0)+2)))</f>
        <v>#NAME?</v>
      </c>
      <c r="Y84" s="128" t="e">
        <f t="array" aca="1" ref="Y84" ca="1">IF(RIGHT(Y$10,2)&gt;RIGHT(CurrentCFYear,2),Y57*INDEX(CostsData,MATCH($F57&amp;" ("&amp;$G57&amp;")",CostsEmissionSource,0),MATCH(Y$56,CostsYear,0)),SUMIF(BAUEmissionSource,$F57&amp;" ("&amp;$G57&amp;")",INDEX(BAUData,0,MATCH(Y$10,BAUYear,0)+2)))</f>
        <v>#NAME?</v>
      </c>
      <c r="Z84" s="128" t="e">
        <f t="array" aca="1" ref="Z84" ca="1">IF(RIGHT(Z$10,2)&gt;RIGHT(CurrentCFYear,2),Z57*INDEX(CostsData,MATCH($F57&amp;" ("&amp;$G57&amp;")",CostsEmissionSource,0),MATCH(Z$56,CostsYear,0)),SUMIF(BAUEmissionSource,$F57&amp;" ("&amp;$G57&amp;")",INDEX(BAUData,0,MATCH(Z$10,BAUYear,0)+2)))</f>
        <v>#NAME?</v>
      </c>
      <c r="AB84" s="121" t="s">
        <v>390</v>
      </c>
      <c r="AC84" s="121" t="s">
        <v>735</v>
      </c>
      <c r="AD84" s="121" t="s">
        <v>681</v>
      </c>
      <c r="AE84" s="117"/>
      <c r="AF84" s="117"/>
      <c r="AG84" s="117"/>
      <c r="AH84" s="117"/>
      <c r="AI84" s="117"/>
      <c r="AJ84" s="117"/>
      <c r="AK84" s="128"/>
      <c r="AL84" s="174">
        <f t="array" ref="AL84">P84-SUM(IF(ProjectListEmissionSource=$AB57&amp;" ("&amp;$AC57&amp;")",IF(ProjectListYear=AL$8,IF(ProjectListCarbonCosts="Cost Savings (£)",ProjectListData))))</f>
        <v>2341525.58</v>
      </c>
      <c r="AM84" s="174" t="e">
        <f t="array" aca="1" ref="AM84" ca="1">Q84-SUM(IF(ProjectListEmissionSource=$AB57&amp;" ("&amp;$AC57&amp;")",IF(ProjectListYear=AM$8,IF(ProjectListCarbonCosts="Cost Savings (£)",ProjectListData))))</f>
        <v>#NAME?</v>
      </c>
      <c r="AN84" s="174" t="e">
        <f t="array" aca="1" ref="AN84" ca="1">R84-SUM(IF(ProjectListEmissionSource=$AB57&amp;" ("&amp;$AC57&amp;")",IF(ProjectListYear=AN$8,IF(ProjectListCarbonCosts="Cost Savings (£)",ProjectListData))))</f>
        <v>#NAME?</v>
      </c>
      <c r="AO84" s="174" t="e">
        <f t="array" aca="1" ref="AO84" ca="1">S84-SUM(IF(ProjectListEmissionSource=$AB57&amp;" ("&amp;$AC57&amp;")",IF(ProjectListYear=AO$8,IF(ProjectListCarbonCosts="Cost Savings (£)",ProjectListData))))</f>
        <v>#NAME?</v>
      </c>
      <c r="AP84" s="174" t="e">
        <f t="array" aca="1" ref="AP84" ca="1">T84-SUM(IF(ProjectListEmissionSource=$AB57&amp;" ("&amp;$AC57&amp;")",IF(ProjectListYear=AP$8,IF(ProjectListCarbonCosts="Cost Savings (£)",ProjectListData))))</f>
        <v>#NAME?</v>
      </c>
      <c r="AQ84" s="174" t="e">
        <f t="array" aca="1" ref="AQ84" ca="1">U84-SUM(IF(ProjectListEmissionSource=$AB57&amp;" ("&amp;$AC57&amp;")",IF(ProjectListYear=AQ$8,IF(ProjectListCarbonCosts="Cost Savings (£)",ProjectListData))))</f>
        <v>#NAME?</v>
      </c>
      <c r="AR84" s="174" t="e">
        <f t="array" aca="1" ref="AR84" ca="1">V84-SUM(IF(ProjectListEmissionSource=$AB57&amp;" ("&amp;$AC57&amp;")",IF(ProjectListYear=AR$8,IF(ProjectListCarbonCosts="Cost Savings (£)",ProjectListData))))</f>
        <v>#NAME?</v>
      </c>
      <c r="AS84" s="174" t="e">
        <f t="array" aca="1" ref="AS84" ca="1">W84-SUM(IF(ProjectListEmissionSource=$AB57&amp;" ("&amp;$AC57&amp;")",IF(ProjectListYear=AS$8,IF(ProjectListCarbonCosts="Cost Savings (£)",ProjectListData))))</f>
        <v>#NAME?</v>
      </c>
      <c r="AT84" s="174" t="e">
        <f t="array" aca="1" ref="AT84" ca="1">X84-SUM(IF(ProjectListEmissionSource=$AB57&amp;" ("&amp;$AC57&amp;")",IF(ProjectListYear=AT$8,IF(ProjectListCarbonCosts="Cost Savings (£)",ProjectListData))))</f>
        <v>#NAME?</v>
      </c>
      <c r="AU84" s="174" t="e">
        <f t="array" aca="1" ref="AU84" ca="1">Y84-SUM(IF(ProjectListEmissionSource=$AB57&amp;" ("&amp;$AC57&amp;")",IF(ProjectListYear=AU$8,IF(ProjectListCarbonCosts="Cost Savings (£)",ProjectListData))))</f>
        <v>#NAME?</v>
      </c>
      <c r="AV84" s="174" t="e">
        <f t="array" aca="1" ref="AV84" ca="1">Z84-SUM(IF(ProjectListEmissionSource=$AB57&amp;" ("&amp;$AC57&amp;")",IF(ProjectListYear=AV$8,IF(ProjectListCarbonCosts="Cost Savings (£)",ProjectListData))))</f>
        <v>#NAME?</v>
      </c>
    </row>
    <row r="85" spans="6:48" x14ac:dyDescent="0.25">
      <c r="F85" s="116" t="s">
        <v>377</v>
      </c>
      <c r="G85" s="116" t="s">
        <v>735</v>
      </c>
      <c r="H85" s="116" t="s">
        <v>682</v>
      </c>
      <c r="I85" s="117"/>
      <c r="J85" s="117"/>
      <c r="K85" s="117"/>
      <c r="L85" s="117"/>
      <c r="M85" s="117"/>
      <c r="N85" s="117"/>
      <c r="O85" s="128"/>
      <c r="P85" s="128">
        <f t="array" ref="P85">IF(RIGHT(P$10,2)&gt;RIGHT(CurrentCFYear,2),P58*INDEX(CostsData,MATCH($F58&amp;" ("&amp;$G58&amp;")",CostsEmissionSource,0),MATCH(P$56,CostsYear,0)),SUMIF(BAUEmissionSource,$F58&amp;" ("&amp;$G58&amp;")",INDEX(BAUData,0,MATCH(P$10,BAUYear,0)+2)))</f>
        <v>2550193.5999999996</v>
      </c>
      <c r="Q85" s="128" t="e">
        <f t="array" aca="1" ref="Q85" ca="1">IF(RIGHT(Q$10,2)&gt;RIGHT(CurrentCFYear,2),Q58*INDEX(CostsData,MATCH($F58&amp;" ("&amp;$G58&amp;")",CostsEmissionSource,0),MATCH(Q$56,CostsYear,0)),SUMIF(BAUEmissionSource,$F58&amp;" ("&amp;$G58&amp;")",INDEX(BAUData,0,MATCH(Q$10,BAUYear,0)+2)))</f>
        <v>#NAME?</v>
      </c>
      <c r="R85" s="128" t="e">
        <f t="array" aca="1" ref="R85" ca="1">IF(RIGHT(R$10,2)&gt;RIGHT(CurrentCFYear,2),R58*INDEX(CostsData,MATCH($F58&amp;" ("&amp;$G58&amp;")",CostsEmissionSource,0),MATCH(R$56,CostsYear,0)),SUMIF(BAUEmissionSource,$F58&amp;" ("&amp;$G58&amp;")",INDEX(BAUData,0,MATCH(R$10,BAUYear,0)+2)))</f>
        <v>#NAME?</v>
      </c>
      <c r="S85" s="128" t="e">
        <f t="array" aca="1" ref="S85" ca="1">IF(RIGHT(S$10,2)&gt;RIGHT(CurrentCFYear,2),S58*INDEX(CostsData,MATCH($F58&amp;" ("&amp;$G58&amp;")",CostsEmissionSource,0),MATCH(S$56,CostsYear,0)),SUMIF(BAUEmissionSource,$F58&amp;" ("&amp;$G58&amp;")",INDEX(BAUData,0,MATCH(S$10,BAUYear,0)+2)))</f>
        <v>#NAME?</v>
      </c>
      <c r="T85" s="128" t="e">
        <f t="array" aca="1" ref="T85" ca="1">IF(RIGHT(T$10,2)&gt;RIGHT(CurrentCFYear,2),T58*INDEX(CostsData,MATCH($F58&amp;" ("&amp;$G58&amp;")",CostsEmissionSource,0),MATCH(T$56,CostsYear,0)),SUMIF(BAUEmissionSource,$F58&amp;" ("&amp;$G58&amp;")",INDEX(BAUData,0,MATCH(T$10,BAUYear,0)+2)))</f>
        <v>#NAME?</v>
      </c>
      <c r="U85" s="128" t="e">
        <f t="array" aca="1" ref="U85" ca="1">IF(RIGHT(U$10,2)&gt;RIGHT(CurrentCFYear,2),U58*INDEX(CostsData,MATCH($F58&amp;" ("&amp;$G58&amp;")",CostsEmissionSource,0),MATCH(U$56,CostsYear,0)),SUMIF(BAUEmissionSource,$F58&amp;" ("&amp;$G58&amp;")",INDEX(BAUData,0,MATCH(U$10,BAUYear,0)+2)))</f>
        <v>#NAME?</v>
      </c>
      <c r="V85" s="128" t="e">
        <f t="array" aca="1" ref="V85" ca="1">IF(RIGHT(V$10,2)&gt;RIGHT(CurrentCFYear,2),V58*INDEX(CostsData,MATCH($F58&amp;" ("&amp;$G58&amp;")",CostsEmissionSource,0),MATCH(V$56,CostsYear,0)),SUMIF(BAUEmissionSource,$F58&amp;" ("&amp;$G58&amp;")",INDEX(BAUData,0,MATCH(V$10,BAUYear,0)+2)))</f>
        <v>#NAME?</v>
      </c>
      <c r="W85" s="128" t="e">
        <f t="array" aca="1" ref="W85" ca="1">IF(RIGHT(W$10,2)&gt;RIGHT(CurrentCFYear,2),W58*INDEX(CostsData,MATCH($F58&amp;" ("&amp;$G58&amp;")",CostsEmissionSource,0),MATCH(W$56,CostsYear,0)),SUMIF(BAUEmissionSource,$F58&amp;" ("&amp;$G58&amp;")",INDEX(BAUData,0,MATCH(W$10,BAUYear,0)+2)))</f>
        <v>#NAME?</v>
      </c>
      <c r="X85" s="128" t="e">
        <f t="array" aca="1" ref="X85" ca="1">IF(RIGHT(X$10,2)&gt;RIGHT(CurrentCFYear,2),X58*INDEX(CostsData,MATCH($F58&amp;" ("&amp;$G58&amp;")",CostsEmissionSource,0),MATCH(X$56,CostsYear,0)),SUMIF(BAUEmissionSource,$F58&amp;" ("&amp;$G58&amp;")",INDEX(BAUData,0,MATCH(X$10,BAUYear,0)+2)))</f>
        <v>#NAME?</v>
      </c>
      <c r="Y85" s="128" t="e">
        <f t="array" aca="1" ref="Y85" ca="1">IF(RIGHT(Y$10,2)&gt;RIGHT(CurrentCFYear,2),Y58*INDEX(CostsData,MATCH($F58&amp;" ("&amp;$G58&amp;")",CostsEmissionSource,0),MATCH(Y$56,CostsYear,0)),SUMIF(BAUEmissionSource,$F58&amp;" ("&amp;$G58&amp;")",INDEX(BAUData,0,MATCH(Y$10,BAUYear,0)+2)))</f>
        <v>#NAME?</v>
      </c>
      <c r="Z85" s="128" t="e">
        <f t="array" aca="1" ref="Z85" ca="1">IF(RIGHT(Z$10,2)&gt;RIGHT(CurrentCFYear,2),Z58*INDEX(CostsData,MATCH($F58&amp;" ("&amp;$G58&amp;")",CostsEmissionSource,0),MATCH(Z$56,CostsYear,0)),SUMIF(BAUEmissionSource,$F58&amp;" ("&amp;$G58&amp;")",INDEX(BAUData,0,MATCH(Z$10,BAUYear,0)+2)))</f>
        <v>#NAME?</v>
      </c>
      <c r="AB85" s="121" t="s">
        <v>377</v>
      </c>
      <c r="AC85" s="121" t="s">
        <v>735</v>
      </c>
      <c r="AD85" s="121" t="s">
        <v>682</v>
      </c>
      <c r="AE85" s="117"/>
      <c r="AF85" s="117"/>
      <c r="AG85" s="117"/>
      <c r="AH85" s="117"/>
      <c r="AI85" s="117"/>
      <c r="AJ85" s="117"/>
      <c r="AK85" s="128"/>
      <c r="AL85" s="174">
        <f t="array" ref="AL85">P85-SUM(IF(ProjectListEmissionSource=$AB58&amp;" ("&amp;$AC58&amp;")",IF(ProjectListYear=AL$8,IF(ProjectListCarbonCosts="Cost Savings (£)",ProjectListData))))</f>
        <v>2550193.5999999996</v>
      </c>
      <c r="AM85" s="174" t="e">
        <f t="array" aca="1" ref="AM85" ca="1">Q85-SUM(IF(ProjectListEmissionSource=$AB58&amp;" ("&amp;$AC58&amp;")",IF(ProjectListYear=AM$8,IF(ProjectListCarbonCosts="Cost Savings (£)",ProjectListData))))</f>
        <v>#NAME?</v>
      </c>
      <c r="AN85" s="174" t="e">
        <f t="array" aca="1" ref="AN85" ca="1">R85-SUM(IF(ProjectListEmissionSource=$AB58&amp;" ("&amp;$AC58&amp;")",IF(ProjectListYear=AN$8,IF(ProjectListCarbonCosts="Cost Savings (£)",ProjectListData))))</f>
        <v>#NAME?</v>
      </c>
      <c r="AO85" s="174" t="e">
        <f t="array" aca="1" ref="AO85" ca="1">S85-SUM(IF(ProjectListEmissionSource=$AB58&amp;" ("&amp;$AC58&amp;")",IF(ProjectListYear=AO$8,IF(ProjectListCarbonCosts="Cost Savings (£)",ProjectListData))))</f>
        <v>#NAME?</v>
      </c>
      <c r="AP85" s="174" t="e">
        <f t="array" aca="1" ref="AP85" ca="1">T85-SUM(IF(ProjectListEmissionSource=$AB58&amp;" ("&amp;$AC58&amp;")",IF(ProjectListYear=AP$8,IF(ProjectListCarbonCosts="Cost Savings (£)",ProjectListData))))</f>
        <v>#NAME?</v>
      </c>
      <c r="AQ85" s="174" t="e">
        <f t="array" aca="1" ref="AQ85" ca="1">U85-SUM(IF(ProjectListEmissionSource=$AB58&amp;" ("&amp;$AC58&amp;")",IF(ProjectListYear=AQ$8,IF(ProjectListCarbonCosts="Cost Savings (£)",ProjectListData))))</f>
        <v>#NAME?</v>
      </c>
      <c r="AR85" s="174" t="e">
        <f t="array" aca="1" ref="AR85" ca="1">V85-SUM(IF(ProjectListEmissionSource=$AB58&amp;" ("&amp;$AC58&amp;")",IF(ProjectListYear=AR$8,IF(ProjectListCarbonCosts="Cost Savings (£)",ProjectListData))))</f>
        <v>#NAME?</v>
      </c>
      <c r="AS85" s="174" t="e">
        <f t="array" aca="1" ref="AS85" ca="1">W85-SUM(IF(ProjectListEmissionSource=$AB58&amp;" ("&amp;$AC58&amp;")",IF(ProjectListYear=AS$8,IF(ProjectListCarbonCosts="Cost Savings (£)",ProjectListData))))</f>
        <v>#NAME?</v>
      </c>
      <c r="AT85" s="174" t="e">
        <f t="array" aca="1" ref="AT85" ca="1">X85-SUM(IF(ProjectListEmissionSource=$AB58&amp;" ("&amp;$AC58&amp;")",IF(ProjectListYear=AT$8,IF(ProjectListCarbonCosts="Cost Savings (£)",ProjectListData))))</f>
        <v>#NAME?</v>
      </c>
      <c r="AU85" s="174" t="e">
        <f t="array" aca="1" ref="AU85" ca="1">Y85-SUM(IF(ProjectListEmissionSource=$AB58&amp;" ("&amp;$AC58&amp;")",IF(ProjectListYear=AU$8,IF(ProjectListCarbonCosts="Cost Savings (£)",ProjectListData))))</f>
        <v>#NAME?</v>
      </c>
      <c r="AV85" s="174" t="e">
        <f t="array" aca="1" ref="AV85" ca="1">Z85-SUM(IF(ProjectListEmissionSource=$AB58&amp;" ("&amp;$AC58&amp;")",IF(ProjectListYear=AV$8,IF(ProjectListCarbonCosts="Cost Savings (£)",ProjectListData))))</f>
        <v>#NAME?</v>
      </c>
    </row>
    <row r="86" spans="6:48" x14ac:dyDescent="0.25">
      <c r="F86" s="116" t="s">
        <v>376</v>
      </c>
      <c r="G86" s="116" t="s">
        <v>735</v>
      </c>
      <c r="H86" s="116" t="s">
        <v>682</v>
      </c>
      <c r="I86" s="117"/>
      <c r="J86" s="117"/>
      <c r="K86" s="117"/>
      <c r="L86" s="117"/>
      <c r="M86" s="117"/>
      <c r="N86" s="117"/>
      <c r="O86" s="128"/>
      <c r="P86" s="128">
        <f t="array" ref="P86">IF(RIGHT(P$10,2)&gt;RIGHT(CurrentCFYear,2),P59*INDEX(CostsData,MATCH($F59&amp;" ("&amp;$G59&amp;")",CostsEmissionSource,0),MATCH(P$56,CostsYear,0)),SUMIF(BAUEmissionSource,$F59&amp;" ("&amp;$G59&amp;")",INDEX(BAUData,0,MATCH(P$10,BAUYear,0)+2)))</f>
        <v>3187742</v>
      </c>
      <c r="Q86" s="128" t="e">
        <f t="array" aca="1" ref="Q86" ca="1">IF(RIGHT(Q$10,2)&gt;RIGHT(CurrentCFYear,2),Q59*INDEX(CostsData,MATCH($F59&amp;" ("&amp;$G59&amp;")",CostsEmissionSource,0),MATCH(Q$56,CostsYear,0)),SUMIF(BAUEmissionSource,$F59&amp;" ("&amp;$G59&amp;")",INDEX(BAUData,0,MATCH(Q$10,BAUYear,0)+2)))</f>
        <v>#NAME?</v>
      </c>
      <c r="R86" s="128" t="e">
        <f t="array" aca="1" ref="R86" ca="1">IF(RIGHT(R$10,2)&gt;RIGHT(CurrentCFYear,2),R59*INDEX(CostsData,MATCH($F59&amp;" ("&amp;$G59&amp;")",CostsEmissionSource,0),MATCH(R$56,CostsYear,0)),SUMIF(BAUEmissionSource,$F59&amp;" ("&amp;$G59&amp;")",INDEX(BAUData,0,MATCH(R$10,BAUYear,0)+2)))</f>
        <v>#NAME?</v>
      </c>
      <c r="S86" s="128" t="e">
        <f t="array" aca="1" ref="S86" ca="1">IF(RIGHT(S$10,2)&gt;RIGHT(CurrentCFYear,2),S59*INDEX(CostsData,MATCH($F59&amp;" ("&amp;$G59&amp;")",CostsEmissionSource,0),MATCH(S$56,CostsYear,0)),SUMIF(BAUEmissionSource,$F59&amp;" ("&amp;$G59&amp;")",INDEX(BAUData,0,MATCH(S$10,BAUYear,0)+2)))</f>
        <v>#NAME?</v>
      </c>
      <c r="T86" s="128" t="e">
        <f t="array" aca="1" ref="T86" ca="1">IF(RIGHT(T$10,2)&gt;RIGHT(CurrentCFYear,2),T59*INDEX(CostsData,MATCH($F59&amp;" ("&amp;$G59&amp;")",CostsEmissionSource,0),MATCH(T$56,CostsYear,0)),SUMIF(BAUEmissionSource,$F59&amp;" ("&amp;$G59&amp;")",INDEX(BAUData,0,MATCH(T$10,BAUYear,0)+2)))</f>
        <v>#NAME?</v>
      </c>
      <c r="U86" s="128" t="e">
        <f t="array" aca="1" ref="U86" ca="1">IF(RIGHT(U$10,2)&gt;RIGHT(CurrentCFYear,2),U59*INDEX(CostsData,MATCH($F59&amp;" ("&amp;$G59&amp;")",CostsEmissionSource,0),MATCH(U$56,CostsYear,0)),SUMIF(BAUEmissionSource,$F59&amp;" ("&amp;$G59&amp;")",INDEX(BAUData,0,MATCH(U$10,BAUYear,0)+2)))</f>
        <v>#NAME?</v>
      </c>
      <c r="V86" s="128" t="e">
        <f t="array" aca="1" ref="V86" ca="1">IF(RIGHT(V$10,2)&gt;RIGHT(CurrentCFYear,2),V59*INDEX(CostsData,MATCH($F59&amp;" ("&amp;$G59&amp;")",CostsEmissionSource,0),MATCH(V$56,CostsYear,0)),SUMIF(BAUEmissionSource,$F59&amp;" ("&amp;$G59&amp;")",INDEX(BAUData,0,MATCH(V$10,BAUYear,0)+2)))</f>
        <v>#NAME?</v>
      </c>
      <c r="W86" s="128" t="e">
        <f t="array" aca="1" ref="W86" ca="1">IF(RIGHT(W$10,2)&gt;RIGHT(CurrentCFYear,2),W59*INDEX(CostsData,MATCH($F59&amp;" ("&amp;$G59&amp;")",CostsEmissionSource,0),MATCH(W$56,CostsYear,0)),SUMIF(BAUEmissionSource,$F59&amp;" ("&amp;$G59&amp;")",INDEX(BAUData,0,MATCH(W$10,BAUYear,0)+2)))</f>
        <v>#NAME?</v>
      </c>
      <c r="X86" s="128" t="e">
        <f t="array" aca="1" ref="X86" ca="1">IF(RIGHT(X$10,2)&gt;RIGHT(CurrentCFYear,2),X59*INDEX(CostsData,MATCH($F59&amp;" ("&amp;$G59&amp;")",CostsEmissionSource,0),MATCH(X$56,CostsYear,0)),SUMIF(BAUEmissionSource,$F59&amp;" ("&amp;$G59&amp;")",INDEX(BAUData,0,MATCH(X$10,BAUYear,0)+2)))</f>
        <v>#NAME?</v>
      </c>
      <c r="Y86" s="128" t="e">
        <f t="array" aca="1" ref="Y86" ca="1">IF(RIGHT(Y$10,2)&gt;RIGHT(CurrentCFYear,2),Y59*INDEX(CostsData,MATCH($F59&amp;" ("&amp;$G59&amp;")",CostsEmissionSource,0),MATCH(Y$56,CostsYear,0)),SUMIF(BAUEmissionSource,$F59&amp;" ("&amp;$G59&amp;")",INDEX(BAUData,0,MATCH(Y$10,BAUYear,0)+2)))</f>
        <v>#NAME?</v>
      </c>
      <c r="Z86" s="128" t="e">
        <f t="array" aca="1" ref="Z86" ca="1">IF(RIGHT(Z$10,2)&gt;RIGHT(CurrentCFYear,2),Z59*INDEX(CostsData,MATCH($F59&amp;" ("&amp;$G59&amp;")",CostsEmissionSource,0),MATCH(Z$56,CostsYear,0)),SUMIF(BAUEmissionSource,$F59&amp;" ("&amp;$G59&amp;")",INDEX(BAUData,0,MATCH(Z$10,BAUYear,0)+2)))</f>
        <v>#NAME?</v>
      </c>
      <c r="AB86" s="121" t="s">
        <v>376</v>
      </c>
      <c r="AC86" s="121" t="s">
        <v>735</v>
      </c>
      <c r="AD86" s="121" t="s">
        <v>682</v>
      </c>
      <c r="AE86" s="117"/>
      <c r="AF86" s="117"/>
      <c r="AG86" s="117"/>
      <c r="AH86" s="117"/>
      <c r="AI86" s="117"/>
      <c r="AJ86" s="117"/>
      <c r="AK86" s="128"/>
      <c r="AL86" s="174">
        <f t="array" ref="AL86">P86-SUM(IF(ProjectListEmissionSource=$AB59&amp;" ("&amp;$AC59&amp;")",IF(ProjectListYear=AL$8,IF(ProjectListCarbonCosts="Cost Savings (£)",ProjectListData))))</f>
        <v>3187742</v>
      </c>
      <c r="AM86" s="174" t="e">
        <f t="array" aca="1" ref="AM86" ca="1">Q86-SUM(IF(ProjectListEmissionSource=$AB59&amp;" ("&amp;$AC59&amp;")",IF(ProjectListYear=AM$8,IF(ProjectListCarbonCosts="Cost Savings (£)",ProjectListData))))</f>
        <v>#NAME?</v>
      </c>
      <c r="AN86" s="174" t="e">
        <f t="array" aca="1" ref="AN86" ca="1">R86-SUM(IF(ProjectListEmissionSource=$AB59&amp;" ("&amp;$AC59&amp;")",IF(ProjectListYear=AN$8,IF(ProjectListCarbonCosts="Cost Savings (£)",ProjectListData))))</f>
        <v>#NAME?</v>
      </c>
      <c r="AO86" s="174" t="e">
        <f t="array" aca="1" ref="AO86" ca="1">S86-SUM(IF(ProjectListEmissionSource=$AB59&amp;" ("&amp;$AC59&amp;")",IF(ProjectListYear=AO$8,IF(ProjectListCarbonCosts="Cost Savings (£)",ProjectListData))))</f>
        <v>#NAME?</v>
      </c>
      <c r="AP86" s="174" t="e">
        <f t="array" aca="1" ref="AP86" ca="1">T86-SUM(IF(ProjectListEmissionSource=$AB59&amp;" ("&amp;$AC59&amp;")",IF(ProjectListYear=AP$8,IF(ProjectListCarbonCosts="Cost Savings (£)",ProjectListData))))</f>
        <v>#NAME?</v>
      </c>
      <c r="AQ86" s="174" t="e">
        <f t="array" aca="1" ref="AQ86" ca="1">U86-SUM(IF(ProjectListEmissionSource=$AB59&amp;" ("&amp;$AC59&amp;")",IF(ProjectListYear=AQ$8,IF(ProjectListCarbonCosts="Cost Savings (£)",ProjectListData))))</f>
        <v>#NAME?</v>
      </c>
      <c r="AR86" s="174" t="e">
        <f t="array" aca="1" ref="AR86" ca="1">V86-SUM(IF(ProjectListEmissionSource=$AB59&amp;" ("&amp;$AC59&amp;")",IF(ProjectListYear=AR$8,IF(ProjectListCarbonCosts="Cost Savings (£)",ProjectListData))))</f>
        <v>#NAME?</v>
      </c>
      <c r="AS86" s="174" t="e">
        <f t="array" aca="1" ref="AS86" ca="1">W86-SUM(IF(ProjectListEmissionSource=$AB59&amp;" ("&amp;$AC59&amp;")",IF(ProjectListYear=AS$8,IF(ProjectListCarbonCosts="Cost Savings (£)",ProjectListData))))</f>
        <v>#NAME?</v>
      </c>
      <c r="AT86" s="174" t="e">
        <f t="array" aca="1" ref="AT86" ca="1">X86-SUM(IF(ProjectListEmissionSource=$AB59&amp;" ("&amp;$AC59&amp;")",IF(ProjectListYear=AT$8,IF(ProjectListCarbonCosts="Cost Savings (£)",ProjectListData))))</f>
        <v>#NAME?</v>
      </c>
      <c r="AU86" s="174" t="e">
        <f t="array" aca="1" ref="AU86" ca="1">Y86-SUM(IF(ProjectListEmissionSource=$AB59&amp;" ("&amp;$AC59&amp;")",IF(ProjectListYear=AU$8,IF(ProjectListCarbonCosts="Cost Savings (£)",ProjectListData))))</f>
        <v>#NAME?</v>
      </c>
      <c r="AV86" s="174" t="e">
        <f t="array" aca="1" ref="AV86" ca="1">Z86-SUM(IF(ProjectListEmissionSource=$AB59&amp;" ("&amp;$AC59&amp;")",IF(ProjectListYear=AV$8,IF(ProjectListCarbonCosts="Cost Savings (£)",ProjectListData))))</f>
        <v>#NAME?</v>
      </c>
    </row>
    <row r="87" spans="6:48" x14ac:dyDescent="0.25">
      <c r="F87" s="116" t="s">
        <v>389</v>
      </c>
      <c r="G87" s="116" t="s">
        <v>735</v>
      </c>
      <c r="H87" s="116" t="s">
        <v>683</v>
      </c>
      <c r="I87" s="117"/>
      <c r="J87" s="117"/>
      <c r="K87" s="117"/>
      <c r="L87" s="117"/>
      <c r="M87" s="117"/>
      <c r="N87" s="117"/>
      <c r="O87" s="128"/>
      <c r="P87" s="128">
        <f t="array" ref="P87">IF(RIGHT(P$10,2)&gt;RIGHT(CurrentCFYear,2),P60*INDEX(CostsData,MATCH($F60&amp;" ("&amp;$G60&amp;")",CostsEmissionSource,0),MATCH(P$56,CostsYear,0)),SUMIF(BAUEmissionSource,$F60&amp;" ("&amp;$G60&amp;")",INDEX(BAUData,0,MATCH(P$10,BAUYear,0)+2)))</f>
        <v>0</v>
      </c>
      <c r="Q87" s="128" t="e">
        <f t="array" aca="1" ref="Q87" ca="1">IF(RIGHT(Q$10,2)&gt;RIGHT(CurrentCFYear,2),Q60*INDEX(CostsData,MATCH($F60&amp;" ("&amp;$G60&amp;")",CostsEmissionSource,0),MATCH(Q$56,CostsYear,0)),SUMIF(BAUEmissionSource,$F60&amp;" ("&amp;$G60&amp;")",INDEX(BAUData,0,MATCH(Q$10,BAUYear,0)+2)))</f>
        <v>#NAME?</v>
      </c>
      <c r="R87" s="128" t="e">
        <f t="array" aca="1" ref="R87" ca="1">IF(RIGHT(R$10,2)&gt;RIGHT(CurrentCFYear,2),R60*INDEX(CostsData,MATCH($F60&amp;" ("&amp;$G60&amp;")",CostsEmissionSource,0),MATCH(R$56,CostsYear,0)),SUMIF(BAUEmissionSource,$F60&amp;" ("&amp;$G60&amp;")",INDEX(BAUData,0,MATCH(R$10,BAUYear,0)+2)))</f>
        <v>#NAME?</v>
      </c>
      <c r="S87" s="128" t="e">
        <f t="array" aca="1" ref="S87" ca="1">IF(RIGHT(S$10,2)&gt;RIGHT(CurrentCFYear,2),S60*INDEX(CostsData,MATCH($F60&amp;" ("&amp;$G60&amp;")",CostsEmissionSource,0),MATCH(S$56,CostsYear,0)),SUMIF(BAUEmissionSource,$F60&amp;" ("&amp;$G60&amp;")",INDEX(BAUData,0,MATCH(S$10,BAUYear,0)+2)))</f>
        <v>#NAME?</v>
      </c>
      <c r="T87" s="128" t="e">
        <f t="array" aca="1" ref="T87" ca="1">IF(RIGHT(T$10,2)&gt;RIGHT(CurrentCFYear,2),T60*INDEX(CostsData,MATCH($F60&amp;" ("&amp;$G60&amp;")",CostsEmissionSource,0),MATCH(T$56,CostsYear,0)),SUMIF(BAUEmissionSource,$F60&amp;" ("&amp;$G60&amp;")",INDEX(BAUData,0,MATCH(T$10,BAUYear,0)+2)))</f>
        <v>#NAME?</v>
      </c>
      <c r="U87" s="128" t="e">
        <f t="array" aca="1" ref="U87" ca="1">IF(RIGHT(U$10,2)&gt;RIGHT(CurrentCFYear,2),U60*INDEX(CostsData,MATCH($F60&amp;" ("&amp;$G60&amp;")",CostsEmissionSource,0),MATCH(U$56,CostsYear,0)),SUMIF(BAUEmissionSource,$F60&amp;" ("&amp;$G60&amp;")",INDEX(BAUData,0,MATCH(U$10,BAUYear,0)+2)))</f>
        <v>#NAME?</v>
      </c>
      <c r="V87" s="128" t="e">
        <f t="array" aca="1" ref="V87" ca="1">IF(RIGHT(V$10,2)&gt;RIGHT(CurrentCFYear,2),V60*INDEX(CostsData,MATCH($F60&amp;" ("&amp;$G60&amp;")",CostsEmissionSource,0),MATCH(V$56,CostsYear,0)),SUMIF(BAUEmissionSource,$F60&amp;" ("&amp;$G60&amp;")",INDEX(BAUData,0,MATCH(V$10,BAUYear,0)+2)))</f>
        <v>#NAME?</v>
      </c>
      <c r="W87" s="128" t="e">
        <f t="array" aca="1" ref="W87" ca="1">IF(RIGHT(W$10,2)&gt;RIGHT(CurrentCFYear,2),W60*INDEX(CostsData,MATCH($F60&amp;" ("&amp;$G60&amp;")",CostsEmissionSource,0),MATCH(W$56,CostsYear,0)),SUMIF(BAUEmissionSource,$F60&amp;" ("&amp;$G60&amp;")",INDEX(BAUData,0,MATCH(W$10,BAUYear,0)+2)))</f>
        <v>#NAME?</v>
      </c>
      <c r="X87" s="128" t="e">
        <f t="array" aca="1" ref="X87" ca="1">IF(RIGHT(X$10,2)&gt;RIGHT(CurrentCFYear,2),X60*INDEX(CostsData,MATCH($F60&amp;" ("&amp;$G60&amp;")",CostsEmissionSource,0),MATCH(X$56,CostsYear,0)),SUMIF(BAUEmissionSource,$F60&amp;" ("&amp;$G60&amp;")",INDEX(BAUData,0,MATCH(X$10,BAUYear,0)+2)))</f>
        <v>#NAME?</v>
      </c>
      <c r="Y87" s="128" t="e">
        <f t="array" aca="1" ref="Y87" ca="1">IF(RIGHT(Y$10,2)&gt;RIGHT(CurrentCFYear,2),Y60*INDEX(CostsData,MATCH($F60&amp;" ("&amp;$G60&amp;")",CostsEmissionSource,0),MATCH(Y$56,CostsYear,0)),SUMIF(BAUEmissionSource,$F60&amp;" ("&amp;$G60&amp;")",INDEX(BAUData,0,MATCH(Y$10,BAUYear,0)+2)))</f>
        <v>#NAME?</v>
      </c>
      <c r="Z87" s="128" t="e">
        <f t="array" aca="1" ref="Z87" ca="1">IF(RIGHT(Z$10,2)&gt;RIGHT(CurrentCFYear,2),Z60*INDEX(CostsData,MATCH($F60&amp;" ("&amp;$G60&amp;")",CostsEmissionSource,0),MATCH(Z$56,CostsYear,0)),SUMIF(BAUEmissionSource,$F60&amp;" ("&amp;$G60&amp;")",INDEX(BAUData,0,MATCH(Z$10,BAUYear,0)+2)))</f>
        <v>#NAME?</v>
      </c>
      <c r="AB87" s="121" t="s">
        <v>389</v>
      </c>
      <c r="AC87" s="121" t="s">
        <v>735</v>
      </c>
      <c r="AD87" s="121" t="s">
        <v>683</v>
      </c>
      <c r="AE87" s="117"/>
      <c r="AF87" s="117"/>
      <c r="AG87" s="117"/>
      <c r="AH87" s="117"/>
      <c r="AI87" s="117"/>
      <c r="AJ87" s="117"/>
      <c r="AK87" s="128"/>
      <c r="AL87" s="174">
        <f t="array" ref="AL87">P87-SUM(IF(ProjectListEmissionSource=$AB60&amp;" ("&amp;$AC60&amp;")",IF(ProjectListYear=AL$8,IF(ProjectListCarbonCosts="Cost Savings (£)",ProjectListData))))</f>
        <v>0</v>
      </c>
      <c r="AM87" s="174" t="e">
        <f t="array" aca="1" ref="AM87" ca="1">Q87-SUM(IF(ProjectListEmissionSource=$AB60&amp;" ("&amp;$AC60&amp;")",IF(ProjectListYear=AM$8,IF(ProjectListCarbonCosts="Cost Savings (£)",ProjectListData))))</f>
        <v>#NAME?</v>
      </c>
      <c r="AN87" s="174" t="e">
        <f t="array" aca="1" ref="AN87" ca="1">R87-SUM(IF(ProjectListEmissionSource=$AB60&amp;" ("&amp;$AC60&amp;")",IF(ProjectListYear=AN$8,IF(ProjectListCarbonCosts="Cost Savings (£)",ProjectListData))))</f>
        <v>#NAME?</v>
      </c>
      <c r="AO87" s="174" t="e">
        <f t="array" aca="1" ref="AO87" ca="1">S87-SUM(IF(ProjectListEmissionSource=$AB60&amp;" ("&amp;$AC60&amp;")",IF(ProjectListYear=AO$8,IF(ProjectListCarbonCosts="Cost Savings (£)",ProjectListData))))</f>
        <v>#NAME?</v>
      </c>
      <c r="AP87" s="174" t="e">
        <f t="array" aca="1" ref="AP87" ca="1">T87-SUM(IF(ProjectListEmissionSource=$AB60&amp;" ("&amp;$AC60&amp;")",IF(ProjectListYear=AP$8,IF(ProjectListCarbonCosts="Cost Savings (£)",ProjectListData))))</f>
        <v>#NAME?</v>
      </c>
      <c r="AQ87" s="174" t="e">
        <f t="array" aca="1" ref="AQ87" ca="1">U87-SUM(IF(ProjectListEmissionSource=$AB60&amp;" ("&amp;$AC60&amp;")",IF(ProjectListYear=AQ$8,IF(ProjectListCarbonCosts="Cost Savings (£)",ProjectListData))))</f>
        <v>#NAME?</v>
      </c>
      <c r="AR87" s="174" t="e">
        <f t="array" aca="1" ref="AR87" ca="1">V87-SUM(IF(ProjectListEmissionSource=$AB60&amp;" ("&amp;$AC60&amp;")",IF(ProjectListYear=AR$8,IF(ProjectListCarbonCosts="Cost Savings (£)",ProjectListData))))</f>
        <v>#NAME?</v>
      </c>
      <c r="AS87" s="174" t="e">
        <f t="array" aca="1" ref="AS87" ca="1">W87-SUM(IF(ProjectListEmissionSource=$AB60&amp;" ("&amp;$AC60&amp;")",IF(ProjectListYear=AS$8,IF(ProjectListCarbonCosts="Cost Savings (£)",ProjectListData))))</f>
        <v>#NAME?</v>
      </c>
      <c r="AT87" s="174" t="e">
        <f t="array" aca="1" ref="AT87" ca="1">X87-SUM(IF(ProjectListEmissionSource=$AB60&amp;" ("&amp;$AC60&amp;")",IF(ProjectListYear=AT$8,IF(ProjectListCarbonCosts="Cost Savings (£)",ProjectListData))))</f>
        <v>#NAME?</v>
      </c>
      <c r="AU87" s="174" t="e">
        <f t="array" aca="1" ref="AU87" ca="1">Y87-SUM(IF(ProjectListEmissionSource=$AB60&amp;" ("&amp;$AC60&amp;")",IF(ProjectListYear=AU$8,IF(ProjectListCarbonCosts="Cost Savings (£)",ProjectListData))))</f>
        <v>#NAME?</v>
      </c>
      <c r="AV87" s="174" t="e">
        <f t="array" aca="1" ref="AV87" ca="1">Z87-SUM(IF(ProjectListEmissionSource=$AB60&amp;" ("&amp;$AC60&amp;")",IF(ProjectListYear=AV$8,IF(ProjectListCarbonCosts="Cost Savings (£)",ProjectListData))))</f>
        <v>#NAME?</v>
      </c>
    </row>
    <row r="88" spans="6:48" x14ac:dyDescent="0.25">
      <c r="F88" s="116" t="s">
        <v>375</v>
      </c>
      <c r="G88" s="116" t="s">
        <v>735</v>
      </c>
      <c r="H88" s="116" t="s">
        <v>684</v>
      </c>
      <c r="I88" s="117"/>
      <c r="J88" s="117"/>
      <c r="K88" s="117"/>
      <c r="L88" s="117"/>
      <c r="M88" s="117"/>
      <c r="N88" s="117"/>
      <c r="O88" s="128"/>
      <c r="P88" s="128">
        <f t="array" ref="P88">IF(RIGHT(P$10,2)&gt;RIGHT(CurrentCFYear,2),P61*INDEX(CostsData,MATCH($F61&amp;" ("&amp;$G61&amp;")",CostsEmissionSource,0),MATCH(P$56,CostsYear,0)),SUMIF(BAUEmissionSource,$F61&amp;" ("&amp;$G61&amp;")",INDEX(BAUData,0,MATCH(P$10,BAUYear,0)+2)))</f>
        <v>61073.280000000006</v>
      </c>
      <c r="Q88" s="128" t="e">
        <f t="array" aca="1" ref="Q88" ca="1">IF(RIGHT(Q$10,2)&gt;RIGHT(CurrentCFYear,2),Q61*INDEX(CostsData,MATCH($F61&amp;" ("&amp;$G61&amp;")",CostsEmissionSource,0),MATCH(Q$56,CostsYear,0)),SUMIF(BAUEmissionSource,$F61&amp;" ("&amp;$G61&amp;")",INDEX(BAUData,0,MATCH(Q$10,BAUYear,0)+2)))</f>
        <v>#NAME?</v>
      </c>
      <c r="R88" s="128" t="e">
        <f t="array" aca="1" ref="R88" ca="1">IF(RIGHT(R$10,2)&gt;RIGHT(CurrentCFYear,2),R61*INDEX(CostsData,MATCH($F61&amp;" ("&amp;$G61&amp;")",CostsEmissionSource,0),MATCH(R$56,CostsYear,0)),SUMIF(BAUEmissionSource,$F61&amp;" ("&amp;$G61&amp;")",INDEX(BAUData,0,MATCH(R$10,BAUYear,0)+2)))</f>
        <v>#NAME?</v>
      </c>
      <c r="S88" s="128" t="e">
        <f t="array" aca="1" ref="S88" ca="1">IF(RIGHT(S$10,2)&gt;RIGHT(CurrentCFYear,2),S61*INDEX(CostsData,MATCH($F61&amp;" ("&amp;$G61&amp;")",CostsEmissionSource,0),MATCH(S$56,CostsYear,0)),SUMIF(BAUEmissionSource,$F61&amp;" ("&amp;$G61&amp;")",INDEX(BAUData,0,MATCH(S$10,BAUYear,0)+2)))</f>
        <v>#NAME?</v>
      </c>
      <c r="T88" s="128" t="e">
        <f t="array" aca="1" ref="T88" ca="1">IF(RIGHT(T$10,2)&gt;RIGHT(CurrentCFYear,2),T61*INDEX(CostsData,MATCH($F61&amp;" ("&amp;$G61&amp;")",CostsEmissionSource,0),MATCH(T$56,CostsYear,0)),SUMIF(BAUEmissionSource,$F61&amp;" ("&amp;$G61&amp;")",INDEX(BAUData,0,MATCH(T$10,BAUYear,0)+2)))</f>
        <v>#NAME?</v>
      </c>
      <c r="U88" s="128" t="e">
        <f t="array" aca="1" ref="U88" ca="1">IF(RIGHT(U$10,2)&gt;RIGHT(CurrentCFYear,2),U61*INDEX(CostsData,MATCH($F61&amp;" ("&amp;$G61&amp;")",CostsEmissionSource,0),MATCH(U$56,CostsYear,0)),SUMIF(BAUEmissionSource,$F61&amp;" ("&amp;$G61&amp;")",INDEX(BAUData,0,MATCH(U$10,BAUYear,0)+2)))</f>
        <v>#NAME?</v>
      </c>
      <c r="V88" s="128" t="e">
        <f t="array" aca="1" ref="V88" ca="1">IF(RIGHT(V$10,2)&gt;RIGHT(CurrentCFYear,2),V61*INDEX(CostsData,MATCH($F61&amp;" ("&amp;$G61&amp;")",CostsEmissionSource,0),MATCH(V$56,CostsYear,0)),SUMIF(BAUEmissionSource,$F61&amp;" ("&amp;$G61&amp;")",INDEX(BAUData,0,MATCH(V$10,BAUYear,0)+2)))</f>
        <v>#NAME?</v>
      </c>
      <c r="W88" s="128" t="e">
        <f t="array" aca="1" ref="W88" ca="1">IF(RIGHT(W$10,2)&gt;RIGHT(CurrentCFYear,2),W61*INDEX(CostsData,MATCH($F61&amp;" ("&amp;$G61&amp;")",CostsEmissionSource,0),MATCH(W$56,CostsYear,0)),SUMIF(BAUEmissionSource,$F61&amp;" ("&amp;$G61&amp;")",INDEX(BAUData,0,MATCH(W$10,BAUYear,0)+2)))</f>
        <v>#NAME?</v>
      </c>
      <c r="X88" s="128" t="e">
        <f t="array" aca="1" ref="X88" ca="1">IF(RIGHT(X$10,2)&gt;RIGHT(CurrentCFYear,2),X61*INDEX(CostsData,MATCH($F61&amp;" ("&amp;$G61&amp;")",CostsEmissionSource,0),MATCH(X$56,CostsYear,0)),SUMIF(BAUEmissionSource,$F61&amp;" ("&amp;$G61&amp;")",INDEX(BAUData,0,MATCH(X$10,BAUYear,0)+2)))</f>
        <v>#NAME?</v>
      </c>
      <c r="Y88" s="128" t="e">
        <f t="array" aca="1" ref="Y88" ca="1">IF(RIGHT(Y$10,2)&gt;RIGHT(CurrentCFYear,2),Y61*INDEX(CostsData,MATCH($F61&amp;" ("&amp;$G61&amp;")",CostsEmissionSource,0),MATCH(Y$56,CostsYear,0)),SUMIF(BAUEmissionSource,$F61&amp;" ("&amp;$G61&amp;")",INDEX(BAUData,0,MATCH(Y$10,BAUYear,0)+2)))</f>
        <v>#NAME?</v>
      </c>
      <c r="Z88" s="128" t="e">
        <f t="array" aca="1" ref="Z88" ca="1">IF(RIGHT(Z$10,2)&gt;RIGHT(CurrentCFYear,2),Z61*INDEX(CostsData,MATCH($F61&amp;" ("&amp;$G61&amp;")",CostsEmissionSource,0),MATCH(Z$56,CostsYear,0)),SUMIF(BAUEmissionSource,$F61&amp;" ("&amp;$G61&amp;")",INDEX(BAUData,0,MATCH(Z$10,BAUYear,0)+2)))</f>
        <v>#NAME?</v>
      </c>
      <c r="AB88" s="121" t="s">
        <v>375</v>
      </c>
      <c r="AC88" s="121" t="s">
        <v>735</v>
      </c>
      <c r="AD88" s="121" t="s">
        <v>684</v>
      </c>
      <c r="AE88" s="117"/>
      <c r="AF88" s="117"/>
      <c r="AG88" s="117"/>
      <c r="AH88" s="117"/>
      <c r="AI88" s="117"/>
      <c r="AJ88" s="117"/>
      <c r="AK88" s="128"/>
      <c r="AL88" s="174">
        <f t="array" ref="AL88">P88-SUM(IF(ProjectListEmissionSource=$AB61&amp;" ("&amp;$AC61&amp;")",IF(ProjectListYear=AL$8,IF(ProjectListCarbonCosts="Cost Savings (£)",ProjectListData))))</f>
        <v>61073.280000000006</v>
      </c>
      <c r="AM88" s="174" t="e">
        <f t="array" aca="1" ref="AM88" ca="1">Q88-SUM(IF(ProjectListEmissionSource=$AB61&amp;" ("&amp;$AC61&amp;")",IF(ProjectListYear=AM$8,IF(ProjectListCarbonCosts="Cost Savings (£)",ProjectListData))))</f>
        <v>#NAME?</v>
      </c>
      <c r="AN88" s="174" t="e">
        <f t="array" aca="1" ref="AN88" ca="1">R88-SUM(IF(ProjectListEmissionSource=$AB61&amp;" ("&amp;$AC61&amp;")",IF(ProjectListYear=AN$8,IF(ProjectListCarbonCosts="Cost Savings (£)",ProjectListData))))</f>
        <v>#NAME?</v>
      </c>
      <c r="AO88" s="174" t="e">
        <f t="array" aca="1" ref="AO88" ca="1">S88-SUM(IF(ProjectListEmissionSource=$AB61&amp;" ("&amp;$AC61&amp;")",IF(ProjectListYear=AO$8,IF(ProjectListCarbonCosts="Cost Savings (£)",ProjectListData))))</f>
        <v>#NAME?</v>
      </c>
      <c r="AP88" s="174" t="e">
        <f t="array" aca="1" ref="AP88" ca="1">T88-SUM(IF(ProjectListEmissionSource=$AB61&amp;" ("&amp;$AC61&amp;")",IF(ProjectListYear=AP$8,IF(ProjectListCarbonCosts="Cost Savings (£)",ProjectListData))))</f>
        <v>#NAME?</v>
      </c>
      <c r="AQ88" s="174" t="e">
        <f t="array" aca="1" ref="AQ88" ca="1">U88-SUM(IF(ProjectListEmissionSource=$AB61&amp;" ("&amp;$AC61&amp;")",IF(ProjectListYear=AQ$8,IF(ProjectListCarbonCosts="Cost Savings (£)",ProjectListData))))</f>
        <v>#NAME?</v>
      </c>
      <c r="AR88" s="174" t="e">
        <f t="array" aca="1" ref="AR88" ca="1">V88-SUM(IF(ProjectListEmissionSource=$AB61&amp;" ("&amp;$AC61&amp;")",IF(ProjectListYear=AR$8,IF(ProjectListCarbonCosts="Cost Savings (£)",ProjectListData))))</f>
        <v>#NAME?</v>
      </c>
      <c r="AS88" s="174" t="e">
        <f t="array" aca="1" ref="AS88" ca="1">W88-SUM(IF(ProjectListEmissionSource=$AB61&amp;" ("&amp;$AC61&amp;")",IF(ProjectListYear=AS$8,IF(ProjectListCarbonCosts="Cost Savings (£)",ProjectListData))))</f>
        <v>#NAME?</v>
      </c>
      <c r="AT88" s="174" t="e">
        <f t="array" aca="1" ref="AT88" ca="1">X88-SUM(IF(ProjectListEmissionSource=$AB61&amp;" ("&amp;$AC61&amp;")",IF(ProjectListYear=AT$8,IF(ProjectListCarbonCosts="Cost Savings (£)",ProjectListData))))</f>
        <v>#NAME?</v>
      </c>
      <c r="AU88" s="174" t="e">
        <f t="array" aca="1" ref="AU88" ca="1">Y88-SUM(IF(ProjectListEmissionSource=$AB61&amp;" ("&amp;$AC61&amp;")",IF(ProjectListYear=AU$8,IF(ProjectListCarbonCosts="Cost Savings (£)",ProjectListData))))</f>
        <v>#NAME?</v>
      </c>
      <c r="AV88" s="174" t="e">
        <f t="array" aca="1" ref="AV88" ca="1">Z88-SUM(IF(ProjectListEmissionSource=$AB61&amp;" ("&amp;$AC61&amp;")",IF(ProjectListYear=AV$8,IF(ProjectListCarbonCosts="Cost Savings (£)",ProjectListData))))</f>
        <v>#NAME?</v>
      </c>
    </row>
    <row r="89" spans="6:48" x14ac:dyDescent="0.25">
      <c r="F89" s="116" t="s">
        <v>374</v>
      </c>
      <c r="G89" s="116" t="s">
        <v>735</v>
      </c>
      <c r="H89" s="116" t="s">
        <v>684</v>
      </c>
      <c r="I89" s="117"/>
      <c r="J89" s="117"/>
      <c r="K89" s="117"/>
      <c r="L89" s="117"/>
      <c r="M89" s="117"/>
      <c r="N89" s="117"/>
      <c r="O89" s="128"/>
      <c r="P89" s="128">
        <f t="array" ref="P89">IF(RIGHT(P$10,2)&gt;RIGHT(CurrentCFYear,2),P62*INDEX(CostsData,MATCH($F62&amp;" ("&amp;$G62&amp;")",CostsEmissionSource,0),MATCH(P$56,CostsYear,0)),SUMIF(BAUEmissionSource,$F62&amp;" ("&amp;$G62&amp;")",INDEX(BAUData,0,MATCH(P$10,BAUYear,0)+2)))</f>
        <v>140220.89600000001</v>
      </c>
      <c r="Q89" s="128" t="e">
        <f t="array" aca="1" ref="Q89" ca="1">IF(RIGHT(Q$10,2)&gt;RIGHT(CurrentCFYear,2),Q62*INDEX(CostsData,MATCH($F62&amp;" ("&amp;$G62&amp;")",CostsEmissionSource,0),MATCH(Q$56,CostsYear,0)),SUMIF(BAUEmissionSource,$F62&amp;" ("&amp;$G62&amp;")",INDEX(BAUData,0,MATCH(Q$10,BAUYear,0)+2)))</f>
        <v>#NAME?</v>
      </c>
      <c r="R89" s="128" t="e">
        <f t="array" aca="1" ref="R89" ca="1">IF(RIGHT(R$10,2)&gt;RIGHT(CurrentCFYear,2),R62*INDEX(CostsData,MATCH($F62&amp;" ("&amp;$G62&amp;")",CostsEmissionSource,0),MATCH(R$56,CostsYear,0)),SUMIF(BAUEmissionSource,$F62&amp;" ("&amp;$G62&amp;")",INDEX(BAUData,0,MATCH(R$10,BAUYear,0)+2)))</f>
        <v>#NAME?</v>
      </c>
      <c r="S89" s="128" t="e">
        <f t="array" aca="1" ref="S89" ca="1">IF(RIGHT(S$10,2)&gt;RIGHT(CurrentCFYear,2),S62*INDEX(CostsData,MATCH($F62&amp;" ("&amp;$G62&amp;")",CostsEmissionSource,0),MATCH(S$56,CostsYear,0)),SUMIF(BAUEmissionSource,$F62&amp;" ("&amp;$G62&amp;")",INDEX(BAUData,0,MATCH(S$10,BAUYear,0)+2)))</f>
        <v>#NAME?</v>
      </c>
      <c r="T89" s="128" t="e">
        <f t="array" aca="1" ref="T89" ca="1">IF(RIGHT(T$10,2)&gt;RIGHT(CurrentCFYear,2),T62*INDEX(CostsData,MATCH($F62&amp;" ("&amp;$G62&amp;")",CostsEmissionSource,0),MATCH(T$56,CostsYear,0)),SUMIF(BAUEmissionSource,$F62&amp;" ("&amp;$G62&amp;")",INDEX(BAUData,0,MATCH(T$10,BAUYear,0)+2)))</f>
        <v>#NAME?</v>
      </c>
      <c r="U89" s="128" t="e">
        <f t="array" aca="1" ref="U89" ca="1">IF(RIGHT(U$10,2)&gt;RIGHT(CurrentCFYear,2),U62*INDEX(CostsData,MATCH($F62&amp;" ("&amp;$G62&amp;")",CostsEmissionSource,0),MATCH(U$56,CostsYear,0)),SUMIF(BAUEmissionSource,$F62&amp;" ("&amp;$G62&amp;")",INDEX(BAUData,0,MATCH(U$10,BAUYear,0)+2)))</f>
        <v>#NAME?</v>
      </c>
      <c r="V89" s="128" t="e">
        <f t="array" aca="1" ref="V89" ca="1">IF(RIGHT(V$10,2)&gt;RIGHT(CurrentCFYear,2),V62*INDEX(CostsData,MATCH($F62&amp;" ("&amp;$G62&amp;")",CostsEmissionSource,0),MATCH(V$56,CostsYear,0)),SUMIF(BAUEmissionSource,$F62&amp;" ("&amp;$G62&amp;")",INDEX(BAUData,0,MATCH(V$10,BAUYear,0)+2)))</f>
        <v>#NAME?</v>
      </c>
      <c r="W89" s="128" t="e">
        <f t="array" aca="1" ref="W89" ca="1">IF(RIGHT(W$10,2)&gt;RIGHT(CurrentCFYear,2),W62*INDEX(CostsData,MATCH($F62&amp;" ("&amp;$G62&amp;")",CostsEmissionSource,0),MATCH(W$56,CostsYear,0)),SUMIF(BAUEmissionSource,$F62&amp;" ("&amp;$G62&amp;")",INDEX(BAUData,0,MATCH(W$10,BAUYear,0)+2)))</f>
        <v>#NAME?</v>
      </c>
      <c r="X89" s="128" t="e">
        <f t="array" aca="1" ref="X89" ca="1">IF(RIGHT(X$10,2)&gt;RIGHT(CurrentCFYear,2),X62*INDEX(CostsData,MATCH($F62&amp;" ("&amp;$G62&amp;")",CostsEmissionSource,0),MATCH(X$56,CostsYear,0)),SUMIF(BAUEmissionSource,$F62&amp;" ("&amp;$G62&amp;")",INDEX(BAUData,0,MATCH(X$10,BAUYear,0)+2)))</f>
        <v>#NAME?</v>
      </c>
      <c r="Y89" s="128" t="e">
        <f t="array" aca="1" ref="Y89" ca="1">IF(RIGHT(Y$10,2)&gt;RIGHT(CurrentCFYear,2),Y62*INDEX(CostsData,MATCH($F62&amp;" ("&amp;$G62&amp;")",CostsEmissionSource,0),MATCH(Y$56,CostsYear,0)),SUMIF(BAUEmissionSource,$F62&amp;" ("&amp;$G62&amp;")",INDEX(BAUData,0,MATCH(Y$10,BAUYear,0)+2)))</f>
        <v>#NAME?</v>
      </c>
      <c r="Z89" s="128" t="e">
        <f t="array" aca="1" ref="Z89" ca="1">IF(RIGHT(Z$10,2)&gt;RIGHT(CurrentCFYear,2),Z62*INDEX(CostsData,MATCH($F62&amp;" ("&amp;$G62&amp;")",CostsEmissionSource,0),MATCH(Z$56,CostsYear,0)),SUMIF(BAUEmissionSource,$F62&amp;" ("&amp;$G62&amp;")",INDEX(BAUData,0,MATCH(Z$10,BAUYear,0)+2)))</f>
        <v>#NAME?</v>
      </c>
      <c r="AB89" s="121" t="s">
        <v>374</v>
      </c>
      <c r="AC89" s="121" t="s">
        <v>735</v>
      </c>
      <c r="AD89" s="121" t="s">
        <v>684</v>
      </c>
      <c r="AE89" s="117"/>
      <c r="AF89" s="117"/>
      <c r="AG89" s="117"/>
      <c r="AH89" s="117"/>
      <c r="AI89" s="117"/>
      <c r="AJ89" s="117"/>
      <c r="AK89" s="128"/>
      <c r="AL89" s="174">
        <f t="array" ref="AL89">P89-SUM(IF(ProjectListEmissionSource=$AB62&amp;" ("&amp;$AC62&amp;")",IF(ProjectListYear=AL$8,IF(ProjectListCarbonCosts="Cost Savings (£)",ProjectListData))))</f>
        <v>140220.89600000001</v>
      </c>
      <c r="AM89" s="174" t="e">
        <f t="array" aca="1" ref="AM89" ca="1">Q89-SUM(IF(ProjectListEmissionSource=$AB62&amp;" ("&amp;$AC62&amp;")",IF(ProjectListYear=AM$8,IF(ProjectListCarbonCosts="Cost Savings (£)",ProjectListData))))</f>
        <v>#NAME?</v>
      </c>
      <c r="AN89" s="174" t="e">
        <f t="array" aca="1" ref="AN89" ca="1">R89-SUM(IF(ProjectListEmissionSource=$AB62&amp;" ("&amp;$AC62&amp;")",IF(ProjectListYear=AN$8,IF(ProjectListCarbonCosts="Cost Savings (£)",ProjectListData))))</f>
        <v>#NAME?</v>
      </c>
      <c r="AO89" s="174" t="e">
        <f t="array" aca="1" ref="AO89" ca="1">S89-SUM(IF(ProjectListEmissionSource=$AB62&amp;" ("&amp;$AC62&amp;")",IF(ProjectListYear=AO$8,IF(ProjectListCarbonCosts="Cost Savings (£)",ProjectListData))))</f>
        <v>#NAME?</v>
      </c>
      <c r="AP89" s="174" t="e">
        <f t="array" aca="1" ref="AP89" ca="1">T89-SUM(IF(ProjectListEmissionSource=$AB62&amp;" ("&amp;$AC62&amp;")",IF(ProjectListYear=AP$8,IF(ProjectListCarbonCosts="Cost Savings (£)",ProjectListData))))</f>
        <v>#NAME?</v>
      </c>
      <c r="AQ89" s="174" t="e">
        <f t="array" aca="1" ref="AQ89" ca="1">U89-SUM(IF(ProjectListEmissionSource=$AB62&amp;" ("&amp;$AC62&amp;")",IF(ProjectListYear=AQ$8,IF(ProjectListCarbonCosts="Cost Savings (£)",ProjectListData))))</f>
        <v>#NAME?</v>
      </c>
      <c r="AR89" s="174" t="e">
        <f t="array" aca="1" ref="AR89" ca="1">V89-SUM(IF(ProjectListEmissionSource=$AB62&amp;" ("&amp;$AC62&amp;")",IF(ProjectListYear=AR$8,IF(ProjectListCarbonCosts="Cost Savings (£)",ProjectListData))))</f>
        <v>#NAME?</v>
      </c>
      <c r="AS89" s="174" t="e">
        <f t="array" aca="1" ref="AS89" ca="1">W89-SUM(IF(ProjectListEmissionSource=$AB62&amp;" ("&amp;$AC62&amp;")",IF(ProjectListYear=AS$8,IF(ProjectListCarbonCosts="Cost Savings (£)",ProjectListData))))</f>
        <v>#NAME?</v>
      </c>
      <c r="AT89" s="174" t="e">
        <f t="array" aca="1" ref="AT89" ca="1">X89-SUM(IF(ProjectListEmissionSource=$AB62&amp;" ("&amp;$AC62&amp;")",IF(ProjectListYear=AT$8,IF(ProjectListCarbonCosts="Cost Savings (£)",ProjectListData))))</f>
        <v>#NAME?</v>
      </c>
      <c r="AU89" s="174" t="e">
        <f t="array" aca="1" ref="AU89" ca="1">Y89-SUM(IF(ProjectListEmissionSource=$AB62&amp;" ("&amp;$AC62&amp;")",IF(ProjectListYear=AU$8,IF(ProjectListCarbonCosts="Cost Savings (£)",ProjectListData))))</f>
        <v>#NAME?</v>
      </c>
      <c r="AV89" s="174" t="e">
        <f t="array" aca="1" ref="AV89" ca="1">Z89-SUM(IF(ProjectListEmissionSource=$AB62&amp;" ("&amp;$AC62&amp;")",IF(ProjectListYear=AV$8,IF(ProjectListCarbonCosts="Cost Savings (£)",ProjectListData))))</f>
        <v>#NAME?</v>
      </c>
    </row>
    <row r="90" spans="6:48" x14ac:dyDescent="0.25">
      <c r="F90" s="116" t="s">
        <v>373</v>
      </c>
      <c r="G90" s="116" t="s">
        <v>735</v>
      </c>
      <c r="H90" s="116" t="s">
        <v>4</v>
      </c>
      <c r="I90" s="117"/>
      <c r="J90" s="117"/>
      <c r="K90" s="117"/>
      <c r="L90" s="117"/>
      <c r="M90" s="117"/>
      <c r="N90" s="117"/>
      <c r="O90" s="128"/>
      <c r="P90" s="128">
        <f t="array" ref="P90">IF(RIGHT(P$10,2)&gt;RIGHT(CurrentCFYear,2),P63*INDEX(CostsData,MATCH($F63&amp;" ("&amp;$G63&amp;")",CostsEmissionSource,0),MATCH(P$56,CostsYear,0)),SUMIF(BAUEmissionSource,$F63&amp;" ("&amp;$G63&amp;")",INDEX(BAUData,0,MATCH(P$10,BAUYear,0)+2)))</f>
        <v>580000</v>
      </c>
      <c r="Q90" s="128" t="e">
        <f t="array" aca="1" ref="Q90" ca="1">IF(RIGHT(Q$10,2)&gt;RIGHT(CurrentCFYear,2),Q63*INDEX(CostsData,MATCH($F63&amp;" ("&amp;$G63&amp;")",CostsEmissionSource,0),MATCH(Q$56,CostsYear,0)),SUMIF(BAUEmissionSource,$F63&amp;" ("&amp;$G63&amp;")",INDEX(BAUData,0,MATCH(Q$10,BAUYear,0)+2)))</f>
        <v>#NAME?</v>
      </c>
      <c r="R90" s="128" t="e">
        <f t="array" aca="1" ref="R90" ca="1">IF(RIGHT(R$10,2)&gt;RIGHT(CurrentCFYear,2),R63*INDEX(CostsData,MATCH($F63&amp;" ("&amp;$G63&amp;")",CostsEmissionSource,0),MATCH(R$56,CostsYear,0)),SUMIF(BAUEmissionSource,$F63&amp;" ("&amp;$G63&amp;")",INDEX(BAUData,0,MATCH(R$10,BAUYear,0)+2)))</f>
        <v>#NAME?</v>
      </c>
      <c r="S90" s="128" t="e">
        <f t="array" aca="1" ref="S90" ca="1">IF(RIGHT(S$10,2)&gt;RIGHT(CurrentCFYear,2),S63*INDEX(CostsData,MATCH($F63&amp;" ("&amp;$G63&amp;")",CostsEmissionSource,0),MATCH(S$56,CostsYear,0)),SUMIF(BAUEmissionSource,$F63&amp;" ("&amp;$G63&amp;")",INDEX(BAUData,0,MATCH(S$10,BAUYear,0)+2)))</f>
        <v>#NAME?</v>
      </c>
      <c r="T90" s="128" t="e">
        <f t="array" aca="1" ref="T90" ca="1">IF(RIGHT(T$10,2)&gt;RIGHT(CurrentCFYear,2),T63*INDEX(CostsData,MATCH($F63&amp;" ("&amp;$G63&amp;")",CostsEmissionSource,0),MATCH(T$56,CostsYear,0)),SUMIF(BAUEmissionSource,$F63&amp;" ("&amp;$G63&amp;")",INDEX(BAUData,0,MATCH(T$10,BAUYear,0)+2)))</f>
        <v>#NAME?</v>
      </c>
      <c r="U90" s="128" t="e">
        <f t="array" aca="1" ref="U90" ca="1">IF(RIGHT(U$10,2)&gt;RIGHT(CurrentCFYear,2),U63*INDEX(CostsData,MATCH($F63&amp;" ("&amp;$G63&amp;")",CostsEmissionSource,0),MATCH(U$56,CostsYear,0)),SUMIF(BAUEmissionSource,$F63&amp;" ("&amp;$G63&amp;")",INDEX(BAUData,0,MATCH(U$10,BAUYear,0)+2)))</f>
        <v>#NAME?</v>
      </c>
      <c r="V90" s="128" t="e">
        <f t="array" aca="1" ref="V90" ca="1">IF(RIGHT(V$10,2)&gt;RIGHT(CurrentCFYear,2),V63*INDEX(CostsData,MATCH($F63&amp;" ("&amp;$G63&amp;")",CostsEmissionSource,0),MATCH(V$56,CostsYear,0)),SUMIF(BAUEmissionSource,$F63&amp;" ("&amp;$G63&amp;")",INDEX(BAUData,0,MATCH(V$10,BAUYear,0)+2)))</f>
        <v>#NAME?</v>
      </c>
      <c r="W90" s="128" t="e">
        <f t="array" aca="1" ref="W90" ca="1">IF(RIGHT(W$10,2)&gt;RIGHT(CurrentCFYear,2),W63*INDEX(CostsData,MATCH($F63&amp;" ("&amp;$G63&amp;")",CostsEmissionSource,0),MATCH(W$56,CostsYear,0)),SUMIF(BAUEmissionSource,$F63&amp;" ("&amp;$G63&amp;")",INDEX(BAUData,0,MATCH(W$10,BAUYear,0)+2)))</f>
        <v>#NAME?</v>
      </c>
      <c r="X90" s="128" t="e">
        <f t="array" aca="1" ref="X90" ca="1">IF(RIGHT(X$10,2)&gt;RIGHT(CurrentCFYear,2),X63*INDEX(CostsData,MATCH($F63&amp;" ("&amp;$G63&amp;")",CostsEmissionSource,0),MATCH(X$56,CostsYear,0)),SUMIF(BAUEmissionSource,$F63&amp;" ("&amp;$G63&amp;")",INDEX(BAUData,0,MATCH(X$10,BAUYear,0)+2)))</f>
        <v>#NAME?</v>
      </c>
      <c r="Y90" s="128" t="e">
        <f t="array" aca="1" ref="Y90" ca="1">IF(RIGHT(Y$10,2)&gt;RIGHT(CurrentCFYear,2),Y63*INDEX(CostsData,MATCH($F63&amp;" ("&amp;$G63&amp;")",CostsEmissionSource,0),MATCH(Y$56,CostsYear,0)),SUMIF(BAUEmissionSource,$F63&amp;" ("&amp;$G63&amp;")",INDEX(BAUData,0,MATCH(Y$10,BAUYear,0)+2)))</f>
        <v>#NAME?</v>
      </c>
      <c r="Z90" s="128" t="e">
        <f t="array" aca="1" ref="Z90" ca="1">IF(RIGHT(Z$10,2)&gt;RIGHT(CurrentCFYear,2),Z63*INDEX(CostsData,MATCH($F63&amp;" ("&amp;$G63&amp;")",CostsEmissionSource,0),MATCH(Z$56,CostsYear,0)),SUMIF(BAUEmissionSource,$F63&amp;" ("&amp;$G63&amp;")",INDEX(BAUData,0,MATCH(Z$10,BAUYear,0)+2)))</f>
        <v>#NAME?</v>
      </c>
      <c r="AB90" s="121" t="s">
        <v>373</v>
      </c>
      <c r="AC90" s="121" t="s">
        <v>735</v>
      </c>
      <c r="AD90" s="121" t="s">
        <v>4</v>
      </c>
      <c r="AE90" s="117"/>
      <c r="AF90" s="117"/>
      <c r="AG90" s="117"/>
      <c r="AH90" s="117"/>
      <c r="AI90" s="117"/>
      <c r="AJ90" s="117"/>
      <c r="AK90" s="128"/>
      <c r="AL90" s="174">
        <f t="array" ref="AL90">P90-SUM(IF(ProjectListEmissionSource=$AB63&amp;" ("&amp;$AC63&amp;")",IF(ProjectListYear=AL$8,IF(ProjectListCarbonCosts="Cost Savings (£)",ProjectListData))))</f>
        <v>580000</v>
      </c>
      <c r="AM90" s="174" t="e">
        <f t="array" aca="1" ref="AM90" ca="1">Q90-SUM(IF(ProjectListEmissionSource=$AB63&amp;" ("&amp;$AC63&amp;")",IF(ProjectListYear=AM$8,IF(ProjectListCarbonCosts="Cost Savings (£)",ProjectListData))))</f>
        <v>#NAME?</v>
      </c>
      <c r="AN90" s="174" t="e">
        <f t="array" aca="1" ref="AN90" ca="1">R90-SUM(IF(ProjectListEmissionSource=$AB63&amp;" ("&amp;$AC63&amp;")",IF(ProjectListYear=AN$8,IF(ProjectListCarbonCosts="Cost Savings (£)",ProjectListData))))</f>
        <v>#NAME?</v>
      </c>
      <c r="AO90" s="174" t="e">
        <f t="array" aca="1" ref="AO90" ca="1">S90-SUM(IF(ProjectListEmissionSource=$AB63&amp;" ("&amp;$AC63&amp;")",IF(ProjectListYear=AO$8,IF(ProjectListCarbonCosts="Cost Savings (£)",ProjectListData))))</f>
        <v>#NAME?</v>
      </c>
      <c r="AP90" s="174" t="e">
        <f t="array" aca="1" ref="AP90" ca="1">T90-SUM(IF(ProjectListEmissionSource=$AB63&amp;" ("&amp;$AC63&amp;")",IF(ProjectListYear=AP$8,IF(ProjectListCarbonCosts="Cost Savings (£)",ProjectListData))))</f>
        <v>#NAME?</v>
      </c>
      <c r="AQ90" s="174" t="e">
        <f t="array" aca="1" ref="AQ90" ca="1">U90-SUM(IF(ProjectListEmissionSource=$AB63&amp;" ("&amp;$AC63&amp;")",IF(ProjectListYear=AQ$8,IF(ProjectListCarbonCosts="Cost Savings (£)",ProjectListData))))</f>
        <v>#NAME?</v>
      </c>
      <c r="AR90" s="174" t="e">
        <f t="array" aca="1" ref="AR90" ca="1">V90-SUM(IF(ProjectListEmissionSource=$AB63&amp;" ("&amp;$AC63&amp;")",IF(ProjectListYear=AR$8,IF(ProjectListCarbonCosts="Cost Savings (£)",ProjectListData))))</f>
        <v>#NAME?</v>
      </c>
      <c r="AS90" s="174" t="e">
        <f t="array" aca="1" ref="AS90" ca="1">W90-SUM(IF(ProjectListEmissionSource=$AB63&amp;" ("&amp;$AC63&amp;")",IF(ProjectListYear=AS$8,IF(ProjectListCarbonCosts="Cost Savings (£)",ProjectListData))))</f>
        <v>#NAME?</v>
      </c>
      <c r="AT90" s="174" t="e">
        <f t="array" aca="1" ref="AT90" ca="1">X90-SUM(IF(ProjectListEmissionSource=$AB63&amp;" ("&amp;$AC63&amp;")",IF(ProjectListYear=AT$8,IF(ProjectListCarbonCosts="Cost Savings (£)",ProjectListData))))</f>
        <v>#NAME?</v>
      </c>
      <c r="AU90" s="174" t="e">
        <f t="array" aca="1" ref="AU90" ca="1">Y90-SUM(IF(ProjectListEmissionSource=$AB63&amp;" ("&amp;$AC63&amp;")",IF(ProjectListYear=AU$8,IF(ProjectListCarbonCosts="Cost Savings (£)",ProjectListData))))</f>
        <v>#NAME?</v>
      </c>
      <c r="AV90" s="174" t="e">
        <f t="array" aca="1" ref="AV90" ca="1">Z90-SUM(IF(ProjectListEmissionSource=$AB63&amp;" ("&amp;$AC63&amp;")",IF(ProjectListYear=AV$8,IF(ProjectListCarbonCosts="Cost Savings (£)",ProjectListData))))</f>
        <v>#NAME?</v>
      </c>
    </row>
    <row r="91" spans="6:48" x14ac:dyDescent="0.25">
      <c r="F91" s="116" t="s">
        <v>388</v>
      </c>
      <c r="G91" s="116" t="s">
        <v>735</v>
      </c>
      <c r="H91" s="116" t="s">
        <v>4</v>
      </c>
      <c r="I91" s="117"/>
      <c r="J91" s="117"/>
      <c r="K91" s="117"/>
      <c r="L91" s="117"/>
      <c r="M91" s="117"/>
      <c r="N91" s="117"/>
      <c r="O91" s="128"/>
      <c r="P91" s="128">
        <f t="array" ref="P91">IF(RIGHT(P$10,2)&gt;RIGHT(CurrentCFYear,2),P64*INDEX(CostsData,MATCH($F64&amp;" ("&amp;$G64&amp;")",CostsEmissionSource,0),MATCH(P$56,CostsYear,0)),SUMIF(BAUEmissionSource,$F64&amp;" ("&amp;$G64&amp;")",INDEX(BAUData,0,MATCH(P$10,BAUYear,0)+2)))</f>
        <v>0</v>
      </c>
      <c r="Q91" s="128" t="e">
        <f t="array" aca="1" ref="Q91" ca="1">IF(RIGHT(Q$10,2)&gt;RIGHT(CurrentCFYear,2),Q64*INDEX(CostsData,MATCH($F64&amp;" ("&amp;$G64&amp;")",CostsEmissionSource,0),MATCH(Q$56,CostsYear,0)),SUMIF(BAUEmissionSource,$F64&amp;" ("&amp;$G64&amp;")",INDEX(BAUData,0,MATCH(Q$10,BAUYear,0)+2)))</f>
        <v>#NAME?</v>
      </c>
      <c r="R91" s="128" t="e">
        <f t="array" aca="1" ref="R91" ca="1">IF(RIGHT(R$10,2)&gt;RIGHT(CurrentCFYear,2),R64*INDEX(CostsData,MATCH($F64&amp;" ("&amp;$G64&amp;")",CostsEmissionSource,0),MATCH(R$56,CostsYear,0)),SUMIF(BAUEmissionSource,$F64&amp;" ("&amp;$G64&amp;")",INDEX(BAUData,0,MATCH(R$10,BAUYear,0)+2)))</f>
        <v>#NAME?</v>
      </c>
      <c r="S91" s="128" t="e">
        <f t="array" aca="1" ref="S91" ca="1">IF(RIGHT(S$10,2)&gt;RIGHT(CurrentCFYear,2),S64*INDEX(CostsData,MATCH($F64&amp;" ("&amp;$G64&amp;")",CostsEmissionSource,0),MATCH(S$56,CostsYear,0)),SUMIF(BAUEmissionSource,$F64&amp;" ("&amp;$G64&amp;")",INDEX(BAUData,0,MATCH(S$10,BAUYear,0)+2)))</f>
        <v>#NAME?</v>
      </c>
      <c r="T91" s="128" t="e">
        <f t="array" aca="1" ref="T91" ca="1">IF(RIGHT(T$10,2)&gt;RIGHT(CurrentCFYear,2),T64*INDEX(CostsData,MATCH($F64&amp;" ("&amp;$G64&amp;")",CostsEmissionSource,0),MATCH(T$56,CostsYear,0)),SUMIF(BAUEmissionSource,$F64&amp;" ("&amp;$G64&amp;")",INDEX(BAUData,0,MATCH(T$10,BAUYear,0)+2)))</f>
        <v>#NAME?</v>
      </c>
      <c r="U91" s="128" t="e">
        <f t="array" aca="1" ref="U91" ca="1">IF(RIGHT(U$10,2)&gt;RIGHT(CurrentCFYear,2),U64*INDEX(CostsData,MATCH($F64&amp;" ("&amp;$G64&amp;")",CostsEmissionSource,0),MATCH(U$56,CostsYear,0)),SUMIF(BAUEmissionSource,$F64&amp;" ("&amp;$G64&amp;")",INDEX(BAUData,0,MATCH(U$10,BAUYear,0)+2)))</f>
        <v>#NAME?</v>
      </c>
      <c r="V91" s="128" t="e">
        <f t="array" aca="1" ref="V91" ca="1">IF(RIGHT(V$10,2)&gt;RIGHT(CurrentCFYear,2),V64*INDEX(CostsData,MATCH($F64&amp;" ("&amp;$G64&amp;")",CostsEmissionSource,0),MATCH(V$56,CostsYear,0)),SUMIF(BAUEmissionSource,$F64&amp;" ("&amp;$G64&amp;")",INDEX(BAUData,0,MATCH(V$10,BAUYear,0)+2)))</f>
        <v>#NAME?</v>
      </c>
      <c r="W91" s="128" t="e">
        <f t="array" aca="1" ref="W91" ca="1">IF(RIGHT(W$10,2)&gt;RIGHT(CurrentCFYear,2),W64*INDEX(CostsData,MATCH($F64&amp;" ("&amp;$G64&amp;")",CostsEmissionSource,0),MATCH(W$56,CostsYear,0)),SUMIF(BAUEmissionSource,$F64&amp;" ("&amp;$G64&amp;")",INDEX(BAUData,0,MATCH(W$10,BAUYear,0)+2)))</f>
        <v>#NAME?</v>
      </c>
      <c r="X91" s="128" t="e">
        <f t="array" aca="1" ref="X91" ca="1">IF(RIGHT(X$10,2)&gt;RIGHT(CurrentCFYear,2),X64*INDEX(CostsData,MATCH($F64&amp;" ("&amp;$G64&amp;")",CostsEmissionSource,0),MATCH(X$56,CostsYear,0)),SUMIF(BAUEmissionSource,$F64&amp;" ("&amp;$G64&amp;")",INDEX(BAUData,0,MATCH(X$10,BAUYear,0)+2)))</f>
        <v>#NAME?</v>
      </c>
      <c r="Y91" s="128" t="e">
        <f t="array" aca="1" ref="Y91" ca="1">IF(RIGHT(Y$10,2)&gt;RIGHT(CurrentCFYear,2),Y64*INDEX(CostsData,MATCH($F64&amp;" ("&amp;$G64&amp;")",CostsEmissionSource,0),MATCH(Y$56,CostsYear,0)),SUMIF(BAUEmissionSource,$F64&amp;" ("&amp;$G64&amp;")",INDEX(BAUData,0,MATCH(Y$10,BAUYear,0)+2)))</f>
        <v>#NAME?</v>
      </c>
      <c r="Z91" s="128" t="e">
        <f t="array" aca="1" ref="Z91" ca="1">IF(RIGHT(Z$10,2)&gt;RIGHT(CurrentCFYear,2),Z64*INDEX(CostsData,MATCH($F64&amp;" ("&amp;$G64&amp;")",CostsEmissionSource,0),MATCH(Z$56,CostsYear,0)),SUMIF(BAUEmissionSource,$F64&amp;" ("&amp;$G64&amp;")",INDEX(BAUData,0,MATCH(Z$10,BAUYear,0)+2)))</f>
        <v>#NAME?</v>
      </c>
      <c r="AB91" s="121" t="s">
        <v>388</v>
      </c>
      <c r="AC91" s="121" t="s">
        <v>735</v>
      </c>
      <c r="AD91" s="121" t="s">
        <v>4</v>
      </c>
      <c r="AE91" s="117"/>
      <c r="AF91" s="117"/>
      <c r="AG91" s="117"/>
      <c r="AH91" s="117"/>
      <c r="AI91" s="117"/>
      <c r="AJ91" s="117"/>
      <c r="AK91" s="128"/>
      <c r="AL91" s="174">
        <f t="array" ref="AL91">P91-SUM(IF(ProjectListEmissionSource=$AB64&amp;" ("&amp;$AC64&amp;")",IF(ProjectListYear=AL$8,IF(ProjectListCarbonCosts="Cost Savings (£)",ProjectListData))))</f>
        <v>0</v>
      </c>
      <c r="AM91" s="174" t="e">
        <f t="array" aca="1" ref="AM91" ca="1">Q91-SUM(IF(ProjectListEmissionSource=$AB64&amp;" ("&amp;$AC64&amp;")",IF(ProjectListYear=AM$8,IF(ProjectListCarbonCosts="Cost Savings (£)",ProjectListData))))</f>
        <v>#NAME?</v>
      </c>
      <c r="AN91" s="174" t="e">
        <f t="array" aca="1" ref="AN91" ca="1">R91-SUM(IF(ProjectListEmissionSource=$AB64&amp;" ("&amp;$AC64&amp;")",IF(ProjectListYear=AN$8,IF(ProjectListCarbonCosts="Cost Savings (£)",ProjectListData))))</f>
        <v>#NAME?</v>
      </c>
      <c r="AO91" s="174" t="e">
        <f t="array" aca="1" ref="AO91" ca="1">S91-SUM(IF(ProjectListEmissionSource=$AB64&amp;" ("&amp;$AC64&amp;")",IF(ProjectListYear=AO$8,IF(ProjectListCarbonCosts="Cost Savings (£)",ProjectListData))))</f>
        <v>#NAME?</v>
      </c>
      <c r="AP91" s="174" t="e">
        <f t="array" aca="1" ref="AP91" ca="1">T91-SUM(IF(ProjectListEmissionSource=$AB64&amp;" ("&amp;$AC64&amp;")",IF(ProjectListYear=AP$8,IF(ProjectListCarbonCosts="Cost Savings (£)",ProjectListData))))</f>
        <v>#NAME?</v>
      </c>
      <c r="AQ91" s="174" t="e">
        <f t="array" aca="1" ref="AQ91" ca="1">U91-SUM(IF(ProjectListEmissionSource=$AB64&amp;" ("&amp;$AC64&amp;")",IF(ProjectListYear=AQ$8,IF(ProjectListCarbonCosts="Cost Savings (£)",ProjectListData))))</f>
        <v>#NAME?</v>
      </c>
      <c r="AR91" s="174" t="e">
        <f t="array" aca="1" ref="AR91" ca="1">V91-SUM(IF(ProjectListEmissionSource=$AB64&amp;" ("&amp;$AC64&amp;")",IF(ProjectListYear=AR$8,IF(ProjectListCarbonCosts="Cost Savings (£)",ProjectListData))))</f>
        <v>#NAME?</v>
      </c>
      <c r="AS91" s="174" t="e">
        <f t="array" aca="1" ref="AS91" ca="1">W91-SUM(IF(ProjectListEmissionSource=$AB64&amp;" ("&amp;$AC64&amp;")",IF(ProjectListYear=AS$8,IF(ProjectListCarbonCosts="Cost Savings (£)",ProjectListData))))</f>
        <v>#NAME?</v>
      </c>
      <c r="AT91" s="174" t="e">
        <f t="array" aca="1" ref="AT91" ca="1">X91-SUM(IF(ProjectListEmissionSource=$AB64&amp;" ("&amp;$AC64&amp;")",IF(ProjectListYear=AT$8,IF(ProjectListCarbonCosts="Cost Savings (£)",ProjectListData))))</f>
        <v>#NAME?</v>
      </c>
      <c r="AU91" s="174" t="e">
        <f t="array" aca="1" ref="AU91" ca="1">Y91-SUM(IF(ProjectListEmissionSource=$AB64&amp;" ("&amp;$AC64&amp;")",IF(ProjectListYear=AU$8,IF(ProjectListCarbonCosts="Cost Savings (£)",ProjectListData))))</f>
        <v>#NAME?</v>
      </c>
      <c r="AV91" s="174" t="e">
        <f t="array" aca="1" ref="AV91" ca="1">Z91-SUM(IF(ProjectListEmissionSource=$AB64&amp;" ("&amp;$AC64&amp;")",IF(ProjectListYear=AV$8,IF(ProjectListCarbonCosts="Cost Savings (£)",ProjectListData))))</f>
        <v>#NAME?</v>
      </c>
    </row>
    <row r="92" spans="6:48" x14ac:dyDescent="0.25">
      <c r="F92" s="116" t="s">
        <v>372</v>
      </c>
      <c r="G92" s="116" t="s">
        <v>735</v>
      </c>
      <c r="H92" s="116" t="s">
        <v>4</v>
      </c>
      <c r="I92" s="117"/>
      <c r="J92" s="117"/>
      <c r="K92" s="117"/>
      <c r="L92" s="117"/>
      <c r="M92" s="117"/>
      <c r="N92" s="117"/>
      <c r="O92" s="128"/>
      <c r="P92" s="128">
        <f t="array" ref="P92">IF(RIGHT(P$10,2)&gt;RIGHT(CurrentCFYear,2),P65*INDEX(CostsData,MATCH($F65&amp;" ("&amp;$G65&amp;")",CostsEmissionSource,0),MATCH(P$56,CostsYear,0)),SUMIF(BAUEmissionSource,$F65&amp;" ("&amp;$G65&amp;")",INDEX(BAUData,0,MATCH(P$10,BAUYear,0)+2)))</f>
        <v>0</v>
      </c>
      <c r="Q92" s="128" t="e">
        <f t="array" aca="1" ref="Q92" ca="1">IF(RIGHT(Q$10,2)&gt;RIGHT(CurrentCFYear,2),Q65*INDEX(CostsData,MATCH($F65&amp;" ("&amp;$G65&amp;")",CostsEmissionSource,0),MATCH(Q$56,CostsYear,0)),SUMIF(BAUEmissionSource,$F65&amp;" ("&amp;$G65&amp;")",INDEX(BAUData,0,MATCH(Q$10,BAUYear,0)+2)))</f>
        <v>#NAME?</v>
      </c>
      <c r="R92" s="128" t="e">
        <f t="array" aca="1" ref="R92" ca="1">IF(RIGHT(R$10,2)&gt;RIGHT(CurrentCFYear,2),R65*INDEX(CostsData,MATCH($F65&amp;" ("&amp;$G65&amp;")",CostsEmissionSource,0),MATCH(R$56,CostsYear,0)),SUMIF(BAUEmissionSource,$F65&amp;" ("&amp;$G65&amp;")",INDEX(BAUData,0,MATCH(R$10,BAUYear,0)+2)))</f>
        <v>#NAME?</v>
      </c>
      <c r="S92" s="128" t="e">
        <f t="array" aca="1" ref="S92" ca="1">IF(RIGHT(S$10,2)&gt;RIGHT(CurrentCFYear,2),S65*INDEX(CostsData,MATCH($F65&amp;" ("&amp;$G65&amp;")",CostsEmissionSource,0),MATCH(S$56,CostsYear,0)),SUMIF(BAUEmissionSource,$F65&amp;" ("&amp;$G65&amp;")",INDEX(BAUData,0,MATCH(S$10,BAUYear,0)+2)))</f>
        <v>#NAME?</v>
      </c>
      <c r="T92" s="128" t="e">
        <f t="array" aca="1" ref="T92" ca="1">IF(RIGHT(T$10,2)&gt;RIGHT(CurrentCFYear,2),T65*INDEX(CostsData,MATCH($F65&amp;" ("&amp;$G65&amp;")",CostsEmissionSource,0),MATCH(T$56,CostsYear,0)),SUMIF(BAUEmissionSource,$F65&amp;" ("&amp;$G65&amp;")",INDEX(BAUData,0,MATCH(T$10,BAUYear,0)+2)))</f>
        <v>#NAME?</v>
      </c>
      <c r="U92" s="128" t="e">
        <f t="array" aca="1" ref="U92" ca="1">IF(RIGHT(U$10,2)&gt;RIGHT(CurrentCFYear,2),U65*INDEX(CostsData,MATCH($F65&amp;" ("&amp;$G65&amp;")",CostsEmissionSource,0),MATCH(U$56,CostsYear,0)),SUMIF(BAUEmissionSource,$F65&amp;" ("&amp;$G65&amp;")",INDEX(BAUData,0,MATCH(U$10,BAUYear,0)+2)))</f>
        <v>#NAME?</v>
      </c>
      <c r="V92" s="128" t="e">
        <f t="array" aca="1" ref="V92" ca="1">IF(RIGHT(V$10,2)&gt;RIGHT(CurrentCFYear,2),V65*INDEX(CostsData,MATCH($F65&amp;" ("&amp;$G65&amp;")",CostsEmissionSource,0),MATCH(V$56,CostsYear,0)),SUMIF(BAUEmissionSource,$F65&amp;" ("&amp;$G65&amp;")",INDEX(BAUData,0,MATCH(V$10,BAUYear,0)+2)))</f>
        <v>#NAME?</v>
      </c>
      <c r="W92" s="128" t="e">
        <f t="array" aca="1" ref="W92" ca="1">IF(RIGHT(W$10,2)&gt;RIGHT(CurrentCFYear,2),W65*INDEX(CostsData,MATCH($F65&amp;" ("&amp;$G65&amp;")",CostsEmissionSource,0),MATCH(W$56,CostsYear,0)),SUMIF(BAUEmissionSource,$F65&amp;" ("&amp;$G65&amp;")",INDEX(BAUData,0,MATCH(W$10,BAUYear,0)+2)))</f>
        <v>#NAME?</v>
      </c>
      <c r="X92" s="128" t="e">
        <f t="array" aca="1" ref="X92" ca="1">IF(RIGHT(X$10,2)&gt;RIGHT(CurrentCFYear,2),X65*INDEX(CostsData,MATCH($F65&amp;" ("&amp;$G65&amp;")",CostsEmissionSource,0),MATCH(X$56,CostsYear,0)),SUMIF(BAUEmissionSource,$F65&amp;" ("&amp;$G65&amp;")",INDEX(BAUData,0,MATCH(X$10,BAUYear,0)+2)))</f>
        <v>#NAME?</v>
      </c>
      <c r="Y92" s="128" t="e">
        <f t="array" aca="1" ref="Y92" ca="1">IF(RIGHT(Y$10,2)&gt;RIGHT(CurrentCFYear,2),Y65*INDEX(CostsData,MATCH($F65&amp;" ("&amp;$G65&amp;")",CostsEmissionSource,0),MATCH(Y$56,CostsYear,0)),SUMIF(BAUEmissionSource,$F65&amp;" ("&amp;$G65&amp;")",INDEX(BAUData,0,MATCH(Y$10,BAUYear,0)+2)))</f>
        <v>#NAME?</v>
      </c>
      <c r="Z92" s="128" t="e">
        <f t="array" aca="1" ref="Z92" ca="1">IF(RIGHT(Z$10,2)&gt;RIGHT(CurrentCFYear,2),Z65*INDEX(CostsData,MATCH($F65&amp;" ("&amp;$G65&amp;")",CostsEmissionSource,0),MATCH(Z$56,CostsYear,0)),SUMIF(BAUEmissionSource,$F65&amp;" ("&amp;$G65&amp;")",INDEX(BAUData,0,MATCH(Z$10,BAUYear,0)+2)))</f>
        <v>#NAME?</v>
      </c>
      <c r="AB92" s="121" t="s">
        <v>372</v>
      </c>
      <c r="AC92" s="121" t="s">
        <v>735</v>
      </c>
      <c r="AD92" s="121" t="s">
        <v>4</v>
      </c>
      <c r="AE92" s="117"/>
      <c r="AF92" s="117"/>
      <c r="AG92" s="117"/>
      <c r="AH92" s="117"/>
      <c r="AI92" s="117"/>
      <c r="AJ92" s="117"/>
      <c r="AK92" s="128"/>
      <c r="AL92" s="174">
        <f t="array" ref="AL92">P92-SUM(IF(ProjectListEmissionSource=$AB65&amp;" ("&amp;$AC65&amp;")",IF(ProjectListYear=AL$8,IF(ProjectListCarbonCosts="Cost Savings (£)",ProjectListData))))</f>
        <v>0</v>
      </c>
      <c r="AM92" s="174" t="e">
        <f t="array" aca="1" ref="AM92" ca="1">Q92-SUM(IF(ProjectListEmissionSource=$AB65&amp;" ("&amp;$AC65&amp;")",IF(ProjectListYear=AM$8,IF(ProjectListCarbonCosts="Cost Savings (£)",ProjectListData))))</f>
        <v>#NAME?</v>
      </c>
      <c r="AN92" s="174" t="e">
        <f t="array" aca="1" ref="AN92" ca="1">R92-SUM(IF(ProjectListEmissionSource=$AB65&amp;" ("&amp;$AC65&amp;")",IF(ProjectListYear=AN$8,IF(ProjectListCarbonCosts="Cost Savings (£)",ProjectListData))))</f>
        <v>#NAME?</v>
      </c>
      <c r="AO92" s="174" t="e">
        <f t="array" aca="1" ref="AO92" ca="1">S92-SUM(IF(ProjectListEmissionSource=$AB65&amp;" ("&amp;$AC65&amp;")",IF(ProjectListYear=AO$8,IF(ProjectListCarbonCosts="Cost Savings (£)",ProjectListData))))</f>
        <v>#NAME?</v>
      </c>
      <c r="AP92" s="174" t="e">
        <f t="array" aca="1" ref="AP92" ca="1">T92-SUM(IF(ProjectListEmissionSource=$AB65&amp;" ("&amp;$AC65&amp;")",IF(ProjectListYear=AP$8,IF(ProjectListCarbonCosts="Cost Savings (£)",ProjectListData))))</f>
        <v>#NAME?</v>
      </c>
      <c r="AQ92" s="174" t="e">
        <f t="array" aca="1" ref="AQ92" ca="1">U92-SUM(IF(ProjectListEmissionSource=$AB65&amp;" ("&amp;$AC65&amp;")",IF(ProjectListYear=AQ$8,IF(ProjectListCarbonCosts="Cost Savings (£)",ProjectListData))))</f>
        <v>#NAME?</v>
      </c>
      <c r="AR92" s="174" t="e">
        <f t="array" aca="1" ref="AR92" ca="1">V92-SUM(IF(ProjectListEmissionSource=$AB65&amp;" ("&amp;$AC65&amp;")",IF(ProjectListYear=AR$8,IF(ProjectListCarbonCosts="Cost Savings (£)",ProjectListData))))</f>
        <v>#NAME?</v>
      </c>
      <c r="AS92" s="174" t="e">
        <f t="array" aca="1" ref="AS92" ca="1">W92-SUM(IF(ProjectListEmissionSource=$AB65&amp;" ("&amp;$AC65&amp;")",IF(ProjectListYear=AS$8,IF(ProjectListCarbonCosts="Cost Savings (£)",ProjectListData))))</f>
        <v>#NAME?</v>
      </c>
      <c r="AT92" s="174" t="e">
        <f t="array" aca="1" ref="AT92" ca="1">X92-SUM(IF(ProjectListEmissionSource=$AB65&amp;" ("&amp;$AC65&amp;")",IF(ProjectListYear=AT$8,IF(ProjectListCarbonCosts="Cost Savings (£)",ProjectListData))))</f>
        <v>#NAME?</v>
      </c>
      <c r="AU92" s="174" t="e">
        <f t="array" aca="1" ref="AU92" ca="1">Y92-SUM(IF(ProjectListEmissionSource=$AB65&amp;" ("&amp;$AC65&amp;")",IF(ProjectListYear=AU$8,IF(ProjectListCarbonCosts="Cost Savings (£)",ProjectListData))))</f>
        <v>#NAME?</v>
      </c>
      <c r="AV92" s="174" t="e">
        <f t="array" aca="1" ref="AV92" ca="1">Z92-SUM(IF(ProjectListEmissionSource=$AB65&amp;" ("&amp;$AC65&amp;")",IF(ProjectListYear=AV$8,IF(ProjectListCarbonCosts="Cost Savings (£)",ProjectListData))))</f>
        <v>#NAME?</v>
      </c>
    </row>
    <row r="93" spans="6:48" x14ac:dyDescent="0.25">
      <c r="F93" s="116" t="s">
        <v>427</v>
      </c>
      <c r="G93" s="116" t="s">
        <v>735</v>
      </c>
      <c r="H93" s="116" t="s">
        <v>4</v>
      </c>
      <c r="I93" s="117"/>
      <c r="J93" s="117"/>
      <c r="K93" s="117"/>
      <c r="L93" s="117"/>
      <c r="M93" s="117"/>
      <c r="N93" s="117"/>
      <c r="O93" s="128"/>
      <c r="P93" s="128">
        <f t="array" ref="P93">IF(RIGHT(P$10,2)&gt;RIGHT(CurrentCFYear,2),P66*INDEX(CostsData,MATCH($F66&amp;" ("&amp;$G66&amp;")",CostsEmissionSource,0),MATCH(P$56,CostsYear,0)),SUMIF(BAUEmissionSource,$F66&amp;" ("&amp;$G66&amp;")",INDEX(BAUData,0,MATCH(P$10,BAUYear,0)+2)))</f>
        <v>0</v>
      </c>
      <c r="Q93" s="128" t="e">
        <f t="array" aca="1" ref="Q93" ca="1">IF(RIGHT(Q$10,2)&gt;RIGHT(CurrentCFYear,2),Q66*INDEX(CostsData,MATCH($F66&amp;" ("&amp;$G66&amp;")",CostsEmissionSource,0),MATCH(Q$56,CostsYear,0)),SUMIF(BAUEmissionSource,$F66&amp;" ("&amp;$G66&amp;")",INDEX(BAUData,0,MATCH(Q$10,BAUYear,0)+2)))</f>
        <v>#NAME?</v>
      </c>
      <c r="R93" s="128" t="e">
        <f t="array" aca="1" ref="R93" ca="1">IF(RIGHT(R$10,2)&gt;RIGHT(CurrentCFYear,2),R66*INDEX(CostsData,MATCH($F66&amp;" ("&amp;$G66&amp;")",CostsEmissionSource,0),MATCH(R$56,CostsYear,0)),SUMIF(BAUEmissionSource,$F66&amp;" ("&amp;$G66&amp;")",INDEX(BAUData,0,MATCH(R$10,BAUYear,0)+2)))</f>
        <v>#NAME?</v>
      </c>
      <c r="S93" s="128" t="e">
        <f t="array" aca="1" ref="S93" ca="1">IF(RIGHT(S$10,2)&gt;RIGHT(CurrentCFYear,2),S66*INDEX(CostsData,MATCH($F66&amp;" ("&amp;$G66&amp;")",CostsEmissionSource,0),MATCH(S$56,CostsYear,0)),SUMIF(BAUEmissionSource,$F66&amp;" ("&amp;$G66&amp;")",INDEX(BAUData,0,MATCH(S$10,BAUYear,0)+2)))</f>
        <v>#NAME?</v>
      </c>
      <c r="T93" s="128" t="e">
        <f t="array" aca="1" ref="T93" ca="1">IF(RIGHT(T$10,2)&gt;RIGHT(CurrentCFYear,2),T66*INDEX(CostsData,MATCH($F66&amp;" ("&amp;$G66&amp;")",CostsEmissionSource,0),MATCH(T$56,CostsYear,0)),SUMIF(BAUEmissionSource,$F66&amp;" ("&amp;$G66&amp;")",INDEX(BAUData,0,MATCH(T$10,BAUYear,0)+2)))</f>
        <v>#NAME?</v>
      </c>
      <c r="U93" s="128" t="e">
        <f t="array" aca="1" ref="U93" ca="1">IF(RIGHT(U$10,2)&gt;RIGHT(CurrentCFYear,2),U66*INDEX(CostsData,MATCH($F66&amp;" ("&amp;$G66&amp;")",CostsEmissionSource,0),MATCH(U$56,CostsYear,0)),SUMIF(BAUEmissionSource,$F66&amp;" ("&amp;$G66&amp;")",INDEX(BAUData,0,MATCH(U$10,BAUYear,0)+2)))</f>
        <v>#NAME?</v>
      </c>
      <c r="V93" s="128" t="e">
        <f t="array" aca="1" ref="V93" ca="1">IF(RIGHT(V$10,2)&gt;RIGHT(CurrentCFYear,2),V66*INDEX(CostsData,MATCH($F66&amp;" ("&amp;$G66&amp;")",CostsEmissionSource,0),MATCH(V$56,CostsYear,0)),SUMIF(BAUEmissionSource,$F66&amp;" ("&amp;$G66&amp;")",INDEX(BAUData,0,MATCH(V$10,BAUYear,0)+2)))</f>
        <v>#NAME?</v>
      </c>
      <c r="W93" s="128" t="e">
        <f t="array" aca="1" ref="W93" ca="1">IF(RIGHT(W$10,2)&gt;RIGHT(CurrentCFYear,2),W66*INDEX(CostsData,MATCH($F66&amp;" ("&amp;$G66&amp;")",CostsEmissionSource,0),MATCH(W$56,CostsYear,0)),SUMIF(BAUEmissionSource,$F66&amp;" ("&amp;$G66&amp;")",INDEX(BAUData,0,MATCH(W$10,BAUYear,0)+2)))</f>
        <v>#NAME?</v>
      </c>
      <c r="X93" s="128" t="e">
        <f t="array" aca="1" ref="X93" ca="1">IF(RIGHT(X$10,2)&gt;RIGHT(CurrentCFYear,2),X66*INDEX(CostsData,MATCH($F66&amp;" ("&amp;$G66&amp;")",CostsEmissionSource,0),MATCH(X$56,CostsYear,0)),SUMIF(BAUEmissionSource,$F66&amp;" ("&amp;$G66&amp;")",INDEX(BAUData,0,MATCH(X$10,BAUYear,0)+2)))</f>
        <v>#NAME?</v>
      </c>
      <c r="Y93" s="128" t="e">
        <f t="array" aca="1" ref="Y93" ca="1">IF(RIGHT(Y$10,2)&gt;RIGHT(CurrentCFYear,2),Y66*INDEX(CostsData,MATCH($F66&amp;" ("&amp;$G66&amp;")",CostsEmissionSource,0),MATCH(Y$56,CostsYear,0)),SUMIF(BAUEmissionSource,$F66&amp;" ("&amp;$G66&amp;")",INDEX(BAUData,0,MATCH(Y$10,BAUYear,0)+2)))</f>
        <v>#NAME?</v>
      </c>
      <c r="Z93" s="128" t="e">
        <f t="array" aca="1" ref="Z93" ca="1">IF(RIGHT(Z$10,2)&gt;RIGHT(CurrentCFYear,2),Z66*INDEX(CostsData,MATCH($F66&amp;" ("&amp;$G66&amp;")",CostsEmissionSource,0),MATCH(Z$56,CostsYear,0)),SUMIF(BAUEmissionSource,$F66&amp;" ("&amp;$G66&amp;")",INDEX(BAUData,0,MATCH(Z$10,BAUYear,0)+2)))</f>
        <v>#NAME?</v>
      </c>
      <c r="AB93" s="121" t="s">
        <v>427</v>
      </c>
      <c r="AC93" s="121" t="s">
        <v>735</v>
      </c>
      <c r="AD93" s="121" t="s">
        <v>4</v>
      </c>
      <c r="AE93" s="117"/>
      <c r="AF93" s="117"/>
      <c r="AG93" s="117"/>
      <c r="AH93" s="117"/>
      <c r="AI93" s="117"/>
      <c r="AJ93" s="117"/>
      <c r="AK93" s="128"/>
      <c r="AL93" s="174">
        <f t="array" ref="AL93">P93-SUM(IF(ProjectListEmissionSource=$AB66&amp;" ("&amp;$AC66&amp;")",IF(ProjectListYear=AL$8,IF(ProjectListCarbonCosts="Cost Savings (£)",ProjectListData))))</f>
        <v>0</v>
      </c>
      <c r="AM93" s="174" t="e">
        <f t="array" aca="1" ref="AM93" ca="1">Q93-SUM(IF(ProjectListEmissionSource=$AB66&amp;" ("&amp;$AC66&amp;")",IF(ProjectListYear=AM$8,IF(ProjectListCarbonCosts="Cost Savings (£)",ProjectListData))))</f>
        <v>#NAME?</v>
      </c>
      <c r="AN93" s="174" t="e">
        <f t="array" aca="1" ref="AN93" ca="1">R93-SUM(IF(ProjectListEmissionSource=$AB66&amp;" ("&amp;$AC66&amp;")",IF(ProjectListYear=AN$8,IF(ProjectListCarbonCosts="Cost Savings (£)",ProjectListData))))</f>
        <v>#NAME?</v>
      </c>
      <c r="AO93" s="174" t="e">
        <f t="array" aca="1" ref="AO93" ca="1">S93-SUM(IF(ProjectListEmissionSource=$AB66&amp;" ("&amp;$AC66&amp;")",IF(ProjectListYear=AO$8,IF(ProjectListCarbonCosts="Cost Savings (£)",ProjectListData))))</f>
        <v>#NAME?</v>
      </c>
      <c r="AP93" s="174" t="e">
        <f t="array" aca="1" ref="AP93" ca="1">T93-SUM(IF(ProjectListEmissionSource=$AB66&amp;" ("&amp;$AC66&amp;")",IF(ProjectListYear=AP$8,IF(ProjectListCarbonCosts="Cost Savings (£)",ProjectListData))))</f>
        <v>#NAME?</v>
      </c>
      <c r="AQ93" s="174" t="e">
        <f t="array" aca="1" ref="AQ93" ca="1">U93-SUM(IF(ProjectListEmissionSource=$AB66&amp;" ("&amp;$AC66&amp;")",IF(ProjectListYear=AQ$8,IF(ProjectListCarbonCosts="Cost Savings (£)",ProjectListData))))</f>
        <v>#NAME?</v>
      </c>
      <c r="AR93" s="174" t="e">
        <f t="array" aca="1" ref="AR93" ca="1">V93-SUM(IF(ProjectListEmissionSource=$AB66&amp;" ("&amp;$AC66&amp;")",IF(ProjectListYear=AR$8,IF(ProjectListCarbonCosts="Cost Savings (£)",ProjectListData))))</f>
        <v>#NAME?</v>
      </c>
      <c r="AS93" s="174" t="e">
        <f t="array" aca="1" ref="AS93" ca="1">W93-SUM(IF(ProjectListEmissionSource=$AB66&amp;" ("&amp;$AC66&amp;")",IF(ProjectListYear=AS$8,IF(ProjectListCarbonCosts="Cost Savings (£)",ProjectListData))))</f>
        <v>#NAME?</v>
      </c>
      <c r="AT93" s="174" t="e">
        <f t="array" aca="1" ref="AT93" ca="1">X93-SUM(IF(ProjectListEmissionSource=$AB66&amp;" ("&amp;$AC66&amp;")",IF(ProjectListYear=AT$8,IF(ProjectListCarbonCosts="Cost Savings (£)",ProjectListData))))</f>
        <v>#NAME?</v>
      </c>
      <c r="AU93" s="174" t="e">
        <f t="array" aca="1" ref="AU93" ca="1">Y93-SUM(IF(ProjectListEmissionSource=$AB66&amp;" ("&amp;$AC66&amp;")",IF(ProjectListYear=AU$8,IF(ProjectListCarbonCosts="Cost Savings (£)",ProjectListData))))</f>
        <v>#NAME?</v>
      </c>
      <c r="AV93" s="174" t="e">
        <f t="array" aca="1" ref="AV93" ca="1">Z93-SUM(IF(ProjectListEmissionSource=$AB66&amp;" ("&amp;$AC66&amp;")",IF(ProjectListYear=AV$8,IF(ProjectListCarbonCosts="Cost Savings (£)",ProjectListData))))</f>
        <v>#NAME?</v>
      </c>
    </row>
    <row r="94" spans="6:48" x14ac:dyDescent="0.25">
      <c r="F94" s="116" t="s">
        <v>371</v>
      </c>
      <c r="G94" s="116" t="s">
        <v>735</v>
      </c>
      <c r="H94" s="116" t="s">
        <v>4</v>
      </c>
      <c r="I94" s="117"/>
      <c r="J94" s="117"/>
      <c r="K94" s="117"/>
      <c r="L94" s="117"/>
      <c r="M94" s="117"/>
      <c r="N94" s="117"/>
      <c r="O94" s="128"/>
      <c r="P94" s="128">
        <f t="array" ref="P94">IF(RIGHT(P$10,2)&gt;RIGHT(CurrentCFYear,2),P67*INDEX(CostsData,MATCH($F67&amp;" ("&amp;$G67&amp;")",CostsEmissionSource,0),MATCH(P$56,CostsYear,0)),SUMIF(BAUEmissionSource,$F67&amp;" ("&amp;$G67&amp;")",INDEX(BAUData,0,MATCH(P$10,BAUYear,0)+2)))</f>
        <v>0</v>
      </c>
      <c r="Q94" s="128" t="e">
        <f t="array" aca="1" ref="Q94" ca="1">IF(RIGHT(Q$10,2)&gt;RIGHT(CurrentCFYear,2),Q67*INDEX(CostsData,MATCH($F67&amp;" ("&amp;$G67&amp;")",CostsEmissionSource,0),MATCH(Q$56,CostsYear,0)),SUMIF(BAUEmissionSource,$F67&amp;" ("&amp;$G67&amp;")",INDEX(BAUData,0,MATCH(Q$10,BAUYear,0)+2)))</f>
        <v>#NAME?</v>
      </c>
      <c r="R94" s="128" t="e">
        <f t="array" aca="1" ref="R94" ca="1">IF(RIGHT(R$10,2)&gt;RIGHT(CurrentCFYear,2),R67*INDEX(CostsData,MATCH($F67&amp;" ("&amp;$G67&amp;")",CostsEmissionSource,0),MATCH(R$56,CostsYear,0)),SUMIF(BAUEmissionSource,$F67&amp;" ("&amp;$G67&amp;")",INDEX(BAUData,0,MATCH(R$10,BAUYear,0)+2)))</f>
        <v>#NAME?</v>
      </c>
      <c r="S94" s="128" t="e">
        <f t="array" aca="1" ref="S94" ca="1">IF(RIGHT(S$10,2)&gt;RIGHT(CurrentCFYear,2),S67*INDEX(CostsData,MATCH($F67&amp;" ("&amp;$G67&amp;")",CostsEmissionSource,0),MATCH(S$56,CostsYear,0)),SUMIF(BAUEmissionSource,$F67&amp;" ("&amp;$G67&amp;")",INDEX(BAUData,0,MATCH(S$10,BAUYear,0)+2)))</f>
        <v>#NAME?</v>
      </c>
      <c r="T94" s="128" t="e">
        <f t="array" aca="1" ref="T94" ca="1">IF(RIGHT(T$10,2)&gt;RIGHT(CurrentCFYear,2),T67*INDEX(CostsData,MATCH($F67&amp;" ("&amp;$G67&amp;")",CostsEmissionSource,0),MATCH(T$56,CostsYear,0)),SUMIF(BAUEmissionSource,$F67&amp;" ("&amp;$G67&amp;")",INDEX(BAUData,0,MATCH(T$10,BAUYear,0)+2)))</f>
        <v>#NAME?</v>
      </c>
      <c r="U94" s="128" t="e">
        <f t="array" aca="1" ref="U94" ca="1">IF(RIGHT(U$10,2)&gt;RIGHT(CurrentCFYear,2),U67*INDEX(CostsData,MATCH($F67&amp;" ("&amp;$G67&amp;")",CostsEmissionSource,0),MATCH(U$56,CostsYear,0)),SUMIF(BAUEmissionSource,$F67&amp;" ("&amp;$G67&amp;")",INDEX(BAUData,0,MATCH(U$10,BAUYear,0)+2)))</f>
        <v>#NAME?</v>
      </c>
      <c r="V94" s="128" t="e">
        <f t="array" aca="1" ref="V94" ca="1">IF(RIGHT(V$10,2)&gt;RIGHT(CurrentCFYear,2),V67*INDEX(CostsData,MATCH($F67&amp;" ("&amp;$G67&amp;")",CostsEmissionSource,0),MATCH(V$56,CostsYear,0)),SUMIF(BAUEmissionSource,$F67&amp;" ("&amp;$G67&amp;")",INDEX(BAUData,0,MATCH(V$10,BAUYear,0)+2)))</f>
        <v>#NAME?</v>
      </c>
      <c r="W94" s="128" t="e">
        <f t="array" aca="1" ref="W94" ca="1">IF(RIGHT(W$10,2)&gt;RIGHT(CurrentCFYear,2),W67*INDEX(CostsData,MATCH($F67&amp;" ("&amp;$G67&amp;")",CostsEmissionSource,0),MATCH(W$56,CostsYear,0)),SUMIF(BAUEmissionSource,$F67&amp;" ("&amp;$G67&amp;")",INDEX(BAUData,0,MATCH(W$10,BAUYear,0)+2)))</f>
        <v>#NAME?</v>
      </c>
      <c r="X94" s="128" t="e">
        <f t="array" aca="1" ref="X94" ca="1">IF(RIGHT(X$10,2)&gt;RIGHT(CurrentCFYear,2),X67*INDEX(CostsData,MATCH($F67&amp;" ("&amp;$G67&amp;")",CostsEmissionSource,0),MATCH(X$56,CostsYear,0)),SUMIF(BAUEmissionSource,$F67&amp;" ("&amp;$G67&amp;")",INDEX(BAUData,0,MATCH(X$10,BAUYear,0)+2)))</f>
        <v>#NAME?</v>
      </c>
      <c r="Y94" s="128" t="e">
        <f t="array" aca="1" ref="Y94" ca="1">IF(RIGHT(Y$10,2)&gt;RIGHT(CurrentCFYear,2),Y67*INDEX(CostsData,MATCH($F67&amp;" ("&amp;$G67&amp;")",CostsEmissionSource,0),MATCH(Y$56,CostsYear,0)),SUMIF(BAUEmissionSource,$F67&amp;" ("&amp;$G67&amp;")",INDEX(BAUData,0,MATCH(Y$10,BAUYear,0)+2)))</f>
        <v>#NAME?</v>
      </c>
      <c r="Z94" s="128" t="e">
        <f t="array" aca="1" ref="Z94" ca="1">IF(RIGHT(Z$10,2)&gt;RIGHT(CurrentCFYear,2),Z67*INDEX(CostsData,MATCH($F67&amp;" ("&amp;$G67&amp;")",CostsEmissionSource,0),MATCH(Z$56,CostsYear,0)),SUMIF(BAUEmissionSource,$F67&amp;" ("&amp;$G67&amp;")",INDEX(BAUData,0,MATCH(Z$10,BAUYear,0)+2)))</f>
        <v>#NAME?</v>
      </c>
      <c r="AB94" s="121" t="s">
        <v>371</v>
      </c>
      <c r="AC94" s="121" t="s">
        <v>735</v>
      </c>
      <c r="AD94" s="121" t="s">
        <v>4</v>
      </c>
      <c r="AE94" s="117"/>
      <c r="AF94" s="117"/>
      <c r="AG94" s="117"/>
      <c r="AH94" s="117"/>
      <c r="AI94" s="117"/>
      <c r="AJ94" s="117"/>
      <c r="AK94" s="128"/>
      <c r="AL94" s="174">
        <f t="array" ref="AL94">P94-SUM(IF(ProjectListEmissionSource=$AB67&amp;" ("&amp;$AC67&amp;")",IF(ProjectListYear=AL$8,IF(ProjectListCarbonCosts="Cost Savings (£)",ProjectListData))))</f>
        <v>0</v>
      </c>
      <c r="AM94" s="174" t="e">
        <f t="array" aca="1" ref="AM94" ca="1">Q94-SUM(IF(ProjectListEmissionSource=$AB67&amp;" ("&amp;$AC67&amp;")",IF(ProjectListYear=AM$8,IF(ProjectListCarbonCosts="Cost Savings (£)",ProjectListData))))</f>
        <v>#NAME?</v>
      </c>
      <c r="AN94" s="174" t="e">
        <f t="array" aca="1" ref="AN94" ca="1">R94-SUM(IF(ProjectListEmissionSource=$AB67&amp;" ("&amp;$AC67&amp;")",IF(ProjectListYear=AN$8,IF(ProjectListCarbonCosts="Cost Savings (£)",ProjectListData))))</f>
        <v>#NAME?</v>
      </c>
      <c r="AO94" s="174" t="e">
        <f t="array" aca="1" ref="AO94" ca="1">S94-SUM(IF(ProjectListEmissionSource=$AB67&amp;" ("&amp;$AC67&amp;")",IF(ProjectListYear=AO$8,IF(ProjectListCarbonCosts="Cost Savings (£)",ProjectListData))))</f>
        <v>#NAME?</v>
      </c>
      <c r="AP94" s="174" t="e">
        <f t="array" aca="1" ref="AP94" ca="1">T94-SUM(IF(ProjectListEmissionSource=$AB67&amp;" ("&amp;$AC67&amp;")",IF(ProjectListYear=AP$8,IF(ProjectListCarbonCosts="Cost Savings (£)",ProjectListData))))</f>
        <v>#NAME?</v>
      </c>
      <c r="AQ94" s="174" t="e">
        <f t="array" aca="1" ref="AQ94" ca="1">U94-SUM(IF(ProjectListEmissionSource=$AB67&amp;" ("&amp;$AC67&amp;")",IF(ProjectListYear=AQ$8,IF(ProjectListCarbonCosts="Cost Savings (£)",ProjectListData))))</f>
        <v>#NAME?</v>
      </c>
      <c r="AR94" s="174" t="e">
        <f t="array" aca="1" ref="AR94" ca="1">V94-SUM(IF(ProjectListEmissionSource=$AB67&amp;" ("&amp;$AC67&amp;")",IF(ProjectListYear=AR$8,IF(ProjectListCarbonCosts="Cost Savings (£)",ProjectListData))))</f>
        <v>#NAME?</v>
      </c>
      <c r="AS94" s="174" t="e">
        <f t="array" aca="1" ref="AS94" ca="1">W94-SUM(IF(ProjectListEmissionSource=$AB67&amp;" ("&amp;$AC67&amp;")",IF(ProjectListYear=AS$8,IF(ProjectListCarbonCosts="Cost Savings (£)",ProjectListData))))</f>
        <v>#NAME?</v>
      </c>
      <c r="AT94" s="174" t="e">
        <f t="array" aca="1" ref="AT94" ca="1">X94-SUM(IF(ProjectListEmissionSource=$AB67&amp;" ("&amp;$AC67&amp;")",IF(ProjectListYear=AT$8,IF(ProjectListCarbonCosts="Cost Savings (£)",ProjectListData))))</f>
        <v>#NAME?</v>
      </c>
      <c r="AU94" s="174" t="e">
        <f t="array" aca="1" ref="AU94" ca="1">Y94-SUM(IF(ProjectListEmissionSource=$AB67&amp;" ("&amp;$AC67&amp;")",IF(ProjectListYear=AU$8,IF(ProjectListCarbonCosts="Cost Savings (£)",ProjectListData))))</f>
        <v>#NAME?</v>
      </c>
      <c r="AV94" s="174" t="e">
        <f t="array" aca="1" ref="AV94" ca="1">Z94-SUM(IF(ProjectListEmissionSource=$AB67&amp;" ("&amp;$AC67&amp;")",IF(ProjectListYear=AV$8,IF(ProjectListCarbonCosts="Cost Savings (£)",ProjectListData))))</f>
        <v>#NAME?</v>
      </c>
    </row>
    <row r="95" spans="6:48" x14ac:dyDescent="0.25">
      <c r="F95" s="116" t="s">
        <v>430</v>
      </c>
      <c r="G95" s="116" t="s">
        <v>735</v>
      </c>
      <c r="H95" s="116" t="s">
        <v>4</v>
      </c>
      <c r="I95" s="117"/>
      <c r="J95" s="117"/>
      <c r="K95" s="117"/>
      <c r="L95" s="117"/>
      <c r="M95" s="117"/>
      <c r="N95" s="117"/>
      <c r="O95" s="128"/>
      <c r="P95" s="128">
        <f t="array" ref="P95">IF(RIGHT(P$10,2)&gt;RIGHT(CurrentCFYear,2),P68*INDEX(CostsData,MATCH($F68&amp;" ("&amp;$G68&amp;")",CostsEmissionSource,0),MATCH(P$56,CostsYear,0)),SUMIF(BAUEmissionSource,$F68&amp;" ("&amp;$G68&amp;")",INDEX(BAUData,0,MATCH(P$10,BAUYear,0)+2)))</f>
        <v>0</v>
      </c>
      <c r="Q95" s="128" t="e">
        <f t="array" aca="1" ref="Q95" ca="1">IF(RIGHT(Q$10,2)&gt;RIGHT(CurrentCFYear,2),Q68*INDEX(CostsData,MATCH($F68&amp;" ("&amp;$G68&amp;")",CostsEmissionSource,0),MATCH(Q$56,CostsYear,0)),SUMIF(BAUEmissionSource,$F68&amp;" ("&amp;$G68&amp;")",INDEX(BAUData,0,MATCH(Q$10,BAUYear,0)+2)))</f>
        <v>#NAME?</v>
      </c>
      <c r="R95" s="128" t="e">
        <f t="array" aca="1" ref="R95" ca="1">IF(RIGHT(R$10,2)&gt;RIGHT(CurrentCFYear,2),R68*INDEX(CostsData,MATCH($F68&amp;" ("&amp;$G68&amp;")",CostsEmissionSource,0),MATCH(R$56,CostsYear,0)),SUMIF(BAUEmissionSource,$F68&amp;" ("&amp;$G68&amp;")",INDEX(BAUData,0,MATCH(R$10,BAUYear,0)+2)))</f>
        <v>#NAME?</v>
      </c>
      <c r="S95" s="128" t="e">
        <f t="array" aca="1" ref="S95" ca="1">IF(RIGHT(S$10,2)&gt;RIGHT(CurrentCFYear,2),S68*INDEX(CostsData,MATCH($F68&amp;" ("&amp;$G68&amp;")",CostsEmissionSource,0),MATCH(S$56,CostsYear,0)),SUMIF(BAUEmissionSource,$F68&amp;" ("&amp;$G68&amp;")",INDEX(BAUData,0,MATCH(S$10,BAUYear,0)+2)))</f>
        <v>#NAME?</v>
      </c>
      <c r="T95" s="128" t="e">
        <f t="array" aca="1" ref="T95" ca="1">IF(RIGHT(T$10,2)&gt;RIGHT(CurrentCFYear,2),T68*INDEX(CostsData,MATCH($F68&amp;" ("&amp;$G68&amp;")",CostsEmissionSource,0),MATCH(T$56,CostsYear,0)),SUMIF(BAUEmissionSource,$F68&amp;" ("&amp;$G68&amp;")",INDEX(BAUData,0,MATCH(T$10,BAUYear,0)+2)))</f>
        <v>#NAME?</v>
      </c>
      <c r="U95" s="128" t="e">
        <f t="array" aca="1" ref="U95" ca="1">IF(RIGHT(U$10,2)&gt;RIGHT(CurrentCFYear,2),U68*INDEX(CostsData,MATCH($F68&amp;" ("&amp;$G68&amp;")",CostsEmissionSource,0),MATCH(U$56,CostsYear,0)),SUMIF(BAUEmissionSource,$F68&amp;" ("&amp;$G68&amp;")",INDEX(BAUData,0,MATCH(U$10,BAUYear,0)+2)))</f>
        <v>#NAME?</v>
      </c>
      <c r="V95" s="128" t="e">
        <f t="array" aca="1" ref="V95" ca="1">IF(RIGHT(V$10,2)&gt;RIGHT(CurrentCFYear,2),V68*INDEX(CostsData,MATCH($F68&amp;" ("&amp;$G68&amp;")",CostsEmissionSource,0),MATCH(V$56,CostsYear,0)),SUMIF(BAUEmissionSource,$F68&amp;" ("&amp;$G68&amp;")",INDEX(BAUData,0,MATCH(V$10,BAUYear,0)+2)))</f>
        <v>#NAME?</v>
      </c>
      <c r="W95" s="128" t="e">
        <f t="array" aca="1" ref="W95" ca="1">IF(RIGHT(W$10,2)&gt;RIGHT(CurrentCFYear,2),W68*INDEX(CostsData,MATCH($F68&amp;" ("&amp;$G68&amp;")",CostsEmissionSource,0),MATCH(W$56,CostsYear,0)),SUMIF(BAUEmissionSource,$F68&amp;" ("&amp;$G68&amp;")",INDEX(BAUData,0,MATCH(W$10,BAUYear,0)+2)))</f>
        <v>#NAME?</v>
      </c>
      <c r="X95" s="128" t="e">
        <f t="array" aca="1" ref="X95" ca="1">IF(RIGHT(X$10,2)&gt;RIGHT(CurrentCFYear,2),X68*INDEX(CostsData,MATCH($F68&amp;" ("&amp;$G68&amp;")",CostsEmissionSource,0),MATCH(X$56,CostsYear,0)),SUMIF(BAUEmissionSource,$F68&amp;" ("&amp;$G68&amp;")",INDEX(BAUData,0,MATCH(X$10,BAUYear,0)+2)))</f>
        <v>#NAME?</v>
      </c>
      <c r="Y95" s="128" t="e">
        <f t="array" aca="1" ref="Y95" ca="1">IF(RIGHT(Y$10,2)&gt;RIGHT(CurrentCFYear,2),Y68*INDEX(CostsData,MATCH($F68&amp;" ("&amp;$G68&amp;")",CostsEmissionSource,0),MATCH(Y$56,CostsYear,0)),SUMIF(BAUEmissionSource,$F68&amp;" ("&amp;$G68&amp;")",INDEX(BAUData,0,MATCH(Y$10,BAUYear,0)+2)))</f>
        <v>#NAME?</v>
      </c>
      <c r="Z95" s="128" t="e">
        <f t="array" aca="1" ref="Z95" ca="1">IF(RIGHT(Z$10,2)&gt;RIGHT(CurrentCFYear,2),Z68*INDEX(CostsData,MATCH($F68&amp;" ("&amp;$G68&amp;")",CostsEmissionSource,0),MATCH(Z$56,CostsYear,0)),SUMIF(BAUEmissionSource,$F68&amp;" ("&amp;$G68&amp;")",INDEX(BAUData,0,MATCH(Z$10,BAUYear,0)+2)))</f>
        <v>#NAME?</v>
      </c>
      <c r="AB95" s="121" t="s">
        <v>430</v>
      </c>
      <c r="AC95" s="121" t="s">
        <v>735</v>
      </c>
      <c r="AD95" s="121" t="s">
        <v>4</v>
      </c>
      <c r="AE95" s="117"/>
      <c r="AF95" s="117"/>
      <c r="AG95" s="117"/>
      <c r="AH95" s="117"/>
      <c r="AI95" s="117"/>
      <c r="AJ95" s="117"/>
      <c r="AK95" s="128"/>
      <c r="AL95" s="174">
        <f t="array" ref="AL95">P95-SUM(IF(ProjectListEmissionSource=$AB68&amp;" ("&amp;$AC68&amp;")",IF(ProjectListYear=AL$8,IF(ProjectListCarbonCosts="Cost Savings (£)",ProjectListData))))</f>
        <v>0</v>
      </c>
      <c r="AM95" s="174" t="e">
        <f t="array" aca="1" ref="AM95" ca="1">Q95-SUM(IF(ProjectListEmissionSource=$AB68&amp;" ("&amp;$AC68&amp;")",IF(ProjectListYear=AM$8,IF(ProjectListCarbonCosts="Cost Savings (£)",ProjectListData))))</f>
        <v>#NAME?</v>
      </c>
      <c r="AN95" s="174" t="e">
        <f t="array" aca="1" ref="AN95" ca="1">R95-SUM(IF(ProjectListEmissionSource=$AB68&amp;" ("&amp;$AC68&amp;")",IF(ProjectListYear=AN$8,IF(ProjectListCarbonCosts="Cost Savings (£)",ProjectListData))))</f>
        <v>#NAME?</v>
      </c>
      <c r="AO95" s="174" t="e">
        <f t="array" aca="1" ref="AO95" ca="1">S95-SUM(IF(ProjectListEmissionSource=$AB68&amp;" ("&amp;$AC68&amp;")",IF(ProjectListYear=AO$8,IF(ProjectListCarbonCosts="Cost Savings (£)",ProjectListData))))</f>
        <v>#NAME?</v>
      </c>
      <c r="AP95" s="174" t="e">
        <f t="array" aca="1" ref="AP95" ca="1">T95-SUM(IF(ProjectListEmissionSource=$AB68&amp;" ("&amp;$AC68&amp;")",IF(ProjectListYear=AP$8,IF(ProjectListCarbonCosts="Cost Savings (£)",ProjectListData))))</f>
        <v>#NAME?</v>
      </c>
      <c r="AQ95" s="174" t="e">
        <f t="array" aca="1" ref="AQ95" ca="1">U95-SUM(IF(ProjectListEmissionSource=$AB68&amp;" ("&amp;$AC68&amp;")",IF(ProjectListYear=AQ$8,IF(ProjectListCarbonCosts="Cost Savings (£)",ProjectListData))))</f>
        <v>#NAME?</v>
      </c>
      <c r="AR95" s="174" t="e">
        <f t="array" aca="1" ref="AR95" ca="1">V95-SUM(IF(ProjectListEmissionSource=$AB68&amp;" ("&amp;$AC68&amp;")",IF(ProjectListYear=AR$8,IF(ProjectListCarbonCosts="Cost Savings (£)",ProjectListData))))</f>
        <v>#NAME?</v>
      </c>
      <c r="AS95" s="174" t="e">
        <f t="array" aca="1" ref="AS95" ca="1">W95-SUM(IF(ProjectListEmissionSource=$AB68&amp;" ("&amp;$AC68&amp;")",IF(ProjectListYear=AS$8,IF(ProjectListCarbonCosts="Cost Savings (£)",ProjectListData))))</f>
        <v>#NAME?</v>
      </c>
      <c r="AT95" s="174" t="e">
        <f t="array" aca="1" ref="AT95" ca="1">X95-SUM(IF(ProjectListEmissionSource=$AB68&amp;" ("&amp;$AC68&amp;")",IF(ProjectListYear=AT$8,IF(ProjectListCarbonCosts="Cost Savings (£)",ProjectListData))))</f>
        <v>#NAME?</v>
      </c>
      <c r="AU95" s="174" t="e">
        <f t="array" aca="1" ref="AU95" ca="1">Y95-SUM(IF(ProjectListEmissionSource=$AB68&amp;" ("&amp;$AC68&amp;")",IF(ProjectListYear=AU$8,IF(ProjectListCarbonCosts="Cost Savings (£)",ProjectListData))))</f>
        <v>#NAME?</v>
      </c>
      <c r="AV95" s="174" t="e">
        <f t="array" aca="1" ref="AV95" ca="1">Z95-SUM(IF(ProjectListEmissionSource=$AB68&amp;" ("&amp;$AC68&amp;")",IF(ProjectListYear=AV$8,IF(ProjectListCarbonCosts="Cost Savings (£)",ProjectListData))))</f>
        <v>#NAME?</v>
      </c>
    </row>
    <row r="96" spans="6:48" x14ac:dyDescent="0.25">
      <c r="F96" s="116" t="s">
        <v>387</v>
      </c>
      <c r="G96" s="116" t="s">
        <v>735</v>
      </c>
      <c r="H96" s="116" t="s">
        <v>4</v>
      </c>
      <c r="I96" s="117"/>
      <c r="J96" s="117"/>
      <c r="K96" s="117"/>
      <c r="L96" s="117"/>
      <c r="M96" s="117"/>
      <c r="N96" s="117"/>
      <c r="O96" s="128"/>
      <c r="P96" s="128">
        <f t="array" ref="P96">IF(RIGHT(P$10,2)&gt;RIGHT(CurrentCFYear,2),P69*INDEX(CostsData,MATCH($F69&amp;" ("&amp;$G69&amp;")",CostsEmissionSource,0),MATCH(P$56,CostsYear,0)),SUMIF(BAUEmissionSource,$F69&amp;" ("&amp;$G69&amp;")",INDEX(BAUData,0,MATCH(P$10,BAUYear,0)+2)))</f>
        <v>0</v>
      </c>
      <c r="Q96" s="128" t="e">
        <f t="array" aca="1" ref="Q96" ca="1">IF(RIGHT(Q$10,2)&gt;RIGHT(CurrentCFYear,2),Q69*INDEX(CostsData,MATCH($F69&amp;" ("&amp;$G69&amp;")",CostsEmissionSource,0),MATCH(Q$56,CostsYear,0)),SUMIF(BAUEmissionSource,$F69&amp;" ("&amp;$G69&amp;")",INDEX(BAUData,0,MATCH(Q$10,BAUYear,0)+2)))</f>
        <v>#NAME?</v>
      </c>
      <c r="R96" s="128" t="e">
        <f t="array" aca="1" ref="R96" ca="1">IF(RIGHT(R$10,2)&gt;RIGHT(CurrentCFYear,2),R69*INDEX(CostsData,MATCH($F69&amp;" ("&amp;$G69&amp;")",CostsEmissionSource,0),MATCH(R$56,CostsYear,0)),SUMIF(BAUEmissionSource,$F69&amp;" ("&amp;$G69&amp;")",INDEX(BAUData,0,MATCH(R$10,BAUYear,0)+2)))</f>
        <v>#NAME?</v>
      </c>
      <c r="S96" s="128" t="e">
        <f t="array" aca="1" ref="S96" ca="1">IF(RIGHT(S$10,2)&gt;RIGHT(CurrentCFYear,2),S69*INDEX(CostsData,MATCH($F69&amp;" ("&amp;$G69&amp;")",CostsEmissionSource,0),MATCH(S$56,CostsYear,0)),SUMIF(BAUEmissionSource,$F69&amp;" ("&amp;$G69&amp;")",INDEX(BAUData,0,MATCH(S$10,BAUYear,0)+2)))</f>
        <v>#NAME?</v>
      </c>
      <c r="T96" s="128" t="e">
        <f t="array" aca="1" ref="T96" ca="1">IF(RIGHT(T$10,2)&gt;RIGHT(CurrentCFYear,2),T69*INDEX(CostsData,MATCH($F69&amp;" ("&amp;$G69&amp;")",CostsEmissionSource,0),MATCH(T$56,CostsYear,0)),SUMIF(BAUEmissionSource,$F69&amp;" ("&amp;$G69&amp;")",INDEX(BAUData,0,MATCH(T$10,BAUYear,0)+2)))</f>
        <v>#NAME?</v>
      </c>
      <c r="U96" s="128" t="e">
        <f t="array" aca="1" ref="U96" ca="1">IF(RIGHT(U$10,2)&gt;RIGHT(CurrentCFYear,2),U69*INDEX(CostsData,MATCH($F69&amp;" ("&amp;$G69&amp;")",CostsEmissionSource,0),MATCH(U$56,CostsYear,0)),SUMIF(BAUEmissionSource,$F69&amp;" ("&amp;$G69&amp;")",INDEX(BAUData,0,MATCH(U$10,BAUYear,0)+2)))</f>
        <v>#NAME?</v>
      </c>
      <c r="V96" s="128" t="e">
        <f t="array" aca="1" ref="V96" ca="1">IF(RIGHT(V$10,2)&gt;RIGHT(CurrentCFYear,2),V69*INDEX(CostsData,MATCH($F69&amp;" ("&amp;$G69&amp;")",CostsEmissionSource,0),MATCH(V$56,CostsYear,0)),SUMIF(BAUEmissionSource,$F69&amp;" ("&amp;$G69&amp;")",INDEX(BAUData,0,MATCH(V$10,BAUYear,0)+2)))</f>
        <v>#NAME?</v>
      </c>
      <c r="W96" s="128" t="e">
        <f t="array" aca="1" ref="W96" ca="1">IF(RIGHT(W$10,2)&gt;RIGHT(CurrentCFYear,2),W69*INDEX(CostsData,MATCH($F69&amp;" ("&amp;$G69&amp;")",CostsEmissionSource,0),MATCH(W$56,CostsYear,0)),SUMIF(BAUEmissionSource,$F69&amp;" ("&amp;$G69&amp;")",INDEX(BAUData,0,MATCH(W$10,BAUYear,0)+2)))</f>
        <v>#NAME?</v>
      </c>
      <c r="X96" s="128" t="e">
        <f t="array" aca="1" ref="X96" ca="1">IF(RIGHT(X$10,2)&gt;RIGHT(CurrentCFYear,2),X69*INDEX(CostsData,MATCH($F69&amp;" ("&amp;$G69&amp;")",CostsEmissionSource,0),MATCH(X$56,CostsYear,0)),SUMIF(BAUEmissionSource,$F69&amp;" ("&amp;$G69&amp;")",INDEX(BAUData,0,MATCH(X$10,BAUYear,0)+2)))</f>
        <v>#NAME?</v>
      </c>
      <c r="Y96" s="128" t="e">
        <f t="array" aca="1" ref="Y96" ca="1">IF(RIGHT(Y$10,2)&gt;RIGHT(CurrentCFYear,2),Y69*INDEX(CostsData,MATCH($F69&amp;" ("&amp;$G69&amp;")",CostsEmissionSource,0),MATCH(Y$56,CostsYear,0)),SUMIF(BAUEmissionSource,$F69&amp;" ("&amp;$G69&amp;")",INDEX(BAUData,0,MATCH(Y$10,BAUYear,0)+2)))</f>
        <v>#NAME?</v>
      </c>
      <c r="Z96" s="128" t="e">
        <f t="array" aca="1" ref="Z96" ca="1">IF(RIGHT(Z$10,2)&gt;RIGHT(CurrentCFYear,2),Z69*INDEX(CostsData,MATCH($F69&amp;" ("&amp;$G69&amp;")",CostsEmissionSource,0),MATCH(Z$56,CostsYear,0)),SUMIF(BAUEmissionSource,$F69&amp;" ("&amp;$G69&amp;")",INDEX(BAUData,0,MATCH(Z$10,BAUYear,0)+2)))</f>
        <v>#NAME?</v>
      </c>
      <c r="AB96" s="121" t="s">
        <v>387</v>
      </c>
      <c r="AC96" s="121" t="s">
        <v>735</v>
      </c>
      <c r="AD96" s="121" t="s">
        <v>4</v>
      </c>
      <c r="AE96" s="117"/>
      <c r="AF96" s="117"/>
      <c r="AG96" s="117"/>
      <c r="AH96" s="117"/>
      <c r="AI96" s="117"/>
      <c r="AJ96" s="117"/>
      <c r="AK96" s="128"/>
      <c r="AL96" s="174">
        <f t="array" ref="AL96">P96-SUM(IF(ProjectListEmissionSource=$AB69&amp;" ("&amp;$AC69&amp;")",IF(ProjectListYear=AL$8,IF(ProjectListCarbonCosts="Cost Savings (£)",ProjectListData))))</f>
        <v>0</v>
      </c>
      <c r="AM96" s="174" t="e">
        <f t="array" aca="1" ref="AM96" ca="1">Q96-SUM(IF(ProjectListEmissionSource=$AB69&amp;" ("&amp;$AC69&amp;")",IF(ProjectListYear=AM$8,IF(ProjectListCarbonCosts="Cost Savings (£)",ProjectListData))))</f>
        <v>#NAME?</v>
      </c>
      <c r="AN96" s="174" t="e">
        <f t="array" aca="1" ref="AN96" ca="1">R96-SUM(IF(ProjectListEmissionSource=$AB69&amp;" ("&amp;$AC69&amp;")",IF(ProjectListYear=AN$8,IF(ProjectListCarbonCosts="Cost Savings (£)",ProjectListData))))</f>
        <v>#NAME?</v>
      </c>
      <c r="AO96" s="174" t="e">
        <f t="array" aca="1" ref="AO96" ca="1">S96-SUM(IF(ProjectListEmissionSource=$AB69&amp;" ("&amp;$AC69&amp;")",IF(ProjectListYear=AO$8,IF(ProjectListCarbonCosts="Cost Savings (£)",ProjectListData))))</f>
        <v>#NAME?</v>
      </c>
      <c r="AP96" s="174" t="e">
        <f t="array" aca="1" ref="AP96" ca="1">T96-SUM(IF(ProjectListEmissionSource=$AB69&amp;" ("&amp;$AC69&amp;")",IF(ProjectListYear=AP$8,IF(ProjectListCarbonCosts="Cost Savings (£)",ProjectListData))))</f>
        <v>#NAME?</v>
      </c>
      <c r="AQ96" s="174" t="e">
        <f t="array" aca="1" ref="AQ96" ca="1">U96-SUM(IF(ProjectListEmissionSource=$AB69&amp;" ("&amp;$AC69&amp;")",IF(ProjectListYear=AQ$8,IF(ProjectListCarbonCosts="Cost Savings (£)",ProjectListData))))</f>
        <v>#NAME?</v>
      </c>
      <c r="AR96" s="174" t="e">
        <f t="array" aca="1" ref="AR96" ca="1">V96-SUM(IF(ProjectListEmissionSource=$AB69&amp;" ("&amp;$AC69&amp;")",IF(ProjectListYear=AR$8,IF(ProjectListCarbonCosts="Cost Savings (£)",ProjectListData))))</f>
        <v>#NAME?</v>
      </c>
      <c r="AS96" s="174" t="e">
        <f t="array" aca="1" ref="AS96" ca="1">W96-SUM(IF(ProjectListEmissionSource=$AB69&amp;" ("&amp;$AC69&amp;")",IF(ProjectListYear=AS$8,IF(ProjectListCarbonCosts="Cost Savings (£)",ProjectListData))))</f>
        <v>#NAME?</v>
      </c>
      <c r="AT96" s="174" t="e">
        <f t="array" aca="1" ref="AT96" ca="1">X96-SUM(IF(ProjectListEmissionSource=$AB69&amp;" ("&amp;$AC69&amp;")",IF(ProjectListYear=AT$8,IF(ProjectListCarbonCosts="Cost Savings (£)",ProjectListData))))</f>
        <v>#NAME?</v>
      </c>
      <c r="AU96" s="174" t="e">
        <f t="array" aca="1" ref="AU96" ca="1">Y96-SUM(IF(ProjectListEmissionSource=$AB69&amp;" ("&amp;$AC69&amp;")",IF(ProjectListYear=AU$8,IF(ProjectListCarbonCosts="Cost Savings (£)",ProjectListData))))</f>
        <v>#NAME?</v>
      </c>
      <c r="AV96" s="174" t="e">
        <f t="array" aca="1" ref="AV96" ca="1">Z96-SUM(IF(ProjectListEmissionSource=$AB69&amp;" ("&amp;$AC69&amp;")",IF(ProjectListYear=AV$8,IF(ProjectListCarbonCosts="Cost Savings (£)",ProjectListData))))</f>
        <v>#NAME?</v>
      </c>
    </row>
    <row r="97" spans="6:48" x14ac:dyDescent="0.25">
      <c r="F97" s="116" t="s">
        <v>386</v>
      </c>
      <c r="G97" s="116" t="s">
        <v>735</v>
      </c>
      <c r="H97" s="116" t="s">
        <v>4</v>
      </c>
      <c r="I97" s="117"/>
      <c r="J97" s="117"/>
      <c r="K97" s="117"/>
      <c r="L97" s="117"/>
      <c r="M97" s="117"/>
      <c r="N97" s="117"/>
      <c r="O97" s="128"/>
      <c r="P97" s="128">
        <f t="array" ref="P97">IF(RIGHT(P$10,2)&gt;RIGHT(CurrentCFYear,2),P70*INDEX(CostsData,MATCH($F70&amp;" ("&amp;$G70&amp;")",CostsEmissionSource,0),MATCH(P$56,CostsYear,0)),SUMIF(BAUEmissionSource,$F70&amp;" ("&amp;$G70&amp;")",INDEX(BAUData,0,MATCH(P$10,BAUYear,0)+2)))</f>
        <v>0</v>
      </c>
      <c r="Q97" s="128" t="e">
        <f t="array" aca="1" ref="Q97" ca="1">IF(RIGHT(Q$10,2)&gt;RIGHT(CurrentCFYear,2),Q70*INDEX(CostsData,MATCH($F70&amp;" ("&amp;$G70&amp;")",CostsEmissionSource,0),MATCH(Q$56,CostsYear,0)),SUMIF(BAUEmissionSource,$F70&amp;" ("&amp;$G70&amp;")",INDEX(BAUData,0,MATCH(Q$10,BAUYear,0)+2)))</f>
        <v>#NAME?</v>
      </c>
      <c r="R97" s="128" t="e">
        <f t="array" aca="1" ref="R97" ca="1">IF(RIGHT(R$10,2)&gt;RIGHT(CurrentCFYear,2),R70*INDEX(CostsData,MATCH($F70&amp;" ("&amp;$G70&amp;")",CostsEmissionSource,0),MATCH(R$56,CostsYear,0)),SUMIF(BAUEmissionSource,$F70&amp;" ("&amp;$G70&amp;")",INDEX(BAUData,0,MATCH(R$10,BAUYear,0)+2)))</f>
        <v>#NAME?</v>
      </c>
      <c r="S97" s="128" t="e">
        <f t="array" aca="1" ref="S97" ca="1">IF(RIGHT(S$10,2)&gt;RIGHT(CurrentCFYear,2),S70*INDEX(CostsData,MATCH($F70&amp;" ("&amp;$G70&amp;")",CostsEmissionSource,0),MATCH(S$56,CostsYear,0)),SUMIF(BAUEmissionSource,$F70&amp;" ("&amp;$G70&amp;")",INDEX(BAUData,0,MATCH(S$10,BAUYear,0)+2)))</f>
        <v>#NAME?</v>
      </c>
      <c r="T97" s="128" t="e">
        <f t="array" aca="1" ref="T97" ca="1">IF(RIGHT(T$10,2)&gt;RIGHT(CurrentCFYear,2),T70*INDEX(CostsData,MATCH($F70&amp;" ("&amp;$G70&amp;")",CostsEmissionSource,0),MATCH(T$56,CostsYear,0)),SUMIF(BAUEmissionSource,$F70&amp;" ("&amp;$G70&amp;")",INDEX(BAUData,0,MATCH(T$10,BAUYear,0)+2)))</f>
        <v>#NAME?</v>
      </c>
      <c r="U97" s="128" t="e">
        <f t="array" aca="1" ref="U97" ca="1">IF(RIGHT(U$10,2)&gt;RIGHT(CurrentCFYear,2),U70*INDEX(CostsData,MATCH($F70&amp;" ("&amp;$G70&amp;")",CostsEmissionSource,0),MATCH(U$56,CostsYear,0)),SUMIF(BAUEmissionSource,$F70&amp;" ("&amp;$G70&amp;")",INDEX(BAUData,0,MATCH(U$10,BAUYear,0)+2)))</f>
        <v>#NAME?</v>
      </c>
      <c r="V97" s="128" t="e">
        <f t="array" aca="1" ref="V97" ca="1">IF(RIGHT(V$10,2)&gt;RIGHT(CurrentCFYear,2),V70*INDEX(CostsData,MATCH($F70&amp;" ("&amp;$G70&amp;")",CostsEmissionSource,0),MATCH(V$56,CostsYear,0)),SUMIF(BAUEmissionSource,$F70&amp;" ("&amp;$G70&amp;")",INDEX(BAUData,0,MATCH(V$10,BAUYear,0)+2)))</f>
        <v>#NAME?</v>
      </c>
      <c r="W97" s="128" t="e">
        <f t="array" aca="1" ref="W97" ca="1">IF(RIGHT(W$10,2)&gt;RIGHT(CurrentCFYear,2),W70*INDEX(CostsData,MATCH($F70&amp;" ("&amp;$G70&amp;")",CostsEmissionSource,0),MATCH(W$56,CostsYear,0)),SUMIF(BAUEmissionSource,$F70&amp;" ("&amp;$G70&amp;")",INDEX(BAUData,0,MATCH(W$10,BAUYear,0)+2)))</f>
        <v>#NAME?</v>
      </c>
      <c r="X97" s="128" t="e">
        <f t="array" aca="1" ref="X97" ca="1">IF(RIGHT(X$10,2)&gt;RIGHT(CurrentCFYear,2),X70*INDEX(CostsData,MATCH($F70&amp;" ("&amp;$G70&amp;")",CostsEmissionSource,0),MATCH(X$56,CostsYear,0)),SUMIF(BAUEmissionSource,$F70&amp;" ("&amp;$G70&amp;")",INDEX(BAUData,0,MATCH(X$10,BAUYear,0)+2)))</f>
        <v>#NAME?</v>
      </c>
      <c r="Y97" s="128" t="e">
        <f t="array" aca="1" ref="Y97" ca="1">IF(RIGHT(Y$10,2)&gt;RIGHT(CurrentCFYear,2),Y70*INDEX(CostsData,MATCH($F70&amp;" ("&amp;$G70&amp;")",CostsEmissionSource,0),MATCH(Y$56,CostsYear,0)),SUMIF(BAUEmissionSource,$F70&amp;" ("&amp;$G70&amp;")",INDEX(BAUData,0,MATCH(Y$10,BAUYear,0)+2)))</f>
        <v>#NAME?</v>
      </c>
      <c r="Z97" s="128" t="e">
        <f t="array" aca="1" ref="Z97" ca="1">IF(RIGHT(Z$10,2)&gt;RIGHT(CurrentCFYear,2),Z70*INDEX(CostsData,MATCH($F70&amp;" ("&amp;$G70&amp;")",CostsEmissionSource,0),MATCH(Z$56,CostsYear,0)),SUMIF(BAUEmissionSource,$F70&amp;" ("&amp;$G70&amp;")",INDEX(BAUData,0,MATCH(Z$10,BAUYear,0)+2)))</f>
        <v>#NAME?</v>
      </c>
      <c r="AB97" s="121" t="s">
        <v>386</v>
      </c>
      <c r="AC97" s="121" t="s">
        <v>735</v>
      </c>
      <c r="AD97" s="121" t="s">
        <v>4</v>
      </c>
      <c r="AE97" s="117"/>
      <c r="AF97" s="117"/>
      <c r="AG97" s="117"/>
      <c r="AH97" s="117"/>
      <c r="AI97" s="117"/>
      <c r="AJ97" s="117"/>
      <c r="AK97" s="128"/>
      <c r="AL97" s="174">
        <f t="array" ref="AL97">P97-SUM(IF(ProjectListEmissionSource=$AB70&amp;" ("&amp;$AC70&amp;")",IF(ProjectListYear=AL$8,IF(ProjectListCarbonCosts="Cost Savings (£)",ProjectListData))))</f>
        <v>0</v>
      </c>
      <c r="AM97" s="174" t="e">
        <f t="array" aca="1" ref="AM97" ca="1">Q97-SUM(IF(ProjectListEmissionSource=$AB70&amp;" ("&amp;$AC70&amp;")",IF(ProjectListYear=AM$8,IF(ProjectListCarbonCosts="Cost Savings (£)",ProjectListData))))</f>
        <v>#NAME?</v>
      </c>
      <c r="AN97" s="174" t="e">
        <f t="array" aca="1" ref="AN97" ca="1">R97-SUM(IF(ProjectListEmissionSource=$AB70&amp;" ("&amp;$AC70&amp;")",IF(ProjectListYear=AN$8,IF(ProjectListCarbonCosts="Cost Savings (£)",ProjectListData))))</f>
        <v>#NAME?</v>
      </c>
      <c r="AO97" s="174" t="e">
        <f t="array" aca="1" ref="AO97" ca="1">S97-SUM(IF(ProjectListEmissionSource=$AB70&amp;" ("&amp;$AC70&amp;")",IF(ProjectListYear=AO$8,IF(ProjectListCarbonCosts="Cost Savings (£)",ProjectListData))))</f>
        <v>#NAME?</v>
      </c>
      <c r="AP97" s="174" t="e">
        <f t="array" aca="1" ref="AP97" ca="1">T97-SUM(IF(ProjectListEmissionSource=$AB70&amp;" ("&amp;$AC70&amp;")",IF(ProjectListYear=AP$8,IF(ProjectListCarbonCosts="Cost Savings (£)",ProjectListData))))</f>
        <v>#NAME?</v>
      </c>
      <c r="AQ97" s="174" t="e">
        <f t="array" aca="1" ref="AQ97" ca="1">U97-SUM(IF(ProjectListEmissionSource=$AB70&amp;" ("&amp;$AC70&amp;")",IF(ProjectListYear=AQ$8,IF(ProjectListCarbonCosts="Cost Savings (£)",ProjectListData))))</f>
        <v>#NAME?</v>
      </c>
      <c r="AR97" s="174" t="e">
        <f t="array" aca="1" ref="AR97" ca="1">V97-SUM(IF(ProjectListEmissionSource=$AB70&amp;" ("&amp;$AC70&amp;")",IF(ProjectListYear=AR$8,IF(ProjectListCarbonCosts="Cost Savings (£)",ProjectListData))))</f>
        <v>#NAME?</v>
      </c>
      <c r="AS97" s="174" t="e">
        <f t="array" aca="1" ref="AS97" ca="1">W97-SUM(IF(ProjectListEmissionSource=$AB70&amp;" ("&amp;$AC70&amp;")",IF(ProjectListYear=AS$8,IF(ProjectListCarbonCosts="Cost Savings (£)",ProjectListData))))</f>
        <v>#NAME?</v>
      </c>
      <c r="AT97" s="174" t="e">
        <f t="array" aca="1" ref="AT97" ca="1">X97-SUM(IF(ProjectListEmissionSource=$AB70&amp;" ("&amp;$AC70&amp;")",IF(ProjectListYear=AT$8,IF(ProjectListCarbonCosts="Cost Savings (£)",ProjectListData))))</f>
        <v>#NAME?</v>
      </c>
      <c r="AU97" s="174" t="e">
        <f t="array" aca="1" ref="AU97" ca="1">Y97-SUM(IF(ProjectListEmissionSource=$AB70&amp;" ("&amp;$AC70&amp;")",IF(ProjectListYear=AU$8,IF(ProjectListCarbonCosts="Cost Savings (£)",ProjectListData))))</f>
        <v>#NAME?</v>
      </c>
      <c r="AV97" s="174" t="e">
        <f t="array" aca="1" ref="AV97" ca="1">Z97-SUM(IF(ProjectListEmissionSource=$AB70&amp;" ("&amp;$AC70&amp;")",IF(ProjectListYear=AV$8,IF(ProjectListCarbonCosts="Cost Savings (£)",ProjectListData))))</f>
        <v>#NAME?</v>
      </c>
    </row>
    <row r="98" spans="6:48" x14ac:dyDescent="0.25">
      <c r="F98" s="116" t="s">
        <v>370</v>
      </c>
      <c r="G98" s="116" t="s">
        <v>735</v>
      </c>
      <c r="H98" s="116" t="s">
        <v>4</v>
      </c>
      <c r="I98" s="117"/>
      <c r="J98" s="117"/>
      <c r="K98" s="117"/>
      <c r="L98" s="117"/>
      <c r="M98" s="117"/>
      <c r="N98" s="117"/>
      <c r="O98" s="128"/>
      <c r="P98" s="128">
        <f t="array" ref="P98">IF(RIGHT(P$10,2)&gt;RIGHT(CurrentCFYear,2),P71*INDEX(CostsData,MATCH($F71&amp;" ("&amp;$G71&amp;")",CostsEmissionSource,0),MATCH(P$56,CostsYear,0)),SUMIF(BAUEmissionSource,$F71&amp;" ("&amp;$G71&amp;")",INDEX(BAUData,0,MATCH(P$10,BAUYear,0)+2)))</f>
        <v>0</v>
      </c>
      <c r="Q98" s="128" t="e">
        <f t="array" aca="1" ref="Q98" ca="1">IF(RIGHT(Q$10,2)&gt;RIGHT(CurrentCFYear,2),Q71*INDEX(CostsData,MATCH($F71&amp;" ("&amp;$G71&amp;")",CostsEmissionSource,0),MATCH(Q$56,CostsYear,0)),SUMIF(BAUEmissionSource,$F71&amp;" ("&amp;$G71&amp;")",INDEX(BAUData,0,MATCH(Q$10,BAUYear,0)+2)))</f>
        <v>#NAME?</v>
      </c>
      <c r="R98" s="128" t="e">
        <f t="array" aca="1" ref="R98" ca="1">IF(RIGHT(R$10,2)&gt;RIGHT(CurrentCFYear,2),R71*INDEX(CostsData,MATCH($F71&amp;" ("&amp;$G71&amp;")",CostsEmissionSource,0),MATCH(R$56,CostsYear,0)),SUMIF(BAUEmissionSource,$F71&amp;" ("&amp;$G71&amp;")",INDEX(BAUData,0,MATCH(R$10,BAUYear,0)+2)))</f>
        <v>#NAME?</v>
      </c>
      <c r="S98" s="128" t="e">
        <f t="array" aca="1" ref="S98" ca="1">IF(RIGHT(S$10,2)&gt;RIGHT(CurrentCFYear,2),S71*INDEX(CostsData,MATCH($F71&amp;" ("&amp;$G71&amp;")",CostsEmissionSource,0),MATCH(S$56,CostsYear,0)),SUMIF(BAUEmissionSource,$F71&amp;" ("&amp;$G71&amp;")",INDEX(BAUData,0,MATCH(S$10,BAUYear,0)+2)))</f>
        <v>#NAME?</v>
      </c>
      <c r="T98" s="128" t="e">
        <f t="array" aca="1" ref="T98" ca="1">IF(RIGHT(T$10,2)&gt;RIGHT(CurrentCFYear,2),T71*INDEX(CostsData,MATCH($F71&amp;" ("&amp;$G71&amp;")",CostsEmissionSource,0),MATCH(T$56,CostsYear,0)),SUMIF(BAUEmissionSource,$F71&amp;" ("&amp;$G71&amp;")",INDEX(BAUData,0,MATCH(T$10,BAUYear,0)+2)))</f>
        <v>#NAME?</v>
      </c>
      <c r="U98" s="128" t="e">
        <f t="array" aca="1" ref="U98" ca="1">IF(RIGHT(U$10,2)&gt;RIGHT(CurrentCFYear,2),U71*INDEX(CostsData,MATCH($F71&amp;" ("&amp;$G71&amp;")",CostsEmissionSource,0),MATCH(U$56,CostsYear,0)),SUMIF(BAUEmissionSource,$F71&amp;" ("&amp;$G71&amp;")",INDEX(BAUData,0,MATCH(U$10,BAUYear,0)+2)))</f>
        <v>#NAME?</v>
      </c>
      <c r="V98" s="128" t="e">
        <f t="array" aca="1" ref="V98" ca="1">IF(RIGHT(V$10,2)&gt;RIGHT(CurrentCFYear,2),V71*INDEX(CostsData,MATCH($F71&amp;" ("&amp;$G71&amp;")",CostsEmissionSource,0),MATCH(V$56,CostsYear,0)),SUMIF(BAUEmissionSource,$F71&amp;" ("&amp;$G71&amp;")",INDEX(BAUData,0,MATCH(V$10,BAUYear,0)+2)))</f>
        <v>#NAME?</v>
      </c>
      <c r="W98" s="128" t="e">
        <f t="array" aca="1" ref="W98" ca="1">IF(RIGHT(W$10,2)&gt;RIGHT(CurrentCFYear,2),W71*INDEX(CostsData,MATCH($F71&amp;" ("&amp;$G71&amp;")",CostsEmissionSource,0),MATCH(W$56,CostsYear,0)),SUMIF(BAUEmissionSource,$F71&amp;" ("&amp;$G71&amp;")",INDEX(BAUData,0,MATCH(W$10,BAUYear,0)+2)))</f>
        <v>#NAME?</v>
      </c>
      <c r="X98" s="128" t="e">
        <f t="array" aca="1" ref="X98" ca="1">IF(RIGHT(X$10,2)&gt;RIGHT(CurrentCFYear,2),X71*INDEX(CostsData,MATCH($F71&amp;" ("&amp;$G71&amp;")",CostsEmissionSource,0),MATCH(X$56,CostsYear,0)),SUMIF(BAUEmissionSource,$F71&amp;" ("&amp;$G71&amp;")",INDEX(BAUData,0,MATCH(X$10,BAUYear,0)+2)))</f>
        <v>#NAME?</v>
      </c>
      <c r="Y98" s="128" t="e">
        <f t="array" aca="1" ref="Y98" ca="1">IF(RIGHT(Y$10,2)&gt;RIGHT(CurrentCFYear,2),Y71*INDEX(CostsData,MATCH($F71&amp;" ("&amp;$G71&amp;")",CostsEmissionSource,0),MATCH(Y$56,CostsYear,0)),SUMIF(BAUEmissionSource,$F71&amp;" ("&amp;$G71&amp;")",INDEX(BAUData,0,MATCH(Y$10,BAUYear,0)+2)))</f>
        <v>#NAME?</v>
      </c>
      <c r="Z98" s="128" t="e">
        <f t="array" aca="1" ref="Z98" ca="1">IF(RIGHT(Z$10,2)&gt;RIGHT(CurrentCFYear,2),Z71*INDEX(CostsData,MATCH($F71&amp;" ("&amp;$G71&amp;")",CostsEmissionSource,0),MATCH(Z$56,CostsYear,0)),SUMIF(BAUEmissionSource,$F71&amp;" ("&amp;$G71&amp;")",INDEX(BAUData,0,MATCH(Z$10,BAUYear,0)+2)))</f>
        <v>#NAME?</v>
      </c>
      <c r="AB98" s="121" t="s">
        <v>370</v>
      </c>
      <c r="AC98" s="121" t="s">
        <v>735</v>
      </c>
      <c r="AD98" s="121" t="s">
        <v>4</v>
      </c>
      <c r="AE98" s="117"/>
      <c r="AF98" s="117"/>
      <c r="AG98" s="117"/>
      <c r="AH98" s="117"/>
      <c r="AI98" s="117"/>
      <c r="AJ98" s="117"/>
      <c r="AK98" s="128"/>
      <c r="AL98" s="174">
        <f t="array" ref="AL98">P98-SUM(IF(ProjectListEmissionSource=$AB71&amp;" ("&amp;$AC71&amp;")",IF(ProjectListYear=AL$8,IF(ProjectListCarbonCosts="Cost Savings (£)",ProjectListData))))</f>
        <v>0</v>
      </c>
      <c r="AM98" s="174" t="e">
        <f t="array" aca="1" ref="AM98" ca="1">Q98-SUM(IF(ProjectListEmissionSource=$AB71&amp;" ("&amp;$AC71&amp;")",IF(ProjectListYear=AM$8,IF(ProjectListCarbonCosts="Cost Savings (£)",ProjectListData))))</f>
        <v>#NAME?</v>
      </c>
      <c r="AN98" s="174" t="e">
        <f t="array" aca="1" ref="AN98" ca="1">R98-SUM(IF(ProjectListEmissionSource=$AB71&amp;" ("&amp;$AC71&amp;")",IF(ProjectListYear=AN$8,IF(ProjectListCarbonCosts="Cost Savings (£)",ProjectListData))))</f>
        <v>#NAME?</v>
      </c>
      <c r="AO98" s="174" t="e">
        <f t="array" aca="1" ref="AO98" ca="1">S98-SUM(IF(ProjectListEmissionSource=$AB71&amp;" ("&amp;$AC71&amp;")",IF(ProjectListYear=AO$8,IF(ProjectListCarbonCosts="Cost Savings (£)",ProjectListData))))</f>
        <v>#NAME?</v>
      </c>
      <c r="AP98" s="174" t="e">
        <f t="array" aca="1" ref="AP98" ca="1">T98-SUM(IF(ProjectListEmissionSource=$AB71&amp;" ("&amp;$AC71&amp;")",IF(ProjectListYear=AP$8,IF(ProjectListCarbonCosts="Cost Savings (£)",ProjectListData))))</f>
        <v>#NAME?</v>
      </c>
      <c r="AQ98" s="174" t="e">
        <f t="array" aca="1" ref="AQ98" ca="1">U98-SUM(IF(ProjectListEmissionSource=$AB71&amp;" ("&amp;$AC71&amp;")",IF(ProjectListYear=AQ$8,IF(ProjectListCarbonCosts="Cost Savings (£)",ProjectListData))))</f>
        <v>#NAME?</v>
      </c>
      <c r="AR98" s="174" t="e">
        <f t="array" aca="1" ref="AR98" ca="1">V98-SUM(IF(ProjectListEmissionSource=$AB71&amp;" ("&amp;$AC71&amp;")",IF(ProjectListYear=AR$8,IF(ProjectListCarbonCosts="Cost Savings (£)",ProjectListData))))</f>
        <v>#NAME?</v>
      </c>
      <c r="AS98" s="174" t="e">
        <f t="array" aca="1" ref="AS98" ca="1">W98-SUM(IF(ProjectListEmissionSource=$AB71&amp;" ("&amp;$AC71&amp;")",IF(ProjectListYear=AS$8,IF(ProjectListCarbonCosts="Cost Savings (£)",ProjectListData))))</f>
        <v>#NAME?</v>
      </c>
      <c r="AT98" s="174" t="e">
        <f t="array" aca="1" ref="AT98" ca="1">X98-SUM(IF(ProjectListEmissionSource=$AB71&amp;" ("&amp;$AC71&amp;")",IF(ProjectListYear=AT$8,IF(ProjectListCarbonCosts="Cost Savings (£)",ProjectListData))))</f>
        <v>#NAME?</v>
      </c>
      <c r="AU98" s="174" t="e">
        <f t="array" aca="1" ref="AU98" ca="1">Y98-SUM(IF(ProjectListEmissionSource=$AB71&amp;" ("&amp;$AC71&amp;")",IF(ProjectListYear=AU$8,IF(ProjectListCarbonCosts="Cost Savings (£)",ProjectListData))))</f>
        <v>#NAME?</v>
      </c>
      <c r="AV98" s="174" t="e">
        <f t="array" aca="1" ref="AV98" ca="1">Z98-SUM(IF(ProjectListEmissionSource=$AB71&amp;" ("&amp;$AC71&amp;")",IF(ProjectListYear=AV$8,IF(ProjectListCarbonCosts="Cost Savings (£)",ProjectListData))))</f>
        <v>#NAME?</v>
      </c>
    </row>
    <row r="99" spans="6:48" x14ac:dyDescent="0.25">
      <c r="F99" s="116" t="s">
        <v>369</v>
      </c>
      <c r="G99" s="116" t="s">
        <v>735</v>
      </c>
      <c r="H99" s="116" t="s">
        <v>687</v>
      </c>
      <c r="I99" s="117"/>
      <c r="J99" s="117"/>
      <c r="K99" s="117"/>
      <c r="L99" s="117"/>
      <c r="M99" s="117"/>
      <c r="N99" s="117"/>
      <c r="O99" s="128"/>
      <c r="P99" s="128">
        <f t="array" ref="P99">IF(RIGHT(P$10,2)&gt;RIGHT(CurrentCFYear,2),P72*INDEX(CostsData,MATCH($F72&amp;" ("&amp;$G72&amp;")",CostsEmissionSource,0),MATCH(P$56,CostsYear,0)),SUMIF(BAUEmissionSource,$F72&amp;" ("&amp;$G72&amp;")",INDEX(BAUData,0,MATCH(P$10,BAUYear,0)+2)))</f>
        <v>2782931.3543599262</v>
      </c>
      <c r="Q99" s="128" t="e">
        <f t="array" aca="1" ref="Q99" ca="1">IF(RIGHT(Q$10,2)&gt;RIGHT(CurrentCFYear,2),Q72*INDEX(CostsData,MATCH($F72&amp;" ("&amp;$G72&amp;")",CostsEmissionSource,0),MATCH(Q$56,CostsYear,0)),SUMIF(BAUEmissionSource,$F72&amp;" ("&amp;$G72&amp;")",INDEX(BAUData,0,MATCH(Q$10,BAUYear,0)+2)))</f>
        <v>#NAME?</v>
      </c>
      <c r="R99" s="128" t="e">
        <f t="array" aca="1" ref="R99" ca="1">IF(RIGHT(R$10,2)&gt;RIGHT(CurrentCFYear,2),R72*INDEX(CostsData,MATCH($F72&amp;" ("&amp;$G72&amp;")",CostsEmissionSource,0),MATCH(R$56,CostsYear,0)),SUMIF(BAUEmissionSource,$F72&amp;" ("&amp;$G72&amp;")",INDEX(BAUData,0,MATCH(R$10,BAUYear,0)+2)))</f>
        <v>#NAME?</v>
      </c>
      <c r="S99" s="128" t="e">
        <f t="array" aca="1" ref="S99" ca="1">IF(RIGHT(S$10,2)&gt;RIGHT(CurrentCFYear,2),S72*INDEX(CostsData,MATCH($F72&amp;" ("&amp;$G72&amp;")",CostsEmissionSource,0),MATCH(S$56,CostsYear,0)),SUMIF(BAUEmissionSource,$F72&amp;" ("&amp;$G72&amp;")",INDEX(BAUData,0,MATCH(S$10,BAUYear,0)+2)))</f>
        <v>#NAME?</v>
      </c>
      <c r="T99" s="128" t="e">
        <f t="array" aca="1" ref="T99" ca="1">IF(RIGHT(T$10,2)&gt;RIGHT(CurrentCFYear,2),T72*INDEX(CostsData,MATCH($F72&amp;" ("&amp;$G72&amp;")",CostsEmissionSource,0),MATCH(T$56,CostsYear,0)),SUMIF(BAUEmissionSource,$F72&amp;" ("&amp;$G72&amp;")",INDEX(BAUData,0,MATCH(T$10,BAUYear,0)+2)))</f>
        <v>#NAME?</v>
      </c>
      <c r="U99" s="128" t="e">
        <f t="array" aca="1" ref="U99" ca="1">IF(RIGHT(U$10,2)&gt;RIGHT(CurrentCFYear,2),U72*INDEX(CostsData,MATCH($F72&amp;" ("&amp;$G72&amp;")",CostsEmissionSource,0),MATCH(U$56,CostsYear,0)),SUMIF(BAUEmissionSource,$F72&amp;" ("&amp;$G72&amp;")",INDEX(BAUData,0,MATCH(U$10,BAUYear,0)+2)))</f>
        <v>#NAME?</v>
      </c>
      <c r="V99" s="128" t="e">
        <f t="array" aca="1" ref="V99" ca="1">IF(RIGHT(V$10,2)&gt;RIGHT(CurrentCFYear,2),V72*INDEX(CostsData,MATCH($F72&amp;" ("&amp;$G72&amp;")",CostsEmissionSource,0),MATCH(V$56,CostsYear,0)),SUMIF(BAUEmissionSource,$F72&amp;" ("&amp;$G72&amp;")",INDEX(BAUData,0,MATCH(V$10,BAUYear,0)+2)))</f>
        <v>#NAME?</v>
      </c>
      <c r="W99" s="128" t="e">
        <f t="array" aca="1" ref="W99" ca="1">IF(RIGHT(W$10,2)&gt;RIGHT(CurrentCFYear,2),W72*INDEX(CostsData,MATCH($F72&amp;" ("&amp;$G72&amp;")",CostsEmissionSource,0),MATCH(W$56,CostsYear,0)),SUMIF(BAUEmissionSource,$F72&amp;" ("&amp;$G72&amp;")",INDEX(BAUData,0,MATCH(W$10,BAUYear,0)+2)))</f>
        <v>#NAME?</v>
      </c>
      <c r="X99" s="128" t="e">
        <f t="array" aca="1" ref="X99" ca="1">IF(RIGHT(X$10,2)&gt;RIGHT(CurrentCFYear,2),X72*INDEX(CostsData,MATCH($F72&amp;" ("&amp;$G72&amp;")",CostsEmissionSource,0),MATCH(X$56,CostsYear,0)),SUMIF(BAUEmissionSource,$F72&amp;" ("&amp;$G72&amp;")",INDEX(BAUData,0,MATCH(X$10,BAUYear,0)+2)))</f>
        <v>#NAME?</v>
      </c>
      <c r="Y99" s="128" t="e">
        <f t="array" aca="1" ref="Y99" ca="1">IF(RIGHT(Y$10,2)&gt;RIGHT(CurrentCFYear,2),Y72*INDEX(CostsData,MATCH($F72&amp;" ("&amp;$G72&amp;")",CostsEmissionSource,0),MATCH(Y$56,CostsYear,0)),SUMIF(BAUEmissionSource,$F72&amp;" ("&amp;$G72&amp;")",INDEX(BAUData,0,MATCH(Y$10,BAUYear,0)+2)))</f>
        <v>#NAME?</v>
      </c>
      <c r="Z99" s="128" t="e">
        <f t="array" aca="1" ref="Z99" ca="1">IF(RIGHT(Z$10,2)&gt;RIGHT(CurrentCFYear,2),Z72*INDEX(CostsData,MATCH($F72&amp;" ("&amp;$G72&amp;")",CostsEmissionSource,0),MATCH(Z$56,CostsYear,0)),SUMIF(BAUEmissionSource,$F72&amp;" ("&amp;$G72&amp;")",INDEX(BAUData,0,MATCH(Z$10,BAUYear,0)+2)))</f>
        <v>#NAME?</v>
      </c>
      <c r="AB99" s="121" t="s">
        <v>369</v>
      </c>
      <c r="AC99" s="121" t="s">
        <v>735</v>
      </c>
      <c r="AD99" s="121" t="s">
        <v>687</v>
      </c>
      <c r="AE99" s="117"/>
      <c r="AF99" s="117"/>
      <c r="AG99" s="117"/>
      <c r="AH99" s="117"/>
      <c r="AI99" s="117"/>
      <c r="AJ99" s="117"/>
      <c r="AK99" s="128"/>
      <c r="AL99" s="174">
        <f t="array" ref="AL99">P99-SUM(IF(ProjectListEmissionSource=$AB72&amp;" ("&amp;$AC72&amp;")",IF(ProjectListYear=AL$8,IF(ProjectListCarbonCosts="Cost Savings (£)",ProjectListData))))</f>
        <v>2782931.3543599262</v>
      </c>
      <c r="AM99" s="174" t="e">
        <f t="array" aca="1" ref="AM99" ca="1">Q99-SUM(IF(ProjectListEmissionSource=$AB72&amp;" ("&amp;$AC72&amp;")",IF(ProjectListYear=AM$8,IF(ProjectListCarbonCosts="Cost Savings (£)",ProjectListData))))</f>
        <v>#NAME?</v>
      </c>
      <c r="AN99" s="174" t="e">
        <f t="array" aca="1" ref="AN99" ca="1">R99-SUM(IF(ProjectListEmissionSource=$AB72&amp;" ("&amp;$AC72&amp;")",IF(ProjectListYear=AN$8,IF(ProjectListCarbonCosts="Cost Savings (£)",ProjectListData))))</f>
        <v>#NAME?</v>
      </c>
      <c r="AO99" s="174" t="e">
        <f t="array" aca="1" ref="AO99" ca="1">S99-SUM(IF(ProjectListEmissionSource=$AB72&amp;" ("&amp;$AC72&amp;")",IF(ProjectListYear=AO$8,IF(ProjectListCarbonCosts="Cost Savings (£)",ProjectListData))))</f>
        <v>#NAME?</v>
      </c>
      <c r="AP99" s="174" t="e">
        <f t="array" aca="1" ref="AP99" ca="1">T99-SUM(IF(ProjectListEmissionSource=$AB72&amp;" ("&amp;$AC72&amp;")",IF(ProjectListYear=AP$8,IF(ProjectListCarbonCosts="Cost Savings (£)",ProjectListData))))</f>
        <v>#NAME?</v>
      </c>
      <c r="AQ99" s="174" t="e">
        <f t="array" aca="1" ref="AQ99" ca="1">U99-SUM(IF(ProjectListEmissionSource=$AB72&amp;" ("&amp;$AC72&amp;")",IF(ProjectListYear=AQ$8,IF(ProjectListCarbonCosts="Cost Savings (£)",ProjectListData))))</f>
        <v>#NAME?</v>
      </c>
      <c r="AR99" s="174" t="e">
        <f t="array" aca="1" ref="AR99" ca="1">V99-SUM(IF(ProjectListEmissionSource=$AB72&amp;" ("&amp;$AC72&amp;")",IF(ProjectListYear=AR$8,IF(ProjectListCarbonCosts="Cost Savings (£)",ProjectListData))))</f>
        <v>#NAME?</v>
      </c>
      <c r="AS99" s="174" t="e">
        <f t="array" aca="1" ref="AS99" ca="1">W99-SUM(IF(ProjectListEmissionSource=$AB72&amp;" ("&amp;$AC72&amp;")",IF(ProjectListYear=AS$8,IF(ProjectListCarbonCosts="Cost Savings (£)",ProjectListData))))</f>
        <v>#NAME?</v>
      </c>
      <c r="AT99" s="174" t="e">
        <f t="array" aca="1" ref="AT99" ca="1">X99-SUM(IF(ProjectListEmissionSource=$AB72&amp;" ("&amp;$AC72&amp;")",IF(ProjectListYear=AT$8,IF(ProjectListCarbonCosts="Cost Savings (£)",ProjectListData))))</f>
        <v>#NAME?</v>
      </c>
      <c r="AU99" s="174" t="e">
        <f t="array" aca="1" ref="AU99" ca="1">Y99-SUM(IF(ProjectListEmissionSource=$AB72&amp;" ("&amp;$AC72&amp;")",IF(ProjectListYear=AU$8,IF(ProjectListCarbonCosts="Cost Savings (£)",ProjectListData))))</f>
        <v>#NAME?</v>
      </c>
      <c r="AV99" s="174" t="e">
        <f t="array" aca="1" ref="AV99" ca="1">Z99-SUM(IF(ProjectListEmissionSource=$AB72&amp;" ("&amp;$AC72&amp;")",IF(ProjectListYear=AV$8,IF(ProjectListCarbonCosts="Cost Savings (£)",ProjectListData))))</f>
        <v>#NAME?</v>
      </c>
    </row>
    <row r="100" spans="6:48" x14ac:dyDescent="0.25">
      <c r="F100" s="116" t="s">
        <v>368</v>
      </c>
      <c r="G100" s="116" t="s">
        <v>735</v>
      </c>
      <c r="H100" s="116" t="s">
        <v>687</v>
      </c>
      <c r="I100" s="117"/>
      <c r="J100" s="117"/>
      <c r="K100" s="117"/>
      <c r="L100" s="117"/>
      <c r="M100" s="117"/>
      <c r="N100" s="117"/>
      <c r="O100" s="128"/>
      <c r="P100" s="128">
        <f t="array" ref="P100">IF(RIGHT(P$10,2)&gt;RIGHT(CurrentCFYear,2),P73*INDEX(CostsData,MATCH($F73&amp;" ("&amp;$G73&amp;")",CostsEmissionSource,0),MATCH(P$56,CostsYear,0)),SUMIF(BAUEmissionSource,$F73&amp;" ("&amp;$G73&amp;")",INDEX(BAUData,0,MATCH(P$10,BAUYear,0)+2)))</f>
        <v>0</v>
      </c>
      <c r="Q100" s="128" t="e">
        <f t="array" aca="1" ref="Q100" ca="1">IF(RIGHT(Q$10,2)&gt;RIGHT(CurrentCFYear,2),Q73*INDEX(CostsData,MATCH($F73&amp;" ("&amp;$G73&amp;")",CostsEmissionSource,0),MATCH(Q$56,CostsYear,0)),SUMIF(BAUEmissionSource,$F73&amp;" ("&amp;$G73&amp;")",INDEX(BAUData,0,MATCH(Q$10,BAUYear,0)+2)))</f>
        <v>#NAME?</v>
      </c>
      <c r="R100" s="128" t="e">
        <f t="array" aca="1" ref="R100" ca="1">IF(RIGHT(R$10,2)&gt;RIGHT(CurrentCFYear,2),R73*INDEX(CostsData,MATCH($F73&amp;" ("&amp;$G73&amp;")",CostsEmissionSource,0),MATCH(R$56,CostsYear,0)),SUMIF(BAUEmissionSource,$F73&amp;" ("&amp;$G73&amp;")",INDEX(BAUData,0,MATCH(R$10,BAUYear,0)+2)))</f>
        <v>#NAME?</v>
      </c>
      <c r="S100" s="128" t="e">
        <f t="array" aca="1" ref="S100" ca="1">IF(RIGHT(S$10,2)&gt;RIGHT(CurrentCFYear,2),S73*INDEX(CostsData,MATCH($F73&amp;" ("&amp;$G73&amp;")",CostsEmissionSource,0),MATCH(S$56,CostsYear,0)),SUMIF(BAUEmissionSource,$F73&amp;" ("&amp;$G73&amp;")",INDEX(BAUData,0,MATCH(S$10,BAUYear,0)+2)))</f>
        <v>#NAME?</v>
      </c>
      <c r="T100" s="128" t="e">
        <f t="array" aca="1" ref="T100" ca="1">IF(RIGHT(T$10,2)&gt;RIGHT(CurrentCFYear,2),T73*INDEX(CostsData,MATCH($F73&amp;" ("&amp;$G73&amp;")",CostsEmissionSource,0),MATCH(T$56,CostsYear,0)),SUMIF(BAUEmissionSource,$F73&amp;" ("&amp;$G73&amp;")",INDEX(BAUData,0,MATCH(T$10,BAUYear,0)+2)))</f>
        <v>#NAME?</v>
      </c>
      <c r="U100" s="128" t="e">
        <f t="array" aca="1" ref="U100" ca="1">IF(RIGHT(U$10,2)&gt;RIGHT(CurrentCFYear,2),U73*INDEX(CostsData,MATCH($F73&amp;" ("&amp;$G73&amp;")",CostsEmissionSource,0),MATCH(U$56,CostsYear,0)),SUMIF(BAUEmissionSource,$F73&amp;" ("&amp;$G73&amp;")",INDEX(BAUData,0,MATCH(U$10,BAUYear,0)+2)))</f>
        <v>#NAME?</v>
      </c>
      <c r="V100" s="128" t="e">
        <f t="array" aca="1" ref="V100" ca="1">IF(RIGHT(V$10,2)&gt;RIGHT(CurrentCFYear,2),V73*INDEX(CostsData,MATCH($F73&amp;" ("&amp;$G73&amp;")",CostsEmissionSource,0),MATCH(V$56,CostsYear,0)),SUMIF(BAUEmissionSource,$F73&amp;" ("&amp;$G73&amp;")",INDEX(BAUData,0,MATCH(V$10,BAUYear,0)+2)))</f>
        <v>#NAME?</v>
      </c>
      <c r="W100" s="128" t="e">
        <f t="array" aca="1" ref="W100" ca="1">IF(RIGHT(W$10,2)&gt;RIGHT(CurrentCFYear,2),W73*INDEX(CostsData,MATCH($F73&amp;" ("&amp;$G73&amp;")",CostsEmissionSource,0),MATCH(W$56,CostsYear,0)),SUMIF(BAUEmissionSource,$F73&amp;" ("&amp;$G73&amp;")",INDEX(BAUData,0,MATCH(W$10,BAUYear,0)+2)))</f>
        <v>#NAME?</v>
      </c>
      <c r="X100" s="128" t="e">
        <f t="array" aca="1" ref="X100" ca="1">IF(RIGHT(X$10,2)&gt;RIGHT(CurrentCFYear,2),X73*INDEX(CostsData,MATCH($F73&amp;" ("&amp;$G73&amp;")",CostsEmissionSource,0),MATCH(X$56,CostsYear,0)),SUMIF(BAUEmissionSource,$F73&amp;" ("&amp;$G73&amp;")",INDEX(BAUData,0,MATCH(X$10,BAUYear,0)+2)))</f>
        <v>#NAME?</v>
      </c>
      <c r="Y100" s="128" t="e">
        <f t="array" aca="1" ref="Y100" ca="1">IF(RIGHT(Y$10,2)&gt;RIGHT(CurrentCFYear,2),Y73*INDEX(CostsData,MATCH($F73&amp;" ("&amp;$G73&amp;")",CostsEmissionSource,0),MATCH(Y$56,CostsYear,0)),SUMIF(BAUEmissionSource,$F73&amp;" ("&amp;$G73&amp;")",INDEX(BAUData,0,MATCH(Y$10,BAUYear,0)+2)))</f>
        <v>#NAME?</v>
      </c>
      <c r="Z100" s="128" t="e">
        <f t="array" aca="1" ref="Z100" ca="1">IF(RIGHT(Z$10,2)&gt;RIGHT(CurrentCFYear,2),Z73*INDEX(CostsData,MATCH($F73&amp;" ("&amp;$G73&amp;")",CostsEmissionSource,0),MATCH(Z$56,CostsYear,0)),SUMIF(BAUEmissionSource,$F73&amp;" ("&amp;$G73&amp;")",INDEX(BAUData,0,MATCH(Z$10,BAUYear,0)+2)))</f>
        <v>#NAME?</v>
      </c>
      <c r="AB100" s="121" t="s">
        <v>368</v>
      </c>
      <c r="AC100" s="121" t="s">
        <v>735</v>
      </c>
      <c r="AD100" s="121" t="s">
        <v>687</v>
      </c>
      <c r="AE100" s="117"/>
      <c r="AF100" s="117"/>
      <c r="AG100" s="117"/>
      <c r="AH100" s="117"/>
      <c r="AI100" s="117"/>
      <c r="AJ100" s="117"/>
      <c r="AK100" s="128"/>
      <c r="AL100" s="174">
        <f t="array" ref="AL100">P100-SUM(IF(ProjectListEmissionSource=$AB73&amp;" ("&amp;$AC73&amp;")",IF(ProjectListYear=AL$8,IF(ProjectListCarbonCosts="Cost Savings (£)",ProjectListData))))</f>
        <v>0</v>
      </c>
      <c r="AM100" s="174" t="e">
        <f t="array" aca="1" ref="AM100" ca="1">Q100-SUM(IF(ProjectListEmissionSource=$AB73&amp;" ("&amp;$AC73&amp;")",IF(ProjectListYear=AM$8,IF(ProjectListCarbonCosts="Cost Savings (£)",ProjectListData))))</f>
        <v>#NAME?</v>
      </c>
      <c r="AN100" s="174" t="e">
        <f t="array" aca="1" ref="AN100" ca="1">R100-SUM(IF(ProjectListEmissionSource=$AB73&amp;" ("&amp;$AC73&amp;")",IF(ProjectListYear=AN$8,IF(ProjectListCarbonCosts="Cost Savings (£)",ProjectListData))))</f>
        <v>#NAME?</v>
      </c>
      <c r="AO100" s="174" t="e">
        <f t="array" aca="1" ref="AO100" ca="1">S100-SUM(IF(ProjectListEmissionSource=$AB73&amp;" ("&amp;$AC73&amp;")",IF(ProjectListYear=AO$8,IF(ProjectListCarbonCosts="Cost Savings (£)",ProjectListData))))</f>
        <v>#NAME?</v>
      </c>
      <c r="AP100" s="174" t="e">
        <f t="array" aca="1" ref="AP100" ca="1">T100-SUM(IF(ProjectListEmissionSource=$AB73&amp;" ("&amp;$AC73&amp;")",IF(ProjectListYear=AP$8,IF(ProjectListCarbonCosts="Cost Savings (£)",ProjectListData))))</f>
        <v>#NAME?</v>
      </c>
      <c r="AQ100" s="174" t="e">
        <f t="array" aca="1" ref="AQ100" ca="1">U100-SUM(IF(ProjectListEmissionSource=$AB73&amp;" ("&amp;$AC73&amp;")",IF(ProjectListYear=AQ$8,IF(ProjectListCarbonCosts="Cost Savings (£)",ProjectListData))))</f>
        <v>#NAME?</v>
      </c>
      <c r="AR100" s="174" t="e">
        <f t="array" aca="1" ref="AR100" ca="1">V100-SUM(IF(ProjectListEmissionSource=$AB73&amp;" ("&amp;$AC73&amp;")",IF(ProjectListYear=AR$8,IF(ProjectListCarbonCosts="Cost Savings (£)",ProjectListData))))</f>
        <v>#NAME?</v>
      </c>
      <c r="AS100" s="174" t="e">
        <f t="array" aca="1" ref="AS100" ca="1">W100-SUM(IF(ProjectListEmissionSource=$AB73&amp;" ("&amp;$AC73&amp;")",IF(ProjectListYear=AS$8,IF(ProjectListCarbonCosts="Cost Savings (£)",ProjectListData))))</f>
        <v>#NAME?</v>
      </c>
      <c r="AT100" s="174" t="e">
        <f t="array" aca="1" ref="AT100" ca="1">X100-SUM(IF(ProjectListEmissionSource=$AB73&amp;" ("&amp;$AC73&amp;")",IF(ProjectListYear=AT$8,IF(ProjectListCarbonCosts="Cost Savings (£)",ProjectListData))))</f>
        <v>#NAME?</v>
      </c>
      <c r="AU100" s="174" t="e">
        <f t="array" aca="1" ref="AU100" ca="1">Y100-SUM(IF(ProjectListEmissionSource=$AB73&amp;" ("&amp;$AC73&amp;")",IF(ProjectListYear=AU$8,IF(ProjectListCarbonCosts="Cost Savings (£)",ProjectListData))))</f>
        <v>#NAME?</v>
      </c>
      <c r="AV100" s="174" t="e">
        <f t="array" aca="1" ref="AV100" ca="1">Z100-SUM(IF(ProjectListEmissionSource=$AB73&amp;" ("&amp;$AC73&amp;")",IF(ProjectListYear=AV$8,IF(ProjectListCarbonCosts="Cost Savings (£)",ProjectListData))))</f>
        <v>#NAME?</v>
      </c>
    </row>
    <row r="101" spans="6:48" x14ac:dyDescent="0.25">
      <c r="F101" s="116" t="s">
        <v>367</v>
      </c>
      <c r="G101" s="116" t="s">
        <v>735</v>
      </c>
      <c r="H101" s="116" t="s">
        <v>687</v>
      </c>
      <c r="I101" s="117"/>
      <c r="J101" s="117"/>
      <c r="K101" s="117"/>
      <c r="L101" s="117"/>
      <c r="M101" s="117"/>
      <c r="N101" s="117"/>
      <c r="O101" s="128"/>
      <c r="P101" s="128">
        <f t="array" ref="P101">IF(RIGHT(P$10,2)&gt;RIGHT(CurrentCFYear,2),P74*INDEX(CostsData,MATCH($F74&amp;" ("&amp;$G74&amp;")",CostsEmissionSource,0),MATCH(P$56,CostsYear,0)),SUMIF(BAUEmissionSource,$F74&amp;" ("&amp;$G74&amp;")",INDEX(BAUData,0,MATCH(P$10,BAUYear,0)+2)))</f>
        <v>0</v>
      </c>
      <c r="Q101" s="128" t="e">
        <f t="array" aca="1" ref="Q101" ca="1">IF(RIGHT(Q$10,2)&gt;RIGHT(CurrentCFYear,2),Q74*INDEX(CostsData,MATCH($F74&amp;" ("&amp;$G74&amp;")",CostsEmissionSource,0),MATCH(Q$56,CostsYear,0)),SUMIF(BAUEmissionSource,$F74&amp;" ("&amp;$G74&amp;")",INDEX(BAUData,0,MATCH(Q$10,BAUYear,0)+2)))</f>
        <v>#NAME?</v>
      </c>
      <c r="R101" s="128" t="e">
        <f t="array" aca="1" ref="R101" ca="1">IF(RIGHT(R$10,2)&gt;RIGHT(CurrentCFYear,2),R74*INDEX(CostsData,MATCH($F74&amp;" ("&amp;$G74&amp;")",CostsEmissionSource,0),MATCH(R$56,CostsYear,0)),SUMIF(BAUEmissionSource,$F74&amp;" ("&amp;$G74&amp;")",INDEX(BAUData,0,MATCH(R$10,BAUYear,0)+2)))</f>
        <v>#NAME?</v>
      </c>
      <c r="S101" s="128" t="e">
        <f t="array" aca="1" ref="S101" ca="1">IF(RIGHT(S$10,2)&gt;RIGHT(CurrentCFYear,2),S74*INDEX(CostsData,MATCH($F74&amp;" ("&amp;$G74&amp;")",CostsEmissionSource,0),MATCH(S$56,CostsYear,0)),SUMIF(BAUEmissionSource,$F74&amp;" ("&amp;$G74&amp;")",INDEX(BAUData,0,MATCH(S$10,BAUYear,0)+2)))</f>
        <v>#NAME?</v>
      </c>
      <c r="T101" s="128" t="e">
        <f t="array" aca="1" ref="T101" ca="1">IF(RIGHT(T$10,2)&gt;RIGHT(CurrentCFYear,2),T74*INDEX(CostsData,MATCH($F74&amp;" ("&amp;$G74&amp;")",CostsEmissionSource,0),MATCH(T$56,CostsYear,0)),SUMIF(BAUEmissionSource,$F74&amp;" ("&amp;$G74&amp;")",INDEX(BAUData,0,MATCH(T$10,BAUYear,0)+2)))</f>
        <v>#NAME?</v>
      </c>
      <c r="U101" s="128" t="e">
        <f t="array" aca="1" ref="U101" ca="1">IF(RIGHT(U$10,2)&gt;RIGHT(CurrentCFYear,2),U74*INDEX(CostsData,MATCH($F74&amp;" ("&amp;$G74&amp;")",CostsEmissionSource,0),MATCH(U$56,CostsYear,0)),SUMIF(BAUEmissionSource,$F74&amp;" ("&amp;$G74&amp;")",INDEX(BAUData,0,MATCH(U$10,BAUYear,0)+2)))</f>
        <v>#NAME?</v>
      </c>
      <c r="V101" s="128" t="e">
        <f t="array" aca="1" ref="V101" ca="1">IF(RIGHT(V$10,2)&gt;RIGHT(CurrentCFYear,2),V74*INDEX(CostsData,MATCH($F74&amp;" ("&amp;$G74&amp;")",CostsEmissionSource,0),MATCH(V$56,CostsYear,0)),SUMIF(BAUEmissionSource,$F74&amp;" ("&amp;$G74&amp;")",INDEX(BAUData,0,MATCH(V$10,BAUYear,0)+2)))</f>
        <v>#NAME?</v>
      </c>
      <c r="W101" s="128" t="e">
        <f t="array" aca="1" ref="W101" ca="1">IF(RIGHT(W$10,2)&gt;RIGHT(CurrentCFYear,2),W74*INDEX(CostsData,MATCH($F74&amp;" ("&amp;$G74&amp;")",CostsEmissionSource,0),MATCH(W$56,CostsYear,0)),SUMIF(BAUEmissionSource,$F74&amp;" ("&amp;$G74&amp;")",INDEX(BAUData,0,MATCH(W$10,BAUYear,0)+2)))</f>
        <v>#NAME?</v>
      </c>
      <c r="X101" s="128" t="e">
        <f t="array" aca="1" ref="X101" ca="1">IF(RIGHT(X$10,2)&gt;RIGHT(CurrentCFYear,2),X74*INDEX(CostsData,MATCH($F74&amp;" ("&amp;$G74&amp;")",CostsEmissionSource,0),MATCH(X$56,CostsYear,0)),SUMIF(BAUEmissionSource,$F74&amp;" ("&amp;$G74&amp;")",INDEX(BAUData,0,MATCH(X$10,BAUYear,0)+2)))</f>
        <v>#NAME?</v>
      </c>
      <c r="Y101" s="128" t="e">
        <f t="array" aca="1" ref="Y101" ca="1">IF(RIGHT(Y$10,2)&gt;RIGHT(CurrentCFYear,2),Y74*INDEX(CostsData,MATCH($F74&amp;" ("&amp;$G74&amp;")",CostsEmissionSource,0),MATCH(Y$56,CostsYear,0)),SUMIF(BAUEmissionSource,$F74&amp;" ("&amp;$G74&amp;")",INDEX(BAUData,0,MATCH(Y$10,BAUYear,0)+2)))</f>
        <v>#NAME?</v>
      </c>
      <c r="Z101" s="128" t="e">
        <f t="array" aca="1" ref="Z101" ca="1">IF(RIGHT(Z$10,2)&gt;RIGHT(CurrentCFYear,2),Z74*INDEX(CostsData,MATCH($F74&amp;" ("&amp;$G74&amp;")",CostsEmissionSource,0),MATCH(Z$56,CostsYear,0)),SUMIF(BAUEmissionSource,$F74&amp;" ("&amp;$G74&amp;")",INDEX(BAUData,0,MATCH(Z$10,BAUYear,0)+2)))</f>
        <v>#NAME?</v>
      </c>
      <c r="AB101" s="121" t="s">
        <v>367</v>
      </c>
      <c r="AC101" s="121" t="s">
        <v>735</v>
      </c>
      <c r="AD101" s="121" t="s">
        <v>687</v>
      </c>
      <c r="AE101" s="117"/>
      <c r="AF101" s="117"/>
      <c r="AG101" s="117"/>
      <c r="AH101" s="117"/>
      <c r="AI101" s="117"/>
      <c r="AJ101" s="117"/>
      <c r="AK101" s="128"/>
      <c r="AL101" s="174">
        <f t="array" ref="AL101">P101-SUM(IF(ProjectListEmissionSource=$AB74&amp;" ("&amp;$AC74&amp;")",IF(ProjectListYear=AL$8,IF(ProjectListCarbonCosts="Cost Savings (£)",ProjectListData))))</f>
        <v>0</v>
      </c>
      <c r="AM101" s="174" t="e">
        <f t="array" aca="1" ref="AM101" ca="1">Q101-SUM(IF(ProjectListEmissionSource=$AB74&amp;" ("&amp;$AC74&amp;")",IF(ProjectListYear=AM$8,IF(ProjectListCarbonCosts="Cost Savings (£)",ProjectListData))))</f>
        <v>#NAME?</v>
      </c>
      <c r="AN101" s="174" t="e">
        <f t="array" aca="1" ref="AN101" ca="1">R101-SUM(IF(ProjectListEmissionSource=$AB74&amp;" ("&amp;$AC74&amp;")",IF(ProjectListYear=AN$8,IF(ProjectListCarbonCosts="Cost Savings (£)",ProjectListData))))</f>
        <v>#NAME?</v>
      </c>
      <c r="AO101" s="174" t="e">
        <f t="array" aca="1" ref="AO101" ca="1">S101-SUM(IF(ProjectListEmissionSource=$AB74&amp;" ("&amp;$AC74&amp;")",IF(ProjectListYear=AO$8,IF(ProjectListCarbonCosts="Cost Savings (£)",ProjectListData))))</f>
        <v>#NAME?</v>
      </c>
      <c r="AP101" s="174" t="e">
        <f t="array" aca="1" ref="AP101" ca="1">T101-SUM(IF(ProjectListEmissionSource=$AB74&amp;" ("&amp;$AC74&amp;")",IF(ProjectListYear=AP$8,IF(ProjectListCarbonCosts="Cost Savings (£)",ProjectListData))))</f>
        <v>#NAME?</v>
      </c>
      <c r="AQ101" s="174" t="e">
        <f t="array" aca="1" ref="AQ101" ca="1">U101-SUM(IF(ProjectListEmissionSource=$AB74&amp;" ("&amp;$AC74&amp;")",IF(ProjectListYear=AQ$8,IF(ProjectListCarbonCosts="Cost Savings (£)",ProjectListData))))</f>
        <v>#NAME?</v>
      </c>
      <c r="AR101" s="174" t="e">
        <f t="array" aca="1" ref="AR101" ca="1">V101-SUM(IF(ProjectListEmissionSource=$AB74&amp;" ("&amp;$AC74&amp;")",IF(ProjectListYear=AR$8,IF(ProjectListCarbonCosts="Cost Savings (£)",ProjectListData))))</f>
        <v>#NAME?</v>
      </c>
      <c r="AS101" s="174" t="e">
        <f t="array" aca="1" ref="AS101" ca="1">W101-SUM(IF(ProjectListEmissionSource=$AB74&amp;" ("&amp;$AC74&amp;")",IF(ProjectListYear=AS$8,IF(ProjectListCarbonCosts="Cost Savings (£)",ProjectListData))))</f>
        <v>#NAME?</v>
      </c>
      <c r="AT101" s="174" t="e">
        <f t="array" aca="1" ref="AT101" ca="1">X101-SUM(IF(ProjectListEmissionSource=$AB74&amp;" ("&amp;$AC74&amp;")",IF(ProjectListYear=AT$8,IF(ProjectListCarbonCosts="Cost Savings (£)",ProjectListData))))</f>
        <v>#NAME?</v>
      </c>
      <c r="AU101" s="174" t="e">
        <f t="array" aca="1" ref="AU101" ca="1">Y101-SUM(IF(ProjectListEmissionSource=$AB74&amp;" ("&amp;$AC74&amp;")",IF(ProjectListYear=AU$8,IF(ProjectListCarbonCosts="Cost Savings (£)",ProjectListData))))</f>
        <v>#NAME?</v>
      </c>
      <c r="AV101" s="174" t="e">
        <f t="array" aca="1" ref="AV101" ca="1">Z101-SUM(IF(ProjectListEmissionSource=$AB74&amp;" ("&amp;$AC74&amp;")",IF(ProjectListYear=AV$8,IF(ProjectListCarbonCosts="Cost Savings (£)",ProjectListData))))</f>
        <v>#NAME?</v>
      </c>
    </row>
    <row r="102" spans="6:48" x14ac:dyDescent="0.25">
      <c r="F102" s="116" t="s">
        <v>366</v>
      </c>
      <c r="G102" s="116" t="s">
        <v>735</v>
      </c>
      <c r="H102" s="116" t="s">
        <v>687</v>
      </c>
      <c r="I102" s="117"/>
      <c r="J102" s="117"/>
      <c r="K102" s="117"/>
      <c r="L102" s="117"/>
      <c r="M102" s="117"/>
      <c r="N102" s="117"/>
      <c r="O102" s="128"/>
      <c r="P102" s="128">
        <f t="array" ref="P102">IF(RIGHT(P$10,2)&gt;RIGHT(CurrentCFYear,2),P75*INDEX(CostsData,MATCH($F75&amp;" ("&amp;$G75&amp;")",CostsEmissionSource,0),MATCH(P$56,CostsYear,0)),SUMIF(BAUEmissionSource,$F75&amp;" ("&amp;$G75&amp;")",INDEX(BAUData,0,MATCH(P$10,BAUYear,0)+2)))</f>
        <v>187499.99999999997</v>
      </c>
      <c r="Q102" s="128" t="e">
        <f t="array" aca="1" ref="Q102" ca="1">IF(RIGHT(Q$10,2)&gt;RIGHT(CurrentCFYear,2),Q75*INDEX(CostsData,MATCH($F75&amp;" ("&amp;$G75&amp;")",CostsEmissionSource,0),MATCH(Q$56,CostsYear,0)),SUMIF(BAUEmissionSource,$F75&amp;" ("&amp;$G75&amp;")",INDEX(BAUData,0,MATCH(Q$10,BAUYear,0)+2)))</f>
        <v>#NAME?</v>
      </c>
      <c r="R102" s="128" t="e">
        <f t="array" aca="1" ref="R102" ca="1">IF(RIGHT(R$10,2)&gt;RIGHT(CurrentCFYear,2),R75*INDEX(CostsData,MATCH($F75&amp;" ("&amp;$G75&amp;")",CostsEmissionSource,0),MATCH(R$56,CostsYear,0)),SUMIF(BAUEmissionSource,$F75&amp;" ("&amp;$G75&amp;")",INDEX(BAUData,0,MATCH(R$10,BAUYear,0)+2)))</f>
        <v>#NAME?</v>
      </c>
      <c r="S102" s="128" t="e">
        <f t="array" aca="1" ref="S102" ca="1">IF(RIGHT(S$10,2)&gt;RIGHT(CurrentCFYear,2),S75*INDEX(CostsData,MATCH($F75&amp;" ("&amp;$G75&amp;")",CostsEmissionSource,0),MATCH(S$56,CostsYear,0)),SUMIF(BAUEmissionSource,$F75&amp;" ("&amp;$G75&amp;")",INDEX(BAUData,0,MATCH(S$10,BAUYear,0)+2)))</f>
        <v>#NAME?</v>
      </c>
      <c r="T102" s="128" t="e">
        <f t="array" aca="1" ref="T102" ca="1">IF(RIGHT(T$10,2)&gt;RIGHT(CurrentCFYear,2),T75*INDEX(CostsData,MATCH($F75&amp;" ("&amp;$G75&amp;")",CostsEmissionSource,0),MATCH(T$56,CostsYear,0)),SUMIF(BAUEmissionSource,$F75&amp;" ("&amp;$G75&amp;")",INDEX(BAUData,0,MATCH(T$10,BAUYear,0)+2)))</f>
        <v>#NAME?</v>
      </c>
      <c r="U102" s="128" t="e">
        <f t="array" aca="1" ref="U102" ca="1">IF(RIGHT(U$10,2)&gt;RIGHT(CurrentCFYear,2),U75*INDEX(CostsData,MATCH($F75&amp;" ("&amp;$G75&amp;")",CostsEmissionSource,0),MATCH(U$56,CostsYear,0)),SUMIF(BAUEmissionSource,$F75&amp;" ("&amp;$G75&amp;")",INDEX(BAUData,0,MATCH(U$10,BAUYear,0)+2)))</f>
        <v>#NAME?</v>
      </c>
      <c r="V102" s="128" t="e">
        <f t="array" aca="1" ref="V102" ca="1">IF(RIGHT(V$10,2)&gt;RIGHT(CurrentCFYear,2),V75*INDEX(CostsData,MATCH($F75&amp;" ("&amp;$G75&amp;")",CostsEmissionSource,0),MATCH(V$56,CostsYear,0)),SUMIF(BAUEmissionSource,$F75&amp;" ("&amp;$G75&amp;")",INDEX(BAUData,0,MATCH(V$10,BAUYear,0)+2)))</f>
        <v>#NAME?</v>
      </c>
      <c r="W102" s="128" t="e">
        <f t="array" aca="1" ref="W102" ca="1">IF(RIGHT(W$10,2)&gt;RIGHT(CurrentCFYear,2),W75*INDEX(CostsData,MATCH($F75&amp;" ("&amp;$G75&amp;")",CostsEmissionSource,0),MATCH(W$56,CostsYear,0)),SUMIF(BAUEmissionSource,$F75&amp;" ("&amp;$G75&amp;")",INDEX(BAUData,0,MATCH(W$10,BAUYear,0)+2)))</f>
        <v>#NAME?</v>
      </c>
      <c r="X102" s="128" t="e">
        <f t="array" aca="1" ref="X102" ca="1">IF(RIGHT(X$10,2)&gt;RIGHT(CurrentCFYear,2),X75*INDEX(CostsData,MATCH($F75&amp;" ("&amp;$G75&amp;")",CostsEmissionSource,0),MATCH(X$56,CostsYear,0)),SUMIF(BAUEmissionSource,$F75&amp;" ("&amp;$G75&amp;")",INDEX(BAUData,0,MATCH(X$10,BAUYear,0)+2)))</f>
        <v>#NAME?</v>
      </c>
      <c r="Y102" s="128" t="e">
        <f t="array" aca="1" ref="Y102" ca="1">IF(RIGHT(Y$10,2)&gt;RIGHT(CurrentCFYear,2),Y75*INDEX(CostsData,MATCH($F75&amp;" ("&amp;$G75&amp;")",CostsEmissionSource,0),MATCH(Y$56,CostsYear,0)),SUMIF(BAUEmissionSource,$F75&amp;" ("&amp;$G75&amp;")",INDEX(BAUData,0,MATCH(Y$10,BAUYear,0)+2)))</f>
        <v>#NAME?</v>
      </c>
      <c r="Z102" s="128" t="e">
        <f t="array" aca="1" ref="Z102" ca="1">IF(RIGHT(Z$10,2)&gt;RIGHT(CurrentCFYear,2),Z75*INDEX(CostsData,MATCH($F75&amp;" ("&amp;$G75&amp;")",CostsEmissionSource,0),MATCH(Z$56,CostsYear,0)),SUMIF(BAUEmissionSource,$F75&amp;" ("&amp;$G75&amp;")",INDEX(BAUData,0,MATCH(Z$10,BAUYear,0)+2)))</f>
        <v>#NAME?</v>
      </c>
      <c r="AB102" s="121" t="s">
        <v>366</v>
      </c>
      <c r="AC102" s="121" t="s">
        <v>735</v>
      </c>
      <c r="AD102" s="121" t="s">
        <v>687</v>
      </c>
      <c r="AE102" s="117"/>
      <c r="AF102" s="117"/>
      <c r="AG102" s="117"/>
      <c r="AH102" s="117"/>
      <c r="AI102" s="117"/>
      <c r="AJ102" s="117"/>
      <c r="AK102" s="128"/>
      <c r="AL102" s="174">
        <f t="array" ref="AL102">P102-SUM(IF(ProjectListEmissionSource=$AB75&amp;" ("&amp;$AC75&amp;")",IF(ProjectListYear=AL$8,IF(ProjectListCarbonCosts="Cost Savings (£)",ProjectListData))))</f>
        <v>187499.99999999997</v>
      </c>
      <c r="AM102" s="174" t="e">
        <f t="array" aca="1" ref="AM102" ca="1">Q102-SUM(IF(ProjectListEmissionSource=$AB75&amp;" ("&amp;$AC75&amp;")",IF(ProjectListYear=AM$8,IF(ProjectListCarbonCosts="Cost Savings (£)",ProjectListData))))</f>
        <v>#NAME?</v>
      </c>
      <c r="AN102" s="174" t="e">
        <f t="array" aca="1" ref="AN102" ca="1">R102-SUM(IF(ProjectListEmissionSource=$AB75&amp;" ("&amp;$AC75&amp;")",IF(ProjectListYear=AN$8,IF(ProjectListCarbonCosts="Cost Savings (£)",ProjectListData))))</f>
        <v>#NAME?</v>
      </c>
      <c r="AO102" s="174" t="e">
        <f t="array" aca="1" ref="AO102" ca="1">S102-SUM(IF(ProjectListEmissionSource=$AB75&amp;" ("&amp;$AC75&amp;")",IF(ProjectListYear=AO$8,IF(ProjectListCarbonCosts="Cost Savings (£)",ProjectListData))))</f>
        <v>#NAME?</v>
      </c>
      <c r="AP102" s="174" t="e">
        <f t="array" aca="1" ref="AP102" ca="1">T102-SUM(IF(ProjectListEmissionSource=$AB75&amp;" ("&amp;$AC75&amp;")",IF(ProjectListYear=AP$8,IF(ProjectListCarbonCosts="Cost Savings (£)",ProjectListData))))</f>
        <v>#NAME?</v>
      </c>
      <c r="AQ102" s="174" t="e">
        <f t="array" aca="1" ref="AQ102" ca="1">U102-SUM(IF(ProjectListEmissionSource=$AB75&amp;" ("&amp;$AC75&amp;")",IF(ProjectListYear=AQ$8,IF(ProjectListCarbonCosts="Cost Savings (£)",ProjectListData))))</f>
        <v>#NAME?</v>
      </c>
      <c r="AR102" s="174" t="e">
        <f t="array" aca="1" ref="AR102" ca="1">V102-SUM(IF(ProjectListEmissionSource=$AB75&amp;" ("&amp;$AC75&amp;")",IF(ProjectListYear=AR$8,IF(ProjectListCarbonCosts="Cost Savings (£)",ProjectListData))))</f>
        <v>#NAME?</v>
      </c>
      <c r="AS102" s="174" t="e">
        <f t="array" aca="1" ref="AS102" ca="1">W102-SUM(IF(ProjectListEmissionSource=$AB75&amp;" ("&amp;$AC75&amp;")",IF(ProjectListYear=AS$8,IF(ProjectListCarbonCosts="Cost Savings (£)",ProjectListData))))</f>
        <v>#NAME?</v>
      </c>
      <c r="AT102" s="174" t="e">
        <f t="array" aca="1" ref="AT102" ca="1">X102-SUM(IF(ProjectListEmissionSource=$AB75&amp;" ("&amp;$AC75&amp;")",IF(ProjectListYear=AT$8,IF(ProjectListCarbonCosts="Cost Savings (£)",ProjectListData))))</f>
        <v>#NAME?</v>
      </c>
      <c r="AU102" s="174" t="e">
        <f t="array" aca="1" ref="AU102" ca="1">Y102-SUM(IF(ProjectListEmissionSource=$AB75&amp;" ("&amp;$AC75&amp;")",IF(ProjectListYear=AU$8,IF(ProjectListCarbonCosts="Cost Savings (£)",ProjectListData))))</f>
        <v>#NAME?</v>
      </c>
      <c r="AV102" s="174" t="e">
        <f t="array" aca="1" ref="AV102" ca="1">Z102-SUM(IF(ProjectListEmissionSource=$AB75&amp;" ("&amp;$AC75&amp;")",IF(ProjectListYear=AV$8,IF(ProjectListCarbonCosts="Cost Savings (£)",ProjectListData))))</f>
        <v>#NAME?</v>
      </c>
    </row>
    <row r="103" spans="6:48" x14ac:dyDescent="0.25">
      <c r="F103" s="116" t="s">
        <v>365</v>
      </c>
      <c r="G103" s="116" t="s">
        <v>735</v>
      </c>
      <c r="H103" s="116" t="s">
        <v>687</v>
      </c>
      <c r="I103" s="117"/>
      <c r="J103" s="117"/>
      <c r="K103" s="117"/>
      <c r="L103" s="117"/>
      <c r="M103" s="117"/>
      <c r="N103" s="117"/>
      <c r="O103" s="128"/>
      <c r="P103" s="128">
        <f t="array" ref="P103">IF(RIGHT(P$10,2)&gt;RIGHT(CurrentCFYear,2),P76*INDEX(CostsData,MATCH($F76&amp;" ("&amp;$G76&amp;")",CostsEmissionSource,0),MATCH(P$56,CostsYear,0)),SUMIF(BAUEmissionSource,$F76&amp;" ("&amp;$G76&amp;")",INDEX(BAUData,0,MATCH(P$10,BAUYear,0)+2)))</f>
        <v>0</v>
      </c>
      <c r="Q103" s="128" t="e">
        <f t="array" aca="1" ref="Q103" ca="1">IF(RIGHT(Q$10,2)&gt;RIGHT(CurrentCFYear,2),Q76*INDEX(CostsData,MATCH($F76&amp;" ("&amp;$G76&amp;")",CostsEmissionSource,0),MATCH(Q$56,CostsYear,0)),SUMIF(BAUEmissionSource,$F76&amp;" ("&amp;$G76&amp;")",INDEX(BAUData,0,MATCH(Q$10,BAUYear,0)+2)))</f>
        <v>#NAME?</v>
      </c>
      <c r="R103" s="128" t="e">
        <f t="array" aca="1" ref="R103" ca="1">IF(RIGHT(R$10,2)&gt;RIGHT(CurrentCFYear,2),R76*INDEX(CostsData,MATCH($F76&amp;" ("&amp;$G76&amp;")",CostsEmissionSource,0),MATCH(R$56,CostsYear,0)),SUMIF(BAUEmissionSource,$F76&amp;" ("&amp;$G76&amp;")",INDEX(BAUData,0,MATCH(R$10,BAUYear,0)+2)))</f>
        <v>#NAME?</v>
      </c>
      <c r="S103" s="128" t="e">
        <f t="array" aca="1" ref="S103" ca="1">IF(RIGHT(S$10,2)&gt;RIGHT(CurrentCFYear,2),S76*INDEX(CostsData,MATCH($F76&amp;" ("&amp;$G76&amp;")",CostsEmissionSource,0),MATCH(S$56,CostsYear,0)),SUMIF(BAUEmissionSource,$F76&amp;" ("&amp;$G76&amp;")",INDEX(BAUData,0,MATCH(S$10,BAUYear,0)+2)))</f>
        <v>#NAME?</v>
      </c>
      <c r="T103" s="128" t="e">
        <f t="array" aca="1" ref="T103" ca="1">IF(RIGHT(T$10,2)&gt;RIGHT(CurrentCFYear,2),T76*INDEX(CostsData,MATCH($F76&amp;" ("&amp;$G76&amp;")",CostsEmissionSource,0),MATCH(T$56,CostsYear,0)),SUMIF(BAUEmissionSource,$F76&amp;" ("&amp;$G76&amp;")",INDEX(BAUData,0,MATCH(T$10,BAUYear,0)+2)))</f>
        <v>#NAME?</v>
      </c>
      <c r="U103" s="128" t="e">
        <f t="array" aca="1" ref="U103" ca="1">IF(RIGHT(U$10,2)&gt;RIGHT(CurrentCFYear,2),U76*INDEX(CostsData,MATCH($F76&amp;" ("&amp;$G76&amp;")",CostsEmissionSource,0),MATCH(U$56,CostsYear,0)),SUMIF(BAUEmissionSource,$F76&amp;" ("&amp;$G76&amp;")",INDEX(BAUData,0,MATCH(U$10,BAUYear,0)+2)))</f>
        <v>#NAME?</v>
      </c>
      <c r="V103" s="128" t="e">
        <f t="array" aca="1" ref="V103" ca="1">IF(RIGHT(V$10,2)&gt;RIGHT(CurrentCFYear,2),V76*INDEX(CostsData,MATCH($F76&amp;" ("&amp;$G76&amp;")",CostsEmissionSource,0),MATCH(V$56,CostsYear,0)),SUMIF(BAUEmissionSource,$F76&amp;" ("&amp;$G76&amp;")",INDEX(BAUData,0,MATCH(V$10,BAUYear,0)+2)))</f>
        <v>#NAME?</v>
      </c>
      <c r="W103" s="128" t="e">
        <f t="array" aca="1" ref="W103" ca="1">IF(RIGHT(W$10,2)&gt;RIGHT(CurrentCFYear,2),W76*INDEX(CostsData,MATCH($F76&amp;" ("&amp;$G76&amp;")",CostsEmissionSource,0),MATCH(W$56,CostsYear,0)),SUMIF(BAUEmissionSource,$F76&amp;" ("&amp;$G76&amp;")",INDEX(BAUData,0,MATCH(W$10,BAUYear,0)+2)))</f>
        <v>#NAME?</v>
      </c>
      <c r="X103" s="128" t="e">
        <f t="array" aca="1" ref="X103" ca="1">IF(RIGHT(X$10,2)&gt;RIGHT(CurrentCFYear,2),X76*INDEX(CostsData,MATCH($F76&amp;" ("&amp;$G76&amp;")",CostsEmissionSource,0),MATCH(X$56,CostsYear,0)),SUMIF(BAUEmissionSource,$F76&amp;" ("&amp;$G76&amp;")",INDEX(BAUData,0,MATCH(X$10,BAUYear,0)+2)))</f>
        <v>#NAME?</v>
      </c>
      <c r="Y103" s="128" t="e">
        <f t="array" aca="1" ref="Y103" ca="1">IF(RIGHT(Y$10,2)&gt;RIGHT(CurrentCFYear,2),Y76*INDEX(CostsData,MATCH($F76&amp;" ("&amp;$G76&amp;")",CostsEmissionSource,0),MATCH(Y$56,CostsYear,0)),SUMIF(BAUEmissionSource,$F76&amp;" ("&amp;$G76&amp;")",INDEX(BAUData,0,MATCH(Y$10,BAUYear,0)+2)))</f>
        <v>#NAME?</v>
      </c>
      <c r="Z103" s="128" t="e">
        <f t="array" aca="1" ref="Z103" ca="1">IF(RIGHT(Z$10,2)&gt;RIGHT(CurrentCFYear,2),Z76*INDEX(CostsData,MATCH($F76&amp;" ("&amp;$G76&amp;")",CostsEmissionSource,0),MATCH(Z$56,CostsYear,0)),SUMIF(BAUEmissionSource,$F76&amp;" ("&amp;$G76&amp;")",INDEX(BAUData,0,MATCH(Z$10,BAUYear,0)+2)))</f>
        <v>#NAME?</v>
      </c>
      <c r="AB103" s="121" t="s">
        <v>365</v>
      </c>
      <c r="AC103" s="121" t="s">
        <v>735</v>
      </c>
      <c r="AD103" s="121" t="s">
        <v>687</v>
      </c>
      <c r="AE103" s="117"/>
      <c r="AF103" s="117"/>
      <c r="AG103" s="117"/>
      <c r="AH103" s="117"/>
      <c r="AI103" s="117"/>
      <c r="AJ103" s="117"/>
      <c r="AK103" s="128"/>
      <c r="AL103" s="174">
        <f t="array" ref="AL103">P103-SUM(IF(ProjectListEmissionSource=$AB76&amp;" ("&amp;$AC76&amp;")",IF(ProjectListYear=AL$8,IF(ProjectListCarbonCosts="Cost Savings (£)",ProjectListData))))</f>
        <v>0</v>
      </c>
      <c r="AM103" s="174" t="e">
        <f t="array" aca="1" ref="AM103" ca="1">Q103-SUM(IF(ProjectListEmissionSource=$AB76&amp;" ("&amp;$AC76&amp;")",IF(ProjectListYear=AM$8,IF(ProjectListCarbonCosts="Cost Savings (£)",ProjectListData))))</f>
        <v>#NAME?</v>
      </c>
      <c r="AN103" s="174" t="e">
        <f t="array" aca="1" ref="AN103" ca="1">R103-SUM(IF(ProjectListEmissionSource=$AB76&amp;" ("&amp;$AC76&amp;")",IF(ProjectListYear=AN$8,IF(ProjectListCarbonCosts="Cost Savings (£)",ProjectListData))))</f>
        <v>#NAME?</v>
      </c>
      <c r="AO103" s="174" t="e">
        <f t="array" aca="1" ref="AO103" ca="1">S103-SUM(IF(ProjectListEmissionSource=$AB76&amp;" ("&amp;$AC76&amp;")",IF(ProjectListYear=AO$8,IF(ProjectListCarbonCosts="Cost Savings (£)",ProjectListData))))</f>
        <v>#NAME?</v>
      </c>
      <c r="AP103" s="174" t="e">
        <f t="array" aca="1" ref="AP103" ca="1">T103-SUM(IF(ProjectListEmissionSource=$AB76&amp;" ("&amp;$AC76&amp;")",IF(ProjectListYear=AP$8,IF(ProjectListCarbonCosts="Cost Savings (£)",ProjectListData))))</f>
        <v>#NAME?</v>
      </c>
      <c r="AQ103" s="174" t="e">
        <f t="array" aca="1" ref="AQ103" ca="1">U103-SUM(IF(ProjectListEmissionSource=$AB76&amp;" ("&amp;$AC76&amp;")",IF(ProjectListYear=AQ$8,IF(ProjectListCarbonCosts="Cost Savings (£)",ProjectListData))))</f>
        <v>#NAME?</v>
      </c>
      <c r="AR103" s="174" t="e">
        <f t="array" aca="1" ref="AR103" ca="1">V103-SUM(IF(ProjectListEmissionSource=$AB76&amp;" ("&amp;$AC76&amp;")",IF(ProjectListYear=AR$8,IF(ProjectListCarbonCosts="Cost Savings (£)",ProjectListData))))</f>
        <v>#NAME?</v>
      </c>
      <c r="AS103" s="174" t="e">
        <f t="array" aca="1" ref="AS103" ca="1">W103-SUM(IF(ProjectListEmissionSource=$AB76&amp;" ("&amp;$AC76&amp;")",IF(ProjectListYear=AS$8,IF(ProjectListCarbonCosts="Cost Savings (£)",ProjectListData))))</f>
        <v>#NAME?</v>
      </c>
      <c r="AT103" s="174" t="e">
        <f t="array" aca="1" ref="AT103" ca="1">X103-SUM(IF(ProjectListEmissionSource=$AB76&amp;" ("&amp;$AC76&amp;")",IF(ProjectListYear=AT$8,IF(ProjectListCarbonCosts="Cost Savings (£)",ProjectListData))))</f>
        <v>#NAME?</v>
      </c>
      <c r="AU103" s="174" t="e">
        <f t="array" aca="1" ref="AU103" ca="1">Y103-SUM(IF(ProjectListEmissionSource=$AB76&amp;" ("&amp;$AC76&amp;")",IF(ProjectListYear=AU$8,IF(ProjectListCarbonCosts="Cost Savings (£)",ProjectListData))))</f>
        <v>#NAME?</v>
      </c>
      <c r="AV103" s="174" t="e">
        <f t="array" aca="1" ref="AV103" ca="1">Z103-SUM(IF(ProjectListEmissionSource=$AB76&amp;" ("&amp;$AC76&amp;")",IF(ProjectListYear=AV$8,IF(ProjectListCarbonCosts="Cost Savings (£)",ProjectListData))))</f>
        <v>#NAME?</v>
      </c>
    </row>
    <row r="104" spans="6:48" x14ac:dyDescent="0.25">
      <c r="F104" s="116" t="s">
        <v>364</v>
      </c>
      <c r="G104" s="116" t="s">
        <v>735</v>
      </c>
      <c r="H104" s="116" t="s">
        <v>687</v>
      </c>
      <c r="I104" s="117"/>
      <c r="J104" s="117"/>
      <c r="K104" s="117"/>
      <c r="L104" s="117"/>
      <c r="M104" s="117"/>
      <c r="N104" s="117"/>
      <c r="O104" s="128"/>
      <c r="P104" s="128">
        <f t="array" ref="P104">IF(RIGHT(P$10,2)&gt;RIGHT(CurrentCFYear,2),P77*INDEX(CostsData,MATCH($F77&amp;" ("&amp;$G77&amp;")",CostsEmissionSource,0),MATCH(P$56,CostsYear,0)),SUMIF(BAUEmissionSource,$F77&amp;" ("&amp;$G77&amp;")",INDEX(BAUData,0,MATCH(P$10,BAUYear,0)+2)))</f>
        <v>0</v>
      </c>
      <c r="Q104" s="128" t="e">
        <f t="array" aca="1" ref="Q104" ca="1">IF(RIGHT(Q$10,2)&gt;RIGHT(CurrentCFYear,2),Q77*INDEX(CostsData,MATCH($F77&amp;" ("&amp;$G77&amp;")",CostsEmissionSource,0),MATCH(Q$56,CostsYear,0)),SUMIF(BAUEmissionSource,$F77&amp;" ("&amp;$G77&amp;")",INDEX(BAUData,0,MATCH(Q$10,BAUYear,0)+2)))</f>
        <v>#NAME?</v>
      </c>
      <c r="R104" s="128" t="e">
        <f t="array" aca="1" ref="R104" ca="1">IF(RIGHT(R$10,2)&gt;RIGHT(CurrentCFYear,2),R77*INDEX(CostsData,MATCH($F77&amp;" ("&amp;$G77&amp;")",CostsEmissionSource,0),MATCH(R$56,CostsYear,0)),SUMIF(BAUEmissionSource,$F77&amp;" ("&amp;$G77&amp;")",INDEX(BAUData,0,MATCH(R$10,BAUYear,0)+2)))</f>
        <v>#NAME?</v>
      </c>
      <c r="S104" s="128" t="e">
        <f t="array" aca="1" ref="S104" ca="1">IF(RIGHT(S$10,2)&gt;RIGHT(CurrentCFYear,2),S77*INDEX(CostsData,MATCH($F77&amp;" ("&amp;$G77&amp;")",CostsEmissionSource,0),MATCH(S$56,CostsYear,0)),SUMIF(BAUEmissionSource,$F77&amp;" ("&amp;$G77&amp;")",INDEX(BAUData,0,MATCH(S$10,BAUYear,0)+2)))</f>
        <v>#NAME?</v>
      </c>
      <c r="T104" s="128" t="e">
        <f t="array" aca="1" ref="T104" ca="1">IF(RIGHT(T$10,2)&gt;RIGHT(CurrentCFYear,2),T77*INDEX(CostsData,MATCH($F77&amp;" ("&amp;$G77&amp;")",CostsEmissionSource,0),MATCH(T$56,CostsYear,0)),SUMIF(BAUEmissionSource,$F77&amp;" ("&amp;$G77&amp;")",INDEX(BAUData,0,MATCH(T$10,BAUYear,0)+2)))</f>
        <v>#NAME?</v>
      </c>
      <c r="U104" s="128" t="e">
        <f t="array" aca="1" ref="U104" ca="1">IF(RIGHT(U$10,2)&gt;RIGHT(CurrentCFYear,2),U77*INDEX(CostsData,MATCH($F77&amp;" ("&amp;$G77&amp;")",CostsEmissionSource,0),MATCH(U$56,CostsYear,0)),SUMIF(BAUEmissionSource,$F77&amp;" ("&amp;$G77&amp;")",INDEX(BAUData,0,MATCH(U$10,BAUYear,0)+2)))</f>
        <v>#NAME?</v>
      </c>
      <c r="V104" s="128" t="e">
        <f t="array" aca="1" ref="V104" ca="1">IF(RIGHT(V$10,2)&gt;RIGHT(CurrentCFYear,2),V77*INDEX(CostsData,MATCH($F77&amp;" ("&amp;$G77&amp;")",CostsEmissionSource,0),MATCH(V$56,CostsYear,0)),SUMIF(BAUEmissionSource,$F77&amp;" ("&amp;$G77&amp;")",INDEX(BAUData,0,MATCH(V$10,BAUYear,0)+2)))</f>
        <v>#NAME?</v>
      </c>
      <c r="W104" s="128" t="e">
        <f t="array" aca="1" ref="W104" ca="1">IF(RIGHT(W$10,2)&gt;RIGHT(CurrentCFYear,2),W77*INDEX(CostsData,MATCH($F77&amp;" ("&amp;$G77&amp;")",CostsEmissionSource,0),MATCH(W$56,CostsYear,0)),SUMIF(BAUEmissionSource,$F77&amp;" ("&amp;$G77&amp;")",INDEX(BAUData,0,MATCH(W$10,BAUYear,0)+2)))</f>
        <v>#NAME?</v>
      </c>
      <c r="X104" s="128" t="e">
        <f t="array" aca="1" ref="X104" ca="1">IF(RIGHT(X$10,2)&gt;RIGHT(CurrentCFYear,2),X77*INDEX(CostsData,MATCH($F77&amp;" ("&amp;$G77&amp;")",CostsEmissionSource,0),MATCH(X$56,CostsYear,0)),SUMIF(BAUEmissionSource,$F77&amp;" ("&amp;$G77&amp;")",INDEX(BAUData,0,MATCH(X$10,BAUYear,0)+2)))</f>
        <v>#NAME?</v>
      </c>
      <c r="Y104" s="128" t="e">
        <f t="array" aca="1" ref="Y104" ca="1">IF(RIGHT(Y$10,2)&gt;RIGHT(CurrentCFYear,2),Y77*INDEX(CostsData,MATCH($F77&amp;" ("&amp;$G77&amp;")",CostsEmissionSource,0),MATCH(Y$56,CostsYear,0)),SUMIF(BAUEmissionSource,$F77&amp;" ("&amp;$G77&amp;")",INDEX(BAUData,0,MATCH(Y$10,BAUYear,0)+2)))</f>
        <v>#NAME?</v>
      </c>
      <c r="Z104" s="128" t="e">
        <f t="array" aca="1" ref="Z104" ca="1">IF(RIGHT(Z$10,2)&gt;RIGHT(CurrentCFYear,2),Z77*INDEX(CostsData,MATCH($F77&amp;" ("&amp;$G77&amp;")",CostsEmissionSource,0),MATCH(Z$56,CostsYear,0)),SUMIF(BAUEmissionSource,$F77&amp;" ("&amp;$G77&amp;")",INDEX(BAUData,0,MATCH(Z$10,BAUYear,0)+2)))</f>
        <v>#NAME?</v>
      </c>
      <c r="AB104" s="121" t="s">
        <v>364</v>
      </c>
      <c r="AC104" s="121" t="s">
        <v>735</v>
      </c>
      <c r="AD104" s="121" t="s">
        <v>687</v>
      </c>
      <c r="AE104" s="117"/>
      <c r="AF104" s="117"/>
      <c r="AG104" s="117"/>
      <c r="AH104" s="117"/>
      <c r="AI104" s="117"/>
      <c r="AJ104" s="117"/>
      <c r="AK104" s="128"/>
      <c r="AL104" s="174">
        <f t="array" ref="AL104">P104-SUM(IF(ProjectListEmissionSource=$AB77&amp;" ("&amp;$AC77&amp;")",IF(ProjectListYear=AL$8,IF(ProjectListCarbonCosts="Cost Savings (£)",ProjectListData))))</f>
        <v>0</v>
      </c>
      <c r="AM104" s="174" t="e">
        <f t="array" aca="1" ref="AM104" ca="1">Q104-SUM(IF(ProjectListEmissionSource=$AB77&amp;" ("&amp;$AC77&amp;")",IF(ProjectListYear=AM$8,IF(ProjectListCarbonCosts="Cost Savings (£)",ProjectListData))))</f>
        <v>#NAME?</v>
      </c>
      <c r="AN104" s="174" t="e">
        <f t="array" aca="1" ref="AN104" ca="1">R104-SUM(IF(ProjectListEmissionSource=$AB77&amp;" ("&amp;$AC77&amp;")",IF(ProjectListYear=AN$8,IF(ProjectListCarbonCosts="Cost Savings (£)",ProjectListData))))</f>
        <v>#NAME?</v>
      </c>
      <c r="AO104" s="174" t="e">
        <f t="array" aca="1" ref="AO104" ca="1">S104-SUM(IF(ProjectListEmissionSource=$AB77&amp;" ("&amp;$AC77&amp;")",IF(ProjectListYear=AO$8,IF(ProjectListCarbonCosts="Cost Savings (£)",ProjectListData))))</f>
        <v>#NAME?</v>
      </c>
      <c r="AP104" s="174" t="e">
        <f t="array" aca="1" ref="AP104" ca="1">T104-SUM(IF(ProjectListEmissionSource=$AB77&amp;" ("&amp;$AC77&amp;")",IF(ProjectListYear=AP$8,IF(ProjectListCarbonCosts="Cost Savings (£)",ProjectListData))))</f>
        <v>#NAME?</v>
      </c>
      <c r="AQ104" s="174" t="e">
        <f t="array" aca="1" ref="AQ104" ca="1">U104-SUM(IF(ProjectListEmissionSource=$AB77&amp;" ("&amp;$AC77&amp;")",IF(ProjectListYear=AQ$8,IF(ProjectListCarbonCosts="Cost Savings (£)",ProjectListData))))</f>
        <v>#NAME?</v>
      </c>
      <c r="AR104" s="174" t="e">
        <f t="array" aca="1" ref="AR104" ca="1">V104-SUM(IF(ProjectListEmissionSource=$AB77&amp;" ("&amp;$AC77&amp;")",IF(ProjectListYear=AR$8,IF(ProjectListCarbonCosts="Cost Savings (£)",ProjectListData))))</f>
        <v>#NAME?</v>
      </c>
      <c r="AS104" s="174" t="e">
        <f t="array" aca="1" ref="AS104" ca="1">W104-SUM(IF(ProjectListEmissionSource=$AB77&amp;" ("&amp;$AC77&amp;")",IF(ProjectListYear=AS$8,IF(ProjectListCarbonCosts="Cost Savings (£)",ProjectListData))))</f>
        <v>#NAME?</v>
      </c>
      <c r="AT104" s="174" t="e">
        <f t="array" aca="1" ref="AT104" ca="1">X104-SUM(IF(ProjectListEmissionSource=$AB77&amp;" ("&amp;$AC77&amp;")",IF(ProjectListYear=AT$8,IF(ProjectListCarbonCosts="Cost Savings (£)",ProjectListData))))</f>
        <v>#NAME?</v>
      </c>
      <c r="AU104" s="174" t="e">
        <f t="array" aca="1" ref="AU104" ca="1">Y104-SUM(IF(ProjectListEmissionSource=$AB77&amp;" ("&amp;$AC77&amp;")",IF(ProjectListYear=AU$8,IF(ProjectListCarbonCosts="Cost Savings (£)",ProjectListData))))</f>
        <v>#NAME?</v>
      </c>
      <c r="AV104" s="174" t="e">
        <f t="array" aca="1" ref="AV104" ca="1">Z104-SUM(IF(ProjectListEmissionSource=$AB77&amp;" ("&amp;$AC77&amp;")",IF(ProjectListYear=AV$8,IF(ProjectListCarbonCosts="Cost Savings (£)",ProjectListData))))</f>
        <v>#NAME?</v>
      </c>
    </row>
    <row r="105" spans="6:48" x14ac:dyDescent="0.25">
      <c r="F105" s="116" t="s">
        <v>363</v>
      </c>
      <c r="G105" s="116" t="s">
        <v>735</v>
      </c>
      <c r="H105" s="116" t="s">
        <v>687</v>
      </c>
      <c r="I105" s="117"/>
      <c r="J105" s="117"/>
      <c r="K105" s="117"/>
      <c r="L105" s="117"/>
      <c r="M105" s="117"/>
      <c r="N105" s="117"/>
      <c r="O105" s="128"/>
      <c r="P105" s="128">
        <f t="array" ref="P105">IF(RIGHT(P$10,2)&gt;RIGHT(CurrentCFYear,2),P78*INDEX(CostsData,MATCH($F78&amp;" ("&amp;$G78&amp;")",CostsEmissionSource,0),MATCH(P$56,CostsYear,0)),SUMIF(BAUEmissionSource,$F78&amp;" ("&amp;$G78&amp;")",INDEX(BAUData,0,MATCH(P$10,BAUYear,0)+2)))</f>
        <v>0</v>
      </c>
      <c r="Q105" s="128" t="e">
        <f t="array" aca="1" ref="Q105" ca="1">IF(RIGHT(Q$10,2)&gt;RIGHT(CurrentCFYear,2),Q78*INDEX(CostsData,MATCH($F78&amp;" ("&amp;$G78&amp;")",CostsEmissionSource,0),MATCH(Q$56,CostsYear,0)),SUMIF(BAUEmissionSource,$F78&amp;" ("&amp;$G78&amp;")",INDEX(BAUData,0,MATCH(Q$10,BAUYear,0)+2)))</f>
        <v>#NAME?</v>
      </c>
      <c r="R105" s="128" t="e">
        <f t="array" aca="1" ref="R105" ca="1">IF(RIGHT(R$10,2)&gt;RIGHT(CurrentCFYear,2),R78*INDEX(CostsData,MATCH($F78&amp;" ("&amp;$G78&amp;")",CostsEmissionSource,0),MATCH(R$56,CostsYear,0)),SUMIF(BAUEmissionSource,$F78&amp;" ("&amp;$G78&amp;")",INDEX(BAUData,0,MATCH(R$10,BAUYear,0)+2)))</f>
        <v>#NAME?</v>
      </c>
      <c r="S105" s="128" t="e">
        <f t="array" aca="1" ref="S105" ca="1">IF(RIGHT(S$10,2)&gt;RIGHT(CurrentCFYear,2),S78*INDEX(CostsData,MATCH($F78&amp;" ("&amp;$G78&amp;")",CostsEmissionSource,0),MATCH(S$56,CostsYear,0)),SUMIF(BAUEmissionSource,$F78&amp;" ("&amp;$G78&amp;")",INDEX(BAUData,0,MATCH(S$10,BAUYear,0)+2)))</f>
        <v>#NAME?</v>
      </c>
      <c r="T105" s="128" t="e">
        <f t="array" aca="1" ref="T105" ca="1">IF(RIGHT(T$10,2)&gt;RIGHT(CurrentCFYear,2),T78*INDEX(CostsData,MATCH($F78&amp;" ("&amp;$G78&amp;")",CostsEmissionSource,0),MATCH(T$56,CostsYear,0)),SUMIF(BAUEmissionSource,$F78&amp;" ("&amp;$G78&amp;")",INDEX(BAUData,0,MATCH(T$10,BAUYear,0)+2)))</f>
        <v>#NAME?</v>
      </c>
      <c r="U105" s="128" t="e">
        <f t="array" aca="1" ref="U105" ca="1">IF(RIGHT(U$10,2)&gt;RIGHT(CurrentCFYear,2),U78*INDEX(CostsData,MATCH($F78&amp;" ("&amp;$G78&amp;")",CostsEmissionSource,0),MATCH(U$56,CostsYear,0)),SUMIF(BAUEmissionSource,$F78&amp;" ("&amp;$G78&amp;")",INDEX(BAUData,0,MATCH(U$10,BAUYear,0)+2)))</f>
        <v>#NAME?</v>
      </c>
      <c r="V105" s="128" t="e">
        <f t="array" aca="1" ref="V105" ca="1">IF(RIGHT(V$10,2)&gt;RIGHT(CurrentCFYear,2),V78*INDEX(CostsData,MATCH($F78&amp;" ("&amp;$G78&amp;")",CostsEmissionSource,0),MATCH(V$56,CostsYear,0)),SUMIF(BAUEmissionSource,$F78&amp;" ("&amp;$G78&amp;")",INDEX(BAUData,0,MATCH(V$10,BAUYear,0)+2)))</f>
        <v>#NAME?</v>
      </c>
      <c r="W105" s="128" t="e">
        <f t="array" aca="1" ref="W105" ca="1">IF(RIGHT(W$10,2)&gt;RIGHT(CurrentCFYear,2),W78*INDEX(CostsData,MATCH($F78&amp;" ("&amp;$G78&amp;")",CostsEmissionSource,0),MATCH(W$56,CostsYear,0)),SUMIF(BAUEmissionSource,$F78&amp;" ("&amp;$G78&amp;")",INDEX(BAUData,0,MATCH(W$10,BAUYear,0)+2)))</f>
        <v>#NAME?</v>
      </c>
      <c r="X105" s="128" t="e">
        <f t="array" aca="1" ref="X105" ca="1">IF(RIGHT(X$10,2)&gt;RIGHT(CurrentCFYear,2),X78*INDEX(CostsData,MATCH($F78&amp;" ("&amp;$G78&amp;")",CostsEmissionSource,0),MATCH(X$56,CostsYear,0)),SUMIF(BAUEmissionSource,$F78&amp;" ("&amp;$G78&amp;")",INDEX(BAUData,0,MATCH(X$10,BAUYear,0)+2)))</f>
        <v>#NAME?</v>
      </c>
      <c r="Y105" s="128" t="e">
        <f t="array" aca="1" ref="Y105" ca="1">IF(RIGHT(Y$10,2)&gt;RIGHT(CurrentCFYear,2),Y78*INDEX(CostsData,MATCH($F78&amp;" ("&amp;$G78&amp;")",CostsEmissionSource,0),MATCH(Y$56,CostsYear,0)),SUMIF(BAUEmissionSource,$F78&amp;" ("&amp;$G78&amp;")",INDEX(BAUData,0,MATCH(Y$10,BAUYear,0)+2)))</f>
        <v>#NAME?</v>
      </c>
      <c r="Z105" s="128" t="e">
        <f t="array" aca="1" ref="Z105" ca="1">IF(RIGHT(Z$10,2)&gt;RIGHT(CurrentCFYear,2),Z78*INDEX(CostsData,MATCH($F78&amp;" ("&amp;$G78&amp;")",CostsEmissionSource,0),MATCH(Z$56,CostsYear,0)),SUMIF(BAUEmissionSource,$F78&amp;" ("&amp;$G78&amp;")",INDEX(BAUData,0,MATCH(Z$10,BAUYear,0)+2)))</f>
        <v>#NAME?</v>
      </c>
      <c r="AB105" s="121" t="s">
        <v>363</v>
      </c>
      <c r="AC105" s="121" t="s">
        <v>735</v>
      </c>
      <c r="AD105" s="121" t="s">
        <v>687</v>
      </c>
      <c r="AE105" s="117"/>
      <c r="AF105" s="117"/>
      <c r="AG105" s="117"/>
      <c r="AH105" s="117"/>
      <c r="AI105" s="117"/>
      <c r="AJ105" s="117"/>
      <c r="AK105" s="128"/>
      <c r="AL105" s="174">
        <f t="array" ref="AL105">P105-SUM(IF(ProjectListEmissionSource=$AB78&amp;" ("&amp;$AC78&amp;")",IF(ProjectListYear=AL$8,IF(ProjectListCarbonCosts="Cost Savings (£)",ProjectListData))))</f>
        <v>0</v>
      </c>
      <c r="AM105" s="174" t="e">
        <f t="array" aca="1" ref="AM105" ca="1">Q105-SUM(IF(ProjectListEmissionSource=$AB78&amp;" ("&amp;$AC78&amp;")",IF(ProjectListYear=AM$8,IF(ProjectListCarbonCosts="Cost Savings (£)",ProjectListData))))</f>
        <v>#NAME?</v>
      </c>
      <c r="AN105" s="174" t="e">
        <f t="array" aca="1" ref="AN105" ca="1">R105-SUM(IF(ProjectListEmissionSource=$AB78&amp;" ("&amp;$AC78&amp;")",IF(ProjectListYear=AN$8,IF(ProjectListCarbonCosts="Cost Savings (£)",ProjectListData))))</f>
        <v>#NAME?</v>
      </c>
      <c r="AO105" s="174" t="e">
        <f t="array" aca="1" ref="AO105" ca="1">S105-SUM(IF(ProjectListEmissionSource=$AB78&amp;" ("&amp;$AC78&amp;")",IF(ProjectListYear=AO$8,IF(ProjectListCarbonCosts="Cost Savings (£)",ProjectListData))))</f>
        <v>#NAME?</v>
      </c>
      <c r="AP105" s="174" t="e">
        <f t="array" aca="1" ref="AP105" ca="1">T105-SUM(IF(ProjectListEmissionSource=$AB78&amp;" ("&amp;$AC78&amp;")",IF(ProjectListYear=AP$8,IF(ProjectListCarbonCosts="Cost Savings (£)",ProjectListData))))</f>
        <v>#NAME?</v>
      </c>
      <c r="AQ105" s="174" t="e">
        <f t="array" aca="1" ref="AQ105" ca="1">U105-SUM(IF(ProjectListEmissionSource=$AB78&amp;" ("&amp;$AC78&amp;")",IF(ProjectListYear=AQ$8,IF(ProjectListCarbonCosts="Cost Savings (£)",ProjectListData))))</f>
        <v>#NAME?</v>
      </c>
      <c r="AR105" s="174" t="e">
        <f t="array" aca="1" ref="AR105" ca="1">V105-SUM(IF(ProjectListEmissionSource=$AB78&amp;" ("&amp;$AC78&amp;")",IF(ProjectListYear=AR$8,IF(ProjectListCarbonCosts="Cost Savings (£)",ProjectListData))))</f>
        <v>#NAME?</v>
      </c>
      <c r="AS105" s="174" t="e">
        <f t="array" aca="1" ref="AS105" ca="1">W105-SUM(IF(ProjectListEmissionSource=$AB78&amp;" ("&amp;$AC78&amp;")",IF(ProjectListYear=AS$8,IF(ProjectListCarbonCosts="Cost Savings (£)",ProjectListData))))</f>
        <v>#NAME?</v>
      </c>
      <c r="AT105" s="174" t="e">
        <f t="array" aca="1" ref="AT105" ca="1">X105-SUM(IF(ProjectListEmissionSource=$AB78&amp;" ("&amp;$AC78&amp;")",IF(ProjectListYear=AT$8,IF(ProjectListCarbonCosts="Cost Savings (£)",ProjectListData))))</f>
        <v>#NAME?</v>
      </c>
      <c r="AU105" s="174" t="e">
        <f t="array" aca="1" ref="AU105" ca="1">Y105-SUM(IF(ProjectListEmissionSource=$AB78&amp;" ("&amp;$AC78&amp;")",IF(ProjectListYear=AU$8,IF(ProjectListCarbonCosts="Cost Savings (£)",ProjectListData))))</f>
        <v>#NAME?</v>
      </c>
      <c r="AV105" s="174" t="e">
        <f t="array" aca="1" ref="AV105" ca="1">Z105-SUM(IF(ProjectListEmissionSource=$AB78&amp;" ("&amp;$AC78&amp;")",IF(ProjectListYear=AV$8,IF(ProjectListCarbonCosts="Cost Savings (£)",ProjectListData))))</f>
        <v>#NAME?</v>
      </c>
    </row>
    <row r="106" spans="6:48" x14ac:dyDescent="0.25">
      <c r="F106" s="116" t="s">
        <v>362</v>
      </c>
      <c r="G106" s="116" t="s">
        <v>735</v>
      </c>
      <c r="H106" s="116" t="s">
        <v>687</v>
      </c>
      <c r="I106" s="117"/>
      <c r="J106" s="117"/>
      <c r="K106" s="117"/>
      <c r="L106" s="117"/>
      <c r="M106" s="117"/>
      <c r="N106" s="117"/>
      <c r="O106" s="128"/>
      <c r="P106" s="128">
        <f t="array" ref="P106">IF(RIGHT(P$10,2)&gt;RIGHT(CurrentCFYear,2),P79*INDEX(CostsData,MATCH($F79&amp;" ("&amp;$G79&amp;")",CostsEmissionSource,0),MATCH(P$56,CostsYear,0)),SUMIF(BAUEmissionSource,$F79&amp;" ("&amp;$G79&amp;")",INDEX(BAUData,0,MATCH(P$10,BAUYear,0)+2)))</f>
        <v>0</v>
      </c>
      <c r="Q106" s="128" t="e">
        <f t="array" aca="1" ref="Q106" ca="1">IF(RIGHT(Q$10,2)&gt;RIGHT(CurrentCFYear,2),Q79*INDEX(CostsData,MATCH($F79&amp;" ("&amp;$G79&amp;")",CostsEmissionSource,0),MATCH(Q$56,CostsYear,0)),SUMIF(BAUEmissionSource,$F79&amp;" ("&amp;$G79&amp;")",INDEX(BAUData,0,MATCH(Q$10,BAUYear,0)+2)))</f>
        <v>#NAME?</v>
      </c>
      <c r="R106" s="128" t="e">
        <f t="array" aca="1" ref="R106" ca="1">IF(RIGHT(R$10,2)&gt;RIGHT(CurrentCFYear,2),R79*INDEX(CostsData,MATCH($F79&amp;" ("&amp;$G79&amp;")",CostsEmissionSource,0),MATCH(R$56,CostsYear,0)),SUMIF(BAUEmissionSource,$F79&amp;" ("&amp;$G79&amp;")",INDEX(BAUData,0,MATCH(R$10,BAUYear,0)+2)))</f>
        <v>#NAME?</v>
      </c>
      <c r="S106" s="128" t="e">
        <f t="array" aca="1" ref="S106" ca="1">IF(RIGHT(S$10,2)&gt;RIGHT(CurrentCFYear,2),S79*INDEX(CostsData,MATCH($F79&amp;" ("&amp;$G79&amp;")",CostsEmissionSource,0),MATCH(S$56,CostsYear,0)),SUMIF(BAUEmissionSource,$F79&amp;" ("&amp;$G79&amp;")",INDEX(BAUData,0,MATCH(S$10,BAUYear,0)+2)))</f>
        <v>#NAME?</v>
      </c>
      <c r="T106" s="128" t="e">
        <f t="array" aca="1" ref="T106" ca="1">IF(RIGHT(T$10,2)&gt;RIGHT(CurrentCFYear,2),T79*INDEX(CostsData,MATCH($F79&amp;" ("&amp;$G79&amp;")",CostsEmissionSource,0),MATCH(T$56,CostsYear,0)),SUMIF(BAUEmissionSource,$F79&amp;" ("&amp;$G79&amp;")",INDEX(BAUData,0,MATCH(T$10,BAUYear,0)+2)))</f>
        <v>#NAME?</v>
      </c>
      <c r="U106" s="128" t="e">
        <f t="array" aca="1" ref="U106" ca="1">IF(RIGHT(U$10,2)&gt;RIGHT(CurrentCFYear,2),U79*INDEX(CostsData,MATCH($F79&amp;" ("&amp;$G79&amp;")",CostsEmissionSource,0),MATCH(U$56,CostsYear,0)),SUMIF(BAUEmissionSource,$F79&amp;" ("&amp;$G79&amp;")",INDEX(BAUData,0,MATCH(U$10,BAUYear,0)+2)))</f>
        <v>#NAME?</v>
      </c>
      <c r="V106" s="128" t="e">
        <f t="array" aca="1" ref="V106" ca="1">IF(RIGHT(V$10,2)&gt;RIGHT(CurrentCFYear,2),V79*INDEX(CostsData,MATCH($F79&amp;" ("&amp;$G79&amp;")",CostsEmissionSource,0),MATCH(V$56,CostsYear,0)),SUMIF(BAUEmissionSource,$F79&amp;" ("&amp;$G79&amp;")",INDEX(BAUData,0,MATCH(V$10,BAUYear,0)+2)))</f>
        <v>#NAME?</v>
      </c>
      <c r="W106" s="128" t="e">
        <f t="array" aca="1" ref="W106" ca="1">IF(RIGHT(W$10,2)&gt;RIGHT(CurrentCFYear,2),W79*INDEX(CostsData,MATCH($F79&amp;" ("&amp;$G79&amp;")",CostsEmissionSource,0),MATCH(W$56,CostsYear,0)),SUMIF(BAUEmissionSource,$F79&amp;" ("&amp;$G79&amp;")",INDEX(BAUData,0,MATCH(W$10,BAUYear,0)+2)))</f>
        <v>#NAME?</v>
      </c>
      <c r="X106" s="128" t="e">
        <f t="array" aca="1" ref="X106" ca="1">IF(RIGHT(X$10,2)&gt;RIGHT(CurrentCFYear,2),X79*INDEX(CostsData,MATCH($F79&amp;" ("&amp;$G79&amp;")",CostsEmissionSource,0),MATCH(X$56,CostsYear,0)),SUMIF(BAUEmissionSource,$F79&amp;" ("&amp;$G79&amp;")",INDEX(BAUData,0,MATCH(X$10,BAUYear,0)+2)))</f>
        <v>#NAME?</v>
      </c>
      <c r="Y106" s="128" t="e">
        <f t="array" aca="1" ref="Y106" ca="1">IF(RIGHT(Y$10,2)&gt;RIGHT(CurrentCFYear,2),Y79*INDEX(CostsData,MATCH($F79&amp;" ("&amp;$G79&amp;")",CostsEmissionSource,0),MATCH(Y$56,CostsYear,0)),SUMIF(BAUEmissionSource,$F79&amp;" ("&amp;$G79&amp;")",INDEX(BAUData,0,MATCH(Y$10,BAUYear,0)+2)))</f>
        <v>#NAME?</v>
      </c>
      <c r="Z106" s="128" t="e">
        <f t="array" aca="1" ref="Z106" ca="1">IF(RIGHT(Z$10,2)&gt;RIGHT(CurrentCFYear,2),Z79*INDEX(CostsData,MATCH($F79&amp;" ("&amp;$G79&amp;")",CostsEmissionSource,0),MATCH(Z$56,CostsYear,0)),SUMIF(BAUEmissionSource,$F79&amp;" ("&amp;$G79&amp;")",INDEX(BAUData,0,MATCH(Z$10,BAUYear,0)+2)))</f>
        <v>#NAME?</v>
      </c>
      <c r="AB106" s="121" t="s">
        <v>362</v>
      </c>
      <c r="AC106" s="121" t="s">
        <v>735</v>
      </c>
      <c r="AD106" s="121" t="s">
        <v>687</v>
      </c>
      <c r="AE106" s="117"/>
      <c r="AF106" s="117"/>
      <c r="AG106" s="117"/>
      <c r="AH106" s="117"/>
      <c r="AI106" s="117"/>
      <c r="AJ106" s="117"/>
      <c r="AK106" s="128"/>
      <c r="AL106" s="174">
        <f t="array" ref="AL106">P106-SUM(IF(ProjectListEmissionSource=$AB79&amp;" ("&amp;$AC79&amp;")",IF(ProjectListYear=AL$8,IF(ProjectListCarbonCosts="Cost Savings (£)",ProjectListData))))</f>
        <v>0</v>
      </c>
      <c r="AM106" s="174" t="e">
        <f t="array" aca="1" ref="AM106" ca="1">Q106-SUM(IF(ProjectListEmissionSource=$AB79&amp;" ("&amp;$AC79&amp;")",IF(ProjectListYear=AM$8,IF(ProjectListCarbonCosts="Cost Savings (£)",ProjectListData))))</f>
        <v>#NAME?</v>
      </c>
      <c r="AN106" s="174" t="e">
        <f t="array" aca="1" ref="AN106" ca="1">R106-SUM(IF(ProjectListEmissionSource=$AB79&amp;" ("&amp;$AC79&amp;")",IF(ProjectListYear=AN$8,IF(ProjectListCarbonCosts="Cost Savings (£)",ProjectListData))))</f>
        <v>#NAME?</v>
      </c>
      <c r="AO106" s="174" t="e">
        <f t="array" aca="1" ref="AO106" ca="1">S106-SUM(IF(ProjectListEmissionSource=$AB79&amp;" ("&amp;$AC79&amp;")",IF(ProjectListYear=AO$8,IF(ProjectListCarbonCosts="Cost Savings (£)",ProjectListData))))</f>
        <v>#NAME?</v>
      </c>
      <c r="AP106" s="174" t="e">
        <f t="array" aca="1" ref="AP106" ca="1">T106-SUM(IF(ProjectListEmissionSource=$AB79&amp;" ("&amp;$AC79&amp;")",IF(ProjectListYear=AP$8,IF(ProjectListCarbonCosts="Cost Savings (£)",ProjectListData))))</f>
        <v>#NAME?</v>
      </c>
      <c r="AQ106" s="174" t="e">
        <f t="array" aca="1" ref="AQ106" ca="1">U106-SUM(IF(ProjectListEmissionSource=$AB79&amp;" ("&amp;$AC79&amp;")",IF(ProjectListYear=AQ$8,IF(ProjectListCarbonCosts="Cost Savings (£)",ProjectListData))))</f>
        <v>#NAME?</v>
      </c>
      <c r="AR106" s="174" t="e">
        <f t="array" aca="1" ref="AR106" ca="1">V106-SUM(IF(ProjectListEmissionSource=$AB79&amp;" ("&amp;$AC79&amp;")",IF(ProjectListYear=AR$8,IF(ProjectListCarbonCosts="Cost Savings (£)",ProjectListData))))</f>
        <v>#NAME?</v>
      </c>
      <c r="AS106" s="174" t="e">
        <f t="array" aca="1" ref="AS106" ca="1">W106-SUM(IF(ProjectListEmissionSource=$AB79&amp;" ("&amp;$AC79&amp;")",IF(ProjectListYear=AS$8,IF(ProjectListCarbonCosts="Cost Savings (£)",ProjectListData))))</f>
        <v>#NAME?</v>
      </c>
      <c r="AT106" s="174" t="e">
        <f t="array" aca="1" ref="AT106" ca="1">X106-SUM(IF(ProjectListEmissionSource=$AB79&amp;" ("&amp;$AC79&amp;")",IF(ProjectListYear=AT$8,IF(ProjectListCarbonCosts="Cost Savings (£)",ProjectListData))))</f>
        <v>#NAME?</v>
      </c>
      <c r="AU106" s="174" t="e">
        <f t="array" aca="1" ref="AU106" ca="1">Y106-SUM(IF(ProjectListEmissionSource=$AB79&amp;" ("&amp;$AC79&amp;")",IF(ProjectListYear=AU$8,IF(ProjectListCarbonCosts="Cost Savings (£)",ProjectListData))))</f>
        <v>#NAME?</v>
      </c>
      <c r="AV106" s="174" t="e">
        <f t="array" aca="1" ref="AV106" ca="1">Z106-SUM(IF(ProjectListEmissionSource=$AB79&amp;" ("&amp;$AC79&amp;")",IF(ProjectListYear=AV$8,IF(ProjectListCarbonCosts="Cost Savings (£)",ProjectListData))))</f>
        <v>#NAME?</v>
      </c>
    </row>
    <row r="107" spans="6:48" x14ac:dyDescent="0.25">
      <c r="F107" s="116" t="s">
        <v>336</v>
      </c>
      <c r="G107" s="116" t="s">
        <v>735</v>
      </c>
      <c r="H107" s="116" t="s">
        <v>687</v>
      </c>
      <c r="I107" s="117"/>
      <c r="J107" s="117"/>
      <c r="K107" s="117"/>
      <c r="L107" s="117"/>
      <c r="M107" s="117"/>
      <c r="N107" s="117"/>
      <c r="O107" s="128"/>
      <c r="P107" s="128">
        <f t="array" ref="P107">IF(RIGHT(P$10,2)&gt;RIGHT(CurrentCFYear,2),P80*INDEX(CostsData,MATCH($F80&amp;" ("&amp;$G80&amp;")",CostsEmissionSource,0),MATCH(P$56,CostsYear,0)),SUMIF(BAUEmissionSource,$F80&amp;" ("&amp;$G80&amp;")",INDEX(BAUData,0,MATCH(P$10,BAUYear,0)+2)))</f>
        <v>0</v>
      </c>
      <c r="Q107" s="128" t="e">
        <f t="array" aca="1" ref="Q107" ca="1">IF(RIGHT(Q$10,2)&gt;RIGHT(CurrentCFYear,2),Q80*INDEX(CostsData,MATCH($F80&amp;" ("&amp;$G80&amp;")",CostsEmissionSource,0),MATCH(Q$56,CostsYear,0)),SUMIF(BAUEmissionSource,$F80&amp;" ("&amp;$G80&amp;")",INDEX(BAUData,0,MATCH(Q$10,BAUYear,0)+2)))</f>
        <v>#NAME?</v>
      </c>
      <c r="R107" s="128" t="e">
        <f t="array" aca="1" ref="R107" ca="1">IF(RIGHT(R$10,2)&gt;RIGHT(CurrentCFYear,2),R80*INDEX(CostsData,MATCH($F80&amp;" ("&amp;$G80&amp;")",CostsEmissionSource,0),MATCH(R$56,CostsYear,0)),SUMIF(BAUEmissionSource,$F80&amp;" ("&amp;$G80&amp;")",INDEX(BAUData,0,MATCH(R$10,BAUYear,0)+2)))</f>
        <v>#NAME?</v>
      </c>
      <c r="S107" s="128" t="e">
        <f t="array" aca="1" ref="S107" ca="1">IF(RIGHT(S$10,2)&gt;RIGHT(CurrentCFYear,2),S80*INDEX(CostsData,MATCH($F80&amp;" ("&amp;$G80&amp;")",CostsEmissionSource,0),MATCH(S$56,CostsYear,0)),SUMIF(BAUEmissionSource,$F80&amp;" ("&amp;$G80&amp;")",INDEX(BAUData,0,MATCH(S$10,BAUYear,0)+2)))</f>
        <v>#NAME?</v>
      </c>
      <c r="T107" s="128" t="e">
        <f t="array" aca="1" ref="T107" ca="1">IF(RIGHT(T$10,2)&gt;RIGHT(CurrentCFYear,2),T80*INDEX(CostsData,MATCH($F80&amp;" ("&amp;$G80&amp;")",CostsEmissionSource,0),MATCH(T$56,CostsYear,0)),SUMIF(BAUEmissionSource,$F80&amp;" ("&amp;$G80&amp;")",INDEX(BAUData,0,MATCH(T$10,BAUYear,0)+2)))</f>
        <v>#NAME?</v>
      </c>
      <c r="U107" s="128" t="e">
        <f t="array" aca="1" ref="U107" ca="1">IF(RIGHT(U$10,2)&gt;RIGHT(CurrentCFYear,2),U80*INDEX(CostsData,MATCH($F80&amp;" ("&amp;$G80&amp;")",CostsEmissionSource,0),MATCH(U$56,CostsYear,0)),SUMIF(BAUEmissionSource,$F80&amp;" ("&amp;$G80&amp;")",INDEX(BAUData,0,MATCH(U$10,BAUYear,0)+2)))</f>
        <v>#NAME?</v>
      </c>
      <c r="V107" s="128" t="e">
        <f t="array" aca="1" ref="V107" ca="1">IF(RIGHT(V$10,2)&gt;RIGHT(CurrentCFYear,2),V80*INDEX(CostsData,MATCH($F80&amp;" ("&amp;$G80&amp;")",CostsEmissionSource,0),MATCH(V$56,CostsYear,0)),SUMIF(BAUEmissionSource,$F80&amp;" ("&amp;$G80&amp;")",INDEX(BAUData,0,MATCH(V$10,BAUYear,0)+2)))</f>
        <v>#NAME?</v>
      </c>
      <c r="W107" s="128" t="e">
        <f t="array" aca="1" ref="W107" ca="1">IF(RIGHT(W$10,2)&gt;RIGHT(CurrentCFYear,2),W80*INDEX(CostsData,MATCH($F80&amp;" ("&amp;$G80&amp;")",CostsEmissionSource,0),MATCH(W$56,CostsYear,0)),SUMIF(BAUEmissionSource,$F80&amp;" ("&amp;$G80&amp;")",INDEX(BAUData,0,MATCH(W$10,BAUYear,0)+2)))</f>
        <v>#NAME?</v>
      </c>
      <c r="X107" s="128" t="e">
        <f t="array" aca="1" ref="X107" ca="1">IF(RIGHT(X$10,2)&gt;RIGHT(CurrentCFYear,2),X80*INDEX(CostsData,MATCH($F80&amp;" ("&amp;$G80&amp;")",CostsEmissionSource,0),MATCH(X$56,CostsYear,0)),SUMIF(BAUEmissionSource,$F80&amp;" ("&amp;$G80&amp;")",INDEX(BAUData,0,MATCH(X$10,BAUYear,0)+2)))</f>
        <v>#NAME?</v>
      </c>
      <c r="Y107" s="128" t="e">
        <f t="array" aca="1" ref="Y107" ca="1">IF(RIGHT(Y$10,2)&gt;RIGHT(CurrentCFYear,2),Y80*INDEX(CostsData,MATCH($F80&amp;" ("&amp;$G80&amp;")",CostsEmissionSource,0),MATCH(Y$56,CostsYear,0)),SUMIF(BAUEmissionSource,$F80&amp;" ("&amp;$G80&amp;")",INDEX(BAUData,0,MATCH(Y$10,BAUYear,0)+2)))</f>
        <v>#NAME?</v>
      </c>
      <c r="Z107" s="128" t="e">
        <f t="array" aca="1" ref="Z107" ca="1">IF(RIGHT(Z$10,2)&gt;RIGHT(CurrentCFYear,2),Z80*INDEX(CostsData,MATCH($F80&amp;" ("&amp;$G80&amp;")",CostsEmissionSource,0),MATCH(Z$56,CostsYear,0)),SUMIF(BAUEmissionSource,$F80&amp;" ("&amp;$G80&amp;")",INDEX(BAUData,0,MATCH(Z$10,BAUYear,0)+2)))</f>
        <v>#NAME?</v>
      </c>
      <c r="AB107" s="121" t="s">
        <v>336</v>
      </c>
      <c r="AC107" s="121" t="s">
        <v>735</v>
      </c>
      <c r="AD107" s="121" t="s">
        <v>687</v>
      </c>
      <c r="AE107" s="117"/>
      <c r="AF107" s="117"/>
      <c r="AG107" s="117"/>
      <c r="AH107" s="117"/>
      <c r="AI107" s="117"/>
      <c r="AJ107" s="117"/>
      <c r="AK107" s="128"/>
      <c r="AL107" s="174">
        <f t="array" ref="AL107">P107-SUM(IF(ProjectListEmissionSource=$AB80&amp;" ("&amp;$AC80&amp;")",IF(ProjectListYear=AL$8,IF(ProjectListCarbonCosts="Cost Savings (£)",ProjectListData))))</f>
        <v>0</v>
      </c>
      <c r="AM107" s="174" t="e">
        <f t="array" aca="1" ref="AM107" ca="1">Q107-SUM(IF(ProjectListEmissionSource=$AB80&amp;" ("&amp;$AC80&amp;")",IF(ProjectListYear=AM$8,IF(ProjectListCarbonCosts="Cost Savings (£)",ProjectListData))))</f>
        <v>#NAME?</v>
      </c>
      <c r="AN107" s="174" t="e">
        <f t="array" aca="1" ref="AN107" ca="1">R107-SUM(IF(ProjectListEmissionSource=$AB80&amp;" ("&amp;$AC80&amp;")",IF(ProjectListYear=AN$8,IF(ProjectListCarbonCosts="Cost Savings (£)",ProjectListData))))</f>
        <v>#NAME?</v>
      </c>
      <c r="AO107" s="174" t="e">
        <f t="array" aca="1" ref="AO107" ca="1">S107-SUM(IF(ProjectListEmissionSource=$AB80&amp;" ("&amp;$AC80&amp;")",IF(ProjectListYear=AO$8,IF(ProjectListCarbonCosts="Cost Savings (£)",ProjectListData))))</f>
        <v>#NAME?</v>
      </c>
      <c r="AP107" s="174" t="e">
        <f t="array" aca="1" ref="AP107" ca="1">T107-SUM(IF(ProjectListEmissionSource=$AB80&amp;" ("&amp;$AC80&amp;")",IF(ProjectListYear=AP$8,IF(ProjectListCarbonCosts="Cost Savings (£)",ProjectListData))))</f>
        <v>#NAME?</v>
      </c>
      <c r="AQ107" s="174" t="e">
        <f t="array" aca="1" ref="AQ107" ca="1">U107-SUM(IF(ProjectListEmissionSource=$AB80&amp;" ("&amp;$AC80&amp;")",IF(ProjectListYear=AQ$8,IF(ProjectListCarbonCosts="Cost Savings (£)",ProjectListData))))</f>
        <v>#NAME?</v>
      </c>
      <c r="AR107" s="174" t="e">
        <f t="array" aca="1" ref="AR107" ca="1">V107-SUM(IF(ProjectListEmissionSource=$AB80&amp;" ("&amp;$AC80&amp;")",IF(ProjectListYear=AR$8,IF(ProjectListCarbonCosts="Cost Savings (£)",ProjectListData))))</f>
        <v>#NAME?</v>
      </c>
      <c r="AS107" s="174" t="e">
        <f t="array" aca="1" ref="AS107" ca="1">W107-SUM(IF(ProjectListEmissionSource=$AB80&amp;" ("&amp;$AC80&amp;")",IF(ProjectListYear=AS$8,IF(ProjectListCarbonCosts="Cost Savings (£)",ProjectListData))))</f>
        <v>#NAME?</v>
      </c>
      <c r="AT107" s="174" t="e">
        <f t="array" aca="1" ref="AT107" ca="1">X107-SUM(IF(ProjectListEmissionSource=$AB80&amp;" ("&amp;$AC80&amp;")",IF(ProjectListYear=AT$8,IF(ProjectListCarbonCosts="Cost Savings (£)",ProjectListData))))</f>
        <v>#NAME?</v>
      </c>
      <c r="AU107" s="174" t="e">
        <f t="array" aca="1" ref="AU107" ca="1">Y107-SUM(IF(ProjectListEmissionSource=$AB80&amp;" ("&amp;$AC80&amp;")",IF(ProjectListYear=AU$8,IF(ProjectListCarbonCosts="Cost Savings (£)",ProjectListData))))</f>
        <v>#NAME?</v>
      </c>
      <c r="AV107" s="174" t="e">
        <f t="array" aca="1" ref="AV107" ca="1">Z107-SUM(IF(ProjectListEmissionSource=$AB80&amp;" ("&amp;$AC80&amp;")",IF(ProjectListYear=AV$8,IF(ProjectListCarbonCosts="Cost Savings (£)",ProjectListData))))</f>
        <v>#NAME?</v>
      </c>
    </row>
    <row r="108" spans="6:48" x14ac:dyDescent="0.25">
      <c r="F108" s="129" t="s">
        <v>96</v>
      </c>
      <c r="G108" s="129"/>
      <c r="H108" s="129"/>
      <c r="I108" s="173">
        <f>'Historical Carbon Footprint'!D16</f>
        <v>0</v>
      </c>
      <c r="J108" s="173">
        <f>'Historical Carbon Footprint'!F16</f>
        <v>0</v>
      </c>
      <c r="K108" s="173">
        <f>'Historical Carbon Footprint'!H16</f>
        <v>0</v>
      </c>
      <c r="L108" s="173">
        <f>'Historical Carbon Footprint'!J16</f>
        <v>0</v>
      </c>
      <c r="M108" s="173">
        <f>'Historical Carbon Footprint'!L16</f>
        <v>14400000</v>
      </c>
      <c r="N108" s="173">
        <f>'Historical Carbon Footprint'!N16</f>
        <v>13910045.455803715</v>
      </c>
      <c r="O108" s="173">
        <f>'Historical Carbon Footprint'!P16</f>
        <v>13221653.371673454</v>
      </c>
      <c r="P108" s="173">
        <f>SUM(P84:P107)</f>
        <v>11831186.710359925</v>
      </c>
      <c r="Q108" s="173" t="e">
        <f ca="1">SUM(Q84:Q107)</f>
        <v>#NAME?</v>
      </c>
      <c r="R108" s="173" t="e">
        <f t="shared" ref="R108:Z108" ca="1" si="36">SUM(R84:R107)</f>
        <v>#NAME?</v>
      </c>
      <c r="S108" s="173" t="e">
        <f t="shared" ca="1" si="36"/>
        <v>#NAME?</v>
      </c>
      <c r="T108" s="173" t="e">
        <f t="shared" ca="1" si="36"/>
        <v>#NAME?</v>
      </c>
      <c r="U108" s="173" t="e">
        <f t="shared" ca="1" si="36"/>
        <v>#NAME?</v>
      </c>
      <c r="V108" s="173" t="e">
        <f t="shared" ca="1" si="36"/>
        <v>#NAME?</v>
      </c>
      <c r="W108" s="173" t="e">
        <f t="shared" ca="1" si="36"/>
        <v>#NAME?</v>
      </c>
      <c r="X108" s="173" t="e">
        <f t="shared" ca="1" si="36"/>
        <v>#NAME?</v>
      </c>
      <c r="Y108" s="173" t="e">
        <f t="shared" ca="1" si="36"/>
        <v>#NAME?</v>
      </c>
      <c r="Z108" s="173" t="e">
        <f t="shared" ca="1" si="36"/>
        <v>#NAME?</v>
      </c>
      <c r="AB108" s="122" t="s">
        <v>96</v>
      </c>
      <c r="AC108" s="122"/>
      <c r="AD108" s="122"/>
      <c r="AE108" s="172">
        <f>'Historical Carbon Footprint'!D16</f>
        <v>0</v>
      </c>
      <c r="AF108" s="172">
        <f>'Historical Carbon Footprint'!F16</f>
        <v>0</v>
      </c>
      <c r="AG108" s="172">
        <f>'Historical Carbon Footprint'!H16</f>
        <v>0</v>
      </c>
      <c r="AH108" s="172">
        <f>'Historical Carbon Footprint'!J16</f>
        <v>0</v>
      </c>
      <c r="AI108" s="172">
        <f>'Historical Carbon Footprint'!L16</f>
        <v>14400000</v>
      </c>
      <c r="AJ108" s="172">
        <f>'Historical Carbon Footprint'!N16</f>
        <v>13910045.455803715</v>
      </c>
      <c r="AK108" s="172">
        <f>'Historical Carbon Footprint'!P16</f>
        <v>13221653.371673454</v>
      </c>
      <c r="AL108" s="172">
        <f>SUM(AL84:AL107)</f>
        <v>11831186.710359925</v>
      </c>
      <c r="AM108" s="172" t="e">
        <f ca="1">SUM(AM84:AM107)</f>
        <v>#NAME?</v>
      </c>
      <c r="AN108" s="172" t="e">
        <f t="shared" ref="AN108:AV108" ca="1" si="37">SUM(AN84:AN107)</f>
        <v>#NAME?</v>
      </c>
      <c r="AO108" s="172" t="e">
        <f t="shared" ca="1" si="37"/>
        <v>#NAME?</v>
      </c>
      <c r="AP108" s="172" t="e">
        <f t="shared" ca="1" si="37"/>
        <v>#NAME?</v>
      </c>
      <c r="AQ108" s="172" t="e">
        <f t="shared" ca="1" si="37"/>
        <v>#NAME?</v>
      </c>
      <c r="AR108" s="172" t="e">
        <f t="shared" ca="1" si="37"/>
        <v>#NAME?</v>
      </c>
      <c r="AS108" s="172" t="e">
        <f t="shared" ca="1" si="37"/>
        <v>#NAME?</v>
      </c>
      <c r="AT108" s="172" t="e">
        <f t="shared" ca="1" si="37"/>
        <v>#NAME?</v>
      </c>
      <c r="AU108" s="172" t="e">
        <f t="shared" ca="1" si="37"/>
        <v>#NAME?</v>
      </c>
      <c r="AV108" s="172" t="e">
        <f t="shared" ca="1" si="37"/>
        <v>#NAME?</v>
      </c>
    </row>
    <row r="110" spans="6:48" x14ac:dyDescent="0.25">
      <c r="F110" s="109"/>
    </row>
    <row r="115" spans="6:6" x14ac:dyDescent="0.25">
      <c r="F115"/>
    </row>
  </sheetData>
  <sheetProtection algorithmName="SHA-512" hashValue="iWwvCJmpFIDVVUgdz/XNrtVbyHpg77KmNWMbbaMXV48NkA5jf2OKREfVYAFpgaYRexGB6mFW2okGiziGgNzFIg==" saltValue="Fs4Wi2VWrkHUkbjsP+oPTg==" spinCount="100000" sheet="1" objects="1" scenarios="1"/>
  <conditionalFormatting sqref="I11:Z34">
    <cfRule type="expression" dxfId="206" priority="7">
      <formula>RIGHT(I$10,2)&lt;=RIGHT(CurrentCFYear,2)</formula>
    </cfRule>
  </conditionalFormatting>
  <conditionalFormatting sqref="I57:Z80">
    <cfRule type="expression" dxfId="205" priority="6">
      <formula>RIGHT(I$10,2)&lt;=RIGHT(CurrentCFYear,2)</formula>
    </cfRule>
  </conditionalFormatting>
  <conditionalFormatting sqref="I84:Z107">
    <cfRule type="expression" dxfId="204" priority="5">
      <formula>RIGHT(I$10,2)&lt;=RIGHT(CurrentCFYear,2)</formula>
    </cfRule>
  </conditionalFormatting>
  <conditionalFormatting sqref="AE11:AV34">
    <cfRule type="expression" dxfId="203" priority="3">
      <formula>RIGHT(AE$10,2)&lt;=RIGHT(CurrentCFYear,2)</formula>
    </cfRule>
  </conditionalFormatting>
  <conditionalFormatting sqref="AE57:AV80">
    <cfRule type="expression" dxfId="202" priority="2">
      <formula>RIGHT(AE$10,2)&lt;=RIGHT(CurrentCFYear,2)</formula>
    </cfRule>
  </conditionalFormatting>
  <conditionalFormatting sqref="AE84:AV107">
    <cfRule type="expression" dxfId="201" priority="1">
      <formula>RIGHT(AE$10,2)&lt;=RIGHT(CurrentCFYear,2)</formula>
    </cfRule>
  </conditionalFormatting>
  <hyperlinks>
    <hyperlink ref="C6" location="CSMOutputCF" display="Carbon Footprint"/>
    <hyperlink ref="C8" location="CSMOutputC" display="Consumption data"/>
    <hyperlink ref="C10" location="CSMOutputCost" display="Costs data"/>
    <hyperlink ref="C12" location="CSMOutputCFP" display="CF inc. Projects"/>
    <hyperlink ref="C14" location="CSMOutputCP" display="Consumption inc. Prj"/>
    <hyperlink ref="C16" location="CSMOutputCostP" display="Costs inc. Projects"/>
    <hyperlink ref="C19" location="'READ THIS FIRST'!C221" tooltip="Click for help" display="HELP"/>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249977111117893"/>
  </sheetPr>
  <dimension ref="A1:R50"/>
  <sheetViews>
    <sheetView showGridLines="0" workbookViewId="0">
      <selection activeCell="G10" sqref="G10"/>
    </sheetView>
  </sheetViews>
  <sheetFormatPr defaultColWidth="9.28515625" defaultRowHeight="15" x14ac:dyDescent="0.25"/>
  <cols>
    <col min="1" max="1" width="6.42578125" style="358" customWidth="1"/>
    <col min="2" max="2" width="51.28515625" style="358" customWidth="1"/>
    <col min="3" max="3" width="25" style="358" customWidth="1"/>
    <col min="4" max="4" width="10.140625" style="358" customWidth="1"/>
    <col min="5" max="9" width="10.28515625" style="358" customWidth="1"/>
    <col min="10" max="10" width="10.42578125" style="358" customWidth="1"/>
    <col min="11" max="15" width="11.7109375" style="358" customWidth="1"/>
    <col min="16" max="16" width="30" style="361" customWidth="1"/>
    <col min="17" max="17" width="20.42578125" style="361" customWidth="1"/>
    <col min="18" max="18" width="68.85546875" style="361" customWidth="1"/>
    <col min="19" max="16384" width="9.28515625" style="358"/>
  </cols>
  <sheetData>
    <row r="1" spans="1:18" s="356" customFormat="1" x14ac:dyDescent="0.25">
      <c r="P1" s="357"/>
      <c r="Q1" s="357"/>
      <c r="R1" s="357"/>
    </row>
    <row r="2" spans="1:18" s="356" customFormat="1" ht="15" customHeight="1" x14ac:dyDescent="0.25">
      <c r="A2" s="217" t="s">
        <v>260</v>
      </c>
      <c r="B2" s="358"/>
      <c r="C2" s="358"/>
      <c r="D2" s="358"/>
      <c r="E2" s="358"/>
      <c r="P2" s="357"/>
      <c r="Q2" s="357"/>
      <c r="R2" s="357"/>
    </row>
    <row r="3" spans="1:18" s="356" customFormat="1" ht="15" customHeight="1" x14ac:dyDescent="0.25">
      <c r="A3" s="234"/>
      <c r="B3" s="358"/>
      <c r="C3" s="358"/>
      <c r="D3" s="358"/>
      <c r="E3" s="358"/>
      <c r="P3" s="357"/>
      <c r="Q3" s="357"/>
      <c r="R3" s="357"/>
    </row>
    <row r="4" spans="1:18" s="356" customFormat="1" ht="15" customHeight="1" x14ac:dyDescent="0.25">
      <c r="A4" s="234"/>
      <c r="B4" s="358"/>
      <c r="C4" s="358"/>
      <c r="D4" s="358"/>
      <c r="E4" s="358"/>
      <c r="P4" s="357"/>
      <c r="Q4" s="357"/>
      <c r="R4" s="357"/>
    </row>
    <row r="5" spans="1:18" s="356" customFormat="1" ht="15" customHeight="1" x14ac:dyDescent="0.25">
      <c r="A5" s="234"/>
      <c r="B5" s="358"/>
      <c r="C5" s="358"/>
      <c r="D5" s="358"/>
      <c r="E5" s="358"/>
      <c r="P5" s="357"/>
      <c r="Q5" s="357"/>
      <c r="R5" s="357"/>
    </row>
    <row r="6" spans="1:18" s="356" customFormat="1" ht="15" customHeight="1" x14ac:dyDescent="0.25">
      <c r="B6" s="358"/>
      <c r="C6" s="358"/>
      <c r="D6" s="358"/>
      <c r="E6" s="358"/>
      <c r="P6" s="357"/>
      <c r="Q6" s="357"/>
      <c r="R6" s="357"/>
    </row>
    <row r="7" spans="1:18" s="356" customFormat="1" x14ac:dyDescent="0.25">
      <c r="E7" s="359"/>
      <c r="P7" s="357"/>
      <c r="Q7" s="357"/>
      <c r="R7" s="357"/>
    </row>
    <row r="8" spans="1:18" ht="27.75" customHeight="1" x14ac:dyDescent="0.25">
      <c r="B8" s="360"/>
      <c r="C8" s="360"/>
      <c r="D8" s="582" t="s">
        <v>14</v>
      </c>
      <c r="E8" s="583"/>
      <c r="F8" s="583"/>
      <c r="G8" s="583"/>
      <c r="H8" s="583"/>
      <c r="I8" s="583"/>
      <c r="J8" s="583"/>
      <c r="K8" s="583"/>
      <c r="L8" s="583"/>
      <c r="M8" s="583"/>
      <c r="N8" s="583"/>
      <c r="O8" s="584"/>
    </row>
    <row r="9" spans="1:18" s="361" customFormat="1" x14ac:dyDescent="0.25">
      <c r="B9" s="428" t="s">
        <v>732</v>
      </c>
      <c r="C9" s="427" t="s">
        <v>7</v>
      </c>
      <c r="D9" s="363" t="s">
        <v>11</v>
      </c>
      <c r="E9" s="363" t="s">
        <v>345</v>
      </c>
      <c r="F9" s="363" t="s">
        <v>346</v>
      </c>
      <c r="G9" s="363" t="s">
        <v>347</v>
      </c>
      <c r="H9" s="363" t="s">
        <v>348</v>
      </c>
      <c r="I9" s="363" t="s">
        <v>349</v>
      </c>
      <c r="J9" s="363" t="s">
        <v>350</v>
      </c>
      <c r="K9" s="363" t="s">
        <v>351</v>
      </c>
      <c r="L9" s="363" t="s">
        <v>352</v>
      </c>
      <c r="M9" s="363" t="s">
        <v>353</v>
      </c>
      <c r="N9" s="363" t="s">
        <v>354</v>
      </c>
      <c r="O9" s="363" t="s">
        <v>356</v>
      </c>
      <c r="P9" s="362" t="s">
        <v>9</v>
      </c>
      <c r="Q9" s="362" t="s">
        <v>0</v>
      </c>
      <c r="R9" s="362" t="s">
        <v>23</v>
      </c>
    </row>
    <row r="10" spans="1:18" x14ac:dyDescent="0.25">
      <c r="B10" s="364" t="s">
        <v>89</v>
      </c>
      <c r="C10" s="362" t="s">
        <v>1</v>
      </c>
      <c r="D10" s="430">
        <f>0.49426+0.04322</f>
        <v>0.53747999999999996</v>
      </c>
      <c r="E10" s="430">
        <f>0.46219+0.03816</f>
        <v>0.50034999999999996</v>
      </c>
      <c r="F10" s="430">
        <v>0.44932</v>
      </c>
      <c r="G10" s="430">
        <v>0.438087</v>
      </c>
      <c r="H10" s="430">
        <v>0.427134825</v>
      </c>
      <c r="I10" s="430">
        <v>0.41645645437500001</v>
      </c>
      <c r="J10" s="430">
        <v>0.406045043015625</v>
      </c>
      <c r="K10" s="430">
        <v>0.39589391694023435</v>
      </c>
      <c r="L10" s="430">
        <v>0.38599656901672846</v>
      </c>
      <c r="M10" s="430">
        <v>0.37634665479131024</v>
      </c>
      <c r="N10" s="430">
        <v>0.36693798842152747</v>
      </c>
      <c r="O10" s="430">
        <v>0.35776453871098929</v>
      </c>
      <c r="P10" s="371" t="s">
        <v>18</v>
      </c>
      <c r="Q10" s="371" t="s">
        <v>445</v>
      </c>
      <c r="R10" s="371" t="s">
        <v>297</v>
      </c>
    </row>
    <row r="11" spans="1:18" x14ac:dyDescent="0.25">
      <c r="B11" s="364" t="s">
        <v>418</v>
      </c>
      <c r="C11" s="362" t="s">
        <v>1</v>
      </c>
      <c r="D11" s="430">
        <v>0.18497</v>
      </c>
      <c r="E11" s="430">
        <v>0.18445</v>
      </c>
      <c r="F11" s="430">
        <v>0.18445</v>
      </c>
      <c r="G11" s="430">
        <v>0.18445</v>
      </c>
      <c r="H11" s="430">
        <v>0.18445</v>
      </c>
      <c r="I11" s="430">
        <v>0.18445</v>
      </c>
      <c r="J11" s="430">
        <v>0.18445</v>
      </c>
      <c r="K11" s="430">
        <v>0.18445</v>
      </c>
      <c r="L11" s="430">
        <v>0.18445</v>
      </c>
      <c r="M11" s="430">
        <v>0.18445</v>
      </c>
      <c r="N11" s="430">
        <v>0.18445</v>
      </c>
      <c r="O11" s="430">
        <v>0.18445</v>
      </c>
      <c r="P11" s="371"/>
      <c r="Q11" s="371"/>
      <c r="R11" s="371"/>
    </row>
    <row r="12" spans="1:18" x14ac:dyDescent="0.25">
      <c r="B12" s="364" t="s">
        <v>417</v>
      </c>
      <c r="C12" s="364" t="s">
        <v>1</v>
      </c>
      <c r="D12" s="430">
        <v>0.18497</v>
      </c>
      <c r="E12" s="430">
        <v>0.18445</v>
      </c>
      <c r="F12" s="430">
        <v>0.18445</v>
      </c>
      <c r="G12" s="430">
        <v>0.18445</v>
      </c>
      <c r="H12" s="430">
        <v>0.18445</v>
      </c>
      <c r="I12" s="430">
        <v>0.18445</v>
      </c>
      <c r="J12" s="430">
        <v>0.18445</v>
      </c>
      <c r="K12" s="430">
        <v>0.18445</v>
      </c>
      <c r="L12" s="430">
        <v>0.18445</v>
      </c>
      <c r="M12" s="430">
        <v>0.18445</v>
      </c>
      <c r="N12" s="430">
        <v>0.18445</v>
      </c>
      <c r="O12" s="430">
        <v>0.18445</v>
      </c>
      <c r="P12" s="371" t="s">
        <v>184</v>
      </c>
      <c r="Q12" s="69"/>
      <c r="R12" s="371" t="s">
        <v>298</v>
      </c>
    </row>
    <row r="13" spans="1:18" x14ac:dyDescent="0.25">
      <c r="B13" s="364" t="s">
        <v>271</v>
      </c>
      <c r="C13" s="362" t="s">
        <v>263</v>
      </c>
      <c r="D13" s="430">
        <v>1300</v>
      </c>
      <c r="E13" s="430">
        <v>1430</v>
      </c>
      <c r="F13" s="430">
        <v>1430</v>
      </c>
      <c r="G13" s="430">
        <v>1430</v>
      </c>
      <c r="H13" s="430">
        <v>1430</v>
      </c>
      <c r="I13" s="430">
        <v>1430</v>
      </c>
      <c r="J13" s="430">
        <v>1430</v>
      </c>
      <c r="K13" s="430">
        <v>1430</v>
      </c>
      <c r="L13" s="430">
        <v>1430</v>
      </c>
      <c r="M13" s="430">
        <v>1430</v>
      </c>
      <c r="N13" s="430">
        <v>1430</v>
      </c>
      <c r="O13" s="430">
        <v>1430</v>
      </c>
      <c r="P13" s="371"/>
      <c r="Q13" s="69"/>
      <c r="R13" s="371" t="s">
        <v>301</v>
      </c>
    </row>
    <row r="14" spans="1:18" x14ac:dyDescent="0.25">
      <c r="B14" s="364" t="s">
        <v>238</v>
      </c>
      <c r="C14" s="362" t="s">
        <v>2</v>
      </c>
      <c r="D14" s="430">
        <v>0.34410000000000002</v>
      </c>
      <c r="E14" s="430">
        <v>0.34399999999999997</v>
      </c>
      <c r="F14" s="430">
        <v>0.34399999999999997</v>
      </c>
      <c r="G14" s="430">
        <v>0.34399999999999997</v>
      </c>
      <c r="H14" s="430">
        <v>0.34399999999999997</v>
      </c>
      <c r="I14" s="430">
        <v>0.34399999999999997</v>
      </c>
      <c r="J14" s="430">
        <v>0.34399999999999997</v>
      </c>
      <c r="K14" s="430">
        <v>0.34399999999999997</v>
      </c>
      <c r="L14" s="430">
        <v>0.34399999999999997</v>
      </c>
      <c r="M14" s="430">
        <v>0.34399999999999997</v>
      </c>
      <c r="N14" s="430">
        <v>0.34399999999999997</v>
      </c>
      <c r="O14" s="430">
        <v>0.34399999999999997</v>
      </c>
      <c r="P14" s="371" t="s">
        <v>239</v>
      </c>
      <c r="Q14" s="371"/>
      <c r="R14" s="371" t="s">
        <v>299</v>
      </c>
    </row>
    <row r="15" spans="1:18" x14ac:dyDescent="0.25">
      <c r="B15" s="364" t="s">
        <v>237</v>
      </c>
      <c r="C15" s="362" t="s">
        <v>2</v>
      </c>
      <c r="D15" s="430">
        <v>0.70850000000000002</v>
      </c>
      <c r="E15" s="430">
        <v>0.70799999999999996</v>
      </c>
      <c r="F15" s="430">
        <v>0.70799999999999996</v>
      </c>
      <c r="G15" s="430">
        <v>0.70799999999999996</v>
      </c>
      <c r="H15" s="430">
        <v>0.70799999999999996</v>
      </c>
      <c r="I15" s="430">
        <v>0.70799999999999996</v>
      </c>
      <c r="J15" s="430">
        <v>0.70799999999999996</v>
      </c>
      <c r="K15" s="430">
        <v>0.70799999999999996</v>
      </c>
      <c r="L15" s="430">
        <v>0.70799999999999996</v>
      </c>
      <c r="M15" s="430">
        <v>0.70799999999999996</v>
      </c>
      <c r="N15" s="430">
        <v>0.70799999999999996</v>
      </c>
      <c r="O15" s="430">
        <v>0.70799999999999996</v>
      </c>
      <c r="P15" s="371" t="s">
        <v>240</v>
      </c>
      <c r="Q15" s="69"/>
      <c r="R15" s="371" t="s">
        <v>300</v>
      </c>
    </row>
    <row r="16" spans="1:18" x14ac:dyDescent="0.25">
      <c r="B16" s="365"/>
      <c r="C16" s="366"/>
      <c r="D16" s="367"/>
      <c r="E16" s="367"/>
      <c r="F16" s="367"/>
      <c r="G16" s="367"/>
      <c r="H16" s="367"/>
      <c r="I16" s="367"/>
      <c r="J16" s="367"/>
      <c r="K16" s="367"/>
      <c r="L16" s="367"/>
      <c r="M16" s="367"/>
      <c r="N16" s="367"/>
      <c r="O16" s="367"/>
      <c r="P16" s="368"/>
      <c r="Q16" s="368"/>
      <c r="R16" s="368"/>
    </row>
    <row r="17" spans="2:18" s="361" customFormat="1" x14ac:dyDescent="0.25">
      <c r="B17" s="427" t="s">
        <v>4</v>
      </c>
      <c r="C17" s="427" t="s">
        <v>7</v>
      </c>
      <c r="D17" s="363" t="str">
        <f t="shared" ref="D17:O17" si="0">D9</f>
        <v>2013/14</v>
      </c>
      <c r="E17" s="363" t="str">
        <f t="shared" si="0"/>
        <v>2014/15</v>
      </c>
      <c r="F17" s="363" t="str">
        <f t="shared" si="0"/>
        <v>2015/16</v>
      </c>
      <c r="G17" s="363" t="str">
        <f t="shared" si="0"/>
        <v>2016/17</v>
      </c>
      <c r="H17" s="363" t="str">
        <f t="shared" si="0"/>
        <v>2017/18</v>
      </c>
      <c r="I17" s="363" t="str">
        <f t="shared" si="0"/>
        <v>2018/19</v>
      </c>
      <c r="J17" s="363" t="str">
        <f t="shared" si="0"/>
        <v>2019/20</v>
      </c>
      <c r="K17" s="363" t="str">
        <f t="shared" si="0"/>
        <v>2020/21</v>
      </c>
      <c r="L17" s="363" t="str">
        <f t="shared" si="0"/>
        <v>2021/22</v>
      </c>
      <c r="M17" s="363" t="str">
        <f t="shared" si="0"/>
        <v>2022/23</v>
      </c>
      <c r="N17" s="363" t="str">
        <f t="shared" si="0"/>
        <v>2023/24</v>
      </c>
      <c r="O17" s="363" t="str">
        <f t="shared" si="0"/>
        <v>2024/25</v>
      </c>
      <c r="P17" s="362" t="s">
        <v>5</v>
      </c>
      <c r="Q17" s="362" t="s">
        <v>0</v>
      </c>
      <c r="R17" s="362" t="s">
        <v>23</v>
      </c>
    </row>
    <row r="18" spans="2:18" x14ac:dyDescent="0.25">
      <c r="B18" s="362" t="s">
        <v>196</v>
      </c>
      <c r="C18" s="362" t="s">
        <v>3</v>
      </c>
      <c r="D18" s="372">
        <v>199</v>
      </c>
      <c r="E18" s="372">
        <v>93</v>
      </c>
      <c r="F18" s="372">
        <v>93</v>
      </c>
      <c r="G18" s="372">
        <v>93</v>
      </c>
      <c r="H18" s="372">
        <v>93</v>
      </c>
      <c r="I18" s="372">
        <v>93</v>
      </c>
      <c r="J18" s="372">
        <v>93</v>
      </c>
      <c r="K18" s="372">
        <v>93</v>
      </c>
      <c r="L18" s="372">
        <v>93</v>
      </c>
      <c r="M18" s="372">
        <v>93</v>
      </c>
      <c r="N18" s="372">
        <v>93</v>
      </c>
      <c r="O18" s="372">
        <v>93</v>
      </c>
      <c r="P18" s="371" t="s">
        <v>185</v>
      </c>
      <c r="Q18" s="371" t="s">
        <v>6</v>
      </c>
      <c r="R18" s="371" t="s">
        <v>302</v>
      </c>
    </row>
    <row r="19" spans="2:18" x14ac:dyDescent="0.25">
      <c r="B19" s="362" t="s">
        <v>197</v>
      </c>
      <c r="C19" s="362" t="s">
        <v>3</v>
      </c>
      <c r="D19" s="372">
        <v>6</v>
      </c>
      <c r="E19" s="372">
        <v>6</v>
      </c>
      <c r="F19" s="372">
        <v>6</v>
      </c>
      <c r="G19" s="372">
        <v>6</v>
      </c>
      <c r="H19" s="372">
        <v>6</v>
      </c>
      <c r="I19" s="372">
        <v>6</v>
      </c>
      <c r="J19" s="372">
        <v>6</v>
      </c>
      <c r="K19" s="372">
        <v>6</v>
      </c>
      <c r="L19" s="372">
        <v>6</v>
      </c>
      <c r="M19" s="372">
        <v>6</v>
      </c>
      <c r="N19" s="372">
        <v>6</v>
      </c>
      <c r="O19" s="372">
        <v>6</v>
      </c>
      <c r="P19" s="371" t="s">
        <v>186</v>
      </c>
      <c r="Q19" s="371" t="s">
        <v>187</v>
      </c>
      <c r="R19" s="371" t="s">
        <v>303</v>
      </c>
    </row>
    <row r="20" spans="2:18" x14ac:dyDescent="0.25">
      <c r="B20" s="362" t="s">
        <v>198</v>
      </c>
      <c r="C20" s="362" t="s">
        <v>3</v>
      </c>
      <c r="D20" s="372">
        <v>21</v>
      </c>
      <c r="E20" s="372">
        <v>21</v>
      </c>
      <c r="F20" s="372">
        <v>21</v>
      </c>
      <c r="G20" s="372">
        <v>21</v>
      </c>
      <c r="H20" s="372">
        <v>21</v>
      </c>
      <c r="I20" s="372">
        <v>21</v>
      </c>
      <c r="J20" s="372">
        <v>21</v>
      </c>
      <c r="K20" s="372">
        <v>21</v>
      </c>
      <c r="L20" s="372">
        <v>21</v>
      </c>
      <c r="M20" s="372">
        <v>21</v>
      </c>
      <c r="N20" s="372">
        <v>21</v>
      </c>
      <c r="O20" s="372">
        <v>21</v>
      </c>
      <c r="P20" s="371" t="s">
        <v>186</v>
      </c>
      <c r="Q20" s="371" t="s">
        <v>188</v>
      </c>
      <c r="R20" s="371" t="s">
        <v>304</v>
      </c>
    </row>
    <row r="21" spans="2:18" x14ac:dyDescent="0.25">
      <c r="B21" s="362" t="s">
        <v>199</v>
      </c>
      <c r="C21" s="362" t="s">
        <v>3</v>
      </c>
      <c r="D21" s="372">
        <v>21</v>
      </c>
      <c r="E21" s="372">
        <v>21</v>
      </c>
      <c r="F21" s="372">
        <v>21</v>
      </c>
      <c r="G21" s="372">
        <v>21</v>
      </c>
      <c r="H21" s="372">
        <v>21</v>
      </c>
      <c r="I21" s="372">
        <v>21</v>
      </c>
      <c r="J21" s="372">
        <v>21</v>
      </c>
      <c r="K21" s="372">
        <v>21</v>
      </c>
      <c r="L21" s="372">
        <v>21</v>
      </c>
      <c r="M21" s="372">
        <v>21</v>
      </c>
      <c r="N21" s="372">
        <v>21</v>
      </c>
      <c r="O21" s="372">
        <v>21</v>
      </c>
      <c r="P21" s="371" t="s">
        <v>189</v>
      </c>
      <c r="Q21" s="371" t="s">
        <v>6</v>
      </c>
      <c r="R21" s="371" t="s">
        <v>305</v>
      </c>
    </row>
    <row r="22" spans="2:18" x14ac:dyDescent="0.25">
      <c r="B22" s="362" t="s">
        <v>227</v>
      </c>
      <c r="C22" s="362" t="s">
        <v>3</v>
      </c>
      <c r="D22" s="372">
        <v>21</v>
      </c>
      <c r="E22" s="372">
        <v>21</v>
      </c>
      <c r="F22" s="372">
        <v>21</v>
      </c>
      <c r="G22" s="372">
        <v>21</v>
      </c>
      <c r="H22" s="372">
        <v>21</v>
      </c>
      <c r="I22" s="372">
        <v>21</v>
      </c>
      <c r="J22" s="372">
        <v>21</v>
      </c>
      <c r="K22" s="372">
        <v>21</v>
      </c>
      <c r="L22" s="372">
        <v>21</v>
      </c>
      <c r="M22" s="372">
        <v>21</v>
      </c>
      <c r="N22" s="372">
        <v>21</v>
      </c>
      <c r="O22" s="372">
        <v>21</v>
      </c>
      <c r="P22" s="371" t="s">
        <v>228</v>
      </c>
      <c r="Q22" s="371" t="s">
        <v>229</v>
      </c>
      <c r="R22" s="371" t="s">
        <v>308</v>
      </c>
    </row>
    <row r="23" spans="2:18" x14ac:dyDescent="0.25">
      <c r="B23" s="362" t="s">
        <v>200</v>
      </c>
      <c r="C23" s="362" t="s">
        <v>3</v>
      </c>
      <c r="D23" s="372">
        <v>21</v>
      </c>
      <c r="E23" s="372">
        <v>21</v>
      </c>
      <c r="F23" s="372">
        <v>21</v>
      </c>
      <c r="G23" s="372">
        <v>21</v>
      </c>
      <c r="H23" s="372">
        <v>21</v>
      </c>
      <c r="I23" s="372">
        <v>21</v>
      </c>
      <c r="J23" s="372">
        <v>21</v>
      </c>
      <c r="K23" s="372">
        <v>21</v>
      </c>
      <c r="L23" s="372">
        <v>21</v>
      </c>
      <c r="M23" s="372">
        <v>21</v>
      </c>
      <c r="N23" s="372">
        <v>21</v>
      </c>
      <c r="O23" s="372">
        <v>21</v>
      </c>
      <c r="P23" s="371" t="s">
        <v>190</v>
      </c>
      <c r="Q23" s="371" t="s">
        <v>191</v>
      </c>
      <c r="R23" s="371" t="s">
        <v>306</v>
      </c>
    </row>
    <row r="24" spans="2:18" x14ac:dyDescent="0.25">
      <c r="B24" s="362" t="s">
        <v>201</v>
      </c>
      <c r="C24" s="362" t="s">
        <v>3</v>
      </c>
      <c r="D24" s="372">
        <v>21</v>
      </c>
      <c r="E24" s="372">
        <v>21</v>
      </c>
      <c r="F24" s="372">
        <v>21</v>
      </c>
      <c r="G24" s="372">
        <v>21</v>
      </c>
      <c r="H24" s="372">
        <v>21</v>
      </c>
      <c r="I24" s="372">
        <v>21</v>
      </c>
      <c r="J24" s="372">
        <v>21</v>
      </c>
      <c r="K24" s="372">
        <v>21</v>
      </c>
      <c r="L24" s="372">
        <v>21</v>
      </c>
      <c r="M24" s="372">
        <v>21</v>
      </c>
      <c r="N24" s="372">
        <v>21</v>
      </c>
      <c r="O24" s="372">
        <v>21</v>
      </c>
      <c r="P24" s="371" t="s">
        <v>192</v>
      </c>
      <c r="Q24" s="371" t="s">
        <v>193</v>
      </c>
      <c r="R24" s="371" t="s">
        <v>307</v>
      </c>
    </row>
    <row r="25" spans="2:18" x14ac:dyDescent="0.25">
      <c r="B25" s="362" t="s">
        <v>284</v>
      </c>
      <c r="C25" s="362" t="s">
        <v>3</v>
      </c>
      <c r="D25" s="372"/>
      <c r="E25" s="372"/>
      <c r="F25" s="372"/>
      <c r="G25" s="372"/>
      <c r="H25" s="372"/>
      <c r="I25" s="372"/>
      <c r="J25" s="372"/>
      <c r="K25" s="372"/>
      <c r="L25" s="372"/>
      <c r="M25" s="372"/>
      <c r="N25" s="372"/>
      <c r="O25" s="372"/>
      <c r="P25" s="371"/>
      <c r="Q25" s="371"/>
      <c r="R25" s="371" t="s">
        <v>309</v>
      </c>
    </row>
    <row r="26" spans="2:18" x14ac:dyDescent="0.25">
      <c r="B26" s="362" t="s">
        <v>428</v>
      </c>
      <c r="C26" s="362" t="s">
        <v>3</v>
      </c>
      <c r="D26" s="90">
        <v>21</v>
      </c>
      <c r="E26" s="90">
        <v>21</v>
      </c>
      <c r="F26" s="90">
        <v>21</v>
      </c>
      <c r="G26" s="90">
        <v>21</v>
      </c>
      <c r="H26" s="90">
        <v>21</v>
      </c>
      <c r="I26" s="90">
        <v>21</v>
      </c>
      <c r="J26" s="90">
        <v>21</v>
      </c>
      <c r="K26" s="90">
        <v>21</v>
      </c>
      <c r="L26" s="90">
        <v>21</v>
      </c>
      <c r="M26" s="90">
        <v>21</v>
      </c>
      <c r="N26" s="90">
        <v>21</v>
      </c>
      <c r="O26" s="90">
        <v>21</v>
      </c>
      <c r="P26" s="230"/>
      <c r="Q26" s="230"/>
      <c r="R26" s="230"/>
    </row>
    <row r="27" spans="2:18" x14ac:dyDescent="0.25">
      <c r="B27" s="365"/>
      <c r="C27" s="366"/>
      <c r="D27" s="369"/>
      <c r="E27" s="369"/>
      <c r="F27" s="369"/>
      <c r="G27" s="369"/>
      <c r="H27" s="369"/>
      <c r="I27" s="369"/>
      <c r="J27" s="369"/>
      <c r="K27" s="369"/>
      <c r="L27" s="369"/>
      <c r="M27" s="369"/>
      <c r="N27" s="369"/>
      <c r="O27" s="369"/>
      <c r="P27" s="368"/>
      <c r="Q27" s="368"/>
      <c r="R27" s="368"/>
    </row>
    <row r="28" spans="2:18" s="361" customFormat="1" x14ac:dyDescent="0.25">
      <c r="B28" s="427" t="s">
        <v>8</v>
      </c>
      <c r="C28" s="427" t="s">
        <v>7</v>
      </c>
      <c r="D28" s="363" t="str">
        <f t="shared" ref="D28:O28" si="1">D9</f>
        <v>2013/14</v>
      </c>
      <c r="E28" s="363" t="str">
        <f t="shared" si="1"/>
        <v>2014/15</v>
      </c>
      <c r="F28" s="363" t="str">
        <f t="shared" si="1"/>
        <v>2015/16</v>
      </c>
      <c r="G28" s="363" t="str">
        <f t="shared" si="1"/>
        <v>2016/17</v>
      </c>
      <c r="H28" s="363" t="str">
        <f t="shared" si="1"/>
        <v>2017/18</v>
      </c>
      <c r="I28" s="363" t="str">
        <f t="shared" si="1"/>
        <v>2018/19</v>
      </c>
      <c r="J28" s="363" t="str">
        <f t="shared" si="1"/>
        <v>2019/20</v>
      </c>
      <c r="K28" s="363" t="str">
        <f t="shared" si="1"/>
        <v>2020/21</v>
      </c>
      <c r="L28" s="363" t="str">
        <f t="shared" si="1"/>
        <v>2021/22</v>
      </c>
      <c r="M28" s="363" t="str">
        <f t="shared" si="1"/>
        <v>2022/23</v>
      </c>
      <c r="N28" s="363" t="str">
        <f t="shared" si="1"/>
        <v>2023/24</v>
      </c>
      <c r="O28" s="363" t="str">
        <f t="shared" si="1"/>
        <v>2024/25</v>
      </c>
      <c r="P28" s="362" t="s">
        <v>9</v>
      </c>
      <c r="Q28" s="362" t="s">
        <v>0</v>
      </c>
      <c r="R28" s="362" t="s">
        <v>23</v>
      </c>
    </row>
    <row r="29" spans="2:18" x14ac:dyDescent="0.25">
      <c r="B29" s="362" t="s">
        <v>285</v>
      </c>
      <c r="C29" s="362" t="s">
        <v>10</v>
      </c>
      <c r="D29" s="430">
        <v>0.15834999999999999</v>
      </c>
      <c r="E29" s="430">
        <v>0.16633999999999999</v>
      </c>
      <c r="F29" s="430">
        <v>0.16633999999999999</v>
      </c>
      <c r="G29" s="430">
        <v>0.16633999999999999</v>
      </c>
      <c r="H29" s="430">
        <v>0.16633999999999999</v>
      </c>
      <c r="I29" s="430">
        <v>0.16633999999999999</v>
      </c>
      <c r="J29" s="430">
        <v>0.16633999999999999</v>
      </c>
      <c r="K29" s="430">
        <v>0.16633999999999999</v>
      </c>
      <c r="L29" s="430">
        <v>0.16633999999999999</v>
      </c>
      <c r="M29" s="430">
        <v>0.16633999999999999</v>
      </c>
      <c r="N29" s="430">
        <v>0.16633999999999999</v>
      </c>
      <c r="O29" s="430">
        <v>0.16633999999999999</v>
      </c>
      <c r="P29" s="371"/>
      <c r="Q29" s="371"/>
      <c r="R29" s="371" t="s">
        <v>311</v>
      </c>
    </row>
    <row r="30" spans="2:18" x14ac:dyDescent="0.25">
      <c r="B30" s="362" t="s">
        <v>286</v>
      </c>
      <c r="C30" s="362" t="s">
        <v>10</v>
      </c>
      <c r="D30" s="430">
        <v>4.7379999999999999E-2</v>
      </c>
      <c r="E30" s="430">
        <v>4.5057182000000001E-2</v>
      </c>
      <c r="F30" s="430">
        <v>4.5057182000000001E-2</v>
      </c>
      <c r="G30" s="430">
        <v>4.5057182000000001E-2</v>
      </c>
      <c r="H30" s="430">
        <v>4.5057182000000001E-2</v>
      </c>
      <c r="I30" s="430">
        <v>4.5057182000000001E-2</v>
      </c>
      <c r="J30" s="430">
        <v>4.5057182000000001E-2</v>
      </c>
      <c r="K30" s="430">
        <v>4.5057182000000001E-2</v>
      </c>
      <c r="L30" s="430">
        <v>4.5057182000000001E-2</v>
      </c>
      <c r="M30" s="430">
        <v>4.5057182000000001E-2</v>
      </c>
      <c r="N30" s="430">
        <v>4.5057182000000001E-2</v>
      </c>
      <c r="O30" s="430">
        <v>4.5057182000000001E-2</v>
      </c>
      <c r="P30" s="371"/>
      <c r="Q30" s="371"/>
      <c r="R30" s="371" t="s">
        <v>314</v>
      </c>
    </row>
    <row r="31" spans="2:18" x14ac:dyDescent="0.25">
      <c r="B31" s="362" t="s">
        <v>287</v>
      </c>
      <c r="C31" s="362" t="s">
        <v>10</v>
      </c>
      <c r="D31" s="430">
        <v>6.1679999999999999E-2</v>
      </c>
      <c r="E31" s="430">
        <v>5.4609999999999999E-2</v>
      </c>
      <c r="F31" s="430">
        <v>5.4609999999999999E-2</v>
      </c>
      <c r="G31" s="430">
        <v>5.4609999999999999E-2</v>
      </c>
      <c r="H31" s="430">
        <v>5.4609999999999999E-2</v>
      </c>
      <c r="I31" s="430">
        <v>5.4609999999999999E-2</v>
      </c>
      <c r="J31" s="430">
        <v>5.4609999999999999E-2</v>
      </c>
      <c r="K31" s="430">
        <v>5.4609999999999999E-2</v>
      </c>
      <c r="L31" s="430">
        <v>5.4609999999999999E-2</v>
      </c>
      <c r="M31" s="430">
        <v>5.4609999999999999E-2</v>
      </c>
      <c r="N31" s="430">
        <v>5.4609999999999999E-2</v>
      </c>
      <c r="O31" s="430">
        <v>5.4609999999999999E-2</v>
      </c>
      <c r="P31" s="371"/>
      <c r="Q31" s="371"/>
      <c r="R31" s="371" t="s">
        <v>315</v>
      </c>
    </row>
    <row r="32" spans="2:18" x14ac:dyDescent="0.25">
      <c r="B32" s="362" t="s">
        <v>288</v>
      </c>
      <c r="C32" s="362" t="s">
        <v>91</v>
      </c>
      <c r="D32" s="430">
        <v>0.18546000000000001</v>
      </c>
      <c r="E32" s="430">
        <v>0.18232000000000001</v>
      </c>
      <c r="F32" s="430">
        <v>0.18232000000000001</v>
      </c>
      <c r="G32" s="430">
        <v>0.18232000000000001</v>
      </c>
      <c r="H32" s="430">
        <v>0.18232000000000001</v>
      </c>
      <c r="I32" s="430">
        <v>0.18232000000000001</v>
      </c>
      <c r="J32" s="430">
        <v>0.18232000000000001</v>
      </c>
      <c r="K32" s="430">
        <v>0.18232000000000001</v>
      </c>
      <c r="L32" s="430">
        <v>0.18232000000000001</v>
      </c>
      <c r="M32" s="430">
        <v>0.18232000000000001</v>
      </c>
      <c r="N32" s="430">
        <v>0.18232000000000001</v>
      </c>
      <c r="O32" s="430">
        <v>0.18232000000000001</v>
      </c>
      <c r="P32" s="371"/>
      <c r="Q32" s="371"/>
      <c r="R32" s="371" t="s">
        <v>316</v>
      </c>
    </row>
    <row r="33" spans="2:18" x14ac:dyDescent="0.25">
      <c r="B33" s="362" t="s">
        <v>289</v>
      </c>
      <c r="C33" s="362" t="s">
        <v>91</v>
      </c>
      <c r="D33" s="430">
        <v>0.19388</v>
      </c>
      <c r="E33" s="430">
        <v>0.19126000000000001</v>
      </c>
      <c r="F33" s="430">
        <v>0.19126000000000001</v>
      </c>
      <c r="G33" s="430">
        <v>0.19126000000000001</v>
      </c>
      <c r="H33" s="430">
        <v>0.19126000000000001</v>
      </c>
      <c r="I33" s="430">
        <v>0.19126000000000001</v>
      </c>
      <c r="J33" s="430">
        <v>0.19126000000000001</v>
      </c>
      <c r="K33" s="430">
        <v>0.19126000000000001</v>
      </c>
      <c r="L33" s="430">
        <v>0.19126000000000001</v>
      </c>
      <c r="M33" s="430">
        <v>0.19126000000000001</v>
      </c>
      <c r="N33" s="430">
        <v>0.19126000000000001</v>
      </c>
      <c r="O33" s="430">
        <v>0.19126000000000001</v>
      </c>
      <c r="P33" s="371"/>
      <c r="Q33" s="371"/>
      <c r="R33" s="371" t="s">
        <v>317</v>
      </c>
    </row>
    <row r="34" spans="2:18" x14ac:dyDescent="0.25">
      <c r="B34" s="362" t="s">
        <v>92</v>
      </c>
      <c r="C34" s="362" t="s">
        <v>91</v>
      </c>
      <c r="D34" s="430">
        <v>0.25092300000000001</v>
      </c>
      <c r="E34" s="430">
        <v>0.24998999999999999</v>
      </c>
      <c r="F34" s="430">
        <v>0.24998999999999999</v>
      </c>
      <c r="G34" s="430">
        <v>0.24998999999999999</v>
      </c>
      <c r="H34" s="430">
        <v>0.24998999999999999</v>
      </c>
      <c r="I34" s="430">
        <v>0.24998999999999999</v>
      </c>
      <c r="J34" s="430">
        <v>0.24998999999999999</v>
      </c>
      <c r="K34" s="430">
        <v>0.24998999999999999</v>
      </c>
      <c r="L34" s="430">
        <v>0.24998999999999999</v>
      </c>
      <c r="M34" s="430">
        <v>0.24998999999999999</v>
      </c>
      <c r="N34" s="430">
        <v>0.24998999999999999</v>
      </c>
      <c r="O34" s="430">
        <v>0.24998999999999999</v>
      </c>
      <c r="P34" s="371"/>
      <c r="Q34" s="371"/>
      <c r="R34" s="371" t="s">
        <v>321</v>
      </c>
    </row>
    <row r="35" spans="2:18" x14ac:dyDescent="0.25">
      <c r="B35" s="362" t="s">
        <v>93</v>
      </c>
      <c r="C35" s="362" t="s">
        <v>10</v>
      </c>
      <c r="D35" s="430">
        <v>0.10946</v>
      </c>
      <c r="E35" s="430">
        <v>0.10883</v>
      </c>
      <c r="F35" s="430">
        <v>0.10883</v>
      </c>
      <c r="G35" s="430">
        <v>0.10883</v>
      </c>
      <c r="H35" s="430">
        <v>0.10883</v>
      </c>
      <c r="I35" s="430">
        <v>0.10883</v>
      </c>
      <c r="J35" s="430">
        <v>0.10883</v>
      </c>
      <c r="K35" s="430">
        <v>0.10883</v>
      </c>
      <c r="L35" s="430">
        <v>0.10883</v>
      </c>
      <c r="M35" s="430">
        <v>0.10883</v>
      </c>
      <c r="N35" s="430">
        <v>0.10883</v>
      </c>
      <c r="O35" s="430">
        <v>0.10883</v>
      </c>
      <c r="P35" s="371"/>
      <c r="Q35" s="371"/>
      <c r="R35" s="371" t="s">
        <v>322</v>
      </c>
    </row>
    <row r="36" spans="2:18" x14ac:dyDescent="0.25">
      <c r="B36" s="362" t="s">
        <v>290</v>
      </c>
      <c r="C36" s="362" t="s">
        <v>10</v>
      </c>
      <c r="D36" s="430">
        <v>0.21876999999999999</v>
      </c>
      <c r="E36" s="430">
        <v>0.21872</v>
      </c>
      <c r="F36" s="430">
        <v>0.21872</v>
      </c>
      <c r="G36" s="430">
        <v>0.21872</v>
      </c>
      <c r="H36" s="430">
        <v>0.21872</v>
      </c>
      <c r="I36" s="430">
        <v>0.21872</v>
      </c>
      <c r="J36" s="430">
        <v>0.21872</v>
      </c>
      <c r="K36" s="430">
        <v>0.21872</v>
      </c>
      <c r="L36" s="430">
        <v>0.21872</v>
      </c>
      <c r="M36" s="430">
        <v>0.21872</v>
      </c>
      <c r="N36" s="430">
        <v>0.21872</v>
      </c>
      <c r="O36" s="430">
        <v>0.21872</v>
      </c>
      <c r="P36" s="371"/>
      <c r="Q36" s="371"/>
      <c r="R36" s="371" t="s">
        <v>323</v>
      </c>
    </row>
    <row r="37" spans="2:18" x14ac:dyDescent="0.25">
      <c r="B37" s="362" t="s">
        <v>207</v>
      </c>
      <c r="C37" s="362" t="s">
        <v>10</v>
      </c>
      <c r="D37" s="430">
        <v>0.116082</v>
      </c>
      <c r="E37" s="430">
        <v>0.116089</v>
      </c>
      <c r="F37" s="430">
        <v>0.116089</v>
      </c>
      <c r="G37" s="430">
        <v>0.116089</v>
      </c>
      <c r="H37" s="430">
        <v>0.116089</v>
      </c>
      <c r="I37" s="430">
        <v>0.116089</v>
      </c>
      <c r="J37" s="430">
        <v>0.116089</v>
      </c>
      <c r="K37" s="430">
        <v>0.116089</v>
      </c>
      <c r="L37" s="430">
        <v>0.116089</v>
      </c>
      <c r="M37" s="430">
        <v>0.116089</v>
      </c>
      <c r="N37" s="430">
        <v>0.116089</v>
      </c>
      <c r="O37" s="430">
        <v>0.116089</v>
      </c>
      <c r="P37" s="371"/>
      <c r="Q37" s="371"/>
      <c r="R37" s="371" t="s">
        <v>324</v>
      </c>
    </row>
    <row r="38" spans="2:18" x14ac:dyDescent="0.25">
      <c r="B38" s="365"/>
      <c r="C38" s="366"/>
      <c r="D38" s="370"/>
      <c r="E38" s="370"/>
      <c r="F38" s="370"/>
      <c r="G38" s="370"/>
      <c r="H38" s="370"/>
      <c r="I38" s="370"/>
      <c r="J38" s="370"/>
      <c r="K38" s="370"/>
      <c r="L38" s="370"/>
      <c r="M38" s="370"/>
      <c r="N38" s="370"/>
      <c r="O38" s="370"/>
      <c r="P38" s="368"/>
      <c r="Q38" s="368"/>
      <c r="R38" s="368"/>
    </row>
    <row r="39" spans="2:18" s="361" customFormat="1" x14ac:dyDescent="0.25">
      <c r="B39" s="427" t="s">
        <v>172</v>
      </c>
      <c r="C39" s="427" t="s">
        <v>7</v>
      </c>
      <c r="D39" s="363" t="str">
        <f t="shared" ref="D39:O39" si="2">D9</f>
        <v>2013/14</v>
      </c>
      <c r="E39" s="363" t="str">
        <f t="shared" si="2"/>
        <v>2014/15</v>
      </c>
      <c r="F39" s="363" t="str">
        <f t="shared" si="2"/>
        <v>2015/16</v>
      </c>
      <c r="G39" s="363" t="str">
        <f t="shared" si="2"/>
        <v>2016/17</v>
      </c>
      <c r="H39" s="363" t="str">
        <f t="shared" si="2"/>
        <v>2017/18</v>
      </c>
      <c r="I39" s="363" t="str">
        <f t="shared" si="2"/>
        <v>2018/19</v>
      </c>
      <c r="J39" s="363" t="str">
        <f t="shared" si="2"/>
        <v>2019/20</v>
      </c>
      <c r="K39" s="363" t="str">
        <f t="shared" si="2"/>
        <v>2020/21</v>
      </c>
      <c r="L39" s="363" t="str">
        <f t="shared" si="2"/>
        <v>2021/22</v>
      </c>
      <c r="M39" s="363" t="str">
        <f t="shared" si="2"/>
        <v>2022/23</v>
      </c>
      <c r="N39" s="363" t="str">
        <f t="shared" si="2"/>
        <v>2023/24</v>
      </c>
      <c r="O39" s="363" t="str">
        <f t="shared" si="2"/>
        <v>2024/25</v>
      </c>
      <c r="P39" s="362" t="s">
        <v>9</v>
      </c>
      <c r="Q39" s="362" t="s">
        <v>0</v>
      </c>
      <c r="R39" s="362" t="s">
        <v>23</v>
      </c>
    </row>
    <row r="40" spans="2:18" x14ac:dyDescent="0.25">
      <c r="B40" s="362" t="s">
        <v>171</v>
      </c>
      <c r="C40" s="362" t="s">
        <v>1</v>
      </c>
      <c r="D40" s="430">
        <f t="shared" ref="D40:O40" si="3">D10</f>
        <v>0.53747999999999996</v>
      </c>
      <c r="E40" s="430">
        <f t="shared" si="3"/>
        <v>0.50034999999999996</v>
      </c>
      <c r="F40" s="430">
        <f t="shared" si="3"/>
        <v>0.44932</v>
      </c>
      <c r="G40" s="430">
        <f t="shared" si="3"/>
        <v>0.438087</v>
      </c>
      <c r="H40" s="430">
        <f t="shared" si="3"/>
        <v>0.427134825</v>
      </c>
      <c r="I40" s="430">
        <f t="shared" si="3"/>
        <v>0.41645645437500001</v>
      </c>
      <c r="J40" s="430">
        <f t="shared" si="3"/>
        <v>0.406045043015625</v>
      </c>
      <c r="K40" s="430">
        <f t="shared" si="3"/>
        <v>0.39589391694023435</v>
      </c>
      <c r="L40" s="430">
        <f t="shared" si="3"/>
        <v>0.38599656901672846</v>
      </c>
      <c r="M40" s="430">
        <f t="shared" si="3"/>
        <v>0.37634665479131024</v>
      </c>
      <c r="N40" s="430">
        <f t="shared" si="3"/>
        <v>0.36693798842152747</v>
      </c>
      <c r="O40" s="430">
        <f t="shared" si="3"/>
        <v>0.35776453871098929</v>
      </c>
      <c r="P40" s="371" t="str">
        <f>P10</f>
        <v>Generation and T&amp;D</v>
      </c>
      <c r="Q40" s="371" t="s">
        <v>194</v>
      </c>
      <c r="R40" s="371" t="s">
        <v>310</v>
      </c>
    </row>
    <row r="41" spans="2:18" x14ac:dyDescent="0.25">
      <c r="B41" s="362" t="s">
        <v>173</v>
      </c>
      <c r="C41" s="362" t="s">
        <v>1</v>
      </c>
      <c r="D41" s="430">
        <f t="shared" ref="D41:O41" si="4">D12/0.8</f>
        <v>0.23121249999999999</v>
      </c>
      <c r="E41" s="430">
        <f t="shared" si="4"/>
        <v>0.2305625</v>
      </c>
      <c r="F41" s="430">
        <f t="shared" si="4"/>
        <v>0.2305625</v>
      </c>
      <c r="G41" s="430">
        <f t="shared" si="4"/>
        <v>0.2305625</v>
      </c>
      <c r="H41" s="430">
        <f t="shared" si="4"/>
        <v>0.2305625</v>
      </c>
      <c r="I41" s="430">
        <f t="shared" si="4"/>
        <v>0.2305625</v>
      </c>
      <c r="J41" s="430">
        <f t="shared" si="4"/>
        <v>0.2305625</v>
      </c>
      <c r="K41" s="430">
        <f t="shared" si="4"/>
        <v>0.2305625</v>
      </c>
      <c r="L41" s="430">
        <f t="shared" si="4"/>
        <v>0.2305625</v>
      </c>
      <c r="M41" s="430">
        <f t="shared" si="4"/>
        <v>0.2305625</v>
      </c>
      <c r="N41" s="430">
        <f t="shared" si="4"/>
        <v>0.2305625</v>
      </c>
      <c r="O41" s="430">
        <f t="shared" si="4"/>
        <v>0.2305625</v>
      </c>
      <c r="P41" s="371" t="str">
        <f>P12</f>
        <v>Gross CV</v>
      </c>
      <c r="Q41" s="371" t="s">
        <v>241</v>
      </c>
      <c r="R41" s="371" t="s">
        <v>311</v>
      </c>
    </row>
    <row r="42" spans="2:18" x14ac:dyDescent="0.25">
      <c r="B42" s="362" t="s">
        <v>174</v>
      </c>
      <c r="C42" s="362" t="s">
        <v>1</v>
      </c>
      <c r="D42" s="430">
        <f t="shared" ref="D42:O42" si="5">D10</f>
        <v>0.53747999999999996</v>
      </c>
      <c r="E42" s="430">
        <f t="shared" si="5"/>
        <v>0.50034999999999996</v>
      </c>
      <c r="F42" s="430">
        <f t="shared" si="5"/>
        <v>0.44932</v>
      </c>
      <c r="G42" s="430">
        <f t="shared" si="5"/>
        <v>0.438087</v>
      </c>
      <c r="H42" s="430">
        <f t="shared" si="5"/>
        <v>0.427134825</v>
      </c>
      <c r="I42" s="430">
        <f t="shared" si="5"/>
        <v>0.41645645437500001</v>
      </c>
      <c r="J42" s="430">
        <f t="shared" si="5"/>
        <v>0.406045043015625</v>
      </c>
      <c r="K42" s="430">
        <f t="shared" si="5"/>
        <v>0.39589391694023435</v>
      </c>
      <c r="L42" s="430">
        <f t="shared" si="5"/>
        <v>0.38599656901672846</v>
      </c>
      <c r="M42" s="430">
        <f t="shared" si="5"/>
        <v>0.37634665479131024</v>
      </c>
      <c r="N42" s="430">
        <f t="shared" si="5"/>
        <v>0.36693798842152747</v>
      </c>
      <c r="O42" s="430">
        <f t="shared" si="5"/>
        <v>0.35776453871098929</v>
      </c>
      <c r="P42" s="371"/>
      <c r="Q42" s="371" t="s">
        <v>195</v>
      </c>
      <c r="R42" s="371" t="s">
        <v>312</v>
      </c>
    </row>
    <row r="43" spans="2:18" x14ac:dyDescent="0.25">
      <c r="B43" s="362" t="s">
        <v>90</v>
      </c>
      <c r="C43" s="362" t="s">
        <v>1</v>
      </c>
      <c r="D43" s="430">
        <f t="shared" ref="D43:O43" si="6">D12/0.8</f>
        <v>0.23121249999999999</v>
      </c>
      <c r="E43" s="430">
        <f t="shared" si="6"/>
        <v>0.2305625</v>
      </c>
      <c r="F43" s="430">
        <f t="shared" si="6"/>
        <v>0.2305625</v>
      </c>
      <c r="G43" s="430">
        <f t="shared" si="6"/>
        <v>0.2305625</v>
      </c>
      <c r="H43" s="430">
        <f t="shared" si="6"/>
        <v>0.2305625</v>
      </c>
      <c r="I43" s="430">
        <f t="shared" si="6"/>
        <v>0.2305625</v>
      </c>
      <c r="J43" s="430">
        <f t="shared" si="6"/>
        <v>0.2305625</v>
      </c>
      <c r="K43" s="430">
        <f t="shared" si="6"/>
        <v>0.2305625</v>
      </c>
      <c r="L43" s="430">
        <f t="shared" si="6"/>
        <v>0.2305625</v>
      </c>
      <c r="M43" s="430">
        <f t="shared" si="6"/>
        <v>0.2305625</v>
      </c>
      <c r="N43" s="430">
        <f t="shared" si="6"/>
        <v>0.2305625</v>
      </c>
      <c r="O43" s="430">
        <f t="shared" si="6"/>
        <v>0.2305625</v>
      </c>
      <c r="P43" s="371"/>
      <c r="Q43" s="371" t="s">
        <v>241</v>
      </c>
      <c r="R43" s="371" t="s">
        <v>313</v>
      </c>
    </row>
    <row r="44" spans="2:18" x14ac:dyDescent="0.25">
      <c r="B44" s="362" t="s">
        <v>291</v>
      </c>
      <c r="C44" s="362" t="s">
        <v>1</v>
      </c>
      <c r="D44" s="430">
        <f>(0.85*(D12/0.8))-0.011838</f>
        <v>0.184692625</v>
      </c>
      <c r="E44" s="430">
        <f t="shared" ref="E44:O44" si="7">(0.85*(E12/0.8))-0.0132</f>
        <v>0.18277812500000001</v>
      </c>
      <c r="F44" s="430">
        <f t="shared" si="7"/>
        <v>0.18277812500000001</v>
      </c>
      <c r="G44" s="430">
        <f t="shared" si="7"/>
        <v>0.18277812500000001</v>
      </c>
      <c r="H44" s="430">
        <f t="shared" si="7"/>
        <v>0.18277812500000001</v>
      </c>
      <c r="I44" s="430">
        <f t="shared" si="7"/>
        <v>0.18277812500000001</v>
      </c>
      <c r="J44" s="430">
        <f t="shared" si="7"/>
        <v>0.18277812500000001</v>
      </c>
      <c r="K44" s="430">
        <f t="shared" si="7"/>
        <v>0.18277812500000001</v>
      </c>
      <c r="L44" s="430">
        <f t="shared" si="7"/>
        <v>0.18277812500000001</v>
      </c>
      <c r="M44" s="430">
        <f t="shared" si="7"/>
        <v>0.18277812500000001</v>
      </c>
      <c r="N44" s="430">
        <f t="shared" si="7"/>
        <v>0.18277812500000001</v>
      </c>
      <c r="O44" s="430">
        <f t="shared" si="7"/>
        <v>0.18277812500000001</v>
      </c>
      <c r="P44" s="371"/>
      <c r="Q44" s="371" t="s">
        <v>325</v>
      </c>
      <c r="R44" s="371" t="s">
        <v>314</v>
      </c>
    </row>
    <row r="45" spans="2:18" x14ac:dyDescent="0.25">
      <c r="B45" s="362" t="s">
        <v>292</v>
      </c>
      <c r="C45" s="362" t="s">
        <v>1</v>
      </c>
      <c r="D45" s="430">
        <f>(0.85*(D13/0.8))-0.011838</f>
        <v>1381.2381620000001</v>
      </c>
      <c r="E45" s="430">
        <f>(0.85*(E13/0.8))-0.0132</f>
        <v>1519.3617999999999</v>
      </c>
      <c r="F45" s="430">
        <f t="shared" ref="F45:O45" si="8">(0.85*(F13/0.8))-0.0132</f>
        <v>1519.3617999999999</v>
      </c>
      <c r="G45" s="430">
        <f t="shared" si="8"/>
        <v>1519.3617999999999</v>
      </c>
      <c r="H45" s="430">
        <f t="shared" si="8"/>
        <v>1519.3617999999999</v>
      </c>
      <c r="I45" s="430">
        <f t="shared" si="8"/>
        <v>1519.3617999999999</v>
      </c>
      <c r="J45" s="430">
        <f t="shared" si="8"/>
        <v>1519.3617999999999</v>
      </c>
      <c r="K45" s="430">
        <f t="shared" si="8"/>
        <v>1519.3617999999999</v>
      </c>
      <c r="L45" s="430">
        <f>(0.85*(L13/0.8))-0.0132</f>
        <v>1519.3617999999999</v>
      </c>
      <c r="M45" s="430">
        <f>(0.85*(M13/0.8))-0.0132</f>
        <v>1519.3617999999999</v>
      </c>
      <c r="N45" s="430">
        <f>(0.85*(N13/0.8))-0.0132</f>
        <v>1519.3617999999999</v>
      </c>
      <c r="O45" s="430">
        <f t="shared" si="8"/>
        <v>1519.3617999999999</v>
      </c>
      <c r="P45" s="371" t="str">
        <f>P10</f>
        <v>Generation and T&amp;D</v>
      </c>
      <c r="Q45" s="371" t="s">
        <v>326</v>
      </c>
      <c r="R45" s="371" t="s">
        <v>315</v>
      </c>
    </row>
    <row r="46" spans="2:18" x14ac:dyDescent="0.25">
      <c r="B46" s="362" t="s">
        <v>293</v>
      </c>
      <c r="C46" s="362" t="s">
        <v>1</v>
      </c>
      <c r="D46" s="430">
        <f>(0.85*(D12/0.8))-0.000208</f>
        <v>0.19632262499999997</v>
      </c>
      <c r="E46" s="430">
        <f t="shared" ref="E46:O46" si="9">(0.85*(E12/0.8))-0.00022</f>
        <v>0.19575812500000001</v>
      </c>
      <c r="F46" s="430">
        <f t="shared" si="9"/>
        <v>0.19575812500000001</v>
      </c>
      <c r="G46" s="430">
        <f t="shared" si="9"/>
        <v>0.19575812500000001</v>
      </c>
      <c r="H46" s="430">
        <f t="shared" si="9"/>
        <v>0.19575812500000001</v>
      </c>
      <c r="I46" s="430">
        <f t="shared" si="9"/>
        <v>0.19575812500000001</v>
      </c>
      <c r="J46" s="430">
        <f t="shared" si="9"/>
        <v>0.19575812500000001</v>
      </c>
      <c r="K46" s="430">
        <f t="shared" si="9"/>
        <v>0.19575812500000001</v>
      </c>
      <c r="L46" s="430">
        <f t="shared" si="9"/>
        <v>0.19575812500000001</v>
      </c>
      <c r="M46" s="430">
        <f t="shared" si="9"/>
        <v>0.19575812500000001</v>
      </c>
      <c r="N46" s="430">
        <f t="shared" si="9"/>
        <v>0.19575812500000001</v>
      </c>
      <c r="O46" s="430">
        <f t="shared" si="9"/>
        <v>0.19575812500000001</v>
      </c>
      <c r="P46" s="371" t="str">
        <f>P12</f>
        <v>Gross CV</v>
      </c>
      <c r="Q46" s="371" t="s">
        <v>327</v>
      </c>
      <c r="R46" s="371" t="s">
        <v>316</v>
      </c>
    </row>
    <row r="47" spans="2:18" x14ac:dyDescent="0.25">
      <c r="B47" s="362" t="s">
        <v>294</v>
      </c>
      <c r="C47" s="362" t="s">
        <v>1</v>
      </c>
      <c r="D47" s="430">
        <f>(0.85*(D13/0.8))-0.000208</f>
        <v>1381.2497920000001</v>
      </c>
      <c r="E47" s="430">
        <f>(0.85*(E13/0.8))-0.00022</f>
        <v>1519.3747800000001</v>
      </c>
      <c r="F47" s="430">
        <f t="shared" ref="F47:O47" si="10">(0.85*(F13/0.8))-0.00022</f>
        <v>1519.3747800000001</v>
      </c>
      <c r="G47" s="430">
        <f t="shared" si="10"/>
        <v>1519.3747800000001</v>
      </c>
      <c r="H47" s="430">
        <f t="shared" si="10"/>
        <v>1519.3747800000001</v>
      </c>
      <c r="I47" s="430">
        <f t="shared" si="10"/>
        <v>1519.3747800000001</v>
      </c>
      <c r="J47" s="430">
        <f t="shared" si="10"/>
        <v>1519.3747800000001</v>
      </c>
      <c r="K47" s="430">
        <f t="shared" si="10"/>
        <v>1519.3747800000001</v>
      </c>
      <c r="L47" s="430">
        <f>(0.85*(L13/0.8))-0.00022</f>
        <v>1519.3747800000001</v>
      </c>
      <c r="M47" s="430">
        <f>(0.85*(M13/0.8))-0.00022</f>
        <v>1519.3747800000001</v>
      </c>
      <c r="N47" s="430">
        <f>(0.85*(N13/0.8))-0.00022</f>
        <v>1519.3747800000001</v>
      </c>
      <c r="O47" s="430">
        <f t="shared" si="10"/>
        <v>1519.3747800000001</v>
      </c>
      <c r="P47" s="371"/>
      <c r="Q47" s="371" t="s">
        <v>328</v>
      </c>
      <c r="R47" s="371" t="s">
        <v>317</v>
      </c>
    </row>
    <row r="48" spans="2:18" x14ac:dyDescent="0.25">
      <c r="B48" s="362" t="s">
        <v>295</v>
      </c>
      <c r="C48" s="362" t="s">
        <v>1</v>
      </c>
      <c r="D48" s="430">
        <v>1.1838E-2</v>
      </c>
      <c r="E48" s="430">
        <v>1.32E-2</v>
      </c>
      <c r="F48" s="430">
        <v>1.32E-2</v>
      </c>
      <c r="G48" s="430">
        <v>1.32E-2</v>
      </c>
      <c r="H48" s="430">
        <v>1.32E-2</v>
      </c>
      <c r="I48" s="430">
        <v>1.32E-2</v>
      </c>
      <c r="J48" s="430">
        <v>1.32E-2</v>
      </c>
      <c r="K48" s="430">
        <v>1.32E-2</v>
      </c>
      <c r="L48" s="430">
        <v>1.32E-2</v>
      </c>
      <c r="M48" s="430">
        <v>1.32E-2</v>
      </c>
      <c r="N48" s="430">
        <v>1.32E-2</v>
      </c>
      <c r="O48" s="430">
        <v>1.32E-2</v>
      </c>
      <c r="P48" s="371"/>
      <c r="Q48" s="371" t="s">
        <v>329</v>
      </c>
      <c r="R48" s="371" t="s">
        <v>318</v>
      </c>
    </row>
    <row r="49" spans="2:18" x14ac:dyDescent="0.25">
      <c r="B49" s="362" t="s">
        <v>296</v>
      </c>
      <c r="C49" s="362" t="s">
        <v>1</v>
      </c>
      <c r="D49" s="430">
        <v>1.1838E-2</v>
      </c>
      <c r="E49" s="430">
        <v>1.32E-2</v>
      </c>
      <c r="F49" s="430">
        <v>1.32E-2</v>
      </c>
      <c r="G49" s="430">
        <v>1.32E-2</v>
      </c>
      <c r="H49" s="430">
        <v>1.32E-2</v>
      </c>
      <c r="I49" s="430">
        <v>1.32E-2</v>
      </c>
      <c r="J49" s="430">
        <v>1.32E-2</v>
      </c>
      <c r="K49" s="430">
        <v>1.32E-2</v>
      </c>
      <c r="L49" s="430">
        <v>1.32E-2</v>
      </c>
      <c r="M49" s="430">
        <v>1.32E-2</v>
      </c>
      <c r="N49" s="430">
        <v>1.32E-2</v>
      </c>
      <c r="O49" s="430">
        <v>1.32E-2</v>
      </c>
      <c r="P49" s="371"/>
      <c r="Q49" s="371" t="s">
        <v>281</v>
      </c>
      <c r="R49" s="371" t="s">
        <v>319</v>
      </c>
    </row>
    <row r="50" spans="2:18" x14ac:dyDescent="0.25">
      <c r="B50" s="362" t="s">
        <v>274</v>
      </c>
      <c r="C50" s="362" t="s">
        <v>1</v>
      </c>
      <c r="D50" s="430">
        <v>2.0799999999999999E-4</v>
      </c>
      <c r="E50" s="430">
        <v>2.2000000000000001E-4</v>
      </c>
      <c r="F50" s="430">
        <v>2.2000000000000001E-4</v>
      </c>
      <c r="G50" s="430">
        <v>2.2000000000000001E-4</v>
      </c>
      <c r="H50" s="430">
        <v>2.2000000000000001E-4</v>
      </c>
      <c r="I50" s="430">
        <v>2.2000000000000001E-4</v>
      </c>
      <c r="J50" s="430">
        <v>2.2000000000000001E-4</v>
      </c>
      <c r="K50" s="430">
        <v>2.2000000000000001E-4</v>
      </c>
      <c r="L50" s="430">
        <v>2.2000000000000001E-4</v>
      </c>
      <c r="M50" s="430">
        <v>2.2000000000000001E-4</v>
      </c>
      <c r="N50" s="430">
        <v>2.2000000000000001E-4</v>
      </c>
      <c r="O50" s="430">
        <v>2.2000000000000001E-4</v>
      </c>
      <c r="P50" s="371"/>
      <c r="Q50" s="371" t="s">
        <v>282</v>
      </c>
      <c r="R50" s="371" t="s">
        <v>320</v>
      </c>
    </row>
  </sheetData>
  <sheetProtection algorithmName="SHA-512" hashValue="gODQPFpIuIQe5O/kJK3i+2tiWZU8SN6wybyV5XZmz2gGtQRvdzngfvirkayIOYfgupeSJlcA0TVL0hg3ZDdhDw==" saltValue="b9/TYF57hmPuvEDXwMi+RA==" spinCount="100000" sheet="1" objects="1" scenarios="1"/>
  <mergeCells count="1">
    <mergeCell ref="D8:O8"/>
  </mergeCells>
  <hyperlinks>
    <hyperlink ref="A2" location="'READ THIS FIRST'!C230" tooltip="Click for help" display="HELP"/>
  </hyperlinks>
  <pageMargins left="0.75" right="0.75" top="1" bottom="1"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tint="-0.249977111117893"/>
  </sheetPr>
  <dimension ref="A1:S51"/>
  <sheetViews>
    <sheetView showGridLines="0" tabSelected="1" zoomScaleNormal="100" workbookViewId="0">
      <selection activeCell="B22" sqref="B22"/>
    </sheetView>
  </sheetViews>
  <sheetFormatPr defaultColWidth="9.28515625" defaultRowHeight="15" x14ac:dyDescent="0.25"/>
  <cols>
    <col min="1" max="1" width="6.42578125" style="231" customWidth="1"/>
    <col min="2" max="2" width="51.28515625" style="231" customWidth="1"/>
    <col min="3" max="3" width="17.7109375" style="231" customWidth="1"/>
    <col min="4" max="16" width="9.85546875" style="231" customWidth="1"/>
    <col min="17" max="17" width="10.85546875" style="231" customWidth="1"/>
    <col min="18" max="18" width="173.7109375" style="231" customWidth="1"/>
    <col min="19" max="16384" width="9.28515625" style="231"/>
  </cols>
  <sheetData>
    <row r="1" spans="1:19" s="225" customFormat="1" x14ac:dyDescent="0.25"/>
    <row r="2" spans="1:19" s="225" customFormat="1" ht="15" customHeight="1" x14ac:dyDescent="0.25">
      <c r="A2" s="217" t="s">
        <v>260</v>
      </c>
      <c r="B2" s="231"/>
      <c r="C2" s="231"/>
      <c r="D2" s="231"/>
      <c r="E2" s="231"/>
    </row>
    <row r="3" spans="1:19" s="225" customFormat="1" ht="15" customHeight="1" x14ac:dyDescent="0.25">
      <c r="A3" s="234"/>
      <c r="B3" s="231"/>
      <c r="C3" s="231"/>
      <c r="D3" s="231"/>
      <c r="E3" s="231"/>
    </row>
    <row r="4" spans="1:19" s="225" customFormat="1" ht="15" customHeight="1" x14ac:dyDescent="0.25">
      <c r="A4" s="234"/>
      <c r="B4" s="231"/>
      <c r="C4" s="231"/>
      <c r="D4" s="231"/>
      <c r="E4" s="231"/>
    </row>
    <row r="5" spans="1:19" s="225" customFormat="1" ht="15" customHeight="1" x14ac:dyDescent="0.25">
      <c r="A5" s="234"/>
      <c r="B5" s="231"/>
      <c r="C5" s="231"/>
      <c r="D5" s="231"/>
      <c r="E5" s="231"/>
    </row>
    <row r="6" spans="1:19" s="225" customFormat="1" ht="15" customHeight="1" x14ac:dyDescent="0.25">
      <c r="B6" s="231"/>
      <c r="C6" s="231"/>
      <c r="D6" s="231"/>
      <c r="E6" s="231"/>
    </row>
    <row r="7" spans="1:19" s="225" customFormat="1" x14ac:dyDescent="0.25">
      <c r="E7" s="228"/>
    </row>
    <row r="8" spans="1:19" ht="27.75" customHeight="1" x14ac:dyDescent="0.25">
      <c r="D8" s="585" t="s">
        <v>13</v>
      </c>
      <c r="E8" s="586"/>
      <c r="F8" s="586"/>
      <c r="G8" s="586"/>
      <c r="H8" s="586"/>
      <c r="I8" s="586"/>
      <c r="J8" s="586"/>
      <c r="K8" s="586"/>
      <c r="L8" s="586"/>
      <c r="M8" s="586"/>
      <c r="N8" s="586"/>
      <c r="O8" s="586"/>
      <c r="P8" s="587"/>
      <c r="Q8" s="4"/>
    </row>
    <row r="9" spans="1:19" s="229" customFormat="1" x14ac:dyDescent="0.25">
      <c r="B9" s="428" t="s">
        <v>732</v>
      </c>
      <c r="C9" s="428" t="s">
        <v>7</v>
      </c>
      <c r="D9" s="236" t="s">
        <v>11</v>
      </c>
      <c r="E9" s="236" t="s">
        <v>345</v>
      </c>
      <c r="F9" s="236" t="s">
        <v>346</v>
      </c>
      <c r="G9" s="236" t="s">
        <v>347</v>
      </c>
      <c r="H9" s="236" t="s">
        <v>348</v>
      </c>
      <c r="I9" s="236" t="s">
        <v>349</v>
      </c>
      <c r="J9" s="236" t="s">
        <v>350</v>
      </c>
      <c r="K9" s="236" t="s">
        <v>351</v>
      </c>
      <c r="L9" s="236" t="s">
        <v>352</v>
      </c>
      <c r="M9" s="236" t="s">
        <v>352</v>
      </c>
      <c r="N9" s="236" t="s">
        <v>353</v>
      </c>
      <c r="O9" s="236" t="s">
        <v>354</v>
      </c>
      <c r="P9" s="236" t="s">
        <v>356</v>
      </c>
      <c r="Q9" s="236" t="s">
        <v>24</v>
      </c>
      <c r="R9" s="233" t="s">
        <v>23</v>
      </c>
    </row>
    <row r="10" spans="1:19" x14ac:dyDescent="0.25">
      <c r="B10" s="233" t="s">
        <v>89</v>
      </c>
      <c r="C10" s="232" t="s">
        <v>17</v>
      </c>
      <c r="D10" s="71">
        <v>9.4E-2</v>
      </c>
      <c r="E10" s="71">
        <v>9.4E-2</v>
      </c>
      <c r="F10" s="71">
        <v>9.6000000000000002E-2</v>
      </c>
      <c r="G10" s="71">
        <v>0.105</v>
      </c>
      <c r="H10" s="71">
        <v>0.113</v>
      </c>
      <c r="I10" s="71">
        <v>0.113</v>
      </c>
      <c r="J10" s="71">
        <v>0.114</v>
      </c>
      <c r="K10" s="71">
        <v>0.128</v>
      </c>
      <c r="L10" s="71">
        <v>0.129</v>
      </c>
      <c r="M10" s="71">
        <v>0.129</v>
      </c>
      <c r="N10" s="71">
        <v>0.129</v>
      </c>
      <c r="O10" s="71">
        <v>0.129</v>
      </c>
      <c r="P10" s="71">
        <v>0.129</v>
      </c>
      <c r="Q10" s="237">
        <f>(G10-F10)/F10</f>
        <v>9.3749999999999931E-2</v>
      </c>
      <c r="R10" s="71" t="s">
        <v>258</v>
      </c>
    </row>
    <row r="11" spans="1:19" x14ac:dyDescent="0.25">
      <c r="B11" s="233" t="s">
        <v>418</v>
      </c>
      <c r="C11" s="233" t="s">
        <v>17</v>
      </c>
      <c r="D11" s="71">
        <v>2.9000000000000001E-2</v>
      </c>
      <c r="E11" s="71">
        <v>2.9000000000000001E-2</v>
      </c>
      <c r="F11" s="71">
        <v>2.9000000000000001E-2</v>
      </c>
      <c r="G11" s="71">
        <v>3.1E-2</v>
      </c>
      <c r="H11" s="71">
        <v>3.3000000000000002E-2</v>
      </c>
      <c r="I11" s="71">
        <v>3.2000000000000001E-2</v>
      </c>
      <c r="J11" s="71">
        <v>3.1E-2</v>
      </c>
      <c r="K11" s="71">
        <v>0.03</v>
      </c>
      <c r="L11" s="71">
        <v>3.2000000000000001E-2</v>
      </c>
      <c r="M11" s="71">
        <v>3.2000000000000001E-2</v>
      </c>
      <c r="N11" s="71">
        <v>3.2000000000000001E-2</v>
      </c>
      <c r="O11" s="71">
        <v>3.2000000000000001E-2</v>
      </c>
      <c r="P11" s="71">
        <v>3.2000000000000001E-2</v>
      </c>
      <c r="Q11" s="237">
        <f t="shared" ref="Q11:Q15" si="0">(G11-F11)/F11</f>
        <v>6.8965517241379254E-2</v>
      </c>
      <c r="R11" s="71" t="s">
        <v>258</v>
      </c>
    </row>
    <row r="12" spans="1:19" x14ac:dyDescent="0.25">
      <c r="B12" s="233" t="s">
        <v>417</v>
      </c>
      <c r="C12" s="232" t="s">
        <v>17</v>
      </c>
      <c r="D12" s="71">
        <v>2.9000000000000001E-2</v>
      </c>
      <c r="E12" s="71">
        <v>2.9000000000000001E-2</v>
      </c>
      <c r="F12" s="71">
        <v>2.9000000000000001E-2</v>
      </c>
      <c r="G12" s="71">
        <v>3.1E-2</v>
      </c>
      <c r="H12" s="71">
        <v>3.3000000000000002E-2</v>
      </c>
      <c r="I12" s="71">
        <v>3.2000000000000001E-2</v>
      </c>
      <c r="J12" s="71">
        <v>3.1E-2</v>
      </c>
      <c r="K12" s="71">
        <v>0.03</v>
      </c>
      <c r="L12" s="71">
        <v>3.2000000000000001E-2</v>
      </c>
      <c r="M12" s="71">
        <v>3.2000000000000001E-2</v>
      </c>
      <c r="N12" s="71">
        <v>3.2000000000000001E-2</v>
      </c>
      <c r="O12" s="71">
        <v>3.2000000000000001E-2</v>
      </c>
      <c r="P12" s="71">
        <v>3.2000000000000001E-2</v>
      </c>
      <c r="Q12" s="237">
        <f>(G12-F12)/F12</f>
        <v>6.8965517241379254E-2</v>
      </c>
      <c r="R12" s="71" t="s">
        <v>258</v>
      </c>
      <c r="S12" s="3"/>
    </row>
    <row r="13" spans="1:19" x14ac:dyDescent="0.25">
      <c r="B13" s="233" t="s">
        <v>271</v>
      </c>
      <c r="C13" s="232" t="s">
        <v>262</v>
      </c>
      <c r="D13" s="71">
        <v>14</v>
      </c>
      <c r="E13" s="71">
        <v>14</v>
      </c>
      <c r="F13" s="71">
        <v>14.1</v>
      </c>
      <c r="G13" s="71">
        <v>14.2</v>
      </c>
      <c r="H13" s="71">
        <v>14.300709219858154</v>
      </c>
      <c r="I13" s="71">
        <v>14.402132689502537</v>
      </c>
      <c r="J13" s="71">
        <v>14.504275474534468</v>
      </c>
      <c r="K13" s="71">
        <v>14.607142676481519</v>
      </c>
      <c r="L13" s="71">
        <v>14.710739433052309</v>
      </c>
      <c r="M13" s="71">
        <v>14.815070918393104</v>
      </c>
      <c r="N13" s="71">
        <v>14.920142343346246</v>
      </c>
      <c r="O13" s="71">
        <v>15.025958955710403</v>
      </c>
      <c r="P13" s="71">
        <v>15.132526040502674</v>
      </c>
      <c r="Q13" s="237">
        <v>7.0921985815602584E-3</v>
      </c>
      <c r="R13" s="71" t="s">
        <v>257</v>
      </c>
      <c r="S13" s="3"/>
    </row>
    <row r="14" spans="1:19" x14ac:dyDescent="0.25">
      <c r="B14" s="233" t="s">
        <v>238</v>
      </c>
      <c r="C14" s="232" t="s">
        <v>88</v>
      </c>
      <c r="D14" s="72">
        <v>0.3</v>
      </c>
      <c r="E14" s="72">
        <v>0.3</v>
      </c>
      <c r="F14" s="72">
        <v>0.3</v>
      </c>
      <c r="G14" s="72">
        <v>0.31</v>
      </c>
      <c r="H14" s="424">
        <f>G14*(1+$Q14)</f>
        <v>0.32033333333333336</v>
      </c>
      <c r="I14" s="424">
        <f t="shared" ref="I14:P15" si="1">H14*(1+$Q14)</f>
        <v>0.33101111111111114</v>
      </c>
      <c r="J14" s="424">
        <f t="shared" si="1"/>
        <v>0.34204481481481486</v>
      </c>
      <c r="K14" s="424">
        <f t="shared" si="1"/>
        <v>0.3534463086419754</v>
      </c>
      <c r="L14" s="424">
        <f t="shared" si="1"/>
        <v>0.36522785226337462</v>
      </c>
      <c r="M14" s="424">
        <f t="shared" si="1"/>
        <v>0.37740211400548712</v>
      </c>
      <c r="N14" s="424">
        <f t="shared" si="1"/>
        <v>0.38998218447233673</v>
      </c>
      <c r="O14" s="424">
        <f t="shared" si="1"/>
        <v>0.40298159062141464</v>
      </c>
      <c r="P14" s="424">
        <f t="shared" si="1"/>
        <v>0.41641431030879517</v>
      </c>
      <c r="Q14" s="237">
        <f>(G14-F14)/F14</f>
        <v>3.3333333333333368E-2</v>
      </c>
      <c r="R14" s="71" t="s">
        <v>257</v>
      </c>
    </row>
    <row r="15" spans="1:19" x14ac:dyDescent="0.25">
      <c r="B15" s="233" t="s">
        <v>237</v>
      </c>
      <c r="C15" s="232" t="s">
        <v>88</v>
      </c>
      <c r="D15" s="73">
        <v>0.7</v>
      </c>
      <c r="E15" s="73">
        <v>0.7</v>
      </c>
      <c r="F15" s="73">
        <v>0.7</v>
      </c>
      <c r="G15" s="73">
        <v>0.72</v>
      </c>
      <c r="H15" s="424">
        <f>G15*(1+$Q15)</f>
        <v>0.74057142857142866</v>
      </c>
      <c r="I15" s="424">
        <f t="shared" si="1"/>
        <v>0.76173061224489813</v>
      </c>
      <c r="J15" s="424">
        <f t="shared" si="1"/>
        <v>0.78349434402332385</v>
      </c>
      <c r="K15" s="424">
        <f t="shared" si="1"/>
        <v>0.80587989670970461</v>
      </c>
      <c r="L15" s="424">
        <f t="shared" si="1"/>
        <v>0.82890503661569626</v>
      </c>
      <c r="M15" s="424">
        <f t="shared" si="1"/>
        <v>0.85258803766185909</v>
      </c>
      <c r="N15" s="424">
        <f t="shared" si="1"/>
        <v>0.87694769588076948</v>
      </c>
      <c r="O15" s="424">
        <f t="shared" si="1"/>
        <v>0.90200334433450591</v>
      </c>
      <c r="P15" s="424">
        <f t="shared" si="1"/>
        <v>0.927774868458349</v>
      </c>
      <c r="Q15" s="237">
        <f t="shared" si="0"/>
        <v>2.8571428571428598E-2</v>
      </c>
      <c r="R15" s="71" t="s">
        <v>257</v>
      </c>
    </row>
    <row r="16" spans="1:19" x14ac:dyDescent="0.25">
      <c r="B16" s="4"/>
      <c r="C16" s="9"/>
      <c r="D16" s="13"/>
      <c r="E16" s="13"/>
      <c r="F16" s="13"/>
      <c r="G16" s="13"/>
      <c r="H16" s="13"/>
      <c r="I16" s="13"/>
      <c r="J16" s="13"/>
      <c r="K16" s="13"/>
      <c r="L16" s="13"/>
      <c r="M16" s="13"/>
      <c r="N16" s="13"/>
      <c r="O16" s="13"/>
      <c r="P16" s="13"/>
      <c r="Q16" s="10"/>
    </row>
    <row r="17" spans="2:18" x14ac:dyDescent="0.25">
      <c r="B17" s="428" t="s">
        <v>4</v>
      </c>
      <c r="C17" s="428" t="s">
        <v>7</v>
      </c>
      <c r="D17" s="236" t="s">
        <v>11</v>
      </c>
      <c r="E17" s="236" t="s">
        <v>345</v>
      </c>
      <c r="F17" s="236" t="s">
        <v>346</v>
      </c>
      <c r="G17" s="236" t="s">
        <v>347</v>
      </c>
      <c r="H17" s="236" t="s">
        <v>348</v>
      </c>
      <c r="I17" s="236" t="s">
        <v>349</v>
      </c>
      <c r="J17" s="236" t="s">
        <v>350</v>
      </c>
      <c r="K17" s="236" t="s">
        <v>351</v>
      </c>
      <c r="L17" s="236" t="s">
        <v>352</v>
      </c>
      <c r="M17" s="236" t="s">
        <v>352</v>
      </c>
      <c r="N17" s="236" t="s">
        <v>353</v>
      </c>
      <c r="O17" s="236" t="s">
        <v>354</v>
      </c>
      <c r="P17" s="236" t="s">
        <v>356</v>
      </c>
      <c r="Q17" s="236" t="s">
        <v>24</v>
      </c>
      <c r="R17" s="233" t="s">
        <v>23</v>
      </c>
    </row>
    <row r="18" spans="2:18" x14ac:dyDescent="0.25">
      <c r="B18" s="233" t="s">
        <v>196</v>
      </c>
      <c r="C18" s="232" t="s">
        <v>15</v>
      </c>
      <c r="D18" s="74">
        <v>116</v>
      </c>
      <c r="E18" s="74">
        <v>116</v>
      </c>
      <c r="F18" s="74">
        <v>116</v>
      </c>
      <c r="G18" s="74">
        <v>117</v>
      </c>
      <c r="H18" s="424">
        <f t="shared" ref="H18:H24" si="2">G18*(1+$Q18)</f>
        <v>118.00862068965517</v>
      </c>
      <c r="I18" s="424">
        <f t="shared" ref="I18:P24" si="3">H18*(1+$Q18)</f>
        <v>119.02593638525565</v>
      </c>
      <c r="J18" s="424">
        <f t="shared" si="3"/>
        <v>120.05202204374923</v>
      </c>
      <c r="K18" s="424">
        <f t="shared" si="3"/>
        <v>121.08695326826431</v>
      </c>
      <c r="L18" s="424">
        <f t="shared" si="3"/>
        <v>122.13080631368038</v>
      </c>
      <c r="M18" s="424">
        <f t="shared" si="3"/>
        <v>123.18365809224659</v>
      </c>
      <c r="N18" s="424">
        <f t="shared" si="3"/>
        <v>124.2455861792487</v>
      </c>
      <c r="O18" s="424">
        <f t="shared" si="3"/>
        <v>125.31666881872498</v>
      </c>
      <c r="P18" s="424">
        <f t="shared" si="3"/>
        <v>126.39698492923122</v>
      </c>
      <c r="Q18" s="238">
        <f t="shared" ref="Q18:Q24" si="4">(G18-F18)/F18</f>
        <v>8.6206896551724137E-3</v>
      </c>
      <c r="R18" s="71" t="s">
        <v>283</v>
      </c>
    </row>
    <row r="19" spans="2:18" x14ac:dyDescent="0.25">
      <c r="B19" s="233" t="s">
        <v>197</v>
      </c>
      <c r="C19" s="232" t="s">
        <v>15</v>
      </c>
      <c r="D19" s="74">
        <v>108</v>
      </c>
      <c r="E19" s="74">
        <v>108</v>
      </c>
      <c r="F19" s="74">
        <v>108</v>
      </c>
      <c r="G19" s="74">
        <v>109</v>
      </c>
      <c r="H19" s="424">
        <f t="shared" si="2"/>
        <v>110.00925925925927</v>
      </c>
      <c r="I19" s="424">
        <f t="shared" si="3"/>
        <v>111.02786351165982</v>
      </c>
      <c r="J19" s="424">
        <f t="shared" si="3"/>
        <v>112.05589928491592</v>
      </c>
      <c r="K19" s="424">
        <f t="shared" si="3"/>
        <v>113.09345390792441</v>
      </c>
      <c r="L19" s="424">
        <f t="shared" si="3"/>
        <v>114.14061551818298</v>
      </c>
      <c r="M19" s="424">
        <f t="shared" si="3"/>
        <v>115.19747306927728</v>
      </c>
      <c r="N19" s="424">
        <f t="shared" si="3"/>
        <v>116.26411633843726</v>
      </c>
      <c r="O19" s="424">
        <f t="shared" si="3"/>
        <v>117.34063593416354</v>
      </c>
      <c r="P19" s="424">
        <f t="shared" si="3"/>
        <v>118.42712330392432</v>
      </c>
      <c r="Q19" s="238">
        <f t="shared" si="4"/>
        <v>9.2592592592592587E-3</v>
      </c>
      <c r="R19" s="71" t="s">
        <v>257</v>
      </c>
    </row>
    <row r="20" spans="2:18" x14ac:dyDescent="0.25">
      <c r="B20" s="233" t="s">
        <v>198</v>
      </c>
      <c r="C20" s="232" t="s">
        <v>15</v>
      </c>
      <c r="D20" s="74">
        <v>108</v>
      </c>
      <c r="E20" s="74">
        <v>108</v>
      </c>
      <c r="F20" s="74">
        <v>108</v>
      </c>
      <c r="G20" s="74">
        <v>109</v>
      </c>
      <c r="H20" s="424">
        <f t="shared" si="2"/>
        <v>110.00925925925927</v>
      </c>
      <c r="I20" s="424">
        <f t="shared" si="3"/>
        <v>111.02786351165982</v>
      </c>
      <c r="J20" s="424">
        <f t="shared" si="3"/>
        <v>112.05589928491592</v>
      </c>
      <c r="K20" s="424">
        <f t="shared" si="3"/>
        <v>113.09345390792441</v>
      </c>
      <c r="L20" s="424">
        <f t="shared" si="3"/>
        <v>114.14061551818298</v>
      </c>
      <c r="M20" s="424">
        <f t="shared" si="3"/>
        <v>115.19747306927728</v>
      </c>
      <c r="N20" s="424">
        <f t="shared" si="3"/>
        <v>116.26411633843726</v>
      </c>
      <c r="O20" s="424">
        <f t="shared" si="3"/>
        <v>117.34063593416354</v>
      </c>
      <c r="P20" s="424">
        <f t="shared" si="3"/>
        <v>118.42712330392432</v>
      </c>
      <c r="Q20" s="238">
        <f t="shared" si="4"/>
        <v>9.2592592592592587E-3</v>
      </c>
      <c r="R20" s="71" t="s">
        <v>257</v>
      </c>
    </row>
    <row r="21" spans="2:18" x14ac:dyDescent="0.25">
      <c r="B21" s="233" t="s">
        <v>199</v>
      </c>
      <c r="C21" s="232" t="s">
        <v>15</v>
      </c>
      <c r="D21" s="74">
        <v>108</v>
      </c>
      <c r="E21" s="74">
        <v>108</v>
      </c>
      <c r="F21" s="74">
        <v>108</v>
      </c>
      <c r="G21" s="74">
        <v>109</v>
      </c>
      <c r="H21" s="424">
        <v>110.00925925925927</v>
      </c>
      <c r="I21" s="424">
        <v>111.02786351165982</v>
      </c>
      <c r="J21" s="424">
        <v>112.05589928491592</v>
      </c>
      <c r="K21" s="424">
        <v>113.09345390792441</v>
      </c>
      <c r="L21" s="424">
        <v>114.14061551818298</v>
      </c>
      <c r="M21" s="424">
        <v>115.19747306927728</v>
      </c>
      <c r="N21" s="424">
        <v>116.26411633843726</v>
      </c>
      <c r="O21" s="424">
        <v>117.34063593416354</v>
      </c>
      <c r="P21" s="424">
        <v>118.42712330392432</v>
      </c>
      <c r="Q21" s="238">
        <v>9.2592592592592587E-3</v>
      </c>
      <c r="R21" s="71" t="s">
        <v>257</v>
      </c>
    </row>
    <row r="22" spans="2:18" x14ac:dyDescent="0.25">
      <c r="B22" s="233" t="s">
        <v>227</v>
      </c>
      <c r="C22" s="232" t="s">
        <v>15</v>
      </c>
      <c r="D22" s="74">
        <v>1</v>
      </c>
      <c r="E22" s="74">
        <v>1</v>
      </c>
      <c r="F22" s="74">
        <v>1</v>
      </c>
      <c r="G22" s="74">
        <v>1.01</v>
      </c>
      <c r="H22" s="424">
        <v>1.0201</v>
      </c>
      <c r="I22" s="424">
        <v>1.0303009999999999</v>
      </c>
      <c r="J22" s="424">
        <v>1.04060401</v>
      </c>
      <c r="K22" s="424">
        <v>1.0510100500999999</v>
      </c>
      <c r="L22" s="424">
        <v>1.0615201506009999</v>
      </c>
      <c r="M22" s="424">
        <v>1.0721353521070098</v>
      </c>
      <c r="N22" s="424">
        <v>1.08285670562808</v>
      </c>
      <c r="O22" s="424">
        <v>1.0936852726843609</v>
      </c>
      <c r="P22" s="424">
        <v>1.1046221254112045</v>
      </c>
      <c r="Q22" s="238">
        <v>1.0000000000000009E-2</v>
      </c>
      <c r="R22" s="71" t="s">
        <v>257</v>
      </c>
    </row>
    <row r="23" spans="2:18" x14ac:dyDescent="0.25">
      <c r="B23" s="233" t="s">
        <v>200</v>
      </c>
      <c r="C23" s="232" t="s">
        <v>15</v>
      </c>
      <c r="D23" s="74">
        <v>1</v>
      </c>
      <c r="E23" s="74">
        <v>1</v>
      </c>
      <c r="F23" s="74">
        <v>1</v>
      </c>
      <c r="G23" s="74">
        <v>1.01</v>
      </c>
      <c r="H23" s="424">
        <f t="shared" si="2"/>
        <v>1.0201</v>
      </c>
      <c r="I23" s="424">
        <f t="shared" si="3"/>
        <v>1.0303009999999999</v>
      </c>
      <c r="J23" s="424">
        <f t="shared" si="3"/>
        <v>1.04060401</v>
      </c>
      <c r="K23" s="424">
        <f t="shared" si="3"/>
        <v>1.0510100500999999</v>
      </c>
      <c r="L23" s="424">
        <f t="shared" si="3"/>
        <v>1.0615201506009999</v>
      </c>
      <c r="M23" s="424">
        <f t="shared" si="3"/>
        <v>1.0721353521070098</v>
      </c>
      <c r="N23" s="424">
        <f t="shared" si="3"/>
        <v>1.08285670562808</v>
      </c>
      <c r="O23" s="424">
        <f t="shared" si="3"/>
        <v>1.0936852726843609</v>
      </c>
      <c r="P23" s="424">
        <f t="shared" si="3"/>
        <v>1.1046221254112045</v>
      </c>
      <c r="Q23" s="238">
        <f t="shared" si="4"/>
        <v>1.0000000000000009E-2</v>
      </c>
      <c r="R23" s="71" t="s">
        <v>257</v>
      </c>
    </row>
    <row r="24" spans="2:18" x14ac:dyDescent="0.25">
      <c r="B24" s="233" t="s">
        <v>201</v>
      </c>
      <c r="C24" s="232" t="s">
        <v>15</v>
      </c>
      <c r="D24" s="74">
        <v>1</v>
      </c>
      <c r="E24" s="74">
        <v>1</v>
      </c>
      <c r="F24" s="74">
        <v>1</v>
      </c>
      <c r="G24" s="74">
        <v>1.01</v>
      </c>
      <c r="H24" s="424">
        <f t="shared" si="2"/>
        <v>1.0201</v>
      </c>
      <c r="I24" s="424">
        <f t="shared" si="3"/>
        <v>1.0303009999999999</v>
      </c>
      <c r="J24" s="424">
        <f t="shared" si="3"/>
        <v>1.04060401</v>
      </c>
      <c r="K24" s="424">
        <f t="shared" si="3"/>
        <v>1.0510100500999999</v>
      </c>
      <c r="L24" s="424">
        <f t="shared" si="3"/>
        <v>1.0615201506009999</v>
      </c>
      <c r="M24" s="424">
        <f t="shared" si="3"/>
        <v>1.0721353521070098</v>
      </c>
      <c r="N24" s="424">
        <f t="shared" si="3"/>
        <v>1.08285670562808</v>
      </c>
      <c r="O24" s="424">
        <f t="shared" si="3"/>
        <v>1.0936852726843609</v>
      </c>
      <c r="P24" s="424">
        <f t="shared" si="3"/>
        <v>1.1046221254112045</v>
      </c>
      <c r="Q24" s="238">
        <f t="shared" si="4"/>
        <v>1.0000000000000009E-2</v>
      </c>
      <c r="R24" s="71" t="s">
        <v>257</v>
      </c>
    </row>
    <row r="25" spans="2:18" x14ac:dyDescent="0.25">
      <c r="B25" s="233" t="s">
        <v>284</v>
      </c>
      <c r="C25" s="232" t="s">
        <v>15</v>
      </c>
      <c r="D25" s="74"/>
      <c r="E25" s="74"/>
      <c r="F25" s="74"/>
      <c r="G25" s="74"/>
      <c r="H25" s="74"/>
      <c r="I25" s="74"/>
      <c r="J25" s="74"/>
      <c r="K25" s="74"/>
      <c r="L25" s="74"/>
      <c r="M25" s="74"/>
      <c r="N25" s="74"/>
      <c r="O25" s="74"/>
      <c r="P25" s="74"/>
      <c r="Q25" s="238"/>
      <c r="R25" s="71"/>
    </row>
    <row r="26" spans="2:18" x14ac:dyDescent="0.25">
      <c r="B26" s="233" t="s">
        <v>428</v>
      </c>
      <c r="C26" s="232" t="s">
        <v>15</v>
      </c>
      <c r="D26" s="74"/>
      <c r="E26" s="74"/>
      <c r="F26" s="74"/>
      <c r="G26" s="74"/>
      <c r="H26" s="74"/>
      <c r="I26" s="74"/>
      <c r="J26" s="74"/>
      <c r="K26" s="74"/>
      <c r="L26" s="74"/>
      <c r="M26" s="74"/>
      <c r="N26" s="74"/>
      <c r="O26" s="74"/>
      <c r="P26" s="74"/>
      <c r="Q26" s="238"/>
      <c r="R26" s="71"/>
    </row>
    <row r="27" spans="2:18" x14ac:dyDescent="0.25">
      <c r="B27" s="4"/>
      <c r="C27" s="9"/>
      <c r="D27" s="14"/>
      <c r="E27" s="14"/>
      <c r="F27" s="14"/>
      <c r="G27" s="14"/>
      <c r="H27" s="14"/>
      <c r="I27" s="14"/>
      <c r="J27" s="14"/>
      <c r="K27" s="14"/>
      <c r="L27" s="14"/>
      <c r="M27" s="14"/>
      <c r="N27" s="14"/>
      <c r="O27" s="14"/>
      <c r="P27" s="14"/>
      <c r="Q27" s="4"/>
    </row>
    <row r="28" spans="2:18" x14ac:dyDescent="0.25">
      <c r="B28" s="428" t="s">
        <v>8</v>
      </c>
      <c r="C28" s="428" t="s">
        <v>7</v>
      </c>
      <c r="D28" s="236" t="s">
        <v>11</v>
      </c>
      <c r="E28" s="236" t="s">
        <v>345</v>
      </c>
      <c r="F28" s="236" t="s">
        <v>346</v>
      </c>
      <c r="G28" s="236" t="s">
        <v>347</v>
      </c>
      <c r="H28" s="236" t="s">
        <v>348</v>
      </c>
      <c r="I28" s="236" t="s">
        <v>349</v>
      </c>
      <c r="J28" s="236" t="s">
        <v>350</v>
      </c>
      <c r="K28" s="236" t="s">
        <v>351</v>
      </c>
      <c r="L28" s="236" t="s">
        <v>352</v>
      </c>
      <c r="M28" s="236" t="s">
        <v>352</v>
      </c>
      <c r="N28" s="236" t="s">
        <v>353</v>
      </c>
      <c r="O28" s="236" t="s">
        <v>354</v>
      </c>
      <c r="P28" s="236" t="s">
        <v>356</v>
      </c>
      <c r="Q28" s="236" t="s">
        <v>24</v>
      </c>
      <c r="R28" s="233" t="s">
        <v>23</v>
      </c>
    </row>
    <row r="29" spans="2:18" x14ac:dyDescent="0.25">
      <c r="B29" s="233" t="s">
        <v>285</v>
      </c>
      <c r="C29" s="232" t="s">
        <v>16</v>
      </c>
      <c r="D29" s="76">
        <v>0.2782931354359926</v>
      </c>
      <c r="E29" s="76">
        <v>0.2782931354359926</v>
      </c>
      <c r="F29" s="76">
        <v>0.2782931354359926</v>
      </c>
      <c r="G29" s="76">
        <v>0.28999999999999998</v>
      </c>
      <c r="H29" s="425">
        <f t="shared" ref="H29:P29" si="5">G29*(1+$Q29)</f>
        <v>0.30219933333333326</v>
      </c>
      <c r="I29" s="425">
        <f t="shared" si="5"/>
        <v>0.31491185195555543</v>
      </c>
      <c r="J29" s="425">
        <f t="shared" si="5"/>
        <v>0.32815914386115241</v>
      </c>
      <c r="K29" s="425">
        <f t="shared" si="5"/>
        <v>0.34196370517957814</v>
      </c>
      <c r="L29" s="425">
        <f t="shared" si="5"/>
        <v>0.35634897837746565</v>
      </c>
      <c r="M29" s="425">
        <f t="shared" si="5"/>
        <v>0.37133939206787764</v>
      </c>
      <c r="N29" s="425">
        <f t="shared" si="5"/>
        <v>0.38696040249419961</v>
      </c>
      <c r="O29" s="425">
        <f t="shared" si="5"/>
        <v>0.40323853675912219</v>
      </c>
      <c r="P29" s="425">
        <f t="shared" si="5"/>
        <v>0.4202014378721225</v>
      </c>
      <c r="Q29" s="238">
        <f t="shared" ref="Q29:Q33" si="6">(G29-F29)/F29</f>
        <v>4.2066666666666516E-2</v>
      </c>
      <c r="R29" s="75" t="s">
        <v>330</v>
      </c>
    </row>
    <row r="30" spans="2:18" x14ac:dyDescent="0.25">
      <c r="B30" s="233" t="s">
        <v>286</v>
      </c>
      <c r="C30" s="232" t="s">
        <v>16</v>
      </c>
      <c r="D30" s="76">
        <v>0.18552875695732837</v>
      </c>
      <c r="E30" s="76">
        <v>0.18552875695732837</v>
      </c>
      <c r="F30" s="76">
        <v>0.18552875695732837</v>
      </c>
      <c r="G30" s="76">
        <v>0.19500000000000001</v>
      </c>
      <c r="H30" s="425">
        <f t="shared" ref="H30:P30" si="7">G30*(1+$Q30)</f>
        <v>0.20495475000000002</v>
      </c>
      <c r="I30" s="425">
        <f t="shared" si="7"/>
        <v>0.21541768998750002</v>
      </c>
      <c r="J30" s="425">
        <f t="shared" si="7"/>
        <v>0.22641476306136191</v>
      </c>
      <c r="K30" s="425">
        <f t="shared" si="7"/>
        <v>0.23797323671564444</v>
      </c>
      <c r="L30" s="425">
        <f t="shared" si="7"/>
        <v>0.25012177044997808</v>
      </c>
      <c r="M30" s="425">
        <f t="shared" si="7"/>
        <v>0.26289048683144944</v>
      </c>
      <c r="N30" s="425">
        <f t="shared" si="7"/>
        <v>0.27631104618419494</v>
      </c>
      <c r="O30" s="425">
        <f t="shared" si="7"/>
        <v>0.29041672509189809</v>
      </c>
      <c r="P30" s="425">
        <f t="shared" si="7"/>
        <v>0.3052424989078395</v>
      </c>
      <c r="Q30" s="238">
        <f t="shared" si="6"/>
        <v>5.1050000000000109E-2</v>
      </c>
      <c r="R30" s="75" t="s">
        <v>46</v>
      </c>
    </row>
    <row r="31" spans="2:18" x14ac:dyDescent="0.25">
      <c r="B31" s="233" t="s">
        <v>287</v>
      </c>
      <c r="C31" s="232" t="s">
        <v>16</v>
      </c>
      <c r="D31" s="76">
        <v>0.18552875695732837</v>
      </c>
      <c r="E31" s="76">
        <v>0.18552875695732837</v>
      </c>
      <c r="F31" s="76">
        <v>0.18552875695732837</v>
      </c>
      <c r="G31" s="76">
        <v>0.19500000000000001</v>
      </c>
      <c r="H31" s="425">
        <f t="shared" ref="H31:P31" si="8">G31*(1+$Q31)</f>
        <v>0.20495475000000002</v>
      </c>
      <c r="I31" s="425">
        <f t="shared" si="8"/>
        <v>0.21541768998750002</v>
      </c>
      <c r="J31" s="425">
        <f t="shared" si="8"/>
        <v>0.22641476306136191</v>
      </c>
      <c r="K31" s="425">
        <f t="shared" si="8"/>
        <v>0.23797323671564444</v>
      </c>
      <c r="L31" s="425">
        <f t="shared" si="8"/>
        <v>0.25012177044997808</v>
      </c>
      <c r="M31" s="425">
        <f t="shared" si="8"/>
        <v>0.26289048683144944</v>
      </c>
      <c r="N31" s="425">
        <f t="shared" si="8"/>
        <v>0.27631104618419494</v>
      </c>
      <c r="O31" s="425">
        <f t="shared" si="8"/>
        <v>0.29041672509189809</v>
      </c>
      <c r="P31" s="425">
        <f t="shared" si="8"/>
        <v>0.3052424989078395</v>
      </c>
      <c r="Q31" s="238">
        <f t="shared" si="6"/>
        <v>5.1050000000000109E-2</v>
      </c>
      <c r="R31" s="75" t="s">
        <v>46</v>
      </c>
    </row>
    <row r="32" spans="2:18" x14ac:dyDescent="0.25">
      <c r="B32" s="233" t="s">
        <v>288</v>
      </c>
      <c r="C32" s="232" t="s">
        <v>16</v>
      </c>
      <c r="D32" s="76">
        <v>9.3749999999999986E-2</v>
      </c>
      <c r="E32" s="76">
        <v>9.3749999999999986E-2</v>
      </c>
      <c r="F32" s="76">
        <v>9.3749999999999986E-2</v>
      </c>
      <c r="G32" s="76">
        <v>9.7000000000000003E-2</v>
      </c>
      <c r="H32" s="425">
        <f t="shared" ref="H32:P32" si="9">G32*(1+$Q32)</f>
        <v>0.10036266666666668</v>
      </c>
      <c r="I32" s="425">
        <f t="shared" si="9"/>
        <v>0.10384190577777781</v>
      </c>
      <c r="J32" s="425">
        <f t="shared" si="9"/>
        <v>0.10744175851140746</v>
      </c>
      <c r="K32" s="425">
        <f t="shared" si="9"/>
        <v>0.11116640613980293</v>
      </c>
      <c r="L32" s="425">
        <f t="shared" si="9"/>
        <v>0.11502017488598279</v>
      </c>
      <c r="M32" s="425">
        <f t="shared" si="9"/>
        <v>0.11900754094869688</v>
      </c>
      <c r="N32" s="425">
        <f t="shared" si="9"/>
        <v>0.12313313570158506</v>
      </c>
      <c r="O32" s="425">
        <f t="shared" si="9"/>
        <v>0.12740175107257337</v>
      </c>
      <c r="P32" s="425">
        <f t="shared" si="9"/>
        <v>0.13181834510975593</v>
      </c>
      <c r="Q32" s="238">
        <f t="shared" si="6"/>
        <v>3.4666666666666852E-2</v>
      </c>
      <c r="R32" s="75" t="s">
        <v>25</v>
      </c>
    </row>
    <row r="33" spans="2:18" x14ac:dyDescent="0.25">
      <c r="B33" s="233" t="s">
        <v>289</v>
      </c>
      <c r="C33" s="232" t="s">
        <v>16</v>
      </c>
      <c r="D33" s="76">
        <v>9.3749999999999986E-2</v>
      </c>
      <c r="E33" s="76">
        <v>9.3749999999999986E-2</v>
      </c>
      <c r="F33" s="76">
        <v>9.3749999999999986E-2</v>
      </c>
      <c r="G33" s="76">
        <v>9.7000000000000003E-2</v>
      </c>
      <c r="H33" s="425">
        <f t="shared" ref="H33:P33" si="10">G33*(1+$Q33)</f>
        <v>0.10036266666666668</v>
      </c>
      <c r="I33" s="425">
        <f t="shared" si="10"/>
        <v>0.10384190577777781</v>
      </c>
      <c r="J33" s="425">
        <f t="shared" si="10"/>
        <v>0.10744175851140746</v>
      </c>
      <c r="K33" s="425">
        <f t="shared" si="10"/>
        <v>0.11116640613980293</v>
      </c>
      <c r="L33" s="425">
        <f t="shared" si="10"/>
        <v>0.11502017488598279</v>
      </c>
      <c r="M33" s="425">
        <f t="shared" si="10"/>
        <v>0.11900754094869688</v>
      </c>
      <c r="N33" s="425">
        <f t="shared" si="10"/>
        <v>0.12313313570158506</v>
      </c>
      <c r="O33" s="425">
        <f t="shared" si="10"/>
        <v>0.12740175107257337</v>
      </c>
      <c r="P33" s="425">
        <f t="shared" si="10"/>
        <v>0.13181834510975593</v>
      </c>
      <c r="Q33" s="238">
        <f t="shared" si="6"/>
        <v>3.4666666666666852E-2</v>
      </c>
      <c r="R33" s="75" t="s">
        <v>25</v>
      </c>
    </row>
    <row r="34" spans="2:18" x14ac:dyDescent="0.25">
      <c r="B34" s="233" t="s">
        <v>92</v>
      </c>
      <c r="C34" s="232" t="s">
        <v>87</v>
      </c>
      <c r="D34" s="76">
        <v>1</v>
      </c>
      <c r="E34" s="76">
        <v>1</v>
      </c>
      <c r="F34" s="76">
        <v>1</v>
      </c>
      <c r="G34" s="76">
        <v>1.03</v>
      </c>
      <c r="H34" s="425">
        <f t="shared" ref="H34:P34" si="11">G34*(1+$Q34)</f>
        <v>1.0609</v>
      </c>
      <c r="I34" s="425">
        <f t="shared" si="11"/>
        <v>1.092727</v>
      </c>
      <c r="J34" s="425">
        <f t="shared" si="11"/>
        <v>1.1255088100000001</v>
      </c>
      <c r="K34" s="425">
        <f t="shared" si="11"/>
        <v>1.1592740743000001</v>
      </c>
      <c r="L34" s="425">
        <f t="shared" si="11"/>
        <v>1.1940522965290001</v>
      </c>
      <c r="M34" s="425">
        <f t="shared" si="11"/>
        <v>1.2298738654248702</v>
      </c>
      <c r="N34" s="425">
        <f t="shared" si="11"/>
        <v>1.2667700813876164</v>
      </c>
      <c r="O34" s="425">
        <f t="shared" si="11"/>
        <v>1.3047731838292449</v>
      </c>
      <c r="P34" s="425">
        <f t="shared" si="11"/>
        <v>1.3439163793441222</v>
      </c>
      <c r="Q34" s="238">
        <f t="shared" ref="Q34:Q37" si="12">(G34-F34)/F34</f>
        <v>3.0000000000000027E-2</v>
      </c>
      <c r="R34" s="75" t="s">
        <v>331</v>
      </c>
    </row>
    <row r="35" spans="2:18" x14ac:dyDescent="0.25">
      <c r="B35" s="233" t="s">
        <v>93</v>
      </c>
      <c r="C35" s="232" t="s">
        <v>16</v>
      </c>
      <c r="D35" s="76">
        <v>1</v>
      </c>
      <c r="E35" s="76">
        <v>1</v>
      </c>
      <c r="F35" s="76">
        <v>1</v>
      </c>
      <c r="G35" s="76">
        <v>1.03</v>
      </c>
      <c r="H35" s="425">
        <f t="shared" ref="H35:P35" si="13">G35*(1+$Q35)</f>
        <v>1.0609</v>
      </c>
      <c r="I35" s="425">
        <f t="shared" si="13"/>
        <v>1.092727</v>
      </c>
      <c r="J35" s="425">
        <f t="shared" si="13"/>
        <v>1.1255088100000001</v>
      </c>
      <c r="K35" s="425">
        <f t="shared" si="13"/>
        <v>1.1592740743000001</v>
      </c>
      <c r="L35" s="425">
        <f t="shared" si="13"/>
        <v>1.1940522965290001</v>
      </c>
      <c r="M35" s="425">
        <f t="shared" si="13"/>
        <v>1.2298738654248702</v>
      </c>
      <c r="N35" s="425">
        <f t="shared" si="13"/>
        <v>1.2667700813876164</v>
      </c>
      <c r="O35" s="425">
        <f t="shared" si="13"/>
        <v>1.3047731838292449</v>
      </c>
      <c r="P35" s="425">
        <f t="shared" si="13"/>
        <v>1.3439163793441222</v>
      </c>
      <c r="Q35" s="238">
        <f t="shared" si="12"/>
        <v>3.0000000000000027E-2</v>
      </c>
      <c r="R35" s="75" t="s">
        <v>331</v>
      </c>
    </row>
    <row r="36" spans="2:18" x14ac:dyDescent="0.25">
      <c r="B36" s="233" t="s">
        <v>290</v>
      </c>
      <c r="C36" s="232" t="s">
        <v>16</v>
      </c>
      <c r="D36" s="76">
        <v>1</v>
      </c>
      <c r="E36" s="76">
        <v>1</v>
      </c>
      <c r="F36" s="76">
        <v>1</v>
      </c>
      <c r="G36" s="76">
        <v>1.03</v>
      </c>
      <c r="H36" s="425">
        <f t="shared" ref="H36:P36" si="14">G36*(1+$Q36)</f>
        <v>1.0609</v>
      </c>
      <c r="I36" s="425">
        <f t="shared" si="14"/>
        <v>1.092727</v>
      </c>
      <c r="J36" s="425">
        <f t="shared" si="14"/>
        <v>1.1255088100000001</v>
      </c>
      <c r="K36" s="425">
        <f t="shared" si="14"/>
        <v>1.1592740743000001</v>
      </c>
      <c r="L36" s="425">
        <f t="shared" si="14"/>
        <v>1.1940522965290001</v>
      </c>
      <c r="M36" s="425">
        <f t="shared" si="14"/>
        <v>1.2298738654248702</v>
      </c>
      <c r="N36" s="425">
        <f t="shared" si="14"/>
        <v>1.2667700813876164</v>
      </c>
      <c r="O36" s="425">
        <f t="shared" si="14"/>
        <v>1.3047731838292449</v>
      </c>
      <c r="P36" s="425">
        <f t="shared" si="14"/>
        <v>1.3439163793441222</v>
      </c>
      <c r="Q36" s="238">
        <f t="shared" si="12"/>
        <v>3.0000000000000027E-2</v>
      </c>
      <c r="R36" s="75" t="s">
        <v>331</v>
      </c>
    </row>
    <row r="37" spans="2:18" x14ac:dyDescent="0.25">
      <c r="B37" s="233" t="s">
        <v>207</v>
      </c>
      <c r="C37" s="232" t="s">
        <v>16</v>
      </c>
      <c r="D37" s="76">
        <v>1</v>
      </c>
      <c r="E37" s="76">
        <v>1</v>
      </c>
      <c r="F37" s="76">
        <v>1</v>
      </c>
      <c r="G37" s="76">
        <v>1.03</v>
      </c>
      <c r="H37" s="425">
        <f t="shared" ref="H37:P37" si="15">G37*(1+$Q37)</f>
        <v>1.0609</v>
      </c>
      <c r="I37" s="425">
        <f t="shared" si="15"/>
        <v>1.092727</v>
      </c>
      <c r="J37" s="425">
        <f t="shared" si="15"/>
        <v>1.1255088100000001</v>
      </c>
      <c r="K37" s="425">
        <f t="shared" si="15"/>
        <v>1.1592740743000001</v>
      </c>
      <c r="L37" s="425">
        <f t="shared" si="15"/>
        <v>1.1940522965290001</v>
      </c>
      <c r="M37" s="425">
        <f t="shared" si="15"/>
        <v>1.2298738654248702</v>
      </c>
      <c r="N37" s="425">
        <f t="shared" si="15"/>
        <v>1.2667700813876164</v>
      </c>
      <c r="O37" s="425">
        <f t="shared" si="15"/>
        <v>1.3047731838292449</v>
      </c>
      <c r="P37" s="425">
        <f t="shared" si="15"/>
        <v>1.3439163793441222</v>
      </c>
      <c r="Q37" s="238">
        <f t="shared" si="12"/>
        <v>3.0000000000000027E-2</v>
      </c>
      <c r="R37" s="75" t="s">
        <v>331</v>
      </c>
    </row>
    <row r="38" spans="2:18" x14ac:dyDescent="0.25">
      <c r="B38" s="4"/>
      <c r="C38" s="9"/>
      <c r="D38" s="13"/>
      <c r="E38" s="13"/>
      <c r="F38" s="13"/>
      <c r="G38" s="13"/>
      <c r="H38" s="13"/>
      <c r="I38" s="13"/>
      <c r="J38" s="13"/>
      <c r="K38" s="13"/>
      <c r="L38" s="13"/>
      <c r="M38" s="13"/>
      <c r="N38" s="13"/>
      <c r="O38" s="13"/>
      <c r="P38" s="13"/>
      <c r="Q38" s="4"/>
    </row>
    <row r="39" spans="2:18" x14ac:dyDescent="0.25">
      <c r="B39" s="428" t="s">
        <v>172</v>
      </c>
      <c r="C39" s="428" t="s">
        <v>7</v>
      </c>
      <c r="D39" s="236" t="s">
        <v>11</v>
      </c>
      <c r="E39" s="236" t="s">
        <v>345</v>
      </c>
      <c r="F39" s="236" t="s">
        <v>346</v>
      </c>
      <c r="G39" s="236" t="s">
        <v>347</v>
      </c>
      <c r="H39" s="236" t="s">
        <v>348</v>
      </c>
      <c r="I39" s="236" t="s">
        <v>349</v>
      </c>
      <c r="J39" s="236" t="s">
        <v>350</v>
      </c>
      <c r="K39" s="236" t="s">
        <v>351</v>
      </c>
      <c r="L39" s="236" t="s">
        <v>352</v>
      </c>
      <c r="M39" s="236" t="s">
        <v>352</v>
      </c>
      <c r="N39" s="236" t="s">
        <v>353</v>
      </c>
      <c r="O39" s="236" t="s">
        <v>354</v>
      </c>
      <c r="P39" s="236" t="s">
        <v>356</v>
      </c>
      <c r="Q39" s="236" t="s">
        <v>24</v>
      </c>
      <c r="R39" s="233" t="s">
        <v>23</v>
      </c>
    </row>
    <row r="40" spans="2:18" x14ac:dyDescent="0.25">
      <c r="B40" s="233" t="s">
        <v>171</v>
      </c>
      <c r="C40" s="232" t="s">
        <v>17</v>
      </c>
      <c r="D40" s="424">
        <f t="shared" ref="D40:P40" si="16">D10</f>
        <v>9.4E-2</v>
      </c>
      <c r="E40" s="424">
        <f t="shared" si="16"/>
        <v>9.4E-2</v>
      </c>
      <c r="F40" s="424">
        <f t="shared" si="16"/>
        <v>9.6000000000000002E-2</v>
      </c>
      <c r="G40" s="424">
        <f t="shared" si="16"/>
        <v>0.105</v>
      </c>
      <c r="H40" s="424">
        <f t="shared" si="16"/>
        <v>0.113</v>
      </c>
      <c r="I40" s="424">
        <f t="shared" si="16"/>
        <v>0.113</v>
      </c>
      <c r="J40" s="424">
        <f t="shared" si="16"/>
        <v>0.114</v>
      </c>
      <c r="K40" s="424">
        <f t="shared" si="16"/>
        <v>0.128</v>
      </c>
      <c r="L40" s="424">
        <f t="shared" si="16"/>
        <v>0.129</v>
      </c>
      <c r="M40" s="424">
        <f t="shared" si="16"/>
        <v>0.129</v>
      </c>
      <c r="N40" s="424">
        <f t="shared" si="16"/>
        <v>0.129</v>
      </c>
      <c r="O40" s="424">
        <f t="shared" si="16"/>
        <v>0.129</v>
      </c>
      <c r="P40" s="424">
        <f t="shared" si="16"/>
        <v>0.129</v>
      </c>
      <c r="Q40" s="238">
        <f>(G40-F40)/F40</f>
        <v>9.3749999999999931E-2</v>
      </c>
      <c r="R40" s="76" t="s">
        <v>230</v>
      </c>
    </row>
    <row r="41" spans="2:18" x14ac:dyDescent="0.25">
      <c r="B41" s="233" t="s">
        <v>173</v>
      </c>
      <c r="C41" s="232" t="s">
        <v>17</v>
      </c>
      <c r="D41" s="424">
        <f t="shared" ref="D41:P41" si="17">D11/0.8</f>
        <v>3.6249999999999998E-2</v>
      </c>
      <c r="E41" s="424">
        <f t="shared" si="17"/>
        <v>3.6249999999999998E-2</v>
      </c>
      <c r="F41" s="424">
        <f t="shared" si="17"/>
        <v>3.6249999999999998E-2</v>
      </c>
      <c r="G41" s="424">
        <f t="shared" si="17"/>
        <v>3.875E-2</v>
      </c>
      <c r="H41" s="424">
        <f t="shared" si="17"/>
        <v>4.1250000000000002E-2</v>
      </c>
      <c r="I41" s="424">
        <f t="shared" si="17"/>
        <v>0.04</v>
      </c>
      <c r="J41" s="424">
        <f t="shared" si="17"/>
        <v>3.875E-2</v>
      </c>
      <c r="K41" s="424">
        <f t="shared" si="17"/>
        <v>3.7499999999999999E-2</v>
      </c>
      <c r="L41" s="424">
        <f t="shared" si="17"/>
        <v>0.04</v>
      </c>
      <c r="M41" s="424">
        <f t="shared" si="17"/>
        <v>0.04</v>
      </c>
      <c r="N41" s="424">
        <f t="shared" si="17"/>
        <v>0.04</v>
      </c>
      <c r="O41" s="424">
        <f t="shared" si="17"/>
        <v>0.04</v>
      </c>
      <c r="P41" s="424">
        <f t="shared" si="17"/>
        <v>0.04</v>
      </c>
      <c r="Q41" s="238">
        <f t="shared" ref="Q41:Q50" si="18">(G41-F41)/F41</f>
        <v>6.8965517241379379E-2</v>
      </c>
      <c r="R41" s="76" t="s">
        <v>231</v>
      </c>
    </row>
    <row r="42" spans="2:18" x14ac:dyDescent="0.25">
      <c r="B42" s="233" t="s">
        <v>174</v>
      </c>
      <c r="C42" s="232" t="s">
        <v>17</v>
      </c>
      <c r="D42" s="73">
        <v>0.11</v>
      </c>
      <c r="E42" s="73">
        <v>0.11</v>
      </c>
      <c r="F42" s="73">
        <v>0.11</v>
      </c>
      <c r="G42" s="73">
        <v>0.113</v>
      </c>
      <c r="H42" s="424">
        <f t="shared" ref="H42:P43" si="19">G42*(1+$Q42)</f>
        <v>0.11608181818181819</v>
      </c>
      <c r="I42" s="424">
        <f t="shared" si="19"/>
        <v>0.11924768595041324</v>
      </c>
      <c r="J42" s="424">
        <f t="shared" si="19"/>
        <v>0.12249989556724269</v>
      </c>
      <c r="K42" s="424">
        <f t="shared" si="19"/>
        <v>0.12584080180998569</v>
      </c>
      <c r="L42" s="424">
        <f t="shared" si="19"/>
        <v>0.12927282367753076</v>
      </c>
      <c r="M42" s="424">
        <f t="shared" si="19"/>
        <v>0.13279844614146344</v>
      </c>
      <c r="N42" s="424">
        <f t="shared" si="19"/>
        <v>0.13642022194532155</v>
      </c>
      <c r="O42" s="424">
        <f t="shared" si="19"/>
        <v>0.14014077345292125</v>
      </c>
      <c r="P42" s="424">
        <f t="shared" si="19"/>
        <v>0.14396279454709185</v>
      </c>
      <c r="Q42" s="237">
        <f t="shared" si="18"/>
        <v>2.7272727272727296E-2</v>
      </c>
      <c r="R42" s="71" t="s">
        <v>257</v>
      </c>
    </row>
    <row r="43" spans="2:18" x14ac:dyDescent="0.25">
      <c r="B43" s="233" t="s">
        <v>90</v>
      </c>
      <c r="C43" s="232" t="s">
        <v>17</v>
      </c>
      <c r="D43" s="73">
        <v>0.03</v>
      </c>
      <c r="E43" s="73">
        <v>0.03</v>
      </c>
      <c r="F43" s="73">
        <v>0.03</v>
      </c>
      <c r="G43" s="73">
        <v>3.1E-2</v>
      </c>
      <c r="H43" s="424">
        <f t="shared" si="19"/>
        <v>3.2033333333333337E-2</v>
      </c>
      <c r="I43" s="424">
        <f t="shared" si="19"/>
        <v>3.3101111111111116E-2</v>
      </c>
      <c r="J43" s="424">
        <f t="shared" si="19"/>
        <v>3.4204481481481488E-2</v>
      </c>
      <c r="K43" s="424">
        <f t="shared" si="19"/>
        <v>3.5344630864197542E-2</v>
      </c>
      <c r="L43" s="424">
        <f t="shared" si="19"/>
        <v>3.6522785226337465E-2</v>
      </c>
      <c r="M43" s="424">
        <f t="shared" si="19"/>
        <v>3.7740211400548715E-2</v>
      </c>
      <c r="N43" s="424">
        <f t="shared" si="19"/>
        <v>3.8998218447233675E-2</v>
      </c>
      <c r="O43" s="424">
        <f t="shared" si="19"/>
        <v>4.0298159062141466E-2</v>
      </c>
      <c r="P43" s="424">
        <f t="shared" si="19"/>
        <v>4.1641431030879521E-2</v>
      </c>
      <c r="Q43" s="237">
        <f t="shared" si="18"/>
        <v>3.3333333333333368E-2</v>
      </c>
      <c r="R43" s="71" t="s">
        <v>257</v>
      </c>
    </row>
    <row r="44" spans="2:18" x14ac:dyDescent="0.25">
      <c r="B44" s="233" t="s">
        <v>291</v>
      </c>
      <c r="C44" s="232" t="s">
        <v>17</v>
      </c>
      <c r="D44" s="71">
        <v>3.7999999999999999E-2</v>
      </c>
      <c r="E44" s="71">
        <v>3.7999999999999999E-2</v>
      </c>
      <c r="F44" s="71">
        <v>3.7999999999999999E-2</v>
      </c>
      <c r="G44" s="71">
        <v>3.7999999999999999E-2</v>
      </c>
      <c r="H44" s="71">
        <v>3.7999999999999999E-2</v>
      </c>
      <c r="I44" s="71">
        <v>3.7999999999999999E-2</v>
      </c>
      <c r="J44" s="71">
        <v>3.7999999999999999E-2</v>
      </c>
      <c r="K44" s="71">
        <v>3.7999999999999999E-2</v>
      </c>
      <c r="L44" s="71">
        <v>3.7999999999999999E-2</v>
      </c>
      <c r="M44" s="71">
        <v>3.7999999999999999E-2</v>
      </c>
      <c r="N44" s="71">
        <v>3.7999999999999999E-2</v>
      </c>
      <c r="O44" s="71">
        <v>3.7999999999999999E-2</v>
      </c>
      <c r="P44" s="71">
        <v>3.7999999999999999E-2</v>
      </c>
      <c r="Q44" s="238">
        <f t="shared" si="18"/>
        <v>0</v>
      </c>
      <c r="R44" s="76" t="s">
        <v>332</v>
      </c>
    </row>
    <row r="45" spans="2:18" x14ac:dyDescent="0.25">
      <c r="B45" s="233" t="s">
        <v>292</v>
      </c>
      <c r="C45" s="232" t="s">
        <v>17</v>
      </c>
      <c r="D45" s="71">
        <v>3.7999999999999999E-2</v>
      </c>
      <c r="E45" s="71">
        <v>3.7999999999999999E-2</v>
      </c>
      <c r="F45" s="71">
        <v>3.7999999999999999E-2</v>
      </c>
      <c r="G45" s="71">
        <v>3.7999999999999999E-2</v>
      </c>
      <c r="H45" s="71">
        <v>3.7999999999999999E-2</v>
      </c>
      <c r="I45" s="71">
        <v>3.7999999999999999E-2</v>
      </c>
      <c r="J45" s="71">
        <v>3.7999999999999999E-2</v>
      </c>
      <c r="K45" s="71">
        <v>3.7999999999999999E-2</v>
      </c>
      <c r="L45" s="71">
        <v>3.7999999999999999E-2</v>
      </c>
      <c r="M45" s="71">
        <v>3.7999999999999999E-2</v>
      </c>
      <c r="N45" s="71">
        <v>3.7999999999999999E-2</v>
      </c>
      <c r="O45" s="71">
        <v>3.7999999999999999E-2</v>
      </c>
      <c r="P45" s="71">
        <v>3.7999999999999999E-2</v>
      </c>
      <c r="Q45" s="238">
        <f t="shared" si="18"/>
        <v>0</v>
      </c>
      <c r="R45" s="76" t="s">
        <v>333</v>
      </c>
    </row>
    <row r="46" spans="2:18" x14ac:dyDescent="0.25">
      <c r="B46" s="233" t="s">
        <v>293</v>
      </c>
      <c r="C46" s="232" t="s">
        <v>17</v>
      </c>
      <c r="D46" s="71">
        <v>3.7999999999999999E-2</v>
      </c>
      <c r="E46" s="71">
        <v>3.7999999999999999E-2</v>
      </c>
      <c r="F46" s="71">
        <v>3.7999999999999999E-2</v>
      </c>
      <c r="G46" s="71">
        <v>3.7999999999999999E-2</v>
      </c>
      <c r="H46" s="71">
        <v>3.7999999999999999E-2</v>
      </c>
      <c r="I46" s="71">
        <v>3.7999999999999999E-2</v>
      </c>
      <c r="J46" s="71">
        <v>3.7999999999999999E-2</v>
      </c>
      <c r="K46" s="71">
        <v>3.7999999999999999E-2</v>
      </c>
      <c r="L46" s="71">
        <v>3.7999999999999999E-2</v>
      </c>
      <c r="M46" s="71">
        <v>3.7999999999999999E-2</v>
      </c>
      <c r="N46" s="71">
        <v>3.7999999999999999E-2</v>
      </c>
      <c r="O46" s="71">
        <v>3.7999999999999999E-2</v>
      </c>
      <c r="P46" s="71">
        <v>3.7999999999999999E-2</v>
      </c>
      <c r="Q46" s="238">
        <f t="shared" si="18"/>
        <v>0</v>
      </c>
      <c r="R46" s="76" t="s">
        <v>333</v>
      </c>
    </row>
    <row r="47" spans="2:18" x14ac:dyDescent="0.25">
      <c r="B47" s="233" t="s">
        <v>294</v>
      </c>
      <c r="C47" s="232" t="s">
        <v>17</v>
      </c>
      <c r="D47" s="71">
        <v>3.7999999999999999E-2</v>
      </c>
      <c r="E47" s="71">
        <v>3.7999999999999999E-2</v>
      </c>
      <c r="F47" s="71">
        <v>3.7999999999999999E-2</v>
      </c>
      <c r="G47" s="71">
        <v>3.7999999999999999E-2</v>
      </c>
      <c r="H47" s="71">
        <v>3.7999999999999999E-2</v>
      </c>
      <c r="I47" s="71">
        <v>3.7999999999999999E-2</v>
      </c>
      <c r="J47" s="71">
        <v>3.7999999999999999E-2</v>
      </c>
      <c r="K47" s="71">
        <v>3.7999999999999999E-2</v>
      </c>
      <c r="L47" s="71">
        <v>3.7999999999999999E-2</v>
      </c>
      <c r="M47" s="71">
        <v>3.7999999999999999E-2</v>
      </c>
      <c r="N47" s="71">
        <v>3.7999999999999999E-2</v>
      </c>
      <c r="O47" s="71">
        <v>3.7999999999999999E-2</v>
      </c>
      <c r="P47" s="71">
        <v>3.7999999999999999E-2</v>
      </c>
      <c r="Q47" s="238">
        <f t="shared" si="18"/>
        <v>0</v>
      </c>
      <c r="R47" s="76" t="s">
        <v>333</v>
      </c>
    </row>
    <row r="48" spans="2:18" x14ac:dyDescent="0.25">
      <c r="B48" s="233" t="s">
        <v>295</v>
      </c>
      <c r="C48" s="232" t="s">
        <v>17</v>
      </c>
      <c r="D48" s="71">
        <v>3.7999999999999999E-2</v>
      </c>
      <c r="E48" s="71">
        <v>3.7999999999999999E-2</v>
      </c>
      <c r="F48" s="71">
        <v>3.7999999999999999E-2</v>
      </c>
      <c r="G48" s="71">
        <v>3.7999999999999999E-2</v>
      </c>
      <c r="H48" s="71">
        <v>3.7999999999999999E-2</v>
      </c>
      <c r="I48" s="71">
        <v>3.7999999999999999E-2</v>
      </c>
      <c r="J48" s="71">
        <v>3.7999999999999999E-2</v>
      </c>
      <c r="K48" s="71">
        <v>3.7999999999999999E-2</v>
      </c>
      <c r="L48" s="71">
        <v>3.7999999999999999E-2</v>
      </c>
      <c r="M48" s="71">
        <v>3.7999999999999999E-2</v>
      </c>
      <c r="N48" s="71">
        <v>3.7999999999999999E-2</v>
      </c>
      <c r="O48" s="71">
        <v>3.7999999999999999E-2</v>
      </c>
      <c r="P48" s="71">
        <v>3.7999999999999999E-2</v>
      </c>
      <c r="Q48" s="238">
        <f t="shared" si="18"/>
        <v>0</v>
      </c>
      <c r="R48" s="76" t="s">
        <v>333</v>
      </c>
    </row>
    <row r="49" spans="2:18" x14ac:dyDescent="0.25">
      <c r="B49" s="233" t="s">
        <v>296</v>
      </c>
      <c r="C49" s="232" t="s">
        <v>17</v>
      </c>
      <c r="D49" s="71">
        <v>3.7999999999999999E-2</v>
      </c>
      <c r="E49" s="71">
        <v>3.7999999999999999E-2</v>
      </c>
      <c r="F49" s="71">
        <v>3.7999999999999999E-2</v>
      </c>
      <c r="G49" s="71">
        <v>3.7999999999999999E-2</v>
      </c>
      <c r="H49" s="71">
        <v>3.7999999999999999E-2</v>
      </c>
      <c r="I49" s="71">
        <v>3.7999999999999999E-2</v>
      </c>
      <c r="J49" s="71">
        <v>3.7999999999999999E-2</v>
      </c>
      <c r="K49" s="71">
        <v>3.7999999999999999E-2</v>
      </c>
      <c r="L49" s="71">
        <v>3.7999999999999999E-2</v>
      </c>
      <c r="M49" s="71">
        <v>3.7999999999999999E-2</v>
      </c>
      <c r="N49" s="71">
        <v>3.7999999999999999E-2</v>
      </c>
      <c r="O49" s="71">
        <v>3.7999999999999999E-2</v>
      </c>
      <c r="P49" s="71">
        <v>3.7999999999999999E-2</v>
      </c>
      <c r="Q49" s="238">
        <f t="shared" si="18"/>
        <v>0</v>
      </c>
      <c r="R49" s="76"/>
    </row>
    <row r="50" spans="2:18" x14ac:dyDescent="0.25">
      <c r="B50" s="233" t="s">
        <v>274</v>
      </c>
      <c r="C50" s="232" t="s">
        <v>17</v>
      </c>
      <c r="D50" s="71">
        <v>3.7999999999999999E-2</v>
      </c>
      <c r="E50" s="71">
        <v>3.7999999999999999E-2</v>
      </c>
      <c r="F50" s="71">
        <v>3.7999999999999999E-2</v>
      </c>
      <c r="G50" s="71">
        <v>3.7999999999999999E-2</v>
      </c>
      <c r="H50" s="71">
        <v>3.7999999999999999E-2</v>
      </c>
      <c r="I50" s="71">
        <v>3.7999999999999999E-2</v>
      </c>
      <c r="J50" s="71">
        <v>3.7999999999999999E-2</v>
      </c>
      <c r="K50" s="71">
        <v>3.7999999999999999E-2</v>
      </c>
      <c r="L50" s="71">
        <v>3.7999999999999999E-2</v>
      </c>
      <c r="M50" s="71">
        <v>3.7999999999999999E-2</v>
      </c>
      <c r="N50" s="71">
        <v>3.7999999999999999E-2</v>
      </c>
      <c r="O50" s="71">
        <v>3.7999999999999999E-2</v>
      </c>
      <c r="P50" s="71">
        <v>3.7999999999999999E-2</v>
      </c>
      <c r="Q50" s="238">
        <f t="shared" si="18"/>
        <v>0</v>
      </c>
      <c r="R50" s="76"/>
    </row>
    <row r="51" spans="2:18" x14ac:dyDescent="0.25">
      <c r="B51" s="235" t="s">
        <v>47</v>
      </c>
      <c r="C51" s="232" t="s">
        <v>48</v>
      </c>
      <c r="D51" s="76">
        <v>15.6</v>
      </c>
      <c r="E51" s="76">
        <v>15.6</v>
      </c>
      <c r="F51" s="76">
        <v>16.100000000000001</v>
      </c>
      <c r="G51" s="76">
        <v>16.583000000000002</v>
      </c>
      <c r="H51" s="425">
        <f t="shared" ref="H51:P51" si="20">G51*(1+$Q51)</f>
        <v>17.080490000000001</v>
      </c>
      <c r="I51" s="425">
        <f t="shared" si="20"/>
        <v>17.592904700000002</v>
      </c>
      <c r="J51" s="425">
        <f t="shared" si="20"/>
        <v>18.120691841000003</v>
      </c>
      <c r="K51" s="425">
        <f t="shared" si="20"/>
        <v>18.664312596230005</v>
      </c>
      <c r="L51" s="425">
        <f t="shared" si="20"/>
        <v>19.224241974116904</v>
      </c>
      <c r="M51" s="425">
        <f t="shared" si="20"/>
        <v>19.80096923334041</v>
      </c>
      <c r="N51" s="425">
        <f t="shared" si="20"/>
        <v>20.394998310340622</v>
      </c>
      <c r="O51" s="425">
        <f t="shared" si="20"/>
        <v>21.006848259650841</v>
      </c>
      <c r="P51" s="425">
        <f t="shared" si="20"/>
        <v>21.637053707440366</v>
      </c>
      <c r="Q51" s="238">
        <f>(G51-F51)/F51</f>
        <v>3.000000000000003E-2</v>
      </c>
      <c r="R51" s="429" t="s">
        <v>334</v>
      </c>
    </row>
  </sheetData>
  <sheetProtection algorithmName="SHA-512" hashValue="h+JbObvmbYniUHNjLFlNJUnnFQ9UWQS2VrPbmMZ3YnjE9Zuj+3NyLAT0oEVSbcjQZXY8/Fwrhu4lI0LuV6P14w==" saltValue="9+MV9569JbP4aNVZkwMjMw==" spinCount="100000" sheet="1" objects="1" scenarios="1"/>
  <mergeCells count="1">
    <mergeCell ref="D8:P8"/>
  </mergeCells>
  <hyperlinks>
    <hyperlink ref="A2" location="'READ THIS FIRST'!C244" tooltip="Click for help" display="HELP"/>
    <hyperlink ref="R51" display="https://www.gov.uk/government/publications/2010-to-2015-government-policy-energy-demand-reduction-in-industry-business-and-the-public-sector/2010-to-2015-government-policy-energy-demand-reduction-in-industry-business-and-the-public-sector#appendix-3-crc-e"/>
  </hyperlinks>
  <pageMargins left="0.75" right="0.75" top="1" bottom="1"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97</vt:i4>
      </vt:variant>
    </vt:vector>
  </HeadingPairs>
  <TitlesOfParts>
    <vt:vector size="115" baseType="lpstr">
      <vt:lpstr>READ THIS FIRST</vt:lpstr>
      <vt:lpstr>Historical Carbon Footprint</vt:lpstr>
      <vt:lpstr>Carbon Footprint and Forecast</vt:lpstr>
      <vt:lpstr>Projects</vt:lpstr>
      <vt:lpstr>Forecast Output</vt:lpstr>
      <vt:lpstr>CSM Factors</vt:lpstr>
      <vt:lpstr>CSM Output</vt:lpstr>
      <vt:lpstr>Emission factors</vt:lpstr>
      <vt:lpstr>Costs</vt:lpstr>
      <vt:lpstr>Data collection</vt:lpstr>
      <vt:lpstr>Boundary</vt:lpstr>
      <vt:lpstr>End use assumptions</vt:lpstr>
      <vt:lpstr>Space &amp; people allocations</vt:lpstr>
      <vt:lpstr>End use matrix</vt:lpstr>
      <vt:lpstr>Conversion Factors</vt:lpstr>
      <vt:lpstr>CF output</vt:lpstr>
      <vt:lpstr>Master data sheet - consumption</vt:lpstr>
      <vt:lpstr>Lists</vt:lpstr>
      <vt:lpstr>Allrenewables</vt:lpstr>
      <vt:lpstr>Annualchange</vt:lpstr>
      <vt:lpstr>BAUCampus</vt:lpstr>
      <vt:lpstr>BAUData</vt:lpstr>
      <vt:lpstr>BAUEmissionSource</vt:lpstr>
      <vt:lpstr>BAUYear</vt:lpstr>
      <vt:lpstr>Buildingtype</vt:lpstr>
      <vt:lpstr>CampusConsumption</vt:lpstr>
      <vt:lpstr>CampusName</vt:lpstr>
      <vt:lpstr>CFPTableEmissionsCampus</vt:lpstr>
      <vt:lpstr>CFPTableEmissionsData</vt:lpstr>
      <vt:lpstr>CFPTableEmissionsEmissionSource</vt:lpstr>
      <vt:lpstr>CostsData</vt:lpstr>
      <vt:lpstr>CostsEmissionSource</vt:lpstr>
      <vt:lpstr>CostsYear</vt:lpstr>
      <vt:lpstr>CSMOutputC</vt:lpstr>
      <vt:lpstr>CSMOutputCF</vt:lpstr>
      <vt:lpstr>CSMOutputCFP</vt:lpstr>
      <vt:lpstr>CSMOutputCost</vt:lpstr>
      <vt:lpstr>CSMOutputCostP</vt:lpstr>
      <vt:lpstr>CSMOutputCP</vt:lpstr>
      <vt:lpstr>CurrentCFYear</vt:lpstr>
      <vt:lpstr>CurrentYear</vt:lpstr>
      <vt:lpstr>Degradation</vt:lpstr>
      <vt:lpstr>EmissionFactorsData</vt:lpstr>
      <vt:lpstr>EmissionFactorsEmissionSource</vt:lpstr>
      <vt:lpstr>EmissionFactorsYear</vt:lpstr>
      <vt:lpstr>Emissiontype</vt:lpstr>
      <vt:lpstr>EmissionTypePremisesGridElectricity</vt:lpstr>
      <vt:lpstr>EmissionTypePremisesNaturalGas</vt:lpstr>
      <vt:lpstr>EmissionTypePremisesOther</vt:lpstr>
      <vt:lpstr>EmissionTypePremisesWater</vt:lpstr>
      <vt:lpstr>EmissionTypeTransport</vt:lpstr>
      <vt:lpstr>EmissionTypeWaste</vt:lpstr>
      <vt:lpstr>EndUseAssumptionsCampus</vt:lpstr>
      <vt:lpstr>EndUseAssumptionsData</vt:lpstr>
      <vt:lpstr>EndUseAssumptionsEmissionsSource</vt:lpstr>
      <vt:lpstr>EndUseAssumptionsEndUse</vt:lpstr>
      <vt:lpstr>EndUseCampusAssumptions</vt:lpstr>
      <vt:lpstr>EndUseCampusName</vt:lpstr>
      <vt:lpstr>EndUseMatrixAllocation</vt:lpstr>
      <vt:lpstr>EndUseMatrixData</vt:lpstr>
      <vt:lpstr>EndUseMatrixEmissionSource</vt:lpstr>
      <vt:lpstr>EndUseMatrixEndUse</vt:lpstr>
      <vt:lpstr>EndUseMatrixPeopleAllocation</vt:lpstr>
      <vt:lpstr>EndUseMatrixPeopleData</vt:lpstr>
      <vt:lpstr>EndUseMatrixPeopleEndUse</vt:lpstr>
      <vt:lpstr>EndUseMatrixPeopleSplitCampus</vt:lpstr>
      <vt:lpstr>EndUseMatrixPeopleSplitData</vt:lpstr>
      <vt:lpstr>EstimateConfidence</vt:lpstr>
      <vt:lpstr>Existing</vt:lpstr>
      <vt:lpstr>Existingrenewableemissiontype</vt:lpstr>
      <vt:lpstr>ForecastOutputC</vt:lpstr>
      <vt:lpstr>ForecastOutputCF</vt:lpstr>
      <vt:lpstr>ForecastOutputCFP</vt:lpstr>
      <vt:lpstr>ForecastOutputCost</vt:lpstr>
      <vt:lpstr>ForecastOutputCostP</vt:lpstr>
      <vt:lpstr>ForecastOutputCP</vt:lpstr>
      <vt:lpstr>FrontEndCampus</vt:lpstr>
      <vt:lpstr>FrontEndData</vt:lpstr>
      <vt:lpstr>FrontEndType</vt:lpstr>
      <vt:lpstr>FrontEndYear</vt:lpstr>
      <vt:lpstr>Incomestream</vt:lpstr>
      <vt:lpstr>MasterDataSheetData</vt:lpstr>
      <vt:lpstr>MasterDataSheetEmissionSource</vt:lpstr>
      <vt:lpstr>MasterDataSheetYear</vt:lpstr>
      <vt:lpstr>Nonrenewables</vt:lpstr>
      <vt:lpstr>PeopleList</vt:lpstr>
      <vt:lpstr>percentage</vt:lpstr>
      <vt:lpstr>'READ THIS FIRST'!Print_Area</vt:lpstr>
      <vt:lpstr>'READ THIS FIRST'!Print_Titles</vt:lpstr>
      <vt:lpstr>Projectemissions</vt:lpstr>
      <vt:lpstr>ProjectListCampus</vt:lpstr>
      <vt:lpstr>ProjectListCarbonCosts</vt:lpstr>
      <vt:lpstr>ProjectListData</vt:lpstr>
      <vt:lpstr>ProjectListEmissionSource</vt:lpstr>
      <vt:lpstr>ProjectListYear</vt:lpstr>
      <vt:lpstr>ProjectStatus</vt:lpstr>
      <vt:lpstr>Scope</vt:lpstr>
      <vt:lpstr>Sourcetype</vt:lpstr>
      <vt:lpstr>SourceTypeData</vt:lpstr>
      <vt:lpstr>SpacePeopleAllocationsCampus</vt:lpstr>
      <vt:lpstr>SpacePeopleAllocationsData</vt:lpstr>
      <vt:lpstr>SpacePeopleAllocationsPercentCampus</vt:lpstr>
      <vt:lpstr>SpacePeopleAllocationsPercentData</vt:lpstr>
      <vt:lpstr>SpacePeopleAllocationsPercentType</vt:lpstr>
      <vt:lpstr>SpacePeopleAllocationsType</vt:lpstr>
      <vt:lpstr>SpacePeopleAllocationsYear</vt:lpstr>
      <vt:lpstr>Stationary</vt:lpstr>
      <vt:lpstr>SubEmissiontype</vt:lpstr>
      <vt:lpstr>SubYearofchange</vt:lpstr>
      <vt:lpstr>Tablesplitbyemission</vt:lpstr>
      <vt:lpstr>Transportemissiontype</vt:lpstr>
      <vt:lpstr>Type</vt:lpstr>
      <vt:lpstr>UserInputCampusNames</vt:lpstr>
      <vt:lpstr>Yearofchange</vt:lpstr>
      <vt:lpstr>yesno</vt:lpstr>
    </vt:vector>
  </TitlesOfParts>
  <Company>Sinclair Knight Merz</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cwharmby</dc:creator>
  <cp:lastModifiedBy>rpetford</cp:lastModifiedBy>
  <cp:lastPrinted>2016-07-01T15:18:24Z</cp:lastPrinted>
  <dcterms:created xsi:type="dcterms:W3CDTF">2012-10-30T11:17:01Z</dcterms:created>
  <dcterms:modified xsi:type="dcterms:W3CDTF">2016-07-01T15:18:43Z</dcterms:modified>
</cp:coreProperties>
</file>